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570" windowHeight="1198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5" l="1"/>
  <c r="F26" i="2"/>
  <c r="S26" i="4" l="1"/>
  <c r="R26" i="4"/>
  <c r="Q26" i="4"/>
  <c r="P26" i="4"/>
  <c r="O26" i="4"/>
  <c r="N26" i="4"/>
  <c r="M26" i="4"/>
  <c r="L26" i="4"/>
  <c r="K26" i="4"/>
  <c r="J26" i="4"/>
  <c r="I26" i="4"/>
  <c r="H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26" i="4" l="1"/>
  <c r="U20" i="2"/>
  <c r="G20" i="4" s="1"/>
  <c r="U20" i="4" s="1"/>
  <c r="T20" i="2"/>
  <c r="U15" i="2"/>
  <c r="G15" i="4" s="1"/>
  <c r="U15" i="4" s="1"/>
  <c r="V15" i="4" s="1"/>
  <c r="E15" i="4" s="1"/>
  <c r="T15" i="2"/>
  <c r="U5" i="2"/>
  <c r="G5" i="4" s="1"/>
  <c r="U5" i="4" s="1"/>
  <c r="V5" i="4" s="1"/>
  <c r="E5" i="4" s="1"/>
  <c r="T5" i="2"/>
  <c r="H200" i="3"/>
  <c r="F20" i="4" s="1"/>
  <c r="E200" i="3"/>
  <c r="F15" i="4" s="1"/>
  <c r="B200" i="3"/>
  <c r="F5" i="4" s="1"/>
  <c r="V20" i="4" l="1"/>
  <c r="E20" i="4" s="1"/>
  <c r="V20" i="2"/>
  <c r="E20" i="2" s="1"/>
  <c r="V15" i="2"/>
  <c r="E15" i="2" s="1"/>
  <c r="V5" i="2"/>
  <c r="E5" i="2" s="1"/>
  <c r="T18" i="2" l="1"/>
  <c r="R19" i="5"/>
  <c r="Q19" i="5"/>
  <c r="P19" i="5"/>
  <c r="O19" i="5"/>
  <c r="N19" i="5"/>
  <c r="M19" i="5"/>
  <c r="L19" i="5"/>
  <c r="K19" i="5"/>
  <c r="J19" i="5"/>
  <c r="I19" i="5"/>
  <c r="H19" i="5"/>
  <c r="G19" i="5"/>
  <c r="S18" i="5"/>
  <c r="G25" i="2" s="1"/>
  <c r="S17" i="5"/>
  <c r="G24" i="2" s="1"/>
  <c r="S16" i="5"/>
  <c r="G22" i="2" s="1"/>
  <c r="S15" i="5"/>
  <c r="G21" i="2" s="1"/>
  <c r="S14" i="5"/>
  <c r="G19" i="2" s="1"/>
  <c r="S13" i="5"/>
  <c r="G16" i="2" s="1"/>
  <c r="S12" i="5"/>
  <c r="G14" i="2" s="1"/>
  <c r="S11" i="5"/>
  <c r="G13" i="2" s="1"/>
  <c r="S10" i="5"/>
  <c r="G12" i="2" s="1"/>
  <c r="S9" i="5"/>
  <c r="G11" i="2" s="1"/>
  <c r="S8" i="5"/>
  <c r="G10" i="2" s="1"/>
  <c r="S7" i="5"/>
  <c r="G9" i="2" s="1"/>
  <c r="S6" i="5"/>
  <c r="G8" i="2" s="1"/>
  <c r="S5" i="5"/>
  <c r="G7" i="2" s="1"/>
  <c r="S4" i="5"/>
  <c r="G6" i="2" s="1"/>
  <c r="S3" i="5"/>
  <c r="G4" i="2" s="1"/>
  <c r="I26" i="2"/>
  <c r="J26" i="2"/>
  <c r="K26" i="2"/>
  <c r="L26" i="2"/>
  <c r="M26" i="2"/>
  <c r="N26" i="2"/>
  <c r="O26" i="2"/>
  <c r="P26" i="2"/>
  <c r="Q26" i="2"/>
  <c r="R26" i="2"/>
  <c r="S26" i="2"/>
  <c r="H26" i="2"/>
  <c r="S2" i="5" l="1"/>
  <c r="S19" i="5" l="1"/>
  <c r="G2" i="2"/>
  <c r="H48" i="3"/>
  <c r="F4" i="4" s="1"/>
  <c r="AC48" i="3"/>
  <c r="F12" i="4" s="1"/>
  <c r="Z48" i="3"/>
  <c r="F11" i="4" s="1"/>
  <c r="W48" i="3"/>
  <c r="F10" i="4" s="1"/>
  <c r="T48" i="3"/>
  <c r="F9" i="4" s="1"/>
  <c r="V9" i="4" s="1"/>
  <c r="E9" i="4" s="1"/>
  <c r="Q48" i="3"/>
  <c r="F8" i="4" s="1"/>
  <c r="N48" i="3"/>
  <c r="F7" i="4" s="1"/>
  <c r="K48" i="3"/>
  <c r="F6" i="4" s="1"/>
  <c r="E48" i="3"/>
  <c r="F3" i="4" s="1"/>
  <c r="B48" i="3"/>
  <c r="F2" i="4" s="1"/>
  <c r="B148" i="3"/>
  <c r="F25" i="4" s="1"/>
  <c r="AC98" i="3"/>
  <c r="F24" i="4" s="1"/>
  <c r="Z98" i="3"/>
  <c r="F23" i="4" s="1"/>
  <c r="W98" i="3"/>
  <c r="F22" i="4" s="1"/>
  <c r="T98" i="3"/>
  <c r="F21" i="4" s="1"/>
  <c r="Q98" i="3"/>
  <c r="F19" i="4" s="1"/>
  <c r="N98" i="3"/>
  <c r="F18" i="4" s="1"/>
  <c r="K98" i="3"/>
  <c r="F17" i="4" s="1"/>
  <c r="H98" i="3"/>
  <c r="F16" i="4" s="1"/>
  <c r="E98" i="3"/>
  <c r="F14" i="4" s="1"/>
  <c r="B98" i="3"/>
  <c r="F13" i="4" s="1"/>
  <c r="V13" i="4" s="1"/>
  <c r="E13" i="4" s="1"/>
  <c r="T3" i="2"/>
  <c r="T4" i="2"/>
  <c r="T6" i="2"/>
  <c r="T7" i="2"/>
  <c r="T8" i="2"/>
  <c r="T9" i="2"/>
  <c r="T10" i="2"/>
  <c r="T11" i="2"/>
  <c r="T12" i="2"/>
  <c r="T13" i="2"/>
  <c r="T14" i="2"/>
  <c r="T16" i="2"/>
  <c r="T17" i="2"/>
  <c r="T19" i="2"/>
  <c r="T21" i="2"/>
  <c r="T22" i="2"/>
  <c r="T23" i="2"/>
  <c r="T25" i="2"/>
  <c r="T24" i="2"/>
  <c r="U3" i="2"/>
  <c r="G3" i="4" s="1"/>
  <c r="U3" i="4" s="1"/>
  <c r="U4" i="2"/>
  <c r="G4" i="4" s="1"/>
  <c r="U4" i="4" s="1"/>
  <c r="U6" i="2"/>
  <c r="G6" i="4" s="1"/>
  <c r="U6" i="4" s="1"/>
  <c r="U7" i="2"/>
  <c r="G7" i="4" s="1"/>
  <c r="U7" i="4" s="1"/>
  <c r="V7" i="4" s="1"/>
  <c r="E7" i="4" s="1"/>
  <c r="U8" i="2"/>
  <c r="G8" i="4" s="1"/>
  <c r="U8" i="4" s="1"/>
  <c r="V8" i="4" s="1"/>
  <c r="E8" i="4" s="1"/>
  <c r="U9" i="2"/>
  <c r="G9" i="4" s="1"/>
  <c r="U9" i="4" s="1"/>
  <c r="U10" i="2"/>
  <c r="G10" i="4" s="1"/>
  <c r="U10" i="4" s="1"/>
  <c r="U11" i="2"/>
  <c r="G11" i="4" s="1"/>
  <c r="U11" i="4" s="1"/>
  <c r="U12" i="2"/>
  <c r="G12" i="4" s="1"/>
  <c r="U12" i="4" s="1"/>
  <c r="V12" i="4" s="1"/>
  <c r="E12" i="4" s="1"/>
  <c r="U13" i="2"/>
  <c r="G13" i="4" s="1"/>
  <c r="U13" i="4" s="1"/>
  <c r="U14" i="2"/>
  <c r="G14" i="4" s="1"/>
  <c r="U14" i="4" s="1"/>
  <c r="U16" i="2"/>
  <c r="G16" i="4" s="1"/>
  <c r="U16" i="4" s="1"/>
  <c r="V16" i="4" s="1"/>
  <c r="E16" i="4" s="1"/>
  <c r="U17" i="2"/>
  <c r="G17" i="4" s="1"/>
  <c r="U17" i="4" s="1"/>
  <c r="U18" i="2"/>
  <c r="G18" i="4" s="1"/>
  <c r="U18" i="4" s="1"/>
  <c r="V18" i="4" s="1"/>
  <c r="E18" i="4" s="1"/>
  <c r="U19" i="2"/>
  <c r="G19" i="4" s="1"/>
  <c r="U19" i="4" s="1"/>
  <c r="V19" i="4" s="1"/>
  <c r="E19" i="4" s="1"/>
  <c r="U21" i="2"/>
  <c r="G21" i="4" s="1"/>
  <c r="U21" i="4" s="1"/>
  <c r="U22" i="2"/>
  <c r="G22" i="4" s="1"/>
  <c r="U22" i="4" s="1"/>
  <c r="V22" i="4" s="1"/>
  <c r="E22" i="4" s="1"/>
  <c r="U23" i="2"/>
  <c r="G23" i="4" s="1"/>
  <c r="U23" i="4" s="1"/>
  <c r="U24" i="2"/>
  <c r="G24" i="4" s="1"/>
  <c r="U24" i="4" s="1"/>
  <c r="U25" i="2"/>
  <c r="G25" i="4" s="1"/>
  <c r="U25" i="4" s="1"/>
  <c r="V14" i="4" l="1"/>
  <c r="E14" i="4" s="1"/>
  <c r="V24" i="4"/>
  <c r="E24" i="4" s="1"/>
  <c r="V10" i="4"/>
  <c r="E10" i="4" s="1"/>
  <c r="V25" i="4"/>
  <c r="E25" i="4" s="1"/>
  <c r="V11" i="4"/>
  <c r="E11" i="4" s="1"/>
  <c r="V23" i="4"/>
  <c r="E23" i="4" s="1"/>
  <c r="V17" i="4"/>
  <c r="E17" i="4" s="1"/>
  <c r="F26" i="4"/>
  <c r="V3" i="4"/>
  <c r="E3" i="4" s="1"/>
  <c r="V4" i="4"/>
  <c r="E4" i="4" s="1"/>
  <c r="V6" i="4"/>
  <c r="E6" i="4" s="1"/>
  <c r="V21" i="4"/>
  <c r="E21" i="4" s="1"/>
  <c r="V23" i="2"/>
  <c r="E23" i="2" s="1"/>
  <c r="V17" i="2"/>
  <c r="E17" i="2" s="1"/>
  <c r="T4" i="5"/>
  <c r="E4" i="5" s="1"/>
  <c r="V6" i="2"/>
  <c r="V9" i="2"/>
  <c r="T7" i="5"/>
  <c r="E7" i="5" s="1"/>
  <c r="V24" i="2"/>
  <c r="E24" i="2" s="1"/>
  <c r="T17" i="5"/>
  <c r="E17" i="5" s="1"/>
  <c r="T6" i="5"/>
  <c r="E6" i="5" s="1"/>
  <c r="V8" i="2"/>
  <c r="E8" i="2" s="1"/>
  <c r="V16" i="2"/>
  <c r="E16" i="2" s="1"/>
  <c r="T13" i="5"/>
  <c r="E13" i="5" s="1"/>
  <c r="T9" i="5"/>
  <c r="E9" i="5" s="1"/>
  <c r="V11" i="2"/>
  <c r="E11" i="2" s="1"/>
  <c r="T5" i="5"/>
  <c r="E5" i="5" s="1"/>
  <c r="V7" i="2"/>
  <c r="T2" i="5"/>
  <c r="E2" i="5" s="1"/>
  <c r="V12" i="2"/>
  <c r="E12" i="2" s="1"/>
  <c r="T10" i="5"/>
  <c r="E10" i="5" s="1"/>
  <c r="V14" i="2"/>
  <c r="E14" i="2" s="1"/>
  <c r="T12" i="5"/>
  <c r="E12" i="5" s="1"/>
  <c r="T11" i="5"/>
  <c r="E11" i="5" s="1"/>
  <c r="V13" i="2"/>
  <c r="E13" i="2" s="1"/>
  <c r="V25" i="2"/>
  <c r="E25" i="2" s="1"/>
  <c r="T18" i="5"/>
  <c r="E18" i="5" s="1"/>
  <c r="V21" i="2"/>
  <c r="E21" i="2" s="1"/>
  <c r="T15" i="5"/>
  <c r="E15" i="5" s="1"/>
  <c r="T14" i="5"/>
  <c r="E14" i="5" s="1"/>
  <c r="V19" i="2"/>
  <c r="E19" i="2" s="1"/>
  <c r="V22" i="2"/>
  <c r="E22" i="2" s="1"/>
  <c r="T16" i="5"/>
  <c r="E16" i="5" s="1"/>
  <c r="T8" i="5"/>
  <c r="E8" i="5" s="1"/>
  <c r="V10" i="2"/>
  <c r="T3" i="5"/>
  <c r="E3" i="5" s="1"/>
  <c r="V4" i="2"/>
  <c r="E4" i="2" s="1"/>
  <c r="V3" i="2"/>
  <c r="E3" i="2" s="1"/>
  <c r="V18" i="2"/>
  <c r="E18" i="2" s="1"/>
  <c r="T2" i="2"/>
  <c r="T26" i="2" s="1"/>
  <c r="G26" i="2"/>
  <c r="T19" i="5" l="1"/>
  <c r="U2" i="2"/>
  <c r="G2" i="4" s="1"/>
  <c r="E6" i="2"/>
  <c r="E7" i="2"/>
  <c r="E9" i="2"/>
  <c r="G26" i="4" l="1"/>
  <c r="U2" i="4"/>
  <c r="U26" i="2"/>
  <c r="U26" i="4" l="1"/>
  <c r="V2" i="4"/>
  <c r="V2" i="2"/>
  <c r="V26" i="2" s="1"/>
  <c r="E2" i="4" l="1"/>
  <c r="V26" i="4"/>
  <c r="E10" i="2"/>
  <c r="E2" i="2" l="1"/>
</calcChain>
</file>

<file path=xl/sharedStrings.xml><?xml version="1.0" encoding="utf-8"?>
<sst xmlns="http://schemas.openxmlformats.org/spreadsheetml/2006/main" count="312" uniqueCount="83">
  <si>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</si>
  <si>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</si>
  <si>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</si>
  <si>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</si>
  <si>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</si>
  <si>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</si>
  <si>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</si>
  <si>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</si>
  <si>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</si>
  <si>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</si>
  <si>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</si>
  <si>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</si>
  <si>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</si>
  <si>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</si>
  <si>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</si>
  <si>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</si>
  <si>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</si>
  <si>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</si>
  <si>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Energy</t>
  </si>
  <si>
    <t>Prev Year Total Dividends</t>
  </si>
  <si>
    <t>2016 Dividends</t>
  </si>
  <si>
    <t>BF-B</t>
  </si>
  <si>
    <t>CAT</t>
  </si>
  <si>
    <t>CL</t>
  </si>
  <si>
    <t>CVX</t>
  </si>
  <si>
    <t>DE</t>
  </si>
  <si>
    <t>ED</t>
  </si>
  <si>
    <t>GIS</t>
  </si>
  <si>
    <t>ITW</t>
  </si>
  <si>
    <t>MMM</t>
  </si>
  <si>
    <t>MO</t>
  </si>
  <si>
    <t>PEP</t>
  </si>
  <si>
    <t>PG</t>
  </si>
  <si>
    <t>SO</t>
  </si>
  <si>
    <t>T</t>
  </si>
  <si>
    <t>AT&amp;T Inc.</t>
  </si>
  <si>
    <t>VZ</t>
  </si>
  <si>
    <t>WMT</t>
  </si>
  <si>
    <t>XOM</t>
  </si>
  <si>
    <t>Utilities</t>
  </si>
  <si>
    <t>Telecommunication</t>
  </si>
  <si>
    <t xml:space="preserve">Archer-Daniels </t>
  </si>
  <si>
    <t>Brown Forman</t>
  </si>
  <si>
    <t>Colgate-Palmolive</t>
  </si>
  <si>
    <t>Chevron</t>
  </si>
  <si>
    <t>Deere &amp; Company</t>
  </si>
  <si>
    <t>Consolidated Edison</t>
  </si>
  <si>
    <t>General Mills</t>
  </si>
  <si>
    <t>Illinois Tool Works</t>
  </si>
  <si>
    <t xml:space="preserve">Coca-Cola </t>
  </si>
  <si>
    <t>3M</t>
  </si>
  <si>
    <t>Altria</t>
  </si>
  <si>
    <t>Procter &amp; Gamble</t>
  </si>
  <si>
    <t>Southern Company</t>
  </si>
  <si>
    <t>Verizon</t>
  </si>
  <si>
    <t>Wal-Mart</t>
  </si>
  <si>
    <t>Exxon Mobil</t>
  </si>
  <si>
    <t>Total:</t>
  </si>
  <si>
    <t>Caterpillar</t>
  </si>
  <si>
    <t>sold</t>
  </si>
  <si>
    <t>buy</t>
  </si>
  <si>
    <t>CHD</t>
  </si>
  <si>
    <t>MKC</t>
  </si>
  <si>
    <t>SJM</t>
  </si>
  <si>
    <t>McCormick &amp; Company Inc</t>
  </si>
  <si>
    <t>Church &amp; Dwight Co</t>
  </si>
  <si>
    <t>J M Smucker Co</t>
  </si>
  <si>
    <t>PepsiCo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</si>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</sst>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0" fontId="2" fillId="2" borderId="0" xfId="0" applyFont="1" applyFill="1"/>
    <xf numFmtId="2" fontId="0" fillId="0" borderId="0" xfId="0" applyNumberFormat="1"/>
    <xf numFmtId="0" fontId="5" fillId="4" borderId="0" xfId="0" applyFont="1" applyFill="1"/>
    <xf numFmtId="0" fontId="5" fillId="0" borderId="0" xfId="0" applyFont="1"/>
    <xf numFmtId="0" fontId="0" fillId="10" borderId="0" xfId="0" applyFill="1"/>
    <xf numFmtId="0" fontId="5" fillId="10" borderId="0" xfId="0" applyFont="1" applyFill="1"/>
    <xf numFmtId="164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  <xf numFmtId="2" fontId="0" fillId="4" borderId="0" xfId="0" quotePrefix="1" applyNumberFormat="1" applyFill="1"/>
    <xf numFmtId="2" fontId="5" fillId="10" borderId="0" xfId="0" quotePrefix="1" applyNumberFormat="1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6" borderId="0" xfId="0" applyNumberFormat="1" applyFont="1" applyFill="1"/>
    <xf numFmtId="165" fontId="2" fillId="4" borderId="0" xfId="0" applyNumberFormat="1" applyFont="1" applyFill="1"/>
    <xf numFmtId="165" fontId="2" fillId="5" borderId="0" xfId="0" applyNumberFormat="1" applyFont="1" applyFill="1"/>
    <xf numFmtId="165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200"/>
  <sheetViews>
    <sheetView topLeftCell="A45" workbookViewId="0">
      <selection activeCell="P90" sqref="P90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4" width="10.7109375" bestFit="1" customWidth="1"/>
    <col min="5" max="5" width="8" bestFit="1" customWidth="1"/>
    <col min="6" max="6" width="4.85546875" bestFit="1" customWidth="1"/>
    <col min="7" max="7" width="10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.5703125" bestFit="1" customWidth="1"/>
    <col min="12" max="12" width="4.5703125" bestFit="1" customWidth="1"/>
    <col min="13" max="13" width="10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10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10.7109375" bestFit="1" customWidth="1"/>
    <col min="30" max="30" width="7.140625" customWidth="1"/>
    <col min="31" max="31" width="9.7109375" bestFit="1" customWidth="1"/>
    <col min="32" max="32" width="6.5703125" bestFit="1" customWidth="1"/>
    <col min="33" max="33" width="6.42578125" customWidth="1"/>
    <col min="34" max="34" width="9.7109375" bestFit="1" customWidth="1"/>
    <col min="35" max="35" width="6.5703125" bestFit="1" customWidth="1"/>
    <col min="37" max="37" width="9.7109375" bestFit="1" customWidth="1"/>
    <col min="40" max="40" width="9.7109375" bestFit="1" customWidth="1"/>
    <col min="41" max="41" width="6.5703125" bestFit="1" customWidth="1"/>
    <col min="43" max="43" width="9.7109375" bestFit="1" customWidth="1"/>
    <col min="46" max="46" width="9.7109375" bestFit="1" customWidth="1"/>
    <col min="49" max="49" width="9.7109375" bestFit="1" customWidth="1"/>
    <col min="52" max="52" width="9.7109375" bestFit="1" customWidth="1"/>
    <col min="55" max="55" width="9.7109375" bestFit="1" customWidth="1"/>
    <col min="58" max="58" width="9.7109375" bestFit="1" customWidth="1"/>
    <col min="61" max="61" width="9.7109375" bestFit="1" customWidth="1"/>
    <col min="64" max="64" width="9.7109375" bestFit="1" customWidth="1"/>
  </cols>
  <sheetData>
    <row r="1" spans="1:68" x14ac:dyDescent="0.25">
      <c r="A1" s="3" t="s">
        <v>12</v>
      </c>
      <c r="B1" s="26" t="s">
        <v>16</v>
      </c>
      <c r="D1" s="3" t="s">
        <v>12</v>
      </c>
      <c r="E1" s="26" t="s">
        <v>21</v>
      </c>
      <c r="F1" s="24"/>
      <c r="G1" s="3" t="s">
        <v>12</v>
      </c>
      <c r="H1" s="26" t="s">
        <v>22</v>
      </c>
      <c r="I1" s="24"/>
      <c r="J1" s="3" t="s">
        <v>12</v>
      </c>
      <c r="K1" s="26" t="s">
        <v>23</v>
      </c>
      <c r="L1" s="24"/>
      <c r="M1" s="3" t="s">
        <v>12</v>
      </c>
      <c r="N1" s="26" t="s">
        <v>24</v>
      </c>
      <c r="O1" s="24"/>
      <c r="P1" s="3" t="s">
        <v>12</v>
      </c>
      <c r="Q1" s="26" t="s">
        <v>25</v>
      </c>
      <c r="R1" s="24"/>
      <c r="S1" s="3" t="s">
        <v>12</v>
      </c>
      <c r="T1" s="26" t="s">
        <v>26</v>
      </c>
      <c r="U1" s="24"/>
      <c r="V1" s="3" t="s">
        <v>12</v>
      </c>
      <c r="W1" s="26" t="s">
        <v>7</v>
      </c>
      <c r="X1" s="24"/>
      <c r="Y1" s="3" t="s">
        <v>12</v>
      </c>
      <c r="Z1" s="26" t="s">
        <v>27</v>
      </c>
      <c r="AA1" s="24"/>
      <c r="AB1" s="3" t="s">
        <v>12</v>
      </c>
      <c r="AC1" s="26" t="s">
        <v>28</v>
      </c>
      <c r="AD1" s="24"/>
      <c r="BO1" s="3"/>
      <c r="BP1" s="2"/>
    </row>
    <row r="2" spans="1:68" x14ac:dyDescent="0.25">
      <c r="A2" s="4">
        <v>42272</v>
      </c>
      <c r="B2" s="16">
        <v>1019.28</v>
      </c>
      <c r="C2" s="24" t="s">
        <v>60</v>
      </c>
      <c r="D2" s="4">
        <v>42562</v>
      </c>
      <c r="E2" s="16">
        <v>490.55</v>
      </c>
      <c r="F2" t="s">
        <v>60</v>
      </c>
      <c r="G2" s="4">
        <v>42275</v>
      </c>
      <c r="H2" s="16">
        <v>1026.8800000000001</v>
      </c>
      <c r="I2" t="s">
        <v>60</v>
      </c>
      <c r="J2" s="4">
        <v>42278</v>
      </c>
      <c r="K2" s="16">
        <v>1013.44</v>
      </c>
      <c r="L2" t="s">
        <v>60</v>
      </c>
      <c r="M2" s="4">
        <v>42244</v>
      </c>
      <c r="N2" s="16">
        <v>1072.4000000000001</v>
      </c>
      <c r="O2" t="s">
        <v>60</v>
      </c>
      <c r="P2" s="4">
        <v>42278</v>
      </c>
      <c r="Q2" s="16">
        <v>1012.94</v>
      </c>
      <c r="R2" t="s">
        <v>60</v>
      </c>
      <c r="S2" s="4">
        <v>42278</v>
      </c>
      <c r="T2" s="16">
        <v>920.78</v>
      </c>
      <c r="U2" t="s">
        <v>60</v>
      </c>
      <c r="V2" s="4">
        <v>42265</v>
      </c>
      <c r="W2" s="16">
        <v>997.04</v>
      </c>
      <c r="X2" t="s">
        <v>60</v>
      </c>
      <c r="Y2" s="4">
        <v>42275</v>
      </c>
      <c r="Z2" s="16">
        <v>1027.08</v>
      </c>
      <c r="AA2" t="s">
        <v>60</v>
      </c>
      <c r="AB2" s="4">
        <v>42272</v>
      </c>
      <c r="AC2" s="16">
        <v>989.4</v>
      </c>
      <c r="AD2" t="s">
        <v>60</v>
      </c>
      <c r="BO2" s="4"/>
      <c r="BP2" s="16"/>
    </row>
    <row r="3" spans="1:68" x14ac:dyDescent="0.25">
      <c r="D3" s="4">
        <v>42612</v>
      </c>
      <c r="E3" s="2">
        <v>1361.34</v>
      </c>
      <c r="Z3" s="16"/>
    </row>
    <row r="15" spans="1:68" x14ac:dyDescent="0.25">
      <c r="A15" s="1"/>
    </row>
    <row r="18" spans="2:2" x14ac:dyDescent="0.25">
      <c r="B18" s="24"/>
    </row>
    <row r="19" spans="2:2" x14ac:dyDescent="0.25">
      <c r="B19" s="24"/>
    </row>
    <row r="20" spans="2:2" x14ac:dyDescent="0.25">
      <c r="B20" s="24"/>
    </row>
    <row r="21" spans="2:2" x14ac:dyDescent="0.25">
      <c r="B21" s="24"/>
    </row>
    <row r="22" spans="2:2" x14ac:dyDescent="0.25">
      <c r="B22" s="24"/>
    </row>
    <row r="23" spans="2:2" x14ac:dyDescent="0.25">
      <c r="B23" s="24"/>
    </row>
    <row r="24" spans="2:2" x14ac:dyDescent="0.25">
      <c r="B24" s="24"/>
    </row>
    <row r="25" spans="2:2" x14ac:dyDescent="0.25">
      <c r="B25" s="24"/>
    </row>
    <row r="26" spans="2:2" x14ac:dyDescent="0.25">
      <c r="B26" s="24"/>
    </row>
    <row r="27" spans="2:2" x14ac:dyDescent="0.25">
      <c r="B27" s="24"/>
    </row>
    <row r="28" spans="2:2" x14ac:dyDescent="0.25">
      <c r="B28" s="24"/>
    </row>
    <row r="29" spans="2:2" x14ac:dyDescent="0.25">
      <c r="B29" s="24"/>
    </row>
    <row r="30" spans="2:2" x14ac:dyDescent="0.25">
      <c r="B30" s="24"/>
    </row>
    <row r="31" spans="2:2" x14ac:dyDescent="0.25">
      <c r="B31" s="24"/>
    </row>
    <row r="32" spans="2:2" x14ac:dyDescent="0.25">
      <c r="B32" s="24"/>
    </row>
    <row r="33" spans="1:29" x14ac:dyDescent="0.25">
      <c r="B33" s="24"/>
    </row>
    <row r="34" spans="1:29" x14ac:dyDescent="0.25">
      <c r="B34" s="24"/>
    </row>
    <row r="35" spans="1:29" x14ac:dyDescent="0.25">
      <c r="B35" s="24"/>
    </row>
    <row r="36" spans="1:29" x14ac:dyDescent="0.25">
      <c r="B36" s="24"/>
    </row>
    <row r="37" spans="1:29" x14ac:dyDescent="0.25">
      <c r="B37" s="24"/>
    </row>
    <row r="38" spans="1:29" x14ac:dyDescent="0.25">
      <c r="B38" s="24"/>
    </row>
    <row r="40" spans="1:29" x14ac:dyDescent="0.25">
      <c r="B40" s="16"/>
      <c r="E40" s="16"/>
      <c r="H40" s="16"/>
      <c r="K40" s="16"/>
      <c r="N40" s="16"/>
      <c r="Q40" s="16"/>
      <c r="T40" s="16"/>
      <c r="W40" s="16"/>
      <c r="Z40" s="16"/>
      <c r="AC40" s="16"/>
    </row>
    <row r="48" spans="1:29" x14ac:dyDescent="0.25">
      <c r="A48" s="2" t="s">
        <v>57</v>
      </c>
      <c r="B48" s="16">
        <f>SUM(B2:B47)</f>
        <v>1019.28</v>
      </c>
      <c r="E48" s="16">
        <f>SUM(E2:E47)</f>
        <v>1851.8899999999999</v>
      </c>
      <c r="H48" s="16">
        <f>SUM(H2:H47)</f>
        <v>1026.8800000000001</v>
      </c>
      <c r="K48" s="16">
        <f>SUM(K2:K47)</f>
        <v>1013.44</v>
      </c>
      <c r="N48" s="16">
        <f>SUM(N2:N47)</f>
        <v>1072.4000000000001</v>
      </c>
      <c r="Q48" s="16">
        <f>SUM(Q2:Q47)</f>
        <v>1012.94</v>
      </c>
      <c r="T48" s="16">
        <f>SUM(T2:T47)</f>
        <v>920.78</v>
      </c>
      <c r="W48" s="16">
        <f>SUM(W2:W47)</f>
        <v>997.04</v>
      </c>
      <c r="Z48" s="16">
        <f>SUM(Z2:Z47)</f>
        <v>1027.08</v>
      </c>
      <c r="AC48" s="16">
        <f>SUM(AC2:AC47)</f>
        <v>989.4</v>
      </c>
    </row>
    <row r="50" spans="1:30" x14ac:dyDescent="0.25">
      <c r="A50" s="3" t="s">
        <v>12</v>
      </c>
      <c r="B50" s="26" t="s">
        <v>9</v>
      </c>
      <c r="D50" s="3" t="s">
        <v>12</v>
      </c>
      <c r="E50" s="26" t="s">
        <v>17</v>
      </c>
      <c r="G50" s="3" t="s">
        <v>12</v>
      </c>
      <c r="H50" s="26" t="s">
        <v>29</v>
      </c>
      <c r="J50" s="3" t="s">
        <v>12</v>
      </c>
      <c r="K50" s="26" t="s">
        <v>30</v>
      </c>
      <c r="M50" s="3" t="s">
        <v>12</v>
      </c>
      <c r="N50" s="26" t="s">
        <v>31</v>
      </c>
      <c r="P50" s="3" t="s">
        <v>12</v>
      </c>
      <c r="Q50" s="26" t="s">
        <v>32</v>
      </c>
      <c r="S50" s="3" t="s">
        <v>12</v>
      </c>
      <c r="T50" s="26" t="s">
        <v>33</v>
      </c>
      <c r="V50" s="3" t="s">
        <v>12</v>
      </c>
      <c r="W50" s="26" t="s">
        <v>34</v>
      </c>
      <c r="Y50" s="3" t="s">
        <v>12</v>
      </c>
      <c r="Z50" s="26" t="s">
        <v>36</v>
      </c>
      <c r="AB50" s="3" t="s">
        <v>12</v>
      </c>
      <c r="AC50" s="26" t="s">
        <v>37</v>
      </c>
    </row>
    <row r="51" spans="1:30" x14ac:dyDescent="0.25">
      <c r="A51" s="4">
        <v>42268</v>
      </c>
      <c r="B51" s="16">
        <v>1040.3800000000001</v>
      </c>
      <c r="C51" s="24" t="s">
        <v>60</v>
      </c>
      <c r="D51" s="4">
        <v>42268</v>
      </c>
      <c r="E51" s="16">
        <v>863.92</v>
      </c>
      <c r="F51" s="24" t="s">
        <v>60</v>
      </c>
      <c r="G51" s="4">
        <v>42278</v>
      </c>
      <c r="H51" s="16">
        <v>978.46</v>
      </c>
      <c r="I51" s="24" t="s">
        <v>60</v>
      </c>
      <c r="J51" s="4">
        <v>42545</v>
      </c>
      <c r="K51" s="16">
        <v>944.58</v>
      </c>
      <c r="L51" s="24" t="s">
        <v>60</v>
      </c>
      <c r="M51" s="4">
        <v>42492</v>
      </c>
      <c r="N51" s="16">
        <v>413.52</v>
      </c>
      <c r="O51" s="24" t="s">
        <v>60</v>
      </c>
      <c r="P51" s="4">
        <v>42265</v>
      </c>
      <c r="Q51" s="16">
        <v>979.72</v>
      </c>
      <c r="R51" s="24" t="s">
        <v>60</v>
      </c>
      <c r="S51" s="4">
        <v>42320</v>
      </c>
      <c r="T51" s="16">
        <v>962.5</v>
      </c>
      <c r="U51" s="24" t="s">
        <v>60</v>
      </c>
      <c r="V51" s="4">
        <v>42265</v>
      </c>
      <c r="W51" s="16">
        <v>976.2</v>
      </c>
      <c r="X51" s="24" t="s">
        <v>60</v>
      </c>
      <c r="Y51" s="4">
        <v>42492</v>
      </c>
      <c r="Z51" s="16">
        <v>767.43</v>
      </c>
      <c r="AA51" s="24" t="s">
        <v>60</v>
      </c>
      <c r="AB51" s="4">
        <v>42278</v>
      </c>
      <c r="AC51" s="16">
        <v>1023.2</v>
      </c>
      <c r="AD51" t="s">
        <v>60</v>
      </c>
    </row>
    <row r="52" spans="1:30" x14ac:dyDescent="0.25">
      <c r="A52" s="4">
        <v>42612</v>
      </c>
      <c r="B52" s="27">
        <v>1910.72</v>
      </c>
      <c r="C52" t="s">
        <v>60</v>
      </c>
      <c r="D52" s="4">
        <v>42629</v>
      </c>
      <c r="E52">
        <v>589.67999999999995</v>
      </c>
      <c r="F52" t="s">
        <v>60</v>
      </c>
      <c r="J52" s="4">
        <v>42612</v>
      </c>
      <c r="K52" s="27">
        <v>991.5</v>
      </c>
      <c r="L52" t="s">
        <v>60</v>
      </c>
      <c r="M52" s="4">
        <v>42724</v>
      </c>
      <c r="N52">
        <v>732.55</v>
      </c>
      <c r="P52" s="4">
        <v>42612</v>
      </c>
      <c r="Q52" s="27">
        <v>965.8</v>
      </c>
      <c r="V52" s="4">
        <v>42612</v>
      </c>
      <c r="W52" s="27">
        <v>1184.81</v>
      </c>
      <c r="Y52" s="4">
        <v>42612</v>
      </c>
      <c r="Z52" s="27">
        <v>989.9</v>
      </c>
      <c r="AB52" s="4">
        <v>42291</v>
      </c>
      <c r="AC52">
        <v>864.39</v>
      </c>
      <c r="AD52" t="s">
        <v>60</v>
      </c>
    </row>
    <row r="53" spans="1:30" x14ac:dyDescent="0.25">
      <c r="B53" s="27"/>
      <c r="K53" s="27"/>
      <c r="Q53" s="27"/>
      <c r="W53" s="27"/>
      <c r="Z53" s="27"/>
      <c r="AB53" s="4">
        <v>42503</v>
      </c>
      <c r="AC53">
        <v>-969.03</v>
      </c>
      <c r="AD53" t="s">
        <v>59</v>
      </c>
    </row>
    <row r="54" spans="1:30" x14ac:dyDescent="0.25">
      <c r="B54" s="27"/>
      <c r="K54" s="27"/>
      <c r="Q54" s="27"/>
      <c r="W54" s="27"/>
      <c r="Z54" s="27"/>
      <c r="AB54" s="4">
        <v>42612</v>
      </c>
      <c r="AC54">
        <v>998.2</v>
      </c>
      <c r="AD54" t="s">
        <v>60</v>
      </c>
    </row>
    <row r="55" spans="1:30" x14ac:dyDescent="0.25">
      <c r="B55" s="27"/>
      <c r="K55" s="27"/>
      <c r="Q55" s="27"/>
      <c r="W55" s="27"/>
      <c r="Z55" s="27"/>
    </row>
    <row r="56" spans="1:30" x14ac:dyDescent="0.25">
      <c r="B56" s="27"/>
      <c r="K56" s="27"/>
      <c r="Q56" s="27"/>
      <c r="W56" s="27"/>
      <c r="Z56" s="27"/>
    </row>
    <row r="57" spans="1:30" x14ac:dyDescent="0.25">
      <c r="B57" s="27"/>
      <c r="K57" s="27"/>
      <c r="Q57" s="27"/>
      <c r="W57" s="27"/>
      <c r="Z57" s="27"/>
    </row>
    <row r="58" spans="1:30" x14ac:dyDescent="0.25">
      <c r="B58" s="27"/>
      <c r="K58" s="27"/>
      <c r="Q58" s="27"/>
      <c r="W58" s="27"/>
      <c r="Z58" s="27"/>
    </row>
    <row r="59" spans="1:30" x14ac:dyDescent="0.25">
      <c r="B59" s="27"/>
      <c r="K59" s="27"/>
      <c r="Q59" s="27"/>
      <c r="W59" s="27"/>
      <c r="Z59" s="27"/>
    </row>
    <row r="60" spans="1:30" x14ac:dyDescent="0.25">
      <c r="B60" s="27"/>
      <c r="K60" s="27"/>
      <c r="Q60" s="27"/>
      <c r="W60" s="27"/>
      <c r="Z60" s="27"/>
    </row>
    <row r="61" spans="1:30" x14ac:dyDescent="0.25">
      <c r="B61" s="27"/>
      <c r="K61" s="27"/>
      <c r="Q61" s="27"/>
      <c r="W61" s="27"/>
      <c r="Z61" s="27"/>
    </row>
    <row r="62" spans="1:30" x14ac:dyDescent="0.25">
      <c r="B62" s="27"/>
      <c r="K62" s="27"/>
      <c r="Q62" s="27"/>
      <c r="W62" s="27"/>
      <c r="Z62" s="27"/>
    </row>
    <row r="63" spans="1:30" x14ac:dyDescent="0.25">
      <c r="B63" s="27"/>
      <c r="K63" s="27"/>
      <c r="Q63" s="27"/>
      <c r="W63" s="27"/>
      <c r="Z63" s="27"/>
    </row>
    <row r="64" spans="1:30" x14ac:dyDescent="0.25">
      <c r="B64" s="27"/>
      <c r="K64" s="27"/>
      <c r="Q64" s="27"/>
      <c r="W64" s="27"/>
      <c r="Z64" s="27"/>
    </row>
    <row r="65" spans="2:26" x14ac:dyDescent="0.25">
      <c r="B65" s="27"/>
      <c r="K65" s="27"/>
      <c r="Q65" s="27"/>
      <c r="W65" s="27"/>
      <c r="Z65" s="27"/>
    </row>
    <row r="66" spans="2:26" x14ac:dyDescent="0.25">
      <c r="B66" s="27"/>
      <c r="K66" s="27"/>
      <c r="Q66" s="27"/>
      <c r="W66" s="27"/>
      <c r="Z66" s="27"/>
    </row>
    <row r="67" spans="2:26" x14ac:dyDescent="0.25">
      <c r="B67" s="27"/>
      <c r="K67" s="27"/>
      <c r="Q67" s="27"/>
      <c r="W67" s="27"/>
      <c r="Z67" s="27"/>
    </row>
    <row r="68" spans="2:26" x14ac:dyDescent="0.25">
      <c r="B68" s="27"/>
      <c r="K68" s="27"/>
      <c r="Q68" s="27"/>
      <c r="W68" s="27"/>
      <c r="Z68" s="27"/>
    </row>
    <row r="69" spans="2:26" x14ac:dyDescent="0.25">
      <c r="B69" s="27"/>
      <c r="K69" s="27"/>
      <c r="Q69" s="27"/>
      <c r="W69" s="27"/>
      <c r="Z69" s="27"/>
    </row>
    <row r="70" spans="2:26" x14ac:dyDescent="0.25">
      <c r="B70" s="27"/>
      <c r="K70" s="27"/>
      <c r="Q70" s="27"/>
      <c r="W70" s="27"/>
      <c r="Z70" s="27"/>
    </row>
    <row r="71" spans="2:26" x14ac:dyDescent="0.25">
      <c r="B71" s="27"/>
      <c r="K71" s="27"/>
      <c r="Q71" s="27"/>
      <c r="W71" s="27"/>
      <c r="Z71" s="27"/>
    </row>
    <row r="72" spans="2:26" x14ac:dyDescent="0.25">
      <c r="B72" s="27"/>
      <c r="K72" s="27"/>
      <c r="Q72" s="27"/>
      <c r="W72" s="27"/>
      <c r="Z72" s="27"/>
    </row>
    <row r="73" spans="2:26" x14ac:dyDescent="0.25">
      <c r="B73" s="27"/>
      <c r="K73" s="27"/>
      <c r="Q73" s="27"/>
      <c r="W73" s="27"/>
      <c r="Z73" s="27"/>
    </row>
    <row r="74" spans="2:26" x14ac:dyDescent="0.25">
      <c r="B74" s="27"/>
      <c r="K74" s="27"/>
      <c r="Q74" s="27"/>
      <c r="W74" s="27"/>
      <c r="Z74" s="27"/>
    </row>
    <row r="75" spans="2:26" x14ac:dyDescent="0.25">
      <c r="B75" s="27"/>
      <c r="K75" s="27"/>
      <c r="Q75" s="27"/>
      <c r="W75" s="27"/>
      <c r="Z75" s="27"/>
    </row>
    <row r="76" spans="2:26" x14ac:dyDescent="0.25">
      <c r="B76" s="27"/>
      <c r="K76" s="27"/>
      <c r="Q76" s="27"/>
      <c r="W76" s="27"/>
      <c r="Z76" s="27"/>
    </row>
    <row r="77" spans="2:26" x14ac:dyDescent="0.25">
      <c r="B77" s="27"/>
      <c r="K77" s="27"/>
      <c r="Q77" s="27"/>
      <c r="W77" s="27"/>
      <c r="Z77" s="27"/>
    </row>
    <row r="78" spans="2:26" x14ac:dyDescent="0.25">
      <c r="B78" s="27"/>
      <c r="K78" s="27"/>
      <c r="Q78" s="27"/>
      <c r="W78" s="27"/>
      <c r="Z78" s="27"/>
    </row>
    <row r="79" spans="2:26" x14ac:dyDescent="0.25">
      <c r="B79" s="27"/>
      <c r="K79" s="27"/>
      <c r="Q79" s="27"/>
      <c r="W79" s="27"/>
      <c r="Z79" s="27"/>
    </row>
    <row r="80" spans="2:26" x14ac:dyDescent="0.25">
      <c r="B80" s="27"/>
      <c r="K80" s="27"/>
      <c r="Q80" s="27"/>
      <c r="W80" s="27"/>
      <c r="Z80" s="27"/>
    </row>
    <row r="81" spans="2:26" x14ac:dyDescent="0.25">
      <c r="B81" s="27"/>
      <c r="K81" s="27"/>
      <c r="Q81" s="27"/>
      <c r="W81" s="27"/>
      <c r="Z81" s="27"/>
    </row>
    <row r="82" spans="2:26" x14ac:dyDescent="0.25">
      <c r="B82" s="27"/>
      <c r="K82" s="27"/>
      <c r="Q82" s="27"/>
      <c r="W82" s="27"/>
      <c r="Z82" s="27"/>
    </row>
    <row r="83" spans="2:26" x14ac:dyDescent="0.25">
      <c r="B83" s="27"/>
      <c r="K83" s="27"/>
      <c r="Q83" s="27"/>
      <c r="W83" s="27"/>
      <c r="Z83" s="27"/>
    </row>
    <row r="84" spans="2:26" x14ac:dyDescent="0.25">
      <c r="B84" s="27"/>
      <c r="K84" s="27"/>
      <c r="Q84" s="27"/>
      <c r="W84" s="27"/>
      <c r="Z84" s="27"/>
    </row>
    <row r="85" spans="2:26" x14ac:dyDescent="0.25">
      <c r="B85" s="27"/>
      <c r="K85" s="27"/>
      <c r="Q85" s="27"/>
      <c r="W85" s="27"/>
      <c r="Z85" s="27"/>
    </row>
    <row r="86" spans="2:26" x14ac:dyDescent="0.25">
      <c r="B86" s="27"/>
      <c r="K86" s="27"/>
      <c r="Q86" s="27"/>
      <c r="W86" s="27"/>
      <c r="Z86" s="27"/>
    </row>
    <row r="87" spans="2:26" x14ac:dyDescent="0.25">
      <c r="B87" s="27"/>
      <c r="K87" s="27"/>
      <c r="Q87" s="27"/>
      <c r="W87" s="27"/>
      <c r="Z87" s="27"/>
    </row>
    <row r="88" spans="2:26" x14ac:dyDescent="0.25">
      <c r="B88" s="27"/>
      <c r="K88" s="27"/>
      <c r="Q88" s="27"/>
      <c r="W88" s="27"/>
      <c r="Z88" s="27"/>
    </row>
    <row r="89" spans="2:26" x14ac:dyDescent="0.25">
      <c r="B89" s="27"/>
      <c r="K89" s="27"/>
      <c r="Q89" s="27"/>
      <c r="W89" s="27"/>
      <c r="Z89" s="27"/>
    </row>
    <row r="90" spans="2:26" x14ac:dyDescent="0.25">
      <c r="B90" s="27"/>
      <c r="K90" s="27"/>
      <c r="Q90" s="27"/>
      <c r="W90" s="27"/>
      <c r="Z90" s="27"/>
    </row>
    <row r="91" spans="2:26" x14ac:dyDescent="0.25">
      <c r="B91" s="27"/>
      <c r="K91" s="27"/>
      <c r="Q91" s="27"/>
      <c r="W91" s="27"/>
      <c r="Z91" s="27"/>
    </row>
    <row r="92" spans="2:26" x14ac:dyDescent="0.25">
      <c r="B92" s="27"/>
      <c r="K92" s="27"/>
      <c r="Q92" s="27"/>
      <c r="W92" s="27"/>
      <c r="Z92" s="27"/>
    </row>
    <row r="93" spans="2:26" x14ac:dyDescent="0.25">
      <c r="B93" s="27"/>
      <c r="K93" s="27"/>
      <c r="Q93" s="27"/>
      <c r="W93" s="27"/>
      <c r="Z93" s="27"/>
    </row>
    <row r="94" spans="2:26" x14ac:dyDescent="0.25">
      <c r="B94" s="27"/>
      <c r="K94" s="27"/>
      <c r="Q94" s="27"/>
      <c r="W94" s="27"/>
      <c r="Z94" s="27"/>
    </row>
    <row r="95" spans="2:26" x14ac:dyDescent="0.25">
      <c r="B95" s="27"/>
      <c r="K95" s="27"/>
      <c r="Q95" s="27"/>
      <c r="W95" s="27"/>
      <c r="Z95" s="27"/>
    </row>
    <row r="96" spans="2:26" x14ac:dyDescent="0.25">
      <c r="B96" s="27"/>
      <c r="K96" s="27"/>
      <c r="Q96" s="27"/>
      <c r="W96" s="27"/>
      <c r="Z96" s="27"/>
    </row>
    <row r="97" spans="1:29" x14ac:dyDescent="0.25">
      <c r="B97" s="27"/>
      <c r="K97" s="27"/>
      <c r="Q97" s="27"/>
      <c r="W97" s="27"/>
      <c r="Z97" s="27"/>
    </row>
    <row r="98" spans="1:29" x14ac:dyDescent="0.25">
      <c r="B98" s="16">
        <f>SUM(B51:B97)</f>
        <v>2951.1000000000004</v>
      </c>
      <c r="E98" s="16">
        <f>SUM(E51:E97)</f>
        <v>1453.6</v>
      </c>
      <c r="H98" s="16">
        <f>SUM(H51:H97)</f>
        <v>978.46</v>
      </c>
      <c r="K98" s="16">
        <f>SUM(K51:K97)</f>
        <v>1936.08</v>
      </c>
      <c r="N98" s="16">
        <f>SUM(N51:N97)</f>
        <v>1146.07</v>
      </c>
      <c r="Q98" s="16">
        <f>SUM(Q51:Q97)</f>
        <v>1945.52</v>
      </c>
      <c r="T98" s="16">
        <f>SUM(T51:T97)</f>
        <v>962.5</v>
      </c>
      <c r="W98" s="16">
        <f>SUM(W51:W97)</f>
        <v>2161.0100000000002</v>
      </c>
      <c r="Z98" s="16">
        <f>SUM(Z51:Z97)</f>
        <v>1757.33</v>
      </c>
      <c r="AC98" s="16">
        <f>SUM(AC51:AC97)</f>
        <v>1916.7600000000002</v>
      </c>
    </row>
    <row r="100" spans="1:29" x14ac:dyDescent="0.25">
      <c r="A100" s="3" t="s">
        <v>12</v>
      </c>
      <c r="B100" s="26" t="s">
        <v>38</v>
      </c>
    </row>
    <row r="101" spans="1:29" x14ac:dyDescent="0.25">
      <c r="A101" s="4">
        <v>42268</v>
      </c>
      <c r="B101" s="16">
        <v>1023.68</v>
      </c>
      <c r="C101" s="24" t="s">
        <v>60</v>
      </c>
    </row>
    <row r="102" spans="1:29" x14ac:dyDescent="0.25">
      <c r="A102" s="4">
        <v>42612</v>
      </c>
      <c r="B102" s="27">
        <v>965.08</v>
      </c>
      <c r="C102" t="s">
        <v>60</v>
      </c>
    </row>
    <row r="103" spans="1:29" x14ac:dyDescent="0.25">
      <c r="B103" s="27"/>
    </row>
    <row r="104" spans="1:29" x14ac:dyDescent="0.25">
      <c r="B104" s="27"/>
    </row>
    <row r="105" spans="1:29" x14ac:dyDescent="0.25">
      <c r="B105" s="27"/>
    </row>
    <row r="106" spans="1:29" x14ac:dyDescent="0.25">
      <c r="B106" s="27"/>
    </row>
    <row r="107" spans="1:29" x14ac:dyDescent="0.25">
      <c r="B107" s="27"/>
    </row>
    <row r="108" spans="1:29" x14ac:dyDescent="0.25">
      <c r="B108" s="27"/>
    </row>
    <row r="109" spans="1:29" x14ac:dyDescent="0.25">
      <c r="B109" s="27"/>
    </row>
    <row r="110" spans="1:29" x14ac:dyDescent="0.25">
      <c r="B110" s="27"/>
    </row>
    <row r="111" spans="1:29" x14ac:dyDescent="0.25">
      <c r="B111" s="27"/>
    </row>
    <row r="112" spans="1:29" x14ac:dyDescent="0.25">
      <c r="B112" s="27"/>
    </row>
    <row r="113" spans="2:2" x14ac:dyDescent="0.25">
      <c r="B113" s="27"/>
    </row>
    <row r="114" spans="2:2" x14ac:dyDescent="0.25">
      <c r="B114" s="27"/>
    </row>
    <row r="115" spans="2:2" x14ac:dyDescent="0.25">
      <c r="B115" s="27"/>
    </row>
    <row r="116" spans="2:2" x14ac:dyDescent="0.25">
      <c r="B116" s="27"/>
    </row>
    <row r="117" spans="2:2" x14ac:dyDescent="0.25">
      <c r="B117" s="27"/>
    </row>
    <row r="118" spans="2:2" x14ac:dyDescent="0.25">
      <c r="B118" s="27"/>
    </row>
    <row r="119" spans="2:2" x14ac:dyDescent="0.25">
      <c r="B119" s="27"/>
    </row>
    <row r="120" spans="2:2" x14ac:dyDescent="0.25">
      <c r="B120" s="27"/>
    </row>
    <row r="121" spans="2:2" x14ac:dyDescent="0.25">
      <c r="B121" s="27"/>
    </row>
    <row r="122" spans="2:2" x14ac:dyDescent="0.25">
      <c r="B122" s="27"/>
    </row>
    <row r="123" spans="2:2" x14ac:dyDescent="0.25">
      <c r="B123" s="27"/>
    </row>
    <row r="124" spans="2:2" x14ac:dyDescent="0.25">
      <c r="B124" s="27"/>
    </row>
    <row r="125" spans="2:2" x14ac:dyDescent="0.25">
      <c r="B125" s="27"/>
    </row>
    <row r="126" spans="2:2" x14ac:dyDescent="0.25">
      <c r="B126" s="27"/>
    </row>
    <row r="127" spans="2:2" x14ac:dyDescent="0.25">
      <c r="B127" s="27"/>
    </row>
    <row r="128" spans="2:2" x14ac:dyDescent="0.25">
      <c r="B128" s="27"/>
    </row>
    <row r="129" spans="2:2" x14ac:dyDescent="0.25">
      <c r="B129" s="27"/>
    </row>
    <row r="130" spans="2:2" x14ac:dyDescent="0.25">
      <c r="B130" s="27"/>
    </row>
    <row r="131" spans="2:2" x14ac:dyDescent="0.25">
      <c r="B131" s="27"/>
    </row>
    <row r="132" spans="2:2" x14ac:dyDescent="0.25">
      <c r="B132" s="27"/>
    </row>
    <row r="133" spans="2:2" x14ac:dyDescent="0.25">
      <c r="B133" s="27"/>
    </row>
    <row r="134" spans="2:2" x14ac:dyDescent="0.25">
      <c r="B134" s="27"/>
    </row>
    <row r="135" spans="2:2" x14ac:dyDescent="0.25">
      <c r="B135" s="27"/>
    </row>
    <row r="136" spans="2:2" x14ac:dyDescent="0.25">
      <c r="B136" s="27"/>
    </row>
    <row r="137" spans="2:2" x14ac:dyDescent="0.25">
      <c r="B137" s="27"/>
    </row>
    <row r="138" spans="2:2" x14ac:dyDescent="0.25">
      <c r="B138" s="27"/>
    </row>
    <row r="139" spans="2:2" x14ac:dyDescent="0.25">
      <c r="B139" s="27"/>
    </row>
    <row r="140" spans="2:2" x14ac:dyDescent="0.25">
      <c r="B140" s="27"/>
    </row>
    <row r="141" spans="2:2" x14ac:dyDescent="0.25">
      <c r="B141" s="27"/>
    </row>
    <row r="142" spans="2:2" x14ac:dyDescent="0.25">
      <c r="B142" s="27"/>
    </row>
    <row r="143" spans="2:2" x14ac:dyDescent="0.25">
      <c r="B143" s="27"/>
    </row>
    <row r="144" spans="2:2" x14ac:dyDescent="0.25">
      <c r="B144" s="27"/>
    </row>
    <row r="145" spans="1:8" x14ac:dyDescent="0.25">
      <c r="B145" s="27"/>
    </row>
    <row r="146" spans="1:8" x14ac:dyDescent="0.25">
      <c r="B146" s="27"/>
    </row>
    <row r="147" spans="1:8" x14ac:dyDescent="0.25">
      <c r="B147" s="27"/>
    </row>
    <row r="148" spans="1:8" x14ac:dyDescent="0.25">
      <c r="B148" s="16">
        <f>SUM(B101:B147)</f>
        <v>1988.76</v>
      </c>
    </row>
    <row r="150" spans="1:8" x14ac:dyDescent="0.25">
      <c r="A150" s="3" t="s">
        <v>12</v>
      </c>
      <c r="B150" s="26" t="s">
        <v>61</v>
      </c>
      <c r="D150" s="3" t="s">
        <v>12</v>
      </c>
      <c r="E150" s="26" t="s">
        <v>62</v>
      </c>
      <c r="G150" s="3" t="s">
        <v>12</v>
      </c>
      <c r="H150" s="26" t="s">
        <v>63</v>
      </c>
    </row>
    <row r="151" spans="1:8" x14ac:dyDescent="0.25">
      <c r="A151" s="4">
        <v>42667</v>
      </c>
      <c r="B151" s="16">
        <v>2042.5</v>
      </c>
      <c r="D151" s="4">
        <v>42667</v>
      </c>
      <c r="E151" s="16">
        <v>1412.7</v>
      </c>
      <c r="G151" s="4">
        <v>42667</v>
      </c>
      <c r="H151" s="16">
        <v>1303.4000000000001</v>
      </c>
    </row>
    <row r="152" spans="1:8" x14ac:dyDescent="0.25">
      <c r="A152" s="4"/>
      <c r="B152" s="27"/>
      <c r="D152" s="4"/>
      <c r="E152" s="27"/>
      <c r="G152" s="4"/>
      <c r="H152" s="27"/>
    </row>
    <row r="200" spans="2:8" x14ac:dyDescent="0.25">
      <c r="B200" s="27">
        <f>SUM(B151,B199)</f>
        <v>2042.5</v>
      </c>
      <c r="E200" s="27">
        <f>SUM(E151,E199)</f>
        <v>1412.7</v>
      </c>
      <c r="H200" s="27">
        <f>SUM(H151,H199)</f>
        <v>1303.4000000000001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workbookViewId="0">
      <selection activeCell="D29" sqref="D29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>
        <v>42005</v>
      </c>
      <c r="H1" s="11">
        <v>42036</v>
      </c>
      <c r="I1" s="11">
        <v>42064</v>
      </c>
      <c r="J1" s="11">
        <v>42095</v>
      </c>
      <c r="K1" s="11">
        <v>42125</v>
      </c>
      <c r="L1" s="11">
        <v>42156</v>
      </c>
      <c r="M1" s="11">
        <v>42186</v>
      </c>
      <c r="N1" s="11">
        <v>42217</v>
      </c>
      <c r="O1" s="11">
        <v>42248</v>
      </c>
      <c r="P1" s="11">
        <v>42278</v>
      </c>
      <c r="Q1" s="11">
        <v>42309</v>
      </c>
      <c r="R1" s="11">
        <v>42339</v>
      </c>
      <c r="S1" s="10" t="s">
        <v>13</v>
      </c>
      <c r="T1" s="9" t="s">
        <v>5</v>
      </c>
    </row>
    <row r="2" spans="1:20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19">
        <f t="shared" ref="E2:E18" si="0">T2/D2</f>
        <v>41.491022322872851</v>
      </c>
      <c r="F2" s="6">
        <v>1019.28</v>
      </c>
      <c r="G2" s="21">
        <v>0</v>
      </c>
      <c r="H2" s="20">
        <v>0</v>
      </c>
      <c r="I2" s="21">
        <v>0</v>
      </c>
      <c r="J2" s="20">
        <v>0</v>
      </c>
      <c r="K2" s="21">
        <v>0</v>
      </c>
      <c r="L2" s="20">
        <v>0</v>
      </c>
      <c r="M2" s="21">
        <v>0</v>
      </c>
      <c r="N2" s="20">
        <v>0</v>
      </c>
      <c r="O2" s="21">
        <v>0</v>
      </c>
      <c r="P2" s="20">
        <v>0</v>
      </c>
      <c r="Q2" s="21">
        <v>0</v>
      </c>
      <c r="R2" s="20">
        <v>6.71</v>
      </c>
      <c r="S2" s="15">
        <f t="shared" ref="S2:S18" si="1">SUM(G2:R2)</f>
        <v>6.71</v>
      </c>
      <c r="T2" s="13">
        <f t="shared" ref="T2:T18" si="2">SUM(F2, S2)</f>
        <v>1025.99</v>
      </c>
    </row>
    <row r="3" spans="1:20" x14ac:dyDescent="0.25">
      <c r="A3" s="5" t="s">
        <v>22</v>
      </c>
      <c r="B3" s="5" t="s">
        <v>58</v>
      </c>
      <c r="C3" s="5" t="s">
        <v>8</v>
      </c>
      <c r="D3" s="5">
        <v>16.690000000000001</v>
      </c>
      <c r="E3" s="19">
        <f t="shared" si="0"/>
        <v>62.264829239065307</v>
      </c>
      <c r="F3" s="6">
        <v>1026.8800000000001</v>
      </c>
      <c r="G3" s="21">
        <v>0</v>
      </c>
      <c r="H3" s="20">
        <v>0</v>
      </c>
      <c r="I3" s="21">
        <v>0</v>
      </c>
      <c r="J3" s="20">
        <v>0</v>
      </c>
      <c r="K3" s="21">
        <v>0</v>
      </c>
      <c r="L3" s="20">
        <v>0</v>
      </c>
      <c r="M3" s="21">
        <v>0</v>
      </c>
      <c r="N3" s="20">
        <v>0</v>
      </c>
      <c r="O3" s="21">
        <v>0</v>
      </c>
      <c r="P3" s="20">
        <v>0</v>
      </c>
      <c r="Q3" s="21">
        <v>12.32</v>
      </c>
      <c r="R3" s="20">
        <v>0</v>
      </c>
      <c r="S3" s="15">
        <f t="shared" si="1"/>
        <v>12.32</v>
      </c>
      <c r="T3" s="13">
        <f t="shared" si="2"/>
        <v>1039.2</v>
      </c>
    </row>
    <row r="4" spans="1:20" x14ac:dyDescent="0.25">
      <c r="A4" s="24" t="s">
        <v>23</v>
      </c>
      <c r="B4" s="24" t="s">
        <v>43</v>
      </c>
      <c r="C4" s="24" t="s">
        <v>6</v>
      </c>
      <c r="D4" s="24">
        <v>16.358000000000001</v>
      </c>
      <c r="E4" s="18">
        <f t="shared" si="0"/>
        <v>62.325467661083266</v>
      </c>
      <c r="F4" s="8">
        <v>1013.44</v>
      </c>
      <c r="G4" s="21">
        <v>0</v>
      </c>
      <c r="H4" s="20">
        <v>0</v>
      </c>
      <c r="I4" s="21">
        <v>0</v>
      </c>
      <c r="J4" s="20">
        <v>0</v>
      </c>
      <c r="K4" s="21">
        <v>0</v>
      </c>
      <c r="L4" s="20">
        <v>0</v>
      </c>
      <c r="M4" s="21">
        <v>0</v>
      </c>
      <c r="N4" s="20">
        <v>0</v>
      </c>
      <c r="O4" s="21">
        <v>0</v>
      </c>
      <c r="P4" s="20">
        <v>0</v>
      </c>
      <c r="Q4" s="21">
        <v>6.08</v>
      </c>
      <c r="R4" s="20">
        <v>0</v>
      </c>
      <c r="S4" s="14">
        <f t="shared" si="1"/>
        <v>6.08</v>
      </c>
      <c r="T4" s="12">
        <f t="shared" si="2"/>
        <v>1019.5200000000001</v>
      </c>
    </row>
    <row r="5" spans="1:20" x14ac:dyDescent="0.25">
      <c r="A5" s="5" t="s">
        <v>24</v>
      </c>
      <c r="B5" s="5" t="s">
        <v>44</v>
      </c>
      <c r="C5" s="5" t="s">
        <v>18</v>
      </c>
      <c r="D5" s="5">
        <v>14.481999999999999</v>
      </c>
      <c r="E5" s="19">
        <f t="shared" si="0"/>
        <v>75.082861483220569</v>
      </c>
      <c r="F5" s="6">
        <v>1072.4000000000001</v>
      </c>
      <c r="G5" s="21">
        <v>0</v>
      </c>
      <c r="H5" s="20">
        <v>0</v>
      </c>
      <c r="I5" s="21">
        <v>0</v>
      </c>
      <c r="J5" s="20">
        <v>0</v>
      </c>
      <c r="K5" s="21">
        <v>0</v>
      </c>
      <c r="L5" s="20">
        <v>0</v>
      </c>
      <c r="M5" s="21">
        <v>0</v>
      </c>
      <c r="N5" s="20">
        <v>0</v>
      </c>
      <c r="O5" s="21">
        <v>0</v>
      </c>
      <c r="P5" s="20">
        <v>0</v>
      </c>
      <c r="Q5" s="21">
        <v>0</v>
      </c>
      <c r="R5" s="20">
        <v>14.95</v>
      </c>
      <c r="S5" s="15">
        <f t="shared" si="1"/>
        <v>14.95</v>
      </c>
      <c r="T5" s="13">
        <f t="shared" si="2"/>
        <v>1087.3500000000001</v>
      </c>
    </row>
    <row r="6" spans="1:20" x14ac:dyDescent="0.25">
      <c r="A6" s="24" t="s">
        <v>25</v>
      </c>
      <c r="B6" s="24" t="s">
        <v>45</v>
      </c>
      <c r="C6" s="24" t="s">
        <v>8</v>
      </c>
      <c r="D6" s="7">
        <v>14.324999999999999</v>
      </c>
      <c r="E6" s="18">
        <f t="shared" si="0"/>
        <v>70.711343804537535</v>
      </c>
      <c r="F6" s="8">
        <v>1012.94</v>
      </c>
      <c r="G6" s="21">
        <v>0</v>
      </c>
      <c r="H6" s="20">
        <v>0</v>
      </c>
      <c r="I6" s="21">
        <v>0</v>
      </c>
      <c r="J6" s="20">
        <v>0</v>
      </c>
      <c r="K6" s="21">
        <v>0</v>
      </c>
      <c r="L6" s="20">
        <v>0</v>
      </c>
      <c r="M6" s="21">
        <v>0</v>
      </c>
      <c r="N6" s="20">
        <v>0</v>
      </c>
      <c r="O6" s="21">
        <v>0</v>
      </c>
      <c r="P6" s="20">
        <v>0</v>
      </c>
      <c r="Q6" s="21">
        <v>0</v>
      </c>
      <c r="R6" s="20">
        <v>0</v>
      </c>
      <c r="S6" s="14">
        <f t="shared" si="1"/>
        <v>0</v>
      </c>
      <c r="T6" s="12">
        <f t="shared" si="2"/>
        <v>1012.94</v>
      </c>
    </row>
    <row r="7" spans="1:20" x14ac:dyDescent="0.25">
      <c r="A7" s="5" t="s">
        <v>26</v>
      </c>
      <c r="B7" s="5" t="s">
        <v>46</v>
      </c>
      <c r="C7" s="5" t="s">
        <v>39</v>
      </c>
      <c r="D7" s="5">
        <v>14.394</v>
      </c>
      <c r="E7" s="19">
        <f t="shared" si="0"/>
        <v>64.600527997776851</v>
      </c>
      <c r="F7" s="6">
        <v>920.78</v>
      </c>
      <c r="G7" s="21">
        <v>0</v>
      </c>
      <c r="H7" s="20">
        <v>0</v>
      </c>
      <c r="I7" s="21">
        <v>0</v>
      </c>
      <c r="J7" s="20">
        <v>0</v>
      </c>
      <c r="K7" s="21">
        <v>0</v>
      </c>
      <c r="L7" s="20">
        <v>0</v>
      </c>
      <c r="M7" s="21">
        <v>0</v>
      </c>
      <c r="N7" s="20">
        <v>0</v>
      </c>
      <c r="O7" s="21">
        <v>0</v>
      </c>
      <c r="P7" s="20">
        <v>0</v>
      </c>
      <c r="Q7" s="21">
        <v>0</v>
      </c>
      <c r="R7" s="20">
        <v>9.08</v>
      </c>
      <c r="S7" s="15">
        <f t="shared" si="1"/>
        <v>9.08</v>
      </c>
      <c r="T7" s="13">
        <f t="shared" si="2"/>
        <v>929.86</v>
      </c>
    </row>
    <row r="8" spans="1:20" x14ac:dyDescent="0.25">
      <c r="A8" s="24" t="s">
        <v>7</v>
      </c>
      <c r="B8" s="24" t="s">
        <v>14</v>
      </c>
      <c r="C8" s="24" t="s">
        <v>8</v>
      </c>
      <c r="D8" s="24">
        <v>22.847000000000001</v>
      </c>
      <c r="E8" s="18">
        <f t="shared" si="0"/>
        <v>44.097255657197877</v>
      </c>
      <c r="F8" s="8">
        <v>997.04</v>
      </c>
      <c r="G8" s="21">
        <v>0</v>
      </c>
      <c r="H8" s="20">
        <v>0</v>
      </c>
      <c r="I8" s="21">
        <v>0</v>
      </c>
      <c r="J8" s="20">
        <v>0</v>
      </c>
      <c r="K8" s="21">
        <v>0</v>
      </c>
      <c r="L8" s="20">
        <v>0</v>
      </c>
      <c r="M8" s="21">
        <v>0</v>
      </c>
      <c r="N8" s="20">
        <v>0</v>
      </c>
      <c r="O8" s="21">
        <v>0</v>
      </c>
      <c r="P8" s="20">
        <v>0</v>
      </c>
      <c r="Q8" s="21">
        <v>0</v>
      </c>
      <c r="R8" s="20">
        <v>10.45</v>
      </c>
      <c r="S8" s="14">
        <f t="shared" si="1"/>
        <v>10.45</v>
      </c>
      <c r="T8" s="12">
        <f t="shared" si="2"/>
        <v>1007.49</v>
      </c>
    </row>
    <row r="9" spans="1:20" x14ac:dyDescent="0.25">
      <c r="A9" s="5" t="s">
        <v>27</v>
      </c>
      <c r="B9" s="5" t="s">
        <v>47</v>
      </c>
      <c r="C9" s="5" t="s">
        <v>6</v>
      </c>
      <c r="D9" s="5">
        <v>18.501999999999999</v>
      </c>
      <c r="E9" s="19">
        <f t="shared" si="0"/>
        <v>55.819911360933958</v>
      </c>
      <c r="F9" s="6">
        <v>1027.08</v>
      </c>
      <c r="G9" s="21">
        <v>0</v>
      </c>
      <c r="H9" s="20">
        <v>0</v>
      </c>
      <c r="I9" s="21">
        <v>0</v>
      </c>
      <c r="J9" s="20">
        <v>0</v>
      </c>
      <c r="K9" s="21">
        <v>0</v>
      </c>
      <c r="L9" s="20">
        <v>0</v>
      </c>
      <c r="M9" s="21">
        <v>0</v>
      </c>
      <c r="N9" s="20">
        <v>0</v>
      </c>
      <c r="O9" s="21">
        <v>0</v>
      </c>
      <c r="P9" s="20">
        <v>0</v>
      </c>
      <c r="Q9" s="21">
        <v>5.7</v>
      </c>
      <c r="R9" s="20">
        <v>0</v>
      </c>
      <c r="S9" s="15">
        <f t="shared" si="1"/>
        <v>5.7</v>
      </c>
      <c r="T9" s="13">
        <f t="shared" si="2"/>
        <v>1032.78</v>
      </c>
    </row>
    <row r="10" spans="1:20" x14ac:dyDescent="0.25">
      <c r="A10" s="24" t="s">
        <v>28</v>
      </c>
      <c r="B10" s="24" t="s">
        <v>48</v>
      </c>
      <c r="C10" s="24" t="s">
        <v>8</v>
      </c>
      <c r="D10" s="24">
        <v>12.259</v>
      </c>
      <c r="E10" s="18">
        <f t="shared" si="0"/>
        <v>81.095521657557711</v>
      </c>
      <c r="F10" s="8">
        <v>989.4</v>
      </c>
      <c r="G10" s="21">
        <v>0</v>
      </c>
      <c r="H10" s="20">
        <v>0</v>
      </c>
      <c r="I10" s="21">
        <v>0</v>
      </c>
      <c r="J10" s="20">
        <v>0</v>
      </c>
      <c r="K10" s="21">
        <v>0</v>
      </c>
      <c r="L10" s="20">
        <v>0</v>
      </c>
      <c r="M10" s="21">
        <v>0</v>
      </c>
      <c r="N10" s="20">
        <v>0</v>
      </c>
      <c r="O10" s="21">
        <v>0</v>
      </c>
      <c r="P10" s="20">
        <v>4.75</v>
      </c>
      <c r="Q10" s="21">
        <v>0</v>
      </c>
      <c r="R10" s="20">
        <v>0</v>
      </c>
      <c r="S10" s="14">
        <f t="shared" si="1"/>
        <v>4.75</v>
      </c>
      <c r="T10" s="12">
        <f t="shared" si="2"/>
        <v>994.15</v>
      </c>
    </row>
    <row r="11" spans="1:20" x14ac:dyDescent="0.25">
      <c r="A11" s="5" t="s">
        <v>9</v>
      </c>
      <c r="B11" s="5" t="s">
        <v>15</v>
      </c>
      <c r="C11" s="5" t="s">
        <v>10</v>
      </c>
      <c r="D11" s="5">
        <v>27.31</v>
      </c>
      <c r="E11" s="19">
        <f t="shared" si="0"/>
        <v>38.395459538630547</v>
      </c>
      <c r="F11" s="6">
        <v>1040.3800000000001</v>
      </c>
      <c r="G11" s="21">
        <v>0</v>
      </c>
      <c r="H11" s="20">
        <v>0</v>
      </c>
      <c r="I11" s="21">
        <v>0</v>
      </c>
      <c r="J11" s="20">
        <v>0</v>
      </c>
      <c r="K11" s="21">
        <v>0</v>
      </c>
      <c r="L11" s="20">
        <v>0</v>
      </c>
      <c r="M11" s="21">
        <v>0</v>
      </c>
      <c r="N11" s="20">
        <v>0</v>
      </c>
      <c r="O11" s="21">
        <v>0</v>
      </c>
      <c r="P11" s="20">
        <v>0</v>
      </c>
      <c r="Q11" s="21">
        <v>0</v>
      </c>
      <c r="R11" s="20">
        <v>8.1999999999999993</v>
      </c>
      <c r="S11" s="15">
        <f t="shared" si="1"/>
        <v>8.1999999999999993</v>
      </c>
      <c r="T11" s="13">
        <f t="shared" si="2"/>
        <v>1048.5800000000002</v>
      </c>
    </row>
    <row r="12" spans="1:20" x14ac:dyDescent="0.25">
      <c r="A12" s="24" t="s">
        <v>17</v>
      </c>
      <c r="B12" s="24" t="s">
        <v>49</v>
      </c>
      <c r="C12" s="24" t="s">
        <v>6</v>
      </c>
      <c r="D12" s="24">
        <v>22.504999999999999</v>
      </c>
      <c r="E12" s="18">
        <f t="shared" si="0"/>
        <v>38.710508775827591</v>
      </c>
      <c r="F12" s="8">
        <v>863.92</v>
      </c>
      <c r="G12" s="21">
        <v>0</v>
      </c>
      <c r="H12" s="20">
        <v>0</v>
      </c>
      <c r="I12" s="21">
        <v>0</v>
      </c>
      <c r="J12" s="20">
        <v>0</v>
      </c>
      <c r="K12" s="21">
        <v>0</v>
      </c>
      <c r="L12" s="20">
        <v>0</v>
      </c>
      <c r="M12" s="21">
        <v>0</v>
      </c>
      <c r="N12" s="20">
        <v>0</v>
      </c>
      <c r="O12" s="21">
        <v>0</v>
      </c>
      <c r="P12" s="20">
        <v>0</v>
      </c>
      <c r="Q12" s="21">
        <v>0</v>
      </c>
      <c r="R12" s="20">
        <v>7.26</v>
      </c>
      <c r="S12" s="14">
        <f t="shared" si="1"/>
        <v>7.26</v>
      </c>
      <c r="T12" s="12">
        <f t="shared" si="2"/>
        <v>871.18</v>
      </c>
    </row>
    <row r="13" spans="1:20" x14ac:dyDescent="0.25">
      <c r="A13" s="5" t="s">
        <v>29</v>
      </c>
      <c r="B13" s="5" t="s">
        <v>50</v>
      </c>
      <c r="C13" s="5" t="s">
        <v>8</v>
      </c>
      <c r="D13" s="5">
        <v>7.1429999999999998</v>
      </c>
      <c r="E13" s="19">
        <f t="shared" si="0"/>
        <v>137.98684026319475</v>
      </c>
      <c r="F13" s="6">
        <v>978.46</v>
      </c>
      <c r="G13" s="21">
        <v>0</v>
      </c>
      <c r="H13" s="20">
        <v>0</v>
      </c>
      <c r="I13" s="21">
        <v>0</v>
      </c>
      <c r="J13" s="20">
        <v>0</v>
      </c>
      <c r="K13" s="21">
        <v>0</v>
      </c>
      <c r="L13" s="20">
        <v>0</v>
      </c>
      <c r="M13" s="21">
        <v>0</v>
      </c>
      <c r="N13" s="20">
        <v>0</v>
      </c>
      <c r="O13" s="21">
        <v>0</v>
      </c>
      <c r="P13" s="20">
        <v>0</v>
      </c>
      <c r="Q13" s="21">
        <v>0</v>
      </c>
      <c r="R13" s="20">
        <v>7.18</v>
      </c>
      <c r="S13" s="15">
        <f t="shared" si="1"/>
        <v>7.18</v>
      </c>
      <c r="T13" s="13">
        <f t="shared" si="2"/>
        <v>985.64</v>
      </c>
    </row>
    <row r="14" spans="1:20" x14ac:dyDescent="0.25">
      <c r="A14" s="24" t="s">
        <v>32</v>
      </c>
      <c r="B14" s="24" t="s">
        <v>52</v>
      </c>
      <c r="C14" s="24" t="s">
        <v>6</v>
      </c>
      <c r="D14" s="24">
        <v>25.466000000000001</v>
      </c>
      <c r="E14" s="18">
        <f t="shared" si="0"/>
        <v>76.761171758422989</v>
      </c>
      <c r="F14" s="8">
        <v>1945.52</v>
      </c>
      <c r="G14" s="21">
        <v>0</v>
      </c>
      <c r="H14" s="20">
        <v>0</v>
      </c>
      <c r="I14" s="21">
        <v>0</v>
      </c>
      <c r="J14" s="20">
        <v>0</v>
      </c>
      <c r="K14" s="21">
        <v>0</v>
      </c>
      <c r="L14" s="20">
        <v>0</v>
      </c>
      <c r="M14" s="21">
        <v>0</v>
      </c>
      <c r="N14" s="20">
        <v>0</v>
      </c>
      <c r="O14" s="21">
        <v>0</v>
      </c>
      <c r="P14" s="20">
        <v>0</v>
      </c>
      <c r="Q14" s="21">
        <v>9.2799999999999994</v>
      </c>
      <c r="R14" s="20">
        <v>0</v>
      </c>
      <c r="S14" s="14">
        <f t="shared" si="1"/>
        <v>9.2799999999999994</v>
      </c>
      <c r="T14" s="12">
        <f t="shared" si="2"/>
        <v>1954.8</v>
      </c>
    </row>
    <row r="15" spans="1:20" x14ac:dyDescent="0.25">
      <c r="A15" s="5" t="s">
        <v>33</v>
      </c>
      <c r="B15" s="5" t="s">
        <v>53</v>
      </c>
      <c r="C15" s="5" t="s">
        <v>39</v>
      </c>
      <c r="D15" s="5">
        <v>23.007000000000001</v>
      </c>
      <c r="E15" s="19">
        <f t="shared" si="0"/>
        <v>42.354066153779286</v>
      </c>
      <c r="F15" s="6">
        <v>962.5</v>
      </c>
      <c r="G15" s="21">
        <v>0</v>
      </c>
      <c r="H15" s="20">
        <v>0</v>
      </c>
      <c r="I15" s="21">
        <v>0</v>
      </c>
      <c r="J15" s="20">
        <v>0</v>
      </c>
      <c r="K15" s="21">
        <v>0</v>
      </c>
      <c r="L15" s="20">
        <v>0</v>
      </c>
      <c r="M15" s="21">
        <v>0</v>
      </c>
      <c r="N15" s="20">
        <v>0</v>
      </c>
      <c r="O15" s="21">
        <v>0</v>
      </c>
      <c r="P15" s="20">
        <v>0</v>
      </c>
      <c r="Q15" s="21">
        <v>0</v>
      </c>
      <c r="R15" s="20">
        <v>11.94</v>
      </c>
      <c r="S15" s="15">
        <f t="shared" si="1"/>
        <v>11.94</v>
      </c>
      <c r="T15" s="13">
        <f t="shared" si="2"/>
        <v>974.44</v>
      </c>
    </row>
    <row r="16" spans="1:20" x14ac:dyDescent="0.25">
      <c r="A16" s="24" t="s">
        <v>34</v>
      </c>
      <c r="B16" s="24" t="s">
        <v>35</v>
      </c>
      <c r="C16" s="24" t="s">
        <v>40</v>
      </c>
      <c r="D16" s="24">
        <v>60.432000000000002</v>
      </c>
      <c r="E16" s="18">
        <f t="shared" si="0"/>
        <v>16.321650781043157</v>
      </c>
      <c r="F16" s="8">
        <v>976.2</v>
      </c>
      <c r="G16" s="21">
        <v>0</v>
      </c>
      <c r="H16" s="20">
        <v>0</v>
      </c>
      <c r="I16" s="21">
        <v>0</v>
      </c>
      <c r="J16" s="20">
        <v>0</v>
      </c>
      <c r="K16" s="21">
        <v>0</v>
      </c>
      <c r="L16" s="20">
        <v>0</v>
      </c>
      <c r="M16" s="21">
        <v>0</v>
      </c>
      <c r="N16" s="20">
        <v>0</v>
      </c>
      <c r="O16" s="21">
        <v>0</v>
      </c>
      <c r="P16" s="20">
        <v>0</v>
      </c>
      <c r="Q16" s="21">
        <v>10.15</v>
      </c>
      <c r="R16" s="20">
        <v>0</v>
      </c>
      <c r="S16" s="14">
        <f t="shared" si="1"/>
        <v>10.15</v>
      </c>
      <c r="T16" s="12">
        <f t="shared" si="2"/>
        <v>986.35</v>
      </c>
    </row>
    <row r="17" spans="1:20" x14ac:dyDescent="0.25">
      <c r="A17" s="24" t="s">
        <v>37</v>
      </c>
      <c r="B17" s="24" t="s">
        <v>55</v>
      </c>
      <c r="C17" s="24" t="s">
        <v>6</v>
      </c>
      <c r="D17" s="24">
        <v>29.777000000000001</v>
      </c>
      <c r="E17" s="18">
        <f t="shared" si="0"/>
        <v>34.362091547167275</v>
      </c>
      <c r="F17" s="8">
        <v>1023.2</v>
      </c>
      <c r="G17" s="21">
        <v>0</v>
      </c>
      <c r="H17" s="20">
        <v>0</v>
      </c>
      <c r="I17" s="21">
        <v>0</v>
      </c>
      <c r="J17" s="20">
        <v>0</v>
      </c>
      <c r="K17" s="21">
        <v>0</v>
      </c>
      <c r="L17" s="20">
        <v>0</v>
      </c>
      <c r="M17" s="21">
        <v>0</v>
      </c>
      <c r="N17" s="20">
        <v>0</v>
      </c>
      <c r="O17" s="21">
        <v>0</v>
      </c>
      <c r="P17" s="20">
        <v>0</v>
      </c>
      <c r="Q17" s="21">
        <v>0</v>
      </c>
      <c r="R17" s="20">
        <v>0</v>
      </c>
      <c r="S17" s="14">
        <f t="shared" si="1"/>
        <v>0</v>
      </c>
      <c r="T17" s="12">
        <f t="shared" si="2"/>
        <v>1023.2</v>
      </c>
    </row>
    <row r="18" spans="1:20" x14ac:dyDescent="0.25">
      <c r="A18" s="5" t="s">
        <v>38</v>
      </c>
      <c r="B18" s="5" t="s">
        <v>56</v>
      </c>
      <c r="C18" s="5" t="s">
        <v>18</v>
      </c>
      <c r="D18" s="5">
        <v>25.503</v>
      </c>
      <c r="E18" s="19">
        <f t="shared" si="0"/>
        <v>40.53876014586519</v>
      </c>
      <c r="F18" s="6">
        <v>1023.68</v>
      </c>
      <c r="G18" s="21">
        <v>0</v>
      </c>
      <c r="H18" s="20">
        <v>0</v>
      </c>
      <c r="I18" s="21">
        <v>0</v>
      </c>
      <c r="J18" s="20">
        <v>0</v>
      </c>
      <c r="K18" s="21">
        <v>0</v>
      </c>
      <c r="L18" s="20">
        <v>0</v>
      </c>
      <c r="M18" s="21">
        <v>0</v>
      </c>
      <c r="N18" s="20">
        <v>0</v>
      </c>
      <c r="O18" s="21">
        <v>0</v>
      </c>
      <c r="P18" s="20">
        <v>0</v>
      </c>
      <c r="Q18" s="21">
        <v>0</v>
      </c>
      <c r="R18" s="20">
        <v>10.18</v>
      </c>
      <c r="S18" s="15">
        <f t="shared" si="1"/>
        <v>10.18</v>
      </c>
      <c r="T18" s="13">
        <f t="shared" si="2"/>
        <v>1033.8599999999999</v>
      </c>
    </row>
    <row r="19" spans="1:20" x14ac:dyDescent="0.25">
      <c r="A19" s="25"/>
      <c r="B19" s="25"/>
      <c r="C19" s="25"/>
      <c r="D19" s="25"/>
      <c r="E19" s="25"/>
      <c r="F19" s="38">
        <f>SUM(F2:F18)</f>
        <v>17893.100000000002</v>
      </c>
      <c r="G19" s="40">
        <f>SUM(G2:G18)</f>
        <v>0</v>
      </c>
      <c r="H19" s="39">
        <f t="shared" ref="H19:S19" si="3">SUM(H2:H18)</f>
        <v>0</v>
      </c>
      <c r="I19" s="40">
        <f t="shared" si="3"/>
        <v>0</v>
      </c>
      <c r="J19" s="39">
        <f t="shared" si="3"/>
        <v>0</v>
      </c>
      <c r="K19" s="40">
        <f t="shared" si="3"/>
        <v>0</v>
      </c>
      <c r="L19" s="39">
        <f t="shared" si="3"/>
        <v>0</v>
      </c>
      <c r="M19" s="40">
        <f t="shared" si="3"/>
        <v>0</v>
      </c>
      <c r="N19" s="39">
        <f t="shared" si="3"/>
        <v>0</v>
      </c>
      <c r="O19" s="40">
        <f t="shared" si="3"/>
        <v>0</v>
      </c>
      <c r="P19" s="39">
        <f t="shared" si="3"/>
        <v>4.75</v>
      </c>
      <c r="Q19" s="40">
        <f t="shared" si="3"/>
        <v>43.529999999999994</v>
      </c>
      <c r="R19" s="39">
        <f t="shared" si="3"/>
        <v>85.949999999999989</v>
      </c>
      <c r="S19" s="39">
        <f t="shared" si="3"/>
        <v>134.23000000000002</v>
      </c>
      <c r="T19" s="17">
        <f>SUM(T2:T18)</f>
        <v>18027.329999999998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workbookViewId="0">
      <selection activeCell="U1" sqref="U1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8554687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20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24.89</v>
      </c>
      <c r="E2" s="19">
        <f t="shared" ref="E2:E25" si="0">V2/D2</f>
        <v>42.39855363599839</v>
      </c>
      <c r="F2" s="6">
        <v>1019.28</v>
      </c>
      <c r="G2" s="15">
        <f>'2015'!S2</f>
        <v>6.71</v>
      </c>
      <c r="H2" s="21">
        <v>0</v>
      </c>
      <c r="I2" s="20">
        <v>0</v>
      </c>
      <c r="J2" s="21">
        <v>7.26</v>
      </c>
      <c r="K2" s="20">
        <v>0</v>
      </c>
      <c r="L2" s="21">
        <v>0</v>
      </c>
      <c r="M2" s="20">
        <v>7.3</v>
      </c>
      <c r="N2" s="21">
        <v>0</v>
      </c>
      <c r="O2" s="20">
        <v>0</v>
      </c>
      <c r="P2" s="21">
        <v>7.35</v>
      </c>
      <c r="Q2" s="20">
        <v>0</v>
      </c>
      <c r="R2" s="21">
        <v>0</v>
      </c>
      <c r="S2" s="20">
        <v>7.4</v>
      </c>
      <c r="T2" s="15">
        <f t="shared" ref="T2:T25" si="1">SUM(H2:S2)</f>
        <v>29.309999999999995</v>
      </c>
      <c r="U2" s="15">
        <f t="shared" ref="U2:U25" si="2">SUM(G2:S2)</f>
        <v>36.019999999999996</v>
      </c>
      <c r="V2" s="13">
        <f t="shared" ref="V2:V25" si="3">SUM(F2, U2)</f>
        <v>1055.3</v>
      </c>
    </row>
    <row r="3" spans="1:22" ht="14.25" customHeight="1" x14ac:dyDescent="0.25">
      <c r="A3" s="29" t="s">
        <v>21</v>
      </c>
      <c r="B3" s="22" t="s">
        <v>42</v>
      </c>
      <c r="C3" s="24" t="s">
        <v>6</v>
      </c>
      <c r="D3" s="23">
        <v>37.036000000000001</v>
      </c>
      <c r="E3" s="18">
        <f>V3/D3</f>
        <v>50.048331353277895</v>
      </c>
      <c r="F3" s="8">
        <v>1851.89</v>
      </c>
      <c r="G3" s="14">
        <v>0</v>
      </c>
      <c r="H3" s="21">
        <v>0</v>
      </c>
      <c r="I3" s="20">
        <v>0</v>
      </c>
      <c r="J3" s="21">
        <v>0</v>
      </c>
      <c r="K3" s="20">
        <v>0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1.7</v>
      </c>
      <c r="R3" s="21">
        <v>0</v>
      </c>
      <c r="S3" s="20">
        <v>0</v>
      </c>
      <c r="T3" s="14">
        <f t="shared" si="1"/>
        <v>1.7</v>
      </c>
      <c r="U3" s="14">
        <f t="shared" si="2"/>
        <v>1.7</v>
      </c>
      <c r="V3" s="12">
        <f t="shared" si="3"/>
        <v>1853.5900000000001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16.827999999999999</v>
      </c>
      <c r="E4" s="19">
        <f>V4/D4</f>
        <v>64.75932968861423</v>
      </c>
      <c r="F4" s="6">
        <v>1026.8800000000001</v>
      </c>
      <c r="G4" s="15">
        <f>'2015'!S3</f>
        <v>12.32</v>
      </c>
      <c r="H4" s="21">
        <v>0</v>
      </c>
      <c r="I4" s="20">
        <v>12.43</v>
      </c>
      <c r="J4" s="21">
        <v>0</v>
      </c>
      <c r="K4" s="20">
        <v>0</v>
      </c>
      <c r="L4" s="21">
        <v>12.57</v>
      </c>
      <c r="M4" s="20">
        <v>0</v>
      </c>
      <c r="N4" s="21">
        <v>0</v>
      </c>
      <c r="O4" s="20">
        <v>12.73</v>
      </c>
      <c r="P4" s="21">
        <v>0</v>
      </c>
      <c r="Q4" s="20">
        <v>0</v>
      </c>
      <c r="R4" s="21">
        <v>12.84</v>
      </c>
      <c r="S4" s="20">
        <v>0</v>
      </c>
      <c r="T4" s="15">
        <f t="shared" si="1"/>
        <v>50.570000000000007</v>
      </c>
      <c r="U4" s="15">
        <f t="shared" si="2"/>
        <v>62.89</v>
      </c>
      <c r="V4" s="13">
        <f t="shared" si="3"/>
        <v>1089.7700000000002</v>
      </c>
    </row>
    <row r="5" spans="1:22" s="24" customFormat="1" x14ac:dyDescent="0.25">
      <c r="A5" s="31" t="s">
        <v>61</v>
      </c>
      <c r="B5" s="30" t="s">
        <v>65</v>
      </c>
      <c r="C5" s="30" t="s">
        <v>6</v>
      </c>
      <c r="D5" s="30">
        <v>43.176000000000002</v>
      </c>
      <c r="E5" s="32">
        <f>V5/D5</f>
        <v>47.483092458773392</v>
      </c>
      <c r="F5" s="33">
        <v>2042.5</v>
      </c>
      <c r="G5" s="34">
        <v>0</v>
      </c>
      <c r="H5" s="21">
        <v>0</v>
      </c>
      <c r="I5" s="20">
        <v>0</v>
      </c>
      <c r="J5" s="21">
        <v>0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7.63</v>
      </c>
      <c r="T5" s="34">
        <f t="shared" si="1"/>
        <v>7.63</v>
      </c>
      <c r="U5" s="34">
        <f t="shared" si="2"/>
        <v>7.63</v>
      </c>
      <c r="V5" s="35">
        <f t="shared" si="3"/>
        <v>2050.13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16.454000000000001</v>
      </c>
      <c r="E6" s="19">
        <f t="shared" si="0"/>
        <v>63.487297921478067</v>
      </c>
      <c r="F6" s="6">
        <v>1013.44</v>
      </c>
      <c r="G6" s="15">
        <f>'2015'!S4</f>
        <v>6.08</v>
      </c>
      <c r="H6" s="21">
        <v>0</v>
      </c>
      <c r="I6" s="20">
        <v>6.09</v>
      </c>
      <c r="J6" s="21">
        <v>0</v>
      </c>
      <c r="K6" s="20">
        <v>0</v>
      </c>
      <c r="L6" s="21">
        <v>6.31</v>
      </c>
      <c r="M6" s="20">
        <v>0</v>
      </c>
      <c r="N6" s="21">
        <v>0</v>
      </c>
      <c r="O6" s="20">
        <v>6.33</v>
      </c>
      <c r="P6" s="21">
        <v>0</v>
      </c>
      <c r="Q6" s="20">
        <v>0</v>
      </c>
      <c r="R6" s="21">
        <v>6.37</v>
      </c>
      <c r="S6" s="20">
        <v>0</v>
      </c>
      <c r="T6" s="15">
        <f t="shared" si="1"/>
        <v>25.099999999999998</v>
      </c>
      <c r="U6" s="15">
        <f t="shared" si="2"/>
        <v>31.180000000000003</v>
      </c>
      <c r="V6" s="13">
        <f t="shared" si="3"/>
        <v>1044.6200000000001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14.772</v>
      </c>
      <c r="E7" s="32">
        <f t="shared" si="0"/>
        <v>77.789060384511245</v>
      </c>
      <c r="F7" s="33">
        <v>1072.4000000000001</v>
      </c>
      <c r="G7" s="34">
        <f>'2015'!S5</f>
        <v>14.95</v>
      </c>
      <c r="H7" s="21">
        <v>0</v>
      </c>
      <c r="I7" s="20">
        <v>0</v>
      </c>
      <c r="J7" s="21">
        <v>15.13</v>
      </c>
      <c r="K7" s="20">
        <v>0</v>
      </c>
      <c r="L7" s="21">
        <v>0</v>
      </c>
      <c r="M7" s="20">
        <v>15.34</v>
      </c>
      <c r="N7" s="21">
        <v>0</v>
      </c>
      <c r="O7" s="20">
        <v>0</v>
      </c>
      <c r="P7" s="21">
        <v>15.47</v>
      </c>
      <c r="Q7" s="20">
        <v>0</v>
      </c>
      <c r="R7" s="21">
        <v>0</v>
      </c>
      <c r="S7" s="20">
        <v>15.81</v>
      </c>
      <c r="T7" s="34">
        <f t="shared" si="1"/>
        <v>61.75</v>
      </c>
      <c r="U7" s="34">
        <f t="shared" si="2"/>
        <v>76.7</v>
      </c>
      <c r="V7" s="35">
        <f t="shared" si="3"/>
        <v>1149.1000000000001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14.422000000000001</v>
      </c>
      <c r="E8" s="19">
        <f>V8/D8</f>
        <v>72.590486756344475</v>
      </c>
      <c r="F8" s="6">
        <v>1012.94</v>
      </c>
      <c r="G8" s="15">
        <f>'2015'!S6</f>
        <v>0</v>
      </c>
      <c r="H8" s="21">
        <v>0</v>
      </c>
      <c r="I8" s="20">
        <v>8.4</v>
      </c>
      <c r="J8" s="21">
        <v>0</v>
      </c>
      <c r="K8" s="20">
        <v>0</v>
      </c>
      <c r="L8" s="21">
        <v>8.4700000000000006</v>
      </c>
      <c r="M8" s="20">
        <v>0</v>
      </c>
      <c r="N8" s="21">
        <v>0</v>
      </c>
      <c r="O8" s="20">
        <v>8.5299999999999994</v>
      </c>
      <c r="P8" s="21">
        <v>0</v>
      </c>
      <c r="Q8" s="20">
        <v>0</v>
      </c>
      <c r="R8" s="21">
        <v>8.56</v>
      </c>
      <c r="S8" s="20">
        <v>0</v>
      </c>
      <c r="T8" s="15">
        <f t="shared" si="1"/>
        <v>33.96</v>
      </c>
      <c r="U8" s="15">
        <f t="shared" si="2"/>
        <v>33.96</v>
      </c>
      <c r="V8" s="13">
        <f t="shared" si="3"/>
        <v>1046.9000000000001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14.654999999999999</v>
      </c>
      <c r="E9" s="32">
        <f t="shared" si="0"/>
        <v>66.064824292050488</v>
      </c>
      <c r="F9" s="33">
        <v>920.78</v>
      </c>
      <c r="G9" s="34">
        <f>'2015'!S7</f>
        <v>9.08</v>
      </c>
      <c r="H9" s="21">
        <v>0</v>
      </c>
      <c r="I9" s="20">
        <v>0</v>
      </c>
      <c r="J9" s="21">
        <v>9.5</v>
      </c>
      <c r="K9" s="20">
        <v>0</v>
      </c>
      <c r="L9" s="21">
        <v>0</v>
      </c>
      <c r="M9" s="20">
        <v>9.52</v>
      </c>
      <c r="N9" s="21">
        <v>0</v>
      </c>
      <c r="O9" s="20">
        <v>0</v>
      </c>
      <c r="P9" s="21">
        <v>9.6</v>
      </c>
      <c r="Q9" s="20">
        <v>0</v>
      </c>
      <c r="R9" s="21">
        <v>0</v>
      </c>
      <c r="S9" s="20">
        <v>9.6999999999999993</v>
      </c>
      <c r="T9" s="34">
        <f t="shared" si="1"/>
        <v>38.319999999999993</v>
      </c>
      <c r="U9" s="34">
        <f t="shared" si="2"/>
        <v>47.399999999999991</v>
      </c>
      <c r="V9" s="35">
        <f t="shared" si="3"/>
        <v>968.18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23.04</v>
      </c>
      <c r="E10" s="19">
        <f t="shared" si="0"/>
        <v>45.59071180555555</v>
      </c>
      <c r="F10" s="6">
        <v>997.04</v>
      </c>
      <c r="G10" s="15">
        <f>'2015'!S8</f>
        <v>10.45</v>
      </c>
      <c r="H10" s="21">
        <v>0</v>
      </c>
      <c r="I10" s="20">
        <v>0</v>
      </c>
      <c r="J10" s="21">
        <v>10.54</v>
      </c>
      <c r="K10" s="20">
        <v>0</v>
      </c>
      <c r="L10" s="21">
        <v>0</v>
      </c>
      <c r="M10" s="20">
        <v>10.66</v>
      </c>
      <c r="N10" s="21">
        <v>0</v>
      </c>
      <c r="O10" s="20">
        <v>0</v>
      </c>
      <c r="P10" s="21">
        <v>10.75</v>
      </c>
      <c r="Q10" s="20">
        <v>0</v>
      </c>
      <c r="R10" s="21">
        <v>0</v>
      </c>
      <c r="S10" s="20">
        <v>10.97</v>
      </c>
      <c r="T10" s="15">
        <f t="shared" si="1"/>
        <v>42.92</v>
      </c>
      <c r="U10" s="15">
        <f t="shared" si="2"/>
        <v>53.37</v>
      </c>
      <c r="V10" s="13">
        <f t="shared" si="3"/>
        <v>1050.4099999999999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18.646000000000001</v>
      </c>
      <c r="E11" s="32">
        <f t="shared" si="0"/>
        <v>57.213343344417027</v>
      </c>
      <c r="F11" s="33">
        <v>1027.08</v>
      </c>
      <c r="G11" s="34">
        <f>'2015'!S9</f>
        <v>5.7</v>
      </c>
      <c r="H11" s="21">
        <v>0</v>
      </c>
      <c r="I11" s="20">
        <v>7.96</v>
      </c>
      <c r="J11" s="21">
        <v>0</v>
      </c>
      <c r="K11" s="20">
        <v>0</v>
      </c>
      <c r="L11" s="21">
        <v>8.39</v>
      </c>
      <c r="M11" s="20">
        <v>0</v>
      </c>
      <c r="N11" s="21">
        <v>0</v>
      </c>
      <c r="O11" s="20">
        <v>8.81</v>
      </c>
      <c r="P11" s="21">
        <v>0</v>
      </c>
      <c r="Q11" s="20">
        <v>0</v>
      </c>
      <c r="R11" s="21">
        <v>8.86</v>
      </c>
      <c r="S11" s="20">
        <v>0</v>
      </c>
      <c r="T11" s="34">
        <f t="shared" si="1"/>
        <v>34.020000000000003</v>
      </c>
      <c r="U11" s="34">
        <f t="shared" si="2"/>
        <v>39.72</v>
      </c>
      <c r="V11" s="35">
        <f t="shared" si="3"/>
        <v>1066.8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12.327</v>
      </c>
      <c r="E12" s="19">
        <f t="shared" si="0"/>
        <v>82.91717368378356</v>
      </c>
      <c r="F12" s="6">
        <v>989.4</v>
      </c>
      <c r="G12" s="15">
        <f>'2015'!S10</f>
        <v>4.75</v>
      </c>
      <c r="H12" s="21">
        <v>6.63</v>
      </c>
      <c r="I12" s="20">
        <v>0</v>
      </c>
      <c r="J12" s="21">
        <v>0</v>
      </c>
      <c r="K12" s="20">
        <v>6.66</v>
      </c>
      <c r="L12" s="21">
        <v>0</v>
      </c>
      <c r="M12" s="20">
        <v>0</v>
      </c>
      <c r="N12" s="21">
        <v>6.71</v>
      </c>
      <c r="O12" s="20">
        <v>0</v>
      </c>
      <c r="P12" s="21">
        <v>0</v>
      </c>
      <c r="Q12" s="20">
        <v>7.97</v>
      </c>
      <c r="R12" s="21">
        <v>0</v>
      </c>
      <c r="S12" s="20">
        <v>0</v>
      </c>
      <c r="T12" s="15">
        <f t="shared" si="1"/>
        <v>27.97</v>
      </c>
      <c r="U12" s="15">
        <f t="shared" si="2"/>
        <v>32.72</v>
      </c>
      <c r="V12" s="13">
        <f t="shared" si="3"/>
        <v>1022.12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27.507999999999999</v>
      </c>
      <c r="E13" s="32">
        <f t="shared" si="0"/>
        <v>109.32383306674421</v>
      </c>
      <c r="F13" s="33">
        <v>2951.1</v>
      </c>
      <c r="G13" s="34">
        <f>'2015'!S11</f>
        <v>8.1999999999999993</v>
      </c>
      <c r="H13" s="21">
        <v>0</v>
      </c>
      <c r="I13" s="20">
        <v>0</v>
      </c>
      <c r="J13" s="21">
        <v>8.3000000000000007</v>
      </c>
      <c r="K13" s="20">
        <v>0</v>
      </c>
      <c r="L13" s="21">
        <v>0</v>
      </c>
      <c r="M13" s="20">
        <v>8.91</v>
      </c>
      <c r="N13" s="21">
        <v>0</v>
      </c>
      <c r="O13" s="20">
        <v>0</v>
      </c>
      <c r="P13" s="21">
        <v>8.9700000000000006</v>
      </c>
      <c r="Q13" s="20">
        <v>0</v>
      </c>
      <c r="R13" s="21">
        <v>0</v>
      </c>
      <c r="S13" s="20">
        <v>21.8</v>
      </c>
      <c r="T13" s="34">
        <f t="shared" si="1"/>
        <v>47.980000000000004</v>
      </c>
      <c r="U13" s="34">
        <f t="shared" si="2"/>
        <v>56.180000000000007</v>
      </c>
      <c r="V13" s="35">
        <f t="shared" si="3"/>
        <v>3007.2799999999997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37.002000000000002</v>
      </c>
      <c r="E14" s="19">
        <f t="shared" si="0"/>
        <v>40.461326414788381</v>
      </c>
      <c r="F14" s="6">
        <v>1453.6</v>
      </c>
      <c r="G14" s="15">
        <f>'2015'!S12</f>
        <v>7.26</v>
      </c>
      <c r="H14" s="21">
        <v>0</v>
      </c>
      <c r="I14" s="20">
        <v>0</v>
      </c>
      <c r="J14" s="21">
        <v>0</v>
      </c>
      <c r="K14" s="20">
        <v>7.75</v>
      </c>
      <c r="L14" s="21">
        <v>0</v>
      </c>
      <c r="M14" s="20">
        <v>0</v>
      </c>
      <c r="N14" s="21">
        <v>7.82</v>
      </c>
      <c r="O14" s="20">
        <v>0</v>
      </c>
      <c r="P14" s="21">
        <v>0</v>
      </c>
      <c r="Q14" s="20">
        <v>7.88</v>
      </c>
      <c r="R14" s="21">
        <v>0</v>
      </c>
      <c r="S14" s="20">
        <v>12.84</v>
      </c>
      <c r="T14" s="15">
        <f t="shared" si="1"/>
        <v>36.29</v>
      </c>
      <c r="U14" s="15">
        <f t="shared" si="2"/>
        <v>43.55</v>
      </c>
      <c r="V14" s="13">
        <f t="shared" si="3"/>
        <v>1497.1499999999999</v>
      </c>
    </row>
    <row r="15" spans="1:22" s="24" customFormat="1" x14ac:dyDescent="0.25">
      <c r="A15" s="31" t="s">
        <v>62</v>
      </c>
      <c r="B15" s="30" t="s">
        <v>64</v>
      </c>
      <c r="C15" s="30" t="s">
        <v>6</v>
      </c>
      <c r="D15" s="30">
        <v>15</v>
      </c>
      <c r="E15" s="32">
        <f t="shared" si="0"/>
        <v>94.18</v>
      </c>
      <c r="F15" s="33">
        <v>1412.7</v>
      </c>
      <c r="G15" s="34">
        <v>0</v>
      </c>
      <c r="H15" s="21">
        <v>0</v>
      </c>
      <c r="I15" s="20">
        <v>0</v>
      </c>
      <c r="J15" s="21">
        <v>0</v>
      </c>
      <c r="K15" s="20">
        <v>0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0</v>
      </c>
      <c r="U15" s="34">
        <f t="shared" si="2"/>
        <v>0</v>
      </c>
      <c r="V15" s="35">
        <f t="shared" si="3"/>
        <v>1412.7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7.2329999999999997</v>
      </c>
      <c r="E16" s="19">
        <f t="shared" si="0"/>
        <v>140.63044379925344</v>
      </c>
      <c r="F16" s="6">
        <v>978.46</v>
      </c>
      <c r="G16" s="15">
        <f>'2015'!S13</f>
        <v>7.18</v>
      </c>
      <c r="H16" s="21">
        <v>0</v>
      </c>
      <c r="I16" s="20">
        <v>0</v>
      </c>
      <c r="J16" s="21">
        <v>7.77</v>
      </c>
      <c r="K16" s="20">
        <v>0</v>
      </c>
      <c r="L16" s="21">
        <v>0</v>
      </c>
      <c r="M16" s="20">
        <v>7.86</v>
      </c>
      <c r="N16" s="21">
        <v>0</v>
      </c>
      <c r="O16" s="20">
        <v>0</v>
      </c>
      <c r="P16" s="21">
        <v>7.93</v>
      </c>
      <c r="Q16" s="20">
        <v>0</v>
      </c>
      <c r="R16" s="21">
        <v>0</v>
      </c>
      <c r="S16" s="20">
        <v>7.98</v>
      </c>
      <c r="T16" s="15">
        <f t="shared" si="1"/>
        <v>31.54</v>
      </c>
      <c r="U16" s="15">
        <f t="shared" si="2"/>
        <v>38.72</v>
      </c>
      <c r="V16" s="13">
        <f t="shared" si="3"/>
        <v>1017.1800000000001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29.283999999999999</v>
      </c>
      <c r="E17" s="32">
        <f t="shared" si="0"/>
        <v>66.718003005053959</v>
      </c>
      <c r="F17" s="33">
        <v>1936.08</v>
      </c>
      <c r="G17" s="34">
        <v>0</v>
      </c>
      <c r="H17" s="21">
        <v>0</v>
      </c>
      <c r="I17" s="20">
        <v>0</v>
      </c>
      <c r="J17" s="21">
        <v>0</v>
      </c>
      <c r="K17" s="20">
        <v>0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17.690000000000001</v>
      </c>
      <c r="R17" s="21">
        <v>0</v>
      </c>
      <c r="S17" s="20">
        <v>0</v>
      </c>
      <c r="T17" s="34">
        <f t="shared" si="1"/>
        <v>17.690000000000001</v>
      </c>
      <c r="U17" s="34">
        <f t="shared" si="2"/>
        <v>17.690000000000001</v>
      </c>
      <c r="V17" s="35">
        <f t="shared" si="3"/>
        <v>1953.77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11.055999999999999</v>
      </c>
      <c r="E18" s="19">
        <f t="shared" si="0"/>
        <v>104.20224312590449</v>
      </c>
      <c r="F18" s="6">
        <v>1146.07</v>
      </c>
      <c r="G18" s="15">
        <v>0</v>
      </c>
      <c r="H18" s="21">
        <v>0</v>
      </c>
      <c r="I18" s="20">
        <v>0</v>
      </c>
      <c r="J18" s="21">
        <v>0</v>
      </c>
      <c r="K18" s="20">
        <v>0</v>
      </c>
      <c r="L18" s="21">
        <v>0</v>
      </c>
      <c r="M18" s="20">
        <v>2.96</v>
      </c>
      <c r="N18" s="21">
        <v>0</v>
      </c>
      <c r="O18" s="20">
        <v>0</v>
      </c>
      <c r="P18" s="21">
        <v>3.03</v>
      </c>
      <c r="Q18" s="20">
        <v>0</v>
      </c>
      <c r="R18" s="21">
        <v>0</v>
      </c>
      <c r="S18" s="20">
        <v>0</v>
      </c>
      <c r="T18" s="15">
        <f t="shared" si="1"/>
        <v>5.99</v>
      </c>
      <c r="U18" s="15">
        <f t="shared" si="2"/>
        <v>5.99</v>
      </c>
      <c r="V18" s="13">
        <f t="shared" si="3"/>
        <v>1152.06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25.670999999999999</v>
      </c>
      <c r="E19" s="32">
        <f t="shared" si="0"/>
        <v>77.92255852907951</v>
      </c>
      <c r="F19" s="33">
        <v>1945.52</v>
      </c>
      <c r="G19" s="34">
        <f>'2015'!S14</f>
        <v>9.2799999999999994</v>
      </c>
      <c r="H19" s="21">
        <v>0</v>
      </c>
      <c r="I19" s="20">
        <v>9.36</v>
      </c>
      <c r="J19" s="21">
        <v>0</v>
      </c>
      <c r="K19" s="20">
        <v>0</v>
      </c>
      <c r="L19" s="21">
        <v>9.5299999999999994</v>
      </c>
      <c r="M19" s="20">
        <v>0</v>
      </c>
      <c r="N19" s="21">
        <v>0</v>
      </c>
      <c r="O19" s="20">
        <v>9.61</v>
      </c>
      <c r="P19" s="21">
        <v>0</v>
      </c>
      <c r="Q19" s="20">
        <v>0</v>
      </c>
      <c r="R19" s="21">
        <v>17.05</v>
      </c>
      <c r="S19" s="20">
        <v>0</v>
      </c>
      <c r="T19" s="34">
        <f t="shared" si="1"/>
        <v>45.55</v>
      </c>
      <c r="U19" s="34">
        <f t="shared" si="2"/>
        <v>54.83</v>
      </c>
      <c r="V19" s="35">
        <f t="shared" si="3"/>
        <v>2000.35</v>
      </c>
    </row>
    <row r="20" spans="1:22" s="24" customFormat="1" x14ac:dyDescent="0.25">
      <c r="A20" s="28" t="s">
        <v>63</v>
      </c>
      <c r="B20" s="5" t="s">
        <v>66</v>
      </c>
      <c r="C20" s="5" t="s">
        <v>6</v>
      </c>
      <c r="D20" s="5">
        <v>10.06</v>
      </c>
      <c r="E20" s="19">
        <f t="shared" si="0"/>
        <v>130.30815109343936</v>
      </c>
      <c r="F20" s="6">
        <v>1303.4000000000001</v>
      </c>
      <c r="G20" s="15">
        <v>0</v>
      </c>
      <c r="H20" s="21">
        <v>0</v>
      </c>
      <c r="I20" s="20">
        <v>0</v>
      </c>
      <c r="J20" s="21">
        <v>0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7.5</v>
      </c>
      <c r="T20" s="15">
        <f t="shared" si="1"/>
        <v>7.5</v>
      </c>
      <c r="U20" s="15">
        <f t="shared" si="2"/>
        <v>7.5</v>
      </c>
      <c r="V20" s="13">
        <f t="shared" si="3"/>
        <v>1310.9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23.279</v>
      </c>
      <c r="E21" s="32">
        <f t="shared" si="0"/>
        <v>44.019072984234718</v>
      </c>
      <c r="F21" s="33">
        <v>962.5</v>
      </c>
      <c r="G21" s="34">
        <f>'2015'!S15</f>
        <v>11.94</v>
      </c>
      <c r="H21" s="21">
        <v>0</v>
      </c>
      <c r="I21" s="20">
        <v>0</v>
      </c>
      <c r="J21" s="21">
        <v>12.08</v>
      </c>
      <c r="K21" s="20">
        <v>0</v>
      </c>
      <c r="L21" s="21">
        <v>0</v>
      </c>
      <c r="M21" s="20">
        <v>12.61</v>
      </c>
      <c r="N21" s="21">
        <v>0</v>
      </c>
      <c r="O21" s="20">
        <v>0</v>
      </c>
      <c r="P21" s="21">
        <v>12.73</v>
      </c>
      <c r="Q21" s="20">
        <v>0</v>
      </c>
      <c r="R21" s="21">
        <v>0</v>
      </c>
      <c r="S21" s="20">
        <v>12.86</v>
      </c>
      <c r="T21" s="34">
        <f t="shared" si="1"/>
        <v>50.28</v>
      </c>
      <c r="U21" s="34">
        <f t="shared" si="2"/>
        <v>62.22</v>
      </c>
      <c r="V21" s="35">
        <f t="shared" si="3"/>
        <v>1024.72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61.228999999999999</v>
      </c>
      <c r="E22" s="19">
        <f t="shared" si="0"/>
        <v>36.655179735092851</v>
      </c>
      <c r="F22" s="6">
        <v>2161.0100000000002</v>
      </c>
      <c r="G22" s="15">
        <f>'2015'!S16</f>
        <v>10.15</v>
      </c>
      <c r="H22" s="21">
        <v>0</v>
      </c>
      <c r="I22" s="20">
        <v>14.54</v>
      </c>
      <c r="J22" s="21">
        <v>0</v>
      </c>
      <c r="K22" s="20">
        <v>0</v>
      </c>
      <c r="L22" s="21">
        <v>14.73</v>
      </c>
      <c r="M22" s="20">
        <v>0</v>
      </c>
      <c r="N22" s="21">
        <v>0</v>
      </c>
      <c r="O22" s="20">
        <v>14.92</v>
      </c>
      <c r="P22" s="21">
        <v>0</v>
      </c>
      <c r="Q22" s="20">
        <v>0</v>
      </c>
      <c r="R22" s="21">
        <v>29.01</v>
      </c>
      <c r="S22" s="20">
        <v>0</v>
      </c>
      <c r="T22" s="15">
        <f t="shared" si="1"/>
        <v>73.2</v>
      </c>
      <c r="U22" s="15">
        <f t="shared" si="2"/>
        <v>83.350000000000009</v>
      </c>
      <c r="V22" s="13">
        <f t="shared" si="3"/>
        <v>2244.36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34.576000000000001</v>
      </c>
      <c r="E23" s="32">
        <f t="shared" si="0"/>
        <v>51.640444238778343</v>
      </c>
      <c r="F23" s="33">
        <v>1757.33</v>
      </c>
      <c r="G23" s="34">
        <v>0</v>
      </c>
      <c r="H23" s="21">
        <v>0</v>
      </c>
      <c r="I23" s="20">
        <v>0</v>
      </c>
      <c r="J23" s="21">
        <v>0</v>
      </c>
      <c r="K23" s="20">
        <v>0</v>
      </c>
      <c r="L23" s="21">
        <v>0</v>
      </c>
      <c r="M23" s="20">
        <v>0</v>
      </c>
      <c r="N23" s="21">
        <v>0</v>
      </c>
      <c r="O23" s="20">
        <v>8.4700000000000006</v>
      </c>
      <c r="P23" s="21">
        <v>0</v>
      </c>
      <c r="Q23" s="20">
        <v>0</v>
      </c>
      <c r="R23" s="21">
        <v>19.72</v>
      </c>
      <c r="S23" s="20">
        <v>0</v>
      </c>
      <c r="T23" s="34">
        <f t="shared" si="1"/>
        <v>28.189999999999998</v>
      </c>
      <c r="U23" s="34">
        <f t="shared" si="2"/>
        <v>28.189999999999998</v>
      </c>
      <c r="V23" s="35">
        <f t="shared" si="3"/>
        <v>1785.52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29.777000000000001</v>
      </c>
      <c r="E24" s="19">
        <f t="shared" si="0"/>
        <v>66.146018739295428</v>
      </c>
      <c r="F24" s="6">
        <v>1916.76</v>
      </c>
      <c r="G24" s="15">
        <f>'2015'!S17</f>
        <v>0</v>
      </c>
      <c r="H24" s="21">
        <v>14.67</v>
      </c>
      <c r="I24" s="20">
        <v>0</v>
      </c>
      <c r="J24" s="21">
        <v>0</v>
      </c>
      <c r="K24" s="20">
        <v>15.15</v>
      </c>
      <c r="L24" s="21">
        <v>0</v>
      </c>
      <c r="M24" s="20">
        <v>15.23</v>
      </c>
      <c r="N24" s="21">
        <v>0</v>
      </c>
      <c r="O24" s="20">
        <v>0</v>
      </c>
      <c r="P24" s="21">
        <v>7.82</v>
      </c>
      <c r="Q24" s="20">
        <v>0</v>
      </c>
      <c r="R24" s="21">
        <v>0</v>
      </c>
      <c r="S24" s="20">
        <v>0</v>
      </c>
      <c r="T24" s="15">
        <f t="shared" si="1"/>
        <v>52.87</v>
      </c>
      <c r="U24" s="15">
        <f t="shared" si="2"/>
        <v>52.87</v>
      </c>
      <c r="V24" s="13">
        <f t="shared" si="3"/>
        <v>1969.6299999999999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25.713000000000001</v>
      </c>
      <c r="E25" s="32">
        <f t="shared" si="0"/>
        <v>79.720374907634266</v>
      </c>
      <c r="F25" s="33">
        <v>1988.76</v>
      </c>
      <c r="G25" s="34">
        <f>'2015'!S18</f>
        <v>10.18</v>
      </c>
      <c r="H25" s="21">
        <v>0</v>
      </c>
      <c r="I25" s="20">
        <v>0</v>
      </c>
      <c r="J25" s="21">
        <v>10.3</v>
      </c>
      <c r="K25" s="20">
        <v>0</v>
      </c>
      <c r="L25" s="21">
        <v>0</v>
      </c>
      <c r="M25" s="20">
        <v>10.7</v>
      </c>
      <c r="N25" s="21">
        <v>0</v>
      </c>
      <c r="O25" s="20">
        <v>0</v>
      </c>
      <c r="P25" s="21">
        <v>10.78</v>
      </c>
      <c r="Q25" s="20">
        <v>0</v>
      </c>
      <c r="R25" s="21">
        <v>0</v>
      </c>
      <c r="S25" s="20">
        <v>19.13</v>
      </c>
      <c r="T25" s="34">
        <f t="shared" si="1"/>
        <v>50.91</v>
      </c>
      <c r="U25" s="34">
        <f t="shared" si="2"/>
        <v>61.09</v>
      </c>
      <c r="V25" s="35">
        <f t="shared" si="3"/>
        <v>2049.85</v>
      </c>
    </row>
    <row r="26" spans="1:22" x14ac:dyDescent="0.25">
      <c r="A26" s="25"/>
      <c r="B26" s="25"/>
      <c r="C26" s="25"/>
      <c r="D26" s="25"/>
      <c r="E26" s="25"/>
      <c r="F26" s="38">
        <f>SUM(F2:F25)</f>
        <v>34886.920000000006</v>
      </c>
      <c r="G26" s="39">
        <f>SUM(G2:G25)</f>
        <v>134.23000000000002</v>
      </c>
      <c r="H26" s="40">
        <f>SUM(H2:H25)</f>
        <v>21.3</v>
      </c>
      <c r="I26" s="39">
        <f t="shared" ref="I26:U26" si="4">SUM(I2:I25)</f>
        <v>58.78</v>
      </c>
      <c r="J26" s="40">
        <f t="shared" si="4"/>
        <v>80.88</v>
      </c>
      <c r="K26" s="39">
        <f t="shared" si="4"/>
        <v>29.560000000000002</v>
      </c>
      <c r="L26" s="40">
        <f t="shared" si="4"/>
        <v>60</v>
      </c>
      <c r="M26" s="39">
        <f t="shared" si="4"/>
        <v>101.09</v>
      </c>
      <c r="N26" s="40">
        <f t="shared" si="4"/>
        <v>14.530000000000001</v>
      </c>
      <c r="O26" s="39">
        <f t="shared" si="4"/>
        <v>69.400000000000006</v>
      </c>
      <c r="P26" s="40">
        <f t="shared" si="4"/>
        <v>94.43</v>
      </c>
      <c r="Q26" s="39">
        <f t="shared" si="4"/>
        <v>35.24</v>
      </c>
      <c r="R26" s="40">
        <f t="shared" si="4"/>
        <v>102.41000000000001</v>
      </c>
      <c r="S26" s="39">
        <f t="shared" si="4"/>
        <v>133.62</v>
      </c>
      <c r="T26" s="39">
        <f t="shared" si="4"/>
        <v>801.24</v>
      </c>
      <c r="U26" s="39">
        <f t="shared" si="4"/>
        <v>935.47000000000025</v>
      </c>
      <c r="V26" s="17">
        <f>SUM(V2:V25)</f>
        <v>35822.390000000007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6"/>
  <sheetViews>
    <sheetView tabSelected="1" workbookViewId="0">
      <selection activeCell="A25" sqref="A25:XFD25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82</v>
      </c>
      <c r="H1" s="11" t="s">
        <v>68</v>
      </c>
      <c r="I1" s="11" t="s">
        <v>69</v>
      </c>
      <c r="J1" s="11" t="s">
        <v>70</v>
      </c>
      <c r="K1" s="11" t="s">
        <v>71</v>
      </c>
      <c r="L1" s="11" t="s">
        <v>72</v>
      </c>
      <c r="M1" s="11" t="s">
        <v>73</v>
      </c>
      <c r="N1" s="11" t="s">
        <v>74</v>
      </c>
      <c r="O1" s="11" t="s">
        <v>75</v>
      </c>
      <c r="P1" s="11" t="s">
        <v>76</v>
      </c>
      <c r="Q1" s="11" t="s">
        <v>77</v>
      </c>
      <c r="R1" s="11" t="s">
        <v>78</v>
      </c>
      <c r="S1" s="11" t="s">
        <v>79</v>
      </c>
      <c r="T1" s="10" t="s">
        <v>80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24.89</v>
      </c>
      <c r="E2" s="41">
        <f t="shared" ref="E2:E25" si="0">V2/D2</f>
        <v>42.39855363599839</v>
      </c>
      <c r="F2" s="6">
        <f>'Initial Buys'!B48</f>
        <v>1019.28</v>
      </c>
      <c r="G2" s="36">
        <f>'2016'!U2</f>
        <v>36.019999999999996</v>
      </c>
      <c r="H2" s="21">
        <v>0</v>
      </c>
      <c r="I2" s="20">
        <v>0</v>
      </c>
      <c r="J2" s="21">
        <v>0</v>
      </c>
      <c r="K2" s="20">
        <v>0</v>
      </c>
      <c r="L2" s="21">
        <v>0</v>
      </c>
      <c r="M2" s="20">
        <v>0</v>
      </c>
      <c r="N2" s="21">
        <v>0</v>
      </c>
      <c r="O2" s="20">
        <v>0</v>
      </c>
      <c r="P2" s="21">
        <v>0</v>
      </c>
      <c r="Q2" s="20">
        <v>0</v>
      </c>
      <c r="R2" s="21">
        <v>0</v>
      </c>
      <c r="S2" s="20">
        <v>0</v>
      </c>
      <c r="T2" s="15">
        <f t="shared" ref="T2:T25" si="1">SUM(H2:S2)</f>
        <v>0</v>
      </c>
      <c r="U2" s="15">
        <f t="shared" ref="U2:U25" si="2">SUM(G2:S2)</f>
        <v>36.019999999999996</v>
      </c>
      <c r="V2" s="13">
        <f t="shared" ref="V2:V25" si="3">SUM(F2, U2)</f>
        <v>1055.3</v>
      </c>
    </row>
    <row r="3" spans="1:22" x14ac:dyDescent="0.25">
      <c r="A3" s="29" t="s">
        <v>21</v>
      </c>
      <c r="B3" s="24" t="s">
        <v>42</v>
      </c>
      <c r="C3" s="24" t="s">
        <v>6</v>
      </c>
      <c r="D3" s="24">
        <v>37.183999999999997</v>
      </c>
      <c r="E3" s="42">
        <f>V3/D3</f>
        <v>50.030927280550777</v>
      </c>
      <c r="F3" s="8">
        <f>'Initial Buys'!E48</f>
        <v>1851.8899999999999</v>
      </c>
      <c r="G3" s="37">
        <f>'2016'!U3</f>
        <v>1.7</v>
      </c>
      <c r="H3" s="21">
        <v>6.76</v>
      </c>
      <c r="I3" s="20">
        <v>0</v>
      </c>
      <c r="J3" s="21">
        <v>0</v>
      </c>
      <c r="K3" s="20">
        <v>0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0</v>
      </c>
      <c r="R3" s="21">
        <v>0</v>
      </c>
      <c r="S3" s="20">
        <v>0</v>
      </c>
      <c r="T3" s="14">
        <f t="shared" si="1"/>
        <v>6.76</v>
      </c>
      <c r="U3" s="14">
        <f t="shared" si="2"/>
        <v>8.4599999999999991</v>
      </c>
      <c r="V3" s="12">
        <f t="shared" si="3"/>
        <v>1860.35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16.96</v>
      </c>
      <c r="E4" s="41">
        <f>V4/D4</f>
        <v>65.019457547169807</v>
      </c>
      <c r="F4" s="6">
        <f>'Initial Buys'!H48</f>
        <v>1026.8800000000001</v>
      </c>
      <c r="G4" s="36">
        <f>'2016'!U4</f>
        <v>62.89</v>
      </c>
      <c r="H4" s="21">
        <v>0</v>
      </c>
      <c r="I4" s="20">
        <v>12.96</v>
      </c>
      <c r="J4" s="21">
        <v>0</v>
      </c>
      <c r="K4" s="20">
        <v>0</v>
      </c>
      <c r="L4" s="21">
        <v>0</v>
      </c>
      <c r="M4" s="20">
        <v>0</v>
      </c>
      <c r="N4" s="21">
        <v>0</v>
      </c>
      <c r="O4" s="20">
        <v>0</v>
      </c>
      <c r="P4" s="21">
        <v>0</v>
      </c>
      <c r="Q4" s="20">
        <v>0</v>
      </c>
      <c r="R4" s="21">
        <v>0</v>
      </c>
      <c r="S4" s="20">
        <v>0</v>
      </c>
      <c r="T4" s="15">
        <f t="shared" si="1"/>
        <v>12.96</v>
      </c>
      <c r="U4" s="15">
        <f t="shared" si="2"/>
        <v>75.849999999999994</v>
      </c>
      <c r="V4" s="13">
        <f t="shared" si="3"/>
        <v>1102.73</v>
      </c>
    </row>
    <row r="5" spans="1:22" x14ac:dyDescent="0.25">
      <c r="A5" s="31" t="s">
        <v>61</v>
      </c>
      <c r="B5" s="30" t="s">
        <v>65</v>
      </c>
      <c r="C5" s="30" t="s">
        <v>6</v>
      </c>
      <c r="D5" s="30">
        <v>43.338999999999999</v>
      </c>
      <c r="E5" s="43">
        <f>V5/D5</f>
        <v>47.493712360691291</v>
      </c>
      <c r="F5" s="33">
        <f>'Initial Buys'!B200</f>
        <v>2042.5</v>
      </c>
      <c r="G5" s="37">
        <f>'2016'!U5</f>
        <v>7.63</v>
      </c>
      <c r="H5" s="21">
        <v>0</v>
      </c>
      <c r="I5" s="20">
        <v>0</v>
      </c>
      <c r="J5" s="21">
        <v>8.1999999999999993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0</v>
      </c>
      <c r="T5" s="34">
        <f t="shared" si="1"/>
        <v>8.1999999999999993</v>
      </c>
      <c r="U5" s="34">
        <f t="shared" si="2"/>
        <v>15.829999999999998</v>
      </c>
      <c r="V5" s="35">
        <f t="shared" si="3"/>
        <v>2058.33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16.547999999999998</v>
      </c>
      <c r="E6" s="41">
        <f t="shared" si="0"/>
        <v>63.514624123761187</v>
      </c>
      <c r="F6" s="6">
        <f>'Initial Buys'!K48</f>
        <v>1013.44</v>
      </c>
      <c r="G6" s="36">
        <f>'2016'!U6</f>
        <v>31.180000000000003</v>
      </c>
      <c r="H6" s="21">
        <v>0</v>
      </c>
      <c r="I6" s="20">
        <v>6.42</v>
      </c>
      <c r="J6" s="21">
        <v>0</v>
      </c>
      <c r="K6" s="20">
        <v>0</v>
      </c>
      <c r="L6" s="21">
        <v>0</v>
      </c>
      <c r="M6" s="20">
        <v>0</v>
      </c>
      <c r="N6" s="21">
        <v>0</v>
      </c>
      <c r="O6" s="20">
        <v>0</v>
      </c>
      <c r="P6" s="21">
        <v>0</v>
      </c>
      <c r="Q6" s="20">
        <v>0</v>
      </c>
      <c r="R6" s="21">
        <v>0</v>
      </c>
      <c r="S6" s="20">
        <v>0</v>
      </c>
      <c r="T6" s="15">
        <f t="shared" si="1"/>
        <v>6.42</v>
      </c>
      <c r="U6" s="15">
        <f t="shared" si="2"/>
        <v>37.6</v>
      </c>
      <c r="V6" s="13">
        <f t="shared" si="3"/>
        <v>1051.04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14.917</v>
      </c>
      <c r="E7" s="43">
        <f t="shared" si="0"/>
        <v>78.102165314741583</v>
      </c>
      <c r="F7" s="33">
        <f>'Initial Buys'!N48</f>
        <v>1072.4000000000001</v>
      </c>
      <c r="G7" s="37">
        <f>'2016'!U7</f>
        <v>76.7</v>
      </c>
      <c r="H7" s="21">
        <v>0</v>
      </c>
      <c r="I7" s="20">
        <v>0</v>
      </c>
      <c r="J7" s="21">
        <v>15.95</v>
      </c>
      <c r="K7" s="20">
        <v>0</v>
      </c>
      <c r="L7" s="21">
        <v>0</v>
      </c>
      <c r="M7" s="20">
        <v>0</v>
      </c>
      <c r="N7" s="21">
        <v>0</v>
      </c>
      <c r="O7" s="20">
        <v>0</v>
      </c>
      <c r="P7" s="21">
        <v>0</v>
      </c>
      <c r="Q7" s="20">
        <v>0</v>
      </c>
      <c r="R7" s="21">
        <v>0</v>
      </c>
      <c r="S7" s="20">
        <v>0</v>
      </c>
      <c r="T7" s="34">
        <f t="shared" si="1"/>
        <v>15.95</v>
      </c>
      <c r="U7" s="34">
        <f t="shared" si="2"/>
        <v>92.65</v>
      </c>
      <c r="V7" s="35">
        <f t="shared" si="3"/>
        <v>1165.0500000000002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14.503</v>
      </c>
      <c r="E8" s="41">
        <f>V8/D8</f>
        <v>72.781493484106733</v>
      </c>
      <c r="F8" s="6">
        <f>'Initial Buys'!Q48</f>
        <v>1012.94</v>
      </c>
      <c r="G8" s="36">
        <f>'2016'!U8</f>
        <v>33.96</v>
      </c>
      <c r="H8" s="21">
        <v>0</v>
      </c>
      <c r="I8" s="20">
        <v>8.65</v>
      </c>
      <c r="J8" s="21">
        <v>0</v>
      </c>
      <c r="K8" s="20">
        <v>0</v>
      </c>
      <c r="L8" s="21">
        <v>0</v>
      </c>
      <c r="M8" s="20">
        <v>0</v>
      </c>
      <c r="N8" s="21">
        <v>0</v>
      </c>
      <c r="O8" s="20">
        <v>0</v>
      </c>
      <c r="P8" s="21">
        <v>0</v>
      </c>
      <c r="Q8" s="20">
        <v>0</v>
      </c>
      <c r="R8" s="21">
        <v>0</v>
      </c>
      <c r="S8" s="20">
        <v>0</v>
      </c>
      <c r="T8" s="15">
        <f t="shared" si="1"/>
        <v>8.65</v>
      </c>
      <c r="U8" s="15">
        <f t="shared" si="2"/>
        <v>42.61</v>
      </c>
      <c r="V8" s="13">
        <f t="shared" si="3"/>
        <v>1055.55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14.654999999999999</v>
      </c>
      <c r="E9" s="43">
        <f t="shared" si="0"/>
        <v>66.064824292050488</v>
      </c>
      <c r="F9" s="33">
        <f>'Initial Buys'!T48</f>
        <v>920.78</v>
      </c>
      <c r="G9" s="37">
        <f>'2016'!U9</f>
        <v>47.399999999999991</v>
      </c>
      <c r="H9" s="21">
        <v>0</v>
      </c>
      <c r="I9" s="20">
        <v>0</v>
      </c>
      <c r="J9" s="21">
        <v>0</v>
      </c>
      <c r="K9" s="20">
        <v>0</v>
      </c>
      <c r="L9" s="21">
        <v>0</v>
      </c>
      <c r="M9" s="20">
        <v>0</v>
      </c>
      <c r="N9" s="21">
        <v>0</v>
      </c>
      <c r="O9" s="20">
        <v>0</v>
      </c>
      <c r="P9" s="21">
        <v>0</v>
      </c>
      <c r="Q9" s="20">
        <v>0</v>
      </c>
      <c r="R9" s="21">
        <v>0</v>
      </c>
      <c r="S9" s="20">
        <v>0</v>
      </c>
      <c r="T9" s="34">
        <f t="shared" si="1"/>
        <v>0</v>
      </c>
      <c r="U9" s="34">
        <f t="shared" si="2"/>
        <v>47.399999999999991</v>
      </c>
      <c r="V9" s="35">
        <f t="shared" si="3"/>
        <v>968.18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23.225999999999999</v>
      </c>
      <c r="E10" s="41">
        <f t="shared" si="0"/>
        <v>45.701799707224666</v>
      </c>
      <c r="F10" s="6">
        <f>'Initial Buys'!W48</f>
        <v>997.04</v>
      </c>
      <c r="G10" s="36">
        <f>'2016'!U10</f>
        <v>53.37</v>
      </c>
      <c r="H10" s="21">
        <v>0</v>
      </c>
      <c r="I10" s="20">
        <v>0</v>
      </c>
      <c r="J10" s="21">
        <v>11.06</v>
      </c>
      <c r="K10" s="20">
        <v>0</v>
      </c>
      <c r="L10" s="21">
        <v>0</v>
      </c>
      <c r="M10" s="20">
        <v>0</v>
      </c>
      <c r="N10" s="21">
        <v>0</v>
      </c>
      <c r="O10" s="20">
        <v>0</v>
      </c>
      <c r="P10" s="21">
        <v>0</v>
      </c>
      <c r="Q10" s="20">
        <v>0</v>
      </c>
      <c r="R10" s="21">
        <v>0</v>
      </c>
      <c r="S10" s="20">
        <v>0</v>
      </c>
      <c r="T10" s="15">
        <f t="shared" si="1"/>
        <v>11.06</v>
      </c>
      <c r="U10" s="15">
        <f t="shared" si="2"/>
        <v>64.429999999999993</v>
      </c>
      <c r="V10" s="13">
        <f t="shared" si="3"/>
        <v>1061.47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18.791</v>
      </c>
      <c r="E11" s="43">
        <f t="shared" si="0"/>
        <v>57.248150710446488</v>
      </c>
      <c r="F11" s="33">
        <f>'Initial Buys'!Z48</f>
        <v>1027.08</v>
      </c>
      <c r="G11" s="37">
        <f>'2016'!U11</f>
        <v>39.72</v>
      </c>
      <c r="H11" s="21">
        <v>0</v>
      </c>
      <c r="I11" s="20">
        <v>8.9499999999999993</v>
      </c>
      <c r="J11" s="21">
        <v>0</v>
      </c>
      <c r="K11" s="20">
        <v>0</v>
      </c>
      <c r="L11" s="21">
        <v>0</v>
      </c>
      <c r="M11" s="20">
        <v>0</v>
      </c>
      <c r="N11" s="21">
        <v>0</v>
      </c>
      <c r="O11" s="20">
        <v>0</v>
      </c>
      <c r="P11" s="21">
        <v>0</v>
      </c>
      <c r="Q11" s="20">
        <v>0</v>
      </c>
      <c r="R11" s="21">
        <v>0</v>
      </c>
      <c r="S11" s="20">
        <v>0</v>
      </c>
      <c r="T11" s="34">
        <f t="shared" si="1"/>
        <v>8.9499999999999993</v>
      </c>
      <c r="U11" s="34">
        <f t="shared" si="2"/>
        <v>48.67</v>
      </c>
      <c r="V11" s="35">
        <f t="shared" si="3"/>
        <v>1075.75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12.393000000000001</v>
      </c>
      <c r="E12" s="41">
        <f t="shared" si="0"/>
        <v>83.121923666585957</v>
      </c>
      <c r="F12" s="6">
        <f>'Initial Buys'!AC48</f>
        <v>989.4</v>
      </c>
      <c r="G12" s="36">
        <f>'2016'!U12</f>
        <v>32.72</v>
      </c>
      <c r="H12" s="21">
        <v>8.01</v>
      </c>
      <c r="I12" s="20">
        <v>0</v>
      </c>
      <c r="J12" s="21">
        <v>0</v>
      </c>
      <c r="K12" s="20">
        <v>0</v>
      </c>
      <c r="L12" s="21">
        <v>0</v>
      </c>
      <c r="M12" s="20">
        <v>0</v>
      </c>
      <c r="N12" s="21">
        <v>0</v>
      </c>
      <c r="O12" s="20">
        <v>0</v>
      </c>
      <c r="P12" s="21">
        <v>0</v>
      </c>
      <c r="Q12" s="20">
        <v>0</v>
      </c>
      <c r="R12" s="21">
        <v>0</v>
      </c>
      <c r="S12" s="20">
        <v>0</v>
      </c>
      <c r="T12" s="15">
        <f t="shared" si="1"/>
        <v>8.01</v>
      </c>
      <c r="U12" s="15">
        <f t="shared" si="2"/>
        <v>40.729999999999997</v>
      </c>
      <c r="V12" s="13">
        <f t="shared" si="3"/>
        <v>1030.1299999999999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27.507999999999999</v>
      </c>
      <c r="E13" s="43">
        <f t="shared" si="0"/>
        <v>109.32383306674423</v>
      </c>
      <c r="F13" s="33">
        <f>'Initial Buys'!B98</f>
        <v>2951.1000000000004</v>
      </c>
      <c r="G13" s="37">
        <f>'2016'!U13</f>
        <v>56.180000000000007</v>
      </c>
      <c r="H13" s="21">
        <v>0</v>
      </c>
      <c r="I13" s="20">
        <v>0</v>
      </c>
      <c r="J13" s="21">
        <v>0</v>
      </c>
      <c r="K13" s="20">
        <v>0</v>
      </c>
      <c r="L13" s="21">
        <v>0</v>
      </c>
      <c r="M13" s="20">
        <v>0</v>
      </c>
      <c r="N13" s="21">
        <v>0</v>
      </c>
      <c r="O13" s="20">
        <v>0</v>
      </c>
      <c r="P13" s="21">
        <v>0</v>
      </c>
      <c r="Q13" s="20">
        <v>0</v>
      </c>
      <c r="R13" s="21">
        <v>0</v>
      </c>
      <c r="S13" s="20">
        <v>0</v>
      </c>
      <c r="T13" s="34">
        <f t="shared" si="1"/>
        <v>0</v>
      </c>
      <c r="U13" s="34">
        <f t="shared" si="2"/>
        <v>56.180000000000007</v>
      </c>
      <c r="V13" s="35">
        <f t="shared" si="3"/>
        <v>3007.28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37.002000000000002</v>
      </c>
      <c r="E14" s="41">
        <f t="shared" si="0"/>
        <v>40.461326414788381</v>
      </c>
      <c r="F14" s="6">
        <f>'Initial Buys'!E98</f>
        <v>1453.6</v>
      </c>
      <c r="G14" s="36">
        <f>'2016'!U14</f>
        <v>43.55</v>
      </c>
      <c r="H14" s="21">
        <v>0</v>
      </c>
      <c r="I14" s="20">
        <v>0</v>
      </c>
      <c r="J14" s="21">
        <v>0</v>
      </c>
      <c r="K14" s="20">
        <v>0</v>
      </c>
      <c r="L14" s="21">
        <v>0</v>
      </c>
      <c r="M14" s="20">
        <v>0</v>
      </c>
      <c r="N14" s="21">
        <v>0</v>
      </c>
      <c r="O14" s="20">
        <v>0</v>
      </c>
      <c r="P14" s="21">
        <v>0</v>
      </c>
      <c r="Q14" s="20">
        <v>0</v>
      </c>
      <c r="R14" s="21">
        <v>0</v>
      </c>
      <c r="S14" s="20">
        <v>0</v>
      </c>
      <c r="T14" s="15">
        <f t="shared" si="1"/>
        <v>0</v>
      </c>
      <c r="U14" s="15">
        <f t="shared" si="2"/>
        <v>43.55</v>
      </c>
      <c r="V14" s="13">
        <f t="shared" si="3"/>
        <v>1497.1499999999999</v>
      </c>
    </row>
    <row r="15" spans="1:22" x14ac:dyDescent="0.25">
      <c r="A15" s="31" t="s">
        <v>62</v>
      </c>
      <c r="B15" s="30" t="s">
        <v>64</v>
      </c>
      <c r="C15" s="30" t="s">
        <v>6</v>
      </c>
      <c r="D15" s="30">
        <v>15.076000000000001</v>
      </c>
      <c r="E15" s="43">
        <f t="shared" si="0"/>
        <v>94.172857521889085</v>
      </c>
      <c r="F15" s="33">
        <f>'Initial Buys'!E200</f>
        <v>1412.7</v>
      </c>
      <c r="G15" s="37">
        <f>'2016'!U15</f>
        <v>0</v>
      </c>
      <c r="H15" s="21">
        <v>7.05</v>
      </c>
      <c r="I15" s="20">
        <v>0</v>
      </c>
      <c r="J15" s="21">
        <v>0</v>
      </c>
      <c r="K15" s="20">
        <v>0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7.05</v>
      </c>
      <c r="U15" s="34">
        <f t="shared" si="2"/>
        <v>7.05</v>
      </c>
      <c r="V15" s="35">
        <f t="shared" si="3"/>
        <v>1419.75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7.2779999999999996</v>
      </c>
      <c r="E16" s="41">
        <f t="shared" si="0"/>
        <v>140.9288266007145</v>
      </c>
      <c r="F16" s="6">
        <f>'Initial Buys'!H98</f>
        <v>978.46</v>
      </c>
      <c r="G16" s="36">
        <f>'2016'!U16</f>
        <v>38.72</v>
      </c>
      <c r="H16" s="21">
        <v>0</v>
      </c>
      <c r="I16" s="20">
        <v>0</v>
      </c>
      <c r="J16" s="21">
        <v>8.5</v>
      </c>
      <c r="K16" s="20">
        <v>0</v>
      </c>
      <c r="L16" s="21">
        <v>0</v>
      </c>
      <c r="M16" s="20">
        <v>0</v>
      </c>
      <c r="N16" s="21">
        <v>0</v>
      </c>
      <c r="O16" s="20">
        <v>0</v>
      </c>
      <c r="P16" s="21">
        <v>0</v>
      </c>
      <c r="Q16" s="20">
        <v>0</v>
      </c>
      <c r="R16" s="21">
        <v>0</v>
      </c>
      <c r="S16" s="20">
        <v>0</v>
      </c>
      <c r="T16" s="15">
        <f t="shared" si="1"/>
        <v>8.5</v>
      </c>
      <c r="U16" s="15">
        <f t="shared" si="2"/>
        <v>47.22</v>
      </c>
      <c r="V16" s="13">
        <f t="shared" si="3"/>
        <v>1025.68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29.547999999999998</v>
      </c>
      <c r="E17" s="43">
        <f t="shared" si="0"/>
        <v>66.726343576553404</v>
      </c>
      <c r="F17" s="33">
        <f>'Initial Buys'!K98</f>
        <v>1936.08</v>
      </c>
      <c r="G17" s="37">
        <f>'2016'!U17</f>
        <v>17.690000000000001</v>
      </c>
      <c r="H17" s="21">
        <v>17.86</v>
      </c>
      <c r="I17" s="20">
        <v>0</v>
      </c>
      <c r="J17" s="21">
        <v>0</v>
      </c>
      <c r="K17" s="20">
        <v>0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0</v>
      </c>
      <c r="R17" s="21">
        <v>0</v>
      </c>
      <c r="S17" s="20">
        <v>0</v>
      </c>
      <c r="T17" s="34">
        <f t="shared" si="1"/>
        <v>17.86</v>
      </c>
      <c r="U17" s="34">
        <f t="shared" si="2"/>
        <v>35.549999999999997</v>
      </c>
      <c r="V17" s="35">
        <f t="shared" si="3"/>
        <v>1971.6299999999999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11.085000000000001</v>
      </c>
      <c r="E18" s="41">
        <f t="shared" si="0"/>
        <v>104.20478123590436</v>
      </c>
      <c r="F18" s="6">
        <f>'Initial Buys'!N98</f>
        <v>1146.07</v>
      </c>
      <c r="G18" s="36">
        <f>'2016'!U18</f>
        <v>5.99</v>
      </c>
      <c r="H18" s="21">
        <v>3.05</v>
      </c>
      <c r="I18" s="20">
        <v>0</v>
      </c>
      <c r="J18" s="21">
        <v>0</v>
      </c>
      <c r="K18" s="20">
        <v>0</v>
      </c>
      <c r="L18" s="21">
        <v>0</v>
      </c>
      <c r="M18" s="20">
        <v>0</v>
      </c>
      <c r="N18" s="21">
        <v>0</v>
      </c>
      <c r="O18" s="20">
        <v>0</v>
      </c>
      <c r="P18" s="21">
        <v>0</v>
      </c>
      <c r="Q18" s="20">
        <v>0</v>
      </c>
      <c r="R18" s="21">
        <v>0</v>
      </c>
      <c r="S18" s="20">
        <v>0</v>
      </c>
      <c r="T18" s="15">
        <f t="shared" si="1"/>
        <v>3.05</v>
      </c>
      <c r="U18" s="15">
        <f t="shared" si="2"/>
        <v>9.0399999999999991</v>
      </c>
      <c r="V18" s="13">
        <f t="shared" si="3"/>
        <v>1155.1099999999999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25.86</v>
      </c>
      <c r="E19" s="43">
        <f t="shared" si="0"/>
        <v>78.017788089713846</v>
      </c>
      <c r="F19" s="33">
        <f>'Initial Buys'!Q98</f>
        <v>1945.52</v>
      </c>
      <c r="G19" s="37">
        <f>'2016'!U19</f>
        <v>54.83</v>
      </c>
      <c r="H19" s="21">
        <v>0</v>
      </c>
      <c r="I19" s="20">
        <v>17.190000000000001</v>
      </c>
      <c r="J19" s="21">
        <v>0</v>
      </c>
      <c r="K19" s="20">
        <v>0</v>
      </c>
      <c r="L19" s="21">
        <v>0</v>
      </c>
      <c r="M19" s="20">
        <v>0</v>
      </c>
      <c r="N19" s="21">
        <v>0</v>
      </c>
      <c r="O19" s="20">
        <v>0</v>
      </c>
      <c r="P19" s="21">
        <v>0</v>
      </c>
      <c r="Q19" s="20">
        <v>0</v>
      </c>
      <c r="R19" s="21">
        <v>0</v>
      </c>
      <c r="S19" s="20">
        <v>0</v>
      </c>
      <c r="T19" s="34">
        <f t="shared" si="1"/>
        <v>17.190000000000001</v>
      </c>
      <c r="U19" s="34">
        <f t="shared" si="2"/>
        <v>72.02</v>
      </c>
      <c r="V19" s="35">
        <f t="shared" si="3"/>
        <v>2017.54</v>
      </c>
    </row>
    <row r="20" spans="1:22" x14ac:dyDescent="0.25">
      <c r="A20" s="28" t="s">
        <v>63</v>
      </c>
      <c r="B20" s="5" t="s">
        <v>66</v>
      </c>
      <c r="C20" s="5" t="s">
        <v>6</v>
      </c>
      <c r="D20" s="5">
        <v>10.113</v>
      </c>
      <c r="E20" s="41">
        <f t="shared" si="0"/>
        <v>130.37179867497281</v>
      </c>
      <c r="F20" s="6">
        <f>'Initial Buys'!H200</f>
        <v>1303.4000000000001</v>
      </c>
      <c r="G20" s="36">
        <f>'2016'!U20</f>
        <v>7.5</v>
      </c>
      <c r="H20" s="21">
        <v>0</v>
      </c>
      <c r="I20" s="20">
        <v>0</v>
      </c>
      <c r="J20" s="21">
        <v>7.55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0</v>
      </c>
      <c r="T20" s="15">
        <f t="shared" si="1"/>
        <v>7.55</v>
      </c>
      <c r="U20" s="15">
        <f t="shared" si="2"/>
        <v>15.05</v>
      </c>
      <c r="V20" s="13">
        <f t="shared" si="3"/>
        <v>1318.45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23.538</v>
      </c>
      <c r="E21" s="43">
        <f t="shared" si="0"/>
        <v>44.088707621718072</v>
      </c>
      <c r="F21" s="33">
        <f>'Initial Buys'!T98</f>
        <v>962.5</v>
      </c>
      <c r="G21" s="37">
        <f>'2016'!U21</f>
        <v>62.22</v>
      </c>
      <c r="H21" s="21">
        <v>0</v>
      </c>
      <c r="I21" s="20">
        <v>0</v>
      </c>
      <c r="J21" s="21">
        <v>13.04</v>
      </c>
      <c r="K21" s="20">
        <v>0</v>
      </c>
      <c r="L21" s="21">
        <v>0</v>
      </c>
      <c r="M21" s="20">
        <v>0</v>
      </c>
      <c r="N21" s="21">
        <v>0</v>
      </c>
      <c r="O21" s="20">
        <v>0</v>
      </c>
      <c r="P21" s="21">
        <v>0</v>
      </c>
      <c r="Q21" s="20">
        <v>0</v>
      </c>
      <c r="R21" s="21">
        <v>0</v>
      </c>
      <c r="S21" s="20">
        <v>0</v>
      </c>
      <c r="T21" s="34">
        <f t="shared" si="1"/>
        <v>13.04</v>
      </c>
      <c r="U21" s="34">
        <f t="shared" si="2"/>
        <v>75.259999999999991</v>
      </c>
      <c r="V21" s="35">
        <f t="shared" si="3"/>
        <v>1037.76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61.959000000000003</v>
      </c>
      <c r="E22" s="41">
        <f t="shared" si="0"/>
        <v>36.707500121047786</v>
      </c>
      <c r="F22" s="6">
        <f>'Initial Buys'!W98</f>
        <v>2161.0100000000002</v>
      </c>
      <c r="G22" s="36">
        <f>'2016'!U22</f>
        <v>83.350000000000009</v>
      </c>
      <c r="H22" s="21">
        <v>0</v>
      </c>
      <c r="I22" s="20">
        <v>30</v>
      </c>
      <c r="J22" s="21">
        <v>0</v>
      </c>
      <c r="K22" s="20">
        <v>0</v>
      </c>
      <c r="L22" s="21">
        <v>0</v>
      </c>
      <c r="M22" s="20">
        <v>0</v>
      </c>
      <c r="N22" s="21">
        <v>0</v>
      </c>
      <c r="O22" s="20">
        <v>0</v>
      </c>
      <c r="P22" s="21">
        <v>0</v>
      </c>
      <c r="Q22" s="20">
        <v>0</v>
      </c>
      <c r="R22" s="21">
        <v>0</v>
      </c>
      <c r="S22" s="20">
        <v>0</v>
      </c>
      <c r="T22" s="15">
        <f t="shared" si="1"/>
        <v>30</v>
      </c>
      <c r="U22" s="15">
        <f t="shared" si="2"/>
        <v>113.35000000000001</v>
      </c>
      <c r="V22" s="13">
        <f t="shared" si="3"/>
        <v>2274.36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34.991999999999997</v>
      </c>
      <c r="E23" s="43">
        <f t="shared" si="0"/>
        <v>51.597222222222229</v>
      </c>
      <c r="F23" s="33">
        <f>'Initial Buys'!Z98</f>
        <v>1757.33</v>
      </c>
      <c r="G23" s="37">
        <f>'2016'!U23</f>
        <v>28.189999999999998</v>
      </c>
      <c r="H23" s="21">
        <v>0</v>
      </c>
      <c r="I23" s="20">
        <v>19.97</v>
      </c>
      <c r="J23" s="21">
        <v>0</v>
      </c>
      <c r="K23" s="20">
        <v>0</v>
      </c>
      <c r="L23" s="21">
        <v>0</v>
      </c>
      <c r="M23" s="20">
        <v>0</v>
      </c>
      <c r="N23" s="21">
        <v>0</v>
      </c>
      <c r="O23" s="20">
        <v>0</v>
      </c>
      <c r="P23" s="21">
        <v>0</v>
      </c>
      <c r="Q23" s="20">
        <v>0</v>
      </c>
      <c r="R23" s="21">
        <v>0</v>
      </c>
      <c r="S23" s="20">
        <v>0</v>
      </c>
      <c r="T23" s="34">
        <f t="shared" si="1"/>
        <v>19.97</v>
      </c>
      <c r="U23" s="34">
        <f t="shared" si="2"/>
        <v>48.16</v>
      </c>
      <c r="V23" s="35">
        <f t="shared" si="3"/>
        <v>1805.49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29.992000000000001</v>
      </c>
      <c r="E24" s="41">
        <f t="shared" si="0"/>
        <v>66.168311549746605</v>
      </c>
      <c r="F24" s="6">
        <f>'Initial Buys'!AC98</f>
        <v>1916.7600000000002</v>
      </c>
      <c r="G24" s="36">
        <f>'2016'!U24</f>
        <v>52.87</v>
      </c>
      <c r="H24" s="21">
        <v>14.89</v>
      </c>
      <c r="I24" s="20">
        <v>0</v>
      </c>
      <c r="J24" s="21">
        <v>0</v>
      </c>
      <c r="K24" s="20">
        <v>0</v>
      </c>
      <c r="L24" s="21">
        <v>0</v>
      </c>
      <c r="M24" s="20">
        <v>0</v>
      </c>
      <c r="N24" s="21">
        <v>0</v>
      </c>
      <c r="O24" s="20">
        <v>0</v>
      </c>
      <c r="P24" s="21">
        <v>0</v>
      </c>
      <c r="Q24" s="20">
        <v>0</v>
      </c>
      <c r="R24" s="21">
        <v>0</v>
      </c>
      <c r="S24" s="20">
        <v>0</v>
      </c>
      <c r="T24" s="15">
        <f t="shared" si="1"/>
        <v>14.89</v>
      </c>
      <c r="U24" s="15">
        <f t="shared" si="2"/>
        <v>67.759999999999991</v>
      </c>
      <c r="V24" s="13">
        <f t="shared" si="3"/>
        <v>1984.5200000000002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25.95</v>
      </c>
      <c r="E25" s="43">
        <f t="shared" si="0"/>
        <v>79.735260115606948</v>
      </c>
      <c r="F25" s="33">
        <f>'Initial Buys'!B148</f>
        <v>1988.76</v>
      </c>
      <c r="G25" s="37">
        <f>'2016'!U25</f>
        <v>61.09</v>
      </c>
      <c r="H25" s="21">
        <v>0</v>
      </c>
      <c r="I25" s="20">
        <v>0</v>
      </c>
      <c r="J25" s="21">
        <v>19.28</v>
      </c>
      <c r="K25" s="20">
        <v>0</v>
      </c>
      <c r="L25" s="21">
        <v>0</v>
      </c>
      <c r="M25" s="20">
        <v>0</v>
      </c>
      <c r="N25" s="21">
        <v>0</v>
      </c>
      <c r="O25" s="20">
        <v>0</v>
      </c>
      <c r="P25" s="21">
        <v>0</v>
      </c>
      <c r="Q25" s="20">
        <v>0</v>
      </c>
      <c r="R25" s="21">
        <v>0</v>
      </c>
      <c r="S25" s="20">
        <v>0</v>
      </c>
      <c r="T25" s="34">
        <f t="shared" si="1"/>
        <v>19.28</v>
      </c>
      <c r="U25" s="34">
        <f t="shared" si="2"/>
        <v>80.37</v>
      </c>
      <c r="V25" s="35">
        <f t="shared" si="3"/>
        <v>2069.13</v>
      </c>
    </row>
    <row r="26" spans="1:22" x14ac:dyDescent="0.25">
      <c r="A26" s="25"/>
      <c r="B26" s="25"/>
      <c r="C26" s="25"/>
      <c r="D26" s="25"/>
      <c r="E26" s="25"/>
      <c r="F26" s="38">
        <f>SUM(F2:F25)</f>
        <v>34886.920000000006</v>
      </c>
      <c r="G26" s="39">
        <f>SUM(G2:G25)</f>
        <v>935.47000000000025</v>
      </c>
      <c r="H26" s="40">
        <f>SUM(H2:H25)</f>
        <v>57.62</v>
      </c>
      <c r="I26" s="39">
        <f t="shared" ref="I26:U26" si="4">SUM(I2:I25)</f>
        <v>104.14</v>
      </c>
      <c r="J26" s="40">
        <f t="shared" si="4"/>
        <v>83.58</v>
      </c>
      <c r="K26" s="39">
        <f t="shared" si="4"/>
        <v>0</v>
      </c>
      <c r="L26" s="40">
        <f t="shared" si="4"/>
        <v>0</v>
      </c>
      <c r="M26" s="39">
        <f t="shared" si="4"/>
        <v>0</v>
      </c>
      <c r="N26" s="40">
        <f t="shared" si="4"/>
        <v>0</v>
      </c>
      <c r="O26" s="39">
        <f t="shared" si="4"/>
        <v>0</v>
      </c>
      <c r="P26" s="40">
        <f t="shared" si="4"/>
        <v>0</v>
      </c>
      <c r="Q26" s="39">
        <f t="shared" si="4"/>
        <v>0</v>
      </c>
      <c r="R26" s="40">
        <f t="shared" si="4"/>
        <v>0</v>
      </c>
      <c r="S26" s="39">
        <f t="shared" si="4"/>
        <v>0</v>
      </c>
      <c r="T26" s="39">
        <f t="shared" si="4"/>
        <v>245.34</v>
      </c>
      <c r="U26" s="39">
        <f t="shared" si="4"/>
        <v>1180.81</v>
      </c>
      <c r="V26" s="17">
        <f>SUM(V2:V25)</f>
        <v>36067.729999999996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2017-03-15T01:34:35Z</dcterms:modified>
</cp:coreProperties>
</file>