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eve\OneDrive\Documents\GitHub\DividendLibertyCommercial\DividendLiberty\bin\Debug\"/>
    </mc:Choice>
  </mc:AlternateContent>
  <bookViews>
    <workbookView xWindow="0" yWindow="0" windowWidth="38400" windowHeight="1783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0" i="3" l="1"/>
  <c r="F4" i="4" s="1"/>
  <c r="T4" i="4"/>
  <c r="U4" i="4"/>
  <c r="V4" i="4" l="1"/>
  <c r="E4" i="4" s="1"/>
  <c r="AC40" i="3"/>
  <c r="T11" i="4"/>
  <c r="U11" i="4"/>
  <c r="S13" i="4" l="1"/>
  <c r="R13" i="4"/>
  <c r="Q13" i="4"/>
  <c r="P13" i="4"/>
  <c r="O13" i="4"/>
  <c r="N13" i="4"/>
  <c r="M13" i="4"/>
  <c r="L13" i="4"/>
  <c r="K13" i="4"/>
  <c r="J13" i="4"/>
  <c r="I13" i="4"/>
  <c r="H13" i="4"/>
  <c r="Z40" i="3"/>
  <c r="F12" i="4" s="1"/>
  <c r="T12" i="4"/>
  <c r="U12" i="4"/>
  <c r="V12" i="4" l="1"/>
  <c r="E12" i="4" s="1"/>
  <c r="F9" i="5" l="1"/>
  <c r="T10" i="4"/>
  <c r="T9" i="4"/>
  <c r="T8" i="4"/>
  <c r="T7" i="4"/>
  <c r="T6" i="4"/>
  <c r="T5" i="4"/>
  <c r="T3" i="4"/>
  <c r="T2" i="4"/>
  <c r="T13" i="4" l="1"/>
  <c r="F10" i="2"/>
  <c r="S10" i="2" l="1"/>
  <c r="R10" i="2"/>
  <c r="Q10" i="2"/>
  <c r="P10" i="2"/>
  <c r="O10" i="2"/>
  <c r="N10" i="2"/>
  <c r="M10" i="2"/>
  <c r="L10" i="2"/>
  <c r="K10" i="2"/>
  <c r="J10" i="2"/>
  <c r="I10" i="2"/>
  <c r="H10" i="2"/>
  <c r="U9" i="2"/>
  <c r="G10" i="4" s="1"/>
  <c r="U10" i="4" s="1"/>
  <c r="T9" i="2"/>
  <c r="W40" i="3"/>
  <c r="F10" i="4" s="1"/>
  <c r="V10" i="4" l="1"/>
  <c r="E10" i="4" s="1"/>
  <c r="V9" i="2"/>
  <c r="E9" i="2" s="1"/>
  <c r="T8" i="2"/>
  <c r="T7" i="2"/>
  <c r="T6" i="2"/>
  <c r="T5" i="2"/>
  <c r="T4" i="2"/>
  <c r="T3" i="2"/>
  <c r="T2" i="2"/>
  <c r="T10" i="2" l="1"/>
  <c r="R9" i="5"/>
  <c r="Q9" i="5"/>
  <c r="P9" i="5"/>
  <c r="O9" i="5"/>
  <c r="N9" i="5"/>
  <c r="M9" i="5"/>
  <c r="L9" i="5"/>
  <c r="K9" i="5"/>
  <c r="J9" i="5"/>
  <c r="I9" i="5"/>
  <c r="H9" i="5"/>
  <c r="G9" i="5"/>
  <c r="S8" i="5"/>
  <c r="G8" i="2" s="1"/>
  <c r="U8" i="2" s="1"/>
  <c r="G9" i="4" s="1"/>
  <c r="U9" i="4" s="1"/>
  <c r="S7" i="5"/>
  <c r="T7" i="5" s="1"/>
  <c r="E7" i="5" s="1"/>
  <c r="S6" i="5"/>
  <c r="G6" i="2" s="1"/>
  <c r="U6" i="2" s="1"/>
  <c r="G7" i="4" s="1"/>
  <c r="U7" i="4" s="1"/>
  <c r="S5" i="5"/>
  <c r="G5" i="2" s="1"/>
  <c r="U5" i="2" s="1"/>
  <c r="G6" i="4" s="1"/>
  <c r="U6" i="4" s="1"/>
  <c r="S4" i="5"/>
  <c r="G4" i="2" s="1"/>
  <c r="U4" i="2" s="1"/>
  <c r="G5" i="4" s="1"/>
  <c r="U5" i="4" s="1"/>
  <c r="S3" i="5"/>
  <c r="G3" i="2" s="1"/>
  <c r="U3" i="2" s="1"/>
  <c r="G3" i="4" s="1"/>
  <c r="U3" i="4" s="1"/>
  <c r="S2" i="5"/>
  <c r="G2" i="2" s="1"/>
  <c r="U2" i="2" l="1"/>
  <c r="G2" i="4" s="1"/>
  <c r="G7" i="2"/>
  <c r="U7" i="2" s="1"/>
  <c r="G8" i="4" s="1"/>
  <c r="U8" i="4" s="1"/>
  <c r="T8" i="5"/>
  <c r="E8" i="5" s="1"/>
  <c r="T4" i="5"/>
  <c r="E4" i="5" s="1"/>
  <c r="S9" i="5"/>
  <c r="G13" i="4" l="1"/>
  <c r="U2" i="4"/>
  <c r="U13" i="4" s="1"/>
  <c r="U10" i="2"/>
  <c r="G10" i="2"/>
  <c r="B40" i="3"/>
  <c r="F2" i="4" s="1"/>
  <c r="E40" i="3"/>
  <c r="F3" i="4" s="1"/>
  <c r="V3" i="4" s="1"/>
  <c r="E3" i="4" s="1"/>
  <c r="H40" i="3"/>
  <c r="F5" i="4" s="1"/>
  <c r="V5" i="4" s="1"/>
  <c r="E5" i="4" s="1"/>
  <c r="K40" i="3"/>
  <c r="F6" i="4" s="1"/>
  <c r="V6" i="4" s="1"/>
  <c r="E6" i="4" s="1"/>
  <c r="N40" i="3"/>
  <c r="F7" i="4" s="1"/>
  <c r="V7" i="4" s="1"/>
  <c r="E7" i="4" s="1"/>
  <c r="Q40" i="3"/>
  <c r="F8" i="4" s="1"/>
  <c r="V8" i="4" s="1"/>
  <c r="T40" i="3"/>
  <c r="F9" i="4" s="1"/>
  <c r="V9" i="4" s="1"/>
  <c r="E9" i="4" s="1"/>
  <c r="V2" i="4" l="1"/>
  <c r="V8" i="2"/>
  <c r="V7" i="2"/>
  <c r="E7" i="2" s="1"/>
  <c r="T2" i="5"/>
  <c r="E2" i="5" s="1"/>
  <c r="V2" i="2"/>
  <c r="V4" i="2"/>
  <c r="E4" i="2" s="1"/>
  <c r="T5" i="5"/>
  <c r="E5" i="5" s="1"/>
  <c r="V5" i="2"/>
  <c r="E5" i="2" s="1"/>
  <c r="T6" i="5"/>
  <c r="E6" i="5" s="1"/>
  <c r="T3" i="5"/>
  <c r="E3" i="5" s="1"/>
  <c r="V3" i="2"/>
  <c r="E3" i="2" s="1"/>
  <c r="E2" i="4" l="1"/>
  <c r="E8" i="4"/>
  <c r="E8" i="2"/>
  <c r="V6" i="2"/>
  <c r="V10" i="2" s="1"/>
  <c r="T9" i="5"/>
  <c r="E6" i="2" l="1"/>
  <c r="E2" i="2"/>
  <c r="F11" i="4"/>
  <c r="F13" i="4" s="1"/>
  <c r="V11" i="4" l="1"/>
  <c r="E11" i="4" l="1"/>
  <c r="V13" i="4"/>
</calcChain>
</file>

<file path=xl/sharedStrings.xml><?xml version="1.0" encoding="utf-8"?>
<sst xmlns="http://schemas.openxmlformats.org/spreadsheetml/2006/main" count="140" uniqueCount="57">
  <si>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</si>
  <si>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</si>
  <si>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</si>
  <si>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</si>
  <si>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</si>
  <si>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</si>
  <si>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</si>
  <si>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</si>
  <si>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</si>
  <si>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</si>
  <si>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</si>
  <si>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</si>
  <si>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</si>
  <si>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</si>
  <si>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</si>
  <si>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</si>
  <si>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</si>
  <si>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</si>
  <si>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KR</t>
  </si>
  <si>
    <t>PM</t>
  </si>
  <si>
    <t>RDS.A</t>
  </si>
  <si>
    <t>RSD.A</t>
  </si>
  <si>
    <t>Energy</t>
  </si>
  <si>
    <t>Prev Year Total Dividends</t>
  </si>
  <si>
    <t>Coca Cola</t>
  </si>
  <si>
    <t>Krogers</t>
  </si>
  <si>
    <t>Philip Morris</t>
  </si>
  <si>
    <t>Shell</t>
  </si>
  <si>
    <t>Archer Daniels</t>
  </si>
  <si>
    <t>2016 Dividends</t>
  </si>
  <si>
    <t>T</t>
  </si>
  <si>
    <t>AT&amp;T</t>
  </si>
  <si>
    <t>Telecommunication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</si>
  <si>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</si>
  <si>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</si>
  <si>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</si>
  <si>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</si>
  <si>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</si>
  <si>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</si>
  <si>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</si>
  <si>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</si>
  <si>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</si>
  <si>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</si>
  <si>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</si>
  <si>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</si>
  <si>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</si>
  <si>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</si>
  <si>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</si>
  <si>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UL</t>
  </si>
  <si>
    <t>Unilever</t>
  </si>
  <si>
    <t>TGT</t>
  </si>
  <si>
    <t>Target Corp</t>
  </si>
  <si>
    <t>Consumer Discretionary</t>
  </si>
  <si>
    <t>AT&amp;T Inc</t>
  </si>
  <si>
    <t>Telemunication</t>
  </si>
  <si>
    <t>GIS</t>
  </si>
  <si>
    <t>General Mills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</si>
</sst>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2" fontId="0" fillId="5" borderId="0" xfId="0" quotePrefix="1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6" borderId="0" xfId="0" applyNumberFormat="1" applyFill="1"/>
    <xf numFmtId="2" fontId="0" fillId="8" borderId="0" xfId="0" applyNumberFormat="1" applyFill="1"/>
    <xf numFmtId="0" fontId="2" fillId="2" borderId="0" xfId="0" applyFont="1" applyFill="1"/>
    <xf numFmtId="0" fontId="0" fillId="9" borderId="0" xfId="0" applyFill="1"/>
    <xf numFmtId="4" fontId="2" fillId="9" borderId="0" xfId="0" applyNumberFormat="1" applyFont="1" applyFill="1"/>
    <xf numFmtId="2" fontId="2" fillId="7" borderId="0" xfId="0" applyNumberFormat="1" applyFont="1" applyFill="1"/>
    <xf numFmtId="2" fontId="2" fillId="9" borderId="0" xfId="0" applyNumberFormat="1" applyFont="1" applyFill="1"/>
    <xf numFmtId="165" fontId="2" fillId="5" borderId="0" xfId="0" applyNumberFormat="1" applyFont="1" applyFill="1"/>
    <xf numFmtId="165" fontId="2" fillId="4" borderId="0" xfId="0" applyNumberFormat="1" applyFont="1" applyFill="1"/>
    <xf numFmtId="0" fontId="2" fillId="10" borderId="0" xfId="0" applyFont="1" applyFill="1"/>
    <xf numFmtId="0" fontId="0" fillId="10" borderId="0" xfId="0" applyFill="1"/>
    <xf numFmtId="165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0"/>
  <sheetViews>
    <sheetView topLeftCell="A10" workbookViewId="0">
      <selection activeCell="AF40" sqref="AF40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10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10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9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12</v>
      </c>
      <c r="B1" s="26" t="s">
        <v>16</v>
      </c>
      <c r="C1" s="2"/>
      <c r="D1" s="3" t="s">
        <v>12</v>
      </c>
      <c r="E1" s="26" t="s">
        <v>7</v>
      </c>
      <c r="F1" s="2"/>
      <c r="G1" s="3" t="s">
        <v>12</v>
      </c>
      <c r="H1" s="26" t="s">
        <v>9</v>
      </c>
      <c r="I1" s="2"/>
      <c r="J1" s="3" t="s">
        <v>12</v>
      </c>
      <c r="K1" s="26" t="s">
        <v>17</v>
      </c>
      <c r="L1" s="2"/>
      <c r="M1" s="3" t="s">
        <v>12</v>
      </c>
      <c r="N1" s="26" t="s">
        <v>18</v>
      </c>
      <c r="O1" s="2"/>
      <c r="P1" s="3" t="s">
        <v>12</v>
      </c>
      <c r="Q1" s="26" t="s">
        <v>19</v>
      </c>
      <c r="R1" s="2"/>
      <c r="S1" s="3" t="s">
        <v>12</v>
      </c>
      <c r="T1" s="26" t="s">
        <v>20</v>
      </c>
      <c r="U1" s="2"/>
      <c r="V1" s="3" t="s">
        <v>12</v>
      </c>
      <c r="W1" s="26" t="s">
        <v>30</v>
      </c>
      <c r="X1" s="2"/>
      <c r="Y1" s="3" t="s">
        <v>12</v>
      </c>
      <c r="Z1" s="26" t="s">
        <v>48</v>
      </c>
      <c r="AB1" s="3" t="s">
        <v>12</v>
      </c>
      <c r="AC1" s="26" t="s">
        <v>50</v>
      </c>
      <c r="AE1" s="3" t="s">
        <v>12</v>
      </c>
      <c r="AF1" s="26" t="s">
        <v>55</v>
      </c>
    </row>
    <row r="2" spans="1:32" x14ac:dyDescent="0.25">
      <c r="A2" s="4">
        <v>42625</v>
      </c>
      <c r="B2" s="19">
        <v>930.33</v>
      </c>
      <c r="D2" s="4">
        <v>42550</v>
      </c>
      <c r="E2" s="19">
        <v>760.17</v>
      </c>
      <c r="G2" s="4">
        <v>42550</v>
      </c>
      <c r="H2" s="19">
        <v>1020.89</v>
      </c>
      <c r="J2" s="4">
        <v>42550</v>
      </c>
      <c r="K2" s="19">
        <v>859.32</v>
      </c>
      <c r="M2" s="4">
        <v>42550</v>
      </c>
      <c r="N2" s="19">
        <v>811.94</v>
      </c>
      <c r="P2" s="4">
        <v>42625</v>
      </c>
      <c r="Q2" s="19">
        <v>494.19</v>
      </c>
      <c r="S2" s="4">
        <v>42580</v>
      </c>
      <c r="T2" s="19">
        <v>840.48</v>
      </c>
      <c r="V2" s="4">
        <v>42629</v>
      </c>
      <c r="W2" s="19">
        <v>1078.1099999999999</v>
      </c>
      <c r="Y2" s="4">
        <v>42762</v>
      </c>
      <c r="Z2" s="19">
        <v>614.25</v>
      </c>
      <c r="AB2" s="4">
        <v>42818</v>
      </c>
      <c r="AC2" s="19">
        <v>797.25</v>
      </c>
      <c r="AE2" s="4">
        <v>42936</v>
      </c>
      <c r="AF2" s="19">
        <v>594.54999999999995</v>
      </c>
    </row>
    <row r="3" spans="1:32" x14ac:dyDescent="0.25">
      <c r="J3" s="4">
        <v>42696</v>
      </c>
      <c r="K3">
        <v>703.29</v>
      </c>
      <c r="P3" s="4">
        <v>42748</v>
      </c>
      <c r="Q3">
        <v>546</v>
      </c>
      <c r="V3" s="4">
        <v>42667</v>
      </c>
      <c r="W3" s="19">
        <v>654.66</v>
      </c>
      <c r="Z3" s="19"/>
    </row>
    <row r="4" spans="1:32" x14ac:dyDescent="0.25">
      <c r="W4" s="5"/>
    </row>
    <row r="5" spans="1:32" x14ac:dyDescent="0.25">
      <c r="W5" s="5"/>
    </row>
    <row r="6" spans="1:32" x14ac:dyDescent="0.25">
      <c r="W6" s="5"/>
    </row>
    <row r="7" spans="1:32" x14ac:dyDescent="0.25">
      <c r="W7" s="5"/>
    </row>
    <row r="8" spans="1:32" x14ac:dyDescent="0.25">
      <c r="W8" s="5"/>
    </row>
    <row r="9" spans="1:32" x14ac:dyDescent="0.25">
      <c r="W9" s="5"/>
    </row>
    <row r="10" spans="1:32" x14ac:dyDescent="0.25">
      <c r="W10" s="5"/>
    </row>
    <row r="11" spans="1:32" x14ac:dyDescent="0.25">
      <c r="W11" s="5"/>
    </row>
    <row r="12" spans="1:32" x14ac:dyDescent="0.25">
      <c r="W12" s="5"/>
    </row>
    <row r="13" spans="1:32" x14ac:dyDescent="0.25">
      <c r="W13" s="5"/>
    </row>
    <row r="14" spans="1:32" x14ac:dyDescent="0.25">
      <c r="W14" s="5"/>
    </row>
    <row r="15" spans="1:32" x14ac:dyDescent="0.25">
      <c r="A15" s="1"/>
      <c r="W15" s="5"/>
    </row>
    <row r="16" spans="1:32" x14ac:dyDescent="0.25">
      <c r="W16" s="5"/>
    </row>
    <row r="17" spans="23:23" x14ac:dyDescent="0.25">
      <c r="W17" s="5"/>
    </row>
    <row r="18" spans="23:23" x14ac:dyDescent="0.25">
      <c r="W18" s="5"/>
    </row>
    <row r="19" spans="23:23" x14ac:dyDescent="0.25">
      <c r="W19" s="5"/>
    </row>
    <row r="20" spans="23:23" x14ac:dyDescent="0.25">
      <c r="W20" s="5"/>
    </row>
    <row r="21" spans="23:23" x14ac:dyDescent="0.25">
      <c r="W21" s="5"/>
    </row>
    <row r="22" spans="23:23" x14ac:dyDescent="0.25">
      <c r="W22" s="5"/>
    </row>
    <row r="23" spans="23:23" x14ac:dyDescent="0.25">
      <c r="W23" s="5"/>
    </row>
    <row r="24" spans="23:23" x14ac:dyDescent="0.25">
      <c r="W24" s="5"/>
    </row>
    <row r="25" spans="23:23" x14ac:dyDescent="0.25">
      <c r="W25" s="5"/>
    </row>
    <row r="26" spans="23:23" x14ac:dyDescent="0.25">
      <c r="W26" s="5"/>
    </row>
    <row r="27" spans="23:23" x14ac:dyDescent="0.25">
      <c r="W27" s="5"/>
    </row>
    <row r="28" spans="23:23" x14ac:dyDescent="0.25">
      <c r="W28" s="5"/>
    </row>
    <row r="29" spans="23:23" x14ac:dyDescent="0.25">
      <c r="W29" s="5"/>
    </row>
    <row r="30" spans="23:23" x14ac:dyDescent="0.25">
      <c r="W30" s="5"/>
    </row>
    <row r="31" spans="23:23" x14ac:dyDescent="0.25">
      <c r="W31" s="5"/>
    </row>
    <row r="32" spans="23:23" x14ac:dyDescent="0.25">
      <c r="W32" s="5"/>
    </row>
    <row r="33" spans="2:32" x14ac:dyDescent="0.25">
      <c r="W33" s="5"/>
    </row>
    <row r="34" spans="2:32" x14ac:dyDescent="0.25">
      <c r="W34" s="5"/>
    </row>
    <row r="35" spans="2:32" x14ac:dyDescent="0.25">
      <c r="W35" s="5"/>
    </row>
    <row r="36" spans="2:32" x14ac:dyDescent="0.25">
      <c r="W36" s="5"/>
    </row>
    <row r="37" spans="2:32" x14ac:dyDescent="0.25">
      <c r="W37" s="5"/>
    </row>
    <row r="38" spans="2:32" x14ac:dyDescent="0.25">
      <c r="W38" s="5"/>
    </row>
    <row r="39" spans="2:32" x14ac:dyDescent="0.25">
      <c r="W39" s="5"/>
    </row>
    <row r="40" spans="2:32" x14ac:dyDescent="0.25">
      <c r="B40" s="19">
        <f>SUM(B2:B39)</f>
        <v>930.33</v>
      </c>
      <c r="E40" s="19">
        <f>SUM(E2:E39)</f>
        <v>760.17</v>
      </c>
      <c r="H40" s="19">
        <f>SUM(H2:H39)</f>
        <v>1020.89</v>
      </c>
      <c r="K40" s="19">
        <f>SUM(K2:K39)</f>
        <v>1562.6100000000001</v>
      </c>
      <c r="N40" s="19">
        <f>SUM(N2:N39)</f>
        <v>811.94</v>
      </c>
      <c r="Q40" s="19">
        <f>SUM(Q2:Q39)</f>
        <v>1040.19</v>
      </c>
      <c r="T40" s="19">
        <f>SUM(T2:T39)</f>
        <v>840.48</v>
      </c>
      <c r="W40" s="19">
        <f>SUM(W2:W39)</f>
        <v>1732.77</v>
      </c>
      <c r="Z40" s="19">
        <f>SUM(Z2:Z39)</f>
        <v>614.25</v>
      </c>
      <c r="AC40" s="19">
        <f>SUM(AC2:AC39)</f>
        <v>797.25</v>
      </c>
      <c r="AF40" s="19">
        <f>SUM(AF2:AF39)</f>
        <v>594.54999999999995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"/>
  <sheetViews>
    <sheetView workbookViewId="0">
      <selection activeCell="D15" sqref="D15"/>
    </sheetView>
  </sheetViews>
  <sheetFormatPr defaultRowHeight="15" x14ac:dyDescent="0.25"/>
  <cols>
    <col min="2" max="2" width="18.140625" bestFit="1" customWidth="1"/>
    <col min="3" max="3" width="17" bestFit="1" customWidth="1"/>
    <col min="6" max="6" width="10.42578125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>
        <v>42005</v>
      </c>
      <c r="H1" s="12">
        <v>42036</v>
      </c>
      <c r="I1" s="12">
        <v>42064</v>
      </c>
      <c r="J1" s="12">
        <v>42095</v>
      </c>
      <c r="K1" s="12">
        <v>42125</v>
      </c>
      <c r="L1" s="12">
        <v>42156</v>
      </c>
      <c r="M1" s="12">
        <v>42186</v>
      </c>
      <c r="N1" s="12">
        <v>42217</v>
      </c>
      <c r="O1" s="12">
        <v>42248</v>
      </c>
      <c r="P1" s="12">
        <v>42278</v>
      </c>
      <c r="Q1" s="12">
        <v>42309</v>
      </c>
      <c r="R1" s="12">
        <v>42339</v>
      </c>
      <c r="S1" s="11" t="s">
        <v>13</v>
      </c>
      <c r="T1" s="10" t="s">
        <v>5</v>
      </c>
    </row>
    <row r="2" spans="1:20" x14ac:dyDescent="0.25">
      <c r="A2" s="13" t="s">
        <v>16</v>
      </c>
      <c r="B2" s="8" t="s">
        <v>28</v>
      </c>
      <c r="C2" s="8" t="s">
        <v>6</v>
      </c>
      <c r="D2" s="8">
        <v>22.375</v>
      </c>
      <c r="E2" s="13">
        <f t="shared" ref="E2:E8" si="0">T2/D2</f>
        <v>41.57899441340782</v>
      </c>
      <c r="F2" s="9">
        <v>930.33</v>
      </c>
      <c r="G2" s="25">
        <v>0</v>
      </c>
      <c r="H2" s="24">
        <v>0</v>
      </c>
      <c r="I2" s="25">
        <v>0</v>
      </c>
      <c r="J2" s="24">
        <v>0</v>
      </c>
      <c r="K2" s="25">
        <v>0</v>
      </c>
      <c r="L2" s="24">
        <v>0</v>
      </c>
      <c r="M2" s="25">
        <v>0</v>
      </c>
      <c r="N2" s="24">
        <v>0</v>
      </c>
      <c r="O2" s="25">
        <v>0</v>
      </c>
      <c r="P2" s="24">
        <v>0</v>
      </c>
      <c r="Q2" s="25">
        <v>0</v>
      </c>
      <c r="R2" s="24">
        <v>0</v>
      </c>
      <c r="S2" s="17">
        <f>SUM(G2:R2)</f>
        <v>0</v>
      </c>
      <c r="T2" s="15">
        <f>SUM(F2, S2)</f>
        <v>930.33</v>
      </c>
    </row>
    <row r="3" spans="1:20" x14ac:dyDescent="0.25">
      <c r="A3" s="14" t="s">
        <v>7</v>
      </c>
      <c r="B3" s="6" t="s">
        <v>14</v>
      </c>
      <c r="C3" s="6" t="s">
        <v>8</v>
      </c>
      <c r="D3" s="6">
        <v>14.252000000000001</v>
      </c>
      <c r="E3" s="14">
        <f>T3/D3</f>
        <v>53.337777154083632</v>
      </c>
      <c r="F3" s="7">
        <v>760.17</v>
      </c>
      <c r="G3" s="25">
        <v>0</v>
      </c>
      <c r="H3" s="24">
        <v>0</v>
      </c>
      <c r="I3" s="25">
        <v>0</v>
      </c>
      <c r="J3" s="24">
        <v>0</v>
      </c>
      <c r="K3" s="25">
        <v>0</v>
      </c>
      <c r="L3" s="24">
        <v>0</v>
      </c>
      <c r="M3" s="25">
        <v>0</v>
      </c>
      <c r="N3" s="24">
        <v>0</v>
      </c>
      <c r="O3" s="25">
        <v>0</v>
      </c>
      <c r="P3" s="24">
        <v>0</v>
      </c>
      <c r="Q3" s="25">
        <v>0</v>
      </c>
      <c r="R3" s="24">
        <v>0</v>
      </c>
      <c r="S3" s="18">
        <f>SUM(G3:R3)</f>
        <v>0</v>
      </c>
      <c r="T3" s="16">
        <f>SUM(F3, S3)</f>
        <v>760.17</v>
      </c>
    </row>
    <row r="4" spans="1:20" x14ac:dyDescent="0.25">
      <c r="A4" s="13" t="s">
        <v>9</v>
      </c>
      <c r="B4" s="8" t="s">
        <v>15</v>
      </c>
      <c r="C4" s="8" t="s">
        <v>10</v>
      </c>
      <c r="D4" s="8">
        <v>10.285</v>
      </c>
      <c r="E4" s="13">
        <f t="shared" si="0"/>
        <v>99.989304812834206</v>
      </c>
      <c r="F4" s="21">
        <v>1020.89</v>
      </c>
      <c r="G4" s="25">
        <v>0</v>
      </c>
      <c r="H4" s="24">
        <v>0</v>
      </c>
      <c r="I4" s="25">
        <v>0</v>
      </c>
      <c r="J4" s="24">
        <v>0</v>
      </c>
      <c r="K4" s="25">
        <v>0</v>
      </c>
      <c r="L4" s="24">
        <v>0</v>
      </c>
      <c r="M4" s="25">
        <v>0</v>
      </c>
      <c r="N4" s="24">
        <v>0</v>
      </c>
      <c r="O4" s="25">
        <v>0</v>
      </c>
      <c r="P4" s="24">
        <v>0</v>
      </c>
      <c r="Q4" s="25">
        <v>0</v>
      </c>
      <c r="R4" s="24">
        <v>7.5</v>
      </c>
      <c r="S4" s="17">
        <f>SUM(G4:R4)</f>
        <v>7.5</v>
      </c>
      <c r="T4" s="15">
        <f t="shared" ref="T4:T8" si="1">SUM(F4, S4)</f>
        <v>1028.3899999999999</v>
      </c>
    </row>
    <row r="5" spans="1:20" x14ac:dyDescent="0.25">
      <c r="A5" s="14" t="s">
        <v>17</v>
      </c>
      <c r="B5" s="6" t="s">
        <v>24</v>
      </c>
      <c r="C5" s="6" t="s">
        <v>6</v>
      </c>
      <c r="D5" s="6">
        <v>22.515000000000001</v>
      </c>
      <c r="E5" s="14">
        <f t="shared" si="0"/>
        <v>38.489007328447705</v>
      </c>
      <c r="F5" s="7">
        <v>859.32</v>
      </c>
      <c r="G5" s="25">
        <v>0</v>
      </c>
      <c r="H5" s="24">
        <v>0</v>
      </c>
      <c r="I5" s="25">
        <v>0</v>
      </c>
      <c r="J5" s="24">
        <v>0</v>
      </c>
      <c r="K5" s="25">
        <v>0</v>
      </c>
      <c r="L5" s="24">
        <v>0</v>
      </c>
      <c r="M5" s="25">
        <v>0</v>
      </c>
      <c r="N5" s="24">
        <v>0</v>
      </c>
      <c r="O5" s="25">
        <v>0</v>
      </c>
      <c r="P5" s="24">
        <v>0</v>
      </c>
      <c r="Q5" s="25">
        <v>0</v>
      </c>
      <c r="R5" s="24">
        <v>7.26</v>
      </c>
      <c r="S5" s="18">
        <f>SUM(G5:R5)</f>
        <v>7.26</v>
      </c>
      <c r="T5" s="16">
        <f t="shared" si="1"/>
        <v>866.58</v>
      </c>
    </row>
    <row r="6" spans="1:20" x14ac:dyDescent="0.25">
      <c r="A6" s="13" t="s">
        <v>18</v>
      </c>
      <c r="B6" s="8" t="s">
        <v>25</v>
      </c>
      <c r="C6" s="8" t="s">
        <v>6</v>
      </c>
      <c r="D6" s="8">
        <v>25</v>
      </c>
      <c r="E6" s="13">
        <f t="shared" si="0"/>
        <v>32.477600000000002</v>
      </c>
      <c r="F6" s="9">
        <v>811.94</v>
      </c>
      <c r="G6" s="25">
        <v>0</v>
      </c>
      <c r="H6" s="24">
        <v>0</v>
      </c>
      <c r="I6" s="25">
        <v>0</v>
      </c>
      <c r="J6" s="24">
        <v>0</v>
      </c>
      <c r="K6" s="25">
        <v>0</v>
      </c>
      <c r="L6" s="24">
        <v>0</v>
      </c>
      <c r="M6" s="25">
        <v>0</v>
      </c>
      <c r="N6" s="24">
        <v>0</v>
      </c>
      <c r="O6" s="25">
        <v>0</v>
      </c>
      <c r="P6" s="24">
        <v>0</v>
      </c>
      <c r="Q6" s="25">
        <v>0</v>
      </c>
      <c r="R6" s="24">
        <v>0</v>
      </c>
      <c r="S6" s="17">
        <f>SUM(G6:R6)</f>
        <v>0</v>
      </c>
      <c r="T6" s="15">
        <f t="shared" si="1"/>
        <v>811.94</v>
      </c>
    </row>
    <row r="7" spans="1:20" x14ac:dyDescent="0.25">
      <c r="A7" s="14" t="s">
        <v>19</v>
      </c>
      <c r="B7" s="6" t="s">
        <v>26</v>
      </c>
      <c r="C7" s="6" t="s">
        <v>6</v>
      </c>
      <c r="D7" s="6">
        <v>5</v>
      </c>
      <c r="E7" s="14">
        <f t="shared" si="0"/>
        <v>98.837999999999994</v>
      </c>
      <c r="F7" s="7">
        <v>494.19</v>
      </c>
      <c r="G7" s="25">
        <v>0</v>
      </c>
      <c r="H7" s="24">
        <v>0</v>
      </c>
      <c r="I7" s="25">
        <v>0</v>
      </c>
      <c r="J7" s="24">
        <v>0</v>
      </c>
      <c r="K7" s="25">
        <v>0</v>
      </c>
      <c r="L7" s="24">
        <v>0</v>
      </c>
      <c r="M7" s="25">
        <v>0</v>
      </c>
      <c r="N7" s="24">
        <v>0</v>
      </c>
      <c r="O7" s="25">
        <v>0</v>
      </c>
      <c r="P7" s="24">
        <v>0</v>
      </c>
      <c r="Q7" s="25">
        <v>0</v>
      </c>
      <c r="R7" s="24">
        <v>0</v>
      </c>
      <c r="S7" s="18">
        <f t="shared" ref="S7:S8" si="2">SUM(G7:R7)</f>
        <v>0</v>
      </c>
      <c r="T7" s="16">
        <f t="shared" si="1"/>
        <v>494.19</v>
      </c>
    </row>
    <row r="8" spans="1:20" x14ac:dyDescent="0.25">
      <c r="A8" s="13" t="s">
        <v>21</v>
      </c>
      <c r="B8" s="8" t="s">
        <v>27</v>
      </c>
      <c r="C8" s="8" t="s">
        <v>22</v>
      </c>
      <c r="D8" s="8">
        <v>18.027999999999999</v>
      </c>
      <c r="E8" s="13">
        <f t="shared" si="0"/>
        <v>47.50721100510318</v>
      </c>
      <c r="F8" s="9">
        <v>840.48</v>
      </c>
      <c r="G8" s="25">
        <v>0</v>
      </c>
      <c r="H8" s="24">
        <v>0</v>
      </c>
      <c r="I8" s="25">
        <v>0</v>
      </c>
      <c r="J8" s="24">
        <v>0</v>
      </c>
      <c r="K8" s="25">
        <v>0</v>
      </c>
      <c r="L8" s="24">
        <v>0</v>
      </c>
      <c r="M8" s="25">
        <v>0</v>
      </c>
      <c r="N8" s="24">
        <v>0</v>
      </c>
      <c r="O8" s="25">
        <v>0</v>
      </c>
      <c r="P8" s="24">
        <v>0</v>
      </c>
      <c r="Q8" s="25">
        <v>0</v>
      </c>
      <c r="R8" s="24">
        <v>15.98</v>
      </c>
      <c r="S8" s="17">
        <f t="shared" si="2"/>
        <v>15.98</v>
      </c>
      <c r="T8" s="15">
        <f t="shared" si="1"/>
        <v>856.46</v>
      </c>
    </row>
    <row r="9" spans="1:20" x14ac:dyDescent="0.25">
      <c r="A9" s="27"/>
      <c r="B9" s="27"/>
      <c r="C9" s="27"/>
      <c r="D9" s="27"/>
      <c r="E9" s="27"/>
      <c r="F9" s="28">
        <f>SUM(F2:F8)</f>
        <v>5717.32</v>
      </c>
      <c r="G9" s="29">
        <f>SUM(G2:G8)</f>
        <v>0</v>
      </c>
      <c r="H9" s="30">
        <f t="shared" ref="H9:S9" si="3">SUM(H2:H8)</f>
        <v>0</v>
      </c>
      <c r="I9" s="29">
        <f t="shared" si="3"/>
        <v>0</v>
      </c>
      <c r="J9" s="30">
        <f t="shared" si="3"/>
        <v>0</v>
      </c>
      <c r="K9" s="29">
        <f t="shared" si="3"/>
        <v>0</v>
      </c>
      <c r="L9" s="30">
        <f t="shared" si="3"/>
        <v>0</v>
      </c>
      <c r="M9" s="29">
        <f t="shared" si="3"/>
        <v>0</v>
      </c>
      <c r="N9" s="30">
        <f t="shared" si="3"/>
        <v>0</v>
      </c>
      <c r="O9" s="29">
        <f t="shared" si="3"/>
        <v>0</v>
      </c>
      <c r="P9" s="30">
        <f t="shared" si="3"/>
        <v>0</v>
      </c>
      <c r="Q9" s="29">
        <f t="shared" si="3"/>
        <v>0</v>
      </c>
      <c r="R9" s="30">
        <f t="shared" si="3"/>
        <v>30.740000000000002</v>
      </c>
      <c r="S9" s="30">
        <f t="shared" si="3"/>
        <v>30.740000000000002</v>
      </c>
      <c r="T9" s="20">
        <f>SUM(T2:T8)</f>
        <v>5748.0599999999995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"/>
  <sheetViews>
    <sheetView workbookViewId="0">
      <selection activeCell="U10" sqref="U1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27.56</v>
      </c>
      <c r="E2" s="22">
        <f t="shared" ref="E2:E8" si="0">V2/D2</f>
        <v>34.937590711175616</v>
      </c>
      <c r="F2" s="9">
        <v>930.33</v>
      </c>
      <c r="G2" s="17">
        <f>'2015'!S2</f>
        <v>0</v>
      </c>
      <c r="H2" s="25">
        <v>0</v>
      </c>
      <c r="I2" s="24">
        <v>0</v>
      </c>
      <c r="J2" s="25">
        <v>8.1</v>
      </c>
      <c r="K2" s="24">
        <v>0</v>
      </c>
      <c r="L2" s="25">
        <v>0</v>
      </c>
      <c r="M2" s="24">
        <v>8.1</v>
      </c>
      <c r="N2" s="25">
        <v>0</v>
      </c>
      <c r="O2" s="24">
        <v>0</v>
      </c>
      <c r="P2" s="25">
        <v>8.16</v>
      </c>
      <c r="Q2" s="24">
        <v>0</v>
      </c>
      <c r="R2" s="25">
        <v>0</v>
      </c>
      <c r="S2" s="24">
        <v>8.19</v>
      </c>
      <c r="T2" s="17">
        <f t="shared" ref="T2:T8" si="1">SUM(H2:S2)</f>
        <v>32.549999999999997</v>
      </c>
      <c r="U2" s="17">
        <f t="shared" ref="U2:U8" si="2">SUM(G2:S2)</f>
        <v>32.549999999999997</v>
      </c>
      <c r="V2" s="15">
        <f t="shared" ref="V2:V8" si="3">SUM(F2, U2)</f>
        <v>962.88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14.372999999999999</v>
      </c>
      <c r="E3" s="23">
        <f t="shared" si="0"/>
        <v>54.294162666110068</v>
      </c>
      <c r="F3" s="7">
        <v>760.17</v>
      </c>
      <c r="G3" s="18">
        <f>'2015'!S3</f>
        <v>0</v>
      </c>
      <c r="H3" s="25">
        <v>0</v>
      </c>
      <c r="I3" s="24">
        <v>0</v>
      </c>
      <c r="J3" s="25">
        <v>0</v>
      </c>
      <c r="K3" s="24">
        <v>0</v>
      </c>
      <c r="L3" s="25">
        <v>0</v>
      </c>
      <c r="M3" s="24">
        <v>6.65</v>
      </c>
      <c r="N3" s="25">
        <v>0</v>
      </c>
      <c r="O3" s="24">
        <v>0</v>
      </c>
      <c r="P3" s="25">
        <v>6.71</v>
      </c>
      <c r="Q3" s="24">
        <v>0</v>
      </c>
      <c r="R3" s="25">
        <v>0</v>
      </c>
      <c r="S3" s="24">
        <v>6.84</v>
      </c>
      <c r="T3" s="18">
        <f t="shared" si="1"/>
        <v>20.2</v>
      </c>
      <c r="U3" s="18">
        <f t="shared" si="2"/>
        <v>20.2</v>
      </c>
      <c r="V3" s="16">
        <f t="shared" si="3"/>
        <v>780.37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10.359</v>
      </c>
      <c r="E4" s="22">
        <f t="shared" si="0"/>
        <v>102.37185056472633</v>
      </c>
      <c r="F4" s="9">
        <v>1020.89</v>
      </c>
      <c r="G4" s="17">
        <f>'2015'!S4</f>
        <v>7.5</v>
      </c>
      <c r="H4" s="25">
        <v>0</v>
      </c>
      <c r="I4" s="24">
        <v>0</v>
      </c>
      <c r="J4" s="25">
        <v>7.56</v>
      </c>
      <c r="K4" s="24">
        <v>0</v>
      </c>
      <c r="L4" s="25">
        <v>0</v>
      </c>
      <c r="M4" s="24">
        <v>8.1199999999999992</v>
      </c>
      <c r="N4" s="25">
        <v>0</v>
      </c>
      <c r="O4" s="24">
        <v>0</v>
      </c>
      <c r="P4" s="25">
        <v>8.17</v>
      </c>
      <c r="Q4" s="24">
        <v>0</v>
      </c>
      <c r="R4" s="25">
        <v>0</v>
      </c>
      <c r="S4" s="24">
        <v>8.23</v>
      </c>
      <c r="T4" s="17">
        <f t="shared" si="1"/>
        <v>32.08</v>
      </c>
      <c r="U4" s="17">
        <f t="shared" si="2"/>
        <v>39.58</v>
      </c>
      <c r="V4" s="15">
        <f t="shared" si="3"/>
        <v>1060.47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40.033000000000001</v>
      </c>
      <c r="E5" s="23">
        <f t="shared" si="0"/>
        <v>40.145130267529282</v>
      </c>
      <c r="F5" s="7">
        <v>1562.61</v>
      </c>
      <c r="G5" s="18">
        <f>'2015'!S5</f>
        <v>7.26</v>
      </c>
      <c r="H5" s="25">
        <v>0</v>
      </c>
      <c r="I5" s="24">
        <v>0</v>
      </c>
      <c r="J5" s="25">
        <v>0</v>
      </c>
      <c r="K5" s="24">
        <v>7.66</v>
      </c>
      <c r="L5" s="25">
        <v>0</v>
      </c>
      <c r="M5" s="24">
        <v>0</v>
      </c>
      <c r="N5" s="25">
        <v>7.82</v>
      </c>
      <c r="O5" s="24">
        <v>0</v>
      </c>
      <c r="P5" s="25">
        <v>0</v>
      </c>
      <c r="Q5" s="24">
        <v>7.88</v>
      </c>
      <c r="R5" s="25">
        <v>0</v>
      </c>
      <c r="S5" s="24">
        <v>13.9</v>
      </c>
      <c r="T5" s="18">
        <f t="shared" si="1"/>
        <v>37.26</v>
      </c>
      <c r="U5" s="18">
        <f t="shared" si="2"/>
        <v>44.52</v>
      </c>
      <c r="V5" s="16">
        <f t="shared" si="3"/>
        <v>1607.1299999999999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25.088999999999999</v>
      </c>
      <c r="E6" s="22">
        <f t="shared" si="0"/>
        <v>32.481565626370127</v>
      </c>
      <c r="F6" s="9">
        <v>811.94</v>
      </c>
      <c r="G6" s="17">
        <f>'2015'!S6</f>
        <v>0</v>
      </c>
      <c r="H6" s="25">
        <v>0</v>
      </c>
      <c r="I6" s="24">
        <v>0</v>
      </c>
      <c r="J6" s="25">
        <v>0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2.99</v>
      </c>
      <c r="T6" s="17">
        <f t="shared" si="1"/>
        <v>2.99</v>
      </c>
      <c r="U6" s="17">
        <f t="shared" si="2"/>
        <v>2.99</v>
      </c>
      <c r="V6" s="15">
        <f t="shared" si="3"/>
        <v>814.93000000000006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5.0540000000000003</v>
      </c>
      <c r="E7" s="23">
        <f t="shared" si="0"/>
        <v>98.810842896715471</v>
      </c>
      <c r="F7" s="7">
        <v>494.19</v>
      </c>
      <c r="G7" s="18">
        <f>'2015'!S7</f>
        <v>0</v>
      </c>
      <c r="H7" s="25">
        <v>0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5.2</v>
      </c>
      <c r="R7" s="25">
        <v>0</v>
      </c>
      <c r="S7" s="24">
        <v>0</v>
      </c>
      <c r="T7" s="18">
        <f t="shared" si="1"/>
        <v>5.2</v>
      </c>
      <c r="U7" s="18">
        <f t="shared" si="2"/>
        <v>5.2</v>
      </c>
      <c r="V7" s="16">
        <f t="shared" si="3"/>
        <v>499.39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18.715</v>
      </c>
      <c r="E8" s="22">
        <f t="shared" si="0"/>
        <v>49.350253807106604</v>
      </c>
      <c r="F8" s="9">
        <v>840.48</v>
      </c>
      <c r="G8" s="17">
        <f>'2015'!S8</f>
        <v>15.98</v>
      </c>
      <c r="H8" s="25">
        <v>0</v>
      </c>
      <c r="I8" s="24">
        <v>0</v>
      </c>
      <c r="J8" s="25">
        <v>16.29</v>
      </c>
      <c r="K8" s="24">
        <v>0</v>
      </c>
      <c r="L8" s="25">
        <v>0</v>
      </c>
      <c r="M8" s="24">
        <v>16.63</v>
      </c>
      <c r="N8" s="25">
        <v>0</v>
      </c>
      <c r="O8" s="24">
        <v>0</v>
      </c>
      <c r="P8" s="25">
        <v>16.95</v>
      </c>
      <c r="Q8" s="24">
        <v>0</v>
      </c>
      <c r="R8" s="25">
        <v>0</v>
      </c>
      <c r="S8" s="24">
        <v>17.260000000000002</v>
      </c>
      <c r="T8" s="17">
        <f t="shared" si="1"/>
        <v>67.13000000000001</v>
      </c>
      <c r="U8" s="17">
        <f t="shared" si="2"/>
        <v>83.11</v>
      </c>
      <c r="V8" s="15">
        <f t="shared" si="3"/>
        <v>923.59</v>
      </c>
    </row>
    <row r="9" spans="1:22" x14ac:dyDescent="0.25">
      <c r="A9" s="14" t="s">
        <v>30</v>
      </c>
      <c r="B9" s="6" t="s">
        <v>31</v>
      </c>
      <c r="C9" s="6" t="s">
        <v>32</v>
      </c>
      <c r="D9" s="6">
        <v>45</v>
      </c>
      <c r="E9" s="23">
        <f t="shared" ref="E9" si="4">V9/D9</f>
        <v>38.506</v>
      </c>
      <c r="F9" s="7">
        <v>1732.77</v>
      </c>
      <c r="G9" s="18">
        <v>0</v>
      </c>
      <c r="H9" s="25">
        <v>0</v>
      </c>
      <c r="I9" s="24">
        <v>0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ref="T9" si="5">SUM(H9:S9)</f>
        <v>0</v>
      </c>
      <c r="U9" s="18">
        <f t="shared" ref="U9" si="6">SUM(G9:S9)</f>
        <v>0</v>
      </c>
      <c r="V9" s="16">
        <f t="shared" ref="V9" si="7">SUM(F9, U9)</f>
        <v>1732.77</v>
      </c>
    </row>
    <row r="10" spans="1:22" x14ac:dyDescent="0.25">
      <c r="A10" s="27"/>
      <c r="B10" s="27"/>
      <c r="C10" s="27"/>
      <c r="D10" s="27"/>
      <c r="E10" s="27"/>
      <c r="F10" s="28">
        <f>SUM(F2:F9)</f>
        <v>8153.380000000001</v>
      </c>
      <c r="G10" s="30">
        <f t="shared" ref="G10:V10" si="8">SUM(G2:G9)</f>
        <v>30.740000000000002</v>
      </c>
      <c r="H10" s="29">
        <f t="shared" si="8"/>
        <v>0</v>
      </c>
      <c r="I10" s="30">
        <f t="shared" si="8"/>
        <v>0</v>
      </c>
      <c r="J10" s="29">
        <f t="shared" si="8"/>
        <v>31.95</v>
      </c>
      <c r="K10" s="30">
        <f t="shared" si="8"/>
        <v>7.66</v>
      </c>
      <c r="L10" s="29">
        <f t="shared" si="8"/>
        <v>0</v>
      </c>
      <c r="M10" s="30">
        <f t="shared" si="8"/>
        <v>39.5</v>
      </c>
      <c r="N10" s="29">
        <f t="shared" si="8"/>
        <v>7.82</v>
      </c>
      <c r="O10" s="30">
        <f t="shared" si="8"/>
        <v>0</v>
      </c>
      <c r="P10" s="29">
        <f t="shared" si="8"/>
        <v>39.989999999999995</v>
      </c>
      <c r="Q10" s="30">
        <f t="shared" si="8"/>
        <v>13.08</v>
      </c>
      <c r="R10" s="29">
        <f t="shared" si="8"/>
        <v>0</v>
      </c>
      <c r="S10" s="30">
        <f t="shared" si="8"/>
        <v>57.41</v>
      </c>
      <c r="T10" s="30">
        <f t="shared" si="8"/>
        <v>197.41000000000003</v>
      </c>
      <c r="U10" s="30">
        <f t="shared" si="8"/>
        <v>228.14999999999998</v>
      </c>
      <c r="V10" s="20">
        <f t="shared" si="8"/>
        <v>8381.5300000000007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3"/>
  <sheetViews>
    <sheetView tabSelected="1" workbookViewId="0">
      <selection activeCell="D6" sqref="D6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22.570312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42578125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47</v>
      </c>
      <c r="H1" s="12" t="s">
        <v>33</v>
      </c>
      <c r="I1" s="12" t="s">
        <v>34</v>
      </c>
      <c r="J1" s="12" t="s">
        <v>35</v>
      </c>
      <c r="K1" s="12" t="s">
        <v>36</v>
      </c>
      <c r="L1" s="12" t="s">
        <v>37</v>
      </c>
      <c r="M1" s="12" t="s">
        <v>38</v>
      </c>
      <c r="N1" s="12" t="s">
        <v>39</v>
      </c>
      <c r="O1" s="12" t="s">
        <v>40</v>
      </c>
      <c r="P1" s="12" t="s">
        <v>41</v>
      </c>
      <c r="Q1" s="12" t="s">
        <v>42</v>
      </c>
      <c r="R1" s="12" t="s">
        <v>43</v>
      </c>
      <c r="S1" s="12" t="s">
        <v>44</v>
      </c>
      <c r="T1" s="11" t="s">
        <v>45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28.184000000000001</v>
      </c>
      <c r="E2" s="31">
        <f t="shared" ref="E2:E10" si="0">V2/D2</f>
        <v>35.109636673289813</v>
      </c>
      <c r="F2" s="9">
        <f>'Initial Buys'!B40</f>
        <v>930.33</v>
      </c>
      <c r="G2" s="17">
        <f>'2016'!U2</f>
        <v>32.549999999999997</v>
      </c>
      <c r="H2" s="25">
        <v>0</v>
      </c>
      <c r="I2" s="24">
        <v>0</v>
      </c>
      <c r="J2" s="25">
        <v>8.82</v>
      </c>
      <c r="K2" s="24">
        <v>0</v>
      </c>
      <c r="L2" s="25">
        <v>0</v>
      </c>
      <c r="M2" s="24">
        <v>8.8800000000000008</v>
      </c>
      <c r="N2" s="25">
        <v>0</v>
      </c>
      <c r="O2" s="24">
        <v>0</v>
      </c>
      <c r="P2" s="25">
        <v>8.9499999999999993</v>
      </c>
      <c r="Q2" s="24">
        <v>0</v>
      </c>
      <c r="R2" s="25">
        <v>0</v>
      </c>
      <c r="S2" s="24">
        <v>0</v>
      </c>
      <c r="T2" s="17">
        <f t="shared" ref="T2:T10" si="1">SUM(H2:S2)</f>
        <v>26.650000000000002</v>
      </c>
      <c r="U2" s="17">
        <f t="shared" ref="U2:U10" si="2">SUM(G2:S2)</f>
        <v>59.2</v>
      </c>
      <c r="V2" s="15">
        <f t="shared" ref="V2:V10" si="3">SUM(F2, U2)</f>
        <v>989.53000000000009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14.724</v>
      </c>
      <c r="E3" s="32">
        <f t="shared" si="0"/>
        <v>54.416598750339581</v>
      </c>
      <c r="F3" s="7">
        <f>'Initial Buys'!E40</f>
        <v>760.17</v>
      </c>
      <c r="G3" s="18">
        <f>'2016'!U3</f>
        <v>20.2</v>
      </c>
      <c r="H3" s="25">
        <v>0</v>
      </c>
      <c r="I3" s="24">
        <v>0</v>
      </c>
      <c r="J3" s="25">
        <v>6.9</v>
      </c>
      <c r="K3" s="24">
        <v>0</v>
      </c>
      <c r="L3" s="25">
        <v>0</v>
      </c>
      <c r="M3" s="24">
        <v>6.95</v>
      </c>
      <c r="N3" s="25">
        <v>0</v>
      </c>
      <c r="O3" s="24">
        <v>0</v>
      </c>
      <c r="P3" s="25">
        <v>7.01</v>
      </c>
      <c r="Q3" s="24">
        <v>0</v>
      </c>
      <c r="R3" s="25">
        <v>0</v>
      </c>
      <c r="S3" s="24">
        <v>0</v>
      </c>
      <c r="T3" s="18">
        <f t="shared" si="1"/>
        <v>20.86</v>
      </c>
      <c r="U3" s="18">
        <f t="shared" si="2"/>
        <v>41.06</v>
      </c>
      <c r="V3" s="16">
        <f t="shared" si="3"/>
        <v>801.23</v>
      </c>
    </row>
    <row r="4" spans="1:22" x14ac:dyDescent="0.25">
      <c r="A4" s="13" t="s">
        <v>55</v>
      </c>
      <c r="B4" s="8" t="s">
        <v>56</v>
      </c>
      <c r="C4" s="8" t="s">
        <v>6</v>
      </c>
      <c r="D4" s="8">
        <v>11</v>
      </c>
      <c r="E4" s="31">
        <f t="shared" ref="E4" si="4">V4/D4</f>
        <v>54.05</v>
      </c>
      <c r="F4" s="9">
        <f>'Initial Buys'!AF40</f>
        <v>594.54999999999995</v>
      </c>
      <c r="G4" s="17">
        <v>0</v>
      </c>
      <c r="H4" s="25">
        <v>0</v>
      </c>
      <c r="I4" s="24">
        <v>0</v>
      </c>
      <c r="J4" s="25">
        <v>0</v>
      </c>
      <c r="K4" s="24">
        <v>0</v>
      </c>
      <c r="L4" s="25">
        <v>0</v>
      </c>
      <c r="M4" s="24">
        <v>0</v>
      </c>
      <c r="N4" s="25">
        <v>0</v>
      </c>
      <c r="O4" s="24">
        <v>0</v>
      </c>
      <c r="P4" s="25">
        <v>0</v>
      </c>
      <c r="Q4" s="24">
        <v>0</v>
      </c>
      <c r="R4" s="25">
        <v>0</v>
      </c>
      <c r="S4" s="24">
        <v>0</v>
      </c>
      <c r="T4" s="17">
        <f t="shared" ref="T4" si="5">SUM(H4:S4)</f>
        <v>0</v>
      </c>
      <c r="U4" s="17">
        <f t="shared" ref="U4" si="6">SUM(G4:S4)</f>
        <v>0</v>
      </c>
      <c r="V4" s="15">
        <f t="shared" ref="V4" si="7">SUM(F4, U4)</f>
        <v>594.54999999999995</v>
      </c>
    </row>
    <row r="5" spans="1:22" x14ac:dyDescent="0.25">
      <c r="A5" s="14" t="s">
        <v>9</v>
      </c>
      <c r="B5" s="6" t="s">
        <v>15</v>
      </c>
      <c r="C5" s="6" t="s">
        <v>10</v>
      </c>
      <c r="D5" s="6">
        <v>10.558999999999999</v>
      </c>
      <c r="E5" s="32">
        <f t="shared" si="0"/>
        <v>102.88190169523629</v>
      </c>
      <c r="F5" s="7">
        <f>'Initial Buys'!H40</f>
        <v>1020.89</v>
      </c>
      <c r="G5" s="18">
        <f>'2016'!U4</f>
        <v>39.58</v>
      </c>
      <c r="H5" s="25">
        <v>0</v>
      </c>
      <c r="I5" s="24">
        <v>0</v>
      </c>
      <c r="J5" s="25">
        <v>8.2899999999999991</v>
      </c>
      <c r="K5" s="24">
        <v>0</v>
      </c>
      <c r="L5" s="25">
        <v>0</v>
      </c>
      <c r="M5" s="24">
        <v>8.76</v>
      </c>
      <c r="N5" s="25">
        <v>0</v>
      </c>
      <c r="O5" s="24">
        <v>0</v>
      </c>
      <c r="P5" s="25">
        <v>8.81</v>
      </c>
      <c r="Q5" s="24">
        <v>0</v>
      </c>
      <c r="R5" s="25">
        <v>0</v>
      </c>
      <c r="S5" s="24">
        <v>0</v>
      </c>
      <c r="T5" s="18">
        <f t="shared" si="1"/>
        <v>25.86</v>
      </c>
      <c r="U5" s="18">
        <f t="shared" si="2"/>
        <v>65.44</v>
      </c>
      <c r="V5" s="16">
        <f t="shared" si="3"/>
        <v>1086.33</v>
      </c>
    </row>
    <row r="6" spans="1:22" x14ac:dyDescent="0.25">
      <c r="A6" s="33" t="s">
        <v>17</v>
      </c>
      <c r="B6" s="34" t="s">
        <v>24</v>
      </c>
      <c r="C6" s="34" t="s">
        <v>6</v>
      </c>
      <c r="D6" s="34">
        <v>40.710999999999999</v>
      </c>
      <c r="E6" s="35">
        <f t="shared" si="0"/>
        <v>40.207314976296338</v>
      </c>
      <c r="F6" s="36">
        <f>'Initial Buys'!K40</f>
        <v>1562.6100000000001</v>
      </c>
      <c r="G6" s="37">
        <f>'2016'!U5</f>
        <v>44.52</v>
      </c>
      <c r="H6" s="25">
        <v>0</v>
      </c>
      <c r="I6" s="24">
        <v>0</v>
      </c>
      <c r="J6" s="25">
        <v>0</v>
      </c>
      <c r="K6" s="24">
        <v>14.81</v>
      </c>
      <c r="L6" s="25">
        <v>0</v>
      </c>
      <c r="M6" s="24">
        <v>0</v>
      </c>
      <c r="N6" s="25">
        <v>14.94</v>
      </c>
      <c r="O6" s="24">
        <v>0</v>
      </c>
      <c r="P6" s="25">
        <v>0</v>
      </c>
      <c r="Q6" s="24">
        <v>0</v>
      </c>
      <c r="R6" s="25">
        <v>0</v>
      </c>
      <c r="S6" s="24">
        <v>0</v>
      </c>
      <c r="T6" s="37">
        <f t="shared" si="1"/>
        <v>29.75</v>
      </c>
      <c r="U6" s="37">
        <f t="shared" si="2"/>
        <v>74.27000000000001</v>
      </c>
      <c r="V6" s="38">
        <f t="shared" si="3"/>
        <v>1636.88</v>
      </c>
    </row>
    <row r="7" spans="1:22" x14ac:dyDescent="0.25">
      <c r="A7" s="14" t="s">
        <v>18</v>
      </c>
      <c r="B7" s="6" t="s">
        <v>25</v>
      </c>
      <c r="C7" s="6" t="s">
        <v>6</v>
      </c>
      <c r="D7" s="6">
        <v>25.428000000000001</v>
      </c>
      <c r="E7" s="32">
        <f t="shared" si="0"/>
        <v>32.409941796444862</v>
      </c>
      <c r="F7" s="7">
        <f>'Initial Buys'!N40</f>
        <v>811.94</v>
      </c>
      <c r="G7" s="18">
        <f>'2016'!U6</f>
        <v>2.99</v>
      </c>
      <c r="H7" s="25">
        <v>0</v>
      </c>
      <c r="I7" s="24">
        <v>0</v>
      </c>
      <c r="J7" s="25">
        <v>3.01</v>
      </c>
      <c r="K7" s="24">
        <v>0</v>
      </c>
      <c r="L7" s="25">
        <v>0</v>
      </c>
      <c r="M7" s="24">
        <v>3.02</v>
      </c>
      <c r="N7" s="25">
        <v>0</v>
      </c>
      <c r="O7" s="24">
        <v>0</v>
      </c>
      <c r="P7" s="25">
        <v>3.16</v>
      </c>
      <c r="Q7" s="24">
        <v>0</v>
      </c>
      <c r="R7" s="25">
        <v>0</v>
      </c>
      <c r="S7" s="24">
        <v>0</v>
      </c>
      <c r="T7" s="18">
        <f t="shared" si="1"/>
        <v>9.19</v>
      </c>
      <c r="U7" s="18">
        <f t="shared" si="2"/>
        <v>12.18</v>
      </c>
      <c r="V7" s="16">
        <f t="shared" si="3"/>
        <v>824.12</v>
      </c>
    </row>
    <row r="8" spans="1:22" x14ac:dyDescent="0.25">
      <c r="A8" s="33" t="s">
        <v>19</v>
      </c>
      <c r="B8" s="34" t="s">
        <v>26</v>
      </c>
      <c r="C8" s="34" t="s">
        <v>6</v>
      </c>
      <c r="D8" s="34">
        <v>11.314</v>
      </c>
      <c r="E8" s="35">
        <f t="shared" si="0"/>
        <v>94.915149372458913</v>
      </c>
      <c r="F8" s="36">
        <f>'Initial Buys'!Q40</f>
        <v>1040.19</v>
      </c>
      <c r="G8" s="37">
        <f>'2016'!U7</f>
        <v>5.2</v>
      </c>
      <c r="H8" s="25">
        <v>5.26</v>
      </c>
      <c r="I8" s="24">
        <v>0</v>
      </c>
      <c r="J8" s="25">
        <v>0</v>
      </c>
      <c r="K8" s="24">
        <v>11.56</v>
      </c>
      <c r="L8" s="25">
        <v>0</v>
      </c>
      <c r="M8" s="24">
        <v>0</v>
      </c>
      <c r="N8" s="25">
        <v>11.66</v>
      </c>
      <c r="O8" s="24">
        <v>0</v>
      </c>
      <c r="P8" s="25">
        <v>0</v>
      </c>
      <c r="Q8" s="24">
        <v>0</v>
      </c>
      <c r="R8" s="25">
        <v>0</v>
      </c>
      <c r="S8" s="24">
        <v>0</v>
      </c>
      <c r="T8" s="37">
        <f t="shared" si="1"/>
        <v>28.48</v>
      </c>
      <c r="U8" s="37">
        <f t="shared" si="2"/>
        <v>33.680000000000007</v>
      </c>
      <c r="V8" s="38">
        <f>SUM(F8, U8)</f>
        <v>1073.8700000000001</v>
      </c>
    </row>
    <row r="9" spans="1:22" x14ac:dyDescent="0.25">
      <c r="A9" s="14" t="s">
        <v>21</v>
      </c>
      <c r="B9" s="6" t="s">
        <v>27</v>
      </c>
      <c r="C9" s="6" t="s">
        <v>22</v>
      </c>
      <c r="D9" s="6">
        <v>19.376999999999999</v>
      </c>
      <c r="E9" s="32">
        <f t="shared" si="0"/>
        <v>49.496310058316567</v>
      </c>
      <c r="F9" s="7">
        <f>'Initial Buys'!T40</f>
        <v>840.48</v>
      </c>
      <c r="G9" s="18">
        <f>'2016'!U8</f>
        <v>83.11</v>
      </c>
      <c r="H9" s="25">
        <v>0</v>
      </c>
      <c r="I9" s="24">
        <v>0</v>
      </c>
      <c r="J9" s="25">
        <v>17.59</v>
      </c>
      <c r="K9" s="24">
        <v>0</v>
      </c>
      <c r="L9" s="25">
        <v>0</v>
      </c>
      <c r="M9" s="24">
        <v>17.91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si="1"/>
        <v>35.5</v>
      </c>
      <c r="U9" s="18">
        <f t="shared" si="2"/>
        <v>118.61</v>
      </c>
      <c r="V9" s="16">
        <f t="shared" si="3"/>
        <v>959.09</v>
      </c>
    </row>
    <row r="10" spans="1:22" x14ac:dyDescent="0.25">
      <c r="A10" s="33" t="s">
        <v>30</v>
      </c>
      <c r="B10" s="34" t="s">
        <v>53</v>
      </c>
      <c r="C10" s="34" t="s">
        <v>54</v>
      </c>
      <c r="D10" s="34">
        <v>46.656999999999996</v>
      </c>
      <c r="E10" s="35">
        <f t="shared" si="0"/>
        <v>38.573204449493112</v>
      </c>
      <c r="F10" s="36">
        <f>'Initial Buys'!W40</f>
        <v>1732.77</v>
      </c>
      <c r="G10" s="37">
        <f>'2016'!U9</f>
        <v>0</v>
      </c>
      <c r="H10" s="25">
        <v>0</v>
      </c>
      <c r="I10" s="24">
        <v>22.05</v>
      </c>
      <c r="J10" s="25">
        <v>0</v>
      </c>
      <c r="K10" s="24">
        <v>0</v>
      </c>
      <c r="L10" s="25">
        <v>22.31</v>
      </c>
      <c r="M10" s="24">
        <v>0</v>
      </c>
      <c r="N10" s="25">
        <v>0</v>
      </c>
      <c r="O10" s="24">
        <v>22.58</v>
      </c>
      <c r="P10" s="25">
        <v>0</v>
      </c>
      <c r="Q10" s="24">
        <v>0</v>
      </c>
      <c r="R10" s="25">
        <v>0</v>
      </c>
      <c r="S10" s="24">
        <v>0</v>
      </c>
      <c r="T10" s="37">
        <f t="shared" si="1"/>
        <v>66.94</v>
      </c>
      <c r="U10" s="37">
        <f t="shared" si="2"/>
        <v>66.94</v>
      </c>
      <c r="V10" s="38">
        <f t="shared" si="3"/>
        <v>1799.71</v>
      </c>
    </row>
    <row r="11" spans="1:22" x14ac:dyDescent="0.25">
      <c r="A11" s="14" t="s">
        <v>50</v>
      </c>
      <c r="B11" s="6" t="s">
        <v>51</v>
      </c>
      <c r="C11" s="6" t="s">
        <v>52</v>
      </c>
      <c r="D11" s="6">
        <v>15.326000000000001</v>
      </c>
      <c r="E11" s="32">
        <f t="shared" ref="E11" si="8">V11/D11</f>
        <v>53.220018269607202</v>
      </c>
      <c r="F11" s="7">
        <f>'Initial Buys'!AC40</f>
        <v>797.25</v>
      </c>
      <c r="G11" s="18">
        <v>0</v>
      </c>
      <c r="H11" s="25">
        <v>0</v>
      </c>
      <c r="I11" s="24">
        <v>0</v>
      </c>
      <c r="J11" s="25">
        <v>0</v>
      </c>
      <c r="K11" s="24">
        <v>0</v>
      </c>
      <c r="L11" s="25">
        <v>0</v>
      </c>
      <c r="M11" s="24">
        <v>9</v>
      </c>
      <c r="N11" s="25">
        <v>0</v>
      </c>
      <c r="O11" s="24">
        <v>0</v>
      </c>
      <c r="P11" s="25">
        <v>9.4</v>
      </c>
      <c r="Q11" s="24">
        <v>0</v>
      </c>
      <c r="R11" s="25">
        <v>0</v>
      </c>
      <c r="S11" s="24">
        <v>0</v>
      </c>
      <c r="T11" s="18">
        <f t="shared" ref="T11" si="9">SUM(H11:S11)</f>
        <v>18.399999999999999</v>
      </c>
      <c r="U11" s="18">
        <f t="shared" ref="U11" si="10">SUM(G11:S11)</f>
        <v>18.399999999999999</v>
      </c>
      <c r="V11" s="16">
        <f t="shared" ref="V11" si="11">SUM(F11, U11)</f>
        <v>815.65</v>
      </c>
    </row>
    <row r="12" spans="1:22" x14ac:dyDescent="0.25">
      <c r="A12" s="33" t="s">
        <v>48</v>
      </c>
      <c r="B12" s="34" t="s">
        <v>49</v>
      </c>
      <c r="C12" s="34" t="s">
        <v>6</v>
      </c>
      <c r="D12" s="34">
        <v>15.31</v>
      </c>
      <c r="E12" s="35">
        <f t="shared" ref="E12" si="12">V12/D12</f>
        <v>41.230568256041799</v>
      </c>
      <c r="F12" s="36">
        <f>'Initial Buys'!Z40</f>
        <v>614.25</v>
      </c>
      <c r="G12" s="37">
        <v>0</v>
      </c>
      <c r="H12" s="25">
        <v>0</v>
      </c>
      <c r="I12" s="24">
        <v>0</v>
      </c>
      <c r="J12" s="25">
        <v>5.08</v>
      </c>
      <c r="K12" s="24">
        <v>0</v>
      </c>
      <c r="L12" s="25">
        <v>0</v>
      </c>
      <c r="M12" s="24">
        <v>5.7</v>
      </c>
      <c r="N12" s="25">
        <v>0</v>
      </c>
      <c r="O12" s="24">
        <v>0</v>
      </c>
      <c r="P12" s="25">
        <v>6.21</v>
      </c>
      <c r="Q12" s="24">
        <v>0</v>
      </c>
      <c r="R12" s="25">
        <v>0</v>
      </c>
      <c r="S12" s="24">
        <v>0</v>
      </c>
      <c r="T12" s="37">
        <f t="shared" ref="T12" si="13">SUM(H12:S12)</f>
        <v>16.990000000000002</v>
      </c>
      <c r="U12" s="37">
        <f t="shared" ref="U12" si="14">SUM(G12:S12)</f>
        <v>16.990000000000002</v>
      </c>
      <c r="V12" s="38">
        <f t="shared" ref="V12" si="15">SUM(F12, U12)</f>
        <v>631.24</v>
      </c>
    </row>
    <row r="13" spans="1:22" x14ac:dyDescent="0.25">
      <c r="A13" s="27"/>
      <c r="B13" s="27"/>
      <c r="C13" s="27"/>
      <c r="D13" s="27"/>
      <c r="E13" s="27"/>
      <c r="F13" s="28">
        <f t="shared" ref="F13:V13" si="16">SUM(F2:F12)</f>
        <v>10705.43</v>
      </c>
      <c r="G13" s="30">
        <f t="shared" si="16"/>
        <v>228.14999999999998</v>
      </c>
      <c r="H13" s="29">
        <f t="shared" si="16"/>
        <v>5.26</v>
      </c>
      <c r="I13" s="30">
        <f t="shared" si="16"/>
        <v>22.05</v>
      </c>
      <c r="J13" s="29">
        <f t="shared" si="16"/>
        <v>49.69</v>
      </c>
      <c r="K13" s="30">
        <f t="shared" si="16"/>
        <v>26.37</v>
      </c>
      <c r="L13" s="29">
        <f t="shared" si="16"/>
        <v>22.31</v>
      </c>
      <c r="M13" s="30">
        <f t="shared" si="16"/>
        <v>60.220000000000006</v>
      </c>
      <c r="N13" s="29">
        <f t="shared" si="16"/>
        <v>26.6</v>
      </c>
      <c r="O13" s="30">
        <f t="shared" si="16"/>
        <v>22.58</v>
      </c>
      <c r="P13" s="29">
        <f t="shared" si="16"/>
        <v>43.54</v>
      </c>
      <c r="Q13" s="30">
        <f t="shared" si="16"/>
        <v>0</v>
      </c>
      <c r="R13" s="29">
        <f t="shared" si="16"/>
        <v>0</v>
      </c>
      <c r="S13" s="30">
        <f t="shared" si="16"/>
        <v>0</v>
      </c>
      <c r="T13" s="30">
        <f t="shared" si="16"/>
        <v>278.62</v>
      </c>
      <c r="U13" s="30">
        <f t="shared" si="16"/>
        <v>506.77000000000004</v>
      </c>
      <c r="V13" s="20">
        <f t="shared" si="16"/>
        <v>11212.2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2017-09-16T05:15:59Z</dcterms:modified>
</cp:coreProperties>
</file>