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3"/>
  </bookViews>
  <sheets>
    <sheet name="Initial Buys" sheetId="3" r:id="rId1"/>
    <sheet name="2016" sheetId="2" r:id="rId2"/>
    <sheet name="2017" sheetId="4" r:id="rId3"/>
    <sheet name="2018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V10" i="5"/>
  <c r="U10" i="5"/>
  <c r="T10" i="5"/>
  <c r="F10" i="5"/>
  <c r="F11" i="5"/>
  <c r="F9" i="5"/>
  <c r="U83" i="3"/>
  <c r="R83" i="3"/>
  <c r="F12" i="5"/>
  <c r="F13" i="5"/>
  <c r="F14" i="5"/>
  <c r="F15" i="5"/>
  <c r="F16" i="5"/>
  <c r="F17" i="5"/>
  <c r="F18" i="5"/>
  <c r="F19" i="5"/>
  <c r="G9" i="5"/>
  <c r="G19" i="5" l="1"/>
  <c r="G18" i="5"/>
  <c r="U18" i="5" s="1"/>
  <c r="V18" i="5" s="1"/>
  <c r="E18" i="5" s="1"/>
  <c r="G17" i="5"/>
  <c r="G16" i="5"/>
  <c r="G15" i="5"/>
  <c r="G14" i="5"/>
  <c r="G13" i="5"/>
  <c r="U13" i="5" s="1"/>
  <c r="G12" i="5"/>
  <c r="U12" i="5" s="1"/>
  <c r="V12" i="5" s="1"/>
  <c r="E12" i="5" s="1"/>
  <c r="G11" i="5"/>
  <c r="U11" i="5" s="1"/>
  <c r="V11" i="5" s="1"/>
  <c r="E11" i="5" s="1"/>
  <c r="U9" i="5"/>
  <c r="G8" i="5"/>
  <c r="G7" i="5"/>
  <c r="U7" i="5" s="1"/>
  <c r="V7" i="5" s="1"/>
  <c r="E7" i="5" s="1"/>
  <c r="G6" i="5"/>
  <c r="U6" i="5" s="1"/>
  <c r="G5" i="5"/>
  <c r="G4" i="5"/>
  <c r="U4" i="5" s="1"/>
  <c r="G3" i="5"/>
  <c r="U3" i="5" s="1"/>
  <c r="V3" i="5" s="1"/>
  <c r="E3" i="5" s="1"/>
  <c r="U8" i="5"/>
  <c r="U16" i="5"/>
  <c r="U17" i="5"/>
  <c r="U19" i="5"/>
  <c r="G2" i="5"/>
  <c r="U2" i="5" s="1"/>
  <c r="U5" i="5"/>
  <c r="S20" i="5"/>
  <c r="R20" i="5"/>
  <c r="Q20" i="5"/>
  <c r="P20" i="5"/>
  <c r="O20" i="5"/>
  <c r="N20" i="5"/>
  <c r="M20" i="5"/>
  <c r="L20" i="5"/>
  <c r="K20" i="5"/>
  <c r="J20" i="5"/>
  <c r="I20" i="5"/>
  <c r="H20" i="5"/>
  <c r="T19" i="5"/>
  <c r="T18" i="5"/>
  <c r="T17" i="5"/>
  <c r="T16" i="5"/>
  <c r="U15" i="5"/>
  <c r="V15" i="5" s="1"/>
  <c r="E15" i="5" s="1"/>
  <c r="T15" i="5"/>
  <c r="U14" i="5"/>
  <c r="T14" i="5"/>
  <c r="V14" i="5"/>
  <c r="E14" i="5" s="1"/>
  <c r="T13" i="5"/>
  <c r="T12" i="5"/>
  <c r="T11" i="5"/>
  <c r="T9" i="5"/>
  <c r="T8" i="5"/>
  <c r="F8" i="5"/>
  <c r="T7" i="5"/>
  <c r="F7" i="5"/>
  <c r="T6" i="5"/>
  <c r="F6" i="5"/>
  <c r="T5" i="5"/>
  <c r="F5" i="5"/>
  <c r="T4" i="5"/>
  <c r="F4" i="5"/>
  <c r="T3" i="5"/>
  <c r="F3" i="5"/>
  <c r="T2" i="5"/>
  <c r="F2" i="5"/>
  <c r="F20" i="5" l="1"/>
  <c r="V4" i="5"/>
  <c r="E4" i="5" s="1"/>
  <c r="V13" i="5"/>
  <c r="E13" i="5" s="1"/>
  <c r="V17" i="5"/>
  <c r="E17" i="5" s="1"/>
  <c r="V8" i="5"/>
  <c r="E8" i="5" s="1"/>
  <c r="V6" i="5"/>
  <c r="E6" i="5" s="1"/>
  <c r="V19" i="5"/>
  <c r="E19" i="5" s="1"/>
  <c r="V16" i="5"/>
  <c r="E16" i="5" s="1"/>
  <c r="V9" i="5"/>
  <c r="E9" i="5" s="1"/>
  <c r="T20" i="5"/>
  <c r="U20" i="5"/>
  <c r="V5" i="5"/>
  <c r="E5" i="5" s="1"/>
  <c r="V2" i="5"/>
  <c r="G20" i="5"/>
  <c r="U7" i="4"/>
  <c r="V7" i="4" s="1"/>
  <c r="E7" i="4" s="1"/>
  <c r="T7" i="4"/>
  <c r="G6" i="4"/>
  <c r="U6" i="4" s="1"/>
  <c r="T6" i="4"/>
  <c r="V20" i="5" l="1"/>
  <c r="E2" i="5"/>
  <c r="U15" i="4"/>
  <c r="U12" i="4"/>
  <c r="U13" i="4"/>
  <c r="U4" i="4"/>
  <c r="T4" i="4"/>
  <c r="T15" i="4"/>
  <c r="T12" i="4"/>
  <c r="T13" i="4"/>
  <c r="V13" i="4"/>
  <c r="E13" i="4" s="1"/>
  <c r="V4" i="4"/>
  <c r="E4" i="4" s="1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B83" i="3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V5" i="4" s="1"/>
  <c r="E5" i="4" s="1"/>
  <c r="K40" i="3"/>
  <c r="V6" i="4" s="1"/>
  <c r="E6" i="4" s="1"/>
  <c r="N40" i="3"/>
  <c r="V8" i="4" s="1"/>
  <c r="E8" i="4" s="1"/>
  <c r="Q40" i="3"/>
  <c r="V9" i="4" s="1"/>
  <c r="E9" i="4" s="1"/>
  <c r="AC40" i="3"/>
  <c r="V17" i="4" s="1"/>
  <c r="E17" i="4" s="1"/>
  <c r="T40" i="3"/>
  <c r="V10" i="4" s="1"/>
  <c r="E10" i="4" s="1"/>
  <c r="W40" i="3"/>
  <c r="V11" i="4" s="1"/>
  <c r="E11" i="4" s="1"/>
  <c r="Z40" i="3"/>
  <c r="V14" i="4" l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<sst xmlns="http://schemas.openxmlformats.org/spreadsheetml/2006/main" count="223" uniqueCount="68">
  <si>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</si>
  <si>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</si>
  <si>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</si>
  <si>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</si>
  <si>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</si>
  <si>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</si>
  <si>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</si>
  <si>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</si>
  <si>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</si>
  <si>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</si>
  <si>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</si>
  <si>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</si>
  <si>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</si>
  <si>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</si>
  <si>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</si>
  <si>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</si>
  <si>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</si>
  <si>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</si>
  <si>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</si>
  <si>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</si>
  <si>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</si>
  <si>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</si>
  <si>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</si>
  <si>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</si>
  <si>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</si>
  <si>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</si>
  <si>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</si>
  <si>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</si>
  <si>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</si>
  <si>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</si>
  <si>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</si>
  <si>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</si>
  <si>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</si>
  <si>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</si>
  <si>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</si>
  <si>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</si>
  <si>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</si>
  <si>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</si>
  <si>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</si>
  <si>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</si>
  <si>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</si>
  <si>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</si>
  <si>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</si>
  <si>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</si>
  <si>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</si>
  <si>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</si>
  <si>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</si>
  <si>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</si>
  <si>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</si>
  <si>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</si>
  <si>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</si>
  <si>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</si>
  <si>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</si>
  <si>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</si>
  <si>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</si>
  <si>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</si>
  <si>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</si>
  <si>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</si>
  <si>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</si>
  <si>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</si>
  <si>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</si>
  <si>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</si>
  <si>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</si>
  <si>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</si>
  <si>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</si>
  <si>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</si>
  <si>
    <t>KMI</t>
  </si>
  <si>
    <t>Kinder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</si>
</sst>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40" workbookViewId="0">
      <selection activeCell="U83" sqref="U83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8.710937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  <c r="T42" s="3" t="s">
        <v>20</v>
      </c>
      <c r="U42" s="25" t="s">
        <v>66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  <c r="T43" s="4">
        <v>43109</v>
      </c>
      <c r="U43" s="2">
        <v>982.72199999999998</v>
      </c>
    </row>
    <row r="44" spans="1:32" x14ac:dyDescent="0.25">
      <c r="N44" s="4">
        <v>42912</v>
      </c>
      <c r="O44" s="35">
        <v>117.617</v>
      </c>
    </row>
    <row r="83" spans="2:21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  <c r="U83">
        <f>SUM(U43:U82)</f>
        <v>982.72199999999998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C11" sqref="C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5" si="0">V2/D2</f>
        <v>47.422268183385036</v>
      </c>
      <c r="F2" s="9"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8.23</v>
      </c>
      <c r="T2" s="17">
        <f>SUM(H2:S2)</f>
        <v>20.87</v>
      </c>
      <c r="U2" s="17">
        <f>SUM(G2:S2)</f>
        <v>24.77</v>
      </c>
      <c r="V2" s="15">
        <f t="shared" ref="V2:V15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6.94</v>
      </c>
      <c r="S3" s="21">
        <v>0</v>
      </c>
      <c r="T3" s="18">
        <f t="shared" ref="T3:T15" si="2">SUM(H3:S3)</f>
        <v>26.830000000000002</v>
      </c>
      <c r="U3" s="18">
        <f t="shared" ref="U3:U15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10.11</v>
      </c>
      <c r="T5" s="18">
        <f t="shared" si="2"/>
        <v>39.659999999999997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33.877312441035315</v>
      </c>
      <c r="F6" s="9">
        <v>1625.82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8.25</v>
      </c>
      <c r="S6" s="21">
        <v>0</v>
      </c>
      <c r="T6" s="17">
        <f t="shared" si="2"/>
        <v>20.45</v>
      </c>
      <c r="U6" s="17">
        <f t="shared" si="3"/>
        <v>25.97</v>
      </c>
      <c r="V6" s="15">
        <f t="shared" si="1"/>
        <v>1651.79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8.99</v>
      </c>
      <c r="T7" s="18">
        <f t="shared" ref="T7" si="4">SUM(H7:S7)</f>
        <v>8.99</v>
      </c>
      <c r="U7" s="18">
        <f t="shared" ref="U7" si="5">SUM(G7:S7)</f>
        <v>8.99</v>
      </c>
      <c r="V7" s="16">
        <f t="shared" ref="V7" si="6">SUM(F7, U7)</f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7.81</v>
      </c>
      <c r="T8" s="17">
        <f t="shared" si="2"/>
        <v>30.58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14.55</v>
      </c>
      <c r="T9" s="18">
        <f t="shared" si="2"/>
        <v>33.049999999999997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15</v>
      </c>
      <c r="B10" s="8" t="s">
        <v>28</v>
      </c>
      <c r="C10" s="8" t="s">
        <v>55</v>
      </c>
      <c r="D10" s="8">
        <v>8.3320000000000007</v>
      </c>
      <c r="E10" s="33">
        <f t="shared" si="0"/>
        <v>119.31108977436389</v>
      </c>
      <c r="F10" s="9"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8.3699999999999992</v>
      </c>
      <c r="T10" s="17">
        <f t="shared" si="2"/>
        <v>31.439999999999998</v>
      </c>
      <c r="U10" s="17">
        <f t="shared" si="3"/>
        <v>46.1</v>
      </c>
      <c r="V10" s="15">
        <f t="shared" si="1"/>
        <v>994.1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11.27</v>
      </c>
      <c r="E11" s="34">
        <f t="shared" si="0"/>
        <v>96.142857142857139</v>
      </c>
      <c r="F11" s="7"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5.27</v>
      </c>
      <c r="R11" s="24">
        <v>0</v>
      </c>
      <c r="S11" s="21">
        <v>0</v>
      </c>
      <c r="T11" s="18">
        <f t="shared" si="2"/>
        <v>20.93</v>
      </c>
      <c r="U11" s="18">
        <f t="shared" si="3"/>
        <v>20.93</v>
      </c>
      <c r="V11" s="16">
        <f t="shared" si="1"/>
        <v>1083.53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4.0430000000000001</v>
      </c>
      <c r="E12" s="33">
        <f t="shared" si="0"/>
        <v>213.04724214692058</v>
      </c>
      <c r="F12" s="9"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4.7300000000000004</v>
      </c>
      <c r="T12" s="37">
        <f t="shared" si="2"/>
        <v>9.43</v>
      </c>
      <c r="U12" s="17">
        <f t="shared" si="3"/>
        <v>9.43</v>
      </c>
      <c r="V12" s="15">
        <f t="shared" si="1"/>
        <v>861.34999999999991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117.28084979648564</v>
      </c>
      <c r="F13" s="7">
        <v>1173.32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1181.3699999999999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17.311</v>
      </c>
      <c r="E14" s="33">
        <f t="shared" si="0"/>
        <v>120.30327537403964</v>
      </c>
      <c r="F14" s="9"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13.41</v>
      </c>
      <c r="T14" s="17">
        <f t="shared" si="2"/>
        <v>31.87</v>
      </c>
      <c r="U14" s="17">
        <f t="shared" si="3"/>
        <v>37.840000000000003</v>
      </c>
      <c r="V14" s="15">
        <f t="shared" si="1"/>
        <v>2082.5700000000002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20.471</v>
      </c>
      <c r="E15" s="34">
        <f t="shared" si="0"/>
        <v>49.960431830394214</v>
      </c>
      <c r="F15" s="7"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11.74</v>
      </c>
      <c r="T15" s="18">
        <f t="shared" si="2"/>
        <v>23.34</v>
      </c>
      <c r="U15" s="18">
        <f t="shared" si="3"/>
        <v>23.34</v>
      </c>
      <c r="V15" s="16">
        <f t="shared" si="1"/>
        <v>1022.74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35.188000000000002</v>
      </c>
      <c r="E16" s="33">
        <f>V16/D16</f>
        <v>39.793679663521651</v>
      </c>
      <c r="F16" s="9">
        <v>1356.18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17</v>
      </c>
      <c r="S16" s="21">
        <v>0</v>
      </c>
      <c r="T16" s="17">
        <f>SUM(H16:S16)</f>
        <v>44.08</v>
      </c>
      <c r="U16" s="17">
        <f>SUM(G16:S16)</f>
        <v>44.08</v>
      </c>
      <c r="V16" s="15">
        <f>SUM(F16, U16)</f>
        <v>1400.26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12.458</v>
      </c>
      <c r="E18" s="33">
        <f t="shared" ref="E18" si="7">V18/D18</f>
        <v>86.684058436346135</v>
      </c>
      <c r="F18" s="9"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9.5</v>
      </c>
      <c r="T18" s="17">
        <f t="shared" ref="T18" si="8">SUM(H18:S18)</f>
        <v>37.230000000000004</v>
      </c>
      <c r="U18" s="17">
        <f t="shared" ref="U18" si="9">SUM(G18:S18)</f>
        <v>37.230000000000004</v>
      </c>
      <c r="V18" s="15">
        <f t="shared" ref="V18" si="10">SUM(F18, U18)</f>
        <v>1079.9100000000001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21416.590000000004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5.27</v>
      </c>
      <c r="R19" s="31">
        <f t="shared" si="11"/>
        <v>32.19</v>
      </c>
      <c r="S19" s="30">
        <f t="shared" si="11"/>
        <v>97.439999999999984</v>
      </c>
      <c r="T19" s="30">
        <f t="shared" si="11"/>
        <v>424.82</v>
      </c>
      <c r="U19" s="30">
        <f t="shared" si="11"/>
        <v>514.79000000000008</v>
      </c>
      <c r="V19" s="23">
        <f t="shared" si="11"/>
        <v>21931.38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K9" sqref="K9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8.5703125" bestFit="1" customWidth="1"/>
    <col min="6" max="6" width="10.42578125" bestFit="1" customWidth="1"/>
    <col min="7" max="7" width="22.42578125" bestFit="1" customWidth="1"/>
    <col min="18" max="19" width="5.5703125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6" si="0">V2/D2</f>
        <v>47.422268183385036</v>
      </c>
      <c r="F2" s="9">
        <f>'Initial Buys'!B40</f>
        <v>2038.81</v>
      </c>
      <c r="G2" s="26">
        <f>'2017'!U2</f>
        <v>24.77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24.77</v>
      </c>
      <c r="V2" s="15">
        <f t="shared" ref="V2:V16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f>'Initial Buys'!E40</f>
        <v>1089.68</v>
      </c>
      <c r="G3" s="27">
        <f>'2017'!U3</f>
        <v>39.669999999999995</v>
      </c>
      <c r="H3" s="24">
        <v>0</v>
      </c>
      <c r="I3" s="21">
        <v>0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6" si="2">SUM(H3:S3)</f>
        <v>0</v>
      </c>
      <c r="U3" s="18">
        <f t="shared" ref="U3:U16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9.1349999999999998</v>
      </c>
      <c r="E4" s="33">
        <f t="shared" si="0"/>
        <v>105.24794745484401</v>
      </c>
      <c r="F4" s="9">
        <f>'Initial Buys'!F83</f>
        <v>946.8</v>
      </c>
      <c r="G4" s="32">
        <f>'2017'!U4</f>
        <v>7.02</v>
      </c>
      <c r="H4" s="24">
        <v>7.62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7.62</v>
      </c>
      <c r="U4" s="17">
        <f t="shared" si="3"/>
        <v>14.64</v>
      </c>
      <c r="V4" s="15">
        <f>SUM(F4, U4)</f>
        <v>961.43999999999994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f>'Initial Buys'!H40</f>
        <v>999.8</v>
      </c>
      <c r="G5" s="27">
        <f>'2017'!U5</f>
        <v>58.849999999999994</v>
      </c>
      <c r="H5" s="24">
        <v>0</v>
      </c>
      <c r="I5" s="21">
        <v>0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0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33.877312441035322</v>
      </c>
      <c r="F6" s="9">
        <f>'Initial Buys'!K40</f>
        <v>1625.8200000000002</v>
      </c>
      <c r="G6" s="32">
        <f>'2017'!U6</f>
        <v>25.97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25.97</v>
      </c>
      <c r="V6" s="15">
        <f t="shared" si="1"/>
        <v>1651.7900000000002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f>'Initial Buys'!R83</f>
        <v>1195.92</v>
      </c>
      <c r="G7" s="27">
        <f>'2017'!U7</f>
        <v>8.99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8.99</v>
      </c>
      <c r="V7" s="16">
        <f t="shared" si="1"/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f>'Initial Buys'!N40</f>
        <v>1069.29</v>
      </c>
      <c r="G8" s="32">
        <f>'2017'!U8</f>
        <v>45.010000000000005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f>'Initial Buys'!Q40</f>
        <v>1892.99</v>
      </c>
      <c r="G9" s="27">
        <f>'2017'!U9</f>
        <v>39.01</v>
      </c>
      <c r="H9" s="24">
        <v>0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0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66</v>
      </c>
      <c r="B10" s="8" t="s">
        <v>67</v>
      </c>
      <c r="C10" s="8" t="s">
        <v>31</v>
      </c>
      <c r="D10" s="8">
        <v>52</v>
      </c>
      <c r="E10" s="33">
        <f t="shared" si="0"/>
        <v>18.898499999999999</v>
      </c>
      <c r="F10" s="9">
        <f>'Initial Buys'!U83</f>
        <v>982.72199999999998</v>
      </c>
      <c r="G10" s="32">
        <v>0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0</v>
      </c>
      <c r="U10" s="17">
        <f t="shared" si="3"/>
        <v>0</v>
      </c>
      <c r="V10" s="15">
        <f t="shared" si="1"/>
        <v>982.72199999999998</v>
      </c>
    </row>
    <row r="11" spans="1:22" x14ac:dyDescent="0.25">
      <c r="A11" s="14" t="s">
        <v>15</v>
      </c>
      <c r="B11" s="6" t="s">
        <v>28</v>
      </c>
      <c r="C11" s="6" t="s">
        <v>55</v>
      </c>
      <c r="D11" s="6">
        <v>8.3320000000000007</v>
      </c>
      <c r="E11" s="34">
        <f t="shared" si="0"/>
        <v>119.31108977436389</v>
      </c>
      <c r="F11" s="7">
        <f>'Initial Buys'!T40</f>
        <v>948</v>
      </c>
      <c r="G11" s="27">
        <f>'2017'!U10</f>
        <v>46.1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2"/>
        <v>0</v>
      </c>
      <c r="U11" s="18">
        <f t="shared" si="3"/>
        <v>46.1</v>
      </c>
      <c r="V11" s="16">
        <f t="shared" si="1"/>
        <v>994.1</v>
      </c>
    </row>
    <row r="12" spans="1:22" x14ac:dyDescent="0.25">
      <c r="A12" s="13" t="s">
        <v>16</v>
      </c>
      <c r="B12" s="8" t="s">
        <v>29</v>
      </c>
      <c r="C12" s="8" t="s">
        <v>7</v>
      </c>
      <c r="D12" s="8">
        <v>11.27</v>
      </c>
      <c r="E12" s="33">
        <f t="shared" si="0"/>
        <v>96.142857142857139</v>
      </c>
      <c r="F12" s="9">
        <f>'Initial Buys'!W40</f>
        <v>1062.5999999999999</v>
      </c>
      <c r="G12" s="32">
        <f>'2017'!U11</f>
        <v>20.93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 t="shared" si="2"/>
        <v>0</v>
      </c>
      <c r="U12" s="17">
        <f t="shared" si="3"/>
        <v>20.93</v>
      </c>
      <c r="V12" s="15">
        <f t="shared" si="1"/>
        <v>1083.53</v>
      </c>
    </row>
    <row r="13" spans="1:22" x14ac:dyDescent="0.25">
      <c r="A13" s="14" t="s">
        <v>57</v>
      </c>
      <c r="B13" s="6" t="s">
        <v>61</v>
      </c>
      <c r="C13" s="6" t="s">
        <v>10</v>
      </c>
      <c r="D13" s="6">
        <v>4.0430000000000001</v>
      </c>
      <c r="E13" s="34">
        <f t="shared" si="0"/>
        <v>213.04724214692058</v>
      </c>
      <c r="F13" s="7">
        <f>'Initial Buys'!L83</f>
        <v>851.92</v>
      </c>
      <c r="G13" s="27">
        <f>'2017'!U12</f>
        <v>9.43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si="2"/>
        <v>0</v>
      </c>
      <c r="U13" s="18">
        <f t="shared" si="3"/>
        <v>9.43</v>
      </c>
      <c r="V13" s="16">
        <f t="shared" si="1"/>
        <v>861.34999999999991</v>
      </c>
    </row>
    <row r="14" spans="1:22" x14ac:dyDescent="0.25">
      <c r="A14" s="13" t="s">
        <v>58</v>
      </c>
      <c r="B14" s="8" t="s">
        <v>60</v>
      </c>
      <c r="C14" s="8" t="s">
        <v>7</v>
      </c>
      <c r="D14" s="8">
        <v>10.141</v>
      </c>
      <c r="E14" s="33">
        <f t="shared" si="0"/>
        <v>117.29385662163496</v>
      </c>
      <c r="F14" s="9">
        <f>'Initial Buys'!O83</f>
        <v>1173.317</v>
      </c>
      <c r="G14" s="32">
        <f>'2017'!U13</f>
        <v>8.0500000000000007</v>
      </c>
      <c r="H14" s="24">
        <v>8.11</v>
      </c>
      <c r="I14" s="21">
        <v>0</v>
      </c>
      <c r="J14" s="24">
        <v>0</v>
      </c>
      <c r="K14" s="21">
        <v>0</v>
      </c>
      <c r="L14" s="24">
        <v>0</v>
      </c>
      <c r="M14" s="21">
        <v>0</v>
      </c>
      <c r="N14" s="24">
        <v>0</v>
      </c>
      <c r="O14" s="21">
        <v>0</v>
      </c>
      <c r="P14" s="24">
        <v>0</v>
      </c>
      <c r="Q14" s="21">
        <v>0</v>
      </c>
      <c r="R14" s="24">
        <v>0</v>
      </c>
      <c r="S14" s="21">
        <v>0</v>
      </c>
      <c r="T14" s="17">
        <f t="shared" si="2"/>
        <v>8.11</v>
      </c>
      <c r="U14" s="17">
        <f t="shared" si="3"/>
        <v>16.16</v>
      </c>
      <c r="V14" s="15">
        <f t="shared" si="1"/>
        <v>1189.4770000000001</v>
      </c>
    </row>
    <row r="15" spans="1:22" x14ac:dyDescent="0.25">
      <c r="A15" s="14" t="s">
        <v>17</v>
      </c>
      <c r="B15" s="6" t="s">
        <v>30</v>
      </c>
      <c r="C15" s="6" t="s">
        <v>7</v>
      </c>
      <c r="D15" s="6">
        <v>17.311</v>
      </c>
      <c r="E15" s="34">
        <f t="shared" si="0"/>
        <v>120.30327537403964</v>
      </c>
      <c r="F15" s="7">
        <f>'Initial Buys'!Z40</f>
        <v>2044.73</v>
      </c>
      <c r="G15" s="27">
        <f>'2017'!U14</f>
        <v>37.840000000000003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0</v>
      </c>
      <c r="Q15" s="21">
        <v>0</v>
      </c>
      <c r="R15" s="24">
        <v>0</v>
      </c>
      <c r="S15" s="21">
        <v>0</v>
      </c>
      <c r="T15" s="18">
        <f t="shared" si="2"/>
        <v>0</v>
      </c>
      <c r="U15" s="18">
        <f t="shared" si="3"/>
        <v>37.840000000000003</v>
      </c>
      <c r="V15" s="16">
        <f t="shared" si="1"/>
        <v>2082.5700000000002</v>
      </c>
    </row>
    <row r="16" spans="1:22" x14ac:dyDescent="0.25">
      <c r="A16" s="13" t="s">
        <v>56</v>
      </c>
      <c r="B16" s="8" t="s">
        <v>59</v>
      </c>
      <c r="C16" s="38" t="s">
        <v>62</v>
      </c>
      <c r="D16" s="8">
        <v>20.471</v>
      </c>
      <c r="E16" s="33">
        <f t="shared" si="0"/>
        <v>49.960431830394214</v>
      </c>
      <c r="F16" s="9">
        <f>'Initial Buys'!I83</f>
        <v>999.4</v>
      </c>
      <c r="G16" s="32">
        <f>'2017'!U15</f>
        <v>23.34</v>
      </c>
      <c r="H16" s="24">
        <v>0</v>
      </c>
      <c r="I16" s="21">
        <v>0</v>
      </c>
      <c r="J16" s="24">
        <v>0</v>
      </c>
      <c r="K16" s="21">
        <v>0</v>
      </c>
      <c r="L16" s="24">
        <v>0</v>
      </c>
      <c r="M16" s="21">
        <v>0</v>
      </c>
      <c r="N16" s="24">
        <v>0</v>
      </c>
      <c r="O16" s="21">
        <v>0</v>
      </c>
      <c r="P16" s="24">
        <v>0</v>
      </c>
      <c r="Q16" s="21">
        <v>0</v>
      </c>
      <c r="R16" s="24">
        <v>0</v>
      </c>
      <c r="S16" s="21">
        <v>0</v>
      </c>
      <c r="T16" s="17">
        <f t="shared" si="2"/>
        <v>0</v>
      </c>
      <c r="U16" s="17">
        <f t="shared" si="3"/>
        <v>23.34</v>
      </c>
      <c r="V16" s="15">
        <f t="shared" si="1"/>
        <v>1022.74</v>
      </c>
    </row>
    <row r="17" spans="1:22" x14ac:dyDescent="0.25">
      <c r="A17" s="14" t="s">
        <v>33</v>
      </c>
      <c r="B17" s="6" t="s">
        <v>35</v>
      </c>
      <c r="C17" s="6" t="s">
        <v>34</v>
      </c>
      <c r="D17" s="6">
        <v>35.188000000000002</v>
      </c>
      <c r="E17" s="34">
        <f>V17/D17</f>
        <v>39.793679663521644</v>
      </c>
      <c r="F17" s="7">
        <f>'Initial Buys'!AF40</f>
        <v>1356.1799999999998</v>
      </c>
      <c r="G17" s="27">
        <f>'2017'!U16</f>
        <v>44.08</v>
      </c>
      <c r="H17" s="24">
        <v>0</v>
      </c>
      <c r="I17" s="21">
        <v>0</v>
      </c>
      <c r="J17" s="24">
        <v>0</v>
      </c>
      <c r="K17" s="21">
        <v>0</v>
      </c>
      <c r="L17" s="24">
        <v>0</v>
      </c>
      <c r="M17" s="21">
        <v>0</v>
      </c>
      <c r="N17" s="24">
        <v>0</v>
      </c>
      <c r="O17" s="21">
        <v>0</v>
      </c>
      <c r="P17" s="24">
        <v>0</v>
      </c>
      <c r="Q17" s="21">
        <v>0</v>
      </c>
      <c r="R17" s="24">
        <v>0</v>
      </c>
      <c r="S17" s="21">
        <v>0</v>
      </c>
      <c r="T17" s="18">
        <f>SUM(H17:S17)</f>
        <v>0</v>
      </c>
      <c r="U17" s="18">
        <f>SUM(G17:S17)</f>
        <v>44.08</v>
      </c>
      <c r="V17" s="16">
        <f>SUM(F17, U17)</f>
        <v>1400.2599999999998</v>
      </c>
    </row>
    <row r="18" spans="1:22" x14ac:dyDescent="0.25">
      <c r="A18" s="13" t="s">
        <v>18</v>
      </c>
      <c r="B18" s="8" t="s">
        <v>32</v>
      </c>
      <c r="C18" s="8" t="s">
        <v>7</v>
      </c>
      <c r="D18" s="8">
        <v>15.603999999999999</v>
      </c>
      <c r="E18" s="33">
        <f>V18/D18</f>
        <v>72.101384260446054</v>
      </c>
      <c r="F18" s="9">
        <f>'Initial Buys'!AC40</f>
        <v>1078.6500000000001</v>
      </c>
      <c r="G18" s="32">
        <f>'2017'!U17</f>
        <v>38.5</v>
      </c>
      <c r="H18" s="24">
        <v>7.92</v>
      </c>
      <c r="I18" s="21">
        <v>0</v>
      </c>
      <c r="J18" s="24">
        <v>0</v>
      </c>
      <c r="K18" s="21">
        <v>0</v>
      </c>
      <c r="L18" s="24">
        <v>0</v>
      </c>
      <c r="M18" s="21">
        <v>0</v>
      </c>
      <c r="N18" s="24">
        <v>0</v>
      </c>
      <c r="O18" s="21">
        <v>0</v>
      </c>
      <c r="P18" s="24">
        <v>0</v>
      </c>
      <c r="Q18" s="21">
        <v>0</v>
      </c>
      <c r="R18" s="24">
        <v>0</v>
      </c>
      <c r="S18" s="21">
        <v>0</v>
      </c>
      <c r="T18" s="17">
        <f>SUM(H18:S18)</f>
        <v>7.92</v>
      </c>
      <c r="U18" s="17">
        <f>SUM(G18:S18)</f>
        <v>46.42</v>
      </c>
      <c r="V18" s="15">
        <f>SUM(F18, U18)</f>
        <v>1125.0700000000002</v>
      </c>
    </row>
    <row r="19" spans="1:22" x14ac:dyDescent="0.25">
      <c r="A19" s="14" t="s">
        <v>37</v>
      </c>
      <c r="B19" s="6" t="s">
        <v>36</v>
      </c>
      <c r="C19" s="6" t="s">
        <v>31</v>
      </c>
      <c r="D19" s="6">
        <v>12.458</v>
      </c>
      <c r="E19" s="34">
        <f t="shared" ref="E19" si="6">V19/D19</f>
        <v>86.684058436346135</v>
      </c>
      <c r="F19" s="7">
        <f>'Initial Buys'!B83</f>
        <v>1042.68</v>
      </c>
      <c r="G19" s="27">
        <f>'2017'!U18</f>
        <v>37.230000000000004</v>
      </c>
      <c r="H19" s="24">
        <v>0</v>
      </c>
      <c r="I19" s="21">
        <v>0</v>
      </c>
      <c r="J19" s="24">
        <v>0</v>
      </c>
      <c r="K19" s="21">
        <v>0</v>
      </c>
      <c r="L19" s="24">
        <v>0</v>
      </c>
      <c r="M19" s="21">
        <v>0</v>
      </c>
      <c r="N19" s="24">
        <v>0</v>
      </c>
      <c r="O19" s="21">
        <v>0</v>
      </c>
      <c r="P19" s="24">
        <v>0</v>
      </c>
      <c r="Q19" s="21">
        <v>0</v>
      </c>
      <c r="R19" s="24">
        <v>0</v>
      </c>
      <c r="S19" s="21">
        <v>0</v>
      </c>
      <c r="T19" s="18">
        <f t="shared" ref="T19" si="7">SUM(H19:S19)</f>
        <v>0</v>
      </c>
      <c r="U19" s="18">
        <f t="shared" ref="U19" si="8">SUM(G19:S19)</f>
        <v>37.230000000000004</v>
      </c>
      <c r="V19" s="16">
        <f t="shared" ref="V19" si="9">SUM(F19, U19)</f>
        <v>1079.9100000000001</v>
      </c>
    </row>
    <row r="20" spans="1:22" x14ac:dyDescent="0.25">
      <c r="A20" s="28"/>
      <c r="B20" s="28"/>
      <c r="C20" s="28"/>
      <c r="D20" s="28"/>
      <c r="E20" s="28"/>
      <c r="F20" s="29">
        <f t="shared" ref="F20:V20" si="10">SUM(F2:F19)</f>
        <v>22399.309000000001</v>
      </c>
      <c r="G20" s="30">
        <f t="shared" si="10"/>
        <v>514.79000000000008</v>
      </c>
      <c r="H20" s="31">
        <f t="shared" si="10"/>
        <v>23.65</v>
      </c>
      <c r="I20" s="30">
        <f t="shared" si="10"/>
        <v>0</v>
      </c>
      <c r="J20" s="31">
        <f t="shared" si="10"/>
        <v>0</v>
      </c>
      <c r="K20" s="30">
        <f t="shared" si="10"/>
        <v>0</v>
      </c>
      <c r="L20" s="31">
        <f t="shared" si="10"/>
        <v>0</v>
      </c>
      <c r="M20" s="30">
        <f t="shared" si="10"/>
        <v>0</v>
      </c>
      <c r="N20" s="31">
        <f t="shared" si="10"/>
        <v>0</v>
      </c>
      <c r="O20" s="30">
        <f t="shared" si="10"/>
        <v>0</v>
      </c>
      <c r="P20" s="31">
        <f t="shared" si="10"/>
        <v>0</v>
      </c>
      <c r="Q20" s="30">
        <f t="shared" si="10"/>
        <v>0</v>
      </c>
      <c r="R20" s="31">
        <f t="shared" si="10"/>
        <v>0</v>
      </c>
      <c r="S20" s="30">
        <f t="shared" si="10"/>
        <v>0</v>
      </c>
      <c r="T20" s="30">
        <f t="shared" si="10"/>
        <v>23.65</v>
      </c>
      <c r="U20" s="30">
        <f t="shared" si="10"/>
        <v>538.44000000000005</v>
      </c>
      <c r="V20" s="23">
        <f t="shared" si="10"/>
        <v>22937.749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2018-01-13T04:10:55Z</dcterms:modified>
</cp:coreProperties>
</file>