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\OneDrive\Desktop\My Reserach\SoftwareX\Cases\"/>
    </mc:Choice>
  </mc:AlternateContent>
  <xr:revisionPtr revIDLastSave="0" documentId="13_ncr:1_{DD4BD41E-36FA-4044-81C6-BDA8FE085FBF}" xr6:coauthVersionLast="37" xr6:coauthVersionMax="37" xr10:uidLastSave="{00000000-0000-0000-0000-000000000000}"/>
  <bookViews>
    <workbookView xWindow="0" yWindow="0" windowWidth="28800" windowHeight="12225" xr2:uid="{12FBEBA8-9D70-4042-BC74-205B91769ACD}"/>
  </bookViews>
  <sheets>
    <sheet name="Table 1 &amp; 2" sheetId="1" r:id="rId1"/>
    <sheet name="Binary Sytem" sheetId="4" r:id="rId2"/>
    <sheet name="Fleming" sheetId="5" r:id="rId3"/>
    <sheet name="Rittirong" sheetId="6" r:id="rId4"/>
    <sheet name="Panacharoensawad" sheetId="10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77" i="10" l="1"/>
  <c r="M276" i="10"/>
  <c r="C277" i="10"/>
  <c r="C276" i="10"/>
  <c r="H276" i="10"/>
  <c r="C275" i="10"/>
  <c r="H275" i="10"/>
  <c r="C274" i="10"/>
  <c r="M275" i="10"/>
  <c r="H274" i="10"/>
  <c r="C273" i="10"/>
  <c r="M274" i="10"/>
  <c r="H273" i="10"/>
  <c r="C272" i="10"/>
  <c r="M273" i="10"/>
  <c r="H272" i="10"/>
  <c r="C271" i="10"/>
  <c r="M272" i="10"/>
  <c r="H271" i="10"/>
  <c r="C270" i="10"/>
  <c r="M271" i="10"/>
  <c r="H270" i="10"/>
  <c r="C269" i="10"/>
  <c r="M270" i="10"/>
  <c r="H269" i="10"/>
  <c r="C268" i="10"/>
  <c r="M269" i="10"/>
  <c r="H268" i="10"/>
  <c r="C267" i="10"/>
  <c r="M268" i="10"/>
  <c r="H267" i="10"/>
  <c r="C266" i="10"/>
  <c r="M267" i="10"/>
  <c r="H266" i="10"/>
  <c r="C265" i="10"/>
  <c r="M266" i="10"/>
  <c r="H265" i="10"/>
  <c r="C264" i="10"/>
  <c r="M265" i="10"/>
  <c r="H264" i="10"/>
  <c r="C263" i="10"/>
  <c r="M264" i="10"/>
  <c r="H263" i="10"/>
  <c r="C262" i="10"/>
  <c r="M263" i="10"/>
  <c r="H262" i="10"/>
  <c r="C261" i="10"/>
  <c r="M262" i="10"/>
  <c r="H261" i="10"/>
  <c r="C260" i="10"/>
  <c r="M261" i="10"/>
  <c r="H260" i="10"/>
  <c r="C259" i="10"/>
  <c r="M260" i="10"/>
  <c r="H259" i="10"/>
  <c r="C258" i="10"/>
  <c r="M259" i="10"/>
  <c r="H258" i="10"/>
  <c r="C257" i="10"/>
  <c r="M258" i="10"/>
  <c r="H257" i="10"/>
  <c r="C256" i="10"/>
  <c r="M257" i="10"/>
  <c r="H256" i="10"/>
  <c r="C255" i="10"/>
  <c r="M256" i="10"/>
  <c r="H255" i="10"/>
  <c r="C254" i="10"/>
  <c r="M255" i="10"/>
  <c r="H254" i="10"/>
  <c r="C253" i="10"/>
  <c r="M254" i="10"/>
  <c r="H253" i="10"/>
  <c r="C252" i="10"/>
  <c r="M253" i="10"/>
  <c r="H252" i="10"/>
  <c r="C251" i="10"/>
  <c r="M252" i="10"/>
  <c r="H251" i="10"/>
  <c r="C250" i="10"/>
  <c r="M251" i="10"/>
  <c r="H250" i="10"/>
  <c r="C249" i="10"/>
  <c r="M250" i="10"/>
  <c r="H249" i="10"/>
  <c r="M249" i="10"/>
  <c r="H248" i="10"/>
  <c r="C247" i="10"/>
  <c r="M248" i="10"/>
  <c r="H247" i="10"/>
  <c r="C246" i="10"/>
  <c r="M247" i="10"/>
  <c r="H246" i="10"/>
  <c r="C245" i="10"/>
  <c r="M246" i="10"/>
  <c r="H245" i="10"/>
  <c r="C244" i="10"/>
  <c r="M245" i="10"/>
  <c r="H244" i="10"/>
  <c r="C243" i="10"/>
  <c r="M244" i="10"/>
  <c r="H243" i="10"/>
  <c r="C242" i="10"/>
  <c r="M243" i="10"/>
  <c r="H242" i="10"/>
  <c r="C241" i="10"/>
  <c r="M242" i="10"/>
  <c r="H241" i="10"/>
  <c r="C240" i="10"/>
  <c r="M241" i="10"/>
  <c r="H240" i="10"/>
  <c r="C239" i="10"/>
  <c r="M240" i="10"/>
  <c r="H239" i="10"/>
  <c r="C238" i="10"/>
  <c r="M239" i="10"/>
  <c r="H238" i="10"/>
  <c r="C237" i="10"/>
  <c r="M238" i="10"/>
  <c r="H237" i="10"/>
  <c r="C236" i="10"/>
  <c r="M237" i="10"/>
  <c r="H236" i="10"/>
  <c r="C235" i="10"/>
  <c r="M236" i="10"/>
  <c r="H235" i="10"/>
  <c r="C234" i="10"/>
  <c r="M235" i="10"/>
  <c r="H234" i="10"/>
  <c r="C233" i="10"/>
  <c r="M234" i="10"/>
  <c r="H233" i="10"/>
  <c r="C232" i="10"/>
  <c r="M233" i="10"/>
  <c r="H232" i="10"/>
  <c r="C231" i="10"/>
  <c r="M232" i="10"/>
  <c r="H231" i="10"/>
  <c r="C230" i="10"/>
  <c r="M231" i="10"/>
  <c r="H230" i="10"/>
  <c r="C229" i="10"/>
  <c r="M230" i="10"/>
  <c r="H229" i="10"/>
  <c r="C228" i="10"/>
  <c r="M229" i="10"/>
  <c r="H228" i="10"/>
  <c r="C227" i="10"/>
  <c r="M228" i="10"/>
  <c r="H227" i="10"/>
  <c r="C226" i="10"/>
  <c r="M227" i="10"/>
  <c r="H226" i="10"/>
  <c r="C225" i="10"/>
  <c r="M226" i="10"/>
  <c r="H225" i="10"/>
  <c r="C224" i="10"/>
  <c r="M225" i="10"/>
  <c r="H224" i="10"/>
  <c r="C223" i="10"/>
  <c r="M224" i="10"/>
  <c r="H223" i="10"/>
  <c r="C222" i="10"/>
  <c r="M223" i="10"/>
  <c r="H222" i="10"/>
  <c r="C221" i="10"/>
  <c r="M222" i="10"/>
  <c r="H221" i="10"/>
  <c r="C220" i="10"/>
  <c r="M221" i="10"/>
  <c r="H220" i="10"/>
  <c r="C219" i="10"/>
  <c r="M220" i="10"/>
  <c r="H219" i="10"/>
  <c r="C218" i="10"/>
  <c r="M219" i="10"/>
  <c r="H218" i="10"/>
  <c r="M218" i="10"/>
  <c r="H217" i="10"/>
  <c r="C213" i="10"/>
  <c r="C212" i="10"/>
  <c r="C211" i="10"/>
  <c r="M210" i="10"/>
  <c r="H210" i="10"/>
  <c r="C210" i="10"/>
  <c r="M209" i="10"/>
  <c r="H209" i="10"/>
  <c r="C209" i="10"/>
  <c r="M208" i="10"/>
  <c r="H208" i="10"/>
  <c r="C208" i="10"/>
  <c r="M207" i="10"/>
  <c r="H207" i="10"/>
  <c r="C207" i="10"/>
  <c r="M206" i="10"/>
  <c r="H206" i="10"/>
  <c r="C206" i="10"/>
  <c r="M205" i="10"/>
  <c r="H205" i="10"/>
  <c r="C205" i="10"/>
  <c r="M204" i="10"/>
  <c r="H204" i="10"/>
  <c r="C204" i="10"/>
  <c r="M203" i="10"/>
  <c r="H203" i="10"/>
  <c r="C203" i="10"/>
  <c r="M202" i="10"/>
  <c r="H202" i="10"/>
  <c r="C202" i="10"/>
  <c r="M201" i="10"/>
  <c r="H201" i="10"/>
  <c r="C201" i="10"/>
  <c r="M200" i="10"/>
  <c r="H200" i="10"/>
  <c r="C200" i="10"/>
  <c r="M199" i="10"/>
  <c r="H199" i="10"/>
  <c r="C199" i="10"/>
  <c r="M198" i="10"/>
  <c r="H198" i="10"/>
  <c r="C198" i="10"/>
  <c r="M197" i="10"/>
  <c r="H197" i="10"/>
  <c r="C197" i="10"/>
  <c r="M196" i="10"/>
  <c r="H196" i="10"/>
  <c r="C196" i="10"/>
  <c r="M195" i="10"/>
  <c r="H195" i="10"/>
  <c r="C195" i="10"/>
  <c r="M194" i="10"/>
  <c r="H194" i="10"/>
  <c r="C194" i="10"/>
  <c r="M193" i="10"/>
  <c r="H193" i="10"/>
  <c r="C193" i="10"/>
  <c r="M192" i="10"/>
  <c r="H192" i="10"/>
  <c r="C192" i="10"/>
  <c r="M191" i="10"/>
  <c r="H191" i="10"/>
  <c r="C191" i="10"/>
  <c r="M190" i="10"/>
  <c r="H190" i="10"/>
  <c r="C190" i="10"/>
  <c r="M189" i="10"/>
  <c r="H189" i="10"/>
  <c r="C189" i="10"/>
  <c r="M188" i="10"/>
  <c r="H188" i="10"/>
  <c r="C188" i="10"/>
  <c r="M187" i="10"/>
  <c r="H187" i="10"/>
  <c r="C187" i="10"/>
  <c r="P186" i="10"/>
  <c r="M186" i="10"/>
  <c r="H186" i="10"/>
  <c r="C186" i="10"/>
  <c r="M185" i="10"/>
  <c r="M211" i="10" s="1"/>
  <c r="H185" i="10"/>
  <c r="C185" i="10"/>
  <c r="C248" i="10" s="1"/>
  <c r="H277" i="10" l="1"/>
  <c r="H211" i="10"/>
  <c r="C214" i="10"/>
  <c r="A70" i="10" l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C65" i="10" l="1"/>
  <c r="C158" i="6" l="1"/>
  <c r="I158" i="6"/>
  <c r="C159" i="6"/>
  <c r="I159" i="6"/>
  <c r="C160" i="6"/>
  <c r="I160" i="6"/>
  <c r="C161" i="6"/>
  <c r="I161" i="6"/>
  <c r="C162" i="6"/>
  <c r="I162" i="6"/>
  <c r="C163" i="6"/>
  <c r="I163" i="6"/>
  <c r="C164" i="6"/>
  <c r="I164" i="6"/>
  <c r="C165" i="6"/>
  <c r="I165" i="6"/>
  <c r="C166" i="6"/>
  <c r="I166" i="6"/>
  <c r="C167" i="6"/>
  <c r="I167" i="6"/>
  <c r="C168" i="6"/>
  <c r="I168" i="6"/>
  <c r="C169" i="6"/>
  <c r="I169" i="6"/>
  <c r="C170" i="6"/>
  <c r="I170" i="6"/>
  <c r="C171" i="6"/>
  <c r="I171" i="6"/>
  <c r="C172" i="6"/>
  <c r="I172" i="6"/>
  <c r="C173" i="6"/>
  <c r="I173" i="6"/>
  <c r="C174" i="6"/>
  <c r="I174" i="6"/>
  <c r="C175" i="6"/>
  <c r="I175" i="6"/>
  <c r="C176" i="6"/>
  <c r="I176" i="6"/>
  <c r="C177" i="6"/>
  <c r="I177" i="6"/>
  <c r="C178" i="6"/>
  <c r="I178" i="6"/>
  <c r="C179" i="6"/>
  <c r="I179" i="6"/>
  <c r="C180" i="6"/>
  <c r="I180" i="6"/>
  <c r="C181" i="6"/>
  <c r="I181" i="6"/>
  <c r="C182" i="6"/>
  <c r="I182" i="6"/>
  <c r="C183" i="6"/>
  <c r="I183" i="6"/>
  <c r="C184" i="6"/>
  <c r="I184" i="6"/>
  <c r="C185" i="6"/>
  <c r="I185" i="6"/>
  <c r="C186" i="6"/>
  <c r="I186" i="6"/>
  <c r="C187" i="6"/>
  <c r="I187" i="6"/>
  <c r="D190" i="6"/>
  <c r="J190" i="6"/>
  <c r="D191" i="6"/>
  <c r="J191" i="6"/>
  <c r="D192" i="6"/>
  <c r="J192" i="6"/>
  <c r="D193" i="6"/>
  <c r="J193" i="6"/>
  <c r="D194" i="6"/>
  <c r="J194" i="6"/>
  <c r="D195" i="6"/>
  <c r="J195" i="6"/>
  <c r="D196" i="6"/>
  <c r="J196" i="6"/>
  <c r="D197" i="6"/>
  <c r="J197" i="6"/>
  <c r="D198" i="6"/>
  <c r="J198" i="6"/>
  <c r="D199" i="6"/>
  <c r="J199" i="6"/>
  <c r="D200" i="6"/>
  <c r="J200" i="6"/>
  <c r="D201" i="6"/>
  <c r="J201" i="6"/>
  <c r="D202" i="6"/>
  <c r="J202" i="6"/>
  <c r="D203" i="6"/>
  <c r="J203" i="6"/>
  <c r="D204" i="6"/>
  <c r="J204" i="6"/>
  <c r="D205" i="6"/>
  <c r="J205" i="6"/>
  <c r="D206" i="6"/>
  <c r="J206" i="6"/>
  <c r="D207" i="6"/>
  <c r="J207" i="6"/>
  <c r="D208" i="6"/>
  <c r="J208" i="6"/>
  <c r="D209" i="6"/>
  <c r="J209" i="6"/>
  <c r="D210" i="6"/>
  <c r="J210" i="6"/>
  <c r="D211" i="6"/>
  <c r="J211" i="6"/>
  <c r="D212" i="6"/>
  <c r="J212" i="6"/>
  <c r="D213" i="6"/>
  <c r="J213" i="6"/>
  <c r="D214" i="6"/>
  <c r="J214" i="6"/>
  <c r="D215" i="6"/>
  <c r="J215" i="6"/>
  <c r="D216" i="6"/>
  <c r="J216" i="6"/>
  <c r="D217" i="6"/>
  <c r="J217" i="6"/>
  <c r="D218" i="6"/>
  <c r="J218" i="6"/>
  <c r="D219" i="6"/>
  <c r="J219" i="6"/>
  <c r="D220" i="6"/>
  <c r="J220" i="6"/>
  <c r="D221" i="6"/>
  <c r="J221" i="6"/>
  <c r="D222" i="6"/>
  <c r="J222" i="6"/>
  <c r="D223" i="6"/>
  <c r="J223" i="6"/>
  <c r="D224" i="6"/>
  <c r="J224" i="6"/>
  <c r="D225" i="6"/>
  <c r="J225" i="6"/>
  <c r="D226" i="6"/>
  <c r="J226" i="6"/>
  <c r="D227" i="6"/>
  <c r="J227" i="6"/>
  <c r="D228" i="6"/>
  <c r="J228" i="6"/>
  <c r="D229" i="6"/>
  <c r="J229" i="6"/>
  <c r="D230" i="6"/>
  <c r="J230" i="6"/>
  <c r="D231" i="6"/>
  <c r="J231" i="6"/>
  <c r="D232" i="6"/>
  <c r="J232" i="6"/>
  <c r="D233" i="6"/>
  <c r="J233" i="6"/>
  <c r="D234" i="6"/>
  <c r="J234" i="6"/>
  <c r="D235" i="6"/>
  <c r="J235" i="6"/>
  <c r="D236" i="6"/>
  <c r="J236" i="6"/>
  <c r="D237" i="6"/>
  <c r="J237" i="6"/>
  <c r="D238" i="6"/>
  <c r="J238" i="6"/>
  <c r="D239" i="6"/>
  <c r="J239" i="6"/>
  <c r="D240" i="6"/>
  <c r="J240" i="6"/>
  <c r="D241" i="6"/>
  <c r="J241" i="6"/>
  <c r="D242" i="6"/>
  <c r="J242" i="6"/>
  <c r="D243" i="6"/>
  <c r="J243" i="6"/>
  <c r="D244" i="6"/>
  <c r="J244" i="6"/>
  <c r="D245" i="6"/>
  <c r="J245" i="6"/>
  <c r="D246" i="6"/>
  <c r="J246" i="6"/>
  <c r="D247" i="6"/>
  <c r="J247" i="6"/>
  <c r="D248" i="6"/>
  <c r="J248" i="6"/>
  <c r="D249" i="6"/>
  <c r="J249" i="6"/>
  <c r="D250" i="6"/>
  <c r="J250" i="6"/>
  <c r="D251" i="6"/>
  <c r="J251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C188" i="6" l="1"/>
  <c r="I188" i="6"/>
  <c r="B68" i="6"/>
  <c r="F40" i="5" l="1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B26" i="5"/>
  <c r="F25" i="5"/>
  <c r="G25" i="5" s="1"/>
  <c r="F24" i="5"/>
  <c r="G24" i="5" s="1"/>
  <c r="F23" i="5"/>
  <c r="G23" i="5" s="1"/>
  <c r="F22" i="5"/>
  <c r="G22" i="5" s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D48" i="5"/>
  <c r="A49" i="5"/>
  <c r="A50" i="5" s="1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F41" i="5" l="1"/>
  <c r="G41" i="5"/>
  <c r="H21" i="5" s="1"/>
  <c r="A51" i="5"/>
  <c r="O19" i="4"/>
  <c r="N19" i="4"/>
  <c r="O18" i="4"/>
  <c r="N18" i="4"/>
  <c r="O17" i="4"/>
  <c r="N17" i="4"/>
  <c r="T16" i="4"/>
  <c r="S16" i="4"/>
  <c r="O16" i="4"/>
  <c r="N16" i="4"/>
  <c r="E16" i="4"/>
  <c r="D16" i="4"/>
  <c r="T15" i="4"/>
  <c r="S15" i="4"/>
  <c r="O15" i="4"/>
  <c r="N15" i="4"/>
  <c r="E15" i="4"/>
  <c r="D15" i="4"/>
  <c r="Y14" i="4"/>
  <c r="X14" i="4"/>
  <c r="T14" i="4"/>
  <c r="S14" i="4"/>
  <c r="O14" i="4"/>
  <c r="N14" i="4"/>
  <c r="J14" i="4"/>
  <c r="I14" i="4"/>
  <c r="E14" i="4"/>
  <c r="D14" i="4"/>
  <c r="Y13" i="4"/>
  <c r="X13" i="4"/>
  <c r="T13" i="4"/>
  <c r="S13" i="4"/>
  <c r="O13" i="4"/>
  <c r="N13" i="4"/>
  <c r="J13" i="4"/>
  <c r="I13" i="4"/>
  <c r="E13" i="4"/>
  <c r="D13" i="4"/>
  <c r="Y12" i="4"/>
  <c r="X12" i="4"/>
  <c r="T12" i="4"/>
  <c r="S12" i="4"/>
  <c r="O12" i="4"/>
  <c r="N12" i="4"/>
  <c r="J12" i="4"/>
  <c r="I12" i="4"/>
  <c r="E12" i="4"/>
  <c r="D12" i="4"/>
  <c r="Y11" i="4"/>
  <c r="X11" i="4"/>
  <c r="T11" i="4"/>
  <c r="S11" i="4"/>
  <c r="O11" i="4"/>
  <c r="N11" i="4"/>
  <c r="J11" i="4"/>
  <c r="I11" i="4"/>
  <c r="E11" i="4"/>
  <c r="D11" i="4"/>
  <c r="Y10" i="4"/>
  <c r="X10" i="4"/>
  <c r="T10" i="4"/>
  <c r="S10" i="4"/>
  <c r="O10" i="4"/>
  <c r="N10" i="4"/>
  <c r="J10" i="4"/>
  <c r="I10" i="4"/>
  <c r="E10" i="4"/>
  <c r="D10" i="4"/>
  <c r="Y9" i="4"/>
  <c r="X9" i="4"/>
  <c r="T9" i="4"/>
  <c r="S9" i="4"/>
  <c r="O9" i="4"/>
  <c r="N9" i="4"/>
  <c r="J9" i="4"/>
  <c r="I9" i="4"/>
  <c r="E9" i="4"/>
  <c r="D9" i="4"/>
  <c r="Y8" i="4"/>
  <c r="X8" i="4"/>
  <c r="T8" i="4"/>
  <c r="S8" i="4"/>
  <c r="O8" i="4"/>
  <c r="N8" i="4"/>
  <c r="J8" i="4"/>
  <c r="I8" i="4"/>
  <c r="E8" i="4"/>
  <c r="D8" i="4"/>
  <c r="Y7" i="4"/>
  <c r="X7" i="4"/>
  <c r="T7" i="4"/>
  <c r="S7" i="4"/>
  <c r="O7" i="4"/>
  <c r="N7" i="4"/>
  <c r="J7" i="4"/>
  <c r="I7" i="4"/>
  <c r="E7" i="4"/>
  <c r="D7" i="4"/>
  <c r="Y6" i="4"/>
  <c r="T6" i="4"/>
  <c r="S6" i="4"/>
  <c r="O6" i="4"/>
  <c r="N6" i="4"/>
  <c r="J6" i="4"/>
  <c r="I6" i="4"/>
  <c r="E6" i="4"/>
  <c r="D6" i="4"/>
  <c r="N20" i="4" l="1"/>
  <c r="D17" i="4"/>
  <c r="X15" i="4"/>
  <c r="S17" i="4"/>
  <c r="H36" i="5"/>
  <c r="H40" i="5"/>
  <c r="H25" i="5"/>
  <c r="H34" i="5"/>
  <c r="H26" i="5"/>
  <c r="H19" i="5"/>
  <c r="H15" i="5"/>
  <c r="H11" i="5"/>
  <c r="H7" i="5"/>
  <c r="H18" i="5"/>
  <c r="H14" i="5"/>
  <c r="H10" i="5"/>
  <c r="H6" i="5"/>
  <c r="H20" i="5"/>
  <c r="H16" i="5"/>
  <c r="H8" i="5"/>
  <c r="H12" i="5"/>
  <c r="H28" i="5"/>
  <c r="H13" i="5"/>
  <c r="H24" i="5"/>
  <c r="H22" i="5"/>
  <c r="H9" i="5"/>
  <c r="H39" i="5"/>
  <c r="H32" i="5"/>
  <c r="H29" i="5"/>
  <c r="H33" i="5"/>
  <c r="H23" i="5"/>
  <c r="H35" i="5"/>
  <c r="H27" i="5"/>
  <c r="H37" i="5"/>
  <c r="H30" i="5"/>
  <c r="H5" i="5"/>
  <c r="H38" i="5"/>
  <c r="H31" i="5"/>
  <c r="H17" i="5"/>
  <c r="A52" i="5"/>
  <c r="I16" i="4"/>
  <c r="H41" i="5" l="1"/>
  <c r="A53" i="5"/>
  <c r="A54" i="5" l="1"/>
  <c r="A55" i="5" l="1"/>
  <c r="A56" i="5" l="1"/>
  <c r="A57" i="5" l="1"/>
  <c r="A58" i="5" l="1"/>
  <c r="A59" i="5" l="1"/>
  <c r="A60" i="5" l="1"/>
  <c r="A61" i="5" l="1"/>
  <c r="A62" i="5" l="1"/>
  <c r="A63" i="5" l="1"/>
  <c r="A64" i="5" l="1"/>
  <c r="H15" i="1"/>
  <c r="I15" i="1"/>
  <c r="J15" i="1"/>
  <c r="K15" i="1"/>
  <c r="G15" i="1"/>
  <c r="K13" i="1"/>
  <c r="J13" i="1"/>
  <c r="L13" i="1" s="1"/>
  <c r="I13" i="1"/>
  <c r="H13" i="1"/>
  <c r="G13" i="1"/>
  <c r="H11" i="1"/>
  <c r="I11" i="1"/>
  <c r="J11" i="1"/>
  <c r="K11" i="1"/>
  <c r="G11" i="1"/>
  <c r="L11" i="1" s="1"/>
  <c r="A65" i="5" l="1"/>
  <c r="C64" i="1"/>
  <c r="C50" i="1"/>
  <c r="C21" i="1" s="1"/>
  <c r="A66" i="5" l="1"/>
  <c r="C40" i="1"/>
  <c r="C20" i="1" s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l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</calcChain>
</file>

<file path=xl/sharedStrings.xml><?xml version="1.0" encoding="utf-8"?>
<sst xmlns="http://schemas.openxmlformats.org/spreadsheetml/2006/main" count="781" uniqueCount="169">
  <si>
    <t>Oil Type</t>
  </si>
  <si>
    <t>South Pelto</t>
  </si>
  <si>
    <t>Garden Banks</t>
  </si>
  <si>
    <t>Test #</t>
  </si>
  <si>
    <t>AR-21</t>
  </si>
  <si>
    <t>AR-7</t>
  </si>
  <si>
    <t>Tb [C]</t>
  </si>
  <si>
    <t>Tw [C]</t>
  </si>
  <si>
    <t>Ti [C]</t>
  </si>
  <si>
    <t>ACN (Exp)</t>
  </si>
  <si>
    <t>Error Calculations</t>
  </si>
  <si>
    <t>Average Error</t>
  </si>
  <si>
    <t>Mode (Exp)</t>
  </si>
  <si>
    <t>CCN (Exp)</t>
  </si>
  <si>
    <t>Correction Factor Coefficient</t>
  </si>
  <si>
    <t>Error</t>
  </si>
  <si>
    <t xml:space="preserve">ACN </t>
  </si>
  <si>
    <t>Mode</t>
  </si>
  <si>
    <t>CCN</t>
  </si>
  <si>
    <t>Precipitation prediction</t>
  </si>
  <si>
    <t>Temperature</t>
  </si>
  <si>
    <t xml:space="preserve">Exp data </t>
  </si>
  <si>
    <t>R2</t>
  </si>
  <si>
    <t>Rittirong</t>
  </si>
  <si>
    <t xml:space="preserve">* </t>
  </si>
  <si>
    <r>
      <t>Sim data</t>
    </r>
    <r>
      <rPr>
        <sz val="9"/>
        <color rgb="FFFF0000"/>
        <rFont val="Times New Roman"/>
        <family val="1"/>
      </rPr>
      <t>*</t>
    </r>
  </si>
  <si>
    <r>
      <t>Sim data</t>
    </r>
    <r>
      <rPr>
        <sz val="9"/>
        <color rgb="FFFF0000"/>
        <rFont val="Times New Roman"/>
        <family val="1"/>
      </rPr>
      <t xml:space="preserve">* </t>
    </r>
  </si>
  <si>
    <t>All SP-Wax runs are documented from Sim data</t>
  </si>
  <si>
    <t>Zheng</t>
  </si>
  <si>
    <t>Fleming</t>
  </si>
  <si>
    <t>System</t>
  </si>
  <si>
    <t>Zheng et al.</t>
  </si>
  <si>
    <t>Fleming et al.</t>
  </si>
  <si>
    <t>Case</t>
  </si>
  <si>
    <t>Multi
component</t>
  </si>
  <si>
    <t>Binary</t>
  </si>
  <si>
    <t>C7-C23</t>
  </si>
  <si>
    <t>C7-C25</t>
  </si>
  <si>
    <t>C7-C36</t>
  </si>
  <si>
    <t>C7-C28</t>
  </si>
  <si>
    <t>C7-C32</t>
  </si>
  <si>
    <t>R2 for precipitation curve predictions</t>
  </si>
  <si>
    <t>Table 1 (in the manuscript)</t>
  </si>
  <si>
    <t>ACN (Sim)</t>
  </si>
  <si>
    <t>Mode (Sim)</t>
  </si>
  <si>
    <t>CCN (Sim)</t>
  </si>
  <si>
    <t>Please note:</t>
  </si>
  <si>
    <r>
      <t xml:space="preserve">Those data that are colored </t>
    </r>
    <r>
      <rPr>
        <sz val="15"/>
        <color rgb="FF7030A0"/>
        <rFont val="Calibri"/>
        <family val="2"/>
        <scheme val="minor"/>
      </rPr>
      <t xml:space="preserve">PURPLE </t>
    </r>
    <r>
      <rPr>
        <sz val="15"/>
        <color theme="1"/>
        <rFont val="Calibri"/>
        <family val="2"/>
        <scheme val="minor"/>
      </rPr>
      <t xml:space="preserve">have directly obtained from the software and 
their run files (.bin) are given under "cases". Those data that are colored </t>
    </r>
    <r>
      <rPr>
        <sz val="15"/>
        <color theme="7" tint="-0.499984740745262"/>
        <rFont val="Calibri"/>
        <family val="2"/>
        <scheme val="minor"/>
      </rPr>
      <t>BROWN</t>
    </r>
    <r>
      <rPr>
        <sz val="15"/>
        <color theme="1"/>
        <rFont val="Calibri"/>
        <family val="2"/>
        <scheme val="minor"/>
      </rPr>
      <t>, they are calculated from output data of the software. Those data that are BLACK, they are input data.</t>
    </r>
  </si>
  <si>
    <t>Mean absolute relative percentage error, %</t>
  </si>
  <si>
    <t xml:space="preserve">R^2 </t>
  </si>
  <si>
    <t>Table 2 (in the manuscript)</t>
  </si>
  <si>
    <t>R2 calculations for precipitation curve of multi-component systems</t>
  </si>
  <si>
    <t>Solute  Mole Fraction</t>
  </si>
  <si>
    <t>Exp WAT</t>
  </si>
  <si>
    <t>Pred WAT</t>
  </si>
  <si>
    <t>Normalized mole composition</t>
  </si>
  <si>
    <t>Weight%</t>
  </si>
  <si>
    <t>Input Composition (Original Paper)</t>
  </si>
  <si>
    <t>W%</t>
  </si>
  <si>
    <t>Num of moles</t>
  </si>
  <si>
    <t>Composition (needed as input for SP-Wax)</t>
  </si>
  <si>
    <t>B</t>
  </si>
  <si>
    <t>Exp data</t>
  </si>
  <si>
    <t>a=0</t>
  </si>
  <si>
    <t>a=8E-7.0</t>
  </si>
  <si>
    <t>a=3E-7.0</t>
  </si>
  <si>
    <t>T</t>
  </si>
  <si>
    <t>Solid Weight
Fraction</t>
  </si>
  <si>
    <t>Fleming Pred</t>
  </si>
  <si>
    <t>Precipitation curves</t>
  </si>
  <si>
    <t>CN</t>
  </si>
  <si>
    <t>C62</t>
  </si>
  <si>
    <t>C61</t>
  </si>
  <si>
    <t>C60</t>
  </si>
  <si>
    <t>C59</t>
  </si>
  <si>
    <t>C58</t>
  </si>
  <si>
    <t>C57</t>
  </si>
  <si>
    <t>C56</t>
  </si>
  <si>
    <t>C55</t>
  </si>
  <si>
    <t>C54</t>
  </si>
  <si>
    <t>C53</t>
  </si>
  <si>
    <t>C52</t>
  </si>
  <si>
    <t>C51</t>
  </si>
  <si>
    <t>C50</t>
  </si>
  <si>
    <t>C49</t>
  </si>
  <si>
    <t>C48</t>
  </si>
  <si>
    <t>C47</t>
  </si>
  <si>
    <t>C46</t>
  </si>
  <si>
    <t>C45</t>
  </si>
  <si>
    <t>C44</t>
  </si>
  <si>
    <t>C43</t>
  </si>
  <si>
    <t>C42</t>
  </si>
  <si>
    <t>C41</t>
  </si>
  <si>
    <t>C40</t>
  </si>
  <si>
    <t>C39</t>
  </si>
  <si>
    <t>C38</t>
  </si>
  <si>
    <t>C37</t>
  </si>
  <si>
    <t>C36</t>
  </si>
  <si>
    <t>C35</t>
  </si>
  <si>
    <t>C34</t>
  </si>
  <si>
    <t>C33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</si>
  <si>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</si>
  <si>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</si>
  <si>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</si>
  <si>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</si>
  <si>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</si>
  <si>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</si>
  <si>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</si>
  <si>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</si>
  <si>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</si>
  <si>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</si>
  <si>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</si>
  <si>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</si>
  <si>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</si>
  <si>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</si>
  <si>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</si>
  <si>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</si>
  <si>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</si>
  <si>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</si>
  <si>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</si>
  <si>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</si>
  <si>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</si>
  <si>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</si>
  <si>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</si>
  <si>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</si>
  <si>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</si>
  <si>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</si>
  <si>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</si>
  <si>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</si>
  <si>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</si>
  <si>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</si>
  <si>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</si>
  <si>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</si>
  <si>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Mole-Composition</t>
  </si>
  <si>
    <t>Component</t>
  </si>
  <si>
    <t>Fitted</t>
  </si>
  <si>
    <t>Original</t>
  </si>
  <si>
    <t>R2 (fitted vs actual)</t>
  </si>
  <si>
    <t>Composition Data</t>
  </si>
  <si>
    <t>Precipitation Curve</t>
  </si>
  <si>
    <t>Solid weight fraction</t>
  </si>
  <si>
    <t>Exp</t>
  </si>
  <si>
    <t>Prediction</t>
  </si>
  <si>
    <t>Solid phase composition prediction and experimental data</t>
  </si>
  <si>
    <t>ACN:</t>
  </si>
  <si>
    <t>Simulation</t>
  </si>
  <si>
    <t>Tavg</t>
  </si>
  <si>
    <t>Ti</t>
  </si>
  <si>
    <t>Tw</t>
  </si>
  <si>
    <t>Tb</t>
  </si>
  <si>
    <t>Exp CND</t>
  </si>
  <si>
    <t xml:space="preserve">AR-21, Garden Banks </t>
  </si>
  <si>
    <t xml:space="preserve">AR-7, Garden Banks </t>
  </si>
  <si>
    <t xml:space="preserve">ACN Calculation </t>
  </si>
  <si>
    <t>Critical Carbon Number</t>
  </si>
  <si>
    <t>Comp</t>
  </si>
  <si>
    <t>Relative Conc Grad</t>
  </si>
  <si>
    <t>Mole-Comp</t>
  </si>
  <si>
    <t>Exp Fit</t>
  </si>
  <si>
    <t>w%</t>
  </si>
  <si>
    <t>Temp</t>
  </si>
  <si>
    <t>Solid-phase compsition prediction</t>
  </si>
  <si>
    <t xml:space="preserve"> AcN :</t>
  </si>
  <si>
    <t>Sim Results</t>
  </si>
  <si>
    <t>Sim Result</t>
  </si>
  <si>
    <t>CND EXP</t>
  </si>
  <si>
    <t>Test #29</t>
  </si>
  <si>
    <t>Test #28</t>
  </si>
  <si>
    <t>Test 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</si>
</sst>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7030A0"/>
      <name val="Calibri"/>
      <family val="2"/>
      <scheme val="minor"/>
    </font>
    <font>
      <sz val="15"/>
      <color theme="7" tint="-0.499984740745262"/>
      <name val="Calibri"/>
      <family val="2"/>
      <scheme val="minor"/>
    </font>
    <font>
      <sz val="9"/>
      <color theme="7" tint="-0.499984740745262"/>
      <name val="Times New Roman"/>
      <family val="1"/>
    </font>
    <font>
      <sz val="11"/>
      <color theme="7" tint="-0.499984740745262"/>
      <name val="Calibri"/>
      <family val="2"/>
      <scheme val="minor"/>
    </font>
    <font>
      <sz val="9"/>
      <color rgb="FF7030A0"/>
      <name val="Times New Roman"/>
      <family val="1"/>
    </font>
    <font>
      <sz val="11"/>
      <color rgb="FF7030A0"/>
      <name val="Calibri"/>
      <family val="2"/>
      <scheme val="minor"/>
    </font>
    <font>
      <b/>
      <sz val="9"/>
      <color rgb="FFFF0000"/>
      <name val="Times New Roman"/>
      <family val="1"/>
    </font>
    <font>
      <b/>
      <sz val="15"/>
      <color rgb="FFFF0000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2" fontId="1" fillId="0" borderId="5" xfId="0" applyNumberFormat="1" applyFont="1" applyBorder="1"/>
    <xf numFmtId="0" fontId="2" fillId="0" borderId="6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4" xfId="0" applyFont="1" applyBorder="1"/>
    <xf numFmtId="0" fontId="1" fillId="0" borderId="0" xfId="0" applyFont="1" applyBorder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/>
    <xf numFmtId="0" fontId="0" fillId="0" borderId="0" xfId="0" applyAlignment="1">
      <alignment horizontal="center" vertical="center"/>
    </xf>
    <xf numFmtId="164" fontId="12" fillId="0" borderId="1" xfId="0" applyNumberFormat="1" applyFont="1" applyBorder="1"/>
    <xf numFmtId="0" fontId="12" fillId="0" borderId="1" xfId="0" applyFont="1" applyBorder="1"/>
    <xf numFmtId="2" fontId="12" fillId="0" borderId="5" xfId="0" applyNumberFormat="1" applyFont="1" applyBorder="1"/>
    <xf numFmtId="164" fontId="1" fillId="0" borderId="23" xfId="0" applyNumberFormat="1" applyFont="1" applyBorder="1"/>
    <xf numFmtId="164" fontId="12" fillId="0" borderId="23" xfId="0" applyNumberFormat="1" applyFont="1" applyBorder="1"/>
    <xf numFmtId="0" fontId="12" fillId="0" borderId="23" xfId="0" applyFont="1" applyBorder="1"/>
    <xf numFmtId="2" fontId="12" fillId="0" borderId="25" xfId="0" applyNumberFormat="1" applyFont="1" applyBorder="1"/>
    <xf numFmtId="0" fontId="1" fillId="0" borderId="4" xfId="0" applyFont="1" applyBorder="1"/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166" fontId="13" fillId="0" borderId="4" xfId="0" applyNumberFormat="1" applyFont="1" applyBorder="1"/>
    <xf numFmtId="166" fontId="13" fillId="0" borderId="1" xfId="0" applyNumberFormat="1" applyFont="1" applyBorder="1"/>
    <xf numFmtId="166" fontId="12" fillId="0" borderId="5" xfId="0" applyNumberFormat="1" applyFont="1" applyBorder="1"/>
    <xf numFmtId="166" fontId="12" fillId="0" borderId="1" xfId="0" applyNumberFormat="1" applyFont="1" applyBorder="1"/>
    <xf numFmtId="166" fontId="1" fillId="0" borderId="6" xfId="0" applyNumberFormat="1" applyFont="1" applyBorder="1"/>
    <xf numFmtId="166" fontId="1" fillId="0" borderId="22" xfId="0" applyNumberFormat="1" applyFont="1" applyBorder="1"/>
    <xf numFmtId="166" fontId="1" fillId="0" borderId="7" xfId="0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2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5" fillId="0" borderId="0" xfId="0" applyFont="1" applyBorder="1" applyAlignment="1">
      <alignment horizontal="right"/>
    </xf>
    <xf numFmtId="2" fontId="13" fillId="0" borderId="0" xfId="0" applyNumberFormat="1" applyFont="1" applyBorder="1"/>
    <xf numFmtId="2" fontId="0" fillId="0" borderId="0" xfId="0" applyNumberFormat="1" applyBorder="1"/>
    <xf numFmtId="0" fontId="3" fillId="0" borderId="0" xfId="0" applyFont="1" applyBorder="1"/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" fontId="0" fillId="0" borderId="1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2" fontId="18" fillId="0" borderId="17" xfId="0" applyNumberFormat="1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17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1" fontId="0" fillId="0" borderId="15" xfId="0" applyNumberFormat="1" applyFont="1" applyBorder="1" applyAlignment="1">
      <alignment horizontal="center" vertical="center"/>
    </xf>
    <xf numFmtId="11" fontId="0" fillId="0" borderId="18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11" fontId="0" fillId="0" borderId="0" xfId="0" applyNumberForma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06496062992125"/>
                  <c:y val="1.5694444444444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 &amp; 2'!$B$44:$B$49</c:f>
              <c:numCache>
                <c:formatCode>General</c:formatCode>
                <c:ptCount val="6"/>
                <c:pt idx="0">
                  <c:v>2.0442548000000001E-2</c:v>
                </c:pt>
                <c:pt idx="1">
                  <c:v>1.2492691E-2</c:v>
                </c:pt>
                <c:pt idx="2">
                  <c:v>1.1180025E-2</c:v>
                </c:pt>
                <c:pt idx="3">
                  <c:v>3.9382719999999996E-3</c:v>
                </c:pt>
                <c:pt idx="4">
                  <c:v>2.6254690000000001E-3</c:v>
                </c:pt>
                <c:pt idx="5">
                  <c:v>2.50716E-4</c:v>
                </c:pt>
              </c:numCache>
            </c:numRef>
          </c:xVal>
          <c:yVal>
            <c:numRef>
              <c:f>'Table 1 &amp; 2'!$C$44:$C$49</c:f>
              <c:numCache>
                <c:formatCode>General</c:formatCode>
                <c:ptCount val="6"/>
                <c:pt idx="0">
                  <c:v>1.4720789999999999E-2</c:v>
                </c:pt>
                <c:pt idx="1">
                  <c:v>1.2327100000000001E-2</c:v>
                </c:pt>
                <c:pt idx="2">
                  <c:v>9.9100300000000002E-3</c:v>
                </c:pt>
                <c:pt idx="3">
                  <c:v>7.4601199999999998E-3</c:v>
                </c:pt>
                <c:pt idx="4">
                  <c:v>5.1519900000000004E-3</c:v>
                </c:pt>
                <c:pt idx="5">
                  <c:v>3.2951E-3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4-4E54-9BEA-6CA8861F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8440"/>
        <c:axId val="556340240"/>
      </c:scatterChart>
      <c:valAx>
        <c:axId val="5563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0240"/>
        <c:crosses val="autoZero"/>
        <c:crossBetween val="midCat"/>
      </c:valAx>
      <c:valAx>
        <c:axId val="556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composition (</a:t>
            </a:r>
            <a:r>
              <a:rPr lang="en-US"/>
              <a:t>Mole-Comp)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Panacharoensawad!$C$4</c:f>
              <c:strCache>
                <c:ptCount val="1"/>
                <c:pt idx="0">
                  <c:v>Mole-Comp</c:v>
                </c:pt>
              </c:strCache>
            </c:strRef>
          </c:tx>
          <c:spPr>
            <a:ln w="19050">
              <a:noFill/>
            </a:ln>
          </c:spPr>
          <c:xVal>
            <c:numRef>
              <c:f>Panacharoensawad!$A$5:$A$64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Panacharoensawad!$C$5:$C$64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2.5798905E-2</c:v>
                </c:pt>
                <c:pt idx="8">
                  <c:v>6.1405727E-2</c:v>
                </c:pt>
                <c:pt idx="9">
                  <c:v>8.3009085999999996E-2</c:v>
                </c:pt>
                <c:pt idx="10">
                  <c:v>9.3857879000000005E-2</c:v>
                </c:pt>
                <c:pt idx="11">
                  <c:v>9.6773969000000001E-2</c:v>
                </c:pt>
                <c:pt idx="12">
                  <c:v>9.4152180000000002E-2</c:v>
                </c:pt>
                <c:pt idx="13">
                  <c:v>8.7960301000000005E-2</c:v>
                </c:pt>
                <c:pt idx="14">
                  <c:v>7.9739084000000002E-2</c:v>
                </c:pt>
                <c:pt idx="15">
                  <c:v>6.3147420999999995E-2</c:v>
                </c:pt>
                <c:pt idx="16">
                  <c:v>5.2566150999999998E-2</c:v>
                </c:pt>
                <c:pt idx="17">
                  <c:v>4.3198375999999997E-2</c:v>
                </c:pt>
                <c:pt idx="18">
                  <c:v>3.5402383000000003E-2</c:v>
                </c:pt>
                <c:pt idx="19">
                  <c:v>2.9160423000000001E-2</c:v>
                </c:pt>
                <c:pt idx="20">
                  <c:v>2.4078708000000001E-2</c:v>
                </c:pt>
                <c:pt idx="21">
                  <c:v>2.0300239000000001E-2</c:v>
                </c:pt>
                <c:pt idx="22">
                  <c:v>1.7004219000000001E-2</c:v>
                </c:pt>
                <c:pt idx="23">
                  <c:v>1.4269995000000001E-2</c:v>
                </c:pt>
                <c:pt idx="24">
                  <c:v>1.1996007E-2</c:v>
                </c:pt>
                <c:pt idx="25">
                  <c:v>1.0100366E-2</c:v>
                </c:pt>
                <c:pt idx="26">
                  <c:v>8.5167409999999995E-3</c:v>
                </c:pt>
                <c:pt idx="27">
                  <c:v>7.191172E-3</c:v>
                </c:pt>
                <c:pt idx="28">
                  <c:v>6.0795939999999998E-3</c:v>
                </c:pt>
                <c:pt idx="29">
                  <c:v>5.145897E-3</c:v>
                </c:pt>
                <c:pt idx="30">
                  <c:v>4.3603950000000004E-3</c:v>
                </c:pt>
                <c:pt idx="31">
                  <c:v>3.6986110000000001E-3</c:v>
                </c:pt>
                <c:pt idx="32">
                  <c:v>3.1403070000000002E-3</c:v>
                </c:pt>
                <c:pt idx="33">
                  <c:v>2.6687080000000001E-3</c:v>
                </c:pt>
                <c:pt idx="34">
                  <c:v>2.2698779999999999E-3</c:v>
                </c:pt>
                <c:pt idx="35">
                  <c:v>1.9322180000000001E-3</c:v>
                </c:pt>
                <c:pt idx="36">
                  <c:v>1.646046E-3</c:v>
                </c:pt>
                <c:pt idx="37">
                  <c:v>1.403276E-3</c:v>
                </c:pt>
                <c:pt idx="38">
                  <c:v>1.197133E-3</c:v>
                </c:pt>
                <c:pt idx="39">
                  <c:v>1.02194E-3</c:v>
                </c:pt>
                <c:pt idx="40">
                  <c:v>8.7292700000000001E-4</c:v>
                </c:pt>
                <c:pt idx="41">
                  <c:v>7.4608400000000005E-4</c:v>
                </c:pt>
                <c:pt idx="42">
                  <c:v>6.3803099999999995E-4</c:v>
                </c:pt>
                <c:pt idx="43">
                  <c:v>5.4591999999999998E-4</c:v>
                </c:pt>
                <c:pt idx="44">
                  <c:v>4.6734599999999999E-4</c:v>
                </c:pt>
                <c:pt idx="45">
                  <c:v>4.0027900000000002E-4</c:v>
                </c:pt>
                <c:pt idx="46">
                  <c:v>3.4299599999999998E-4</c:v>
                </c:pt>
                <c:pt idx="47">
                  <c:v>2.9404399999999998E-4</c:v>
                </c:pt>
                <c:pt idx="48">
                  <c:v>2.5218700000000002E-4</c:v>
                </c:pt>
                <c:pt idx="49">
                  <c:v>2.1637800000000001E-4</c:v>
                </c:pt>
                <c:pt idx="50">
                  <c:v>1.8572700000000001E-4</c:v>
                </c:pt>
                <c:pt idx="51">
                  <c:v>1.5948000000000001E-4</c:v>
                </c:pt>
                <c:pt idx="52">
                  <c:v>1.3699200000000001E-4</c:v>
                </c:pt>
                <c:pt idx="53">
                  <c:v>1.17716E-4</c:v>
                </c:pt>
                <c:pt idx="54">
                  <c:v>1.0118799999999999E-4</c:v>
                </c:pt>
                <c:pt idx="55" formatCode="0.00E+00">
                  <c:v>8.7008299999999998E-5</c:v>
                </c:pt>
                <c:pt idx="56" formatCode="0.00E+00">
                  <c:v>7.4839700000000001E-5</c:v>
                </c:pt>
                <c:pt idx="57" formatCode="0.00E+00">
                  <c:v>6.4392699999999998E-5</c:v>
                </c:pt>
                <c:pt idx="58" formatCode="0.00E+00">
                  <c:v>5.5420400000000002E-5</c:v>
                </c:pt>
                <c:pt idx="59" formatCode="0.00E+00">
                  <c:v>4.7711799999999999E-5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5D0-9071-001312B4B298}"/>
            </c:ext>
          </c:extLst>
        </c:ser>
        <c:ser>
          <c:idx val="0"/>
          <c:order val="1"/>
          <c:tx>
            <c:strRef>
              <c:f>Panacharoensawad!$C$4</c:f>
              <c:strCache>
                <c:ptCount val="1"/>
                <c:pt idx="0">
                  <c:v>Mole-Comp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Panacharoensawad!$A$5:$A$64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Panacharoensawad!$B$5:$B$64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7.4597900000000002E-4</c:v>
                </c:pt>
                <c:pt idx="5">
                  <c:v>5.0379609999999997E-3</c:v>
                </c:pt>
                <c:pt idx="6">
                  <c:v>1.8691250999999999E-2</c:v>
                </c:pt>
                <c:pt idx="7">
                  <c:v>4.4240482999999997E-2</c:v>
                </c:pt>
                <c:pt idx="8">
                  <c:v>6.0018675E-2</c:v>
                </c:pt>
                <c:pt idx="9">
                  <c:v>6.9987542E-2</c:v>
                </c:pt>
                <c:pt idx="10">
                  <c:v>7.3599439000000003E-2</c:v>
                </c:pt>
                <c:pt idx="11">
                  <c:v>7.3699216999999997E-2</c:v>
                </c:pt>
                <c:pt idx="12">
                  <c:v>7.7948322E-2</c:v>
                </c:pt>
                <c:pt idx="13">
                  <c:v>6.4570136E-2</c:v>
                </c:pt>
                <c:pt idx="14">
                  <c:v>8.3268149999999999E-2</c:v>
                </c:pt>
                <c:pt idx="15">
                  <c:v>6.3787148000000002E-2</c:v>
                </c:pt>
                <c:pt idx="16">
                  <c:v>5.5202448000000001E-2</c:v>
                </c:pt>
                <c:pt idx="17">
                  <c:v>4.6542042999999998E-2</c:v>
                </c:pt>
                <c:pt idx="18">
                  <c:v>4.4284432999999998E-2</c:v>
                </c:pt>
                <c:pt idx="19">
                  <c:v>3.6245057999999997E-2</c:v>
                </c:pt>
                <c:pt idx="20">
                  <c:v>3.0792804999999999E-2</c:v>
                </c:pt>
                <c:pt idx="21">
                  <c:v>2.5284358E-2</c:v>
                </c:pt>
                <c:pt idx="22">
                  <c:v>1.9489393000000001E-2</c:v>
                </c:pt>
                <c:pt idx="23">
                  <c:v>1.9105891E-2</c:v>
                </c:pt>
                <c:pt idx="24">
                  <c:v>1.8015394000000001E-2</c:v>
                </c:pt>
                <c:pt idx="25">
                  <c:v>1.098179E-2</c:v>
                </c:pt>
                <c:pt idx="26">
                  <c:v>9.1684750000000006E-3</c:v>
                </c:pt>
                <c:pt idx="27">
                  <c:v>6.5252340000000004E-3</c:v>
                </c:pt>
                <c:pt idx="28">
                  <c:v>6.1433570000000003E-3</c:v>
                </c:pt>
                <c:pt idx="29">
                  <c:v>5.0698289999999997E-3</c:v>
                </c:pt>
                <c:pt idx="30">
                  <c:v>5.2560719999999997E-3</c:v>
                </c:pt>
                <c:pt idx="31">
                  <c:v>4.0819970000000004E-3</c:v>
                </c:pt>
                <c:pt idx="32">
                  <c:v>3.4225000000000002E-3</c:v>
                </c:pt>
                <c:pt idx="33">
                  <c:v>3.0301109999999998E-3</c:v>
                </c:pt>
                <c:pt idx="34">
                  <c:v>2.5618009999999998E-3</c:v>
                </c:pt>
                <c:pt idx="35">
                  <c:v>1.5603640000000001E-3</c:v>
                </c:pt>
                <c:pt idx="36">
                  <c:v>1.370306E-3</c:v>
                </c:pt>
                <c:pt idx="37">
                  <c:v>1.1935660000000001E-3</c:v>
                </c:pt>
                <c:pt idx="38">
                  <c:v>1.1173349999999999E-3</c:v>
                </c:pt>
                <c:pt idx="39">
                  <c:v>1.1914429999999999E-3</c:v>
                </c:pt>
                <c:pt idx="40">
                  <c:v>9.3869000000000005E-4</c:v>
                </c:pt>
                <c:pt idx="41">
                  <c:v>9.6800300000000005E-4</c:v>
                </c:pt>
                <c:pt idx="42">
                  <c:v>6.9064799999999998E-4</c:v>
                </c:pt>
                <c:pt idx="43">
                  <c:v>6.19959E-4</c:v>
                </c:pt>
                <c:pt idx="44">
                  <c:v>5.4956899999999997E-4</c:v>
                </c:pt>
                <c:pt idx="45">
                  <c:v>6.6514500000000002E-4</c:v>
                </c:pt>
                <c:pt idx="46">
                  <c:v>6.8630099999999995E-4</c:v>
                </c:pt>
                <c:pt idx="47">
                  <c:v>3.7985200000000002E-4</c:v>
                </c:pt>
                <c:pt idx="48">
                  <c:v>2.9145199999999999E-4</c:v>
                </c:pt>
                <c:pt idx="49">
                  <c:v>3.4429799999999999E-4</c:v>
                </c:pt>
                <c:pt idx="50">
                  <c:v>2.8255499999999998E-4</c:v>
                </c:pt>
                <c:pt idx="51">
                  <c:v>1.6432E-4</c:v>
                </c:pt>
                <c:pt idx="52">
                  <c:v>1.2513199999999999E-4</c:v>
                </c:pt>
                <c:pt idx="53" formatCode="0.00E+00">
                  <c:v>6.3772300000000006E-5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5D0-9071-001312B4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85744"/>
        <c:axId val="654276560"/>
      </c:scatterChart>
      <c:valAx>
        <c:axId val="6542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6560"/>
        <c:crosses val="autoZero"/>
        <c:crossBetween val="midCat"/>
      </c:valAx>
      <c:valAx>
        <c:axId val="65427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857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Panacharoensawad!$B$68</c:f>
              <c:strCache>
                <c:ptCount val="1"/>
                <c:pt idx="0">
                  <c:v>w%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Panacharoensawad!$A$69:$A$179</c:f>
              <c:numCache>
                <c:formatCode>General</c:formatCode>
                <c:ptCount val="111"/>
                <c:pt idx="0">
                  <c:v>265</c:v>
                </c:pt>
                <c:pt idx="1">
                  <c:v>265.5</c:v>
                </c:pt>
                <c:pt idx="2">
                  <c:v>266</c:v>
                </c:pt>
                <c:pt idx="3">
                  <c:v>266.5</c:v>
                </c:pt>
                <c:pt idx="4">
                  <c:v>267</c:v>
                </c:pt>
                <c:pt idx="5">
                  <c:v>267.5</c:v>
                </c:pt>
                <c:pt idx="6">
                  <c:v>268</c:v>
                </c:pt>
                <c:pt idx="7">
                  <c:v>268.5</c:v>
                </c:pt>
                <c:pt idx="8">
                  <c:v>269</c:v>
                </c:pt>
                <c:pt idx="9">
                  <c:v>269.5</c:v>
                </c:pt>
                <c:pt idx="10">
                  <c:v>270</c:v>
                </c:pt>
                <c:pt idx="11">
                  <c:v>270.5</c:v>
                </c:pt>
                <c:pt idx="12">
                  <c:v>271</c:v>
                </c:pt>
                <c:pt idx="13">
                  <c:v>271.5</c:v>
                </c:pt>
                <c:pt idx="14">
                  <c:v>272</c:v>
                </c:pt>
                <c:pt idx="15">
                  <c:v>272.5</c:v>
                </c:pt>
                <c:pt idx="16">
                  <c:v>273</c:v>
                </c:pt>
                <c:pt idx="17">
                  <c:v>273.5</c:v>
                </c:pt>
                <c:pt idx="18">
                  <c:v>274</c:v>
                </c:pt>
                <c:pt idx="19">
                  <c:v>274.5</c:v>
                </c:pt>
                <c:pt idx="20">
                  <c:v>275</c:v>
                </c:pt>
                <c:pt idx="21">
                  <c:v>275.5</c:v>
                </c:pt>
                <c:pt idx="22">
                  <c:v>276</c:v>
                </c:pt>
                <c:pt idx="23">
                  <c:v>276.5</c:v>
                </c:pt>
                <c:pt idx="24">
                  <c:v>277</c:v>
                </c:pt>
                <c:pt idx="25">
                  <c:v>277.5</c:v>
                </c:pt>
                <c:pt idx="26">
                  <c:v>278</c:v>
                </c:pt>
                <c:pt idx="27">
                  <c:v>278.5</c:v>
                </c:pt>
                <c:pt idx="28">
                  <c:v>279</c:v>
                </c:pt>
                <c:pt idx="29">
                  <c:v>279.5</c:v>
                </c:pt>
                <c:pt idx="30">
                  <c:v>280</c:v>
                </c:pt>
                <c:pt idx="31">
                  <c:v>280.5</c:v>
                </c:pt>
                <c:pt idx="32">
                  <c:v>281</c:v>
                </c:pt>
                <c:pt idx="33">
                  <c:v>281.5</c:v>
                </c:pt>
                <c:pt idx="34">
                  <c:v>282</c:v>
                </c:pt>
                <c:pt idx="35">
                  <c:v>282.5</c:v>
                </c:pt>
                <c:pt idx="36">
                  <c:v>283</c:v>
                </c:pt>
                <c:pt idx="37">
                  <c:v>283.5</c:v>
                </c:pt>
                <c:pt idx="38">
                  <c:v>284</c:v>
                </c:pt>
                <c:pt idx="39">
                  <c:v>284.5</c:v>
                </c:pt>
                <c:pt idx="40">
                  <c:v>285</c:v>
                </c:pt>
                <c:pt idx="41">
                  <c:v>285.5</c:v>
                </c:pt>
                <c:pt idx="42">
                  <c:v>286</c:v>
                </c:pt>
                <c:pt idx="43">
                  <c:v>286.5</c:v>
                </c:pt>
                <c:pt idx="44">
                  <c:v>287</c:v>
                </c:pt>
                <c:pt idx="45">
                  <c:v>287.5</c:v>
                </c:pt>
                <c:pt idx="46">
                  <c:v>288</c:v>
                </c:pt>
                <c:pt idx="47">
                  <c:v>288.5</c:v>
                </c:pt>
                <c:pt idx="48">
                  <c:v>289</c:v>
                </c:pt>
                <c:pt idx="49">
                  <c:v>289.5</c:v>
                </c:pt>
                <c:pt idx="50">
                  <c:v>290</c:v>
                </c:pt>
                <c:pt idx="51">
                  <c:v>290.5</c:v>
                </c:pt>
                <c:pt idx="52">
                  <c:v>291</c:v>
                </c:pt>
                <c:pt idx="53">
                  <c:v>291.5</c:v>
                </c:pt>
                <c:pt idx="54">
                  <c:v>292</c:v>
                </c:pt>
                <c:pt idx="55">
                  <c:v>292.5</c:v>
                </c:pt>
                <c:pt idx="56">
                  <c:v>293</c:v>
                </c:pt>
                <c:pt idx="57">
                  <c:v>293.5</c:v>
                </c:pt>
                <c:pt idx="58">
                  <c:v>294</c:v>
                </c:pt>
                <c:pt idx="59">
                  <c:v>294.5</c:v>
                </c:pt>
                <c:pt idx="60">
                  <c:v>295</c:v>
                </c:pt>
                <c:pt idx="61">
                  <c:v>295.5</c:v>
                </c:pt>
                <c:pt idx="62">
                  <c:v>296</c:v>
                </c:pt>
                <c:pt idx="63">
                  <c:v>296.5</c:v>
                </c:pt>
                <c:pt idx="64">
                  <c:v>297</c:v>
                </c:pt>
                <c:pt idx="65">
                  <c:v>297.5</c:v>
                </c:pt>
                <c:pt idx="66">
                  <c:v>298</c:v>
                </c:pt>
                <c:pt idx="67">
                  <c:v>298.5</c:v>
                </c:pt>
                <c:pt idx="68">
                  <c:v>299</c:v>
                </c:pt>
                <c:pt idx="69">
                  <c:v>299.5</c:v>
                </c:pt>
                <c:pt idx="70">
                  <c:v>300</c:v>
                </c:pt>
                <c:pt idx="71">
                  <c:v>300.5</c:v>
                </c:pt>
                <c:pt idx="72">
                  <c:v>301</c:v>
                </c:pt>
                <c:pt idx="73">
                  <c:v>301.5</c:v>
                </c:pt>
                <c:pt idx="74">
                  <c:v>302</c:v>
                </c:pt>
                <c:pt idx="75">
                  <c:v>302.5</c:v>
                </c:pt>
                <c:pt idx="76">
                  <c:v>303</c:v>
                </c:pt>
                <c:pt idx="77">
                  <c:v>303.5</c:v>
                </c:pt>
                <c:pt idx="78">
                  <c:v>304</c:v>
                </c:pt>
                <c:pt idx="79">
                  <c:v>304.5</c:v>
                </c:pt>
                <c:pt idx="80">
                  <c:v>305</c:v>
                </c:pt>
                <c:pt idx="81">
                  <c:v>305.5</c:v>
                </c:pt>
                <c:pt idx="82">
                  <c:v>306</c:v>
                </c:pt>
                <c:pt idx="83">
                  <c:v>306.5</c:v>
                </c:pt>
                <c:pt idx="84">
                  <c:v>307</c:v>
                </c:pt>
                <c:pt idx="85">
                  <c:v>307.5</c:v>
                </c:pt>
                <c:pt idx="86">
                  <c:v>308</c:v>
                </c:pt>
                <c:pt idx="87">
                  <c:v>308.5</c:v>
                </c:pt>
                <c:pt idx="88">
                  <c:v>309</c:v>
                </c:pt>
                <c:pt idx="89">
                  <c:v>309.5</c:v>
                </c:pt>
                <c:pt idx="90">
                  <c:v>310</c:v>
                </c:pt>
                <c:pt idx="91">
                  <c:v>310.5</c:v>
                </c:pt>
                <c:pt idx="92">
                  <c:v>311</c:v>
                </c:pt>
                <c:pt idx="93">
                  <c:v>311.5</c:v>
                </c:pt>
                <c:pt idx="94">
                  <c:v>312</c:v>
                </c:pt>
                <c:pt idx="95">
                  <c:v>312.5</c:v>
                </c:pt>
                <c:pt idx="96">
                  <c:v>313</c:v>
                </c:pt>
                <c:pt idx="97">
                  <c:v>313.5</c:v>
                </c:pt>
                <c:pt idx="98">
                  <c:v>314</c:v>
                </c:pt>
                <c:pt idx="99">
                  <c:v>314.5</c:v>
                </c:pt>
                <c:pt idx="100">
                  <c:v>315</c:v>
                </c:pt>
                <c:pt idx="101">
                  <c:v>315.5</c:v>
                </c:pt>
                <c:pt idx="102">
                  <c:v>316</c:v>
                </c:pt>
                <c:pt idx="103">
                  <c:v>316.5</c:v>
                </c:pt>
                <c:pt idx="104">
                  <c:v>317</c:v>
                </c:pt>
                <c:pt idx="105">
                  <c:v>317.5</c:v>
                </c:pt>
                <c:pt idx="106">
                  <c:v>318</c:v>
                </c:pt>
                <c:pt idx="107">
                  <c:v>318.5</c:v>
                </c:pt>
                <c:pt idx="108">
                  <c:v>319</c:v>
                </c:pt>
                <c:pt idx="109">
                  <c:v>319.5</c:v>
                </c:pt>
                <c:pt idx="110">
                  <c:v>320</c:v>
                </c:pt>
              </c:numCache>
            </c:numRef>
          </c:xVal>
          <c:yVal>
            <c:numRef>
              <c:f>Panacharoensawad!$B$69:$B$179</c:f>
              <c:numCache>
                <c:formatCode>General</c:formatCode>
                <c:ptCount val="111"/>
                <c:pt idx="0">
                  <c:v>3.9689149999999999E-2</c:v>
                </c:pt>
                <c:pt idx="1">
                  <c:v>3.8757170000000001E-2</c:v>
                </c:pt>
                <c:pt idx="2">
                  <c:v>3.7834100000000002E-2</c:v>
                </c:pt>
                <c:pt idx="3">
                  <c:v>3.6925409999999999E-2</c:v>
                </c:pt>
                <c:pt idx="4">
                  <c:v>3.6030149999999997E-2</c:v>
                </c:pt>
                <c:pt idx="5">
                  <c:v>3.5150580000000001E-2</c:v>
                </c:pt>
                <c:pt idx="6">
                  <c:v>3.4285709999999997E-2</c:v>
                </c:pt>
                <c:pt idx="7">
                  <c:v>3.3435569999999998E-2</c:v>
                </c:pt>
                <c:pt idx="8">
                  <c:v>3.2600209999999998E-2</c:v>
                </c:pt>
                <c:pt idx="9">
                  <c:v>3.177961E-2</c:v>
                </c:pt>
                <c:pt idx="10">
                  <c:v>3.0973730000000001E-2</c:v>
                </c:pt>
                <c:pt idx="11">
                  <c:v>3.0182500000000001E-2</c:v>
                </c:pt>
                <c:pt idx="12">
                  <c:v>2.9405819999999999E-2</c:v>
                </c:pt>
                <c:pt idx="13">
                  <c:v>2.8642790000000001E-2</c:v>
                </c:pt>
                <c:pt idx="14">
                  <c:v>2.7894789999999999E-2</c:v>
                </c:pt>
                <c:pt idx="15">
                  <c:v>2.716085E-2</c:v>
                </c:pt>
                <c:pt idx="16">
                  <c:v>2.6440749999999999E-2</c:v>
                </c:pt>
                <c:pt idx="17">
                  <c:v>2.5734219999999999E-2</c:v>
                </c:pt>
                <c:pt idx="18">
                  <c:v>2.5041020000000001E-2</c:v>
                </c:pt>
                <c:pt idx="19">
                  <c:v>2.436085E-2</c:v>
                </c:pt>
                <c:pt idx="20">
                  <c:v>2.369344E-2</c:v>
                </c:pt>
                <c:pt idx="21">
                  <c:v>2.3038530000000002E-2</c:v>
                </c:pt>
                <c:pt idx="22">
                  <c:v>2.2395849999999998E-2</c:v>
                </c:pt>
                <c:pt idx="23">
                  <c:v>2.176467E-2</c:v>
                </c:pt>
                <c:pt idx="24">
                  <c:v>2.1145839999999999E-2</c:v>
                </c:pt>
                <c:pt idx="25">
                  <c:v>2.053868E-2</c:v>
                </c:pt>
                <c:pt idx="26">
                  <c:v>1.994305E-2</c:v>
                </c:pt>
                <c:pt idx="27">
                  <c:v>1.9358819999999999E-2</c:v>
                </c:pt>
                <c:pt idx="28">
                  <c:v>1.8785880000000001E-2</c:v>
                </c:pt>
                <c:pt idx="29">
                  <c:v>1.822414E-2</c:v>
                </c:pt>
                <c:pt idx="30">
                  <c:v>1.7673500000000002E-2</c:v>
                </c:pt>
                <c:pt idx="31">
                  <c:v>1.7133470000000001E-2</c:v>
                </c:pt>
                <c:pt idx="32">
                  <c:v>1.6604750000000001E-2</c:v>
                </c:pt>
                <c:pt idx="33">
                  <c:v>1.608687E-2</c:v>
                </c:pt>
                <c:pt idx="34">
                  <c:v>1.557972E-2</c:v>
                </c:pt>
                <c:pt idx="35">
                  <c:v>1.508322E-2</c:v>
                </c:pt>
                <c:pt idx="36">
                  <c:v>1.4597270000000001E-2</c:v>
                </c:pt>
                <c:pt idx="37">
                  <c:v>1.412149E-2</c:v>
                </c:pt>
                <c:pt idx="38">
                  <c:v>1.3656349999999999E-2</c:v>
                </c:pt>
                <c:pt idx="39">
                  <c:v>1.320148E-2</c:v>
                </c:pt>
                <c:pt idx="40">
                  <c:v>1.2756760000000001E-2</c:v>
                </c:pt>
                <c:pt idx="41">
                  <c:v>1.2322090000000001E-2</c:v>
                </c:pt>
                <c:pt idx="42">
                  <c:v>1.1897370000000001E-2</c:v>
                </c:pt>
                <c:pt idx="43">
                  <c:v>1.1482269999999999E-2</c:v>
                </c:pt>
                <c:pt idx="44">
                  <c:v>1.1077119999999999E-2</c:v>
                </c:pt>
                <c:pt idx="45">
                  <c:v>1.0681589999999999E-2</c:v>
                </c:pt>
                <c:pt idx="46">
                  <c:v>1.029557E-2</c:v>
                </c:pt>
                <c:pt idx="47">
                  <c:v>9.9189599999999992E-3</c:v>
                </c:pt>
                <c:pt idx="48">
                  <c:v>9.5516300000000002E-3</c:v>
                </c:pt>
                <c:pt idx="49">
                  <c:v>9.1932999999999997E-3</c:v>
                </c:pt>
                <c:pt idx="50">
                  <c:v>8.84419E-3</c:v>
                </c:pt>
                <c:pt idx="51">
                  <c:v>8.5040199999999993E-3</c:v>
                </c:pt>
                <c:pt idx="52">
                  <c:v>8.1726699999999999E-3</c:v>
                </c:pt>
                <c:pt idx="53">
                  <c:v>7.8500299999999992E-3</c:v>
                </c:pt>
                <c:pt idx="54">
                  <c:v>7.5358400000000002E-3</c:v>
                </c:pt>
                <c:pt idx="55">
                  <c:v>7.2302499999999997E-3</c:v>
                </c:pt>
                <c:pt idx="56">
                  <c:v>6.9329999999999999E-3</c:v>
                </c:pt>
                <c:pt idx="57">
                  <c:v>6.6439799999999999E-3</c:v>
                </c:pt>
                <c:pt idx="58">
                  <c:v>6.36296E-3</c:v>
                </c:pt>
                <c:pt idx="59">
                  <c:v>6.0900299999999997E-3</c:v>
                </c:pt>
                <c:pt idx="60">
                  <c:v>5.8249499999999997E-3</c:v>
                </c:pt>
                <c:pt idx="61">
                  <c:v>5.5676099999999997E-3</c:v>
                </c:pt>
                <c:pt idx="62">
                  <c:v>5.31782E-3</c:v>
                </c:pt>
                <c:pt idx="63">
                  <c:v>5.0755899999999996E-3</c:v>
                </c:pt>
                <c:pt idx="64">
                  <c:v>4.8407299999999997E-3</c:v>
                </c:pt>
                <c:pt idx="65">
                  <c:v>4.61313E-3</c:v>
                </c:pt>
                <c:pt idx="66">
                  <c:v>4.3925800000000001E-3</c:v>
                </c:pt>
                <c:pt idx="67">
                  <c:v>4.1790899999999999E-3</c:v>
                </c:pt>
                <c:pt idx="68">
                  <c:v>3.9724599999999997E-3</c:v>
                </c:pt>
                <c:pt idx="69">
                  <c:v>3.7725900000000001E-3</c:v>
                </c:pt>
                <c:pt idx="70">
                  <c:v>3.5793399999999999E-3</c:v>
                </c:pt>
                <c:pt idx="71">
                  <c:v>3.3926400000000002E-3</c:v>
                </c:pt>
                <c:pt idx="72">
                  <c:v>3.2123299999999998E-3</c:v>
                </c:pt>
                <c:pt idx="73">
                  <c:v>3.0382600000000001E-3</c:v>
                </c:pt>
                <c:pt idx="74">
                  <c:v>2.8703700000000001E-3</c:v>
                </c:pt>
                <c:pt idx="75">
                  <c:v>2.7085E-3</c:v>
                </c:pt>
                <c:pt idx="76">
                  <c:v>2.55252E-3</c:v>
                </c:pt>
                <c:pt idx="77">
                  <c:v>2.4023400000000002E-3</c:v>
                </c:pt>
                <c:pt idx="78">
                  <c:v>2.2578400000000001E-3</c:v>
                </c:pt>
                <c:pt idx="79">
                  <c:v>2.1188600000000002E-3</c:v>
                </c:pt>
                <c:pt idx="80">
                  <c:v>1.9853399999999999E-3</c:v>
                </c:pt>
                <c:pt idx="81">
                  <c:v>1.85714E-3</c:v>
                </c:pt>
                <c:pt idx="82">
                  <c:v>1.73412E-3</c:v>
                </c:pt>
                <c:pt idx="83">
                  <c:v>1.6162100000000001E-3</c:v>
                </c:pt>
                <c:pt idx="84">
                  <c:v>1.5032699999999999E-3</c:v>
                </c:pt>
                <c:pt idx="85">
                  <c:v>1.3952000000000001E-3</c:v>
                </c:pt>
                <c:pt idx="86">
                  <c:v>1.29189E-3</c:v>
                </c:pt>
                <c:pt idx="87">
                  <c:v>1.19323E-3</c:v>
                </c:pt>
                <c:pt idx="88">
                  <c:v>1.0991099999999999E-3</c:v>
                </c:pt>
                <c:pt idx="89">
                  <c:v>1.0094500000000001E-3</c:v>
                </c:pt>
                <c:pt idx="90">
                  <c:v>9.2411000000000001E-4</c:v>
                </c:pt>
                <c:pt idx="91">
                  <c:v>8.4303999999999998E-4</c:v>
                </c:pt>
                <c:pt idx="92">
                  <c:v>7.6610000000000003E-4</c:v>
                </c:pt>
                <c:pt idx="93">
                  <c:v>6.9320999999999999E-4</c:v>
                </c:pt>
                <c:pt idx="94">
                  <c:v>6.2430999999999999E-4</c:v>
                </c:pt>
                <c:pt idx="95">
                  <c:v>5.5928E-4</c:v>
                </c:pt>
                <c:pt idx="96">
                  <c:v>4.9804999999999999E-4</c:v>
                </c:pt>
                <c:pt idx="97">
                  <c:v>4.4056E-4</c:v>
                </c:pt>
                <c:pt idx="98">
                  <c:v>3.8671000000000002E-4</c:v>
                </c:pt>
                <c:pt idx="99">
                  <c:v>3.3646000000000001E-4</c:v>
                </c:pt>
                <c:pt idx="100">
                  <c:v>2.8973999999999997E-4</c:v>
                </c:pt>
                <c:pt idx="101">
                  <c:v>2.4648999999999998E-4</c:v>
                </c:pt>
                <c:pt idx="102">
                  <c:v>2.0667999999999999E-4</c:v>
                </c:pt>
                <c:pt idx="103">
                  <c:v>1.7028E-4</c:v>
                </c:pt>
                <c:pt idx="104">
                  <c:v>1.3725E-4</c:v>
                </c:pt>
                <c:pt idx="105">
                  <c:v>1.0759E-4</c:v>
                </c:pt>
                <c:pt idx="106">
                  <c:v>8.1299999999999997E-5</c:v>
                </c:pt>
                <c:pt idx="107">
                  <c:v>5.838E-5</c:v>
                </c:pt>
                <c:pt idx="108">
                  <c:v>3.8869999999999999E-5</c:v>
                </c:pt>
                <c:pt idx="109">
                  <c:v>2.2759999999999999E-5</c:v>
                </c:pt>
                <c:pt idx="110">
                  <c:v>9.8900000000000002E-6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C-4360-9E1E-2404C048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7640"/>
        <c:axId val="686569112"/>
      </c:scatterChart>
      <c:valAx>
        <c:axId val="686577640"/>
        <c:scaling>
          <c:orientation val="minMax"/>
          <c:min val="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9112"/>
        <c:crosses val="autoZero"/>
        <c:crossBetween val="midCat"/>
      </c:valAx>
      <c:valAx>
        <c:axId val="6865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7841466950171"/>
          <c:y val="0.13186102080193546"/>
          <c:w val="0.84412729658792662"/>
          <c:h val="0.76825788071627987"/>
        </c:manualLayout>
      </c:layout>
      <c:scatterChart>
        <c:scatterStyle val="lineMarker"/>
        <c:varyColors val="0"/>
        <c:ser>
          <c:idx val="0"/>
          <c:order val="0"/>
          <c:tx>
            <c:v>Experimental CND data of Test #28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A-47A1-80E5-F56DC324FD66}"/>
            </c:ext>
          </c:extLst>
        </c:ser>
        <c:ser>
          <c:idx val="2"/>
          <c:order val="2"/>
          <c:tx>
            <c:v>Experimental CND data of Test #29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A-47A1-80E5-F56DC324FD66}"/>
            </c:ext>
          </c:extLst>
        </c:ser>
        <c:ser>
          <c:idx val="4"/>
          <c:order val="4"/>
          <c:tx>
            <c:v>Experimental CND data of Test #27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A-47A1-80E5-F56DC32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81032"/>
        <c:axId val="871281688"/>
      </c:scatterChart>
      <c:scatterChart>
        <c:scatterStyle val="smoothMarker"/>
        <c:varyColors val="0"/>
        <c:ser>
          <c:idx val="1"/>
          <c:order val="1"/>
          <c:tx>
            <c:v>SP-Wax CND of Test #28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5A-47A1-80E5-F56DC324FD66}"/>
            </c:ext>
          </c:extLst>
        </c:ser>
        <c:ser>
          <c:idx val="3"/>
          <c:order val="3"/>
          <c:tx>
            <c:v>SP-Wax CND of Test #29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5A-47A1-80E5-F56DC324FD66}"/>
            </c:ext>
          </c:extLst>
        </c:ser>
        <c:ser>
          <c:idx val="5"/>
          <c:order val="5"/>
          <c:tx>
            <c:v>SP-Wax CND of Test #27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5A-47A1-80E5-F56DC32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81032"/>
        <c:axId val="871281688"/>
      </c:scatterChart>
      <c:valAx>
        <c:axId val="871281032"/>
        <c:scaling>
          <c:orientation val="minMax"/>
          <c:max val="6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324573754412056"/>
              <c:y val="0.94739306524706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1281688"/>
        <c:crosses val="autoZero"/>
        <c:crossBetween val="midCat"/>
      </c:valAx>
      <c:valAx>
        <c:axId val="87128168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Solid-phase weight composition</a:t>
                </a:r>
              </a:p>
            </c:rich>
          </c:tx>
          <c:layout>
            <c:manualLayout>
              <c:xMode val="edge"/>
              <c:yMode val="edge"/>
              <c:x val="1.4732394993481581E-2"/>
              <c:y val="0.33035257843405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12810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8439433229857"/>
          <c:y val="0.27159543152770965"/>
          <c:w val="0.45620506955797735"/>
          <c:h val="0.31671912631200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Panacharoensawad</a:t>
            </a:r>
          </a:p>
        </c:rich>
      </c:tx>
      <c:layout>
        <c:manualLayout>
          <c:xMode val="edge"/>
          <c:yMode val="edge"/>
          <c:x val="0.53309589036331473"/>
          <c:y val="0.131668505910857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#27, CCN=35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Panacharoensawad!$C$280:$C$339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-2.7570997999999999E-2</c:v>
                </c:pt>
                <c:pt idx="8">
                  <c:v>-7.3682372999999995E-2</c:v>
                </c:pt>
                <c:pt idx="9">
                  <c:v>-0.11049890900000001</c:v>
                </c:pt>
                <c:pt idx="10">
                  <c:v>-0.137258563</c:v>
                </c:pt>
                <c:pt idx="11">
                  <c:v>-0.154223889</c:v>
                </c:pt>
                <c:pt idx="12">
                  <c:v>-0.16240238600000001</c:v>
                </c:pt>
                <c:pt idx="13">
                  <c:v>-0.16326612800000001</c:v>
                </c:pt>
                <c:pt idx="14">
                  <c:v>-0.158471533</c:v>
                </c:pt>
                <c:pt idx="15">
                  <c:v>-0.13378521700000001</c:v>
                </c:pt>
                <c:pt idx="16">
                  <c:v>-0.118266389</c:v>
                </c:pt>
                <c:pt idx="17">
                  <c:v>-0.102859592</c:v>
                </c:pt>
                <c:pt idx="18">
                  <c:v>-8.8942742000000005E-2</c:v>
                </c:pt>
                <c:pt idx="19">
                  <c:v>-7.7087752999999995E-2</c:v>
                </c:pt>
                <c:pt idx="20">
                  <c:v>-6.6813764999999997E-2</c:v>
                </c:pt>
                <c:pt idx="21">
                  <c:v>-5.8993098000000001E-2</c:v>
                </c:pt>
                <c:pt idx="22">
                  <c:v>-5.1645755000000002E-2</c:v>
                </c:pt>
                <c:pt idx="23">
                  <c:v>-4.5212850999999998E-2</c:v>
                </c:pt>
                <c:pt idx="24">
                  <c:v>-3.9579913000000001E-2</c:v>
                </c:pt>
                <c:pt idx="25">
                  <c:v>-3.4645954999999999E-2</c:v>
                </c:pt>
                <c:pt idx="26">
                  <c:v>-3.0320742000000001E-2</c:v>
                </c:pt>
                <c:pt idx="27">
                  <c:v>-2.6520703E-2</c:v>
                </c:pt>
                <c:pt idx="28">
                  <c:v>-2.3160907000000001E-2</c:v>
                </c:pt>
                <c:pt idx="29">
                  <c:v>-2.0135963E-2</c:v>
                </c:pt>
                <c:pt idx="30">
                  <c:v>-1.7270087E-2</c:v>
                </c:pt>
                <c:pt idx="31">
                  <c:v>-1.4182154000000001E-2</c:v>
                </c:pt>
                <c:pt idx="32">
                  <c:v>-9.9242810000000001E-3</c:v>
                </c:pt>
                <c:pt idx="33">
                  <c:v>-2.0904679999999998E-3</c:v>
                </c:pt>
                <c:pt idx="34">
                  <c:v>1.471474E-2</c:v>
                </c:pt>
                <c:pt idx="35">
                  <c:v>4.7564836999999999E-2</c:v>
                </c:pt>
                <c:pt idx="36">
                  <c:v>9.1524856000000002E-2</c:v>
                </c:pt>
                <c:pt idx="37">
                  <c:v>0.12626725999999999</c:v>
                </c:pt>
                <c:pt idx="38">
                  <c:v>0.14360303399999999</c:v>
                </c:pt>
                <c:pt idx="39">
                  <c:v>0.14787715700000001</c:v>
                </c:pt>
                <c:pt idx="40">
                  <c:v>0.14369232000000001</c:v>
                </c:pt>
                <c:pt idx="41">
                  <c:v>0.132731285</c:v>
                </c:pt>
                <c:pt idx="42">
                  <c:v>0.114443663</c:v>
                </c:pt>
                <c:pt idx="43">
                  <c:v>9.0454287999999994E-2</c:v>
                </c:pt>
                <c:pt idx="44">
                  <c:v>6.7818463999999995E-2</c:v>
                </c:pt>
                <c:pt idx="45">
                  <c:v>5.0738813000000001E-2</c:v>
                </c:pt>
                <c:pt idx="46">
                  <c:v>3.8465916000000003E-2</c:v>
                </c:pt>
                <c:pt idx="47">
                  <c:v>2.9452591E-2</c:v>
                </c:pt>
                <c:pt idx="48">
                  <c:v>2.2678034E-2</c:v>
                </c:pt>
                <c:pt idx="49">
                  <c:v>1.7523260999999998E-2</c:v>
                </c:pt>
                <c:pt idx="50">
                  <c:v>1.3578289E-2</c:v>
                </c:pt>
                <c:pt idx="51">
                  <c:v>1.0549709000000001E-2</c:v>
                </c:pt>
                <c:pt idx="52">
                  <c:v>8.2192789999999995E-3</c:v>
                </c:pt>
                <c:pt idx="53">
                  <c:v>6.4222910000000001E-3</c:v>
                </c:pt>
                <c:pt idx="54">
                  <c:v>5.033689E-3</c:v>
                </c:pt>
                <c:pt idx="55">
                  <c:v>3.9579869999999996E-3</c:v>
                </c:pt>
                <c:pt idx="56">
                  <c:v>3.1217179999999999E-3</c:v>
                </c:pt>
                <c:pt idx="57">
                  <c:v>2.4701810000000001E-3</c:v>
                </c:pt>
                <c:pt idx="58">
                  <c:v>1.9701430000000002E-3</c:v>
                </c:pt>
                <c:pt idx="59">
                  <c:v>1.7555089999999999E-3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8-4196-B1FF-4065C716C4C8}"/>
            </c:ext>
          </c:extLst>
        </c:ser>
        <c:ser>
          <c:idx val="1"/>
          <c:order val="1"/>
          <c:tx>
            <c:v>Test #28, CCN=35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Panacharoensawad!$G$280:$G$339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-2.3306469E-2</c:v>
                </c:pt>
                <c:pt idx="8">
                  <c:v>-6.2285593E-2</c:v>
                </c:pt>
                <c:pt idx="9">
                  <c:v>-9.3407531000000002E-2</c:v>
                </c:pt>
                <c:pt idx="10">
                  <c:v>-0.116028149</c:v>
                </c:pt>
                <c:pt idx="11">
                  <c:v>-0.13036937100000001</c:v>
                </c:pt>
                <c:pt idx="12">
                  <c:v>-0.13728286200000001</c:v>
                </c:pt>
                <c:pt idx="13">
                  <c:v>-0.13801300399999999</c:v>
                </c:pt>
                <c:pt idx="14">
                  <c:v>-0.13396000799999999</c:v>
                </c:pt>
                <c:pt idx="15">
                  <c:v>-0.11309203399999999</c:v>
                </c:pt>
                <c:pt idx="16">
                  <c:v>-9.9973569999999998E-2</c:v>
                </c:pt>
                <c:pt idx="17">
                  <c:v>-8.6949806000000004E-2</c:v>
                </c:pt>
                <c:pt idx="18">
                  <c:v>-7.5185528000000001E-2</c:v>
                </c:pt>
                <c:pt idx="19">
                  <c:v>-6.5164187999999998E-2</c:v>
                </c:pt>
                <c:pt idx="20">
                  <c:v>-5.6479300000000003E-2</c:v>
                </c:pt>
                <c:pt idx="21">
                  <c:v>-4.9868244999999999E-2</c:v>
                </c:pt>
                <c:pt idx="22">
                  <c:v>-4.3657266E-2</c:v>
                </c:pt>
                <c:pt idx="23">
                  <c:v>-3.8219213000000002E-2</c:v>
                </c:pt>
                <c:pt idx="24">
                  <c:v>-3.3457234000000002E-2</c:v>
                </c:pt>
                <c:pt idx="25">
                  <c:v>-2.9285775999999999E-2</c:v>
                </c:pt>
                <c:pt idx="26">
                  <c:v>-2.5628115999999999E-2</c:v>
                </c:pt>
                <c:pt idx="27">
                  <c:v>-2.2412519999999998E-2</c:v>
                </c:pt>
                <c:pt idx="28">
                  <c:v>-1.9564433999999999E-2</c:v>
                </c:pt>
                <c:pt idx="29">
                  <c:v>-1.6987591999999999E-2</c:v>
                </c:pt>
                <c:pt idx="30">
                  <c:v>-1.4514287000000001E-2</c:v>
                </c:pt>
                <c:pt idx="31">
                  <c:v>-1.1770714E-2</c:v>
                </c:pt>
                <c:pt idx="32">
                  <c:v>-7.8160460000000001E-3</c:v>
                </c:pt>
                <c:pt idx="33">
                  <c:v>-2.5223699999999999E-4</c:v>
                </c:pt>
                <c:pt idx="34">
                  <c:v>1.6304252000000002E-2</c:v>
                </c:pt>
                <c:pt idx="35">
                  <c:v>4.8902460000000002E-2</c:v>
                </c:pt>
                <c:pt idx="36">
                  <c:v>9.2546011999999997E-2</c:v>
                </c:pt>
                <c:pt idx="37">
                  <c:v>0.12674023500000001</c:v>
                </c:pt>
                <c:pt idx="38">
                  <c:v>0.142838983</c:v>
                </c:pt>
                <c:pt idx="39">
                  <c:v>0.14402838200000001</c:v>
                </c:pt>
                <c:pt idx="40">
                  <c:v>0.13272904699999999</c:v>
                </c:pt>
                <c:pt idx="41">
                  <c:v>0.110114035</c:v>
                </c:pt>
                <c:pt idx="42">
                  <c:v>8.3441568999999993E-2</c:v>
                </c:pt>
                <c:pt idx="43">
                  <c:v>6.1583204000000002E-2</c:v>
                </c:pt>
                <c:pt idx="44">
                  <c:v>4.5974092000000001E-2</c:v>
                </c:pt>
                <c:pt idx="45">
                  <c:v>3.4797131000000002E-2</c:v>
                </c:pt>
                <c:pt idx="46">
                  <c:v>2.6550117000000002E-2</c:v>
                </c:pt>
                <c:pt idx="47">
                  <c:v>2.0346220000000002E-2</c:v>
                </c:pt>
                <c:pt idx="48">
                  <c:v>1.5636728999999999E-2</c:v>
                </c:pt>
                <c:pt idx="49">
                  <c:v>1.2046512000000001E-2</c:v>
                </c:pt>
                <c:pt idx="50">
                  <c:v>9.3028160000000002E-3</c:v>
                </c:pt>
                <c:pt idx="51">
                  <c:v>7.2020560000000001E-3</c:v>
                </c:pt>
                <c:pt idx="52">
                  <c:v>5.5906139999999998E-3</c:v>
                </c:pt>
                <c:pt idx="53">
                  <c:v>4.3521569999999997E-3</c:v>
                </c:pt>
                <c:pt idx="54">
                  <c:v>3.3984110000000001E-3</c:v>
                </c:pt>
                <c:pt idx="55">
                  <c:v>2.6621370000000002E-3</c:v>
                </c:pt>
                <c:pt idx="56">
                  <c:v>2.0917679999999999E-3</c:v>
                </c:pt>
                <c:pt idx="57">
                  <c:v>1.648898E-3</c:v>
                </c:pt>
                <c:pt idx="58">
                  <c:v>1.309681E-3</c:v>
                </c:pt>
                <c:pt idx="59">
                  <c:v>1.161378E-3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8-4196-B1FF-4065C716C4C8}"/>
            </c:ext>
          </c:extLst>
        </c:ser>
        <c:ser>
          <c:idx val="2"/>
          <c:order val="2"/>
          <c:tx>
            <c:v>Test #29, CCN=34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Panacharoensawad!$K$280:$K$339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-1.7052956000000001E-2</c:v>
                </c:pt>
                <c:pt idx="8">
                  <c:v>-4.5573333000000001E-2</c:v>
                </c:pt>
                <c:pt idx="9">
                  <c:v>-6.8344712000000002E-2</c:v>
                </c:pt>
                <c:pt idx="10">
                  <c:v>-8.4895838000000001E-2</c:v>
                </c:pt>
                <c:pt idx="11">
                  <c:v>-9.5389069000000007E-2</c:v>
                </c:pt>
                <c:pt idx="12">
                  <c:v>-0.10044755299999999</c:v>
                </c:pt>
                <c:pt idx="13">
                  <c:v>-0.10098178300000001</c:v>
                </c:pt>
                <c:pt idx="14">
                  <c:v>-9.8016270000000003E-2</c:v>
                </c:pt>
                <c:pt idx="15">
                  <c:v>-8.2747520000000005E-2</c:v>
                </c:pt>
                <c:pt idx="16">
                  <c:v>-7.3148953000000003E-2</c:v>
                </c:pt>
                <c:pt idx="17">
                  <c:v>-6.3619673000000002E-2</c:v>
                </c:pt>
                <c:pt idx="18">
                  <c:v>-5.5011932999999999E-2</c:v>
                </c:pt>
                <c:pt idx="19">
                  <c:v>-4.7679462999999998E-2</c:v>
                </c:pt>
                <c:pt idx="20">
                  <c:v>-4.1324834999999997E-2</c:v>
                </c:pt>
                <c:pt idx="21">
                  <c:v>-3.6487564E-2</c:v>
                </c:pt>
                <c:pt idx="22">
                  <c:v>-3.1942961999999998E-2</c:v>
                </c:pt>
                <c:pt idx="23">
                  <c:v>-2.7963775999999999E-2</c:v>
                </c:pt>
                <c:pt idx="24">
                  <c:v>-2.4479006000000001E-2</c:v>
                </c:pt>
                <c:pt idx="25">
                  <c:v>-2.1425741000000002E-2</c:v>
                </c:pt>
                <c:pt idx="26">
                  <c:v>-1.8747110000000001E-2</c:v>
                </c:pt>
                <c:pt idx="27">
                  <c:v>-1.6388811E-2</c:v>
                </c:pt>
                <c:pt idx="28">
                  <c:v>-1.4291698E-2</c:v>
                </c:pt>
                <c:pt idx="29">
                  <c:v>-1.2373347999999999E-2</c:v>
                </c:pt>
                <c:pt idx="30">
                  <c:v>-1.0479095000000001E-2</c:v>
                </c:pt>
                <c:pt idx="31">
                  <c:v>-8.2489959999999998E-3</c:v>
                </c:pt>
                <c:pt idx="32">
                  <c:v>-4.7610300000000003E-3</c:v>
                </c:pt>
                <c:pt idx="33">
                  <c:v>2.3478779999999999E-3</c:v>
                </c:pt>
                <c:pt idx="34">
                  <c:v>1.8378733000000001E-2</c:v>
                </c:pt>
                <c:pt idx="35">
                  <c:v>5.0162605999999998E-2</c:v>
                </c:pt>
                <c:pt idx="36">
                  <c:v>9.2113138999999997E-2</c:v>
                </c:pt>
                <c:pt idx="37">
                  <c:v>0.122222463</c:v>
                </c:pt>
                <c:pt idx="38">
                  <c:v>0.128781585</c:v>
                </c:pt>
                <c:pt idx="39">
                  <c:v>0.113067484</c:v>
                </c:pt>
                <c:pt idx="40">
                  <c:v>8.6312884000000006E-2</c:v>
                </c:pt>
                <c:pt idx="41">
                  <c:v>6.2733537000000006E-2</c:v>
                </c:pt>
                <c:pt idx="42">
                  <c:v>4.6068653000000001E-2</c:v>
                </c:pt>
                <c:pt idx="43">
                  <c:v>3.4446003000000003E-2</c:v>
                </c:pt>
                <c:pt idx="44">
                  <c:v>2.6036297E-2</c:v>
                </c:pt>
                <c:pt idx="45">
                  <c:v>1.9786719000000001E-2</c:v>
                </c:pt>
                <c:pt idx="46">
                  <c:v>1.5082764E-2</c:v>
                </c:pt>
                <c:pt idx="47">
                  <c:v>1.1522487999999999E-2</c:v>
                </c:pt>
                <c:pt idx="48">
                  <c:v>8.8204519999999995E-3</c:v>
                </c:pt>
                <c:pt idx="49">
                  <c:v>6.7661509999999998E-3</c:v>
                </c:pt>
                <c:pt idx="50">
                  <c:v>5.2019320000000003E-3</c:v>
                </c:pt>
                <c:pt idx="51">
                  <c:v>4.0090600000000001E-3</c:v>
                </c:pt>
                <c:pt idx="52">
                  <c:v>3.0978540000000001E-3</c:v>
                </c:pt>
                <c:pt idx="53">
                  <c:v>2.4005319999999999E-3</c:v>
                </c:pt>
                <c:pt idx="54">
                  <c:v>1.8658209999999999E-3</c:v>
                </c:pt>
                <c:pt idx="55">
                  <c:v>1.4548180000000001E-3</c:v>
                </c:pt>
                <c:pt idx="56">
                  <c:v>1.137824E-3</c:v>
                </c:pt>
                <c:pt idx="57">
                  <c:v>8.9273499999999997E-4</c:v>
                </c:pt>
                <c:pt idx="58">
                  <c:v>7.0553499999999997E-4</c:v>
                </c:pt>
                <c:pt idx="59">
                  <c:v>6.2186499999999998E-4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8-4196-B1FF-4065C71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80248"/>
        <c:axId val="391545824"/>
      </c:scatterChart>
      <c:valAx>
        <c:axId val="62248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893717292054557"/>
              <c:y val="0.54656992812842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1545824"/>
        <c:crosses val="autoZero"/>
        <c:crossBetween val="midCat"/>
      </c:valAx>
      <c:valAx>
        <c:axId val="391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Concentration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Gradient, [Kg/m3]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48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93580257791362"/>
          <c:y val="0.11238549529515947"/>
          <c:w val="0.18767259708912332"/>
          <c:h val="0.21089962548857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06496062992125"/>
                  <c:y val="1.5694444444444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 &amp; 2'!$B$56:$B$62</c:f>
              <c:numCache>
                <c:formatCode>General</c:formatCode>
                <c:ptCount val="7"/>
                <c:pt idx="0">
                  <c:v>0.293900381331623</c:v>
                </c:pt>
                <c:pt idx="1">
                  <c:v>0.22653882495866001</c:v>
                </c:pt>
                <c:pt idx="2">
                  <c:v>0.15133128606620902</c:v>
                </c:pt>
                <c:pt idx="3">
                  <c:v>0.116351280666824</c:v>
                </c:pt>
                <c:pt idx="4">
                  <c:v>7.0032565045725997E-2</c:v>
                </c:pt>
                <c:pt idx="5">
                  <c:v>4.9856578814159801E-2</c:v>
                </c:pt>
                <c:pt idx="6">
                  <c:v>2.1836719198191103E-2</c:v>
                </c:pt>
              </c:numCache>
            </c:numRef>
          </c:xVal>
          <c:yVal>
            <c:numRef>
              <c:f>'Table 1 &amp; 2'!$C$56:$C$62</c:f>
              <c:numCache>
                <c:formatCode>General</c:formatCode>
                <c:ptCount val="7"/>
                <c:pt idx="0">
                  <c:v>0.31074865000000002</c:v>
                </c:pt>
                <c:pt idx="1">
                  <c:v>0.24904097</c:v>
                </c:pt>
                <c:pt idx="2">
                  <c:v>0.16737609000000001</c:v>
                </c:pt>
                <c:pt idx="3">
                  <c:v>0.12761281999999999</c:v>
                </c:pt>
                <c:pt idx="4">
                  <c:v>8.5191329999999996E-2</c:v>
                </c:pt>
                <c:pt idx="5">
                  <c:v>4.9209179999999998E-2</c:v>
                </c:pt>
                <c:pt idx="6">
                  <c:v>1.7372660000000002E-2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A-41A4-A01B-1200319C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8440"/>
        <c:axId val="556340240"/>
      </c:scatterChart>
      <c:valAx>
        <c:axId val="5563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0240"/>
        <c:crosses val="autoZero"/>
        <c:crossBetween val="midCat"/>
      </c:valAx>
      <c:valAx>
        <c:axId val="556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Rittirong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06496062992125"/>
                  <c:y val="1.5694444444444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 &amp; 2'!$B$34:$B$39</c:f>
              <c:numCache>
                <c:formatCode>General</c:formatCode>
                <c:ptCount val="6"/>
                <c:pt idx="0">
                  <c:v>2.6900000000000001E-3</c:v>
                </c:pt>
                <c:pt idx="1">
                  <c:v>2.0600000000000002E-3</c:v>
                </c:pt>
                <c:pt idx="2">
                  <c:v>1.2700000000000001E-3</c:v>
                </c:pt>
                <c:pt idx="3">
                  <c:v>7.6000000000000004E-4</c:v>
                </c:pt>
                <c:pt idx="4">
                  <c:v>4.6000000000000001E-4</c:v>
                </c:pt>
                <c:pt idx="5">
                  <c:v>0</c:v>
                </c:pt>
              </c:numCache>
            </c:numRef>
          </c:xVal>
          <c:yVal>
            <c:numRef>
              <c:f>'Table 1 &amp; 2'!$C$34:$C$39</c:f>
              <c:numCache>
                <c:formatCode>General</c:formatCode>
                <c:ptCount val="6"/>
                <c:pt idx="0">
                  <c:v>3.1443399999999998E-3</c:v>
                </c:pt>
                <c:pt idx="1">
                  <c:v>1.9721600000000001E-3</c:v>
                </c:pt>
                <c:pt idx="2">
                  <c:v>1.01661E-3</c:v>
                </c:pt>
                <c:pt idx="3">
                  <c:v>4.4303000000000002E-4</c:v>
                </c:pt>
                <c:pt idx="4">
                  <c:v>1.3929E-4</c:v>
                </c:pt>
                <c:pt idx="5">
                  <c:v>1.5889999999999999E-5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6-4F65-8756-7CA0FE0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8440"/>
        <c:axId val="556340240"/>
      </c:scatterChart>
      <c:valAx>
        <c:axId val="5563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0240"/>
        <c:crosses val="autoZero"/>
        <c:crossBetween val="midCat"/>
      </c:valAx>
      <c:valAx>
        <c:axId val="556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358347975013"/>
          <c:y val="0.11377724481633833"/>
          <c:w val="0.80657407835771411"/>
          <c:h val="0.8570947236297729"/>
        </c:manualLayout>
      </c:layout>
      <c:scatterChart>
        <c:scatterStyle val="smoothMarker"/>
        <c:varyColors val="0"/>
        <c:ser>
          <c:idx val="1"/>
          <c:order val="1"/>
          <c:tx>
            <c:v>C7-C23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Sytem'!$E$6:$E$16</c:f>
              <c:numCache>
                <c:formatCode>General</c:formatCode>
                <c:ptCount val="11"/>
                <c:pt idx="0">
                  <c:v>3.2787422744635157</c:v>
                </c:pt>
                <c:pt idx="1">
                  <c:v>3.2953272259935416</c:v>
                </c:pt>
                <c:pt idx="2">
                  <c:v>3.3026626065934357</c:v>
                </c:pt>
                <c:pt idx="3">
                  <c:v>3.3109732274704826</c:v>
                </c:pt>
                <c:pt idx="4">
                  <c:v>3.330147492232431</c:v>
                </c:pt>
                <c:pt idx="5">
                  <c:v>3.348692670381483</c:v>
                </c:pt>
                <c:pt idx="6">
                  <c:v>3.3706009444423848</c:v>
                </c:pt>
                <c:pt idx="7">
                  <c:v>3.3932928174170933</c:v>
                </c:pt>
                <c:pt idx="8">
                  <c:v>3.4200311222832132</c:v>
                </c:pt>
                <c:pt idx="9">
                  <c:v>3.4496200243543176</c:v>
                </c:pt>
                <c:pt idx="10">
                  <c:v>3.4869691961141216</c:v>
                </c:pt>
              </c:numCache>
            </c:numRef>
          </c:xVal>
          <c:yVal>
            <c:numRef>
              <c:f>'Binary Sytem'!$A$6:$A$16</c:f>
              <c:numCache>
                <c:formatCode>General</c:formatCode>
                <c:ptCount val="11"/>
                <c:pt idx="0">
                  <c:v>0.308</c:v>
                </c:pt>
                <c:pt idx="1">
                  <c:v>0.26800000000000002</c:v>
                </c:pt>
                <c:pt idx="2">
                  <c:v>0.252</c:v>
                </c:pt>
                <c:pt idx="3">
                  <c:v>0.23499999999999999</c:v>
                </c:pt>
                <c:pt idx="4">
                  <c:v>0.2</c:v>
                </c:pt>
                <c:pt idx="5">
                  <c:v>0.17100000000000001</c:v>
                </c:pt>
                <c:pt idx="6">
                  <c:v>0.14199999999999999</c:v>
                </c:pt>
                <c:pt idx="7">
                  <c:v>0.11700000000000001</c:v>
                </c:pt>
                <c:pt idx="8">
                  <c:v>9.2999999999999999E-2</c:v>
                </c:pt>
                <c:pt idx="9">
                  <c:v>7.1999999999999995E-2</c:v>
                </c:pt>
                <c:pt idx="10">
                  <c:v>5.1999999999999998E-2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5-4CDF-8457-07FEE7EE6005}"/>
            </c:ext>
          </c:extLst>
        </c:ser>
        <c:ser>
          <c:idx val="3"/>
          <c:order val="3"/>
          <c:tx>
            <c:v>C7-C25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Sytem'!$J$6:$J$14</c:f>
              <c:numCache>
                <c:formatCode>General</c:formatCode>
                <c:ptCount val="9"/>
                <c:pt idx="0">
                  <c:v>3.1416606189699752</c:v>
                </c:pt>
                <c:pt idx="1">
                  <c:v>3.1605962148699729</c:v>
                </c:pt>
                <c:pt idx="2">
                  <c:v>3.1804390278033976</c:v>
                </c:pt>
                <c:pt idx="3">
                  <c:v>3.1847235182277647</c:v>
                </c:pt>
                <c:pt idx="4">
                  <c:v>3.1907188370467985</c:v>
                </c:pt>
                <c:pt idx="5">
                  <c:v>3.2265246135430146</c:v>
                </c:pt>
                <c:pt idx="6">
                  <c:v>3.2420901106525357</c:v>
                </c:pt>
                <c:pt idx="7">
                  <c:v>3.3247223025696782</c:v>
                </c:pt>
                <c:pt idx="8">
                  <c:v>3.3310682069526054</c:v>
                </c:pt>
              </c:numCache>
            </c:numRef>
          </c:xVal>
          <c:yVal>
            <c:numRef>
              <c:f>'Binary Sytem'!$F$6:$F$14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0.46899999999999997</c:v>
                </c:pt>
                <c:pt idx="2">
                  <c:v>0.39100000000000001</c:v>
                </c:pt>
                <c:pt idx="3">
                  <c:v>0.376</c:v>
                </c:pt>
                <c:pt idx="4">
                  <c:v>0.35599999999999998</c:v>
                </c:pt>
                <c:pt idx="5">
                  <c:v>0.25700000000000001</c:v>
                </c:pt>
                <c:pt idx="6">
                  <c:v>0.223</c:v>
                </c:pt>
                <c:pt idx="7">
                  <c:v>0.104</c:v>
                </c:pt>
                <c:pt idx="8">
                  <c:v>9.8000000000000004E-2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85-4CDF-8457-07FEE7EE6005}"/>
            </c:ext>
          </c:extLst>
        </c:ser>
        <c:ser>
          <c:idx val="5"/>
          <c:order val="5"/>
          <c:tx>
            <c:v>C7-C36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Sytem'!$O$6:$O$19</c:f>
              <c:numCache>
                <c:formatCode>General</c:formatCode>
                <c:ptCount val="14"/>
                <c:pt idx="0">
                  <c:v>3.4363552641526294</c:v>
                </c:pt>
                <c:pt idx="1">
                  <c:v>3.4310496267018005</c:v>
                </c:pt>
                <c:pt idx="2">
                  <c:v>3.4275451236315524</c:v>
                </c:pt>
                <c:pt idx="3">
                  <c:v>3.4181840555386547</c:v>
                </c:pt>
                <c:pt idx="4">
                  <c:v>3.3961277351563748</c:v>
                </c:pt>
                <c:pt idx="5">
                  <c:v>3.3884636367024825</c:v>
                </c:pt>
                <c:pt idx="6">
                  <c:v>3.3805140409650694</c:v>
                </c:pt>
                <c:pt idx="7">
                  <c:v>3.3672414547829983</c:v>
                </c:pt>
                <c:pt idx="8">
                  <c:v>3.3516444843662545</c:v>
                </c:pt>
                <c:pt idx="9">
                  <c:v>3.3377725708525672</c:v>
                </c:pt>
                <c:pt idx="10">
                  <c:v>3.3111705650181453</c:v>
                </c:pt>
                <c:pt idx="11">
                  <c:v>3.2959245892453986</c:v>
                </c:pt>
                <c:pt idx="12">
                  <c:v>3.2818089330839162</c:v>
                </c:pt>
                <c:pt idx="13">
                  <c:v>3.2671410555479325</c:v>
                </c:pt>
              </c:numCache>
            </c:numRef>
          </c:xVal>
          <c:yVal>
            <c:numRef>
              <c:f>'Binary Sytem'!$K$6:$K$19</c:f>
              <c:numCache>
                <c:formatCode>General</c:formatCode>
                <c:ptCount val="14"/>
                <c:pt idx="0">
                  <c:v>3.2850000000000002E-4</c:v>
                </c:pt>
                <c:pt idx="1">
                  <c:v>3.5570000000000003E-4</c:v>
                </c:pt>
                <c:pt idx="2">
                  <c:v>3.7480000000000006E-4</c:v>
                </c:pt>
                <c:pt idx="3">
                  <c:v>4.3129999999999997E-4</c:v>
                </c:pt>
                <c:pt idx="4">
                  <c:v>5.9820000000000001E-4</c:v>
                </c:pt>
                <c:pt idx="5">
                  <c:v>6.6970000000000007E-4</c:v>
                </c:pt>
                <c:pt idx="6">
                  <c:v>7.5430000000000007E-4</c:v>
                </c:pt>
                <c:pt idx="7">
                  <c:v>9.1809999999999993E-4</c:v>
                </c:pt>
                <c:pt idx="8">
                  <c:v>1.157E-3</c:v>
                </c:pt>
                <c:pt idx="9">
                  <c:v>1.4210000000000002E-3</c:v>
                </c:pt>
                <c:pt idx="10">
                  <c:v>2.1070000000000004E-3</c:v>
                </c:pt>
                <c:pt idx="11">
                  <c:v>2.64E-3</c:v>
                </c:pt>
                <c:pt idx="12">
                  <c:v>3.2519999999999997E-3</c:v>
                </c:pt>
                <c:pt idx="13">
                  <c:v>4.0379999999999999E-3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85-4CDF-8457-07FEE7EE6005}"/>
            </c:ext>
          </c:extLst>
        </c:ser>
        <c:ser>
          <c:idx val="7"/>
          <c:order val="7"/>
          <c:tx>
            <c:v>C7-C32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Sytem'!$T$6:$T$16</c:f>
              <c:numCache>
                <c:formatCode>General</c:formatCode>
                <c:ptCount val="11"/>
                <c:pt idx="0">
                  <c:v>3.4603512948634547</c:v>
                </c:pt>
                <c:pt idx="1">
                  <c:v>3.4381038169828577</c:v>
                </c:pt>
                <c:pt idx="2">
                  <c:v>3.4205575508807935</c:v>
                </c:pt>
                <c:pt idx="3">
                  <c:v>3.4064934578293142</c:v>
                </c:pt>
                <c:pt idx="4">
                  <c:v>3.3898075267286321</c:v>
                </c:pt>
                <c:pt idx="5">
                  <c:v>3.3841062067891934</c:v>
                </c:pt>
                <c:pt idx="6">
                  <c:v>3.3639112869315406</c:v>
                </c:pt>
                <c:pt idx="7">
                  <c:v>3.3527232494593737</c:v>
                </c:pt>
                <c:pt idx="8">
                  <c:v>3.3366366035708688</c:v>
                </c:pt>
                <c:pt idx="9">
                  <c:v>3.3238271875768635</c:v>
                </c:pt>
                <c:pt idx="10">
                  <c:v>3.3186097679959907</c:v>
                </c:pt>
              </c:numCache>
            </c:numRef>
          </c:xVal>
          <c:yVal>
            <c:numRef>
              <c:f>'Binary Sytem'!$P$6:$P$16</c:f>
              <c:numCache>
                <c:formatCode>General</c:formatCode>
                <c:ptCount val="11"/>
                <c:pt idx="0">
                  <c:v>1.3680000000000001E-3</c:v>
                </c:pt>
                <c:pt idx="1">
                  <c:v>1.8280000000000002E-3</c:v>
                </c:pt>
                <c:pt idx="2">
                  <c:v>2.297E-3</c:v>
                </c:pt>
                <c:pt idx="3">
                  <c:v>2.758E-3</c:v>
                </c:pt>
                <c:pt idx="4">
                  <c:v>3.4260000000000002E-3</c:v>
                </c:pt>
                <c:pt idx="5">
                  <c:v>3.689E-3</c:v>
                </c:pt>
                <c:pt idx="6">
                  <c:v>4.7939999999999997E-3</c:v>
                </c:pt>
                <c:pt idx="7">
                  <c:v>5.5420000000000001E-3</c:v>
                </c:pt>
                <c:pt idx="8">
                  <c:v>6.8240000000000002E-3</c:v>
                </c:pt>
                <c:pt idx="9">
                  <c:v>8.0510000000000009E-3</c:v>
                </c:pt>
                <c:pt idx="10">
                  <c:v>8.6119999999999999E-3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85-4CDF-8457-07FEE7EE6005}"/>
            </c:ext>
          </c:extLst>
        </c:ser>
        <c:ser>
          <c:idx val="8"/>
          <c:order val="8"/>
          <c:tx>
            <c:v>C7-C28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Sytem'!$Y$6:$Y$14</c:f>
              <c:numCache>
                <c:formatCode>General</c:formatCode>
                <c:ptCount val="9"/>
                <c:pt idx="0">
                  <c:v>3.2025005124000825</c:v>
                </c:pt>
                <c:pt idx="1">
                  <c:v>3.2152996820068616</c:v>
                </c:pt>
                <c:pt idx="2">
                  <c:v>3.2519267666092162</c:v>
                </c:pt>
                <c:pt idx="3">
                  <c:v>3.319171534784918</c:v>
                </c:pt>
                <c:pt idx="4">
                  <c:v>3.3540389336839418</c:v>
                </c:pt>
                <c:pt idx="5">
                  <c:v>3.3742517596722923</c:v>
                </c:pt>
                <c:pt idx="6">
                  <c:v>3.3750489382096043</c:v>
                </c:pt>
                <c:pt idx="7">
                  <c:v>3.3895662372086242</c:v>
                </c:pt>
                <c:pt idx="8">
                  <c:v>3.3994642444350771</c:v>
                </c:pt>
              </c:numCache>
            </c:numRef>
          </c:xVal>
          <c:yVal>
            <c:numRef>
              <c:f>'Binary Sytem'!$U$6:$U$14</c:f>
              <c:numCache>
                <c:formatCode>General</c:formatCode>
                <c:ptCount val="9"/>
                <c:pt idx="0">
                  <c:v>0.13</c:v>
                </c:pt>
                <c:pt idx="1">
                  <c:v>0.1138</c:v>
                </c:pt>
                <c:pt idx="2">
                  <c:v>7.7429999999999999E-2</c:v>
                </c:pt>
                <c:pt idx="3">
                  <c:v>3.7589999999999998E-2</c:v>
                </c:pt>
                <c:pt idx="4">
                  <c:v>2.5680000000000001E-2</c:v>
                </c:pt>
                <c:pt idx="5">
                  <c:v>2.0559999999999998E-2</c:v>
                </c:pt>
                <c:pt idx="6">
                  <c:v>2.0379999999999999E-2</c:v>
                </c:pt>
                <c:pt idx="7">
                  <c:v>1.736E-2</c:v>
                </c:pt>
                <c:pt idx="8">
                  <c:v>1.5559999999999999E-2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85-4CDF-8457-07FEE7EE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41312"/>
        <c:axId val="576840000"/>
      </c:scatterChart>
      <c:scatterChart>
        <c:scatterStyle val="lineMarker"/>
        <c:varyColors val="0"/>
        <c:ser>
          <c:idx val="0"/>
          <c:order val="0"/>
          <c:tx>
            <c:strRef>
              <c:f>'Binary Sytem'!$D$5</c:f>
              <c:strCache>
                <c:ptCount val="1"/>
                <c:pt idx="0">
                  <c:v>Exp WAT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'Binary Sytem'!$D$6:$D$16</c:f>
              <c:numCache>
                <c:formatCode>General</c:formatCode>
                <c:ptCount val="11"/>
                <c:pt idx="0">
                  <c:v>3.2605151613955008</c:v>
                </c:pt>
                <c:pt idx="1">
                  <c:v>3.2765399737876804</c:v>
                </c:pt>
                <c:pt idx="2">
                  <c:v>3.284072249589491</c:v>
                </c:pt>
                <c:pt idx="3">
                  <c:v>3.2862306933946761</c:v>
                </c:pt>
                <c:pt idx="4">
                  <c:v>3.318951211417192</c:v>
                </c:pt>
                <c:pt idx="5">
                  <c:v>3.3233632436025262</c:v>
                </c:pt>
                <c:pt idx="6">
                  <c:v>3.3467202141900936</c:v>
                </c:pt>
                <c:pt idx="7">
                  <c:v>3.3647375504710633</c:v>
                </c:pt>
                <c:pt idx="8">
                  <c:v>3.3990482664853841</c:v>
                </c:pt>
                <c:pt idx="9">
                  <c:v>3.4176349965823647</c:v>
                </c:pt>
                <c:pt idx="10">
                  <c:v>3.4904013961605584</c:v>
                </c:pt>
              </c:numCache>
            </c:numRef>
          </c:xVal>
          <c:yVal>
            <c:numRef>
              <c:f>'Binary Sytem'!$A$6:$A$16</c:f>
              <c:numCache>
                <c:formatCode>General</c:formatCode>
                <c:ptCount val="11"/>
                <c:pt idx="0">
                  <c:v>0.308</c:v>
                </c:pt>
                <c:pt idx="1">
                  <c:v>0.26800000000000002</c:v>
                </c:pt>
                <c:pt idx="2">
                  <c:v>0.252</c:v>
                </c:pt>
                <c:pt idx="3">
                  <c:v>0.23499999999999999</c:v>
                </c:pt>
                <c:pt idx="4">
                  <c:v>0.2</c:v>
                </c:pt>
                <c:pt idx="5">
                  <c:v>0.17100000000000001</c:v>
                </c:pt>
                <c:pt idx="6">
                  <c:v>0.14199999999999999</c:v>
                </c:pt>
                <c:pt idx="7">
                  <c:v>0.11700000000000001</c:v>
                </c:pt>
                <c:pt idx="8">
                  <c:v>9.2999999999999999E-2</c:v>
                </c:pt>
                <c:pt idx="9">
                  <c:v>7.1999999999999995E-2</c:v>
                </c:pt>
                <c:pt idx="1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5-4CDF-8457-07FEE7EE60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'Binary Sytem'!$I$6:$I$14</c:f>
              <c:numCache>
                <c:formatCode>General</c:formatCode>
                <c:ptCount val="9"/>
                <c:pt idx="0">
                  <c:v>3.1279324366593682</c:v>
                </c:pt>
                <c:pt idx="1">
                  <c:v>3.1515915537346357</c:v>
                </c:pt>
                <c:pt idx="2">
                  <c:v>3.1665611146295123</c:v>
                </c:pt>
                <c:pt idx="3">
                  <c:v>3.1705770450221942</c:v>
                </c:pt>
                <c:pt idx="4">
                  <c:v>3.1826861871419481</c:v>
                </c:pt>
                <c:pt idx="5">
                  <c:v>3.2164683177870699</c:v>
                </c:pt>
                <c:pt idx="6">
                  <c:v>3.2216494845360826</c:v>
                </c:pt>
                <c:pt idx="7">
                  <c:v>3.3178500331785008</c:v>
                </c:pt>
                <c:pt idx="8">
                  <c:v>3.3255736614566014</c:v>
                </c:pt>
              </c:numCache>
            </c:numRef>
          </c:xVal>
          <c:yVal>
            <c:numRef>
              <c:f>'Binary Sytem'!$F$6:$F$14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0.46899999999999997</c:v>
                </c:pt>
                <c:pt idx="2">
                  <c:v>0.39100000000000001</c:v>
                </c:pt>
                <c:pt idx="3">
                  <c:v>0.376</c:v>
                </c:pt>
                <c:pt idx="4">
                  <c:v>0.35599999999999998</c:v>
                </c:pt>
                <c:pt idx="5">
                  <c:v>0.25700000000000001</c:v>
                </c:pt>
                <c:pt idx="6">
                  <c:v>0.223</c:v>
                </c:pt>
                <c:pt idx="7">
                  <c:v>0.104</c:v>
                </c:pt>
                <c:pt idx="8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85-4CDF-8457-07FEE7EE600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'Binary Sytem'!$N$6:$N$19</c:f>
              <c:numCache>
                <c:formatCode>General</c:formatCode>
                <c:ptCount val="14"/>
                <c:pt idx="0">
                  <c:v>3.4334763948497855</c:v>
                </c:pt>
                <c:pt idx="1">
                  <c:v>3.4228991956186894</c:v>
                </c:pt>
                <c:pt idx="2">
                  <c:v>3.4199726402188784</c:v>
                </c:pt>
                <c:pt idx="3">
                  <c:v>3.4077355597205656</c:v>
                </c:pt>
                <c:pt idx="4">
                  <c:v>3.3869602032176123</c:v>
                </c:pt>
                <c:pt idx="5">
                  <c:v>3.377807802736025</c:v>
                </c:pt>
                <c:pt idx="6">
                  <c:v>3.3738191632928478</c:v>
                </c:pt>
                <c:pt idx="7">
                  <c:v>3.3607797008906073</c:v>
                </c:pt>
                <c:pt idx="8">
                  <c:v>3.3450409767519655</c:v>
                </c:pt>
                <c:pt idx="9">
                  <c:v>3.330557868442964</c:v>
                </c:pt>
                <c:pt idx="10">
                  <c:v>3.306878306878307</c:v>
                </c:pt>
                <c:pt idx="11">
                  <c:v>3.2835330815957975</c:v>
                </c:pt>
                <c:pt idx="12">
                  <c:v>3.2701111837802492</c:v>
                </c:pt>
                <c:pt idx="13">
                  <c:v>3.254678600488202</c:v>
                </c:pt>
              </c:numCache>
            </c:numRef>
          </c:xVal>
          <c:yVal>
            <c:numRef>
              <c:f>'Binary Sytem'!$K$6:$K$19</c:f>
              <c:numCache>
                <c:formatCode>General</c:formatCode>
                <c:ptCount val="14"/>
                <c:pt idx="0">
                  <c:v>3.2850000000000002E-4</c:v>
                </c:pt>
                <c:pt idx="1">
                  <c:v>3.5570000000000003E-4</c:v>
                </c:pt>
                <c:pt idx="2">
                  <c:v>3.7480000000000006E-4</c:v>
                </c:pt>
                <c:pt idx="3">
                  <c:v>4.3129999999999997E-4</c:v>
                </c:pt>
                <c:pt idx="4">
                  <c:v>5.9820000000000001E-4</c:v>
                </c:pt>
                <c:pt idx="5">
                  <c:v>6.6970000000000007E-4</c:v>
                </c:pt>
                <c:pt idx="6">
                  <c:v>7.5430000000000007E-4</c:v>
                </c:pt>
                <c:pt idx="7">
                  <c:v>9.1809999999999993E-4</c:v>
                </c:pt>
                <c:pt idx="8">
                  <c:v>1.157E-3</c:v>
                </c:pt>
                <c:pt idx="9">
                  <c:v>1.4210000000000002E-3</c:v>
                </c:pt>
                <c:pt idx="10">
                  <c:v>2.1070000000000004E-3</c:v>
                </c:pt>
                <c:pt idx="11">
                  <c:v>2.64E-3</c:v>
                </c:pt>
                <c:pt idx="12">
                  <c:v>3.2519999999999997E-3</c:v>
                </c:pt>
                <c:pt idx="13">
                  <c:v>4.0379999999999999E-3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85-4CDF-8457-07FEE7EE600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'Binary Sytem'!$S$6:$S$16</c:f>
              <c:numCache>
                <c:formatCode>General</c:formatCode>
                <c:ptCount val="11"/>
                <c:pt idx="0">
                  <c:v>3.4572169403630078</c:v>
                </c:pt>
                <c:pt idx="1">
                  <c:v>3.4358357670503357</c:v>
                </c:pt>
                <c:pt idx="2">
                  <c:v>3.4158838599487615</c:v>
                </c:pt>
                <c:pt idx="3">
                  <c:v>3.4030968181044754</c:v>
                </c:pt>
                <c:pt idx="4">
                  <c:v>3.3869602032176123</c:v>
                </c:pt>
                <c:pt idx="5">
                  <c:v>3.3800912624640871</c:v>
                </c:pt>
                <c:pt idx="6">
                  <c:v>3.3619095646327115</c:v>
                </c:pt>
                <c:pt idx="7">
                  <c:v>3.351768057650411</c:v>
                </c:pt>
                <c:pt idx="8">
                  <c:v>3.3366700033366703</c:v>
                </c:pt>
                <c:pt idx="9">
                  <c:v>3.3217073575817975</c:v>
                </c:pt>
                <c:pt idx="10">
                  <c:v>3.3161996352180405</c:v>
                </c:pt>
              </c:numCache>
            </c:numRef>
          </c:xVal>
          <c:yVal>
            <c:numRef>
              <c:f>'Binary Sytem'!$P$6:$P$16</c:f>
              <c:numCache>
                <c:formatCode>General</c:formatCode>
                <c:ptCount val="11"/>
                <c:pt idx="0">
                  <c:v>1.3680000000000001E-3</c:v>
                </c:pt>
                <c:pt idx="1">
                  <c:v>1.8280000000000002E-3</c:v>
                </c:pt>
                <c:pt idx="2">
                  <c:v>2.297E-3</c:v>
                </c:pt>
                <c:pt idx="3">
                  <c:v>2.758E-3</c:v>
                </c:pt>
                <c:pt idx="4">
                  <c:v>3.4260000000000002E-3</c:v>
                </c:pt>
                <c:pt idx="5">
                  <c:v>3.689E-3</c:v>
                </c:pt>
                <c:pt idx="6">
                  <c:v>4.7939999999999997E-3</c:v>
                </c:pt>
                <c:pt idx="7">
                  <c:v>5.5420000000000001E-3</c:v>
                </c:pt>
                <c:pt idx="8">
                  <c:v>6.8240000000000002E-3</c:v>
                </c:pt>
                <c:pt idx="9">
                  <c:v>8.0510000000000009E-3</c:v>
                </c:pt>
                <c:pt idx="10">
                  <c:v>8.6119999999999999E-3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85-4CDF-8457-07FEE7EE600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xVal>
            <c:numRef>
              <c:f>'Binary Sytem'!$X$7:$X$14</c:f>
              <c:numCache>
                <c:formatCode>General</c:formatCode>
                <c:ptCount val="8"/>
                <c:pt idx="0">
                  <c:v>3.205641929796442</c:v>
                </c:pt>
                <c:pt idx="1">
                  <c:v>3.2430679422733908</c:v>
                </c:pt>
                <c:pt idx="2">
                  <c:v>3.3079722130334108</c:v>
                </c:pt>
                <c:pt idx="3">
                  <c:v>3.3405712376816439</c:v>
                </c:pt>
                <c:pt idx="4">
                  <c:v>3.359086328518643</c:v>
                </c:pt>
                <c:pt idx="5">
                  <c:v>3.3619095646327115</c:v>
                </c:pt>
                <c:pt idx="6">
                  <c:v>3.3681374200067364</c:v>
                </c:pt>
                <c:pt idx="7">
                  <c:v>3.377807802736025</c:v>
                </c:pt>
              </c:numCache>
            </c:numRef>
          </c:xVal>
          <c:yVal>
            <c:numRef>
              <c:f>'Binary Sytem'!$U$7:$U$14</c:f>
              <c:numCache>
                <c:formatCode>General</c:formatCode>
                <c:ptCount val="8"/>
                <c:pt idx="0">
                  <c:v>0.1138</c:v>
                </c:pt>
                <c:pt idx="1">
                  <c:v>7.7429999999999999E-2</c:v>
                </c:pt>
                <c:pt idx="2">
                  <c:v>3.7589999999999998E-2</c:v>
                </c:pt>
                <c:pt idx="3">
                  <c:v>2.5680000000000001E-2</c:v>
                </c:pt>
                <c:pt idx="4">
                  <c:v>2.0559999999999998E-2</c:v>
                </c:pt>
                <c:pt idx="5">
                  <c:v>2.0379999999999999E-2</c:v>
                </c:pt>
                <c:pt idx="6">
                  <c:v>1.736E-2</c:v>
                </c:pt>
                <c:pt idx="7">
                  <c:v>1.5559999999999999E-2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85-4CDF-8457-07FEE7EE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41312"/>
        <c:axId val="576840000"/>
      </c:scatterChart>
      <c:valAx>
        <c:axId val="5768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1000/T, [1/K]</a:t>
                </a:r>
              </a:p>
            </c:rich>
          </c:tx>
          <c:layout>
            <c:manualLayout>
              <c:xMode val="edge"/>
              <c:yMode val="edge"/>
              <c:x val="0.45415521649688029"/>
              <c:y val="3.6858775999641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40000"/>
        <c:crosses val="autoZero"/>
        <c:crossBetween val="midCat"/>
      </c:valAx>
      <c:valAx>
        <c:axId val="57684000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Solute mole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fraction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33927886124329"/>
          <c:y val="0.58696971184266555"/>
          <c:w val="0.13995869144435866"/>
          <c:h val="0.34156785287434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6531145273489"/>
          <c:y val="0.10740730539219999"/>
          <c:w val="0.87395054814866391"/>
          <c:h val="0.80557946009040515"/>
        </c:manualLayout>
      </c:layout>
      <c:areaChart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cat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cat>
          <c:val>
            <c:numRef>
              <c:f>Fleming!$B$48:$B$146</c:f>
              <c:numCache>
                <c:formatCode>General</c:formatCode>
                <c:ptCount val="99"/>
                <c:pt idx="0">
                  <c:v>0.32847797000000001</c:v>
                </c:pt>
                <c:pt idx="1">
                  <c:v>0.32656863000000003</c:v>
                </c:pt>
                <c:pt idx="2">
                  <c:v>0.32460452000000001</c:v>
                </c:pt>
                <c:pt idx="3">
                  <c:v>0.32258745999999999</c:v>
                </c:pt>
                <c:pt idx="4">
                  <c:v>0.32051570000000001</c:v>
                </c:pt>
                <c:pt idx="5">
                  <c:v>0.31838758</c:v>
                </c:pt>
                <c:pt idx="6">
                  <c:v>0.31620152000000001</c:v>
                </c:pt>
                <c:pt idx="7">
                  <c:v>0.31395606999999998</c:v>
                </c:pt>
                <c:pt idx="8">
                  <c:v>0.31164986</c:v>
                </c:pt>
                <c:pt idx="9">
                  <c:v>0.30928166000000001</c:v>
                </c:pt>
                <c:pt idx="10">
                  <c:v>0.30685033</c:v>
                </c:pt>
                <c:pt idx="11">
                  <c:v>0.30435487999999999</c:v>
                </c:pt>
                <c:pt idx="12">
                  <c:v>0.30179445999999999</c:v>
                </c:pt>
                <c:pt idx="13">
                  <c:v>0.29916835000000003</c:v>
                </c:pt>
                <c:pt idx="14">
                  <c:v>0.29647596999999998</c:v>
                </c:pt>
                <c:pt idx="15">
                  <c:v>0.29371691999999999</c:v>
                </c:pt>
                <c:pt idx="16">
                  <c:v>0.29089092999999999</c:v>
                </c:pt>
                <c:pt idx="17">
                  <c:v>0.28799794000000001</c:v>
                </c:pt>
                <c:pt idx="18">
                  <c:v>0.28503800000000001</c:v>
                </c:pt>
                <c:pt idx="19">
                  <c:v>0.28201140000000002</c:v>
                </c:pt>
                <c:pt idx="20">
                  <c:v>0.27891855999999998</c:v>
                </c:pt>
                <c:pt idx="21">
                  <c:v>0.27576009000000001</c:v>
                </c:pt>
                <c:pt idx="22">
                  <c:v>0.27253678999999997</c:v>
                </c:pt>
                <c:pt idx="23">
                  <c:v>0.26924964000000001</c:v>
                </c:pt>
                <c:pt idx="24">
                  <c:v>0.26589977999999997</c:v>
                </c:pt>
                <c:pt idx="25">
                  <c:v>0.26248853999999999</c:v>
                </c:pt>
                <c:pt idx="26">
                  <c:v>0.25901087</c:v>
                </c:pt>
                <c:pt idx="27">
                  <c:v>0.25548101000000001</c:v>
                </c:pt>
                <c:pt idx="28">
                  <c:v>0.25189472000000002</c:v>
                </c:pt>
                <c:pt idx="29">
                  <c:v>0.24825396999999999</c:v>
                </c:pt>
                <c:pt idx="30">
                  <c:v>0.24456085999999999</c:v>
                </c:pt>
                <c:pt idx="31">
                  <c:v>0.24081764</c:v>
                </c:pt>
                <c:pt idx="32">
                  <c:v>0.23702666</c:v>
                </c:pt>
                <c:pt idx="33">
                  <c:v>0.23319039</c:v>
                </c:pt>
                <c:pt idx="34">
                  <c:v>0.2293114</c:v>
                </c:pt>
                <c:pt idx="35">
                  <c:v>0.22539233</c:v>
                </c:pt>
                <c:pt idx="36">
                  <c:v>0.22143589</c:v>
                </c:pt>
                <c:pt idx="37">
                  <c:v>0.21744487000000001</c:v>
                </c:pt>
                <c:pt idx="38">
                  <c:v>0.21342207999999999</c:v>
                </c:pt>
                <c:pt idx="39">
                  <c:v>0.20937037</c:v>
                </c:pt>
                <c:pt idx="40">
                  <c:v>0.20529259</c:v>
                </c:pt>
                <c:pt idx="41">
                  <c:v>0.20119161999999999</c:v>
                </c:pt>
                <c:pt idx="42">
                  <c:v>0.19707031</c:v>
                </c:pt>
                <c:pt idx="43">
                  <c:v>0.19293147999999999</c:v>
                </c:pt>
                <c:pt idx="44">
                  <c:v>0.18877795</c:v>
                </c:pt>
                <c:pt idx="45">
                  <c:v>0.18461245000000001</c:v>
                </c:pt>
                <c:pt idx="46">
                  <c:v>0.18043205000000001</c:v>
                </c:pt>
                <c:pt idx="47">
                  <c:v>0.17625046</c:v>
                </c:pt>
                <c:pt idx="48">
                  <c:v>0.17206479</c:v>
                </c:pt>
                <c:pt idx="49">
                  <c:v>0.16787752</c:v>
                </c:pt>
                <c:pt idx="50">
                  <c:v>0.16369104000000001</c:v>
                </c:pt>
                <c:pt idx="51">
                  <c:v>0.15950763000000001</c:v>
                </c:pt>
                <c:pt idx="52">
                  <c:v>0.15532948999999999</c:v>
                </c:pt>
                <c:pt idx="53">
                  <c:v>0.15115872999999999</c:v>
                </c:pt>
                <c:pt idx="54">
                  <c:v>0.14699733000000001</c:v>
                </c:pt>
                <c:pt idx="55">
                  <c:v>0.14284722</c:v>
                </c:pt>
                <c:pt idx="56">
                  <c:v>0.13871022</c:v>
                </c:pt>
                <c:pt idx="57">
                  <c:v>0.13458809999999999</c:v>
                </c:pt>
                <c:pt idx="58">
                  <c:v>0.13048256</c:v>
                </c:pt>
                <c:pt idx="59">
                  <c:v>0.12639528999999999</c:v>
                </c:pt>
                <c:pt idx="60">
                  <c:v>0.12232794</c:v>
                </c:pt>
                <c:pt idx="61">
                  <c:v>0.11828221</c:v>
                </c:pt>
                <c:pt idx="62">
                  <c:v>0.11425985</c:v>
                </c:pt>
                <c:pt idx="63">
                  <c:v>0.11026270000000001</c:v>
                </c:pt>
                <c:pt idx="64">
                  <c:v>0.1062927</c:v>
                </c:pt>
                <c:pt idx="65">
                  <c:v>0.10235194</c:v>
                </c:pt>
                <c:pt idx="66">
                  <c:v>9.8442660000000001E-2</c:v>
                </c:pt>
                <c:pt idx="67">
                  <c:v>9.4567230000000002E-2</c:v>
                </c:pt>
                <c:pt idx="68">
                  <c:v>9.0728180000000005E-2</c:v>
                </c:pt>
                <c:pt idx="69">
                  <c:v>8.6924559999999998E-2</c:v>
                </c:pt>
                <c:pt idx="70">
                  <c:v>8.3166119999999996E-2</c:v>
                </c:pt>
                <c:pt idx="71">
                  <c:v>7.9452040000000002E-2</c:v>
                </c:pt>
                <c:pt idx="72">
                  <c:v>7.5784980000000002E-2</c:v>
                </c:pt>
                <c:pt idx="73">
                  <c:v>7.2167449999999994E-2</c:v>
                </c:pt>
                <c:pt idx="74">
                  <c:v>6.8601839999999997E-2</c:v>
                </c:pt>
                <c:pt idx="75">
                  <c:v>6.5090319999999993E-2</c:v>
                </c:pt>
                <c:pt idx="76">
                  <c:v>6.163486E-2</c:v>
                </c:pt>
                <c:pt idx="77">
                  <c:v>5.8237200000000003E-2</c:v>
                </c:pt>
                <c:pt idx="78">
                  <c:v>5.4898839999999997E-2</c:v>
                </c:pt>
                <c:pt idx="79">
                  <c:v>5.1621050000000002E-2</c:v>
                </c:pt>
                <c:pt idx="80">
                  <c:v>4.8404900000000001E-2</c:v>
                </c:pt>
                <c:pt idx="81">
                  <c:v>4.5251220000000002E-2</c:v>
                </c:pt>
                <c:pt idx="82">
                  <c:v>4.2160690000000001E-2</c:v>
                </c:pt>
                <c:pt idx="83">
                  <c:v>3.9133800000000003E-2</c:v>
                </c:pt>
                <c:pt idx="84">
                  <c:v>3.6170889999999997E-2</c:v>
                </c:pt>
                <c:pt idx="85">
                  <c:v>3.3272169999999997E-2</c:v>
                </c:pt>
                <c:pt idx="86">
                  <c:v>3.0437740000000001E-2</c:v>
                </c:pt>
                <c:pt idx="87">
                  <c:v>2.7667649999999998E-2</c:v>
                </c:pt>
                <c:pt idx="88">
                  <c:v>2.4961919999999999E-2</c:v>
                </c:pt>
                <c:pt idx="89">
                  <c:v>2.2320650000000001E-2</c:v>
                </c:pt>
                <c:pt idx="90">
                  <c:v>1.9742949999999999E-2</c:v>
                </c:pt>
                <c:pt idx="91">
                  <c:v>1.723177E-2</c:v>
                </c:pt>
                <c:pt idx="92">
                  <c:v>1.4787140000000001E-2</c:v>
                </c:pt>
                <c:pt idx="93">
                  <c:v>1.2411190000000001E-2</c:v>
                </c:pt>
                <c:pt idx="94">
                  <c:v>1.0107339999999999E-2</c:v>
                </c:pt>
                <c:pt idx="95">
                  <c:v>7.8807800000000004E-3</c:v>
                </c:pt>
                <c:pt idx="96">
                  <c:v>5.7389099999999998E-3</c:v>
                </c:pt>
                <c:pt idx="97">
                  <c:v>3.6910900000000002E-3</c:v>
                </c:pt>
                <c:pt idx="98">
                  <c:v>1.7498399999999999E-3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377-AAF9-2D96B26E9EC2}"/>
            </c:ext>
          </c:extLst>
        </c:ser>
        <c:ser>
          <c:idx val="1"/>
          <c:order val="1"/>
          <c:spPr>
            <a:solidFill>
              <a:schemeClr val="tx2">
                <a:lumMod val="20000"/>
                <a:lumOff val="80000"/>
                <a:alpha val="54000"/>
              </a:schemeClr>
            </a:solidFill>
            <a:ln w="9525">
              <a:solidFill>
                <a:schemeClr val="accent1">
                  <a:lumMod val="20000"/>
                  <a:lumOff val="80000"/>
                  <a:alpha val="0"/>
                </a:schemeClr>
              </a:solidFill>
            </a:ln>
            <a:effectLst/>
          </c:spPr>
          <c:cat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cat>
          <c:val>
            <c:numRef>
              <c:f>Fleming!$D$48:$D$146</c:f>
              <c:numCache>
                <c:formatCode>General</c:formatCode>
                <c:ptCount val="99"/>
                <c:pt idx="0">
                  <c:v>1.5842489999999987E-2</c:v>
                </c:pt>
                <c:pt idx="1">
                  <c:v>3.1724999999999948E-2</c:v>
                </c:pt>
                <c:pt idx="2">
                  <c:v>3.1790459999999965E-2</c:v>
                </c:pt>
                <c:pt idx="3">
                  <c:v>3.1896939999999985E-2</c:v>
                </c:pt>
                <c:pt idx="4">
                  <c:v>3.2043180000000004E-2</c:v>
                </c:pt>
                <c:pt idx="5">
                  <c:v>3.2227909999999971E-2</c:v>
                </c:pt>
                <c:pt idx="6">
                  <c:v>3.2449919999999965E-2</c:v>
                </c:pt>
                <c:pt idx="7">
                  <c:v>3.2707970000000031E-2</c:v>
                </c:pt>
                <c:pt idx="8">
                  <c:v>3.3000839999999976E-2</c:v>
                </c:pt>
                <c:pt idx="9">
                  <c:v>3.3327279999999959E-2</c:v>
                </c:pt>
                <c:pt idx="10">
                  <c:v>3.3686060000000018E-2</c:v>
                </c:pt>
                <c:pt idx="11">
                  <c:v>3.4075870000000008E-2</c:v>
                </c:pt>
                <c:pt idx="12">
                  <c:v>3.449538000000002E-2</c:v>
                </c:pt>
                <c:pt idx="13">
                  <c:v>3.4943219999999997E-2</c:v>
                </c:pt>
                <c:pt idx="14">
                  <c:v>3.5417950000000031E-2</c:v>
                </c:pt>
                <c:pt idx="15">
                  <c:v>3.5918060000000029E-2</c:v>
                </c:pt>
                <c:pt idx="16">
                  <c:v>3.6442030000000014E-2</c:v>
                </c:pt>
                <c:pt idx="17">
                  <c:v>3.6988179999999982E-2</c:v>
                </c:pt>
                <c:pt idx="18">
                  <c:v>3.7554849999999973E-2</c:v>
                </c:pt>
                <c:pt idx="19">
                  <c:v>3.8140229999999997E-2</c:v>
                </c:pt>
                <c:pt idx="20">
                  <c:v>3.8742500000000013E-2</c:v>
                </c:pt>
                <c:pt idx="21">
                  <c:v>3.9359749999999971E-2</c:v>
                </c:pt>
                <c:pt idx="22">
                  <c:v>3.9989970000000041E-2</c:v>
                </c:pt>
                <c:pt idx="23">
                  <c:v>4.063110999999997E-2</c:v>
                </c:pt>
                <c:pt idx="24">
                  <c:v>4.1281070000000031E-2</c:v>
                </c:pt>
                <c:pt idx="25">
                  <c:v>4.1937690000000027E-2</c:v>
                </c:pt>
                <c:pt idx="26">
                  <c:v>4.2605280000000023E-2</c:v>
                </c:pt>
                <c:pt idx="27">
                  <c:v>4.3269019999999991E-2</c:v>
                </c:pt>
                <c:pt idx="28">
                  <c:v>4.3932689999999996E-2</c:v>
                </c:pt>
                <c:pt idx="29">
                  <c:v>4.4593980000000033E-2</c:v>
                </c:pt>
                <c:pt idx="30">
                  <c:v>4.525060000000003E-2</c:v>
                </c:pt>
                <c:pt idx="31">
                  <c:v>4.5900219999999992E-2</c:v>
                </c:pt>
                <c:pt idx="32">
                  <c:v>4.6540560000000009E-2</c:v>
                </c:pt>
                <c:pt idx="33">
                  <c:v>4.7169370000000016E-2</c:v>
                </c:pt>
                <c:pt idx="34">
                  <c:v>4.778439000000001E-2</c:v>
                </c:pt>
                <c:pt idx="35">
                  <c:v>4.8383470000000012E-2</c:v>
                </c:pt>
                <c:pt idx="36">
                  <c:v>4.8964489999999999E-2</c:v>
                </c:pt>
                <c:pt idx="37">
                  <c:v>4.9525399999999997E-2</c:v>
                </c:pt>
                <c:pt idx="38">
                  <c:v>5.0064230000000015E-2</c:v>
                </c:pt>
                <c:pt idx="39">
                  <c:v>5.057911000000001E-2</c:v>
                </c:pt>
                <c:pt idx="40">
                  <c:v>5.1068300000000011E-2</c:v>
                </c:pt>
                <c:pt idx="41">
                  <c:v>5.1530119999999985E-2</c:v>
                </c:pt>
                <c:pt idx="42">
                  <c:v>5.1963029999999993E-2</c:v>
                </c:pt>
                <c:pt idx="43">
                  <c:v>5.2365640000000019E-2</c:v>
                </c:pt>
                <c:pt idx="44">
                  <c:v>5.2736640000000001E-2</c:v>
                </c:pt>
                <c:pt idx="45">
                  <c:v>5.3074909999999975E-2</c:v>
                </c:pt>
                <c:pt idx="46">
                  <c:v>5.3385049999999989E-2</c:v>
                </c:pt>
                <c:pt idx="47">
                  <c:v>5.3655120000000001E-2</c:v>
                </c:pt>
                <c:pt idx="48">
                  <c:v>5.3889839999999994E-2</c:v>
                </c:pt>
                <c:pt idx="49">
                  <c:v>5.4088610000000009E-2</c:v>
                </c:pt>
                <c:pt idx="50">
                  <c:v>5.4250979999999976E-2</c:v>
                </c:pt>
                <c:pt idx="51">
                  <c:v>5.4376649999999999E-2</c:v>
                </c:pt>
                <c:pt idx="52">
                  <c:v>5.445794000000001E-2</c:v>
                </c:pt>
                <c:pt idx="53">
                  <c:v>5.450967000000001E-2</c:v>
                </c:pt>
                <c:pt idx="54">
                  <c:v>5.452456E-2</c:v>
                </c:pt>
                <c:pt idx="55">
                  <c:v>5.4502760000000011E-2</c:v>
                </c:pt>
                <c:pt idx="56">
                  <c:v>5.4444540000000013E-2</c:v>
                </c:pt>
                <c:pt idx="57">
                  <c:v>5.4350250000000017E-2</c:v>
                </c:pt>
                <c:pt idx="58">
                  <c:v>5.4220290000000004E-2</c:v>
                </c:pt>
                <c:pt idx="59">
                  <c:v>5.4055070000000011E-2</c:v>
                </c:pt>
                <c:pt idx="60">
                  <c:v>5.3855039999999993E-2</c:v>
                </c:pt>
                <c:pt idx="61">
                  <c:v>5.3620589999999996E-2</c:v>
                </c:pt>
                <c:pt idx="62">
                  <c:v>5.3352060000000007E-2</c:v>
                </c:pt>
                <c:pt idx="63">
                  <c:v>5.3049670000000007E-2</c:v>
                </c:pt>
                <c:pt idx="64">
                  <c:v>5.2713549999999984E-2</c:v>
                </c:pt>
                <c:pt idx="65">
                  <c:v>5.2343670000000009E-2</c:v>
                </c:pt>
                <c:pt idx="66">
                  <c:v>5.193985999999999E-2</c:v>
                </c:pt>
                <c:pt idx="67">
                  <c:v>5.1501789999999992E-2</c:v>
                </c:pt>
                <c:pt idx="68">
                  <c:v>5.102901E-2</c:v>
                </c:pt>
                <c:pt idx="69">
                  <c:v>5.0524520000000003E-2</c:v>
                </c:pt>
                <c:pt idx="70">
                  <c:v>4.9980659999999996E-2</c:v>
                </c:pt>
                <c:pt idx="71">
                  <c:v>4.9400329999999992E-2</c:v>
                </c:pt>
                <c:pt idx="72">
                  <c:v>4.8782989999999998E-2</c:v>
                </c:pt>
                <c:pt idx="73">
                  <c:v>4.8128240000000003E-2</c:v>
                </c:pt>
                <c:pt idx="74">
                  <c:v>4.7435820000000004E-2</c:v>
                </c:pt>
                <c:pt idx="75">
                  <c:v>4.6705730000000001E-2</c:v>
                </c:pt>
                <c:pt idx="76">
                  <c:v>4.5938119999999999E-2</c:v>
                </c:pt>
                <c:pt idx="77">
                  <c:v>4.5133419999999994E-2</c:v>
                </c:pt>
                <c:pt idx="78">
                  <c:v>4.4292279999999996E-2</c:v>
                </c:pt>
                <c:pt idx="79">
                  <c:v>4.3415529999999994E-2</c:v>
                </c:pt>
                <c:pt idx="80">
                  <c:v>4.2504219999999995E-2</c:v>
                </c:pt>
                <c:pt idx="81">
                  <c:v>4.1559560000000002E-2</c:v>
                </c:pt>
                <c:pt idx="82">
                  <c:v>4.0582880000000002E-2</c:v>
                </c:pt>
                <c:pt idx="83">
                  <c:v>3.9575640000000002E-2</c:v>
                </c:pt>
                <c:pt idx="84">
                  <c:v>3.8539370000000003E-2</c:v>
                </c:pt>
                <c:pt idx="85">
                  <c:v>3.7475660000000001E-2</c:v>
                </c:pt>
                <c:pt idx="86">
                  <c:v>3.6386139999999997E-2</c:v>
                </c:pt>
                <c:pt idx="87">
                  <c:v>3.5272369999999997E-2</c:v>
                </c:pt>
                <c:pt idx="88">
                  <c:v>3.4135900000000004E-2</c:v>
                </c:pt>
                <c:pt idx="89">
                  <c:v>3.2978090000000002E-2</c:v>
                </c:pt>
                <c:pt idx="90">
                  <c:v>3.180123E-2</c:v>
                </c:pt>
                <c:pt idx="91">
                  <c:v>3.0603680000000001E-2</c:v>
                </c:pt>
                <c:pt idx="92">
                  <c:v>2.938671E-2</c:v>
                </c:pt>
                <c:pt idx="93">
                  <c:v>2.8149439999999998E-2</c:v>
                </c:pt>
                <c:pt idx="94">
                  <c:v>2.6889719999999999E-2</c:v>
                </c:pt>
                <c:pt idx="95">
                  <c:v>2.5603669999999999E-2</c:v>
                </c:pt>
                <c:pt idx="96">
                  <c:v>2.4285339999999999E-2</c:v>
                </c:pt>
                <c:pt idx="97">
                  <c:v>2.2927009999999998E-2</c:v>
                </c:pt>
                <c:pt idx="98">
                  <c:v>2.1518100000000002E-2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4224"/>
        <c:axId val="587019304"/>
      </c:areaChart>
      <c:scatterChart>
        <c:scatterStyle val="lineMarker"/>
        <c:varyColors val="0"/>
        <c:ser>
          <c:idx val="3"/>
          <c:order val="4"/>
          <c:tx>
            <c:v>Exp data - Fleming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Fleming!$F$49:$F$56</c:f>
              <c:numCache>
                <c:formatCode>General</c:formatCode>
                <c:ptCount val="8"/>
                <c:pt idx="0">
                  <c:v>263.13380352984802</c:v>
                </c:pt>
                <c:pt idx="1">
                  <c:v>273.06580501467897</c:v>
                </c:pt>
                <c:pt idx="2">
                  <c:v>283.213444470691</c:v>
                </c:pt>
                <c:pt idx="3">
                  <c:v>287.92483042553903</c:v>
                </c:pt>
                <c:pt idx="4">
                  <c:v>293.14139641615702</c:v>
                </c:pt>
                <c:pt idx="5">
                  <c:v>298.00236223129599</c:v>
                </c:pt>
                <c:pt idx="6">
                  <c:v>303.00632740525703</c:v>
                </c:pt>
                <c:pt idx="7">
                  <c:v>308.592666959133</c:v>
                </c:pt>
              </c:numCache>
            </c:numRef>
          </c:xVal>
          <c:yVal>
            <c:numRef>
              <c:f>Fleming!$G$49:$G$56</c:f>
              <c:numCache>
                <c:formatCode>General</c:formatCode>
                <c:ptCount val="8"/>
                <c:pt idx="0">
                  <c:v>0.293900381331623</c:v>
                </c:pt>
                <c:pt idx="1">
                  <c:v>0.22653882495866001</c:v>
                </c:pt>
                <c:pt idx="2">
                  <c:v>0.15133128606620899</c:v>
                </c:pt>
                <c:pt idx="3">
                  <c:v>0.116351280666824</c:v>
                </c:pt>
                <c:pt idx="4">
                  <c:v>7.0032565045725997E-2</c:v>
                </c:pt>
                <c:pt idx="5">
                  <c:v>4.9856578814159801E-2</c:v>
                </c:pt>
                <c:pt idx="6">
                  <c:v>2.1836719198191103E-2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9-4377-AAF9-2D96B26E9EC2}"/>
            </c:ext>
          </c:extLst>
        </c:ser>
        <c:ser>
          <c:idx val="5"/>
          <c:order val="5"/>
          <c:tx>
            <c:v>Fleming et al. prediction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Fleming!$H$49:$H$56</c:f>
              <c:numCache>
                <c:formatCode>General</c:formatCode>
                <c:ptCount val="8"/>
                <c:pt idx="0">
                  <c:v>263.13785306921301</c:v>
                </c:pt>
                <c:pt idx="1">
                  <c:v>273.14401174366401</c:v>
                </c:pt>
                <c:pt idx="2">
                  <c:v>283.14434920527702</c:v>
                </c:pt>
                <c:pt idx="3">
                  <c:v>287.999240711369</c:v>
                </c:pt>
                <c:pt idx="4">
                  <c:v>292.99940944217599</c:v>
                </c:pt>
                <c:pt idx="5">
                  <c:v>298.07398845881198</c:v>
                </c:pt>
                <c:pt idx="6">
                  <c:v>303.07795363277398</c:v>
                </c:pt>
                <c:pt idx="7">
                  <c:v>307.503340869976</c:v>
                </c:pt>
              </c:numCache>
            </c:numRef>
          </c:xVal>
          <c:yVal>
            <c:numRef>
              <c:f>Fleming!$I$49:$I$56</c:f>
              <c:numCache>
                <c:formatCode>General</c:formatCode>
                <c:ptCount val="8"/>
                <c:pt idx="0">
                  <c:v>0.30783754597914398</c:v>
                </c:pt>
                <c:pt idx="1">
                  <c:v>0.24570031721391603</c:v>
                </c:pt>
                <c:pt idx="2">
                  <c:v>0.16352841426787698</c:v>
                </c:pt>
                <c:pt idx="3">
                  <c:v>0.122446681065028</c:v>
                </c:pt>
                <c:pt idx="4">
                  <c:v>8.1360729592008796E-2</c:v>
                </c:pt>
                <c:pt idx="5">
                  <c:v>4.6370178517193598E-2</c:v>
                </c:pt>
                <c:pt idx="6">
                  <c:v>1.8350318901224901E-2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2000"/>
        <c:axId val="529512984"/>
      </c:scatterChart>
      <c:scatterChart>
        <c:scatterStyle val="smoothMarker"/>
        <c:varyColors val="0"/>
        <c:ser>
          <c:idx val="2"/>
          <c:order val="2"/>
          <c:tx>
            <c:v>SP-Wax, a=8.0*E-7.0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xVal>
          <c:yVal>
            <c:numRef>
              <c:f>Fleming!$B$48:$B$146</c:f>
              <c:numCache>
                <c:formatCode>General</c:formatCode>
                <c:ptCount val="99"/>
                <c:pt idx="0">
                  <c:v>0.32847797000000001</c:v>
                </c:pt>
                <c:pt idx="1">
                  <c:v>0.32656863000000003</c:v>
                </c:pt>
                <c:pt idx="2">
                  <c:v>0.32460452000000001</c:v>
                </c:pt>
                <c:pt idx="3">
                  <c:v>0.32258745999999999</c:v>
                </c:pt>
                <c:pt idx="4">
                  <c:v>0.32051570000000001</c:v>
                </c:pt>
                <c:pt idx="5">
                  <c:v>0.31838758</c:v>
                </c:pt>
                <c:pt idx="6">
                  <c:v>0.31620152000000001</c:v>
                </c:pt>
                <c:pt idx="7">
                  <c:v>0.31395606999999998</c:v>
                </c:pt>
                <c:pt idx="8">
                  <c:v>0.31164986</c:v>
                </c:pt>
                <c:pt idx="9">
                  <c:v>0.30928166000000001</c:v>
                </c:pt>
                <c:pt idx="10">
                  <c:v>0.30685033</c:v>
                </c:pt>
                <c:pt idx="11">
                  <c:v>0.30435487999999999</c:v>
                </c:pt>
                <c:pt idx="12">
                  <c:v>0.30179445999999999</c:v>
                </c:pt>
                <c:pt idx="13">
                  <c:v>0.29916835000000003</c:v>
                </c:pt>
                <c:pt idx="14">
                  <c:v>0.29647596999999998</c:v>
                </c:pt>
                <c:pt idx="15">
                  <c:v>0.29371691999999999</c:v>
                </c:pt>
                <c:pt idx="16">
                  <c:v>0.29089092999999999</c:v>
                </c:pt>
                <c:pt idx="17">
                  <c:v>0.28799794000000001</c:v>
                </c:pt>
                <c:pt idx="18">
                  <c:v>0.28503800000000001</c:v>
                </c:pt>
                <c:pt idx="19">
                  <c:v>0.28201140000000002</c:v>
                </c:pt>
                <c:pt idx="20">
                  <c:v>0.27891855999999998</c:v>
                </c:pt>
                <c:pt idx="21">
                  <c:v>0.27576009000000001</c:v>
                </c:pt>
                <c:pt idx="22">
                  <c:v>0.27253678999999997</c:v>
                </c:pt>
                <c:pt idx="23">
                  <c:v>0.26924964000000001</c:v>
                </c:pt>
                <c:pt idx="24">
                  <c:v>0.26589977999999997</c:v>
                </c:pt>
                <c:pt idx="25">
                  <c:v>0.26248853999999999</c:v>
                </c:pt>
                <c:pt idx="26">
                  <c:v>0.25901087</c:v>
                </c:pt>
                <c:pt idx="27">
                  <c:v>0.25548101000000001</c:v>
                </c:pt>
                <c:pt idx="28">
                  <c:v>0.25189472000000002</c:v>
                </c:pt>
                <c:pt idx="29">
                  <c:v>0.24825396999999999</c:v>
                </c:pt>
                <c:pt idx="30">
                  <c:v>0.24456085999999999</c:v>
                </c:pt>
                <c:pt idx="31">
                  <c:v>0.24081764</c:v>
                </c:pt>
                <c:pt idx="32">
                  <c:v>0.23702666</c:v>
                </c:pt>
                <c:pt idx="33">
                  <c:v>0.23319039</c:v>
                </c:pt>
                <c:pt idx="34">
                  <c:v>0.2293114</c:v>
                </c:pt>
                <c:pt idx="35">
                  <c:v>0.22539233</c:v>
                </c:pt>
                <c:pt idx="36">
                  <c:v>0.22143589</c:v>
                </c:pt>
                <c:pt idx="37">
                  <c:v>0.21744487000000001</c:v>
                </c:pt>
                <c:pt idx="38">
                  <c:v>0.21342207999999999</c:v>
                </c:pt>
                <c:pt idx="39">
                  <c:v>0.20937037</c:v>
                </c:pt>
                <c:pt idx="40">
                  <c:v>0.20529259</c:v>
                </c:pt>
                <c:pt idx="41">
                  <c:v>0.20119161999999999</c:v>
                </c:pt>
                <c:pt idx="42">
                  <c:v>0.19707031</c:v>
                </c:pt>
                <c:pt idx="43">
                  <c:v>0.19293147999999999</c:v>
                </c:pt>
                <c:pt idx="44">
                  <c:v>0.18877795</c:v>
                </c:pt>
                <c:pt idx="45">
                  <c:v>0.18461245000000001</c:v>
                </c:pt>
                <c:pt idx="46">
                  <c:v>0.18043205000000001</c:v>
                </c:pt>
                <c:pt idx="47">
                  <c:v>0.17625046</c:v>
                </c:pt>
                <c:pt idx="48">
                  <c:v>0.17206479</c:v>
                </c:pt>
                <c:pt idx="49">
                  <c:v>0.16787752</c:v>
                </c:pt>
                <c:pt idx="50">
                  <c:v>0.16369104000000001</c:v>
                </c:pt>
                <c:pt idx="51">
                  <c:v>0.15950763000000001</c:v>
                </c:pt>
                <c:pt idx="52">
                  <c:v>0.15532948999999999</c:v>
                </c:pt>
                <c:pt idx="53">
                  <c:v>0.15115872999999999</c:v>
                </c:pt>
                <c:pt idx="54">
                  <c:v>0.14699733000000001</c:v>
                </c:pt>
                <c:pt idx="55">
                  <c:v>0.14284722</c:v>
                </c:pt>
                <c:pt idx="56">
                  <c:v>0.13871022</c:v>
                </c:pt>
                <c:pt idx="57">
                  <c:v>0.13458809999999999</c:v>
                </c:pt>
                <c:pt idx="58">
                  <c:v>0.13048256</c:v>
                </c:pt>
                <c:pt idx="59">
                  <c:v>0.12639528999999999</c:v>
                </c:pt>
                <c:pt idx="60">
                  <c:v>0.12232794</c:v>
                </c:pt>
                <c:pt idx="61">
                  <c:v>0.11828221</c:v>
                </c:pt>
                <c:pt idx="62">
                  <c:v>0.11425985</c:v>
                </c:pt>
                <c:pt idx="63">
                  <c:v>0.11026270000000001</c:v>
                </c:pt>
                <c:pt idx="64">
                  <c:v>0.1062927</c:v>
                </c:pt>
                <c:pt idx="65">
                  <c:v>0.10235194</c:v>
                </c:pt>
                <c:pt idx="66">
                  <c:v>9.8442660000000001E-2</c:v>
                </c:pt>
                <c:pt idx="67">
                  <c:v>9.4567230000000002E-2</c:v>
                </c:pt>
                <c:pt idx="68">
                  <c:v>9.0728180000000005E-2</c:v>
                </c:pt>
                <c:pt idx="69">
                  <c:v>8.6924559999999998E-2</c:v>
                </c:pt>
                <c:pt idx="70">
                  <c:v>8.3166119999999996E-2</c:v>
                </c:pt>
                <c:pt idx="71">
                  <c:v>7.9452040000000002E-2</c:v>
                </c:pt>
                <c:pt idx="72">
                  <c:v>7.5784980000000002E-2</c:v>
                </c:pt>
                <c:pt idx="73">
                  <c:v>7.2167449999999994E-2</c:v>
                </c:pt>
                <c:pt idx="74">
                  <c:v>6.8601839999999997E-2</c:v>
                </c:pt>
                <c:pt idx="75">
                  <c:v>6.5090319999999993E-2</c:v>
                </c:pt>
                <c:pt idx="76">
                  <c:v>6.163486E-2</c:v>
                </c:pt>
                <c:pt idx="77">
                  <c:v>5.8237200000000003E-2</c:v>
                </c:pt>
                <c:pt idx="78">
                  <c:v>5.4898839999999997E-2</c:v>
                </c:pt>
                <c:pt idx="79">
                  <c:v>5.1621050000000002E-2</c:v>
                </c:pt>
                <c:pt idx="80">
                  <c:v>4.8404900000000001E-2</c:v>
                </c:pt>
                <c:pt idx="81">
                  <c:v>4.5251220000000002E-2</c:v>
                </c:pt>
                <c:pt idx="82">
                  <c:v>4.2160690000000001E-2</c:v>
                </c:pt>
                <c:pt idx="83">
                  <c:v>3.9133800000000003E-2</c:v>
                </c:pt>
                <c:pt idx="84">
                  <c:v>3.6170889999999997E-2</c:v>
                </c:pt>
                <c:pt idx="85">
                  <c:v>3.3272169999999997E-2</c:v>
                </c:pt>
                <c:pt idx="86">
                  <c:v>3.0437740000000001E-2</c:v>
                </c:pt>
                <c:pt idx="87">
                  <c:v>2.7667649999999998E-2</c:v>
                </c:pt>
                <c:pt idx="88">
                  <c:v>2.4961919999999999E-2</c:v>
                </c:pt>
                <c:pt idx="89">
                  <c:v>2.2320650000000001E-2</c:v>
                </c:pt>
                <c:pt idx="90">
                  <c:v>1.9742949999999999E-2</c:v>
                </c:pt>
                <c:pt idx="91">
                  <c:v>1.723177E-2</c:v>
                </c:pt>
                <c:pt idx="92">
                  <c:v>1.4787140000000001E-2</c:v>
                </c:pt>
                <c:pt idx="93">
                  <c:v>1.2411190000000001E-2</c:v>
                </c:pt>
                <c:pt idx="94">
                  <c:v>1.0107339999999999E-2</c:v>
                </c:pt>
                <c:pt idx="95">
                  <c:v>7.8807800000000004E-3</c:v>
                </c:pt>
                <c:pt idx="96">
                  <c:v>5.7389099999999998E-3</c:v>
                </c:pt>
                <c:pt idx="97">
                  <c:v>3.6910900000000002E-3</c:v>
                </c:pt>
                <c:pt idx="98">
                  <c:v>1.7498399999999999E-3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49-4377-AAF9-2D96B26E9EC2}"/>
            </c:ext>
          </c:extLst>
        </c:ser>
        <c:ser>
          <c:idx val="4"/>
          <c:order val="3"/>
          <c:tx>
            <c:v>SP-Wax, a=0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Fleming!$A$48:$A$153</c:f>
              <c:numCache>
                <c:formatCode>General</c:formatCode>
                <c:ptCount val="106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  <c:pt idx="99">
                  <c:v>304.5</c:v>
                </c:pt>
                <c:pt idx="100">
                  <c:v>305</c:v>
                </c:pt>
                <c:pt idx="101">
                  <c:v>305.5</c:v>
                </c:pt>
                <c:pt idx="102">
                  <c:v>306</c:v>
                </c:pt>
                <c:pt idx="103">
                  <c:v>306.5</c:v>
                </c:pt>
                <c:pt idx="104">
                  <c:v>307</c:v>
                </c:pt>
                <c:pt idx="105">
                  <c:v>307.5</c:v>
                </c:pt>
              </c:numCache>
            </c:numRef>
          </c:xVal>
          <c:yVal>
            <c:numRef>
              <c:f>Fleming!$C$48:$C$153</c:f>
              <c:numCache>
                <c:formatCode>General</c:formatCode>
                <c:ptCount val="106"/>
                <c:pt idx="0">
                  <c:v>0.36016294999999998</c:v>
                </c:pt>
                <c:pt idx="1">
                  <c:v>0.35829362999999997</c:v>
                </c:pt>
                <c:pt idx="2">
                  <c:v>0.35639497999999997</c:v>
                </c:pt>
                <c:pt idx="3">
                  <c:v>0.35448439999999998</c:v>
                </c:pt>
                <c:pt idx="4">
                  <c:v>0.35255888000000002</c:v>
                </c:pt>
                <c:pt idx="5">
                  <c:v>0.35061548999999997</c:v>
                </c:pt>
                <c:pt idx="6">
                  <c:v>0.34865143999999998</c:v>
                </c:pt>
                <c:pt idx="7">
                  <c:v>0.34666404000000001</c:v>
                </c:pt>
                <c:pt idx="8">
                  <c:v>0.34465069999999998</c:v>
                </c:pt>
                <c:pt idx="9">
                  <c:v>0.34260893999999997</c:v>
                </c:pt>
                <c:pt idx="10">
                  <c:v>0.34053639000000002</c:v>
                </c:pt>
                <c:pt idx="11">
                  <c:v>0.33843075</c:v>
                </c:pt>
                <c:pt idx="12">
                  <c:v>0.33628984000000001</c:v>
                </c:pt>
                <c:pt idx="13">
                  <c:v>0.33411157000000002</c:v>
                </c:pt>
                <c:pt idx="14">
                  <c:v>0.33189392000000001</c:v>
                </c:pt>
                <c:pt idx="15">
                  <c:v>0.32963498000000002</c:v>
                </c:pt>
                <c:pt idx="16">
                  <c:v>0.32733296000000001</c:v>
                </c:pt>
                <c:pt idx="17">
                  <c:v>0.32498611999999999</c:v>
                </c:pt>
                <c:pt idx="18">
                  <c:v>0.32259284999999999</c:v>
                </c:pt>
                <c:pt idx="19">
                  <c:v>0.32015163000000002</c:v>
                </c:pt>
                <c:pt idx="20">
                  <c:v>0.31766106</c:v>
                </c:pt>
                <c:pt idx="21">
                  <c:v>0.31511983999999998</c:v>
                </c:pt>
                <c:pt idx="22">
                  <c:v>0.31252676000000001</c:v>
                </c:pt>
                <c:pt idx="23">
                  <c:v>0.30988074999999998</c:v>
                </c:pt>
                <c:pt idx="24">
                  <c:v>0.30718085000000001</c:v>
                </c:pt>
                <c:pt idx="25">
                  <c:v>0.30442623000000002</c:v>
                </c:pt>
                <c:pt idx="26">
                  <c:v>0.30161615000000003</c:v>
                </c:pt>
                <c:pt idx="27">
                  <c:v>0.29875003</c:v>
                </c:pt>
                <c:pt idx="28">
                  <c:v>0.29582741000000001</c:v>
                </c:pt>
                <c:pt idx="29">
                  <c:v>0.29284795000000002</c:v>
                </c:pt>
                <c:pt idx="30">
                  <c:v>0.28981146000000002</c:v>
                </c:pt>
                <c:pt idx="31">
                  <c:v>0.28671785999999999</c:v>
                </c:pt>
                <c:pt idx="32">
                  <c:v>0.28356722000000001</c:v>
                </c:pt>
                <c:pt idx="33">
                  <c:v>0.28035976000000001</c:v>
                </c:pt>
                <c:pt idx="34">
                  <c:v>0.27709579000000001</c:v>
                </c:pt>
                <c:pt idx="35">
                  <c:v>0.27377580000000001</c:v>
                </c:pt>
                <c:pt idx="36">
                  <c:v>0.27040038</c:v>
                </c:pt>
                <c:pt idx="37">
                  <c:v>0.26697027000000001</c:v>
                </c:pt>
                <c:pt idx="38">
                  <c:v>0.26348631</c:v>
                </c:pt>
                <c:pt idx="39">
                  <c:v>0.25994948000000001</c:v>
                </c:pt>
                <c:pt idx="40">
                  <c:v>0.25636089000000001</c:v>
                </c:pt>
                <c:pt idx="41">
                  <c:v>0.25272173999999997</c:v>
                </c:pt>
                <c:pt idx="42">
                  <c:v>0.24903333999999999</c:v>
                </c:pt>
                <c:pt idx="43">
                  <c:v>0.24529712000000001</c:v>
                </c:pt>
                <c:pt idx="44">
                  <c:v>0.24151459</c:v>
                </c:pt>
                <c:pt idx="45">
                  <c:v>0.23768735999999999</c:v>
                </c:pt>
                <c:pt idx="46">
                  <c:v>0.2338171</c:v>
                </c:pt>
                <c:pt idx="47">
                  <c:v>0.22990558</c:v>
                </c:pt>
                <c:pt idx="48">
                  <c:v>0.22595462999999999</c:v>
                </c:pt>
                <c:pt idx="49">
                  <c:v>0.22196613000000001</c:v>
                </c:pt>
                <c:pt idx="50">
                  <c:v>0.21794201999999999</c:v>
                </c:pt>
                <c:pt idx="51">
                  <c:v>0.21388428000000001</c:v>
                </c:pt>
                <c:pt idx="52">
                  <c:v>0.20978743</c:v>
                </c:pt>
                <c:pt idx="53">
                  <c:v>0.2056684</c:v>
                </c:pt>
                <c:pt idx="54">
                  <c:v>0.20152189000000001</c:v>
                </c:pt>
                <c:pt idx="55">
                  <c:v>0.19734998000000001</c:v>
                </c:pt>
                <c:pt idx="56">
                  <c:v>0.19315476000000001</c:v>
                </c:pt>
                <c:pt idx="57">
                  <c:v>0.18893835</c:v>
                </c:pt>
                <c:pt idx="58">
                  <c:v>0.18470285</c:v>
                </c:pt>
                <c:pt idx="59">
                  <c:v>0.18045036</c:v>
                </c:pt>
                <c:pt idx="60">
                  <c:v>0.17618297999999999</c:v>
                </c:pt>
                <c:pt idx="61">
                  <c:v>0.17190279999999999</c:v>
                </c:pt>
                <c:pt idx="62">
                  <c:v>0.16761191</c:v>
                </c:pt>
                <c:pt idx="63">
                  <c:v>0.16331237000000001</c:v>
                </c:pt>
                <c:pt idx="64">
                  <c:v>0.15900624999999999</c:v>
                </c:pt>
                <c:pt idx="65">
                  <c:v>0.15469561000000001</c:v>
                </c:pt>
                <c:pt idx="66">
                  <c:v>0.15038251999999999</c:v>
                </c:pt>
                <c:pt idx="67">
                  <c:v>0.14606901999999999</c:v>
                </c:pt>
                <c:pt idx="68">
                  <c:v>0.14175719000000001</c:v>
                </c:pt>
                <c:pt idx="69">
                  <c:v>0.13744908</c:v>
                </c:pt>
                <c:pt idx="70">
                  <c:v>0.13314677999999999</c:v>
                </c:pt>
                <c:pt idx="71">
                  <c:v>0.12885236999999999</c:v>
                </c:pt>
                <c:pt idx="72">
                  <c:v>0.12456797</c:v>
                </c:pt>
                <c:pt idx="73">
                  <c:v>0.12029569</c:v>
                </c:pt>
                <c:pt idx="74">
                  <c:v>0.11603766</c:v>
                </c:pt>
                <c:pt idx="75">
                  <c:v>0.11179604999999999</c:v>
                </c:pt>
                <c:pt idx="76">
                  <c:v>0.10757298</c:v>
                </c:pt>
                <c:pt idx="77">
                  <c:v>0.10337062</c:v>
                </c:pt>
                <c:pt idx="78">
                  <c:v>9.9191119999999994E-2</c:v>
                </c:pt>
                <c:pt idx="79">
                  <c:v>9.5036579999999996E-2</c:v>
                </c:pt>
                <c:pt idx="80">
                  <c:v>9.0909119999999996E-2</c:v>
                </c:pt>
                <c:pt idx="81">
                  <c:v>8.6810780000000004E-2</c:v>
                </c:pt>
                <c:pt idx="82">
                  <c:v>8.2743570000000002E-2</c:v>
                </c:pt>
                <c:pt idx="83">
                  <c:v>7.8709440000000006E-2</c:v>
                </c:pt>
                <c:pt idx="84">
                  <c:v>7.4710260000000001E-2</c:v>
                </c:pt>
                <c:pt idx="85">
                  <c:v>7.0747829999999998E-2</c:v>
                </c:pt>
                <c:pt idx="86">
                  <c:v>6.6823880000000002E-2</c:v>
                </c:pt>
                <c:pt idx="87">
                  <c:v>6.2940019999999999E-2</c:v>
                </c:pt>
                <c:pt idx="88">
                  <c:v>5.9097820000000002E-2</c:v>
                </c:pt>
                <c:pt idx="89">
                  <c:v>5.5298739999999999E-2</c:v>
                </c:pt>
                <c:pt idx="90">
                  <c:v>5.1544180000000002E-2</c:v>
                </c:pt>
                <c:pt idx="91">
                  <c:v>4.7835450000000002E-2</c:v>
                </c:pt>
                <c:pt idx="92">
                  <c:v>4.4173850000000001E-2</c:v>
                </c:pt>
                <c:pt idx="93">
                  <c:v>4.056063E-2</c:v>
                </c:pt>
                <c:pt idx="94">
                  <c:v>3.6997059999999998E-2</c:v>
                </c:pt>
                <c:pt idx="95">
                  <c:v>3.3484449999999999E-2</c:v>
                </c:pt>
                <c:pt idx="96">
                  <c:v>3.0024249999999999E-2</c:v>
                </c:pt>
                <c:pt idx="97">
                  <c:v>2.6618099999999999E-2</c:v>
                </c:pt>
                <c:pt idx="98">
                  <c:v>2.3267940000000001E-2</c:v>
                </c:pt>
                <c:pt idx="99">
                  <c:v>1.997293E-2</c:v>
                </c:pt>
                <c:pt idx="100">
                  <c:v>1.6742380000000001E-2</c:v>
                </c:pt>
                <c:pt idx="101">
                  <c:v>1.357716E-2</c:v>
                </c:pt>
                <c:pt idx="102">
                  <c:v>1.0482180000000001E-2</c:v>
                </c:pt>
                <c:pt idx="103">
                  <c:v>7.4635500000000002E-3</c:v>
                </c:pt>
                <c:pt idx="104">
                  <c:v>4.5285799999999999E-3</c:v>
                </c:pt>
                <c:pt idx="105">
                  <c:v>1.6854000000000001E-3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49-4377-AAF9-2D96B26E9EC2}"/>
            </c:ext>
          </c:extLst>
        </c:ser>
        <c:ser>
          <c:idx val="6"/>
          <c:order val="6"/>
          <c:tx>
            <c:v>SP-Wax, a=3.0E-7.0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Fleming!$A$48:$A$150</c:f>
              <c:numCache>
                <c:formatCode>General</c:formatCode>
                <c:ptCount val="103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  <c:pt idx="99">
                  <c:v>304.5</c:v>
                </c:pt>
                <c:pt idx="100">
                  <c:v>305</c:v>
                </c:pt>
                <c:pt idx="101">
                  <c:v>305.5</c:v>
                </c:pt>
                <c:pt idx="102">
                  <c:v>306</c:v>
                </c:pt>
              </c:numCache>
            </c:numRef>
          </c:xVal>
          <c:yVal>
            <c:numRef>
              <c:f>Fleming!$E$48:$E$150</c:f>
              <c:numCache>
                <c:formatCode>General</c:formatCode>
                <c:ptCount val="103"/>
                <c:pt idx="0">
                  <c:v>0.34530434999999998</c:v>
                </c:pt>
                <c:pt idx="1">
                  <c:v>0.34349264000000002</c:v>
                </c:pt>
                <c:pt idx="2">
                  <c:v>0.34164095</c:v>
                </c:pt>
                <c:pt idx="3">
                  <c:v>0.33975745000000002</c:v>
                </c:pt>
                <c:pt idx="4">
                  <c:v>0.33783980000000002</c:v>
                </c:pt>
                <c:pt idx="5">
                  <c:v>0.33588572</c:v>
                </c:pt>
                <c:pt idx="6">
                  <c:v>0.33389302999999998</c:v>
                </c:pt>
                <c:pt idx="7">
                  <c:v>0.33185964000000001</c:v>
                </c:pt>
                <c:pt idx="8">
                  <c:v>0.32978353999999999</c:v>
                </c:pt>
                <c:pt idx="9">
                  <c:v>0.32766281000000003</c:v>
                </c:pt>
                <c:pt idx="10">
                  <c:v>0.32549565000000003</c:v>
                </c:pt>
                <c:pt idx="11">
                  <c:v>0.32328031000000002</c:v>
                </c:pt>
                <c:pt idx="12">
                  <c:v>0.32101518000000001</c:v>
                </c:pt>
                <c:pt idx="13">
                  <c:v>0.31869871</c:v>
                </c:pt>
                <c:pt idx="14">
                  <c:v>0.31632948</c:v>
                </c:pt>
                <c:pt idx="15">
                  <c:v>0.31390615999999999</c:v>
                </c:pt>
                <c:pt idx="16">
                  <c:v>0.31142755999999999</c:v>
                </c:pt>
                <c:pt idx="17">
                  <c:v>0.30889256999999998</c:v>
                </c:pt>
                <c:pt idx="18">
                  <c:v>0.30630023000000001</c:v>
                </c:pt>
                <c:pt idx="19">
                  <c:v>0.30364967999999998</c:v>
                </c:pt>
                <c:pt idx="20">
                  <c:v>0.30094020999999999</c:v>
                </c:pt>
                <c:pt idx="21">
                  <c:v>0.29817122000000001</c:v>
                </c:pt>
                <c:pt idx="22">
                  <c:v>0.29534227000000002</c:v>
                </c:pt>
                <c:pt idx="23">
                  <c:v>0.29245305999999999</c:v>
                </c:pt>
                <c:pt idx="24">
                  <c:v>0.28950340000000002</c:v>
                </c:pt>
                <c:pt idx="25">
                  <c:v>0.28649329000000001</c:v>
                </c:pt>
                <c:pt idx="26">
                  <c:v>0.28342285</c:v>
                </c:pt>
                <c:pt idx="27">
                  <c:v>0.28029235000000002</c:v>
                </c:pt>
                <c:pt idx="28">
                  <c:v>0.27710222000000001</c:v>
                </c:pt>
                <c:pt idx="29">
                  <c:v>0.27385302</c:v>
                </c:pt>
                <c:pt idx="30">
                  <c:v>0.27054549</c:v>
                </c:pt>
                <c:pt idx="31">
                  <c:v>0.26718047</c:v>
                </c:pt>
                <c:pt idx="32">
                  <c:v>0.26375897999999998</c:v>
                </c:pt>
                <c:pt idx="33">
                  <c:v>0.26028215999999998</c:v>
                </c:pt>
                <c:pt idx="34">
                  <c:v>0.25675129000000002</c:v>
                </c:pt>
                <c:pt idx="35">
                  <c:v>0.25316777000000001</c:v>
                </c:pt>
                <c:pt idx="36">
                  <c:v>0.24953313999999999</c:v>
                </c:pt>
                <c:pt idx="37">
                  <c:v>0.24584903999999999</c:v>
                </c:pt>
                <c:pt idx="38">
                  <c:v>0.24211721999999999</c:v>
                </c:pt>
                <c:pt idx="39">
                  <c:v>0.23833287</c:v>
                </c:pt>
                <c:pt idx="40">
                  <c:v>0.23451095999999999</c:v>
                </c:pt>
                <c:pt idx="41">
                  <c:v>0.23064715</c:v>
                </c:pt>
                <c:pt idx="42">
                  <c:v>0.22674353999999999</c:v>
                </c:pt>
                <c:pt idx="43">
                  <c:v>0.22280231</c:v>
                </c:pt>
                <c:pt idx="44">
                  <c:v>0.21882566000000001</c:v>
                </c:pt>
                <c:pt idx="45">
                  <c:v>0.21481585</c:v>
                </c:pt>
                <c:pt idx="46">
                  <c:v>0.21077519</c:v>
                </c:pt>
                <c:pt idx="47">
                  <c:v>0.20670599000000001</c:v>
                </c:pt>
                <c:pt idx="48">
                  <c:v>0.2026106</c:v>
                </c:pt>
                <c:pt idx="49">
                  <c:v>0.19849135000000001</c:v>
                </c:pt>
                <c:pt idx="50">
                  <c:v>0.19435058999999999</c:v>
                </c:pt>
                <c:pt idx="51">
                  <c:v>0.19019064999999999</c:v>
                </c:pt>
                <c:pt idx="52">
                  <c:v>0.18601386</c:v>
                </c:pt>
                <c:pt idx="53">
                  <c:v>0.18182249</c:v>
                </c:pt>
                <c:pt idx="54">
                  <c:v>0.17761883000000001</c:v>
                </c:pt>
                <c:pt idx="55">
                  <c:v>0.17340511</c:v>
                </c:pt>
                <c:pt idx="56">
                  <c:v>0.16918352</c:v>
                </c:pt>
                <c:pt idx="57">
                  <c:v>0.16495623000000001</c:v>
                </c:pt>
                <c:pt idx="58">
                  <c:v>0.16072537000000001</c:v>
                </c:pt>
                <c:pt idx="59">
                  <c:v>0.15649304</c:v>
                </c:pt>
                <c:pt idx="60">
                  <c:v>0.15226128</c:v>
                </c:pt>
                <c:pt idx="61">
                  <c:v>0.14803215</c:v>
                </c:pt>
                <c:pt idx="62">
                  <c:v>0.14380763999999999</c:v>
                </c:pt>
                <c:pt idx="63">
                  <c:v>0.13958977</c:v>
                </c:pt>
                <c:pt idx="64">
                  <c:v>0.13538052</c:v>
                </c:pt>
                <c:pt idx="65">
                  <c:v>0.13118189999999999</c:v>
                </c:pt>
                <c:pt idx="66">
                  <c:v>0.12699593000000001</c:v>
                </c:pt>
                <c:pt idx="67">
                  <c:v>0.12282464999999999</c:v>
                </c:pt>
                <c:pt idx="68">
                  <c:v>0.11867013999999999</c:v>
                </c:pt>
                <c:pt idx="69">
                  <c:v>0.11453452</c:v>
                </c:pt>
                <c:pt idx="70">
                  <c:v>0.11041993999999999</c:v>
                </c:pt>
                <c:pt idx="71">
                  <c:v>0.1063286</c:v>
                </c:pt>
                <c:pt idx="72">
                  <c:v>0.10226274</c:v>
                </c:pt>
                <c:pt idx="73">
                  <c:v>9.8224629999999993E-2</c:v>
                </c:pt>
                <c:pt idx="74">
                  <c:v>9.4216530000000007E-2</c:v>
                </c:pt>
                <c:pt idx="75">
                  <c:v>9.0240710000000002E-2</c:v>
                </c:pt>
                <c:pt idx="76">
                  <c:v>8.6299429999999996E-2</c:v>
                </c:pt>
                <c:pt idx="77">
                  <c:v>8.2394880000000004E-2</c:v>
                </c:pt>
                <c:pt idx="78">
                  <c:v>7.8529210000000002E-2</c:v>
                </c:pt>
                <c:pt idx="79">
                  <c:v>7.4704469999999995E-2</c:v>
                </c:pt>
                <c:pt idx="80">
                  <c:v>7.092263E-2</c:v>
                </c:pt>
                <c:pt idx="81">
                  <c:v>6.7185519999999999E-2</c:v>
                </c:pt>
                <c:pt idx="82">
                  <c:v>6.3494880000000004E-2</c:v>
                </c:pt>
                <c:pt idx="83">
                  <c:v>5.9852309999999999E-2</c:v>
                </c:pt>
                <c:pt idx="84">
                  <c:v>5.6255859999999998E-2</c:v>
                </c:pt>
                <c:pt idx="85">
                  <c:v>5.2713709999999997E-2</c:v>
                </c:pt>
                <c:pt idx="86">
                  <c:v>4.922369E-2</c:v>
                </c:pt>
                <c:pt idx="87">
                  <c:v>4.5786889999999997E-2</c:v>
                </c:pt>
                <c:pt idx="88">
                  <c:v>4.2404329999999997E-2</c:v>
                </c:pt>
                <c:pt idx="89">
                  <c:v>3.9076939999999998E-2</c:v>
                </c:pt>
                <c:pt idx="90">
                  <c:v>3.58056E-2</c:v>
                </c:pt>
                <c:pt idx="91">
                  <c:v>3.2591160000000001E-2</c:v>
                </c:pt>
                <c:pt idx="92">
                  <c:v>2.9434510000000001E-2</c:v>
                </c:pt>
                <c:pt idx="93">
                  <c:v>2.633663E-2</c:v>
                </c:pt>
                <c:pt idx="94">
                  <c:v>2.3298719999999998E-2</c:v>
                </c:pt>
                <c:pt idx="95">
                  <c:v>2.032229E-2</c:v>
                </c:pt>
                <c:pt idx="96">
                  <c:v>1.7409379999999999E-2</c:v>
                </c:pt>
                <c:pt idx="97">
                  <c:v>1.4562739999999999E-2</c:v>
                </c:pt>
                <c:pt idx="98">
                  <c:v>1.178615E-2</c:v>
                </c:pt>
                <c:pt idx="99">
                  <c:v>9.0846999999999994E-3</c:v>
                </c:pt>
                <c:pt idx="100">
                  <c:v>6.4639600000000004E-3</c:v>
                </c:pt>
                <c:pt idx="101">
                  <c:v>3.9346199999999998E-3</c:v>
                </c:pt>
                <c:pt idx="102">
                  <c:v>1.5051800000000001E-3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2000"/>
        <c:axId val="529512984"/>
      </c:scatterChart>
      <c:catAx>
        <c:axId val="58702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0193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8701930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Solidified wax fractio,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024224"/>
        <c:crossesAt val="1"/>
        <c:crossBetween val="between"/>
      </c:valAx>
      <c:valAx>
        <c:axId val="529512984"/>
        <c:scaling>
          <c:orientation val="minMax"/>
          <c:max val="0.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512000"/>
        <c:crosses val="max"/>
        <c:crossBetween val="midCat"/>
      </c:valAx>
      <c:valAx>
        <c:axId val="529512000"/>
        <c:scaling>
          <c:orientation val="minMax"/>
          <c:max val="305"/>
          <c:min val="25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2984"/>
        <c:crosses val="max"/>
        <c:crossBetween val="midCat"/>
        <c:majorUnit val="10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55482806857773947"/>
          <c:y val="0.20132381543290936"/>
          <c:w val="0.39261585254861969"/>
          <c:h val="0.3659259547403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Garden Banks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4226638437161593"/>
          <c:w val="0.80789129483814526"/>
          <c:h val="0.71942287518273718"/>
        </c:manualLayout>
      </c:layout>
      <c:scatterChart>
        <c:scatterStyle val="lineMarker"/>
        <c:varyColors val="0"/>
        <c:ser>
          <c:idx val="0"/>
          <c:order val="0"/>
          <c:tx>
            <c:v>Actual composition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Rittirong!$A$6:$A$67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Rittirong!$C$6:$C$67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2.9871796999999999E-2</c:v>
                </c:pt>
                <c:pt idx="5">
                  <c:v>8.9484367999999995E-2</c:v>
                </c:pt>
                <c:pt idx="6">
                  <c:v>0.13251105599999999</c:v>
                </c:pt>
                <c:pt idx="7">
                  <c:v>0.13161999799999999</c:v>
                </c:pt>
                <c:pt idx="8">
                  <c:v>0.11214027999999999</c:v>
                </c:pt>
                <c:pt idx="9">
                  <c:v>9.0245245000000002E-2</c:v>
                </c:pt>
                <c:pt idx="10">
                  <c:v>7.3424487999999996E-2</c:v>
                </c:pt>
                <c:pt idx="11">
                  <c:v>5.8765243000000002E-2</c:v>
                </c:pt>
                <c:pt idx="12">
                  <c:v>4.9557533000000001E-2</c:v>
                </c:pt>
                <c:pt idx="13">
                  <c:v>3.8813595999999999E-2</c:v>
                </c:pt>
                <c:pt idx="14">
                  <c:v>3.9294971999999997E-2</c:v>
                </c:pt>
                <c:pt idx="15">
                  <c:v>2.8134032E-2</c:v>
                </c:pt>
                <c:pt idx="16">
                  <c:v>2.1972496000000001E-2</c:v>
                </c:pt>
                <c:pt idx="17">
                  <c:v>1.7841840000000001E-2</c:v>
                </c:pt>
                <c:pt idx="18">
                  <c:v>1.8502241999999999E-2</c:v>
                </c:pt>
                <c:pt idx="19">
                  <c:v>1.3189641E-2</c:v>
                </c:pt>
                <c:pt idx="20">
                  <c:v>1.0367415E-2</c:v>
                </c:pt>
                <c:pt idx="21">
                  <c:v>8.3964380000000009E-3</c:v>
                </c:pt>
                <c:pt idx="22">
                  <c:v>5.9958779999999996E-3</c:v>
                </c:pt>
                <c:pt idx="23">
                  <c:v>5.650642E-3</c:v>
                </c:pt>
                <c:pt idx="24">
                  <c:v>5.4769179999999999E-3</c:v>
                </c:pt>
                <c:pt idx="25">
                  <c:v>3.2989920000000002E-3</c:v>
                </c:pt>
                <c:pt idx="26">
                  <c:v>2.713203E-3</c:v>
                </c:pt>
                <c:pt idx="27">
                  <c:v>1.8178140000000001E-3</c:v>
                </c:pt>
                <c:pt idx="28">
                  <c:v>1.63116E-3</c:v>
                </c:pt>
                <c:pt idx="29">
                  <c:v>1.6070839999999999E-3</c:v>
                </c:pt>
                <c:pt idx="30">
                  <c:v>1.361651E-3</c:v>
                </c:pt>
                <c:pt idx="31">
                  <c:v>1.145575E-3</c:v>
                </c:pt>
                <c:pt idx="32">
                  <c:v>9.0611000000000001E-4</c:v>
                </c:pt>
                <c:pt idx="33">
                  <c:v>8.3095200000000004E-4</c:v>
                </c:pt>
                <c:pt idx="34">
                  <c:v>6.5701099999999999E-4</c:v>
                </c:pt>
                <c:pt idx="35">
                  <c:v>4.6973000000000002E-4</c:v>
                </c:pt>
                <c:pt idx="36">
                  <c:v>3.8191800000000003E-4</c:v>
                </c:pt>
                <c:pt idx="37">
                  <c:v>2.4529899999999998E-4</c:v>
                </c:pt>
                <c:pt idx="38">
                  <c:v>2.3132200000000001E-4</c:v>
                </c:pt>
                <c:pt idx="39">
                  <c:v>1.8608700000000001E-4</c:v>
                </c:pt>
                <c:pt idx="40">
                  <c:v>2.2191100000000001E-4</c:v>
                </c:pt>
                <c:pt idx="41">
                  <c:v>1.30703E-4</c:v>
                </c:pt>
                <c:pt idx="42">
                  <c:v>1.5390799999999999E-4</c:v>
                </c:pt>
                <c:pt idx="43">
                  <c:v>1.67515E-4</c:v>
                </c:pt>
                <c:pt idx="44">
                  <c:v>1.5043200000000001E-4</c:v>
                </c:pt>
                <c:pt idx="45" formatCode="0.00E+00">
                  <c:v>6.0504200000000003E-5</c:v>
                </c:pt>
                <c:pt idx="46" formatCode="0.00E+00">
                  <c:v>6.2421899999999999E-5</c:v>
                </c:pt>
                <c:pt idx="47" formatCode="0.00E+00">
                  <c:v>5.48385E-5</c:v>
                </c:pt>
                <c:pt idx="48" formatCode="0.00E+00">
                  <c:v>4.5825200000000003E-5</c:v>
                </c:pt>
                <c:pt idx="49" formatCode="0.00E+00">
                  <c:v>3.8309200000000002E-5</c:v>
                </c:pt>
                <c:pt idx="50" formatCode="0.00E+00">
                  <c:v>3.2038600000000002E-5</c:v>
                </c:pt>
                <c:pt idx="51" formatCode="0.00E+00">
                  <c:v>2.6804700000000001E-5</c:v>
                </c:pt>
                <c:pt idx="52" formatCode="0.00E+00">
                  <c:v>2.2434099999999999E-5</c:v>
                </c:pt>
                <c:pt idx="53" formatCode="0.00E+00">
                  <c:v>1.8782799999999999E-5</c:v>
                </c:pt>
                <c:pt idx="54" formatCode="0.00E+00">
                  <c:v>1.5731099999999999E-5</c:v>
                </c:pt>
                <c:pt idx="55" formatCode="0.00E+00">
                  <c:v>1.31795E-5</c:v>
                </c:pt>
                <c:pt idx="56" formatCode="0.00E+00">
                  <c:v>1.1045399999999999E-5</c:v>
                </c:pt>
                <c:pt idx="57" formatCode="0.00E+00">
                  <c:v>9.25962E-6</c:v>
                </c:pt>
                <c:pt idx="58" formatCode="0.00E+00">
                  <c:v>7.7648700000000004E-6</c:v>
                </c:pt>
                <c:pt idx="59" formatCode="0.00E+00">
                  <c:v>6.5132800000000003E-6</c:v>
                </c:pt>
                <c:pt idx="60" formatCode="0.00E+00">
                  <c:v>5.4649400000000002E-6</c:v>
                </c:pt>
                <c:pt idx="61" formatCode="0.00E+00">
                  <c:v>4.58656E-6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0-4881-841A-C2B691A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22816"/>
        <c:axId val="725621504"/>
      </c:scatterChart>
      <c:scatterChart>
        <c:scatterStyle val="smoothMarker"/>
        <c:varyColors val="0"/>
        <c:ser>
          <c:idx val="1"/>
          <c:order val="1"/>
          <c:tx>
            <c:v>Fitted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Rittirong!$A$6:$A$67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Rittirong!$F$6:$F$67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3.1822000000000003E-2</c:v>
                </c:pt>
                <c:pt idx="5">
                  <c:v>9.5328719000000006E-2</c:v>
                </c:pt>
                <c:pt idx="6">
                  <c:v>0.14116554100000001</c:v>
                </c:pt>
                <c:pt idx="7">
                  <c:v>0.127219311</c:v>
                </c:pt>
                <c:pt idx="8">
                  <c:v>0.105100019</c:v>
                </c:pt>
                <c:pt idx="9">
                  <c:v>8.6826550000000002E-2</c:v>
                </c:pt>
                <c:pt idx="10">
                  <c:v>7.1730242999999999E-2</c:v>
                </c:pt>
                <c:pt idx="11">
                  <c:v>5.9258691000000002E-2</c:v>
                </c:pt>
                <c:pt idx="12">
                  <c:v>4.8955536000000001E-2</c:v>
                </c:pt>
                <c:pt idx="13">
                  <c:v>4.0443764E-2</c:v>
                </c:pt>
                <c:pt idx="14">
                  <c:v>3.3411911000000002E-2</c:v>
                </c:pt>
                <c:pt idx="15">
                  <c:v>2.7602669E-2</c:v>
                </c:pt>
                <c:pt idx="16">
                  <c:v>2.2803463999999999E-2</c:v>
                </c:pt>
                <c:pt idx="17">
                  <c:v>1.8838685000000001E-2</c:v>
                </c:pt>
                <c:pt idx="18">
                  <c:v>1.5563251E-2</c:v>
                </c:pt>
                <c:pt idx="19">
                  <c:v>1.2857309000000001E-2</c:v>
                </c:pt>
                <c:pt idx="20">
                  <c:v>1.0621841999999999E-2</c:v>
                </c:pt>
                <c:pt idx="21">
                  <c:v>8.7750499999999995E-3</c:v>
                </c:pt>
                <c:pt idx="22">
                  <c:v>7.2493549999999999E-3</c:v>
                </c:pt>
                <c:pt idx="23">
                  <c:v>5.9889280000000001E-3</c:v>
                </c:pt>
                <c:pt idx="24">
                  <c:v>4.9476490000000001E-3</c:v>
                </c:pt>
                <c:pt idx="25">
                  <c:v>4.0874140000000002E-3</c:v>
                </c:pt>
                <c:pt idx="26">
                  <c:v>3.3767459999999999E-3</c:v>
                </c:pt>
                <c:pt idx="27">
                  <c:v>2.7896399999999999E-3</c:v>
                </c:pt>
                <c:pt idx="28">
                  <c:v>2.3046120000000002E-3</c:v>
                </c:pt>
                <c:pt idx="29">
                  <c:v>1.9039149999999999E-3</c:v>
                </c:pt>
                <c:pt idx="30">
                  <c:v>1.5728859999999999E-3</c:v>
                </c:pt>
                <c:pt idx="31">
                  <c:v>1.2994129999999999E-3</c:v>
                </c:pt>
                <c:pt idx="32">
                  <c:v>1.0734869999999999E-3</c:v>
                </c:pt>
                <c:pt idx="33">
                  <c:v>8.8684300000000001E-4</c:v>
                </c:pt>
                <c:pt idx="34">
                  <c:v>7.3264999999999995E-4</c:v>
                </c:pt>
                <c:pt idx="35">
                  <c:v>6.0526600000000003E-4</c:v>
                </c:pt>
                <c:pt idx="36">
                  <c:v>5.0003000000000005E-4</c:v>
                </c:pt>
                <c:pt idx="37">
                  <c:v>4.1309099999999998E-4</c:v>
                </c:pt>
                <c:pt idx="38">
                  <c:v>3.4126799999999999E-4</c:v>
                </c:pt>
                <c:pt idx="39">
                  <c:v>2.81933E-4</c:v>
                </c:pt>
                <c:pt idx="40">
                  <c:v>2.32914E-4</c:v>
                </c:pt>
                <c:pt idx="41">
                  <c:v>1.92418E-4</c:v>
                </c:pt>
                <c:pt idx="42">
                  <c:v>1.5896199999999999E-4</c:v>
                </c:pt>
                <c:pt idx="43">
                  <c:v>1.3132399999999999E-4</c:v>
                </c:pt>
                <c:pt idx="44">
                  <c:v>1.08491E-4</c:v>
                </c:pt>
                <c:pt idx="45" formatCode="0.00E+00">
                  <c:v>8.9599999999999996E-5</c:v>
                </c:pt>
                <c:pt idx="46" formatCode="0.00E+00">
                  <c:v>7.3999999999999996E-5</c:v>
                </c:pt>
                <c:pt idx="47" formatCode="0.00E+00">
                  <c:v>6.1199999999999997E-5</c:v>
                </c:pt>
                <c:pt idx="48" formatCode="0.00E+00">
                  <c:v>5.0500000000000001E-5</c:v>
                </c:pt>
                <c:pt idx="49" formatCode="0.00E+00">
                  <c:v>4.1699999999999997E-5</c:v>
                </c:pt>
                <c:pt idx="50" formatCode="0.00E+00">
                  <c:v>3.4499999999999998E-5</c:v>
                </c:pt>
                <c:pt idx="51" formatCode="0.00E+00">
                  <c:v>2.8500000000000002E-5</c:v>
                </c:pt>
                <c:pt idx="52" formatCode="0.00E+00">
                  <c:v>2.3499999999999999E-5</c:v>
                </c:pt>
                <c:pt idx="53" formatCode="0.00E+00">
                  <c:v>1.9400000000000001E-5</c:v>
                </c:pt>
                <c:pt idx="54" formatCode="0.00E+00">
                  <c:v>1.6099999999999998E-5</c:v>
                </c:pt>
                <c:pt idx="55" formatCode="0.00E+00">
                  <c:v>1.33E-5</c:v>
                </c:pt>
                <c:pt idx="56" formatCode="0.00E+00">
                  <c:v>1.1E-5</c:v>
                </c:pt>
                <c:pt idx="57" formatCode="0.00E+00">
                  <c:v>9.0599999999999997E-6</c:v>
                </c:pt>
                <c:pt idx="58" formatCode="0.00E+00">
                  <c:v>7.4800000000000004E-6</c:v>
                </c:pt>
                <c:pt idx="59" formatCode="0.00E+00">
                  <c:v>6.1800000000000001E-6</c:v>
                </c:pt>
                <c:pt idx="60" formatCode="0.00E+00">
                  <c:v>5.1100000000000002E-6</c:v>
                </c:pt>
                <c:pt idx="61" formatCode="0.00E+00">
                  <c:v>4.2200000000000003E-6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0-4881-841A-C2B691A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22816"/>
        <c:axId val="725621504"/>
      </c:scatterChart>
      <c:valAx>
        <c:axId val="7256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21504"/>
        <c:crosses val="autoZero"/>
        <c:crossBetween val="midCat"/>
      </c:valAx>
      <c:valAx>
        <c:axId val="725621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7418767927641"/>
          <c:y val="2.4671764706577233E-2"/>
          <c:w val="0.81541043687946968"/>
          <c:h val="0.77480864631033941"/>
        </c:manualLayout>
      </c:layout>
      <c:scatterChart>
        <c:scatterStyle val="smoothMarker"/>
        <c:varyColors val="0"/>
        <c:ser>
          <c:idx val="0"/>
          <c:order val="0"/>
          <c:tx>
            <c:v>SP-Wax prediction - Rittirong case</c:v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Rittirong!$A$73:$A$153</c:f>
              <c:numCache>
                <c:formatCode>General</c:formatCode>
                <c:ptCount val="81"/>
                <c:pt idx="0">
                  <c:v>270.14999999999998</c:v>
                </c:pt>
                <c:pt idx="1">
                  <c:v>270.64999999999998</c:v>
                </c:pt>
                <c:pt idx="2">
                  <c:v>271.14999999999998</c:v>
                </c:pt>
                <c:pt idx="3">
                  <c:v>271.64999999999998</c:v>
                </c:pt>
                <c:pt idx="4">
                  <c:v>272.14999999999998</c:v>
                </c:pt>
                <c:pt idx="5">
                  <c:v>272.64999999999998</c:v>
                </c:pt>
                <c:pt idx="6">
                  <c:v>273.14999999999998</c:v>
                </c:pt>
                <c:pt idx="7">
                  <c:v>273.64999999999998</c:v>
                </c:pt>
                <c:pt idx="8">
                  <c:v>274.14999999999998</c:v>
                </c:pt>
                <c:pt idx="9">
                  <c:v>274.64999999999998</c:v>
                </c:pt>
                <c:pt idx="10">
                  <c:v>275.14999999999998</c:v>
                </c:pt>
                <c:pt idx="11">
                  <c:v>275.64999999999998</c:v>
                </c:pt>
                <c:pt idx="12">
                  <c:v>276.14999999999998</c:v>
                </c:pt>
                <c:pt idx="13">
                  <c:v>276.64999999999998</c:v>
                </c:pt>
                <c:pt idx="14">
                  <c:v>277.14999999999998</c:v>
                </c:pt>
                <c:pt idx="15">
                  <c:v>277.64999999999998</c:v>
                </c:pt>
                <c:pt idx="16">
                  <c:v>278.14999999999998</c:v>
                </c:pt>
                <c:pt idx="17">
                  <c:v>278.64999999999998</c:v>
                </c:pt>
                <c:pt idx="18">
                  <c:v>279.14999999999998</c:v>
                </c:pt>
                <c:pt idx="19">
                  <c:v>279.64999999999998</c:v>
                </c:pt>
                <c:pt idx="20">
                  <c:v>280.14999999999998</c:v>
                </c:pt>
                <c:pt idx="21">
                  <c:v>280.64999999999998</c:v>
                </c:pt>
                <c:pt idx="22">
                  <c:v>281.14999999999998</c:v>
                </c:pt>
                <c:pt idx="23">
                  <c:v>281.64999999999998</c:v>
                </c:pt>
                <c:pt idx="24">
                  <c:v>282.14999999999998</c:v>
                </c:pt>
                <c:pt idx="25">
                  <c:v>282.64999999999998</c:v>
                </c:pt>
                <c:pt idx="26">
                  <c:v>283.14999999999998</c:v>
                </c:pt>
                <c:pt idx="27">
                  <c:v>283.64999999999998</c:v>
                </c:pt>
                <c:pt idx="28">
                  <c:v>284.14999999999998</c:v>
                </c:pt>
                <c:pt idx="29">
                  <c:v>284.64999999999998</c:v>
                </c:pt>
                <c:pt idx="30">
                  <c:v>285.14999999999998</c:v>
                </c:pt>
                <c:pt idx="31">
                  <c:v>285.64999999999998</c:v>
                </c:pt>
                <c:pt idx="32">
                  <c:v>286.14999999999998</c:v>
                </c:pt>
                <c:pt idx="33">
                  <c:v>286.64999999999998</c:v>
                </c:pt>
                <c:pt idx="34">
                  <c:v>287.14999999999998</c:v>
                </c:pt>
                <c:pt idx="35">
                  <c:v>287.64999999999998</c:v>
                </c:pt>
                <c:pt idx="36">
                  <c:v>288.14999999999998</c:v>
                </c:pt>
                <c:pt idx="37">
                  <c:v>288.64999999999998</c:v>
                </c:pt>
                <c:pt idx="38">
                  <c:v>289.14999999999998</c:v>
                </c:pt>
                <c:pt idx="39">
                  <c:v>289.64999999999998</c:v>
                </c:pt>
                <c:pt idx="40">
                  <c:v>290.14999999999998</c:v>
                </c:pt>
                <c:pt idx="41">
                  <c:v>290.64999999999998</c:v>
                </c:pt>
                <c:pt idx="42">
                  <c:v>291.14999999999998</c:v>
                </c:pt>
                <c:pt idx="43">
                  <c:v>291.64999999999998</c:v>
                </c:pt>
                <c:pt idx="44">
                  <c:v>292.14999999999998</c:v>
                </c:pt>
                <c:pt idx="45">
                  <c:v>292.64999999999998</c:v>
                </c:pt>
                <c:pt idx="46">
                  <c:v>293.14999999999998</c:v>
                </c:pt>
                <c:pt idx="47">
                  <c:v>293.64999999999998</c:v>
                </c:pt>
                <c:pt idx="48">
                  <c:v>294.14999999999998</c:v>
                </c:pt>
                <c:pt idx="49">
                  <c:v>294.64999999999998</c:v>
                </c:pt>
                <c:pt idx="50">
                  <c:v>295.14999999999998</c:v>
                </c:pt>
                <c:pt idx="51">
                  <c:v>295.64999999999998</c:v>
                </c:pt>
                <c:pt idx="52">
                  <c:v>296.14999999999998</c:v>
                </c:pt>
                <c:pt idx="53">
                  <c:v>296.64999999999998</c:v>
                </c:pt>
                <c:pt idx="54">
                  <c:v>297.14999999999998</c:v>
                </c:pt>
                <c:pt idx="55">
                  <c:v>297.64999999999998</c:v>
                </c:pt>
                <c:pt idx="56">
                  <c:v>298.14999999999998</c:v>
                </c:pt>
                <c:pt idx="57">
                  <c:v>298.64999999999998</c:v>
                </c:pt>
                <c:pt idx="58">
                  <c:v>299.14999999999998</c:v>
                </c:pt>
                <c:pt idx="59">
                  <c:v>299.64999999999998</c:v>
                </c:pt>
                <c:pt idx="60">
                  <c:v>300.14999999999998</c:v>
                </c:pt>
                <c:pt idx="61">
                  <c:v>300.64999999999998</c:v>
                </c:pt>
                <c:pt idx="62">
                  <c:v>301.14999999999998</c:v>
                </c:pt>
                <c:pt idx="63">
                  <c:v>301.64999999999998</c:v>
                </c:pt>
                <c:pt idx="64">
                  <c:v>302.14999999999998</c:v>
                </c:pt>
                <c:pt idx="65">
                  <c:v>302.64999999999998</c:v>
                </c:pt>
                <c:pt idx="66">
                  <c:v>303.14999999999998</c:v>
                </c:pt>
                <c:pt idx="67">
                  <c:v>303.64999999999998</c:v>
                </c:pt>
                <c:pt idx="68">
                  <c:v>304.14999999999998</c:v>
                </c:pt>
                <c:pt idx="69">
                  <c:v>304.64999999999998</c:v>
                </c:pt>
                <c:pt idx="70">
                  <c:v>305.14999999999998</c:v>
                </c:pt>
                <c:pt idx="71">
                  <c:v>305.64999999999998</c:v>
                </c:pt>
                <c:pt idx="72">
                  <c:v>306.14999999999998</c:v>
                </c:pt>
                <c:pt idx="73">
                  <c:v>306.64999999999998</c:v>
                </c:pt>
                <c:pt idx="74">
                  <c:v>307.14999999999998</c:v>
                </c:pt>
                <c:pt idx="75">
                  <c:v>307.64999999999998</c:v>
                </c:pt>
                <c:pt idx="76">
                  <c:v>308.14999999999998</c:v>
                </c:pt>
                <c:pt idx="77">
                  <c:v>308.64999999999998</c:v>
                </c:pt>
                <c:pt idx="78">
                  <c:v>309.14999999999998</c:v>
                </c:pt>
                <c:pt idx="79">
                  <c:v>309.64999999999998</c:v>
                </c:pt>
                <c:pt idx="80">
                  <c:v>310.14999999999998</c:v>
                </c:pt>
              </c:numCache>
            </c:numRef>
          </c:xVal>
          <c:yVal>
            <c:numRef>
              <c:f>Rittirong!$B$73:$B$153</c:f>
              <c:numCache>
                <c:formatCode>General</c:formatCode>
                <c:ptCount val="81"/>
                <c:pt idx="0">
                  <c:v>9.8068900000000004E-3</c:v>
                </c:pt>
                <c:pt idx="1">
                  <c:v>9.4822900000000009E-3</c:v>
                </c:pt>
                <c:pt idx="2">
                  <c:v>9.1629099999999998E-3</c:v>
                </c:pt>
                <c:pt idx="3">
                  <c:v>8.84974E-3</c:v>
                </c:pt>
                <c:pt idx="4">
                  <c:v>8.5432400000000006E-3</c:v>
                </c:pt>
                <c:pt idx="5">
                  <c:v>8.2431899999999992E-3</c:v>
                </c:pt>
                <c:pt idx="6">
                  <c:v>7.9495799999999995E-3</c:v>
                </c:pt>
                <c:pt idx="7">
                  <c:v>7.6623999999999998E-3</c:v>
                </c:pt>
                <c:pt idx="8">
                  <c:v>7.3816400000000001E-3</c:v>
                </c:pt>
                <c:pt idx="9">
                  <c:v>7.1071299999999997E-3</c:v>
                </c:pt>
                <c:pt idx="10">
                  <c:v>6.8391800000000003E-3</c:v>
                </c:pt>
                <c:pt idx="11">
                  <c:v>6.5775900000000003E-3</c:v>
                </c:pt>
                <c:pt idx="12">
                  <c:v>6.3223300000000001E-3</c:v>
                </c:pt>
                <c:pt idx="13">
                  <c:v>6.0733899999999997E-3</c:v>
                </c:pt>
                <c:pt idx="14">
                  <c:v>5.8306E-3</c:v>
                </c:pt>
                <c:pt idx="15">
                  <c:v>5.5941799999999998E-3</c:v>
                </c:pt>
                <c:pt idx="16">
                  <c:v>5.3639500000000001E-3</c:v>
                </c:pt>
                <c:pt idx="17">
                  <c:v>5.1398800000000003E-3</c:v>
                </c:pt>
                <c:pt idx="18">
                  <c:v>4.9219199999999998E-3</c:v>
                </c:pt>
                <c:pt idx="19">
                  <c:v>4.7099200000000003E-3</c:v>
                </c:pt>
                <c:pt idx="20">
                  <c:v>4.5040200000000001E-3</c:v>
                </c:pt>
                <c:pt idx="21">
                  <c:v>4.3040800000000001E-3</c:v>
                </c:pt>
                <c:pt idx="22">
                  <c:v>4.1100199999999998E-3</c:v>
                </c:pt>
                <c:pt idx="23">
                  <c:v>3.9217200000000001E-3</c:v>
                </c:pt>
                <c:pt idx="24">
                  <c:v>3.7392599999999999E-3</c:v>
                </c:pt>
                <c:pt idx="25">
                  <c:v>3.5624900000000002E-3</c:v>
                </c:pt>
                <c:pt idx="26">
                  <c:v>3.3913599999999999E-3</c:v>
                </c:pt>
                <c:pt idx="27">
                  <c:v>3.2257200000000001E-3</c:v>
                </c:pt>
                <c:pt idx="28">
                  <c:v>3.0656099999999999E-3</c:v>
                </c:pt>
                <c:pt idx="29">
                  <c:v>2.9109100000000001E-3</c:v>
                </c:pt>
                <c:pt idx="30">
                  <c:v>2.7615299999999999E-3</c:v>
                </c:pt>
                <c:pt idx="31">
                  <c:v>2.6173400000000001E-3</c:v>
                </c:pt>
                <c:pt idx="32">
                  <c:v>2.4783499999999998E-3</c:v>
                </c:pt>
                <c:pt idx="33">
                  <c:v>2.3444300000000002E-3</c:v>
                </c:pt>
                <c:pt idx="34">
                  <c:v>2.2155E-3</c:v>
                </c:pt>
                <c:pt idx="35">
                  <c:v>2.0914200000000001E-3</c:v>
                </c:pt>
                <c:pt idx="36">
                  <c:v>1.97218E-3</c:v>
                </c:pt>
                <c:pt idx="37">
                  <c:v>1.85764E-3</c:v>
                </c:pt>
                <c:pt idx="38">
                  <c:v>1.7476900000000001E-3</c:v>
                </c:pt>
                <c:pt idx="39">
                  <c:v>1.6423E-3</c:v>
                </c:pt>
                <c:pt idx="40">
                  <c:v>1.5412900000000001E-3</c:v>
                </c:pt>
                <c:pt idx="41">
                  <c:v>1.44461E-3</c:v>
                </c:pt>
                <c:pt idx="42">
                  <c:v>1.3521900000000001E-3</c:v>
                </c:pt>
                <c:pt idx="43">
                  <c:v>1.2638899999999999E-3</c:v>
                </c:pt>
                <c:pt idx="44">
                  <c:v>1.1796E-3</c:v>
                </c:pt>
                <c:pt idx="45">
                  <c:v>1.09925E-3</c:v>
                </c:pt>
                <c:pt idx="46">
                  <c:v>1.02272E-3</c:v>
                </c:pt>
                <c:pt idx="47">
                  <c:v>9.4990999999999999E-4</c:v>
                </c:pt>
                <c:pt idx="48">
                  <c:v>8.8073000000000003E-4</c:v>
                </c:pt>
                <c:pt idx="49">
                  <c:v>8.1505E-4</c:v>
                </c:pt>
                <c:pt idx="50">
                  <c:v>7.5279999999999998E-4</c:v>
                </c:pt>
                <c:pt idx="51">
                  <c:v>6.9384999999999998E-4</c:v>
                </c:pt>
                <c:pt idx="52">
                  <c:v>6.3812999999999999E-4</c:v>
                </c:pt>
                <c:pt idx="53">
                  <c:v>5.8551000000000002E-4</c:v>
                </c:pt>
                <c:pt idx="54">
                  <c:v>5.3591000000000001E-4</c:v>
                </c:pt>
                <c:pt idx="55">
                  <c:v>4.8921000000000001E-4</c:v>
                </c:pt>
                <c:pt idx="56">
                  <c:v>4.4533000000000002E-4</c:v>
                </c:pt>
                <c:pt idx="57">
                  <c:v>4.0414999999999998E-4</c:v>
                </c:pt>
                <c:pt idx="58">
                  <c:v>3.6559E-4</c:v>
                </c:pt>
                <c:pt idx="59">
                  <c:v>3.2955000000000001E-4</c:v>
                </c:pt>
                <c:pt idx="60">
                  <c:v>2.9592000000000003E-4</c:v>
                </c:pt>
                <c:pt idx="61">
                  <c:v>2.6462000000000002E-4</c:v>
                </c:pt>
                <c:pt idx="62">
                  <c:v>2.3556E-4</c:v>
                </c:pt>
                <c:pt idx="63">
                  <c:v>2.0864000000000001E-4</c:v>
                </c:pt>
                <c:pt idx="64">
                  <c:v>1.8377000000000001E-4</c:v>
                </c:pt>
                <c:pt idx="65">
                  <c:v>1.6087E-4</c:v>
                </c:pt>
                <c:pt idx="66">
                  <c:v>1.3985000000000001E-4</c:v>
                </c:pt>
                <c:pt idx="67">
                  <c:v>1.2063E-4</c:v>
                </c:pt>
                <c:pt idx="68">
                  <c:v>1.0313E-4</c:v>
                </c:pt>
                <c:pt idx="69">
                  <c:v>8.7250000000000007E-5</c:v>
                </c:pt>
                <c:pt idx="70">
                  <c:v>7.2940000000000003E-5</c:v>
                </c:pt>
                <c:pt idx="71">
                  <c:v>6.0109999999999999E-5</c:v>
                </c:pt>
                <c:pt idx="72">
                  <c:v>4.8699999999999998E-5</c:v>
                </c:pt>
                <c:pt idx="73">
                  <c:v>3.8630000000000001E-5</c:v>
                </c:pt>
                <c:pt idx="74">
                  <c:v>2.9830000000000001E-5</c:v>
                </c:pt>
                <c:pt idx="75">
                  <c:v>2.228E-5</c:v>
                </c:pt>
                <c:pt idx="76">
                  <c:v>1.5889999999999999E-5</c:v>
                </c:pt>
                <c:pt idx="77">
                  <c:v>1.06E-5</c:v>
                </c:pt>
                <c:pt idx="78">
                  <c:v>6.3500000000000002E-6</c:v>
                </c:pt>
                <c:pt idx="79">
                  <c:v>3.1300000000000001E-6</c:v>
                </c:pt>
                <c:pt idx="80">
                  <c:v>8.6000000000000002E-7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3-4660-9B94-DADF4C3B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60024"/>
        <c:axId val="658860352"/>
      </c:scatterChart>
      <c:scatterChart>
        <c:scatterStyle val="lineMarker"/>
        <c:varyColors val="0"/>
        <c:ser>
          <c:idx val="2"/>
          <c:order val="1"/>
          <c:tx>
            <c:v>Experimenta data - Rittirong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2225">
                <a:solidFill>
                  <a:srgbClr val="C00000"/>
                </a:solidFill>
              </a:ln>
              <a:effectLst/>
            </c:spPr>
          </c:marker>
          <c:xVal>
            <c:numRef>
              <c:f>Rittirong!$C$73:$C$133</c:f>
              <c:numCache>
                <c:formatCode>General</c:formatCode>
                <c:ptCount val="61"/>
                <c:pt idx="0">
                  <c:v>283.90199999999999</c:v>
                </c:pt>
                <c:pt idx="1">
                  <c:v>288.14999999999998</c:v>
                </c:pt>
                <c:pt idx="2">
                  <c:v>293.19099999999997</c:v>
                </c:pt>
                <c:pt idx="3">
                  <c:v>298.17700000000002</c:v>
                </c:pt>
                <c:pt idx="4">
                  <c:v>303.16399999999999</c:v>
                </c:pt>
                <c:pt idx="5">
                  <c:v>308.14999999999998</c:v>
                </c:pt>
              </c:numCache>
            </c:numRef>
          </c:xVal>
          <c:yVal>
            <c:numRef>
              <c:f>Rittirong!$D$73:$D$78</c:f>
              <c:numCache>
                <c:formatCode>General</c:formatCode>
                <c:ptCount val="6"/>
                <c:pt idx="0">
                  <c:v>2.6900000000000001E-3</c:v>
                </c:pt>
                <c:pt idx="1">
                  <c:v>2.0600000000000002E-3</c:v>
                </c:pt>
                <c:pt idx="2">
                  <c:v>1.2700000000000001E-3</c:v>
                </c:pt>
                <c:pt idx="3">
                  <c:v>7.6000000000000004E-4</c:v>
                </c:pt>
                <c:pt idx="4">
                  <c:v>4.6000000000000001E-4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3-4660-9B94-DADF4C3B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60024"/>
        <c:axId val="658860352"/>
      </c:scatterChart>
      <c:valAx>
        <c:axId val="658860024"/>
        <c:scaling>
          <c:orientation val="minMax"/>
          <c:max val="318"/>
          <c:min val="2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[°K]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860352"/>
        <c:crosses val="autoZero"/>
        <c:crossBetween val="midCat"/>
        <c:majorUnit val="5"/>
      </c:valAx>
      <c:valAx>
        <c:axId val="658860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weight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fraction, [-]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8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66706152881332"/>
          <c:y val="6.8080187269357426E-2"/>
          <c:w val="0.53361317445938727"/>
          <c:h val="0.2125173280002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x>
            <c:v>SP-Wax CND of Test AR-21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Rittirong!$A$190:$A$251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Rittirong!$C$190:$C$251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2.1299999999999999E-7</c:v>
                </c:pt>
                <c:pt idx="10">
                  <c:v>1.79E-7</c:v>
                </c:pt>
                <c:pt idx="11">
                  <c:v>1.5800000000000001E-7</c:v>
                </c:pt>
                <c:pt idx="12">
                  <c:v>1.4600000000000001E-7</c:v>
                </c:pt>
                <c:pt idx="13">
                  <c:v>1.43E-7</c:v>
                </c:pt>
                <c:pt idx="14">
                  <c:v>1.49E-7</c:v>
                </c:pt>
                <c:pt idx="15">
                  <c:v>1.6500000000000001E-7</c:v>
                </c:pt>
                <c:pt idx="16">
                  <c:v>1.9600000000000001E-7</c:v>
                </c:pt>
                <c:pt idx="17">
                  <c:v>2.4999999999999999E-7</c:v>
                </c:pt>
                <c:pt idx="18">
                  <c:v>3.4200000000000002E-7</c:v>
                </c:pt>
                <c:pt idx="19">
                  <c:v>5.0299999999999999E-7</c:v>
                </c:pt>
                <c:pt idx="20">
                  <c:v>7.9599999999999998E-7</c:v>
                </c:pt>
                <c:pt idx="21">
                  <c:v>1.35E-6</c:v>
                </c:pt>
                <c:pt idx="22">
                  <c:v>2.4530000000000001E-6</c:v>
                </c:pt>
                <c:pt idx="23">
                  <c:v>4.758E-6</c:v>
                </c:pt>
                <c:pt idx="24">
                  <c:v>9.8230000000000006E-6</c:v>
                </c:pt>
                <c:pt idx="25">
                  <c:v>2.1498999999999999E-5</c:v>
                </c:pt>
                <c:pt idx="26">
                  <c:v>4.9648000000000003E-5</c:v>
                </c:pt>
                <c:pt idx="27">
                  <c:v>1.20359E-4</c:v>
                </c:pt>
                <c:pt idx="28">
                  <c:v>3.0450200000000001E-4</c:v>
                </c:pt>
                <c:pt idx="29">
                  <c:v>7.9832000000000004E-4</c:v>
                </c:pt>
                <c:pt idx="30">
                  <c:v>2.148161E-3</c:v>
                </c:pt>
                <c:pt idx="31">
                  <c:v>5.8324630000000004E-3</c:v>
                </c:pt>
                <c:pt idx="32">
                  <c:v>1.533726E-2</c:v>
                </c:pt>
                <c:pt idx="33">
                  <c:v>3.5301669000000001E-2</c:v>
                </c:pt>
                <c:pt idx="34">
                  <c:v>6.1458374000000003E-2</c:v>
                </c:pt>
                <c:pt idx="35">
                  <c:v>7.9647622000000001E-2</c:v>
                </c:pt>
                <c:pt idx="36">
                  <c:v>8.6209863999999997E-2</c:v>
                </c:pt>
                <c:pt idx="37">
                  <c:v>8.5283978999999996E-2</c:v>
                </c:pt>
                <c:pt idx="38">
                  <c:v>8.0474512999999998E-2</c:v>
                </c:pt>
                <c:pt idx="39">
                  <c:v>7.3817121999999999E-2</c:v>
                </c:pt>
                <c:pt idx="40">
                  <c:v>6.6435839999999996E-2</c:v>
                </c:pt>
                <c:pt idx="41">
                  <c:v>5.8977773999999997E-2</c:v>
                </c:pt>
                <c:pt idx="42">
                  <c:v>5.1817298999999997E-2</c:v>
                </c:pt>
                <c:pt idx="43">
                  <c:v>4.5162340000000002E-2</c:v>
                </c:pt>
                <c:pt idx="44">
                  <c:v>3.9112610999999999E-2</c:v>
                </c:pt>
                <c:pt idx="45">
                  <c:v>3.3689586000000001E-2</c:v>
                </c:pt>
                <c:pt idx="46">
                  <c:v>2.8899676999999999E-2</c:v>
                </c:pt>
                <c:pt idx="47">
                  <c:v>2.4742798E-2</c:v>
                </c:pt>
                <c:pt idx="48">
                  <c:v>2.1073861999999999E-2</c:v>
                </c:pt>
                <c:pt idx="49">
                  <c:v>1.7920392E-2</c:v>
                </c:pt>
                <c:pt idx="50">
                  <c:v>1.5239414999999999E-2</c:v>
                </c:pt>
                <c:pt idx="51">
                  <c:v>1.2917446000000001E-2</c:v>
                </c:pt>
                <c:pt idx="52">
                  <c:v>1.0912889E-2</c:v>
                </c:pt>
                <c:pt idx="53">
                  <c:v>9.2194180000000001E-3</c:v>
                </c:pt>
                <c:pt idx="54">
                  <c:v>7.8225310000000006E-3</c:v>
                </c:pt>
                <c:pt idx="55">
                  <c:v>6.6000140000000004E-3</c:v>
                </c:pt>
                <c:pt idx="56">
                  <c:v>5.5707070000000003E-3</c:v>
                </c:pt>
                <c:pt idx="57">
                  <c:v>4.6787790000000001E-3</c:v>
                </c:pt>
                <c:pt idx="58">
                  <c:v>3.9367100000000004E-3</c:v>
                </c:pt>
                <c:pt idx="59">
                  <c:v>3.312892E-3</c:v>
                </c:pt>
                <c:pt idx="60">
                  <c:v>2.7886790000000001E-3</c:v>
                </c:pt>
                <c:pt idx="61">
                  <c:v>2.341363E-3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3-47C8-8D92-B3ADE82EFDA5}"/>
            </c:ext>
          </c:extLst>
        </c:ser>
        <c:ser>
          <c:idx val="3"/>
          <c:order val="3"/>
          <c:tx>
            <c:v>SP-Wax CND of Test AR-7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Rittirong!$G$190:$G$251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Rittirong!$I$190:$I$251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1.8300000000000001E-7</c:v>
                </c:pt>
                <c:pt idx="10">
                  <c:v>1.5099999999999999E-7</c:v>
                </c:pt>
                <c:pt idx="11">
                  <c:v>1.31E-7</c:v>
                </c:pt>
                <c:pt idx="12">
                  <c:v>1.1899999999999999E-7</c:v>
                </c:pt>
                <c:pt idx="13">
                  <c:v>1.14E-7</c:v>
                </c:pt>
                <c:pt idx="14">
                  <c:v>1.17E-7</c:v>
                </c:pt>
                <c:pt idx="15">
                  <c:v>1.2700000000000001E-7</c:v>
                </c:pt>
                <c:pt idx="16">
                  <c:v>1.48E-7</c:v>
                </c:pt>
                <c:pt idx="17">
                  <c:v>1.8400000000000001E-7</c:v>
                </c:pt>
                <c:pt idx="18">
                  <c:v>2.4699999999999998E-7</c:v>
                </c:pt>
                <c:pt idx="19">
                  <c:v>3.5499999999999999E-7</c:v>
                </c:pt>
                <c:pt idx="20">
                  <c:v>5.51E-7</c:v>
                </c:pt>
                <c:pt idx="21">
                  <c:v>9.1500000000000003E-7</c:v>
                </c:pt>
                <c:pt idx="22">
                  <c:v>1.6300000000000001E-6</c:v>
                </c:pt>
                <c:pt idx="23">
                  <c:v>3.1030000000000002E-6</c:v>
                </c:pt>
                <c:pt idx="24">
                  <c:v>6.2920000000000001E-6</c:v>
                </c:pt>
                <c:pt idx="25">
                  <c:v>1.3545E-5</c:v>
                </c:pt>
                <c:pt idx="26">
                  <c:v>3.0812000000000002E-5</c:v>
                </c:pt>
                <c:pt idx="27">
                  <c:v>7.3701999999999993E-5</c:v>
                </c:pt>
                <c:pt idx="28">
                  <c:v>1.8435399999999999E-4</c:v>
                </c:pt>
                <c:pt idx="29">
                  <c:v>4.7913600000000002E-4</c:v>
                </c:pt>
                <c:pt idx="30">
                  <c:v>1.2834859999999999E-3</c:v>
                </c:pt>
                <c:pt idx="31">
                  <c:v>3.5001989999999998E-3</c:v>
                </c:pt>
                <c:pt idx="32">
                  <c:v>9.4708550000000002E-3</c:v>
                </c:pt>
                <c:pt idx="33">
                  <c:v>2.3799179E-2</c:v>
                </c:pt>
                <c:pt idx="34">
                  <c:v>4.8455485E-2</c:v>
                </c:pt>
                <c:pt idx="35">
                  <c:v>7.2075083999999998E-2</c:v>
                </c:pt>
                <c:pt idx="36">
                  <c:v>8.4148421000000001E-2</c:v>
                </c:pt>
                <c:pt idx="37">
                  <c:v>8.6440925000000002E-2</c:v>
                </c:pt>
                <c:pt idx="38">
                  <c:v>8.3270012000000004E-2</c:v>
                </c:pt>
                <c:pt idx="39">
                  <c:v>7.7380414999999994E-2</c:v>
                </c:pt>
                <c:pt idx="40">
                  <c:v>7.0275214000000003E-2</c:v>
                </c:pt>
                <c:pt idx="41">
                  <c:v>6.2804724000000006E-2</c:v>
                </c:pt>
                <c:pt idx="42">
                  <c:v>5.5463577E-2</c:v>
                </c:pt>
                <c:pt idx="43">
                  <c:v>4.8535775000000003E-2</c:v>
                </c:pt>
                <c:pt idx="44">
                  <c:v>4.2169942000000002E-2</c:v>
                </c:pt>
                <c:pt idx="45">
                  <c:v>3.6417816999999998E-2</c:v>
                </c:pt>
                <c:pt idx="46">
                  <c:v>3.1306695000000002E-2</c:v>
                </c:pt>
                <c:pt idx="47">
                  <c:v>2.6851033E-2</c:v>
                </c:pt>
                <c:pt idx="48">
                  <c:v>2.2902625999999999E-2</c:v>
                </c:pt>
                <c:pt idx="49">
                  <c:v>1.9499137E-2</c:v>
                </c:pt>
                <c:pt idx="50">
                  <c:v>1.6599018E-2</c:v>
                </c:pt>
                <c:pt idx="51">
                  <c:v>1.4081933E-2</c:v>
                </c:pt>
                <c:pt idx="52">
                  <c:v>1.190516E-2</c:v>
                </c:pt>
                <c:pt idx="53">
                  <c:v>1.0063847000000001E-2</c:v>
                </c:pt>
                <c:pt idx="54">
                  <c:v>8.5435949999999993E-3</c:v>
                </c:pt>
                <c:pt idx="55">
                  <c:v>7.2115779999999997E-3</c:v>
                </c:pt>
                <c:pt idx="56">
                  <c:v>6.089204E-3</c:v>
                </c:pt>
                <c:pt idx="57">
                  <c:v>5.1158699999999998E-3</c:v>
                </c:pt>
                <c:pt idx="58">
                  <c:v>4.3056630000000004E-3</c:v>
                </c:pt>
                <c:pt idx="59">
                  <c:v>3.6242499999999999E-3</c:v>
                </c:pt>
                <c:pt idx="60">
                  <c:v>3.051392E-3</c:v>
                </c:pt>
                <c:pt idx="61">
                  <c:v>2.561972E-3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3-47C8-8D92-B3ADE82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27976"/>
        <c:axId val="725476736"/>
      </c:scatterChart>
      <c:scatterChart>
        <c:scatterStyle val="lineMarker"/>
        <c:varyColors val="0"/>
        <c:ser>
          <c:idx val="0"/>
          <c:order val="0"/>
          <c:tx>
            <c:v>Experimental CND data of Test AR-21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Rittirong!$A$158:$A$188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Rittirong!$B$158:$B$188</c:f>
              <c:numCache>
                <c:formatCode>General</c:formatCode>
                <c:ptCount val="31"/>
                <c:pt idx="0">
                  <c:v>3.8742897860205121E-3</c:v>
                </c:pt>
                <c:pt idx="1">
                  <c:v>1.4990354962525796E-2</c:v>
                </c:pt>
                <c:pt idx="2">
                  <c:v>2.4134447470510949E-2</c:v>
                </c:pt>
                <c:pt idx="3">
                  <c:v>4.1149617243709642E-2</c:v>
                </c:pt>
                <c:pt idx="4">
                  <c:v>6.3408168667796527E-2</c:v>
                </c:pt>
                <c:pt idx="5">
                  <c:v>8.1737186248157873E-2</c:v>
                </c:pt>
                <c:pt idx="6">
                  <c:v>9.6129464238136161E-2</c:v>
                </c:pt>
                <c:pt idx="7">
                  <c:v>0.1006858980410382</c:v>
                </c:pt>
                <c:pt idx="8">
                  <c:v>0.10196371711491481</c:v>
                </c:pt>
                <c:pt idx="9">
                  <c:v>9.4714735977772732E-2</c:v>
                </c:pt>
                <c:pt idx="10">
                  <c:v>8.0257606267879714E-2</c:v>
                </c:pt>
                <c:pt idx="11">
                  <c:v>7.6945364721120707E-2</c:v>
                </c:pt>
                <c:pt idx="12">
                  <c:v>5.5272880691819209E-2</c:v>
                </c:pt>
                <c:pt idx="13">
                  <c:v>4.7368176608872124E-2</c:v>
                </c:pt>
                <c:pt idx="14">
                  <c:v>3.4220090875036864E-2</c:v>
                </c:pt>
                <c:pt idx="15">
                  <c:v>2.8940680490862462E-2</c:v>
                </c:pt>
                <c:pt idx="16">
                  <c:v>1.7104040648637468E-2</c:v>
                </c:pt>
                <c:pt idx="17">
                  <c:v>1.2480353210268236E-2</c:v>
                </c:pt>
                <c:pt idx="18">
                  <c:v>7.85666577189904E-3</c:v>
                </c:pt>
                <c:pt idx="19">
                  <c:v>5.8558701167501798E-3</c:v>
                </c:pt>
                <c:pt idx="20">
                  <c:v>3.1993515157962365E-3</c:v>
                </c:pt>
                <c:pt idx="21">
                  <c:v>2.5100017522575627E-3</c:v>
                </c:pt>
                <c:pt idx="22">
                  <c:v>1.8206519887188882E-3</c:v>
                </c:pt>
                <c:pt idx="23">
                  <c:v>1.1615636095453957E-3</c:v>
                </c:pt>
                <c:pt idx="24">
                  <c:v>7.8907574358252788E-4</c:v>
                </c:pt>
                <c:pt idx="25">
                  <c:v>5.3603653213103307E-4</c:v>
                </c:pt>
                <c:pt idx="26">
                  <c:v>3.6414142256422337E-4</c:v>
                </c:pt>
                <c:pt idx="27">
                  <c:v>2.473692886190875E-4</c:v>
                </c:pt>
                <c:pt idx="28">
                  <c:v>1.6804340610582718E-4</c:v>
                </c:pt>
                <c:pt idx="29">
                  <c:v>1.1415558694972538E-4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3-47C8-8D92-B3ADE82EFDA5}"/>
            </c:ext>
          </c:extLst>
        </c:ser>
        <c:ser>
          <c:idx val="1"/>
          <c:order val="2"/>
          <c:tx>
            <c:v>Experimental CND data of Test AR-7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Rittirong!$G$158:$G$187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Rittirong!$H$158:$H$187</c:f>
              <c:numCache>
                <c:formatCode>General</c:formatCode>
                <c:ptCount val="30"/>
                <c:pt idx="0">
                  <c:v>3.4622837274269564E-3</c:v>
                </c:pt>
                <c:pt idx="1">
                  <c:v>8.0786620306628754E-3</c:v>
                </c:pt>
                <c:pt idx="2">
                  <c:v>1.4426182197612313E-2</c:v>
                </c:pt>
                <c:pt idx="3">
                  <c:v>2.3081891516179748E-2</c:v>
                </c:pt>
                <c:pt idx="4">
                  <c:v>3.7508073713792063E-2</c:v>
                </c:pt>
                <c:pt idx="5">
                  <c:v>5.4242445063022428E-2</c:v>
                </c:pt>
                <c:pt idx="6">
                  <c:v>7.5593194715488324E-2</c:v>
                </c:pt>
                <c:pt idx="7">
                  <c:v>9.405870792843242E-2</c:v>
                </c:pt>
                <c:pt idx="8">
                  <c:v>0.10675374826233096</c:v>
                </c:pt>
                <c:pt idx="9">
                  <c:v>0.10963898470185375</c:v>
                </c:pt>
                <c:pt idx="10">
                  <c:v>0.1004062280953814</c:v>
                </c:pt>
                <c:pt idx="11">
                  <c:v>9.9829180807477422E-2</c:v>
                </c:pt>
                <c:pt idx="12">
                  <c:v>7.3862052851774662E-2</c:v>
                </c:pt>
                <c:pt idx="13">
                  <c:v>5.8281776078353345E-2</c:v>
                </c:pt>
                <c:pt idx="14">
                  <c:v>3.9816262865410061E-2</c:v>
                </c:pt>
                <c:pt idx="15">
                  <c:v>3.1737600834747123E-2</c:v>
                </c:pt>
                <c:pt idx="16">
                  <c:v>1.9042560500848252E-2</c:v>
                </c:pt>
                <c:pt idx="17">
                  <c:v>1.4426182197612313E-2</c:v>
                </c:pt>
                <c:pt idx="18">
                  <c:v>9.8098038943763757E-3</c:v>
                </c:pt>
                <c:pt idx="19">
                  <c:v>7.5016147427583767E-3</c:v>
                </c:pt>
                <c:pt idx="20">
                  <c:v>5.3948754544264725E-3</c:v>
                </c:pt>
                <c:pt idx="21">
                  <c:v>3.8437540763009447E-3</c:v>
                </c:pt>
                <c:pt idx="22">
                  <c:v>2.7386073179794549E-3</c:v>
                </c:pt>
                <c:pt idx="23">
                  <c:v>1.9512096490075879E-3</c:v>
                </c:pt>
                <c:pt idx="24">
                  <c:v>1.3902026294113901E-3</c:v>
                </c:pt>
                <c:pt idx="25">
                  <c:v>9.9049497413325905E-4</c:v>
                </c:pt>
                <c:pt idx="26">
                  <c:v>7.0571028498100116E-4</c:v>
                </c:pt>
                <c:pt idx="27">
                  <c:v>5.0280619219069398E-4</c:v>
                </c:pt>
                <c:pt idx="28">
                  <c:v>3.5824058722923698E-4</c:v>
                </c:pt>
                <c:pt idx="29">
                  <c:v>2.5524013095223734E-4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3-47C8-8D92-B3ADE82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27976"/>
        <c:axId val="725476736"/>
      </c:scatterChart>
      <c:valAx>
        <c:axId val="601527976"/>
        <c:scaling>
          <c:orientation val="minMax"/>
          <c:max val="6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76736"/>
        <c:crosses val="autoZero"/>
        <c:crossBetween val="midCat"/>
      </c:valAx>
      <c:valAx>
        <c:axId val="72547673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Solid-phase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 composition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52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61765882312607"/>
          <c:y val="7.7560894944420797E-2"/>
          <c:w val="0.32646667352357445"/>
          <c:h val="0.2649453192240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9789590616526"/>
          <c:y val="0.11172236746104609"/>
          <c:w val="0.84159048583657337"/>
          <c:h val="0.79031745669130571"/>
        </c:manualLayout>
      </c:layout>
      <c:scatterChart>
        <c:scatterStyle val="smoothMarker"/>
        <c:varyColors val="0"/>
        <c:ser>
          <c:idx val="0"/>
          <c:order val="0"/>
          <c:tx>
            <c:v>Test AR-21, CCN=31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Rittirong!$B$256:$B$317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Rittirong!$C$256:$C$317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-4.1982679999999998E-3</c:v>
                </c:pt>
                <c:pt idx="5">
                  <c:v>-1.5022160999999999E-2</c:v>
                </c:pt>
                <c:pt idx="6">
                  <c:v>-2.5866573E-2</c:v>
                </c:pt>
                <c:pt idx="7">
                  <c:v>-2.6574683000000002E-2</c:v>
                </c:pt>
                <c:pt idx="8">
                  <c:v>-2.4650343000000002E-2</c:v>
                </c:pt>
                <c:pt idx="9">
                  <c:v>-2.2591714999999998E-2</c:v>
                </c:pt>
                <c:pt idx="10">
                  <c:v>-2.0503840999999998E-2</c:v>
                </c:pt>
                <c:pt idx="11">
                  <c:v>-1.8459044000000001E-2</c:v>
                </c:pt>
                <c:pt idx="12">
                  <c:v>-1.6505460999999999E-2</c:v>
                </c:pt>
                <c:pt idx="13">
                  <c:v>-1.4673185E-2</c:v>
                </c:pt>
                <c:pt idx="14">
                  <c:v>-1.2979088E-2</c:v>
                </c:pt>
                <c:pt idx="15">
                  <c:v>-1.1430505000000001E-2</c:v>
                </c:pt>
                <c:pt idx="16">
                  <c:v>-1.0028041E-2</c:v>
                </c:pt>
                <c:pt idx="17">
                  <c:v>-8.7676869999999997E-3</c:v>
                </c:pt>
                <c:pt idx="18">
                  <c:v>-7.6423970000000004E-3</c:v>
                </c:pt>
                <c:pt idx="19">
                  <c:v>-6.6432629999999999E-3</c:v>
                </c:pt>
                <c:pt idx="20">
                  <c:v>-5.7603410000000004E-3</c:v>
                </c:pt>
                <c:pt idx="21">
                  <c:v>-4.9832390000000004E-3</c:v>
                </c:pt>
                <c:pt idx="22">
                  <c:v>-4.301437E-3</c:v>
                </c:pt>
                <c:pt idx="23">
                  <c:v>-3.7043499999999999E-3</c:v>
                </c:pt>
                <c:pt idx="24">
                  <c:v>-3.180886E-3</c:v>
                </c:pt>
                <c:pt idx="25">
                  <c:v>-2.7179309999999998E-3</c:v>
                </c:pt>
                <c:pt idx="26">
                  <c:v>-2.2959550000000001E-3</c:v>
                </c:pt>
                <c:pt idx="27">
                  <c:v>-1.8767289999999999E-3</c:v>
                </c:pt>
                <c:pt idx="28">
                  <c:v>-1.3687630000000001E-3</c:v>
                </c:pt>
                <c:pt idx="29">
                  <c:v>-5.30552E-4</c:v>
                </c:pt>
                <c:pt idx="30">
                  <c:v>1.2885150000000001E-3</c:v>
                </c:pt>
                <c:pt idx="31">
                  <c:v>5.7142240000000004E-3</c:v>
                </c:pt>
                <c:pt idx="32">
                  <c:v>1.5513265E-2</c:v>
                </c:pt>
                <c:pt idx="33">
                  <c:v>2.8980230999999999E-2</c:v>
                </c:pt>
                <c:pt idx="34">
                  <c:v>3.2422920000000001E-2</c:v>
                </c:pt>
                <c:pt idx="35">
                  <c:v>2.4591262999999999E-2</c:v>
                </c:pt>
                <c:pt idx="36">
                  <c:v>1.6600520000000001E-2</c:v>
                </c:pt>
                <c:pt idx="37">
                  <c:v>1.1369521E-2</c:v>
                </c:pt>
                <c:pt idx="38">
                  <c:v>8.0162010000000006E-3</c:v>
                </c:pt>
                <c:pt idx="39">
                  <c:v>5.7444009999999997E-3</c:v>
                </c:pt>
                <c:pt idx="40">
                  <c:v>4.1450599999999999E-3</c:v>
                </c:pt>
                <c:pt idx="41">
                  <c:v>2.9995450000000002E-3</c:v>
                </c:pt>
                <c:pt idx="42">
                  <c:v>2.1736099999999999E-3</c:v>
                </c:pt>
                <c:pt idx="43">
                  <c:v>1.576636E-3</c:v>
                </c:pt>
                <c:pt idx="44">
                  <c:v>1.1447370000000001E-3</c:v>
                </c:pt>
                <c:pt idx="45">
                  <c:v>8.3201499999999997E-4</c:v>
                </c:pt>
                <c:pt idx="46">
                  <c:v>6.0547499999999996E-4</c:v>
                </c:pt>
                <c:pt idx="47">
                  <c:v>4.4142900000000002E-4</c:v>
                </c:pt>
                <c:pt idx="48">
                  <c:v>3.22243E-4</c:v>
                </c:pt>
                <c:pt idx="49">
                  <c:v>2.35737E-4</c:v>
                </c:pt>
                <c:pt idx="50">
                  <c:v>1.7288000000000001E-4</c:v>
                </c:pt>
                <c:pt idx="51">
                  <c:v>1.2706300000000001E-4</c:v>
                </c:pt>
                <c:pt idx="52">
                  <c:v>9.3620000000000002E-5</c:v>
                </c:pt>
                <c:pt idx="53">
                  <c:v>6.9176000000000003E-5</c:v>
                </c:pt>
                <c:pt idx="54">
                  <c:v>5.1307000000000002E-5</c:v>
                </c:pt>
                <c:pt idx="55">
                  <c:v>3.8145000000000002E-5</c:v>
                </c:pt>
                <c:pt idx="56">
                  <c:v>2.8475000000000001E-5</c:v>
                </c:pt>
                <c:pt idx="57">
                  <c:v>2.1321000000000001E-5</c:v>
                </c:pt>
                <c:pt idx="58">
                  <c:v>1.6030999999999999E-5</c:v>
                </c:pt>
                <c:pt idx="59">
                  <c:v>1.2092999999999999E-5</c:v>
                </c:pt>
                <c:pt idx="60">
                  <c:v>9.1770000000000004E-6</c:v>
                </c:pt>
                <c:pt idx="61">
                  <c:v>7.6380000000000004E-6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F-403B-91B6-3655BA966064}"/>
            </c:ext>
          </c:extLst>
        </c:ser>
        <c:ser>
          <c:idx val="1"/>
          <c:order val="1"/>
          <c:tx>
            <c:v>Test AR-7, CCN=31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Rittirong!$B$256:$B$317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Rittirong!$G$256:$G$317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-1.0929104E-2</c:v>
                </c:pt>
                <c:pt idx="5">
                  <c:v>-3.9106307E-2</c:v>
                </c:pt>
                <c:pt idx="6">
                  <c:v>-6.7336927000000005E-2</c:v>
                </c:pt>
                <c:pt idx="7">
                  <c:v>-6.9180307999999996E-2</c:v>
                </c:pt>
                <c:pt idx="8">
                  <c:v>-6.4170785999999994E-2</c:v>
                </c:pt>
                <c:pt idx="9">
                  <c:v>-5.8811718999999998E-2</c:v>
                </c:pt>
                <c:pt idx="10">
                  <c:v>-5.3376476999999999E-2</c:v>
                </c:pt>
                <c:pt idx="11">
                  <c:v>-4.8053378000000001E-2</c:v>
                </c:pt>
                <c:pt idx="12">
                  <c:v>-4.2967731000000002E-2</c:v>
                </c:pt>
                <c:pt idx="13">
                  <c:v>-3.8197879999999997E-2</c:v>
                </c:pt>
                <c:pt idx="14">
                  <c:v>-3.3787742000000003E-2</c:v>
                </c:pt>
                <c:pt idx="15">
                  <c:v>-2.9756418999999999E-2</c:v>
                </c:pt>
                <c:pt idx="16">
                  <c:v>-2.6105485000000001E-2</c:v>
                </c:pt>
                <c:pt idx="17">
                  <c:v>-2.2824509E-2</c:v>
                </c:pt>
                <c:pt idx="18">
                  <c:v>-1.9895161000000001E-2</c:v>
                </c:pt>
                <c:pt idx="19">
                  <c:v>-1.7294266999999999E-2</c:v>
                </c:pt>
                <c:pt idx="20">
                  <c:v>-1.4995985E-2</c:v>
                </c:pt>
                <c:pt idx="21">
                  <c:v>-1.2973349E-2</c:v>
                </c:pt>
                <c:pt idx="22">
                  <c:v>-1.1199181000000001E-2</c:v>
                </c:pt>
                <c:pt idx="23">
                  <c:v>-9.6463959999999998E-3</c:v>
                </c:pt>
                <c:pt idx="24">
                  <c:v>-8.2873029999999993E-3</c:v>
                </c:pt>
                <c:pt idx="25">
                  <c:v>-7.0907330000000001E-3</c:v>
                </c:pt>
                <c:pt idx="26">
                  <c:v>-6.0136649999999996E-3</c:v>
                </c:pt>
                <c:pt idx="27">
                  <c:v>-4.9776489999999998E-3</c:v>
                </c:pt>
                <c:pt idx="28">
                  <c:v>-3.8025519999999998E-3</c:v>
                </c:pt>
                <c:pt idx="29">
                  <c:v>-2.0213259999999999E-3</c:v>
                </c:pt>
                <c:pt idx="30">
                  <c:v>1.6146520000000001E-3</c:v>
                </c:pt>
                <c:pt idx="31">
                  <c:v>1.0207229999999999E-2</c:v>
                </c:pt>
                <c:pt idx="32">
                  <c:v>2.9084191999999998E-2</c:v>
                </c:pt>
                <c:pt idx="33">
                  <c:v>5.7166033999999998E-2</c:v>
                </c:pt>
                <c:pt idx="34">
                  <c:v>7.5280126000000003E-2</c:v>
                </c:pt>
                <c:pt idx="35">
                  <c:v>7.0067025000000005E-2</c:v>
                </c:pt>
                <c:pt idx="36">
                  <c:v>5.1649137999999997E-2</c:v>
                </c:pt>
                <c:pt idx="37">
                  <c:v>3.5362691000000002E-2</c:v>
                </c:pt>
                <c:pt idx="38">
                  <c:v>2.4564083E-2</c:v>
                </c:pt>
                <c:pt idx="39">
                  <c:v>1.74687E-2</c:v>
                </c:pt>
                <c:pt idx="40">
                  <c:v>1.2584699E-2</c:v>
                </c:pt>
                <c:pt idx="41">
                  <c:v>9.1171789999999996E-3</c:v>
                </c:pt>
                <c:pt idx="42">
                  <c:v>6.6213849999999996E-3</c:v>
                </c:pt>
                <c:pt idx="43">
                  <c:v>4.8155130000000004E-3</c:v>
                </c:pt>
                <c:pt idx="44">
                  <c:v>3.5061910000000001E-3</c:v>
                </c:pt>
                <c:pt idx="45">
                  <c:v>2.5557150000000001E-3</c:v>
                </c:pt>
                <c:pt idx="46">
                  <c:v>1.8652849999999999E-3</c:v>
                </c:pt>
                <c:pt idx="47">
                  <c:v>1.3639329999999999E-3</c:v>
                </c:pt>
                <c:pt idx="48">
                  <c:v>9.9861299999999997E-4</c:v>
                </c:pt>
                <c:pt idx="49">
                  <c:v>7.3270799999999999E-4</c:v>
                </c:pt>
                <c:pt idx="50">
                  <c:v>5.3894499999999998E-4</c:v>
                </c:pt>
                <c:pt idx="51">
                  <c:v>3.9729700000000001E-4</c:v>
                </c:pt>
                <c:pt idx="52">
                  <c:v>2.9360399999999999E-4</c:v>
                </c:pt>
                <c:pt idx="53">
                  <c:v>2.1759399999999999E-4</c:v>
                </c:pt>
                <c:pt idx="54">
                  <c:v>1.6187299999999999E-4</c:v>
                </c:pt>
                <c:pt idx="55">
                  <c:v>1.20709E-4</c:v>
                </c:pt>
                <c:pt idx="56">
                  <c:v>9.0381000000000001E-5</c:v>
                </c:pt>
                <c:pt idx="57">
                  <c:v>6.7879000000000005E-5</c:v>
                </c:pt>
                <c:pt idx="58">
                  <c:v>5.1189000000000001E-5</c:v>
                </c:pt>
                <c:pt idx="59">
                  <c:v>3.8730999999999999E-5</c:v>
                </c:pt>
                <c:pt idx="60">
                  <c:v>2.9482999999999999E-5</c:v>
                </c:pt>
                <c:pt idx="61">
                  <c:v>2.4637000000000001E-5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F-403B-91B6-3655BA96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25328"/>
        <c:axId val="625225656"/>
      </c:scatterChart>
      <c:valAx>
        <c:axId val="62522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8081363529749022"/>
              <c:y val="0.58288782636845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225656"/>
        <c:crosses val="autoZero"/>
        <c:crossBetween val="midCat"/>
      </c:valAx>
      <c:valAx>
        <c:axId val="6252256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Gradient, [Kg/m3]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948813978694083E-2"/>
              <c:y val="0.18381128857268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2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27078772829743"/>
          <c:y val="0.14378001053715206"/>
          <c:w val="0.38687729386523773"/>
          <c:h val="0.23063013025804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54</xdr:row>
      <xdr:rowOff>85725</xdr:rowOff>
    </xdr:from>
    <xdr:to>
      <xdr:col>13</xdr:col>
      <xdr:colOff>742950</xdr:colOff>
      <xdr:row>67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D5165-0CBB-4982-B008-874299D62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42</xdr:row>
      <xdr:rowOff>9524</xdr:rowOff>
    </xdr:from>
    <xdr:to>
      <xdr:col>13</xdr:col>
      <xdr:colOff>723901</xdr:colOff>
      <xdr:row>54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B9B8D-8394-4FAC-A333-37563395C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30</xdr:row>
      <xdr:rowOff>19049</xdr:rowOff>
    </xdr:from>
    <xdr:to>
      <xdr:col>13</xdr:col>
      <xdr:colOff>628650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475ACE-AC43-4F8D-9B90-5EFE0A2E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407777</xdr:colOff>
      <xdr:row>26</xdr:row>
      <xdr:rowOff>23991</xdr:rowOff>
    </xdr:from>
    <xdr:to>
      <xdr:col>10</xdr:col>
      <xdr:colOff>827596</xdr:colOff>
      <xdr:row>46</xdr:row>
      <xdr:rowOff>19230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6112-CAC1-443B-A5A1-ABCF96457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104977</xdr:colOff>
      <xdr:row>57</xdr:row>
      <xdr:rowOff>118908</xdr:rowOff>
    </xdr:from>
    <xdr:to>
      <xdr:col>11</xdr:col>
      <xdr:colOff>495874</xdr:colOff>
      <xdr:row>81</xdr:row>
      <xdr:rowOff>146846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ED8EA-3C8A-4DBF-AAB4-CDFB355C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38100</xdr:rowOff>
    </xdr:from>
    <xdr:to>
      <xdr:col>14</xdr:col>
      <xdr:colOff>228600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652E-3BF7-4F2E-8AE3-9C4C22631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1238250</xdr:colOff>
      <xdr:row>78</xdr:row>
      <xdr:rowOff>85725</xdr:rowOff>
    </xdr:from>
    <xdr:to>
      <xdr:col>12</xdr:col>
      <xdr:colOff>247650</xdr:colOff>
      <xdr:row>96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EAC47-7A55-41E1-BFFB-68F3423C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895350</xdr:colOff>
      <xdr:row>173</xdr:row>
      <xdr:rowOff>180975</xdr:rowOff>
    </xdr:from>
    <xdr:to>
      <xdr:col>19</xdr:col>
      <xdr:colOff>409575</xdr:colOff>
      <xdr:row>194</xdr:row>
      <xdr:rowOff>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05C11-13C7-4D30-8D77-D6F5D819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259</xdr:row>
      <xdr:rowOff>0</xdr:rowOff>
    </xdr:from>
    <xdr:to>
      <xdr:col>13</xdr:col>
      <xdr:colOff>238125</xdr:colOff>
      <xdr:row>279</xdr:row>
      <xdr:rowOff>110023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1478-01F3-405D-BD50-F182E03F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8</xdr:row>
      <xdr:rowOff>95250</xdr:rowOff>
    </xdr:from>
    <xdr:to>
      <xdr:col>13</xdr:col>
      <xdr:colOff>180975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671AE-00D9-44B8-A25F-53A39355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67</xdr:row>
      <xdr:rowOff>138112</xdr:rowOff>
    </xdr:from>
    <xdr:to>
      <xdr:col>11</xdr:col>
      <xdr:colOff>204787</xdr:colOff>
      <xdr:row>82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414C0-9578-462E-A4AD-E7235228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186</xdr:row>
      <xdr:rowOff>123825</xdr:rowOff>
    </xdr:from>
    <xdr:to>
      <xdr:col>24</xdr:col>
      <xdr:colOff>295275</xdr:colOff>
      <xdr:row>210</xdr:row>
      <xdr:rowOff>132363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2C414-AD7C-4501-B083-88B46C44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23</xdr:col>
      <xdr:colOff>194864</xdr:colOff>
      <xdr:row>312</xdr:row>
      <xdr:rowOff>137512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57C69-B692-4A9B-8F09-B784870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7751-98C3-4A7F-80D2-CBC33A3FF19D}">
  <dimension ref="A1:Q68"/>
  <sheetViews>
    <sheetView tabSelected="1" topLeftCell="A35" zoomScaleNormal="100" workbookViewId="0">
      <selection sqref="A1:Q2"/>
    </sheetView>
  </sheetViews>
  <sheetFormatPr defaultRowHeight="15" x14ac:dyDescent="0.25"/>
  <cols>
    <col min="1" max="1" width="28.28515625" customWidth="1"/>
    <col min="2" max="2" width="15.5703125" customWidth="1"/>
    <col min="3" max="3" width="9.85546875" bestFit="1" customWidth="1"/>
    <col min="4" max="4" width="10.42578125" bestFit="1" customWidth="1"/>
    <col min="5" max="5" width="11.7109375" bestFit="1" customWidth="1"/>
    <col min="6" max="6" width="12.7109375" customWidth="1"/>
    <col min="7" max="7" width="13.140625" customWidth="1"/>
    <col min="8" max="8" width="13" customWidth="1"/>
    <col min="9" max="9" width="9" customWidth="1"/>
    <col min="10" max="10" width="8.140625" customWidth="1"/>
    <col min="11" max="11" width="8.42578125" customWidth="1"/>
    <col min="12" max="12" width="12.42578125" customWidth="1"/>
    <col min="13" max="13" width="13.140625" bestFit="1" customWidth="1"/>
    <col min="14" max="14" width="12.42578125" customWidth="1"/>
    <col min="15" max="15" width="16.7109375" customWidth="1"/>
  </cols>
  <sheetData>
    <row r="1" spans="1:17" ht="42.75" customHeight="1" x14ac:dyDescent="0.25">
      <c r="A1" s="129" t="s">
        <v>46</v>
      </c>
      <c r="B1" s="131" t="s">
        <v>47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45" customHeight="1" thickBot="1" x14ac:dyDescent="0.3">
      <c r="A2" s="130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ht="15.75" thickBot="1" x14ac:dyDescent="0.3"/>
    <row r="4" spans="1:17" ht="15.75" thickBot="1" x14ac:dyDescent="0.3">
      <c r="A4" s="140" t="s">
        <v>42</v>
      </c>
      <c r="B4" s="141"/>
      <c r="C4" s="141"/>
      <c r="D4" s="141"/>
      <c r="E4" s="141"/>
      <c r="F4" s="142"/>
    </row>
    <row r="5" spans="1:17" ht="48" x14ac:dyDescent="0.25">
      <c r="A5" s="7" t="s">
        <v>0</v>
      </c>
      <c r="B5" s="3" t="s">
        <v>1</v>
      </c>
      <c r="C5" s="3" t="s">
        <v>1</v>
      </c>
      <c r="D5" s="3" t="s">
        <v>1</v>
      </c>
      <c r="E5" s="3" t="s">
        <v>2</v>
      </c>
      <c r="F5" s="20" t="s">
        <v>2</v>
      </c>
      <c r="G5" s="32" t="s">
        <v>15</v>
      </c>
      <c r="H5" s="6" t="s">
        <v>48</v>
      </c>
      <c r="I5" s="2"/>
      <c r="J5" s="2"/>
      <c r="K5" s="2"/>
      <c r="L5" s="2"/>
    </row>
    <row r="6" spans="1:17" x14ac:dyDescent="0.25">
      <c r="A6" s="7" t="s">
        <v>3</v>
      </c>
      <c r="B6" s="1">
        <v>27</v>
      </c>
      <c r="C6" s="1">
        <v>28</v>
      </c>
      <c r="D6" s="1">
        <v>29</v>
      </c>
      <c r="E6" s="4" t="s">
        <v>4</v>
      </c>
      <c r="F6" s="8" t="s">
        <v>5</v>
      </c>
      <c r="G6" s="33" t="s">
        <v>16</v>
      </c>
      <c r="H6" s="26">
        <v>5.4949514535134378</v>
      </c>
      <c r="I6" s="2"/>
      <c r="J6" s="2"/>
      <c r="K6" s="2"/>
      <c r="L6" s="2"/>
    </row>
    <row r="7" spans="1:17" x14ac:dyDescent="0.25">
      <c r="A7" s="7" t="s">
        <v>6</v>
      </c>
      <c r="B7" s="5">
        <v>40.549999999999997</v>
      </c>
      <c r="C7" s="5">
        <v>40.479999999999997</v>
      </c>
      <c r="D7" s="5">
        <v>40.33</v>
      </c>
      <c r="E7" s="5">
        <v>25.08</v>
      </c>
      <c r="F7" s="21">
        <v>26.02</v>
      </c>
      <c r="G7" s="33" t="s">
        <v>17</v>
      </c>
      <c r="H7" s="26">
        <v>2.956376956376956</v>
      </c>
      <c r="I7" s="2"/>
      <c r="J7" s="2"/>
      <c r="K7" s="2"/>
      <c r="L7" s="2"/>
    </row>
    <row r="8" spans="1:17" ht="15.75" thickBot="1" x14ac:dyDescent="0.3">
      <c r="A8" s="7" t="s">
        <v>7</v>
      </c>
      <c r="B8" s="5">
        <v>29.54</v>
      </c>
      <c r="C8" s="5">
        <v>29.3</v>
      </c>
      <c r="D8" s="5">
        <v>29.53</v>
      </c>
      <c r="E8" s="5">
        <v>16.8</v>
      </c>
      <c r="F8" s="21">
        <v>16.47</v>
      </c>
      <c r="G8" s="34" t="s">
        <v>18</v>
      </c>
      <c r="H8" s="30">
        <v>1.9047619047619047</v>
      </c>
      <c r="I8" s="2"/>
      <c r="J8" s="2"/>
      <c r="K8" s="2"/>
      <c r="L8" s="2"/>
    </row>
    <row r="9" spans="1:17" x14ac:dyDescent="0.25">
      <c r="A9" s="7" t="s">
        <v>8</v>
      </c>
      <c r="B9" s="5">
        <v>37.51</v>
      </c>
      <c r="C9" s="5">
        <v>35.99</v>
      </c>
      <c r="D9" s="5">
        <v>34</v>
      </c>
      <c r="E9" s="5">
        <v>18.010000000000002</v>
      </c>
      <c r="F9" s="27">
        <v>19.73</v>
      </c>
      <c r="G9" s="137" t="s">
        <v>10</v>
      </c>
      <c r="H9" s="138"/>
      <c r="I9" s="138"/>
      <c r="J9" s="138"/>
      <c r="K9" s="138"/>
      <c r="L9" s="139"/>
    </row>
    <row r="10" spans="1:17" x14ac:dyDescent="0.25">
      <c r="A10" s="7" t="s">
        <v>9</v>
      </c>
      <c r="B10" s="24">
        <v>44.846757521964207</v>
      </c>
      <c r="C10" s="24">
        <v>43.560869545768412</v>
      </c>
      <c r="D10" s="24">
        <v>42.776093044715758</v>
      </c>
      <c r="E10" s="24">
        <v>40.520461713247279</v>
      </c>
      <c r="F10" s="28">
        <v>39.618455209694794</v>
      </c>
      <c r="G10" s="31" t="s">
        <v>10</v>
      </c>
      <c r="H10" s="1"/>
      <c r="I10" s="1"/>
      <c r="J10" s="1"/>
      <c r="K10" s="1"/>
      <c r="L10" s="22" t="s">
        <v>11</v>
      </c>
    </row>
    <row r="11" spans="1:17" x14ac:dyDescent="0.25">
      <c r="A11" s="7" t="s">
        <v>43</v>
      </c>
      <c r="B11" s="24">
        <v>47.253886187000006</v>
      </c>
      <c r="C11" s="24">
        <v>46.564697869000007</v>
      </c>
      <c r="D11" s="24">
        <v>45.919366148999998</v>
      </c>
      <c r="E11" s="24">
        <v>41.885598166000001</v>
      </c>
      <c r="F11" s="28">
        <v>41.399065141999998</v>
      </c>
      <c r="G11" s="35">
        <f>ABS(B11-B10)/B10*100</f>
        <v>5.3674530736294157</v>
      </c>
      <c r="H11" s="36">
        <f t="shared" ref="H11:K11" si="0">ABS(C11-C10)/C10*100</f>
        <v>6.8957033102278658</v>
      </c>
      <c r="I11" s="36">
        <f t="shared" si="0"/>
        <v>7.3482005497754006</v>
      </c>
      <c r="J11" s="36">
        <f t="shared" si="0"/>
        <v>3.3690051767263562</v>
      </c>
      <c r="K11" s="36">
        <f t="shared" si="0"/>
        <v>4.4943951572081522</v>
      </c>
      <c r="L11" s="37">
        <f>AVERAGE(G11:K11)</f>
        <v>5.4949514535134387</v>
      </c>
    </row>
    <row r="12" spans="1:17" x14ac:dyDescent="0.25">
      <c r="A12" s="7" t="s">
        <v>12</v>
      </c>
      <c r="B12" s="25">
        <v>44</v>
      </c>
      <c r="C12" s="25">
        <v>42</v>
      </c>
      <c r="D12" s="25">
        <v>42</v>
      </c>
      <c r="E12" s="25">
        <v>40</v>
      </c>
      <c r="F12" s="29">
        <v>39</v>
      </c>
      <c r="G12" s="35"/>
      <c r="H12" s="38"/>
      <c r="I12" s="38"/>
      <c r="J12" s="38"/>
      <c r="K12" s="38"/>
      <c r="L12" s="37"/>
    </row>
    <row r="13" spans="1:17" x14ac:dyDescent="0.25">
      <c r="A13" s="7" t="s">
        <v>44</v>
      </c>
      <c r="B13" s="25">
        <v>43</v>
      </c>
      <c r="C13" s="25">
        <v>43</v>
      </c>
      <c r="D13" s="25">
        <v>42</v>
      </c>
      <c r="E13" s="25">
        <v>38</v>
      </c>
      <c r="F13" s="29">
        <v>37</v>
      </c>
      <c r="G13" s="35">
        <f t="shared" ref="G13:G15" si="1">ABS(B13-B12)/B12*100</f>
        <v>2.2727272727272729</v>
      </c>
      <c r="H13" s="36">
        <f t="shared" ref="H13" si="2">ABS(C13-C12)/C12*100</f>
        <v>2.3809523809523809</v>
      </c>
      <c r="I13" s="36">
        <f t="shared" ref="I13" si="3">ABS(D13-D12)/D12*100</f>
        <v>0</v>
      </c>
      <c r="J13" s="36">
        <f t="shared" ref="J13" si="4">ABS(E13-E12)/E12*100</f>
        <v>5</v>
      </c>
      <c r="K13" s="36">
        <f t="shared" ref="K13" si="5">ABS(F13-F12)/F12*100</f>
        <v>5.1282051282051277</v>
      </c>
      <c r="L13" s="37">
        <f t="shared" ref="L13" si="6">AVERAGE(G13:K13)</f>
        <v>2.956376956376956</v>
      </c>
    </row>
    <row r="14" spans="1:17" x14ac:dyDescent="0.25">
      <c r="A14" s="7" t="s">
        <v>13</v>
      </c>
      <c r="B14" s="25">
        <v>35</v>
      </c>
      <c r="C14" s="25">
        <v>35</v>
      </c>
      <c r="D14" s="25">
        <v>35</v>
      </c>
      <c r="E14" s="25">
        <v>30</v>
      </c>
      <c r="F14" s="29">
        <v>30</v>
      </c>
      <c r="G14" s="35"/>
      <c r="H14" s="38"/>
      <c r="I14" s="38"/>
      <c r="J14" s="38"/>
      <c r="K14" s="38"/>
      <c r="L14" s="37"/>
    </row>
    <row r="15" spans="1:17" x14ac:dyDescent="0.25">
      <c r="A15" s="7" t="s">
        <v>45</v>
      </c>
      <c r="B15" s="25">
        <v>35</v>
      </c>
      <c r="C15" s="25">
        <v>35</v>
      </c>
      <c r="D15" s="25">
        <v>34</v>
      </c>
      <c r="E15" s="25">
        <v>31</v>
      </c>
      <c r="F15" s="29">
        <v>31</v>
      </c>
      <c r="G15" s="35">
        <f t="shared" si="1"/>
        <v>0</v>
      </c>
      <c r="H15" s="36">
        <f t="shared" ref="H15" si="7">ABS(C15-C14)/C14*100</f>
        <v>0</v>
      </c>
      <c r="I15" s="36">
        <f t="shared" ref="I15" si="8">ABS(D15-D14)/D14*100</f>
        <v>2.8571428571428572</v>
      </c>
      <c r="J15" s="36">
        <f t="shared" ref="J15" si="9">ABS(E15-E14)/E14*100</f>
        <v>3.3333333333333335</v>
      </c>
      <c r="K15" s="36">
        <f t="shared" ref="K15" si="10">ABS(F15-F14)/F14*100</f>
        <v>3.3333333333333335</v>
      </c>
      <c r="L15" s="37">
        <v>1.9047619047619046E-2</v>
      </c>
    </row>
    <row r="16" spans="1:17" ht="15.75" thickBot="1" x14ac:dyDescent="0.3">
      <c r="A16" s="9" t="s">
        <v>14</v>
      </c>
      <c r="B16" s="149">
        <v>3.0000000000000001E-6</v>
      </c>
      <c r="C16" s="149"/>
      <c r="D16" s="149"/>
      <c r="E16" s="149"/>
      <c r="F16" s="150"/>
      <c r="G16" s="39"/>
      <c r="H16" s="40"/>
      <c r="I16" s="40"/>
      <c r="J16" s="40"/>
      <c r="K16" s="40"/>
      <c r="L16" s="41"/>
    </row>
    <row r="17" spans="1:14" ht="15.75" thickBot="1" x14ac:dyDescent="0.3"/>
    <row r="18" spans="1:14" x14ac:dyDescent="0.25">
      <c r="A18" s="140" t="s">
        <v>50</v>
      </c>
      <c r="B18" s="141"/>
      <c r="C18" s="142"/>
    </row>
    <row r="19" spans="1:14" x14ac:dyDescent="0.25">
      <c r="A19" s="42" t="s">
        <v>33</v>
      </c>
      <c r="B19" s="10" t="s">
        <v>30</v>
      </c>
      <c r="C19" s="43" t="s">
        <v>49</v>
      </c>
    </row>
    <row r="20" spans="1:14" ht="30" x14ac:dyDescent="0.25">
      <c r="A20" s="42" t="s">
        <v>23</v>
      </c>
      <c r="B20" s="11" t="s">
        <v>34</v>
      </c>
      <c r="C20" s="44">
        <f>C40</f>
        <v>0.96450092298618439</v>
      </c>
    </row>
    <row r="21" spans="1:14" ht="30" x14ac:dyDescent="0.25">
      <c r="A21" s="42" t="s">
        <v>31</v>
      </c>
      <c r="B21" s="11" t="s">
        <v>34</v>
      </c>
      <c r="C21" s="44">
        <f>C50</f>
        <v>0.94912458224033813</v>
      </c>
    </row>
    <row r="22" spans="1:14" ht="30" x14ac:dyDescent="0.25">
      <c r="A22" s="42" t="s">
        <v>32</v>
      </c>
      <c r="B22" s="11" t="s">
        <v>34</v>
      </c>
      <c r="C22" s="45">
        <v>0.997</v>
      </c>
    </row>
    <row r="23" spans="1:14" x14ac:dyDescent="0.25">
      <c r="A23" s="42" t="s">
        <v>36</v>
      </c>
      <c r="B23" s="10" t="s">
        <v>35</v>
      </c>
      <c r="C23" s="45">
        <v>0.98199999999999998</v>
      </c>
    </row>
    <row r="24" spans="1:14" x14ac:dyDescent="0.25">
      <c r="A24" s="42" t="s">
        <v>37</v>
      </c>
      <c r="B24" s="10" t="s">
        <v>35</v>
      </c>
      <c r="C24" s="45">
        <v>0.996</v>
      </c>
    </row>
    <row r="25" spans="1:14" x14ac:dyDescent="0.25">
      <c r="A25" s="42" t="s">
        <v>39</v>
      </c>
      <c r="B25" s="10" t="s">
        <v>35</v>
      </c>
      <c r="C25" s="45">
        <v>0.998</v>
      </c>
    </row>
    <row r="26" spans="1:14" x14ac:dyDescent="0.25">
      <c r="A26" s="42" t="s">
        <v>40</v>
      </c>
      <c r="B26" s="10" t="s">
        <v>35</v>
      </c>
      <c r="C26" s="45">
        <v>0.999</v>
      </c>
    </row>
    <row r="27" spans="1:14" ht="15.75" thickBot="1" x14ac:dyDescent="0.3">
      <c r="A27" s="46" t="s">
        <v>38</v>
      </c>
      <c r="B27" s="47" t="s">
        <v>35</v>
      </c>
      <c r="C27" s="48">
        <v>0.998</v>
      </c>
    </row>
    <row r="28" spans="1:14" ht="15.75" thickBot="1" x14ac:dyDescent="0.3"/>
    <row r="29" spans="1:14" ht="20.25" thickBot="1" x14ac:dyDescent="0.35">
      <c r="A29" s="143" t="s">
        <v>51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5"/>
    </row>
    <row r="30" spans="1:14" ht="16.5" thickBot="1" x14ac:dyDescent="0.3">
      <c r="A30" s="51" t="s">
        <v>24</v>
      </c>
      <c r="B30" s="13" t="s">
        <v>27</v>
      </c>
      <c r="C30" s="13"/>
      <c r="D30" s="13"/>
      <c r="E30" s="13"/>
      <c r="F30" s="13"/>
      <c r="G30" s="13"/>
      <c r="H30" s="13"/>
      <c r="I30" s="13"/>
      <c r="J30" s="126" t="s">
        <v>41</v>
      </c>
      <c r="K30" s="127"/>
      <c r="L30" s="127"/>
      <c r="M30" s="127"/>
      <c r="N30" s="128"/>
    </row>
    <row r="31" spans="1:14" ht="15.75" thickBot="1" x14ac:dyDescent="0.3">
      <c r="A31" s="146" t="s">
        <v>19</v>
      </c>
      <c r="B31" s="147"/>
      <c r="C31" s="147"/>
      <c r="D31" s="147"/>
      <c r="E31" s="147"/>
      <c r="F31" s="147"/>
      <c r="G31" s="147"/>
      <c r="H31" s="148"/>
      <c r="I31" s="13"/>
      <c r="J31" s="12"/>
      <c r="K31" s="13"/>
      <c r="L31" s="13"/>
      <c r="M31" s="14"/>
      <c r="N31" s="15"/>
    </row>
    <row r="32" spans="1:14" x14ac:dyDescent="0.25">
      <c r="A32" s="151" t="s">
        <v>23</v>
      </c>
      <c r="B32" s="152"/>
      <c r="C32" s="152"/>
      <c r="D32" s="152"/>
      <c r="E32" s="152"/>
      <c r="F32" s="152"/>
      <c r="G32" s="152"/>
      <c r="H32" s="13"/>
      <c r="I32" s="13"/>
      <c r="J32" s="12"/>
      <c r="K32" s="13"/>
      <c r="L32" s="13"/>
      <c r="M32" s="14"/>
      <c r="N32" s="15"/>
    </row>
    <row r="33" spans="1:14" x14ac:dyDescent="0.25">
      <c r="A33" s="16" t="s">
        <v>20</v>
      </c>
      <c r="B33" s="14" t="s">
        <v>21</v>
      </c>
      <c r="C33" s="13" t="s">
        <v>26</v>
      </c>
      <c r="D33" s="13"/>
      <c r="E33" s="13"/>
      <c r="F33" s="14"/>
      <c r="G33" s="14"/>
      <c r="H33" s="14"/>
      <c r="I33" s="14"/>
      <c r="J33" s="16"/>
      <c r="K33" s="13"/>
      <c r="L33" s="13"/>
      <c r="M33" s="14"/>
      <c r="N33" s="15"/>
    </row>
    <row r="34" spans="1:14" x14ac:dyDescent="0.25">
      <c r="A34" s="16">
        <v>283.90199999999999</v>
      </c>
      <c r="B34" s="14">
        <v>2.6900000000000001E-3</v>
      </c>
      <c r="C34" s="49">
        <v>3.1443399999999998E-3</v>
      </c>
      <c r="D34" s="13"/>
      <c r="E34" s="13"/>
      <c r="F34" s="14"/>
      <c r="G34" s="14"/>
      <c r="H34" s="14"/>
      <c r="I34" s="14"/>
      <c r="J34" s="16"/>
      <c r="K34" s="13"/>
      <c r="L34" s="13"/>
      <c r="M34" s="14"/>
      <c r="N34" s="15"/>
    </row>
    <row r="35" spans="1:14" x14ac:dyDescent="0.25">
      <c r="A35" s="16">
        <v>288.14999999999998</v>
      </c>
      <c r="B35" s="14">
        <v>2.0600000000000002E-3</v>
      </c>
      <c r="C35" s="50">
        <v>1.9721600000000001E-3</v>
      </c>
      <c r="D35" s="13"/>
      <c r="E35" s="13"/>
      <c r="F35" s="13"/>
      <c r="G35" s="13"/>
      <c r="H35" s="14"/>
      <c r="I35" s="14"/>
      <c r="J35" s="16"/>
      <c r="K35" s="14"/>
      <c r="L35" s="14"/>
      <c r="M35" s="14"/>
      <c r="N35" s="15"/>
    </row>
    <row r="36" spans="1:14" x14ac:dyDescent="0.25">
      <c r="A36" s="16">
        <v>293.19099999999997</v>
      </c>
      <c r="B36" s="14">
        <v>1.2700000000000001E-3</v>
      </c>
      <c r="C36" s="50">
        <v>1.01661E-3</v>
      </c>
      <c r="I36" s="13"/>
      <c r="J36" s="16"/>
      <c r="K36" s="14"/>
      <c r="L36" s="14"/>
      <c r="M36" s="14"/>
      <c r="N36" s="15"/>
    </row>
    <row r="37" spans="1:14" x14ac:dyDescent="0.25">
      <c r="A37" s="16">
        <v>298.17700000000002</v>
      </c>
      <c r="B37" s="14">
        <v>7.6000000000000004E-4</v>
      </c>
      <c r="C37" s="49">
        <v>4.4303000000000002E-4</v>
      </c>
      <c r="D37" s="13"/>
      <c r="E37" s="13"/>
      <c r="F37" s="13"/>
      <c r="G37" s="13"/>
      <c r="I37" s="13"/>
      <c r="J37" s="16"/>
      <c r="K37" s="14"/>
      <c r="L37" s="14"/>
      <c r="M37" s="14"/>
      <c r="N37" s="15"/>
    </row>
    <row r="38" spans="1:14" x14ac:dyDescent="0.25">
      <c r="A38" s="16">
        <v>303.16399999999999</v>
      </c>
      <c r="B38" s="14">
        <v>4.6000000000000001E-4</v>
      </c>
      <c r="C38" s="49">
        <v>1.3929E-4</v>
      </c>
      <c r="D38" s="13"/>
      <c r="E38" s="13"/>
      <c r="F38" s="13"/>
      <c r="G38" s="13"/>
      <c r="H38" s="14"/>
      <c r="I38" s="14"/>
      <c r="J38" s="16"/>
      <c r="K38" s="14"/>
      <c r="L38" s="14"/>
      <c r="M38" s="14"/>
      <c r="N38" s="15"/>
    </row>
    <row r="39" spans="1:14" x14ac:dyDescent="0.25">
      <c r="A39" s="16">
        <v>308.14999999999998</v>
      </c>
      <c r="B39" s="14">
        <v>0</v>
      </c>
      <c r="C39" s="49">
        <v>1.5889999999999999E-5</v>
      </c>
      <c r="D39" s="13"/>
      <c r="E39" s="13"/>
      <c r="F39" s="13"/>
      <c r="G39" s="13"/>
      <c r="H39" s="14"/>
      <c r="I39" s="14"/>
      <c r="J39" s="16"/>
      <c r="K39" s="14"/>
      <c r="L39" s="14"/>
      <c r="M39" s="14"/>
      <c r="N39" s="15"/>
    </row>
    <row r="40" spans="1:14" x14ac:dyDescent="0.25">
      <c r="A40" s="16"/>
      <c r="B40" s="14" t="s">
        <v>22</v>
      </c>
      <c r="C40" s="52">
        <f>RSQ(B34:B39,C34:C39)</f>
        <v>0.96450092298618439</v>
      </c>
      <c r="D40" s="53"/>
      <c r="E40" s="13"/>
      <c r="F40" s="13"/>
      <c r="G40" s="13"/>
      <c r="H40" s="14"/>
      <c r="I40" s="14"/>
      <c r="J40" s="16"/>
      <c r="K40" s="14"/>
      <c r="L40" s="14"/>
      <c r="M40" s="14"/>
      <c r="N40" s="15"/>
    </row>
    <row r="41" spans="1:14" ht="15.75" thickBot="1" x14ac:dyDescent="0.3">
      <c r="A41" s="16"/>
      <c r="B41" s="14"/>
      <c r="C41" s="14"/>
      <c r="D41" s="14"/>
      <c r="E41" s="14"/>
      <c r="F41" s="14"/>
      <c r="G41" s="54"/>
      <c r="H41" s="54"/>
      <c r="I41" s="14"/>
      <c r="J41" s="16"/>
      <c r="K41" s="14"/>
      <c r="L41" s="14"/>
      <c r="M41" s="14"/>
      <c r="N41" s="15"/>
    </row>
    <row r="42" spans="1:14" ht="15.75" thickBot="1" x14ac:dyDescent="0.3">
      <c r="A42" s="146" t="s">
        <v>28</v>
      </c>
      <c r="B42" s="147"/>
      <c r="C42" s="147"/>
      <c r="D42" s="147"/>
      <c r="E42" s="147"/>
      <c r="F42" s="147"/>
      <c r="G42" s="147"/>
      <c r="H42" s="148"/>
      <c r="I42" s="14"/>
      <c r="J42" s="16"/>
      <c r="K42" s="14"/>
      <c r="L42" s="14"/>
      <c r="M42" s="14"/>
      <c r="N42" s="15"/>
    </row>
    <row r="43" spans="1:14" x14ac:dyDescent="0.25">
      <c r="A43" s="16" t="s">
        <v>20</v>
      </c>
      <c r="B43" s="14" t="s">
        <v>21</v>
      </c>
      <c r="C43" s="13" t="s">
        <v>25</v>
      </c>
      <c r="D43" s="13"/>
      <c r="E43" s="13"/>
      <c r="F43" s="13"/>
      <c r="G43" s="13"/>
      <c r="H43" s="14"/>
      <c r="I43" s="14"/>
      <c r="J43" s="16"/>
      <c r="K43" s="14"/>
      <c r="L43" s="14"/>
      <c r="M43" s="14"/>
      <c r="N43" s="15"/>
    </row>
    <row r="44" spans="1:14" x14ac:dyDescent="0.25">
      <c r="A44" s="16">
        <v>278.14999999999998</v>
      </c>
      <c r="B44" s="14">
        <v>2.0442548000000001E-2</v>
      </c>
      <c r="C44" s="50">
        <v>1.4720789999999999E-2</v>
      </c>
      <c r="D44" s="13"/>
      <c r="E44" s="13"/>
      <c r="F44" s="13"/>
      <c r="G44" s="13"/>
      <c r="H44" s="14"/>
      <c r="I44" s="14"/>
      <c r="J44" s="16"/>
      <c r="K44" s="14"/>
      <c r="L44" s="14"/>
      <c r="M44" s="14"/>
      <c r="N44" s="15"/>
    </row>
    <row r="45" spans="1:14" x14ac:dyDescent="0.25">
      <c r="A45" s="16">
        <v>283.14999999999998</v>
      </c>
      <c r="B45" s="14">
        <v>1.2492691E-2</v>
      </c>
      <c r="C45" s="50">
        <v>1.2327100000000001E-2</v>
      </c>
      <c r="D45" s="13"/>
      <c r="E45" s="13"/>
      <c r="F45" s="13"/>
      <c r="G45" s="13"/>
      <c r="H45" s="14"/>
      <c r="I45" s="14"/>
      <c r="J45" s="16"/>
      <c r="K45" s="14"/>
      <c r="L45" s="14"/>
      <c r="M45" s="14"/>
      <c r="N45" s="15"/>
    </row>
    <row r="46" spans="1:14" x14ac:dyDescent="0.25">
      <c r="A46" s="16">
        <v>288.14999999999998</v>
      </c>
      <c r="B46" s="14">
        <v>1.1180025E-2</v>
      </c>
      <c r="C46" s="50">
        <v>9.9100300000000002E-3</v>
      </c>
      <c r="D46" s="13"/>
      <c r="E46" s="13"/>
      <c r="F46" s="13"/>
      <c r="G46" s="13"/>
      <c r="H46" s="14"/>
      <c r="I46" s="14"/>
      <c r="J46" s="16"/>
      <c r="K46" s="14"/>
      <c r="L46" s="14"/>
      <c r="M46" s="14"/>
      <c r="N46" s="15"/>
    </row>
    <row r="47" spans="1:14" x14ac:dyDescent="0.25">
      <c r="A47" s="16">
        <v>293.14999999999998</v>
      </c>
      <c r="B47" s="14">
        <v>3.9382719999999996E-3</v>
      </c>
      <c r="C47" s="50">
        <v>7.4601199999999998E-3</v>
      </c>
      <c r="D47" s="13"/>
      <c r="E47" s="13"/>
      <c r="F47" s="13"/>
      <c r="G47" s="13"/>
      <c r="H47" s="14"/>
      <c r="I47" s="14"/>
      <c r="J47" s="16"/>
      <c r="K47" s="14"/>
      <c r="L47" s="14"/>
      <c r="M47" s="14"/>
      <c r="N47" s="15"/>
    </row>
    <row r="48" spans="1:14" x14ac:dyDescent="0.25">
      <c r="A48" s="16">
        <v>298.14999999999998</v>
      </c>
      <c r="B48" s="14">
        <v>2.6254690000000001E-3</v>
      </c>
      <c r="C48" s="50">
        <v>5.1519900000000004E-3</v>
      </c>
      <c r="D48" s="13"/>
      <c r="E48" s="13"/>
      <c r="F48" s="13"/>
      <c r="G48" s="13"/>
      <c r="H48" s="14"/>
      <c r="I48" s="14"/>
      <c r="J48" s="16"/>
      <c r="K48" s="14"/>
      <c r="L48" s="14"/>
      <c r="M48" s="14"/>
      <c r="N48" s="15"/>
    </row>
    <row r="49" spans="1:14" x14ac:dyDescent="0.25">
      <c r="A49" s="16">
        <v>303.14999999999998</v>
      </c>
      <c r="B49" s="14">
        <v>2.50716E-4</v>
      </c>
      <c r="C49" s="50">
        <v>3.2951E-3</v>
      </c>
      <c r="D49" s="13"/>
      <c r="E49" s="13"/>
      <c r="F49" s="13"/>
      <c r="G49" s="13"/>
      <c r="H49" s="14"/>
      <c r="I49" s="14"/>
      <c r="J49" s="16"/>
      <c r="K49" s="14"/>
      <c r="L49" s="14"/>
      <c r="M49" s="14"/>
      <c r="N49" s="15"/>
    </row>
    <row r="50" spans="1:14" x14ac:dyDescent="0.25">
      <c r="A50" s="16"/>
      <c r="B50" s="14" t="s">
        <v>22</v>
      </c>
      <c r="C50" s="52">
        <f>RSQ(B44:B49,C44:C49)</f>
        <v>0.94912458224033813</v>
      </c>
      <c r="D50" s="13"/>
      <c r="E50" s="13"/>
      <c r="F50" s="13"/>
      <c r="G50" s="13"/>
      <c r="H50" s="14"/>
      <c r="I50" s="14"/>
      <c r="J50" s="16"/>
      <c r="K50" s="14"/>
      <c r="L50" s="14"/>
      <c r="M50" s="14"/>
      <c r="N50" s="15"/>
    </row>
    <row r="51" spans="1:14" x14ac:dyDescent="0.25">
      <c r="A51" s="16"/>
      <c r="B51" s="14"/>
      <c r="C51" s="14"/>
      <c r="D51" s="14"/>
      <c r="E51" s="14"/>
      <c r="F51" s="14"/>
      <c r="G51" s="54"/>
      <c r="H51" s="54"/>
      <c r="I51" s="14"/>
      <c r="J51" s="16"/>
      <c r="K51" s="14"/>
      <c r="L51" s="14"/>
      <c r="M51" s="14"/>
      <c r="N51" s="15"/>
    </row>
    <row r="52" spans="1:14" x14ac:dyDescent="0.25">
      <c r="A52" s="16"/>
      <c r="B52" s="14"/>
      <c r="C52" s="14"/>
      <c r="D52" s="14"/>
      <c r="E52" s="14"/>
      <c r="F52" s="14"/>
      <c r="G52" s="14"/>
      <c r="H52" s="14"/>
      <c r="I52" s="14"/>
      <c r="J52" s="16"/>
      <c r="K52" s="14"/>
      <c r="L52" s="14"/>
      <c r="M52" s="14"/>
      <c r="N52" s="15"/>
    </row>
    <row r="53" spans="1:14" ht="15.75" thickBot="1" x14ac:dyDescent="0.3">
      <c r="A53" s="16"/>
      <c r="B53" s="14"/>
      <c r="C53" s="14"/>
      <c r="D53" s="14"/>
      <c r="E53" s="14"/>
      <c r="F53" s="14"/>
      <c r="G53" s="14"/>
      <c r="H53" s="14"/>
      <c r="I53" s="14"/>
      <c r="J53" s="16"/>
      <c r="K53" s="14"/>
      <c r="L53" s="14"/>
      <c r="M53" s="14"/>
      <c r="N53" s="15"/>
    </row>
    <row r="54" spans="1:14" ht="15.75" thickBot="1" x14ac:dyDescent="0.3">
      <c r="A54" s="146" t="s">
        <v>29</v>
      </c>
      <c r="B54" s="147"/>
      <c r="C54" s="147"/>
      <c r="D54" s="147"/>
      <c r="E54" s="147"/>
      <c r="F54" s="147"/>
      <c r="G54" s="147"/>
      <c r="H54" s="148"/>
      <c r="I54" s="14"/>
      <c r="J54" s="16"/>
      <c r="K54" s="14"/>
      <c r="L54" s="14"/>
      <c r="M54" s="14"/>
      <c r="N54" s="15"/>
    </row>
    <row r="55" spans="1:14" x14ac:dyDescent="0.25">
      <c r="A55" s="16" t="s">
        <v>20</v>
      </c>
      <c r="B55" s="14" t="s">
        <v>21</v>
      </c>
      <c r="C55" s="13" t="s">
        <v>25</v>
      </c>
      <c r="D55" s="14"/>
      <c r="E55" s="14"/>
      <c r="F55" s="14"/>
      <c r="G55" s="14"/>
      <c r="H55" s="14"/>
      <c r="I55" s="14"/>
      <c r="J55" s="16"/>
      <c r="K55" s="14"/>
      <c r="L55" s="14"/>
      <c r="M55" s="14"/>
      <c r="N55" s="15"/>
    </row>
    <row r="56" spans="1:14" x14ac:dyDescent="0.25">
      <c r="A56" s="16">
        <v>263.13380352984802</v>
      </c>
      <c r="B56" s="14">
        <v>0.293900381331623</v>
      </c>
      <c r="C56" s="50">
        <v>0.31074865000000002</v>
      </c>
      <c r="D56" s="14"/>
      <c r="E56" s="14"/>
      <c r="F56" s="14"/>
      <c r="G56" s="14"/>
      <c r="H56" s="14"/>
      <c r="I56" s="14"/>
      <c r="J56" s="16"/>
      <c r="K56" s="14"/>
      <c r="L56" s="14"/>
      <c r="M56" s="14"/>
      <c r="N56" s="15"/>
    </row>
    <row r="57" spans="1:14" x14ac:dyDescent="0.25">
      <c r="A57" s="16">
        <v>273.06580501467897</v>
      </c>
      <c r="B57" s="14">
        <v>0.22653882495866001</v>
      </c>
      <c r="C57" s="50">
        <v>0.24904097</v>
      </c>
      <c r="D57" s="14"/>
      <c r="E57" s="14"/>
      <c r="F57" s="14"/>
      <c r="G57" s="14"/>
      <c r="H57" s="14"/>
      <c r="I57" s="14"/>
      <c r="J57" s="16"/>
      <c r="K57" s="14"/>
      <c r="L57" s="14"/>
      <c r="M57" s="14"/>
      <c r="N57" s="15"/>
    </row>
    <row r="58" spans="1:14" x14ac:dyDescent="0.25">
      <c r="A58" s="16">
        <v>283.213444470691</v>
      </c>
      <c r="B58" s="14">
        <v>0.15133128606620902</v>
      </c>
      <c r="C58" s="50">
        <v>0.16737609000000001</v>
      </c>
      <c r="D58" s="14"/>
      <c r="E58" s="14"/>
      <c r="F58" s="14"/>
      <c r="G58" s="14"/>
      <c r="H58" s="14"/>
      <c r="I58" s="14"/>
      <c r="J58" s="16"/>
      <c r="K58" s="14"/>
      <c r="L58" s="14"/>
      <c r="M58" s="14"/>
      <c r="N58" s="15"/>
    </row>
    <row r="59" spans="1:14" x14ac:dyDescent="0.25">
      <c r="A59" s="16">
        <v>287.92483042553903</v>
      </c>
      <c r="B59" s="14">
        <v>0.116351280666824</v>
      </c>
      <c r="C59" s="50">
        <v>0.12761281999999999</v>
      </c>
      <c r="D59" s="14"/>
      <c r="E59" s="14"/>
      <c r="F59" s="14"/>
      <c r="G59" s="14"/>
      <c r="H59" s="14"/>
      <c r="I59" s="14"/>
      <c r="J59" s="16"/>
      <c r="K59" s="14"/>
      <c r="L59" s="14"/>
      <c r="M59" s="14"/>
      <c r="N59" s="15"/>
    </row>
    <row r="60" spans="1:14" x14ac:dyDescent="0.25">
      <c r="A60" s="16">
        <v>293.14139641615702</v>
      </c>
      <c r="B60" s="14">
        <v>7.0032565045725997E-2</v>
      </c>
      <c r="C60" s="50">
        <v>8.5191329999999996E-2</v>
      </c>
      <c r="D60" s="14"/>
      <c r="E60" s="14"/>
      <c r="F60" s="14"/>
      <c r="G60" s="14"/>
      <c r="H60" s="14"/>
      <c r="I60" s="14"/>
      <c r="J60" s="16"/>
      <c r="K60" s="14"/>
      <c r="L60" s="14"/>
      <c r="M60" s="14"/>
      <c r="N60" s="15"/>
    </row>
    <row r="61" spans="1:14" x14ac:dyDescent="0.25">
      <c r="A61" s="16">
        <v>298.00236223129599</v>
      </c>
      <c r="B61" s="14">
        <v>4.9856578814159801E-2</v>
      </c>
      <c r="C61" s="50">
        <v>4.9209179999999998E-2</v>
      </c>
      <c r="D61" s="14"/>
      <c r="E61" s="14"/>
      <c r="F61" s="14"/>
      <c r="G61" s="14"/>
      <c r="H61" s="14"/>
      <c r="I61" s="14"/>
      <c r="J61" s="16"/>
      <c r="K61" s="14"/>
      <c r="L61" s="14"/>
      <c r="M61" s="14"/>
      <c r="N61" s="15"/>
    </row>
    <row r="62" spans="1:14" x14ac:dyDescent="0.25">
      <c r="A62" s="16">
        <v>303.00632740525703</v>
      </c>
      <c r="B62" s="14">
        <v>2.1836719198191103E-2</v>
      </c>
      <c r="C62" s="50">
        <v>1.7372660000000002E-2</v>
      </c>
      <c r="D62" s="14"/>
      <c r="E62" s="14"/>
      <c r="F62" s="14"/>
      <c r="G62" s="14"/>
      <c r="H62" s="14"/>
      <c r="I62" s="14"/>
      <c r="J62" s="16"/>
      <c r="K62" s="14"/>
      <c r="L62" s="14"/>
      <c r="M62" s="14"/>
      <c r="N62" s="15"/>
    </row>
    <row r="63" spans="1:14" x14ac:dyDescent="0.25">
      <c r="A63" s="16">
        <v>308.592666959133</v>
      </c>
      <c r="B63" s="14">
        <v>0</v>
      </c>
      <c r="C63" s="50">
        <v>0</v>
      </c>
      <c r="D63" s="14"/>
      <c r="E63" s="14"/>
      <c r="F63" s="14"/>
      <c r="G63" s="14"/>
      <c r="H63" s="14"/>
      <c r="I63" s="14"/>
      <c r="J63" s="16"/>
      <c r="K63" s="14"/>
      <c r="L63" s="14"/>
      <c r="M63" s="14"/>
      <c r="N63" s="15"/>
    </row>
    <row r="64" spans="1:14" x14ac:dyDescent="0.25">
      <c r="A64" s="16"/>
      <c r="B64" s="14" t="s">
        <v>22</v>
      </c>
      <c r="C64" s="55">
        <f>RSQ(B56:B63,C56:C63)</f>
        <v>0.99729236091501949</v>
      </c>
      <c r="D64" s="14"/>
      <c r="E64" s="14"/>
      <c r="F64" s="14"/>
      <c r="G64" s="14"/>
      <c r="H64" s="14"/>
      <c r="I64" s="14"/>
      <c r="J64" s="16"/>
      <c r="K64" s="14"/>
      <c r="L64" s="14"/>
      <c r="M64" s="14"/>
      <c r="N64" s="15"/>
    </row>
    <row r="65" spans="1:14" x14ac:dyDescent="0.25">
      <c r="A65" s="16"/>
      <c r="B65" s="14"/>
      <c r="C65" s="14"/>
      <c r="D65" s="14"/>
      <c r="E65" s="14"/>
      <c r="F65" s="14"/>
      <c r="G65" s="14"/>
      <c r="H65" s="14"/>
      <c r="I65" s="14"/>
      <c r="J65" s="16"/>
      <c r="K65" s="14"/>
      <c r="L65" s="14"/>
      <c r="M65" s="14"/>
      <c r="N65" s="15"/>
    </row>
    <row r="66" spans="1:14" x14ac:dyDescent="0.25">
      <c r="A66" s="16"/>
      <c r="B66" s="14"/>
      <c r="C66" s="14"/>
      <c r="D66" s="14"/>
      <c r="E66" s="14"/>
      <c r="F66" s="14"/>
      <c r="G66" s="14"/>
      <c r="H66" s="14"/>
      <c r="I66" s="14"/>
      <c r="J66" s="16"/>
      <c r="K66" s="14"/>
      <c r="L66" s="14"/>
      <c r="M66" s="14"/>
      <c r="N66" s="15"/>
    </row>
    <row r="67" spans="1:14" x14ac:dyDescent="0.25">
      <c r="A67" s="16"/>
      <c r="B67" s="14"/>
      <c r="C67" s="14"/>
      <c r="D67" s="14"/>
      <c r="E67" s="14"/>
      <c r="F67" s="14"/>
      <c r="G67" s="14"/>
      <c r="H67" s="14"/>
      <c r="I67" s="14"/>
      <c r="J67" s="16"/>
      <c r="K67" s="14"/>
      <c r="L67" s="14"/>
      <c r="M67" s="14"/>
      <c r="N67" s="15"/>
    </row>
    <row r="68" spans="1:14" ht="15.75" thickBot="1" x14ac:dyDescent="0.3">
      <c r="A68" s="17"/>
      <c r="B68" s="18"/>
      <c r="C68" s="18"/>
      <c r="D68" s="18"/>
      <c r="E68" s="18"/>
      <c r="F68" s="18"/>
      <c r="G68" s="18"/>
      <c r="H68" s="18"/>
      <c r="I68" s="18"/>
      <c r="J68" s="17"/>
      <c r="K68" s="18"/>
      <c r="L68" s="18"/>
      <c r="M68" s="18"/>
      <c r="N68" s="19"/>
    </row>
  </sheetData>
  <mergeCells count="12">
    <mergeCell ref="A42:H42"/>
    <mergeCell ref="A54:H54"/>
    <mergeCell ref="B16:F16"/>
    <mergeCell ref="A4:F4"/>
    <mergeCell ref="A31:H31"/>
    <mergeCell ref="A32:G32"/>
    <mergeCell ref="J30:N30"/>
    <mergeCell ref="A1:A2"/>
    <mergeCell ref="B1:Q2"/>
    <mergeCell ref="G9:L9"/>
    <mergeCell ref="A18:C18"/>
    <mergeCell ref="A29:N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95F4-EEB8-417D-8F1F-41B20C06E6A0}">
  <dimension ref="A1:AA20"/>
  <sheetViews>
    <sheetView zoomScale="106" zoomScaleNormal="106" workbookViewId="0">
      <selection activeCell="I26" sqref="I26"/>
    </sheetView>
  </sheetViews>
  <sheetFormatPr defaultRowHeight="15" x14ac:dyDescent="0.25"/>
  <cols>
    <col min="1" max="1" width="25.7109375" customWidth="1"/>
    <col min="3" max="3" width="20" bestFit="1" customWidth="1"/>
    <col min="4" max="4" width="9.5703125" bestFit="1" customWidth="1"/>
    <col min="5" max="5" width="9.7109375" bestFit="1" customWidth="1"/>
    <col min="6" max="6" width="20" bestFit="1" customWidth="1"/>
    <col min="10" max="11" width="20" bestFit="1" customWidth="1"/>
    <col min="16" max="17" width="20" bestFit="1" customWidth="1"/>
    <col min="21" max="21" width="20" bestFit="1" customWidth="1"/>
    <col min="24" max="24" width="20" bestFit="1" customWidth="1"/>
    <col min="31" max="31" width="20" bestFit="1" customWidth="1"/>
  </cols>
  <sheetData>
    <row r="1" spans="1:27" ht="27" customHeight="1" x14ac:dyDescent="0.25">
      <c r="A1" s="153" t="s">
        <v>46</v>
      </c>
      <c r="B1" s="131" t="s">
        <v>47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27" ht="30" customHeight="1" thickBot="1" x14ac:dyDescent="0.3">
      <c r="A2" s="167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27" ht="15.75" thickBot="1" x14ac:dyDescent="0.3"/>
    <row r="4" spans="1:27" x14ac:dyDescent="0.25">
      <c r="A4" s="168" t="s">
        <v>36</v>
      </c>
      <c r="B4" s="165"/>
      <c r="C4" s="165"/>
      <c r="D4" s="165"/>
      <c r="E4" s="166"/>
      <c r="F4" s="168" t="s">
        <v>37</v>
      </c>
      <c r="G4" s="165"/>
      <c r="H4" s="165"/>
      <c r="I4" s="165"/>
      <c r="J4" s="166"/>
      <c r="K4" s="168" t="s">
        <v>61</v>
      </c>
      <c r="L4" s="165"/>
      <c r="M4" s="165"/>
      <c r="N4" s="165"/>
      <c r="O4" s="166"/>
      <c r="P4" s="162" t="s">
        <v>40</v>
      </c>
      <c r="Q4" s="163"/>
      <c r="R4" s="163"/>
      <c r="S4" s="163"/>
      <c r="T4" s="164"/>
      <c r="U4" s="165" t="s">
        <v>39</v>
      </c>
      <c r="V4" s="165"/>
      <c r="W4" s="165"/>
      <c r="X4" s="165"/>
      <c r="Y4" s="166"/>
      <c r="Z4" s="103"/>
      <c r="AA4" s="103"/>
    </row>
    <row r="5" spans="1:27" x14ac:dyDescent="0.25">
      <c r="A5" s="61" t="s">
        <v>52</v>
      </c>
      <c r="B5" s="77" t="s">
        <v>53</v>
      </c>
      <c r="C5" s="77" t="s">
        <v>54</v>
      </c>
      <c r="D5" s="77" t="s">
        <v>53</v>
      </c>
      <c r="E5" s="62" t="s">
        <v>54</v>
      </c>
      <c r="F5" s="61" t="s">
        <v>52</v>
      </c>
      <c r="G5" s="77" t="s">
        <v>53</v>
      </c>
      <c r="H5" s="77" t="s">
        <v>54</v>
      </c>
      <c r="I5" s="77" t="s">
        <v>53</v>
      </c>
      <c r="J5" s="62" t="s">
        <v>54</v>
      </c>
      <c r="K5" s="61" t="s">
        <v>52</v>
      </c>
      <c r="L5" s="77" t="s">
        <v>53</v>
      </c>
      <c r="M5" s="77" t="s">
        <v>54</v>
      </c>
      <c r="N5" s="77" t="s">
        <v>53</v>
      </c>
      <c r="O5" s="62" t="s">
        <v>54</v>
      </c>
      <c r="P5" s="112" t="s">
        <v>52</v>
      </c>
      <c r="Q5" s="88" t="s">
        <v>53</v>
      </c>
      <c r="R5" s="88" t="s">
        <v>54</v>
      </c>
      <c r="S5" s="88" t="s">
        <v>53</v>
      </c>
      <c r="T5" s="71" t="s">
        <v>54</v>
      </c>
      <c r="U5" s="77" t="s">
        <v>52</v>
      </c>
      <c r="V5" s="77" t="s">
        <v>53</v>
      </c>
      <c r="W5" s="77" t="s">
        <v>54</v>
      </c>
      <c r="X5" s="77" t="s">
        <v>53</v>
      </c>
      <c r="Y5" s="62" t="s">
        <v>54</v>
      </c>
    </row>
    <row r="6" spans="1:27" x14ac:dyDescent="0.25">
      <c r="A6" s="61">
        <v>0.308</v>
      </c>
      <c r="B6" s="77">
        <v>306.7</v>
      </c>
      <c r="C6" s="78">
        <v>304.995</v>
      </c>
      <c r="D6" s="77">
        <f>1000/B6</f>
        <v>3.2605151613955008</v>
      </c>
      <c r="E6" s="67">
        <f>1000/C6</f>
        <v>3.2787422744635157</v>
      </c>
      <c r="F6" s="61">
        <v>0.55900000000000005</v>
      </c>
      <c r="G6" s="77">
        <v>319.7</v>
      </c>
      <c r="H6" s="78">
        <v>318.303</v>
      </c>
      <c r="I6" s="77">
        <f>1000/G6</f>
        <v>3.1279324366593682</v>
      </c>
      <c r="J6" s="67">
        <f>1000/H6</f>
        <v>3.1416606189699752</v>
      </c>
      <c r="K6" s="61">
        <v>3.2850000000000002E-4</v>
      </c>
      <c r="L6" s="99">
        <v>291.25</v>
      </c>
      <c r="M6" s="78">
        <v>291.00599999999997</v>
      </c>
      <c r="N6" s="77">
        <f>1000/L6</f>
        <v>3.4334763948497855</v>
      </c>
      <c r="O6" s="67">
        <f>1000/M6</f>
        <v>3.4363552641526294</v>
      </c>
      <c r="P6" s="112">
        <v>1.3680000000000001E-3</v>
      </c>
      <c r="Q6" s="99">
        <v>289.25</v>
      </c>
      <c r="R6" s="88">
        <v>288.988</v>
      </c>
      <c r="S6" s="88">
        <f>1000/Q6</f>
        <v>3.4572169403630078</v>
      </c>
      <c r="T6" s="71">
        <f>1000/R6</f>
        <v>3.4603512948634547</v>
      </c>
      <c r="U6" s="77">
        <v>0.13</v>
      </c>
      <c r="V6" s="77"/>
      <c r="W6" s="78">
        <v>312.25599999999997</v>
      </c>
      <c r="X6" s="77"/>
      <c r="Y6" s="67">
        <f>1000/W6</f>
        <v>3.2025005124000825</v>
      </c>
    </row>
    <row r="7" spans="1:27" x14ac:dyDescent="0.25">
      <c r="A7" s="61">
        <v>0.26800000000000002</v>
      </c>
      <c r="B7" s="77">
        <v>305.2</v>
      </c>
      <c r="C7" s="78">
        <v>303.45999999999998</v>
      </c>
      <c r="D7" s="77">
        <f t="shared" ref="D7:E16" si="0">1000/B7</f>
        <v>3.2765399737876804</v>
      </c>
      <c r="E7" s="67">
        <f t="shared" si="0"/>
        <v>3.2953272259935416</v>
      </c>
      <c r="F7" s="61">
        <v>0.46899999999999997</v>
      </c>
      <c r="G7" s="111">
        <v>317.3</v>
      </c>
      <c r="H7" s="78">
        <v>316.39600000000002</v>
      </c>
      <c r="I7" s="77">
        <f t="shared" ref="I7:J14" si="1">1000/G7</f>
        <v>3.1515915537346357</v>
      </c>
      <c r="J7" s="67">
        <f t="shared" si="1"/>
        <v>3.1605962148699729</v>
      </c>
      <c r="K7" s="61">
        <v>3.5570000000000003E-4</v>
      </c>
      <c r="L7" s="99">
        <v>292.14999999999998</v>
      </c>
      <c r="M7" s="78">
        <v>291.45600000000002</v>
      </c>
      <c r="N7" s="77">
        <f t="shared" ref="N7:O19" si="2">1000/L7</f>
        <v>3.4228991956186894</v>
      </c>
      <c r="O7" s="67">
        <f t="shared" si="2"/>
        <v>3.4310496267018005</v>
      </c>
      <c r="P7" s="112">
        <v>1.8280000000000002E-3</v>
      </c>
      <c r="Q7" s="99">
        <v>291.04999999999995</v>
      </c>
      <c r="R7" s="88">
        <v>290.858</v>
      </c>
      <c r="S7" s="88">
        <f t="shared" ref="S7:T16" si="3">1000/Q7</f>
        <v>3.4358357670503357</v>
      </c>
      <c r="T7" s="71">
        <f t="shared" si="3"/>
        <v>3.4381038169828577</v>
      </c>
      <c r="U7" s="111">
        <v>0.1138</v>
      </c>
      <c r="V7" s="99">
        <v>311.95</v>
      </c>
      <c r="W7" s="78">
        <v>311.01299999999998</v>
      </c>
      <c r="X7" s="77">
        <f>1000/V7</f>
        <v>3.205641929796442</v>
      </c>
      <c r="Y7" s="67">
        <f t="shared" ref="Y7:Y14" si="4">1000/W7</f>
        <v>3.2152996820068616</v>
      </c>
    </row>
    <row r="8" spans="1:27" x14ac:dyDescent="0.25">
      <c r="A8" s="61">
        <v>0.252</v>
      </c>
      <c r="B8" s="77">
        <v>304.5</v>
      </c>
      <c r="C8" s="78">
        <v>302.786</v>
      </c>
      <c r="D8" s="77">
        <f t="shared" si="0"/>
        <v>3.284072249589491</v>
      </c>
      <c r="E8" s="67">
        <f t="shared" si="0"/>
        <v>3.3026626065934357</v>
      </c>
      <c r="F8" s="61">
        <v>0.39100000000000001</v>
      </c>
      <c r="G8" s="111">
        <v>315.8</v>
      </c>
      <c r="H8" s="78">
        <v>314.42200000000003</v>
      </c>
      <c r="I8" s="77">
        <f t="shared" si="1"/>
        <v>3.1665611146295123</v>
      </c>
      <c r="J8" s="67">
        <f t="shared" si="1"/>
        <v>3.1804390278033976</v>
      </c>
      <c r="K8" s="61">
        <v>3.7480000000000006E-4</v>
      </c>
      <c r="L8" s="99">
        <v>292.39999999999998</v>
      </c>
      <c r="M8" s="78">
        <v>291.75400000000002</v>
      </c>
      <c r="N8" s="77">
        <f t="shared" si="2"/>
        <v>3.4199726402188784</v>
      </c>
      <c r="O8" s="67">
        <f t="shared" si="2"/>
        <v>3.4275451236315524</v>
      </c>
      <c r="P8" s="112">
        <v>2.297E-3</v>
      </c>
      <c r="Q8" s="99">
        <v>292.75</v>
      </c>
      <c r="R8" s="88">
        <v>292.35000000000002</v>
      </c>
      <c r="S8" s="88">
        <f t="shared" si="3"/>
        <v>3.4158838599487615</v>
      </c>
      <c r="T8" s="71">
        <f t="shared" si="3"/>
        <v>3.4205575508807935</v>
      </c>
      <c r="U8" s="111">
        <v>7.7429999999999999E-2</v>
      </c>
      <c r="V8" s="99">
        <v>308.34999999999997</v>
      </c>
      <c r="W8" s="78">
        <v>307.51</v>
      </c>
      <c r="X8" s="77">
        <f t="shared" ref="X8:X14" si="5">1000/V8</f>
        <v>3.2430679422733908</v>
      </c>
      <c r="Y8" s="67">
        <f t="shared" si="4"/>
        <v>3.2519267666092162</v>
      </c>
    </row>
    <row r="9" spans="1:27" x14ac:dyDescent="0.25">
      <c r="A9" s="61">
        <v>0.23499999999999999</v>
      </c>
      <c r="B9" s="77">
        <v>304.3</v>
      </c>
      <c r="C9" s="78">
        <v>302.02600000000001</v>
      </c>
      <c r="D9" s="77">
        <f t="shared" si="0"/>
        <v>3.2862306933946761</v>
      </c>
      <c r="E9" s="67">
        <f t="shared" si="0"/>
        <v>3.3109732274704826</v>
      </c>
      <c r="F9" s="61">
        <v>0.376</v>
      </c>
      <c r="G9" s="111">
        <v>315.39999999999998</v>
      </c>
      <c r="H9" s="78">
        <v>313.99900000000002</v>
      </c>
      <c r="I9" s="77">
        <f t="shared" si="1"/>
        <v>3.1705770450221942</v>
      </c>
      <c r="J9" s="67">
        <f t="shared" si="1"/>
        <v>3.1847235182277647</v>
      </c>
      <c r="K9" s="61">
        <v>4.3129999999999997E-4</v>
      </c>
      <c r="L9" s="99">
        <v>293.45</v>
      </c>
      <c r="M9" s="78">
        <v>292.553</v>
      </c>
      <c r="N9" s="77">
        <f t="shared" si="2"/>
        <v>3.4077355597205656</v>
      </c>
      <c r="O9" s="67">
        <f t="shared" si="2"/>
        <v>3.4181840555386547</v>
      </c>
      <c r="P9" s="112">
        <v>2.758E-3</v>
      </c>
      <c r="Q9" s="99">
        <v>293.84999999999997</v>
      </c>
      <c r="R9" s="88">
        <v>293.55700000000002</v>
      </c>
      <c r="S9" s="88">
        <f t="shared" si="3"/>
        <v>3.4030968181044754</v>
      </c>
      <c r="T9" s="71">
        <f t="shared" si="3"/>
        <v>3.4064934578293142</v>
      </c>
      <c r="U9" s="111">
        <v>3.7589999999999998E-2</v>
      </c>
      <c r="V9" s="99">
        <v>302.29999999999995</v>
      </c>
      <c r="W9" s="78">
        <v>301.27999999999997</v>
      </c>
      <c r="X9" s="77">
        <f t="shared" si="5"/>
        <v>3.3079722130334108</v>
      </c>
      <c r="Y9" s="67">
        <f t="shared" si="4"/>
        <v>3.319171534784918</v>
      </c>
    </row>
    <row r="10" spans="1:27" x14ac:dyDescent="0.25">
      <c r="A10" s="61">
        <v>0.2</v>
      </c>
      <c r="B10" s="77">
        <v>301.3</v>
      </c>
      <c r="C10" s="78">
        <v>300.28699999999998</v>
      </c>
      <c r="D10" s="77">
        <f t="shared" si="0"/>
        <v>3.318951211417192</v>
      </c>
      <c r="E10" s="67">
        <f t="shared" si="0"/>
        <v>3.330147492232431</v>
      </c>
      <c r="F10" s="61">
        <v>0.35599999999999998</v>
      </c>
      <c r="G10" s="111">
        <v>314.2</v>
      </c>
      <c r="H10" s="78">
        <v>313.40899999999999</v>
      </c>
      <c r="I10" s="77">
        <f t="shared" si="1"/>
        <v>3.1826861871419481</v>
      </c>
      <c r="J10" s="67">
        <f t="shared" si="1"/>
        <v>3.1907188370467985</v>
      </c>
      <c r="K10" s="61">
        <v>5.9820000000000001E-4</v>
      </c>
      <c r="L10" s="99">
        <v>295.25</v>
      </c>
      <c r="M10" s="78">
        <v>294.45299999999997</v>
      </c>
      <c r="N10" s="77">
        <f t="shared" si="2"/>
        <v>3.3869602032176123</v>
      </c>
      <c r="O10" s="67">
        <f t="shared" si="2"/>
        <v>3.3961277351563748</v>
      </c>
      <c r="P10" s="112">
        <v>3.4260000000000002E-3</v>
      </c>
      <c r="Q10" s="99">
        <v>295.25</v>
      </c>
      <c r="R10" s="88">
        <v>295.00200000000001</v>
      </c>
      <c r="S10" s="88">
        <f t="shared" si="3"/>
        <v>3.3869602032176123</v>
      </c>
      <c r="T10" s="71">
        <f t="shared" si="3"/>
        <v>3.3898075267286321</v>
      </c>
      <c r="U10" s="111">
        <v>2.5680000000000001E-2</v>
      </c>
      <c r="V10" s="99">
        <v>299.34999999999997</v>
      </c>
      <c r="W10" s="78">
        <v>298.14800000000002</v>
      </c>
      <c r="X10" s="77">
        <f t="shared" si="5"/>
        <v>3.3405712376816439</v>
      </c>
      <c r="Y10" s="67">
        <f t="shared" si="4"/>
        <v>3.3540389336839418</v>
      </c>
    </row>
    <row r="11" spans="1:27" x14ac:dyDescent="0.25">
      <c r="A11" s="61">
        <v>0.17100000000000001</v>
      </c>
      <c r="B11" s="77">
        <v>300.89999999999998</v>
      </c>
      <c r="C11" s="78">
        <v>298.62400000000002</v>
      </c>
      <c r="D11" s="77">
        <f t="shared" si="0"/>
        <v>3.3233632436025262</v>
      </c>
      <c r="E11" s="67">
        <f t="shared" si="0"/>
        <v>3.348692670381483</v>
      </c>
      <c r="F11" s="61">
        <v>0.25700000000000001</v>
      </c>
      <c r="G11" s="111">
        <v>310.89999999999998</v>
      </c>
      <c r="H11" s="78">
        <v>309.93099999999998</v>
      </c>
      <c r="I11" s="77">
        <f t="shared" si="1"/>
        <v>3.2164683177870699</v>
      </c>
      <c r="J11" s="67">
        <f t="shared" si="1"/>
        <v>3.2265246135430146</v>
      </c>
      <c r="K11" s="61">
        <v>6.6970000000000007E-4</v>
      </c>
      <c r="L11" s="99">
        <v>296.04999999999995</v>
      </c>
      <c r="M11" s="78">
        <v>295.11900000000003</v>
      </c>
      <c r="N11" s="77">
        <f t="shared" si="2"/>
        <v>3.377807802736025</v>
      </c>
      <c r="O11" s="67">
        <f t="shared" si="2"/>
        <v>3.3884636367024825</v>
      </c>
      <c r="P11" s="112">
        <v>3.689E-3</v>
      </c>
      <c r="Q11" s="99">
        <v>295.84999999999997</v>
      </c>
      <c r="R11" s="88">
        <v>295.49900000000002</v>
      </c>
      <c r="S11" s="88">
        <f t="shared" si="3"/>
        <v>3.3800912624640871</v>
      </c>
      <c r="T11" s="71">
        <f t="shared" si="3"/>
        <v>3.3841062067891934</v>
      </c>
      <c r="U11" s="111">
        <v>2.0559999999999998E-2</v>
      </c>
      <c r="V11" s="99">
        <v>297.7</v>
      </c>
      <c r="W11" s="78">
        <v>296.36200000000002</v>
      </c>
      <c r="X11" s="77">
        <f t="shared" si="5"/>
        <v>3.359086328518643</v>
      </c>
      <c r="Y11" s="67">
        <f t="shared" si="4"/>
        <v>3.3742517596722923</v>
      </c>
    </row>
    <row r="12" spans="1:27" x14ac:dyDescent="0.25">
      <c r="A12" s="61">
        <v>0.14199999999999999</v>
      </c>
      <c r="B12" s="77">
        <v>298.8</v>
      </c>
      <c r="C12" s="78">
        <v>296.68299999999999</v>
      </c>
      <c r="D12" s="77">
        <f t="shared" si="0"/>
        <v>3.3467202141900936</v>
      </c>
      <c r="E12" s="67">
        <f t="shared" si="0"/>
        <v>3.3706009444423848</v>
      </c>
      <c r="F12" s="61">
        <v>0.223</v>
      </c>
      <c r="G12" s="111">
        <v>310.39999999999998</v>
      </c>
      <c r="H12" s="78">
        <v>308.44299999999998</v>
      </c>
      <c r="I12" s="77">
        <f t="shared" si="1"/>
        <v>3.2216494845360826</v>
      </c>
      <c r="J12" s="67">
        <f t="shared" si="1"/>
        <v>3.2420901106525357</v>
      </c>
      <c r="K12" s="61">
        <v>7.5430000000000007E-4</v>
      </c>
      <c r="L12" s="99">
        <v>296.39999999999998</v>
      </c>
      <c r="M12" s="78">
        <v>295.81299999999999</v>
      </c>
      <c r="N12" s="77">
        <f t="shared" si="2"/>
        <v>3.3738191632928478</v>
      </c>
      <c r="O12" s="67">
        <f t="shared" si="2"/>
        <v>3.3805140409650694</v>
      </c>
      <c r="P12" s="112">
        <v>4.7939999999999997E-3</v>
      </c>
      <c r="Q12" s="99">
        <v>297.45</v>
      </c>
      <c r="R12" s="88">
        <v>297.27300000000002</v>
      </c>
      <c r="S12" s="88">
        <f t="shared" si="3"/>
        <v>3.3619095646327115</v>
      </c>
      <c r="T12" s="71">
        <f t="shared" si="3"/>
        <v>3.3639112869315406</v>
      </c>
      <c r="U12" s="111">
        <v>2.0379999999999999E-2</v>
      </c>
      <c r="V12" s="99">
        <v>297.45</v>
      </c>
      <c r="W12" s="78">
        <v>296.29199999999997</v>
      </c>
      <c r="X12" s="77">
        <f t="shared" si="5"/>
        <v>3.3619095646327115</v>
      </c>
      <c r="Y12" s="67">
        <f t="shared" si="4"/>
        <v>3.3750489382096043</v>
      </c>
    </row>
    <row r="13" spans="1:27" x14ac:dyDescent="0.25">
      <c r="A13" s="61">
        <v>0.11700000000000001</v>
      </c>
      <c r="B13" s="77">
        <v>297.2</v>
      </c>
      <c r="C13" s="78">
        <v>294.69900000000001</v>
      </c>
      <c r="D13" s="77">
        <f t="shared" si="0"/>
        <v>3.3647375504710633</v>
      </c>
      <c r="E13" s="67">
        <f t="shared" si="0"/>
        <v>3.3932928174170933</v>
      </c>
      <c r="F13" s="61">
        <v>0.104</v>
      </c>
      <c r="G13" s="111">
        <v>301.39999999999998</v>
      </c>
      <c r="H13" s="78">
        <v>300.77699999999999</v>
      </c>
      <c r="I13" s="77">
        <f t="shared" si="1"/>
        <v>3.3178500331785008</v>
      </c>
      <c r="J13" s="67">
        <f t="shared" si="1"/>
        <v>3.3247223025696782</v>
      </c>
      <c r="K13" s="61">
        <v>9.1809999999999993E-4</v>
      </c>
      <c r="L13" s="99">
        <v>297.54999999999995</v>
      </c>
      <c r="M13" s="78">
        <v>296.97899999999998</v>
      </c>
      <c r="N13" s="77">
        <f t="shared" si="2"/>
        <v>3.3607797008906073</v>
      </c>
      <c r="O13" s="67">
        <f t="shared" si="2"/>
        <v>3.3672414547829983</v>
      </c>
      <c r="P13" s="112">
        <v>5.5420000000000001E-3</v>
      </c>
      <c r="Q13" s="99">
        <v>298.34999999999997</v>
      </c>
      <c r="R13" s="88">
        <v>298.26499999999999</v>
      </c>
      <c r="S13" s="88">
        <f t="shared" si="3"/>
        <v>3.351768057650411</v>
      </c>
      <c r="T13" s="71">
        <f t="shared" si="3"/>
        <v>3.3527232494593737</v>
      </c>
      <c r="U13" s="111">
        <v>1.736E-2</v>
      </c>
      <c r="V13" s="99">
        <v>296.89999999999998</v>
      </c>
      <c r="W13" s="78">
        <v>295.02300000000002</v>
      </c>
      <c r="X13" s="77">
        <f t="shared" si="5"/>
        <v>3.3681374200067364</v>
      </c>
      <c r="Y13" s="67">
        <f t="shared" si="4"/>
        <v>3.3895662372086242</v>
      </c>
    </row>
    <row r="14" spans="1:27" ht="15.75" thickBot="1" x14ac:dyDescent="0.3">
      <c r="A14" s="61">
        <v>9.2999999999999999E-2</v>
      </c>
      <c r="B14" s="77">
        <v>294.2</v>
      </c>
      <c r="C14" s="78">
        <v>292.39499999999998</v>
      </c>
      <c r="D14" s="77">
        <f t="shared" si="0"/>
        <v>3.3990482664853841</v>
      </c>
      <c r="E14" s="67">
        <f t="shared" si="0"/>
        <v>3.4200311222832132</v>
      </c>
      <c r="F14" s="61">
        <v>9.8000000000000004E-2</v>
      </c>
      <c r="G14" s="111">
        <v>300.7</v>
      </c>
      <c r="H14" s="78">
        <v>300.20400000000001</v>
      </c>
      <c r="I14" s="77">
        <f t="shared" si="1"/>
        <v>3.3255736614566014</v>
      </c>
      <c r="J14" s="67">
        <f t="shared" si="1"/>
        <v>3.3310682069526054</v>
      </c>
      <c r="K14" s="61">
        <v>1.157E-3</v>
      </c>
      <c r="L14" s="99">
        <v>298.95</v>
      </c>
      <c r="M14" s="78">
        <v>298.36099999999999</v>
      </c>
      <c r="N14" s="77">
        <f t="shared" si="2"/>
        <v>3.3450409767519655</v>
      </c>
      <c r="O14" s="67">
        <f t="shared" si="2"/>
        <v>3.3516444843662545</v>
      </c>
      <c r="P14" s="112">
        <v>6.8240000000000002E-3</v>
      </c>
      <c r="Q14" s="99">
        <v>299.7</v>
      </c>
      <c r="R14" s="88">
        <v>299.70299999999997</v>
      </c>
      <c r="S14" s="88">
        <f t="shared" si="3"/>
        <v>3.3366700033366703</v>
      </c>
      <c r="T14" s="71">
        <f t="shared" si="3"/>
        <v>3.3366366035708688</v>
      </c>
      <c r="U14" s="111">
        <v>1.5559999999999999E-2</v>
      </c>
      <c r="V14" s="99">
        <v>296.04999999999995</v>
      </c>
      <c r="W14" s="78">
        <v>294.16399999999999</v>
      </c>
      <c r="X14" s="77">
        <f t="shared" si="5"/>
        <v>3.377807802736025</v>
      </c>
      <c r="Y14" s="67">
        <f t="shared" si="4"/>
        <v>3.3994642444350771</v>
      </c>
    </row>
    <row r="15" spans="1:27" ht="15.75" thickBot="1" x14ac:dyDescent="0.3">
      <c r="A15" s="61">
        <v>7.1999999999999995E-2</v>
      </c>
      <c r="B15" s="77">
        <v>292.60000000000002</v>
      </c>
      <c r="C15" s="78">
        <v>289.887</v>
      </c>
      <c r="D15" s="77">
        <f t="shared" si="0"/>
        <v>3.4176349965823647</v>
      </c>
      <c r="E15" s="67">
        <f t="shared" si="0"/>
        <v>3.4496200243543176</v>
      </c>
      <c r="F15" s="61"/>
      <c r="G15" s="77"/>
      <c r="J15" s="62"/>
      <c r="K15" s="61">
        <v>1.4210000000000002E-3</v>
      </c>
      <c r="L15" s="99">
        <v>300.25</v>
      </c>
      <c r="M15" s="78">
        <v>299.601</v>
      </c>
      <c r="N15" s="77">
        <f t="shared" si="2"/>
        <v>3.330557868442964</v>
      </c>
      <c r="O15" s="67">
        <f t="shared" si="2"/>
        <v>3.3377725708525672</v>
      </c>
      <c r="P15" s="112">
        <v>8.0510000000000009E-3</v>
      </c>
      <c r="Q15" s="99">
        <v>301.04999999999995</v>
      </c>
      <c r="R15" s="88">
        <v>300.858</v>
      </c>
      <c r="S15" s="88">
        <f t="shared" si="3"/>
        <v>3.3217073575817975</v>
      </c>
      <c r="T15" s="71">
        <f t="shared" si="3"/>
        <v>3.3238271875768635</v>
      </c>
      <c r="U15" s="79"/>
      <c r="V15" s="79"/>
      <c r="W15" s="90" t="s">
        <v>22</v>
      </c>
      <c r="X15" s="92">
        <f>RSQ(X7:X14,Y7:Y14)</f>
        <v>0.99799733237873978</v>
      </c>
      <c r="Y15" s="86"/>
    </row>
    <row r="16" spans="1:27" ht="15.75" thickBot="1" x14ac:dyDescent="0.3">
      <c r="A16" s="61">
        <v>5.1999999999999998E-2</v>
      </c>
      <c r="B16" s="77">
        <v>286.5</v>
      </c>
      <c r="C16" s="78">
        <v>286.78199999999998</v>
      </c>
      <c r="D16" s="77">
        <f t="shared" si="0"/>
        <v>3.4904013961605584</v>
      </c>
      <c r="E16" s="67">
        <f t="shared" si="0"/>
        <v>3.4869691961141216</v>
      </c>
      <c r="F16" s="64"/>
      <c r="G16" s="79"/>
      <c r="H16" s="90" t="s">
        <v>22</v>
      </c>
      <c r="I16" s="92">
        <f>RSQ(I6:I14,J6:J14)</f>
        <v>0.99635652198219471</v>
      </c>
      <c r="J16" s="86"/>
      <c r="K16" s="61">
        <v>2.1070000000000004E-3</v>
      </c>
      <c r="L16" s="99">
        <v>302.39999999999998</v>
      </c>
      <c r="M16" s="78">
        <v>302.00799999999998</v>
      </c>
      <c r="N16" s="77">
        <f t="shared" si="2"/>
        <v>3.306878306878307</v>
      </c>
      <c r="O16" s="67">
        <f t="shared" si="2"/>
        <v>3.3111705650181453</v>
      </c>
      <c r="P16" s="112">
        <v>8.6119999999999999E-3</v>
      </c>
      <c r="Q16" s="99">
        <v>301.54999999999995</v>
      </c>
      <c r="R16" s="88">
        <v>301.33100000000002</v>
      </c>
      <c r="S16" s="88">
        <f t="shared" si="3"/>
        <v>3.3161996352180405</v>
      </c>
      <c r="T16" s="71">
        <f t="shared" si="3"/>
        <v>3.3186097679959907</v>
      </c>
      <c r="U16" s="56"/>
      <c r="V16" s="56"/>
      <c r="W16" s="56"/>
      <c r="X16" s="56"/>
      <c r="Y16" s="56"/>
    </row>
    <row r="17" spans="1:25" ht="15.75" thickBot="1" x14ac:dyDescent="0.3">
      <c r="A17" s="64"/>
      <c r="B17" s="79"/>
      <c r="C17" s="114" t="s">
        <v>22</v>
      </c>
      <c r="D17" s="115">
        <f>RSQ(D6:D16,E6:E16)</f>
        <v>0.98225654429169906</v>
      </c>
      <c r="E17" s="86"/>
      <c r="F17" s="56"/>
      <c r="G17" s="56"/>
      <c r="H17" s="56"/>
      <c r="I17" s="56"/>
      <c r="J17" s="56"/>
      <c r="K17" s="61">
        <v>2.64E-3</v>
      </c>
      <c r="L17" s="99">
        <v>304.54999999999995</v>
      </c>
      <c r="M17" s="78">
        <v>303.40499999999997</v>
      </c>
      <c r="N17" s="77">
        <f t="shared" si="2"/>
        <v>3.2835330815957975</v>
      </c>
      <c r="O17" s="67">
        <f t="shared" si="2"/>
        <v>3.2959245892453986</v>
      </c>
      <c r="P17" s="113"/>
      <c r="Q17" s="89"/>
      <c r="R17" s="114" t="s">
        <v>22</v>
      </c>
      <c r="S17" s="115">
        <f>RSQ(S6:S16,T6:T16)</f>
        <v>0.99943045089620641</v>
      </c>
      <c r="T17" s="73"/>
      <c r="U17" s="56"/>
      <c r="V17" s="56"/>
      <c r="W17" s="56"/>
      <c r="X17" s="56"/>
      <c r="Y17" s="56"/>
    </row>
    <row r="18" spans="1:2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61">
        <v>3.2519999999999997E-3</v>
      </c>
      <c r="L18" s="99">
        <v>305.79999999999995</v>
      </c>
      <c r="M18" s="78">
        <v>304.70999999999998</v>
      </c>
      <c r="N18" s="77">
        <f t="shared" si="2"/>
        <v>3.2701111837802492</v>
      </c>
      <c r="O18" s="67">
        <f t="shared" si="2"/>
        <v>3.2818089330839162</v>
      </c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ht="15.75" thickBot="1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61">
        <v>4.0379999999999999E-3</v>
      </c>
      <c r="L19" s="99">
        <v>307.25</v>
      </c>
      <c r="M19" s="78">
        <v>306.07799999999997</v>
      </c>
      <c r="N19" s="77">
        <f t="shared" si="2"/>
        <v>3.254678600488202</v>
      </c>
      <c r="O19" s="67">
        <f t="shared" si="2"/>
        <v>3.2671410555479325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ht="15.75" thickBot="1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64"/>
      <c r="L20" s="79"/>
      <c r="M20" s="90" t="s">
        <v>22</v>
      </c>
      <c r="N20" s="92">
        <f>RSQ(N6:N19,O6:O19)</f>
        <v>0.99799817883927777</v>
      </c>
      <c r="O20" s="86"/>
      <c r="P20" s="56"/>
      <c r="Q20" s="56"/>
      <c r="R20" s="56"/>
      <c r="S20" s="56"/>
      <c r="T20" s="56"/>
      <c r="U20" s="56"/>
      <c r="V20" s="56"/>
      <c r="W20" s="56"/>
      <c r="X20" s="56"/>
      <c r="Y20" s="56"/>
    </row>
  </sheetData>
  <mergeCells count="7">
    <mergeCell ref="P4:T4"/>
    <mergeCell ref="U4:Y4"/>
    <mergeCell ref="A1:A2"/>
    <mergeCell ref="B1:Q2"/>
    <mergeCell ref="A4:E4"/>
    <mergeCell ref="F4:J4"/>
    <mergeCell ref="K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2177-F338-451D-AF41-040874EF34BC}">
  <dimension ref="A1:Q153"/>
  <sheetViews>
    <sheetView topLeftCell="A41" zoomScale="91" zoomScaleNormal="91" workbookViewId="0">
      <selection activeCell="G47" sqref="G47"/>
    </sheetView>
  </sheetViews>
  <sheetFormatPr defaultRowHeight="15" x14ac:dyDescent="0.25"/>
  <cols>
    <col min="1" max="1" width="27.140625" customWidth="1"/>
    <col min="4" max="4" width="9.5703125" customWidth="1"/>
    <col min="7" max="7" width="13.5703125" bestFit="1" customWidth="1"/>
    <col min="8" max="8" width="28.28515625" bestFit="1" customWidth="1"/>
    <col min="19" max="19" width="13.5703125" customWidth="1"/>
    <col min="20" max="20" width="12.28515625" bestFit="1" customWidth="1"/>
    <col min="22" max="22" width="12.28515625" bestFit="1" customWidth="1"/>
  </cols>
  <sheetData>
    <row r="1" spans="1:17" ht="31.5" customHeight="1" x14ac:dyDescent="0.25">
      <c r="A1" s="153" t="s">
        <v>46</v>
      </c>
      <c r="B1" s="131" t="s">
        <v>47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41.25" customHeight="1" thickBot="1" x14ac:dyDescent="0.3">
      <c r="A2" s="154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55"/>
      <c r="M2" s="155"/>
      <c r="N2" s="155"/>
      <c r="O2" s="155"/>
      <c r="P2" s="155"/>
      <c r="Q2" s="156"/>
    </row>
    <row r="3" spans="1:17" ht="15.75" thickBot="1" x14ac:dyDescent="0.3">
      <c r="A3" s="157" t="s">
        <v>60</v>
      </c>
      <c r="B3" s="158"/>
      <c r="C3" s="158"/>
      <c r="D3" s="158"/>
      <c r="E3" s="158"/>
      <c r="F3" s="158"/>
      <c r="G3" s="158"/>
      <c r="H3" s="158"/>
      <c r="I3" s="158"/>
      <c r="J3" s="158"/>
      <c r="K3" s="159"/>
    </row>
    <row r="4" spans="1:17" ht="15.75" thickBot="1" x14ac:dyDescent="0.3">
      <c r="A4" s="160" t="s">
        <v>57</v>
      </c>
      <c r="B4" s="161"/>
      <c r="D4" s="74" t="s">
        <v>70</v>
      </c>
      <c r="E4" s="75"/>
      <c r="F4" s="75" t="s">
        <v>58</v>
      </c>
      <c r="G4" s="75" t="s">
        <v>59</v>
      </c>
      <c r="H4" s="76" t="s">
        <v>55</v>
      </c>
    </row>
    <row r="5" spans="1:17" x14ac:dyDescent="0.25">
      <c r="A5" s="74" t="s">
        <v>70</v>
      </c>
      <c r="B5" s="76" t="s">
        <v>56</v>
      </c>
      <c r="D5" s="61">
        <v>1</v>
      </c>
      <c r="E5" s="77">
        <v>0</v>
      </c>
      <c r="F5" s="77">
        <v>0</v>
      </c>
      <c r="G5" s="116">
        <f>F5/(12*D5+2*D5+2)</f>
        <v>0</v>
      </c>
      <c r="H5" s="67">
        <f t="shared" ref="H5:H40" si="0">G5/$G$41</f>
        <v>0</v>
      </c>
    </row>
    <row r="6" spans="1:17" x14ac:dyDescent="0.25">
      <c r="A6" s="61">
        <v>10</v>
      </c>
      <c r="B6" s="62">
        <v>63.9</v>
      </c>
      <c r="D6" s="61">
        <v>2</v>
      </c>
      <c r="E6" s="77">
        <v>0</v>
      </c>
      <c r="F6" s="77">
        <v>0</v>
      </c>
      <c r="G6" s="116">
        <f t="shared" ref="G6:G40" si="1">F6/(12*D6+2*D6+2)</f>
        <v>0</v>
      </c>
      <c r="H6" s="67">
        <f t="shared" si="0"/>
        <v>0</v>
      </c>
    </row>
    <row r="7" spans="1:17" x14ac:dyDescent="0.25">
      <c r="A7" s="61">
        <v>18</v>
      </c>
      <c r="B7" s="62">
        <v>4.2850000000000001</v>
      </c>
      <c r="D7" s="61">
        <v>3</v>
      </c>
      <c r="E7" s="77">
        <v>0</v>
      </c>
      <c r="F7" s="77">
        <v>0</v>
      </c>
      <c r="G7" s="116">
        <f t="shared" si="1"/>
        <v>0</v>
      </c>
      <c r="H7" s="67">
        <f t="shared" si="0"/>
        <v>0</v>
      </c>
    </row>
    <row r="8" spans="1:17" x14ac:dyDescent="0.25">
      <c r="A8" s="61">
        <v>19</v>
      </c>
      <c r="B8" s="62">
        <v>3.8439999999999999</v>
      </c>
      <c r="D8" s="61">
        <v>4</v>
      </c>
      <c r="E8" s="77">
        <v>0</v>
      </c>
      <c r="F8" s="77">
        <v>0</v>
      </c>
      <c r="G8" s="116">
        <f t="shared" si="1"/>
        <v>0</v>
      </c>
      <c r="H8" s="67">
        <f t="shared" si="0"/>
        <v>0</v>
      </c>
    </row>
    <row r="9" spans="1:17" x14ac:dyDescent="0.25">
      <c r="A9" s="61">
        <v>20</v>
      </c>
      <c r="B9" s="62">
        <v>3.4729999999999999</v>
      </c>
      <c r="D9" s="61">
        <v>5</v>
      </c>
      <c r="E9" s="77">
        <v>0</v>
      </c>
      <c r="F9" s="77">
        <v>0</v>
      </c>
      <c r="G9" s="116">
        <f t="shared" si="1"/>
        <v>0</v>
      </c>
      <c r="H9" s="67">
        <f t="shared" si="0"/>
        <v>0</v>
      </c>
    </row>
    <row r="10" spans="1:17" x14ac:dyDescent="0.25">
      <c r="A10" s="61">
        <v>21</v>
      </c>
      <c r="B10" s="62">
        <v>3.1160000000000001</v>
      </c>
      <c r="D10" s="61">
        <v>6</v>
      </c>
      <c r="E10" s="77">
        <v>0</v>
      </c>
      <c r="F10" s="77">
        <v>0</v>
      </c>
      <c r="G10" s="116">
        <f t="shared" si="1"/>
        <v>0</v>
      </c>
      <c r="H10" s="67">
        <f t="shared" si="0"/>
        <v>0</v>
      </c>
    </row>
    <row r="11" spans="1:17" x14ac:dyDescent="0.25">
      <c r="A11" s="61">
        <v>22</v>
      </c>
      <c r="B11" s="62">
        <v>2.7890000000000001</v>
      </c>
      <c r="D11" s="61">
        <v>7</v>
      </c>
      <c r="E11" s="77">
        <v>0</v>
      </c>
      <c r="F11" s="77">
        <v>0</v>
      </c>
      <c r="G11" s="116">
        <f t="shared" si="1"/>
        <v>0</v>
      </c>
      <c r="H11" s="67">
        <f t="shared" si="0"/>
        <v>0</v>
      </c>
    </row>
    <row r="12" spans="1:17" x14ac:dyDescent="0.25">
      <c r="A12" s="61">
        <v>23</v>
      </c>
      <c r="B12" s="62">
        <v>2.5070000000000001</v>
      </c>
      <c r="D12" s="61">
        <v>8</v>
      </c>
      <c r="E12" s="77">
        <v>0</v>
      </c>
      <c r="F12" s="77">
        <v>0</v>
      </c>
      <c r="G12" s="116">
        <f t="shared" si="1"/>
        <v>0</v>
      </c>
      <c r="H12" s="67">
        <f t="shared" si="0"/>
        <v>0</v>
      </c>
    </row>
    <row r="13" spans="1:17" x14ac:dyDescent="0.25">
      <c r="A13" s="61">
        <v>24</v>
      </c>
      <c r="B13" s="62">
        <v>2.254</v>
      </c>
      <c r="D13" s="61">
        <v>9</v>
      </c>
      <c r="E13" s="77">
        <v>0</v>
      </c>
      <c r="F13" s="77">
        <v>0</v>
      </c>
      <c r="G13" s="116">
        <f t="shared" si="1"/>
        <v>0</v>
      </c>
      <c r="H13" s="67">
        <f t="shared" si="0"/>
        <v>0</v>
      </c>
    </row>
    <row r="14" spans="1:17" x14ac:dyDescent="0.25">
      <c r="A14" s="61">
        <v>25</v>
      </c>
      <c r="B14" s="62">
        <v>2.0009999999999999</v>
      </c>
      <c r="D14" s="61">
        <v>10</v>
      </c>
      <c r="E14" s="77">
        <v>63.9</v>
      </c>
      <c r="F14" s="77">
        <v>0.63900000000000001</v>
      </c>
      <c r="G14" s="116">
        <f>F14/(12*D14+2*D14+2)</f>
        <v>4.4999999999999997E-3</v>
      </c>
      <c r="H14" s="67">
        <f t="shared" si="0"/>
        <v>0.8010997335945983</v>
      </c>
    </row>
    <row r="15" spans="1:17" x14ac:dyDescent="0.25">
      <c r="A15" s="61">
        <v>26</v>
      </c>
      <c r="B15" s="62">
        <v>2.0059999999999998</v>
      </c>
      <c r="D15" s="61">
        <v>11</v>
      </c>
      <c r="E15" s="77">
        <v>0</v>
      </c>
      <c r="F15" s="77">
        <v>0</v>
      </c>
      <c r="G15" s="116">
        <f t="shared" si="1"/>
        <v>0</v>
      </c>
      <c r="H15" s="67">
        <f t="shared" si="0"/>
        <v>0</v>
      </c>
    </row>
    <row r="16" spans="1:17" x14ac:dyDescent="0.25">
      <c r="A16" s="61">
        <v>27</v>
      </c>
      <c r="B16" s="62">
        <v>1.595</v>
      </c>
      <c r="D16" s="61">
        <v>12</v>
      </c>
      <c r="E16" s="77">
        <v>0</v>
      </c>
      <c r="F16" s="77">
        <v>0</v>
      </c>
      <c r="G16" s="116">
        <f t="shared" si="1"/>
        <v>0</v>
      </c>
      <c r="H16" s="67">
        <f t="shared" si="0"/>
        <v>0</v>
      </c>
    </row>
    <row r="17" spans="1:8" x14ac:dyDescent="0.25">
      <c r="A17" s="61">
        <v>28</v>
      </c>
      <c r="B17" s="62">
        <v>1.4419999999999999</v>
      </c>
      <c r="D17" s="61">
        <v>13</v>
      </c>
      <c r="E17" s="77">
        <v>0</v>
      </c>
      <c r="F17" s="77">
        <v>0</v>
      </c>
      <c r="G17" s="116">
        <f t="shared" si="1"/>
        <v>0</v>
      </c>
      <c r="H17" s="67">
        <f t="shared" si="0"/>
        <v>0</v>
      </c>
    </row>
    <row r="18" spans="1:8" x14ac:dyDescent="0.25">
      <c r="A18" s="61">
        <v>29</v>
      </c>
      <c r="B18" s="62">
        <v>1.2629999999999999</v>
      </c>
      <c r="D18" s="61">
        <v>14</v>
      </c>
      <c r="E18" s="77">
        <v>0</v>
      </c>
      <c r="F18" s="77">
        <v>0</v>
      </c>
      <c r="G18" s="116">
        <f t="shared" si="1"/>
        <v>0</v>
      </c>
      <c r="H18" s="67">
        <f t="shared" si="0"/>
        <v>0</v>
      </c>
    </row>
    <row r="19" spans="1:8" x14ac:dyDescent="0.25">
      <c r="A19" s="61">
        <v>30</v>
      </c>
      <c r="B19" s="62">
        <v>1.1200000000000001</v>
      </c>
      <c r="D19" s="61">
        <v>15</v>
      </c>
      <c r="E19" s="77">
        <v>0</v>
      </c>
      <c r="F19" s="77">
        <v>0</v>
      </c>
      <c r="G19" s="116">
        <f t="shared" si="1"/>
        <v>0</v>
      </c>
      <c r="H19" s="67">
        <f t="shared" si="0"/>
        <v>0</v>
      </c>
    </row>
    <row r="20" spans="1:8" x14ac:dyDescent="0.25">
      <c r="A20" s="61">
        <v>31</v>
      </c>
      <c r="B20" s="62">
        <v>0.99099999999999999</v>
      </c>
      <c r="D20" s="61">
        <v>16</v>
      </c>
      <c r="E20" s="77">
        <v>0</v>
      </c>
      <c r="F20" s="77">
        <v>0</v>
      </c>
      <c r="G20" s="116">
        <f t="shared" si="1"/>
        <v>0</v>
      </c>
      <c r="H20" s="67">
        <f t="shared" si="0"/>
        <v>0</v>
      </c>
    </row>
    <row r="21" spans="1:8" x14ac:dyDescent="0.25">
      <c r="A21" s="61">
        <v>32</v>
      </c>
      <c r="B21" s="62">
        <v>0.877</v>
      </c>
      <c r="D21" s="61">
        <v>17</v>
      </c>
      <c r="E21" s="77">
        <v>0</v>
      </c>
      <c r="F21" s="77">
        <v>0</v>
      </c>
      <c r="G21" s="116">
        <f t="shared" si="1"/>
        <v>0</v>
      </c>
      <c r="H21" s="67">
        <f t="shared" si="0"/>
        <v>0</v>
      </c>
    </row>
    <row r="22" spans="1:8" x14ac:dyDescent="0.25">
      <c r="A22" s="61">
        <v>33</v>
      </c>
      <c r="B22" s="62">
        <v>0.80200000000000005</v>
      </c>
      <c r="D22" s="61">
        <v>18</v>
      </c>
      <c r="E22" s="77">
        <v>4.2850000000000001</v>
      </c>
      <c r="F22" s="77">
        <f>E22*0.01</f>
        <v>4.2849999999999999E-2</v>
      </c>
      <c r="G22" s="116">
        <f t="shared" si="1"/>
        <v>1.687007874015748E-4</v>
      </c>
      <c r="H22" s="67">
        <f t="shared" si="0"/>
        <v>3.0032479076577901E-2</v>
      </c>
    </row>
    <row r="23" spans="1:8" x14ac:dyDescent="0.25">
      <c r="A23" s="61">
        <v>34</v>
      </c>
      <c r="B23" s="62">
        <v>0.69399999999999995</v>
      </c>
      <c r="D23" s="61">
        <v>19</v>
      </c>
      <c r="E23" s="77">
        <v>3.8439999999999999</v>
      </c>
      <c r="F23" s="77">
        <f t="shared" ref="F23:F40" si="2">E23*0.01</f>
        <v>3.8440000000000002E-2</v>
      </c>
      <c r="G23" s="116">
        <f t="shared" si="1"/>
        <v>1.4343283582089552E-4</v>
      </c>
      <c r="H23" s="67">
        <f t="shared" si="0"/>
        <v>2.5534223681074924E-2</v>
      </c>
    </row>
    <row r="24" spans="1:8" x14ac:dyDescent="0.25">
      <c r="A24" s="61">
        <v>35</v>
      </c>
      <c r="B24" s="62">
        <v>0.51500000000000001</v>
      </c>
      <c r="D24" s="61">
        <v>20</v>
      </c>
      <c r="E24" s="77">
        <v>3.4729999999999999</v>
      </c>
      <c r="F24" s="77">
        <f t="shared" si="2"/>
        <v>3.4729999999999997E-2</v>
      </c>
      <c r="G24" s="116">
        <f t="shared" si="1"/>
        <v>1.2315602836879432E-4</v>
      </c>
      <c r="H24" s="67">
        <f t="shared" si="0"/>
        <v>2.1924502559291095E-2</v>
      </c>
    </row>
    <row r="25" spans="1:8" x14ac:dyDescent="0.25">
      <c r="A25" s="61">
        <v>36</v>
      </c>
      <c r="B25" s="62">
        <v>0.53</v>
      </c>
      <c r="D25" s="61">
        <v>21</v>
      </c>
      <c r="E25" s="77">
        <v>3.1160000000000001</v>
      </c>
      <c r="F25" s="77">
        <f t="shared" si="2"/>
        <v>3.116E-2</v>
      </c>
      <c r="G25" s="116">
        <f t="shared" si="1"/>
        <v>1.0527027027027028E-4</v>
      </c>
      <c r="H25" s="67">
        <f t="shared" si="0"/>
        <v>1.8740441215321084E-2</v>
      </c>
    </row>
    <row r="26" spans="1:8" ht="15.75" thickBot="1" x14ac:dyDescent="0.3">
      <c r="A26" s="17"/>
      <c r="B26" s="19">
        <f>SUM(B6:B25)</f>
        <v>100.00400000000002</v>
      </c>
      <c r="D26" s="61">
        <v>22</v>
      </c>
      <c r="E26" s="77">
        <v>2.7890000000000001</v>
      </c>
      <c r="F26" s="77">
        <f t="shared" si="2"/>
        <v>2.7890000000000002E-2</v>
      </c>
      <c r="G26" s="116">
        <f t="shared" si="1"/>
        <v>8.9967741935483876E-5</v>
      </c>
      <c r="H26" s="67">
        <f t="shared" si="0"/>
        <v>1.6016252021471934E-2</v>
      </c>
    </row>
    <row r="27" spans="1:8" x14ac:dyDescent="0.25">
      <c r="D27" s="61">
        <v>23</v>
      </c>
      <c r="E27" s="77">
        <v>2.5070000000000001</v>
      </c>
      <c r="F27" s="77">
        <f t="shared" si="2"/>
        <v>2.5070000000000002E-2</v>
      </c>
      <c r="G27" s="116">
        <f t="shared" si="1"/>
        <v>7.7376543209876548E-5</v>
      </c>
      <c r="H27" s="67">
        <f t="shared" si="0"/>
        <v>1.3774739589311785E-2</v>
      </c>
    </row>
    <row r="28" spans="1:8" x14ac:dyDescent="0.25">
      <c r="D28" s="61">
        <v>24</v>
      </c>
      <c r="E28" s="77">
        <v>2.254</v>
      </c>
      <c r="F28" s="77">
        <f t="shared" si="2"/>
        <v>2.2540000000000001E-2</v>
      </c>
      <c r="G28" s="116">
        <f t="shared" si="1"/>
        <v>6.6686390532544378E-5</v>
      </c>
      <c r="H28" s="67">
        <f t="shared" si="0"/>
        <v>1.1871655486668143E-2</v>
      </c>
    </row>
    <row r="29" spans="1:8" x14ac:dyDescent="0.25">
      <c r="D29" s="61">
        <v>25</v>
      </c>
      <c r="E29" s="77">
        <v>2.0009999999999999</v>
      </c>
      <c r="F29" s="77">
        <f t="shared" si="2"/>
        <v>2.001E-2</v>
      </c>
      <c r="G29" s="116">
        <f t="shared" si="1"/>
        <v>5.6846590909090909E-5</v>
      </c>
      <c r="H29" s="67">
        <f t="shared" si="0"/>
        <v>1.0119953074007522E-2</v>
      </c>
    </row>
    <row r="30" spans="1:8" x14ac:dyDescent="0.25">
      <c r="D30" s="61">
        <v>26</v>
      </c>
      <c r="E30" s="77">
        <v>2.0059999999999998</v>
      </c>
      <c r="F30" s="77">
        <f t="shared" si="2"/>
        <v>2.0059999999999998E-2</v>
      </c>
      <c r="G30" s="116">
        <f t="shared" si="1"/>
        <v>5.4808743169398899E-5</v>
      </c>
      <c r="H30" s="67">
        <f t="shared" si="0"/>
        <v>9.7571710114800481E-3</v>
      </c>
    </row>
    <row r="31" spans="1:8" x14ac:dyDescent="0.25">
      <c r="D31" s="61">
        <v>27</v>
      </c>
      <c r="E31" s="77">
        <v>1.595</v>
      </c>
      <c r="F31" s="77">
        <f t="shared" si="2"/>
        <v>1.5949999999999999E-2</v>
      </c>
      <c r="G31" s="116">
        <f t="shared" si="1"/>
        <v>4.1973684210526316E-5</v>
      </c>
      <c r="H31" s="67">
        <f t="shared" si="0"/>
        <v>7.472246053119207E-3</v>
      </c>
    </row>
    <row r="32" spans="1:8" x14ac:dyDescent="0.25">
      <c r="D32" s="61">
        <v>28</v>
      </c>
      <c r="E32" s="77">
        <v>1.4419999999999999</v>
      </c>
      <c r="F32" s="77">
        <f t="shared" si="2"/>
        <v>1.4420000000000001E-2</v>
      </c>
      <c r="G32" s="116">
        <f t="shared" si="1"/>
        <v>3.6598984771573604E-5</v>
      </c>
      <c r="H32" s="67">
        <f t="shared" si="0"/>
        <v>6.5154304334089728E-3</v>
      </c>
    </row>
    <row r="33" spans="1:9" x14ac:dyDescent="0.25">
      <c r="D33" s="61">
        <v>29</v>
      </c>
      <c r="E33" s="77">
        <v>1.2629999999999999</v>
      </c>
      <c r="F33" s="77">
        <f t="shared" si="2"/>
        <v>1.2629999999999999E-2</v>
      </c>
      <c r="G33" s="116">
        <f t="shared" si="1"/>
        <v>3.095588235294117E-5</v>
      </c>
      <c r="H33" s="67">
        <f t="shared" si="0"/>
        <v>5.5108331346948669E-3</v>
      </c>
    </row>
    <row r="34" spans="1:9" x14ac:dyDescent="0.25">
      <c r="D34" s="61">
        <v>30</v>
      </c>
      <c r="E34" s="77">
        <v>1.1200000000000001</v>
      </c>
      <c r="F34" s="77">
        <f t="shared" si="2"/>
        <v>1.1200000000000002E-2</v>
      </c>
      <c r="G34" s="116">
        <f t="shared" si="1"/>
        <v>2.6540284360189577E-5</v>
      </c>
      <c r="H34" s="67">
        <f t="shared" si="0"/>
        <v>4.7247588289939454E-3</v>
      </c>
    </row>
    <row r="35" spans="1:9" x14ac:dyDescent="0.25">
      <c r="D35" s="61">
        <v>31</v>
      </c>
      <c r="E35" s="77">
        <v>0.99099999999999999</v>
      </c>
      <c r="F35" s="77">
        <f t="shared" si="2"/>
        <v>9.9100000000000004E-3</v>
      </c>
      <c r="G35" s="116">
        <f t="shared" si="1"/>
        <v>2.2729357798165138E-5</v>
      </c>
      <c r="H35" s="67">
        <f t="shared" si="0"/>
        <v>4.0463294393080886E-3</v>
      </c>
    </row>
    <row r="36" spans="1:9" x14ac:dyDescent="0.25">
      <c r="D36" s="61">
        <v>32</v>
      </c>
      <c r="E36" s="77">
        <v>0.877</v>
      </c>
      <c r="F36" s="77">
        <f t="shared" si="2"/>
        <v>8.77E-3</v>
      </c>
      <c r="G36" s="116">
        <f t="shared" si="1"/>
        <v>1.948888888888889E-5</v>
      </c>
      <c r="H36" s="67">
        <f t="shared" si="0"/>
        <v>3.4694541548763594E-3</v>
      </c>
    </row>
    <row r="37" spans="1:9" x14ac:dyDescent="0.25">
      <c r="D37" s="61">
        <v>33</v>
      </c>
      <c r="E37" s="77">
        <v>0.80200000000000005</v>
      </c>
      <c r="F37" s="77">
        <f t="shared" si="2"/>
        <v>8.0200000000000011E-3</v>
      </c>
      <c r="G37" s="116">
        <f t="shared" si="1"/>
        <v>1.7284482758620693E-5</v>
      </c>
      <c r="H37" s="67">
        <f t="shared" si="0"/>
        <v>3.0770210073892143E-3</v>
      </c>
    </row>
    <row r="38" spans="1:9" x14ac:dyDescent="0.25">
      <c r="D38" s="61">
        <v>34</v>
      </c>
      <c r="E38" s="77">
        <v>0.69399999999999995</v>
      </c>
      <c r="F38" s="77">
        <f t="shared" si="2"/>
        <v>6.94E-3</v>
      </c>
      <c r="G38" s="116">
        <f t="shared" si="1"/>
        <v>1.4518828451882845E-5</v>
      </c>
      <c r="H38" s="67">
        <f t="shared" si="0"/>
        <v>2.5846732455353382E-3</v>
      </c>
    </row>
    <row r="39" spans="1:9" x14ac:dyDescent="0.25">
      <c r="D39" s="61">
        <v>35</v>
      </c>
      <c r="E39" s="77">
        <v>0.51500000000000001</v>
      </c>
      <c r="F39" s="77">
        <f t="shared" si="2"/>
        <v>5.1500000000000001E-3</v>
      </c>
      <c r="G39" s="116">
        <f t="shared" si="1"/>
        <v>1.0467479674796748E-5</v>
      </c>
      <c r="H39" s="67">
        <f t="shared" si="0"/>
        <v>1.8634433730858994E-3</v>
      </c>
    </row>
    <row r="40" spans="1:9" x14ac:dyDescent="0.25">
      <c r="D40" s="61">
        <v>36</v>
      </c>
      <c r="E40" s="77">
        <v>0.53</v>
      </c>
      <c r="F40" s="77">
        <f t="shared" si="2"/>
        <v>5.3E-3</v>
      </c>
      <c r="G40" s="116">
        <f t="shared" si="1"/>
        <v>1.0474308300395257E-5</v>
      </c>
      <c r="H40" s="67">
        <f t="shared" si="0"/>
        <v>1.8646590197854067E-3</v>
      </c>
    </row>
    <row r="41" spans="1:9" ht="15.75" thickBot="1" x14ac:dyDescent="0.3">
      <c r="D41" s="64"/>
      <c r="E41" s="79"/>
      <c r="F41" s="79">
        <f>SUM(F5:F40)</f>
        <v>1.00004</v>
      </c>
      <c r="G41" s="117">
        <f>SUM(G5:G40)</f>
        <v>5.6172781131859093E-3</v>
      </c>
      <c r="H41" s="81">
        <f>SUM(H5:H40)</f>
        <v>1</v>
      </c>
    </row>
    <row r="44" spans="1:9" ht="15.75" thickBot="1" x14ac:dyDescent="0.3"/>
    <row r="45" spans="1:9" ht="15.75" thickBot="1" x14ac:dyDescent="0.3">
      <c r="A45" s="157" t="s">
        <v>69</v>
      </c>
      <c r="B45" s="158"/>
      <c r="C45" s="158"/>
      <c r="D45" s="158"/>
      <c r="E45" s="158"/>
      <c r="F45" s="158"/>
      <c r="G45" s="158"/>
      <c r="H45" s="158"/>
      <c r="I45" s="159"/>
    </row>
    <row r="46" spans="1:9" x14ac:dyDescent="0.25">
      <c r="A46" s="93"/>
      <c r="B46" s="118" t="s">
        <v>64</v>
      </c>
      <c r="C46" s="118" t="s">
        <v>63</v>
      </c>
      <c r="D46" s="118"/>
      <c r="E46" s="94" t="s">
        <v>65</v>
      </c>
    </row>
    <row r="47" spans="1:9" ht="45.75" thickBot="1" x14ac:dyDescent="0.3">
      <c r="A47" s="61" t="s">
        <v>66</v>
      </c>
      <c r="B47" s="119" t="s">
        <v>67</v>
      </c>
      <c r="C47" s="119" t="s">
        <v>67</v>
      </c>
      <c r="D47" s="14"/>
      <c r="E47" s="120" t="s">
        <v>67</v>
      </c>
    </row>
    <row r="48" spans="1:9" x14ac:dyDescent="0.25">
      <c r="A48" s="121">
        <v>255</v>
      </c>
      <c r="B48" s="50">
        <v>0.32847797000000001</v>
      </c>
      <c r="C48" s="50">
        <v>0.36016294999999998</v>
      </c>
      <c r="D48" s="55">
        <f>(C48-B48)*0.5</f>
        <v>1.5842489999999987E-2</v>
      </c>
      <c r="E48" s="122">
        <v>0.34530434999999998</v>
      </c>
      <c r="F48" s="57" t="s">
        <v>62</v>
      </c>
      <c r="G48" s="58"/>
      <c r="H48" s="58" t="s">
        <v>68</v>
      </c>
      <c r="I48" s="59"/>
    </row>
    <row r="49" spans="1:9" x14ac:dyDescent="0.25">
      <c r="A49" s="121">
        <f t="shared" ref="A49:A80" si="3">A48+0.5</f>
        <v>255.5</v>
      </c>
      <c r="B49" s="50">
        <v>0.32656863000000003</v>
      </c>
      <c r="C49" s="50">
        <v>0.35829362999999997</v>
      </c>
      <c r="D49" s="55">
        <f t="shared" ref="D49:D80" si="4">C49-B49</f>
        <v>3.1724999999999948E-2</v>
      </c>
      <c r="E49" s="122">
        <v>0.34349264000000002</v>
      </c>
      <c r="F49" s="16">
        <v>263.13380352984802</v>
      </c>
      <c r="G49" s="14">
        <v>0.293900381331623</v>
      </c>
      <c r="H49" s="14">
        <v>263.13785306921301</v>
      </c>
      <c r="I49" s="15">
        <v>0.30783754597914398</v>
      </c>
    </row>
    <row r="50" spans="1:9" x14ac:dyDescent="0.25">
      <c r="A50" s="121">
        <f t="shared" si="3"/>
        <v>256</v>
      </c>
      <c r="B50" s="50">
        <v>0.32460452000000001</v>
      </c>
      <c r="C50" s="50">
        <v>0.35639497999999997</v>
      </c>
      <c r="D50" s="55">
        <f t="shared" si="4"/>
        <v>3.1790459999999965E-2</v>
      </c>
      <c r="E50" s="122">
        <v>0.34164095</v>
      </c>
      <c r="F50" s="16">
        <v>273.06580501467897</v>
      </c>
      <c r="G50" s="14">
        <v>0.22653882495866001</v>
      </c>
      <c r="H50" s="14">
        <v>273.14401174366401</v>
      </c>
      <c r="I50" s="15">
        <v>0.24570031721391603</v>
      </c>
    </row>
    <row r="51" spans="1:9" x14ac:dyDescent="0.25">
      <c r="A51" s="121">
        <f t="shared" si="3"/>
        <v>256.5</v>
      </c>
      <c r="B51" s="50">
        <v>0.32258745999999999</v>
      </c>
      <c r="C51" s="50">
        <v>0.35448439999999998</v>
      </c>
      <c r="D51" s="55">
        <f t="shared" si="4"/>
        <v>3.1896939999999985E-2</v>
      </c>
      <c r="E51" s="122">
        <v>0.33975745000000002</v>
      </c>
      <c r="F51" s="16">
        <v>283.213444470691</v>
      </c>
      <c r="G51" s="14">
        <v>0.15133128606620899</v>
      </c>
      <c r="H51" s="14">
        <v>283.14434920527702</v>
      </c>
      <c r="I51" s="15">
        <v>0.16352841426787698</v>
      </c>
    </row>
    <row r="52" spans="1:9" x14ac:dyDescent="0.25">
      <c r="A52" s="121">
        <f t="shared" si="3"/>
        <v>257</v>
      </c>
      <c r="B52" s="50">
        <v>0.32051570000000001</v>
      </c>
      <c r="C52" s="50">
        <v>0.35255888000000002</v>
      </c>
      <c r="D52" s="55">
        <f t="shared" si="4"/>
        <v>3.2043180000000004E-2</v>
      </c>
      <c r="E52" s="122">
        <v>0.33783980000000002</v>
      </c>
      <c r="F52" s="16">
        <v>287.92483042553903</v>
      </c>
      <c r="G52" s="14">
        <v>0.116351280666824</v>
      </c>
      <c r="H52" s="14">
        <v>287.999240711369</v>
      </c>
      <c r="I52" s="15">
        <v>0.122446681065028</v>
      </c>
    </row>
    <row r="53" spans="1:9" x14ac:dyDescent="0.25">
      <c r="A53" s="121">
        <f t="shared" si="3"/>
        <v>257.5</v>
      </c>
      <c r="B53" s="50">
        <v>0.31838758</v>
      </c>
      <c r="C53" s="50">
        <v>0.35061548999999997</v>
      </c>
      <c r="D53" s="55">
        <f t="shared" si="4"/>
        <v>3.2227909999999971E-2</v>
      </c>
      <c r="E53" s="122">
        <v>0.33588572</v>
      </c>
      <c r="F53" s="16">
        <v>293.14139641615702</v>
      </c>
      <c r="G53" s="14">
        <v>7.0032565045725997E-2</v>
      </c>
      <c r="H53" s="14">
        <v>292.99940944217599</v>
      </c>
      <c r="I53" s="15">
        <v>8.1360729592008796E-2</v>
      </c>
    </row>
    <row r="54" spans="1:9" x14ac:dyDescent="0.25">
      <c r="A54" s="121">
        <f t="shared" si="3"/>
        <v>258</v>
      </c>
      <c r="B54" s="50">
        <v>0.31620152000000001</v>
      </c>
      <c r="C54" s="50">
        <v>0.34865143999999998</v>
      </c>
      <c r="D54" s="55">
        <f t="shared" si="4"/>
        <v>3.2449919999999965E-2</v>
      </c>
      <c r="E54" s="122">
        <v>0.33389302999999998</v>
      </c>
      <c r="F54" s="16">
        <v>298.00236223129599</v>
      </c>
      <c r="G54" s="14">
        <v>4.9856578814159801E-2</v>
      </c>
      <c r="H54" s="14">
        <v>298.07398845881198</v>
      </c>
      <c r="I54" s="15">
        <v>4.6370178517193598E-2</v>
      </c>
    </row>
    <row r="55" spans="1:9" x14ac:dyDescent="0.25">
      <c r="A55" s="121">
        <f t="shared" si="3"/>
        <v>258.5</v>
      </c>
      <c r="B55" s="50">
        <v>0.31395606999999998</v>
      </c>
      <c r="C55" s="50">
        <v>0.34666404000000001</v>
      </c>
      <c r="D55" s="55">
        <f t="shared" si="4"/>
        <v>3.2707970000000031E-2</v>
      </c>
      <c r="E55" s="122">
        <v>0.33185964000000001</v>
      </c>
      <c r="F55" s="16">
        <v>303.00632740525703</v>
      </c>
      <c r="G55" s="14">
        <v>2.1836719198191103E-2</v>
      </c>
      <c r="H55" s="14">
        <v>303.07795363277398</v>
      </c>
      <c r="I55" s="15">
        <v>1.8350318901224901E-2</v>
      </c>
    </row>
    <row r="56" spans="1:9" x14ac:dyDescent="0.25">
      <c r="A56" s="121">
        <f t="shared" si="3"/>
        <v>259</v>
      </c>
      <c r="B56" s="50">
        <v>0.31164986</v>
      </c>
      <c r="C56" s="50">
        <v>0.34465069999999998</v>
      </c>
      <c r="D56" s="55">
        <f t="shared" si="4"/>
        <v>3.3000839999999976E-2</v>
      </c>
      <c r="E56" s="122">
        <v>0.32978353999999999</v>
      </c>
      <c r="F56" s="16">
        <v>308.592666959133</v>
      </c>
      <c r="G56" s="14">
        <v>0</v>
      </c>
      <c r="H56" s="14">
        <v>307.503340869976</v>
      </c>
      <c r="I56" s="15">
        <v>0</v>
      </c>
    </row>
    <row r="57" spans="1:9" ht="15.75" thickBot="1" x14ac:dyDescent="0.3">
      <c r="A57" s="121">
        <f t="shared" si="3"/>
        <v>259.5</v>
      </c>
      <c r="B57" s="50">
        <v>0.30928166000000001</v>
      </c>
      <c r="C57" s="50">
        <v>0.34260893999999997</v>
      </c>
      <c r="D57" s="55">
        <f t="shared" si="4"/>
        <v>3.3327279999999959E-2</v>
      </c>
      <c r="E57" s="122">
        <v>0.32766281000000003</v>
      </c>
      <c r="F57" s="17"/>
      <c r="G57" s="18">
        <v>0</v>
      </c>
      <c r="H57" s="18"/>
      <c r="I57" s="19">
        <v>0</v>
      </c>
    </row>
    <row r="58" spans="1:9" x14ac:dyDescent="0.25">
      <c r="A58" s="121">
        <f t="shared" si="3"/>
        <v>260</v>
      </c>
      <c r="B58" s="50">
        <v>0.30685033</v>
      </c>
      <c r="C58" s="50">
        <v>0.34053639000000002</v>
      </c>
      <c r="D58" s="55">
        <f t="shared" si="4"/>
        <v>3.3686060000000018E-2</v>
      </c>
      <c r="E58" s="122">
        <v>0.32549565000000003</v>
      </c>
    </row>
    <row r="59" spans="1:9" x14ac:dyDescent="0.25">
      <c r="A59" s="121">
        <f t="shared" si="3"/>
        <v>260.5</v>
      </c>
      <c r="B59" s="50">
        <v>0.30435487999999999</v>
      </c>
      <c r="C59" s="50">
        <v>0.33843075</v>
      </c>
      <c r="D59" s="55">
        <f t="shared" si="4"/>
        <v>3.4075870000000008E-2</v>
      </c>
      <c r="E59" s="122">
        <v>0.32328031000000002</v>
      </c>
    </row>
    <row r="60" spans="1:9" x14ac:dyDescent="0.25">
      <c r="A60" s="121">
        <f t="shared" si="3"/>
        <v>261</v>
      </c>
      <c r="B60" s="50">
        <v>0.30179445999999999</v>
      </c>
      <c r="C60" s="50">
        <v>0.33628984000000001</v>
      </c>
      <c r="D60" s="55">
        <f t="shared" si="4"/>
        <v>3.449538000000002E-2</v>
      </c>
      <c r="E60" s="122">
        <v>0.32101518000000001</v>
      </c>
    </row>
    <row r="61" spans="1:9" x14ac:dyDescent="0.25">
      <c r="A61" s="121">
        <f t="shared" si="3"/>
        <v>261.5</v>
      </c>
      <c r="B61" s="50">
        <v>0.29916835000000003</v>
      </c>
      <c r="C61" s="50">
        <v>0.33411157000000002</v>
      </c>
      <c r="D61" s="55">
        <f t="shared" si="4"/>
        <v>3.4943219999999997E-2</v>
      </c>
      <c r="E61" s="122">
        <v>0.31869871</v>
      </c>
    </row>
    <row r="62" spans="1:9" x14ac:dyDescent="0.25">
      <c r="A62" s="121">
        <f t="shared" si="3"/>
        <v>262</v>
      </c>
      <c r="B62" s="50">
        <v>0.29647596999999998</v>
      </c>
      <c r="C62" s="50">
        <v>0.33189392000000001</v>
      </c>
      <c r="D62" s="55">
        <f t="shared" si="4"/>
        <v>3.5417950000000031E-2</v>
      </c>
      <c r="E62" s="122">
        <v>0.31632948</v>
      </c>
    </row>
    <row r="63" spans="1:9" x14ac:dyDescent="0.25">
      <c r="A63" s="121">
        <f t="shared" si="3"/>
        <v>262.5</v>
      </c>
      <c r="B63" s="50">
        <v>0.29371691999999999</v>
      </c>
      <c r="C63" s="50">
        <v>0.32963498000000002</v>
      </c>
      <c r="D63" s="55">
        <f t="shared" si="4"/>
        <v>3.5918060000000029E-2</v>
      </c>
      <c r="E63" s="122">
        <v>0.31390615999999999</v>
      </c>
    </row>
    <row r="64" spans="1:9" x14ac:dyDescent="0.25">
      <c r="A64" s="121">
        <f t="shared" si="3"/>
        <v>263</v>
      </c>
      <c r="B64" s="50">
        <v>0.29089092999999999</v>
      </c>
      <c r="C64" s="50">
        <v>0.32733296000000001</v>
      </c>
      <c r="D64" s="55">
        <f t="shared" si="4"/>
        <v>3.6442030000000014E-2</v>
      </c>
      <c r="E64" s="122">
        <v>0.31142755999999999</v>
      </c>
    </row>
    <row r="65" spans="1:5" x14ac:dyDescent="0.25">
      <c r="A65" s="121">
        <f t="shared" si="3"/>
        <v>263.5</v>
      </c>
      <c r="B65" s="50">
        <v>0.28799794000000001</v>
      </c>
      <c r="C65" s="50">
        <v>0.32498611999999999</v>
      </c>
      <c r="D65" s="55">
        <f t="shared" si="4"/>
        <v>3.6988179999999982E-2</v>
      </c>
      <c r="E65" s="122">
        <v>0.30889256999999998</v>
      </c>
    </row>
    <row r="66" spans="1:5" x14ac:dyDescent="0.25">
      <c r="A66" s="121">
        <f t="shared" si="3"/>
        <v>264</v>
      </c>
      <c r="B66" s="50">
        <v>0.28503800000000001</v>
      </c>
      <c r="C66" s="50">
        <v>0.32259284999999999</v>
      </c>
      <c r="D66" s="55">
        <f t="shared" si="4"/>
        <v>3.7554849999999973E-2</v>
      </c>
      <c r="E66" s="122">
        <v>0.30630023000000001</v>
      </c>
    </row>
    <row r="67" spans="1:5" x14ac:dyDescent="0.25">
      <c r="A67" s="121">
        <f t="shared" si="3"/>
        <v>264.5</v>
      </c>
      <c r="B67" s="50">
        <v>0.28201140000000002</v>
      </c>
      <c r="C67" s="50">
        <v>0.32015163000000002</v>
      </c>
      <c r="D67" s="55">
        <f t="shared" si="4"/>
        <v>3.8140229999999997E-2</v>
      </c>
      <c r="E67" s="122">
        <v>0.30364967999999998</v>
      </c>
    </row>
    <row r="68" spans="1:5" x14ac:dyDescent="0.25">
      <c r="A68" s="121">
        <f t="shared" si="3"/>
        <v>265</v>
      </c>
      <c r="B68" s="50">
        <v>0.27891855999999998</v>
      </c>
      <c r="C68" s="50">
        <v>0.31766106</v>
      </c>
      <c r="D68" s="55">
        <f t="shared" si="4"/>
        <v>3.8742500000000013E-2</v>
      </c>
      <c r="E68" s="122">
        <v>0.30094020999999999</v>
      </c>
    </row>
    <row r="69" spans="1:5" x14ac:dyDescent="0.25">
      <c r="A69" s="121">
        <f t="shared" si="3"/>
        <v>265.5</v>
      </c>
      <c r="B69" s="50">
        <v>0.27576009000000001</v>
      </c>
      <c r="C69" s="50">
        <v>0.31511983999999998</v>
      </c>
      <c r="D69" s="55">
        <f t="shared" si="4"/>
        <v>3.9359749999999971E-2</v>
      </c>
      <c r="E69" s="122">
        <v>0.29817122000000001</v>
      </c>
    </row>
    <row r="70" spans="1:5" x14ac:dyDescent="0.25">
      <c r="A70" s="121">
        <f t="shared" si="3"/>
        <v>266</v>
      </c>
      <c r="B70" s="50">
        <v>0.27253678999999997</v>
      </c>
      <c r="C70" s="50">
        <v>0.31252676000000001</v>
      </c>
      <c r="D70" s="55">
        <f t="shared" si="4"/>
        <v>3.9989970000000041E-2</v>
      </c>
      <c r="E70" s="122">
        <v>0.29534227000000002</v>
      </c>
    </row>
    <row r="71" spans="1:5" x14ac:dyDescent="0.25">
      <c r="A71" s="121">
        <f t="shared" si="3"/>
        <v>266.5</v>
      </c>
      <c r="B71" s="50">
        <v>0.26924964000000001</v>
      </c>
      <c r="C71" s="50">
        <v>0.30988074999999998</v>
      </c>
      <c r="D71" s="55">
        <f t="shared" si="4"/>
        <v>4.063110999999997E-2</v>
      </c>
      <c r="E71" s="122">
        <v>0.29245305999999999</v>
      </c>
    </row>
    <row r="72" spans="1:5" x14ac:dyDescent="0.25">
      <c r="A72" s="121">
        <f t="shared" si="3"/>
        <v>267</v>
      </c>
      <c r="B72" s="50">
        <v>0.26589977999999997</v>
      </c>
      <c r="C72" s="50">
        <v>0.30718085000000001</v>
      </c>
      <c r="D72" s="55">
        <f t="shared" si="4"/>
        <v>4.1281070000000031E-2</v>
      </c>
      <c r="E72" s="122">
        <v>0.28950340000000002</v>
      </c>
    </row>
    <row r="73" spans="1:5" x14ac:dyDescent="0.25">
      <c r="A73" s="121">
        <f t="shared" si="3"/>
        <v>267.5</v>
      </c>
      <c r="B73" s="50">
        <v>0.26248853999999999</v>
      </c>
      <c r="C73" s="50">
        <v>0.30442623000000002</v>
      </c>
      <c r="D73" s="55">
        <f t="shared" si="4"/>
        <v>4.1937690000000027E-2</v>
      </c>
      <c r="E73" s="122">
        <v>0.28649329000000001</v>
      </c>
    </row>
    <row r="74" spans="1:5" x14ac:dyDescent="0.25">
      <c r="A74" s="121">
        <f t="shared" si="3"/>
        <v>268</v>
      </c>
      <c r="B74" s="50">
        <v>0.25901087</v>
      </c>
      <c r="C74" s="50">
        <v>0.30161615000000003</v>
      </c>
      <c r="D74" s="55">
        <f t="shared" si="4"/>
        <v>4.2605280000000023E-2</v>
      </c>
      <c r="E74" s="122">
        <v>0.28342285</v>
      </c>
    </row>
    <row r="75" spans="1:5" x14ac:dyDescent="0.25">
      <c r="A75" s="121">
        <f t="shared" si="3"/>
        <v>268.5</v>
      </c>
      <c r="B75" s="50">
        <v>0.25548101000000001</v>
      </c>
      <c r="C75" s="50">
        <v>0.29875003</v>
      </c>
      <c r="D75" s="55">
        <f t="shared" si="4"/>
        <v>4.3269019999999991E-2</v>
      </c>
      <c r="E75" s="122">
        <v>0.28029235000000002</v>
      </c>
    </row>
    <row r="76" spans="1:5" x14ac:dyDescent="0.25">
      <c r="A76" s="121">
        <f t="shared" si="3"/>
        <v>269</v>
      </c>
      <c r="B76" s="50">
        <v>0.25189472000000002</v>
      </c>
      <c r="C76" s="50">
        <v>0.29582741000000001</v>
      </c>
      <c r="D76" s="55">
        <f t="shared" si="4"/>
        <v>4.3932689999999996E-2</v>
      </c>
      <c r="E76" s="122">
        <v>0.27710222000000001</v>
      </c>
    </row>
    <row r="77" spans="1:5" x14ac:dyDescent="0.25">
      <c r="A77" s="121">
        <f t="shared" si="3"/>
        <v>269.5</v>
      </c>
      <c r="B77" s="50">
        <v>0.24825396999999999</v>
      </c>
      <c r="C77" s="50">
        <v>0.29284795000000002</v>
      </c>
      <c r="D77" s="55">
        <f t="shared" si="4"/>
        <v>4.4593980000000033E-2</v>
      </c>
      <c r="E77" s="122">
        <v>0.27385302</v>
      </c>
    </row>
    <row r="78" spans="1:5" x14ac:dyDescent="0.25">
      <c r="A78" s="121">
        <f t="shared" si="3"/>
        <v>270</v>
      </c>
      <c r="B78" s="50">
        <v>0.24456085999999999</v>
      </c>
      <c r="C78" s="50">
        <v>0.28981146000000002</v>
      </c>
      <c r="D78" s="55">
        <f t="shared" si="4"/>
        <v>4.525060000000003E-2</v>
      </c>
      <c r="E78" s="122">
        <v>0.27054549</v>
      </c>
    </row>
    <row r="79" spans="1:5" x14ac:dyDescent="0.25">
      <c r="A79" s="121">
        <f t="shared" si="3"/>
        <v>270.5</v>
      </c>
      <c r="B79" s="50">
        <v>0.24081764</v>
      </c>
      <c r="C79" s="50">
        <v>0.28671785999999999</v>
      </c>
      <c r="D79" s="55">
        <f t="shared" si="4"/>
        <v>4.5900219999999992E-2</v>
      </c>
      <c r="E79" s="122">
        <v>0.26718047</v>
      </c>
    </row>
    <row r="80" spans="1:5" x14ac:dyDescent="0.25">
      <c r="A80" s="121">
        <f t="shared" si="3"/>
        <v>271</v>
      </c>
      <c r="B80" s="50">
        <v>0.23702666</v>
      </c>
      <c r="C80" s="50">
        <v>0.28356722000000001</v>
      </c>
      <c r="D80" s="55">
        <f t="shared" si="4"/>
        <v>4.6540560000000009E-2</v>
      </c>
      <c r="E80" s="122">
        <v>0.26375897999999998</v>
      </c>
    </row>
    <row r="81" spans="1:5" x14ac:dyDescent="0.25">
      <c r="A81" s="121">
        <f t="shared" ref="A81:A112" si="5">A80+0.5</f>
        <v>271.5</v>
      </c>
      <c r="B81" s="50">
        <v>0.23319039</v>
      </c>
      <c r="C81" s="50">
        <v>0.28035976000000001</v>
      </c>
      <c r="D81" s="55">
        <f t="shared" ref="D81:D112" si="6">C81-B81</f>
        <v>4.7169370000000016E-2</v>
      </c>
      <c r="E81" s="122">
        <v>0.26028215999999998</v>
      </c>
    </row>
    <row r="82" spans="1:5" x14ac:dyDescent="0.25">
      <c r="A82" s="121">
        <f t="shared" si="5"/>
        <v>272</v>
      </c>
      <c r="B82" s="50">
        <v>0.2293114</v>
      </c>
      <c r="C82" s="50">
        <v>0.27709579000000001</v>
      </c>
      <c r="D82" s="55">
        <f t="shared" si="6"/>
        <v>4.778439000000001E-2</v>
      </c>
      <c r="E82" s="122">
        <v>0.25675129000000002</v>
      </c>
    </row>
    <row r="83" spans="1:5" x14ac:dyDescent="0.25">
      <c r="A83" s="121">
        <f t="shared" si="5"/>
        <v>272.5</v>
      </c>
      <c r="B83" s="50">
        <v>0.22539233</v>
      </c>
      <c r="C83" s="50">
        <v>0.27377580000000001</v>
      </c>
      <c r="D83" s="55">
        <f t="shared" si="6"/>
        <v>4.8383470000000012E-2</v>
      </c>
      <c r="E83" s="122">
        <v>0.25316777000000001</v>
      </c>
    </row>
    <row r="84" spans="1:5" x14ac:dyDescent="0.25">
      <c r="A84" s="121">
        <f t="shared" si="5"/>
        <v>273</v>
      </c>
      <c r="B84" s="50">
        <v>0.22143589</v>
      </c>
      <c r="C84" s="50">
        <v>0.27040038</v>
      </c>
      <c r="D84" s="55">
        <f t="shared" si="6"/>
        <v>4.8964489999999999E-2</v>
      </c>
      <c r="E84" s="122">
        <v>0.24953313999999999</v>
      </c>
    </row>
    <row r="85" spans="1:5" x14ac:dyDescent="0.25">
      <c r="A85" s="121">
        <f t="shared" si="5"/>
        <v>273.5</v>
      </c>
      <c r="B85" s="50">
        <v>0.21744487000000001</v>
      </c>
      <c r="C85" s="50">
        <v>0.26697027000000001</v>
      </c>
      <c r="D85" s="55">
        <f t="shared" si="6"/>
        <v>4.9525399999999997E-2</v>
      </c>
      <c r="E85" s="122">
        <v>0.24584903999999999</v>
      </c>
    </row>
    <row r="86" spans="1:5" x14ac:dyDescent="0.25">
      <c r="A86" s="121">
        <f t="shared" si="5"/>
        <v>274</v>
      </c>
      <c r="B86" s="50">
        <v>0.21342207999999999</v>
      </c>
      <c r="C86" s="50">
        <v>0.26348631</v>
      </c>
      <c r="D86" s="55">
        <f t="shared" si="6"/>
        <v>5.0064230000000015E-2</v>
      </c>
      <c r="E86" s="122">
        <v>0.24211721999999999</v>
      </c>
    </row>
    <row r="87" spans="1:5" x14ac:dyDescent="0.25">
      <c r="A87" s="121">
        <f t="shared" si="5"/>
        <v>274.5</v>
      </c>
      <c r="B87" s="50">
        <v>0.20937037</v>
      </c>
      <c r="C87" s="50">
        <v>0.25994948000000001</v>
      </c>
      <c r="D87" s="55">
        <f t="shared" si="6"/>
        <v>5.057911000000001E-2</v>
      </c>
      <c r="E87" s="122">
        <v>0.23833287</v>
      </c>
    </row>
    <row r="88" spans="1:5" x14ac:dyDescent="0.25">
      <c r="A88" s="121">
        <f t="shared" si="5"/>
        <v>275</v>
      </c>
      <c r="B88" s="50">
        <v>0.20529259</v>
      </c>
      <c r="C88" s="50">
        <v>0.25636089000000001</v>
      </c>
      <c r="D88" s="55">
        <f t="shared" si="6"/>
        <v>5.1068300000000011E-2</v>
      </c>
      <c r="E88" s="122">
        <v>0.23451095999999999</v>
      </c>
    </row>
    <row r="89" spans="1:5" x14ac:dyDescent="0.25">
      <c r="A89" s="121">
        <f t="shared" si="5"/>
        <v>275.5</v>
      </c>
      <c r="B89" s="50">
        <v>0.20119161999999999</v>
      </c>
      <c r="C89" s="50">
        <v>0.25272173999999997</v>
      </c>
      <c r="D89" s="55">
        <f t="shared" si="6"/>
        <v>5.1530119999999985E-2</v>
      </c>
      <c r="E89" s="122">
        <v>0.23064715</v>
      </c>
    </row>
    <row r="90" spans="1:5" x14ac:dyDescent="0.25">
      <c r="A90" s="121">
        <f t="shared" si="5"/>
        <v>276</v>
      </c>
      <c r="B90" s="50">
        <v>0.19707031</v>
      </c>
      <c r="C90" s="50">
        <v>0.24903333999999999</v>
      </c>
      <c r="D90" s="55">
        <f t="shared" si="6"/>
        <v>5.1963029999999993E-2</v>
      </c>
      <c r="E90" s="122">
        <v>0.22674353999999999</v>
      </c>
    </row>
    <row r="91" spans="1:5" x14ac:dyDescent="0.25">
      <c r="A91" s="121">
        <f t="shared" si="5"/>
        <v>276.5</v>
      </c>
      <c r="B91" s="50">
        <v>0.19293147999999999</v>
      </c>
      <c r="C91" s="50">
        <v>0.24529712000000001</v>
      </c>
      <c r="D91" s="55">
        <f t="shared" si="6"/>
        <v>5.2365640000000019E-2</v>
      </c>
      <c r="E91" s="122">
        <v>0.22280231</v>
      </c>
    </row>
    <row r="92" spans="1:5" x14ac:dyDescent="0.25">
      <c r="A92" s="121">
        <f t="shared" si="5"/>
        <v>277</v>
      </c>
      <c r="B92" s="50">
        <v>0.18877795</v>
      </c>
      <c r="C92" s="50">
        <v>0.24151459</v>
      </c>
      <c r="D92" s="55">
        <f t="shared" si="6"/>
        <v>5.2736640000000001E-2</v>
      </c>
      <c r="E92" s="122">
        <v>0.21882566000000001</v>
      </c>
    </row>
    <row r="93" spans="1:5" x14ac:dyDescent="0.25">
      <c r="A93" s="121">
        <f t="shared" si="5"/>
        <v>277.5</v>
      </c>
      <c r="B93" s="50">
        <v>0.18461245000000001</v>
      </c>
      <c r="C93" s="50">
        <v>0.23768735999999999</v>
      </c>
      <c r="D93" s="55">
        <f t="shared" si="6"/>
        <v>5.3074909999999975E-2</v>
      </c>
      <c r="E93" s="122">
        <v>0.21481585</v>
      </c>
    </row>
    <row r="94" spans="1:5" x14ac:dyDescent="0.25">
      <c r="A94" s="121">
        <f t="shared" si="5"/>
        <v>278</v>
      </c>
      <c r="B94" s="50">
        <v>0.18043205000000001</v>
      </c>
      <c r="C94" s="50">
        <v>0.2338171</v>
      </c>
      <c r="D94" s="55">
        <f t="shared" si="6"/>
        <v>5.3385049999999989E-2</v>
      </c>
      <c r="E94" s="122">
        <v>0.21077519</v>
      </c>
    </row>
    <row r="95" spans="1:5" x14ac:dyDescent="0.25">
      <c r="A95" s="121">
        <f t="shared" si="5"/>
        <v>278.5</v>
      </c>
      <c r="B95" s="50">
        <v>0.17625046</v>
      </c>
      <c r="C95" s="50">
        <v>0.22990558</v>
      </c>
      <c r="D95" s="55">
        <f t="shared" si="6"/>
        <v>5.3655120000000001E-2</v>
      </c>
      <c r="E95" s="122">
        <v>0.20670599000000001</v>
      </c>
    </row>
    <row r="96" spans="1:5" x14ac:dyDescent="0.25">
      <c r="A96" s="121">
        <f t="shared" si="5"/>
        <v>279</v>
      </c>
      <c r="B96" s="50">
        <v>0.17206479</v>
      </c>
      <c r="C96" s="50">
        <v>0.22595462999999999</v>
      </c>
      <c r="D96" s="55">
        <f t="shared" si="6"/>
        <v>5.3889839999999994E-2</v>
      </c>
      <c r="E96" s="122">
        <v>0.2026106</v>
      </c>
    </row>
    <row r="97" spans="1:5" x14ac:dyDescent="0.25">
      <c r="A97" s="121">
        <f t="shared" si="5"/>
        <v>279.5</v>
      </c>
      <c r="B97" s="50">
        <v>0.16787752</v>
      </c>
      <c r="C97" s="50">
        <v>0.22196613000000001</v>
      </c>
      <c r="D97" s="55">
        <f t="shared" si="6"/>
        <v>5.4088610000000009E-2</v>
      </c>
      <c r="E97" s="122">
        <v>0.19849135000000001</v>
      </c>
    </row>
    <row r="98" spans="1:5" x14ac:dyDescent="0.25">
      <c r="A98" s="121">
        <f t="shared" si="5"/>
        <v>280</v>
      </c>
      <c r="B98" s="50">
        <v>0.16369104000000001</v>
      </c>
      <c r="C98" s="50">
        <v>0.21794201999999999</v>
      </c>
      <c r="D98" s="55">
        <f t="shared" si="6"/>
        <v>5.4250979999999976E-2</v>
      </c>
      <c r="E98" s="122">
        <v>0.19435058999999999</v>
      </c>
    </row>
    <row r="99" spans="1:5" x14ac:dyDescent="0.25">
      <c r="A99" s="121">
        <f t="shared" si="5"/>
        <v>280.5</v>
      </c>
      <c r="B99" s="50">
        <v>0.15950763000000001</v>
      </c>
      <c r="C99" s="50">
        <v>0.21388428000000001</v>
      </c>
      <c r="D99" s="55">
        <f t="shared" si="6"/>
        <v>5.4376649999999999E-2</v>
      </c>
      <c r="E99" s="122">
        <v>0.19019064999999999</v>
      </c>
    </row>
    <row r="100" spans="1:5" x14ac:dyDescent="0.25">
      <c r="A100" s="121">
        <f t="shared" si="5"/>
        <v>281</v>
      </c>
      <c r="B100" s="50">
        <v>0.15532948999999999</v>
      </c>
      <c r="C100" s="50">
        <v>0.20978743</v>
      </c>
      <c r="D100" s="55">
        <f t="shared" si="6"/>
        <v>5.445794000000001E-2</v>
      </c>
      <c r="E100" s="122">
        <v>0.18601386</v>
      </c>
    </row>
    <row r="101" spans="1:5" x14ac:dyDescent="0.25">
      <c r="A101" s="121">
        <f t="shared" si="5"/>
        <v>281.5</v>
      </c>
      <c r="B101" s="50">
        <v>0.15115872999999999</v>
      </c>
      <c r="C101" s="50">
        <v>0.2056684</v>
      </c>
      <c r="D101" s="55">
        <f t="shared" si="6"/>
        <v>5.450967000000001E-2</v>
      </c>
      <c r="E101" s="122">
        <v>0.18182249</v>
      </c>
    </row>
    <row r="102" spans="1:5" x14ac:dyDescent="0.25">
      <c r="A102" s="121">
        <f t="shared" si="5"/>
        <v>282</v>
      </c>
      <c r="B102" s="50">
        <v>0.14699733000000001</v>
      </c>
      <c r="C102" s="50">
        <v>0.20152189000000001</v>
      </c>
      <c r="D102" s="55">
        <f t="shared" si="6"/>
        <v>5.452456E-2</v>
      </c>
      <c r="E102" s="122">
        <v>0.17761883000000001</v>
      </c>
    </row>
    <row r="103" spans="1:5" x14ac:dyDescent="0.25">
      <c r="A103" s="121">
        <f t="shared" si="5"/>
        <v>282.5</v>
      </c>
      <c r="B103" s="50">
        <v>0.14284722</v>
      </c>
      <c r="C103" s="50">
        <v>0.19734998000000001</v>
      </c>
      <c r="D103" s="55">
        <f t="shared" si="6"/>
        <v>5.4502760000000011E-2</v>
      </c>
      <c r="E103" s="122">
        <v>0.17340511</v>
      </c>
    </row>
    <row r="104" spans="1:5" x14ac:dyDescent="0.25">
      <c r="A104" s="121">
        <f t="shared" si="5"/>
        <v>283</v>
      </c>
      <c r="B104" s="50">
        <v>0.13871022</v>
      </c>
      <c r="C104" s="50">
        <v>0.19315476000000001</v>
      </c>
      <c r="D104" s="55">
        <f t="shared" si="6"/>
        <v>5.4444540000000013E-2</v>
      </c>
      <c r="E104" s="122">
        <v>0.16918352</v>
      </c>
    </row>
    <row r="105" spans="1:5" x14ac:dyDescent="0.25">
      <c r="A105" s="121">
        <f t="shared" si="5"/>
        <v>283.5</v>
      </c>
      <c r="B105" s="50">
        <v>0.13458809999999999</v>
      </c>
      <c r="C105" s="50">
        <v>0.18893835</v>
      </c>
      <c r="D105" s="55">
        <f t="shared" si="6"/>
        <v>5.4350250000000017E-2</v>
      </c>
      <c r="E105" s="122">
        <v>0.16495623000000001</v>
      </c>
    </row>
    <row r="106" spans="1:5" x14ac:dyDescent="0.25">
      <c r="A106" s="121">
        <f t="shared" si="5"/>
        <v>284</v>
      </c>
      <c r="B106" s="50">
        <v>0.13048256</v>
      </c>
      <c r="C106" s="50">
        <v>0.18470285</v>
      </c>
      <c r="D106" s="55">
        <f t="shared" si="6"/>
        <v>5.4220290000000004E-2</v>
      </c>
      <c r="E106" s="122">
        <v>0.16072537000000001</v>
      </c>
    </row>
    <row r="107" spans="1:5" x14ac:dyDescent="0.25">
      <c r="A107" s="121">
        <f t="shared" si="5"/>
        <v>284.5</v>
      </c>
      <c r="B107" s="50">
        <v>0.12639528999999999</v>
      </c>
      <c r="C107" s="50">
        <v>0.18045036</v>
      </c>
      <c r="D107" s="55">
        <f t="shared" si="6"/>
        <v>5.4055070000000011E-2</v>
      </c>
      <c r="E107" s="122">
        <v>0.15649304</v>
      </c>
    </row>
    <row r="108" spans="1:5" x14ac:dyDescent="0.25">
      <c r="A108" s="121">
        <f t="shared" si="5"/>
        <v>285</v>
      </c>
      <c r="B108" s="50">
        <v>0.12232794</v>
      </c>
      <c r="C108" s="50">
        <v>0.17618297999999999</v>
      </c>
      <c r="D108" s="55">
        <f t="shared" si="6"/>
        <v>5.3855039999999993E-2</v>
      </c>
      <c r="E108" s="122">
        <v>0.15226128</v>
      </c>
    </row>
    <row r="109" spans="1:5" x14ac:dyDescent="0.25">
      <c r="A109" s="121">
        <f t="shared" si="5"/>
        <v>285.5</v>
      </c>
      <c r="B109" s="50">
        <v>0.11828221</v>
      </c>
      <c r="C109" s="50">
        <v>0.17190279999999999</v>
      </c>
      <c r="D109" s="55">
        <f t="shared" si="6"/>
        <v>5.3620589999999996E-2</v>
      </c>
      <c r="E109" s="122">
        <v>0.14803215</v>
      </c>
    </row>
    <row r="110" spans="1:5" x14ac:dyDescent="0.25">
      <c r="A110" s="121">
        <f t="shared" si="5"/>
        <v>286</v>
      </c>
      <c r="B110" s="50">
        <v>0.11425985</v>
      </c>
      <c r="C110" s="50">
        <v>0.16761191</v>
      </c>
      <c r="D110" s="55">
        <f t="shared" si="6"/>
        <v>5.3352060000000007E-2</v>
      </c>
      <c r="E110" s="122">
        <v>0.14380763999999999</v>
      </c>
    </row>
    <row r="111" spans="1:5" x14ac:dyDescent="0.25">
      <c r="A111" s="121">
        <f t="shared" si="5"/>
        <v>286.5</v>
      </c>
      <c r="B111" s="50">
        <v>0.11026270000000001</v>
      </c>
      <c r="C111" s="50">
        <v>0.16331237000000001</v>
      </c>
      <c r="D111" s="55">
        <f t="shared" si="6"/>
        <v>5.3049670000000007E-2</v>
      </c>
      <c r="E111" s="122">
        <v>0.13958977</v>
      </c>
    </row>
    <row r="112" spans="1:5" x14ac:dyDescent="0.25">
      <c r="A112" s="121">
        <f t="shared" si="5"/>
        <v>287</v>
      </c>
      <c r="B112" s="50">
        <v>0.1062927</v>
      </c>
      <c r="C112" s="50">
        <v>0.15900624999999999</v>
      </c>
      <c r="D112" s="55">
        <f t="shared" si="6"/>
        <v>5.2713549999999984E-2</v>
      </c>
      <c r="E112" s="122">
        <v>0.13538052</v>
      </c>
    </row>
    <row r="113" spans="1:5" x14ac:dyDescent="0.25">
      <c r="A113" s="121">
        <f t="shared" ref="A113:A144" si="7">A112+0.5</f>
        <v>287.5</v>
      </c>
      <c r="B113" s="50">
        <v>0.10235194</v>
      </c>
      <c r="C113" s="50">
        <v>0.15469561000000001</v>
      </c>
      <c r="D113" s="55">
        <f t="shared" ref="D113:D144" si="8">C113-B113</f>
        <v>5.2343670000000009E-2</v>
      </c>
      <c r="E113" s="122">
        <v>0.13118189999999999</v>
      </c>
    </row>
    <row r="114" spans="1:5" x14ac:dyDescent="0.25">
      <c r="A114" s="121">
        <f t="shared" si="7"/>
        <v>288</v>
      </c>
      <c r="B114" s="50">
        <v>9.8442660000000001E-2</v>
      </c>
      <c r="C114" s="50">
        <v>0.15038251999999999</v>
      </c>
      <c r="D114" s="55">
        <f t="shared" si="8"/>
        <v>5.193985999999999E-2</v>
      </c>
      <c r="E114" s="122">
        <v>0.12699593000000001</v>
      </c>
    </row>
    <row r="115" spans="1:5" x14ac:dyDescent="0.25">
      <c r="A115" s="121">
        <f t="shared" si="7"/>
        <v>288.5</v>
      </c>
      <c r="B115" s="50">
        <v>9.4567230000000002E-2</v>
      </c>
      <c r="C115" s="50">
        <v>0.14606901999999999</v>
      </c>
      <c r="D115" s="55">
        <f t="shared" si="8"/>
        <v>5.1501789999999992E-2</v>
      </c>
      <c r="E115" s="122">
        <v>0.12282464999999999</v>
      </c>
    </row>
    <row r="116" spans="1:5" x14ac:dyDescent="0.25">
      <c r="A116" s="121">
        <f t="shared" si="7"/>
        <v>289</v>
      </c>
      <c r="B116" s="50">
        <v>9.0728180000000005E-2</v>
      </c>
      <c r="C116" s="50">
        <v>0.14175719000000001</v>
      </c>
      <c r="D116" s="55">
        <f t="shared" si="8"/>
        <v>5.102901E-2</v>
      </c>
      <c r="E116" s="122">
        <v>0.11867013999999999</v>
      </c>
    </row>
    <row r="117" spans="1:5" x14ac:dyDescent="0.25">
      <c r="A117" s="121">
        <f t="shared" si="7"/>
        <v>289.5</v>
      </c>
      <c r="B117" s="50">
        <v>8.6924559999999998E-2</v>
      </c>
      <c r="C117" s="50">
        <v>0.13744908</v>
      </c>
      <c r="D117" s="55">
        <f t="shared" si="8"/>
        <v>5.0524520000000003E-2</v>
      </c>
      <c r="E117" s="122">
        <v>0.11453452</v>
      </c>
    </row>
    <row r="118" spans="1:5" x14ac:dyDescent="0.25">
      <c r="A118" s="121">
        <f t="shared" si="7"/>
        <v>290</v>
      </c>
      <c r="B118" s="50">
        <v>8.3166119999999996E-2</v>
      </c>
      <c r="C118" s="50">
        <v>0.13314677999999999</v>
      </c>
      <c r="D118" s="55">
        <f t="shared" si="8"/>
        <v>4.9980659999999996E-2</v>
      </c>
      <c r="E118" s="122">
        <v>0.11041993999999999</v>
      </c>
    </row>
    <row r="119" spans="1:5" x14ac:dyDescent="0.25">
      <c r="A119" s="121">
        <f t="shared" si="7"/>
        <v>290.5</v>
      </c>
      <c r="B119" s="50">
        <v>7.9452040000000002E-2</v>
      </c>
      <c r="C119" s="50">
        <v>0.12885236999999999</v>
      </c>
      <c r="D119" s="55">
        <f t="shared" si="8"/>
        <v>4.9400329999999992E-2</v>
      </c>
      <c r="E119" s="122">
        <v>0.1063286</v>
      </c>
    </row>
    <row r="120" spans="1:5" x14ac:dyDescent="0.25">
      <c r="A120" s="121">
        <f t="shared" si="7"/>
        <v>291</v>
      </c>
      <c r="B120" s="50">
        <v>7.5784980000000002E-2</v>
      </c>
      <c r="C120" s="50">
        <v>0.12456797</v>
      </c>
      <c r="D120" s="55">
        <f t="shared" si="8"/>
        <v>4.8782989999999998E-2</v>
      </c>
      <c r="E120" s="122">
        <v>0.10226274</v>
      </c>
    </row>
    <row r="121" spans="1:5" x14ac:dyDescent="0.25">
      <c r="A121" s="121">
        <f t="shared" si="7"/>
        <v>291.5</v>
      </c>
      <c r="B121" s="50">
        <v>7.2167449999999994E-2</v>
      </c>
      <c r="C121" s="50">
        <v>0.12029569</v>
      </c>
      <c r="D121" s="55">
        <f t="shared" si="8"/>
        <v>4.8128240000000003E-2</v>
      </c>
      <c r="E121" s="122">
        <v>9.8224629999999993E-2</v>
      </c>
    </row>
    <row r="122" spans="1:5" x14ac:dyDescent="0.25">
      <c r="A122" s="121">
        <f t="shared" si="7"/>
        <v>292</v>
      </c>
      <c r="B122" s="50">
        <v>6.8601839999999997E-2</v>
      </c>
      <c r="C122" s="50">
        <v>0.11603766</v>
      </c>
      <c r="D122" s="55">
        <f t="shared" si="8"/>
        <v>4.7435820000000004E-2</v>
      </c>
      <c r="E122" s="122">
        <v>9.4216530000000007E-2</v>
      </c>
    </row>
    <row r="123" spans="1:5" x14ac:dyDescent="0.25">
      <c r="A123" s="121">
        <f t="shared" si="7"/>
        <v>292.5</v>
      </c>
      <c r="B123" s="50">
        <v>6.5090319999999993E-2</v>
      </c>
      <c r="C123" s="50">
        <v>0.11179604999999999</v>
      </c>
      <c r="D123" s="55">
        <f t="shared" si="8"/>
        <v>4.6705730000000001E-2</v>
      </c>
      <c r="E123" s="122">
        <v>9.0240710000000002E-2</v>
      </c>
    </row>
    <row r="124" spans="1:5" x14ac:dyDescent="0.25">
      <c r="A124" s="121">
        <f t="shared" si="7"/>
        <v>293</v>
      </c>
      <c r="B124" s="50">
        <v>6.163486E-2</v>
      </c>
      <c r="C124" s="50">
        <v>0.10757298</v>
      </c>
      <c r="D124" s="55">
        <f t="shared" si="8"/>
        <v>4.5938119999999999E-2</v>
      </c>
      <c r="E124" s="122">
        <v>8.6299429999999996E-2</v>
      </c>
    </row>
    <row r="125" spans="1:5" x14ac:dyDescent="0.25">
      <c r="A125" s="121">
        <f t="shared" si="7"/>
        <v>293.5</v>
      </c>
      <c r="B125" s="50">
        <v>5.8237200000000003E-2</v>
      </c>
      <c r="C125" s="50">
        <v>0.10337062</v>
      </c>
      <c r="D125" s="55">
        <f t="shared" si="8"/>
        <v>4.5133419999999994E-2</v>
      </c>
      <c r="E125" s="122">
        <v>8.2394880000000004E-2</v>
      </c>
    </row>
    <row r="126" spans="1:5" x14ac:dyDescent="0.25">
      <c r="A126" s="121">
        <f t="shared" si="7"/>
        <v>294</v>
      </c>
      <c r="B126" s="50">
        <v>5.4898839999999997E-2</v>
      </c>
      <c r="C126" s="50">
        <v>9.9191119999999994E-2</v>
      </c>
      <c r="D126" s="55">
        <f t="shared" si="8"/>
        <v>4.4292279999999996E-2</v>
      </c>
      <c r="E126" s="122">
        <v>7.8529210000000002E-2</v>
      </c>
    </row>
    <row r="127" spans="1:5" x14ac:dyDescent="0.25">
      <c r="A127" s="121">
        <f t="shared" si="7"/>
        <v>294.5</v>
      </c>
      <c r="B127" s="50">
        <v>5.1621050000000002E-2</v>
      </c>
      <c r="C127" s="50">
        <v>9.5036579999999996E-2</v>
      </c>
      <c r="D127" s="55">
        <f t="shared" si="8"/>
        <v>4.3415529999999994E-2</v>
      </c>
      <c r="E127" s="122">
        <v>7.4704469999999995E-2</v>
      </c>
    </row>
    <row r="128" spans="1:5" x14ac:dyDescent="0.25">
      <c r="A128" s="121">
        <f t="shared" si="7"/>
        <v>295</v>
      </c>
      <c r="B128" s="50">
        <v>4.8404900000000001E-2</v>
      </c>
      <c r="C128" s="50">
        <v>9.0909119999999996E-2</v>
      </c>
      <c r="D128" s="55">
        <f t="shared" si="8"/>
        <v>4.2504219999999995E-2</v>
      </c>
      <c r="E128" s="122">
        <v>7.092263E-2</v>
      </c>
    </row>
    <row r="129" spans="1:5" x14ac:dyDescent="0.25">
      <c r="A129" s="121">
        <f t="shared" si="7"/>
        <v>295.5</v>
      </c>
      <c r="B129" s="50">
        <v>4.5251220000000002E-2</v>
      </c>
      <c r="C129" s="50">
        <v>8.6810780000000004E-2</v>
      </c>
      <c r="D129" s="55">
        <f t="shared" si="8"/>
        <v>4.1559560000000002E-2</v>
      </c>
      <c r="E129" s="122">
        <v>6.7185519999999999E-2</v>
      </c>
    </row>
    <row r="130" spans="1:5" x14ac:dyDescent="0.25">
      <c r="A130" s="121">
        <f t="shared" si="7"/>
        <v>296</v>
      </c>
      <c r="B130" s="50">
        <v>4.2160690000000001E-2</v>
      </c>
      <c r="C130" s="50">
        <v>8.2743570000000002E-2</v>
      </c>
      <c r="D130" s="55">
        <f t="shared" si="8"/>
        <v>4.0582880000000002E-2</v>
      </c>
      <c r="E130" s="122">
        <v>6.3494880000000004E-2</v>
      </c>
    </row>
    <row r="131" spans="1:5" x14ac:dyDescent="0.25">
      <c r="A131" s="121">
        <f t="shared" si="7"/>
        <v>296.5</v>
      </c>
      <c r="B131" s="50">
        <v>3.9133800000000003E-2</v>
      </c>
      <c r="C131" s="50">
        <v>7.8709440000000006E-2</v>
      </c>
      <c r="D131" s="55">
        <f t="shared" si="8"/>
        <v>3.9575640000000002E-2</v>
      </c>
      <c r="E131" s="122">
        <v>5.9852309999999999E-2</v>
      </c>
    </row>
    <row r="132" spans="1:5" x14ac:dyDescent="0.25">
      <c r="A132" s="121">
        <f t="shared" si="7"/>
        <v>297</v>
      </c>
      <c r="B132" s="50">
        <v>3.6170889999999997E-2</v>
      </c>
      <c r="C132" s="50">
        <v>7.4710260000000001E-2</v>
      </c>
      <c r="D132" s="55">
        <f t="shared" si="8"/>
        <v>3.8539370000000003E-2</v>
      </c>
      <c r="E132" s="122">
        <v>5.6255859999999998E-2</v>
      </c>
    </row>
    <row r="133" spans="1:5" x14ac:dyDescent="0.25">
      <c r="A133" s="121">
        <f t="shared" si="7"/>
        <v>297.5</v>
      </c>
      <c r="B133" s="50">
        <v>3.3272169999999997E-2</v>
      </c>
      <c r="C133" s="50">
        <v>7.0747829999999998E-2</v>
      </c>
      <c r="D133" s="55">
        <f t="shared" si="8"/>
        <v>3.7475660000000001E-2</v>
      </c>
      <c r="E133" s="122">
        <v>5.2713709999999997E-2</v>
      </c>
    </row>
    <row r="134" spans="1:5" x14ac:dyDescent="0.25">
      <c r="A134" s="121">
        <f t="shared" si="7"/>
        <v>298</v>
      </c>
      <c r="B134" s="50">
        <v>3.0437740000000001E-2</v>
      </c>
      <c r="C134" s="50">
        <v>6.6823880000000002E-2</v>
      </c>
      <c r="D134" s="55">
        <f t="shared" si="8"/>
        <v>3.6386139999999997E-2</v>
      </c>
      <c r="E134" s="122">
        <v>4.922369E-2</v>
      </c>
    </row>
    <row r="135" spans="1:5" x14ac:dyDescent="0.25">
      <c r="A135" s="121">
        <f t="shared" si="7"/>
        <v>298.5</v>
      </c>
      <c r="B135" s="50">
        <v>2.7667649999999998E-2</v>
      </c>
      <c r="C135" s="50">
        <v>6.2940019999999999E-2</v>
      </c>
      <c r="D135" s="55">
        <f t="shared" si="8"/>
        <v>3.5272369999999997E-2</v>
      </c>
      <c r="E135" s="122">
        <v>4.5786889999999997E-2</v>
      </c>
    </row>
    <row r="136" spans="1:5" x14ac:dyDescent="0.25">
      <c r="A136" s="121">
        <f t="shared" si="7"/>
        <v>299</v>
      </c>
      <c r="B136" s="50">
        <v>2.4961919999999999E-2</v>
      </c>
      <c r="C136" s="50">
        <v>5.9097820000000002E-2</v>
      </c>
      <c r="D136" s="55">
        <f t="shared" si="8"/>
        <v>3.4135900000000004E-2</v>
      </c>
      <c r="E136" s="122">
        <v>4.2404329999999997E-2</v>
      </c>
    </row>
    <row r="137" spans="1:5" x14ac:dyDescent="0.25">
      <c r="A137" s="121">
        <f t="shared" si="7"/>
        <v>299.5</v>
      </c>
      <c r="B137" s="50">
        <v>2.2320650000000001E-2</v>
      </c>
      <c r="C137" s="50">
        <v>5.5298739999999999E-2</v>
      </c>
      <c r="D137" s="55">
        <f t="shared" si="8"/>
        <v>3.2978090000000002E-2</v>
      </c>
      <c r="E137" s="122">
        <v>3.9076939999999998E-2</v>
      </c>
    </row>
    <row r="138" spans="1:5" x14ac:dyDescent="0.25">
      <c r="A138" s="121">
        <f t="shared" si="7"/>
        <v>300</v>
      </c>
      <c r="B138" s="50">
        <v>1.9742949999999999E-2</v>
      </c>
      <c r="C138" s="50">
        <v>5.1544180000000002E-2</v>
      </c>
      <c r="D138" s="55">
        <f t="shared" si="8"/>
        <v>3.180123E-2</v>
      </c>
      <c r="E138" s="122">
        <v>3.58056E-2</v>
      </c>
    </row>
    <row r="139" spans="1:5" x14ac:dyDescent="0.25">
      <c r="A139" s="121">
        <f t="shared" si="7"/>
        <v>300.5</v>
      </c>
      <c r="B139" s="50">
        <v>1.723177E-2</v>
      </c>
      <c r="C139" s="50">
        <v>4.7835450000000002E-2</v>
      </c>
      <c r="D139" s="55">
        <f t="shared" si="8"/>
        <v>3.0603680000000001E-2</v>
      </c>
      <c r="E139" s="122">
        <v>3.2591160000000001E-2</v>
      </c>
    </row>
    <row r="140" spans="1:5" x14ac:dyDescent="0.25">
      <c r="A140" s="121">
        <f t="shared" si="7"/>
        <v>301</v>
      </c>
      <c r="B140" s="50">
        <v>1.4787140000000001E-2</v>
      </c>
      <c r="C140" s="50">
        <v>4.4173850000000001E-2</v>
      </c>
      <c r="D140" s="55">
        <f t="shared" si="8"/>
        <v>2.938671E-2</v>
      </c>
      <c r="E140" s="122">
        <v>2.9434510000000001E-2</v>
      </c>
    </row>
    <row r="141" spans="1:5" x14ac:dyDescent="0.25">
      <c r="A141" s="121">
        <f t="shared" si="7"/>
        <v>301.5</v>
      </c>
      <c r="B141" s="50">
        <v>1.2411190000000001E-2</v>
      </c>
      <c r="C141" s="50">
        <v>4.056063E-2</v>
      </c>
      <c r="D141" s="55">
        <f t="shared" si="8"/>
        <v>2.8149439999999998E-2</v>
      </c>
      <c r="E141" s="122">
        <v>2.633663E-2</v>
      </c>
    </row>
    <row r="142" spans="1:5" x14ac:dyDescent="0.25">
      <c r="A142" s="121">
        <f t="shared" si="7"/>
        <v>302</v>
      </c>
      <c r="B142" s="50">
        <v>1.0107339999999999E-2</v>
      </c>
      <c r="C142" s="50">
        <v>3.6997059999999998E-2</v>
      </c>
      <c r="D142" s="55">
        <f t="shared" si="8"/>
        <v>2.6889719999999999E-2</v>
      </c>
      <c r="E142" s="122">
        <v>2.3298719999999998E-2</v>
      </c>
    </row>
    <row r="143" spans="1:5" x14ac:dyDescent="0.25">
      <c r="A143" s="121">
        <f t="shared" si="7"/>
        <v>302.5</v>
      </c>
      <c r="B143" s="50">
        <v>7.8807800000000004E-3</v>
      </c>
      <c r="C143" s="50">
        <v>3.3484449999999999E-2</v>
      </c>
      <c r="D143" s="55">
        <f t="shared" si="8"/>
        <v>2.5603669999999999E-2</v>
      </c>
      <c r="E143" s="122">
        <v>2.032229E-2</v>
      </c>
    </row>
    <row r="144" spans="1:5" x14ac:dyDescent="0.25">
      <c r="A144" s="121">
        <f t="shared" si="7"/>
        <v>303</v>
      </c>
      <c r="B144" s="50">
        <v>5.7389099999999998E-3</v>
      </c>
      <c r="C144" s="50">
        <v>3.0024249999999999E-2</v>
      </c>
      <c r="D144" s="55">
        <f t="shared" si="8"/>
        <v>2.4285339999999999E-2</v>
      </c>
      <c r="E144" s="122">
        <v>1.7409379999999999E-2</v>
      </c>
    </row>
    <row r="145" spans="1:5" x14ac:dyDescent="0.25">
      <c r="A145" s="121">
        <f t="shared" ref="A145:A153" si="9">A144+0.5</f>
        <v>303.5</v>
      </c>
      <c r="B145" s="50">
        <v>3.6910900000000002E-3</v>
      </c>
      <c r="C145" s="50">
        <v>2.6618099999999999E-2</v>
      </c>
      <c r="D145" s="55">
        <f>C145-B145</f>
        <v>2.2927009999999998E-2</v>
      </c>
      <c r="E145" s="122">
        <v>1.4562739999999999E-2</v>
      </c>
    </row>
    <row r="146" spans="1:5" x14ac:dyDescent="0.25">
      <c r="A146" s="121">
        <f t="shared" si="9"/>
        <v>304</v>
      </c>
      <c r="B146" s="50">
        <v>1.7498399999999999E-3</v>
      </c>
      <c r="C146" s="50">
        <v>2.3267940000000001E-2</v>
      </c>
      <c r="D146" s="55">
        <f>C146-B146</f>
        <v>2.1518100000000002E-2</v>
      </c>
      <c r="E146" s="122">
        <v>1.178615E-2</v>
      </c>
    </row>
    <row r="147" spans="1:5" x14ac:dyDescent="0.25">
      <c r="A147" s="121">
        <f t="shared" si="9"/>
        <v>304.5</v>
      </c>
      <c r="B147" s="50"/>
      <c r="C147" s="50">
        <v>1.997293E-2</v>
      </c>
      <c r="D147" s="14"/>
      <c r="E147" s="122">
        <v>9.0846999999999994E-3</v>
      </c>
    </row>
    <row r="148" spans="1:5" x14ac:dyDescent="0.25">
      <c r="A148" s="121">
        <f t="shared" si="9"/>
        <v>305</v>
      </c>
      <c r="B148" s="50"/>
      <c r="C148" s="50">
        <v>1.6742380000000001E-2</v>
      </c>
      <c r="D148" s="14"/>
      <c r="E148" s="122">
        <v>6.4639600000000004E-3</v>
      </c>
    </row>
    <row r="149" spans="1:5" x14ac:dyDescent="0.25">
      <c r="A149" s="121">
        <f t="shared" si="9"/>
        <v>305.5</v>
      </c>
      <c r="B149" s="50"/>
      <c r="C149" s="50">
        <v>1.357716E-2</v>
      </c>
      <c r="D149" s="14"/>
      <c r="E149" s="122">
        <v>3.9346199999999998E-3</v>
      </c>
    </row>
    <row r="150" spans="1:5" x14ac:dyDescent="0.25">
      <c r="A150" s="121">
        <f t="shared" si="9"/>
        <v>306</v>
      </c>
      <c r="B150" s="50"/>
      <c r="C150" s="50">
        <v>1.0482180000000001E-2</v>
      </c>
      <c r="D150" s="14"/>
      <c r="E150" s="122">
        <v>1.5051800000000001E-3</v>
      </c>
    </row>
    <row r="151" spans="1:5" x14ac:dyDescent="0.25">
      <c r="A151" s="121">
        <f t="shared" si="9"/>
        <v>306.5</v>
      </c>
      <c r="B151" s="50"/>
      <c r="C151" s="50">
        <v>7.4635500000000002E-3</v>
      </c>
      <c r="D151" s="14"/>
      <c r="E151" s="15"/>
    </row>
    <row r="152" spans="1:5" x14ac:dyDescent="0.25">
      <c r="A152" s="121">
        <f t="shared" si="9"/>
        <v>307</v>
      </c>
      <c r="B152" s="50"/>
      <c r="C152" s="50">
        <v>4.5285799999999999E-3</v>
      </c>
      <c r="D152" s="14"/>
      <c r="E152" s="15"/>
    </row>
    <row r="153" spans="1:5" ht="15.75" thickBot="1" x14ac:dyDescent="0.3">
      <c r="A153" s="123">
        <f t="shared" si="9"/>
        <v>307.5</v>
      </c>
      <c r="B153" s="124"/>
      <c r="C153" s="124">
        <v>1.6854000000000001E-3</v>
      </c>
      <c r="D153" s="18"/>
      <c r="E153" s="19"/>
    </row>
  </sheetData>
  <mergeCells count="5">
    <mergeCell ref="A1:A2"/>
    <mergeCell ref="B1:Q2"/>
    <mergeCell ref="A3:K3"/>
    <mergeCell ref="A4:B4"/>
    <mergeCell ref="A45:I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9411-D7FE-4F0E-884A-DFCA9F0120FD}">
  <dimension ref="A1:Q317"/>
  <sheetViews>
    <sheetView topLeftCell="A60" zoomScale="98" zoomScaleNormal="98" workbookViewId="0">
      <selection activeCell="D88" sqref="D88"/>
    </sheetView>
  </sheetViews>
  <sheetFormatPr defaultRowHeight="15" x14ac:dyDescent="0.25"/>
  <cols>
    <col min="1" max="1" width="24.28515625" style="23" customWidth="1"/>
    <col min="2" max="2" width="11.42578125" style="23" bestFit="1" customWidth="1"/>
    <col min="3" max="3" width="17.85546875" style="23" customWidth="1"/>
    <col min="4" max="4" width="19.5703125" style="23" bestFit="1" customWidth="1"/>
    <col min="5" max="5" width="11.42578125" style="23" bestFit="1" customWidth="1"/>
    <col min="6" max="7" width="17.85546875" style="23" bestFit="1" customWidth="1"/>
    <col min="8" max="8" width="9.140625" style="23"/>
    <col min="9" max="10" width="15.7109375" style="23" bestFit="1" customWidth="1"/>
    <col min="11" max="11" width="9.140625" style="23"/>
    <col min="12" max="12" width="16.85546875" style="23" customWidth="1"/>
    <col min="13" max="29" width="9.140625" style="23"/>
    <col min="30" max="30" width="19.5703125" style="23" bestFit="1" customWidth="1"/>
    <col min="31" max="31" width="9.140625" style="23"/>
    <col min="32" max="32" width="19.5703125" style="23" bestFit="1" customWidth="1"/>
    <col min="33" max="34" width="9.140625" style="23"/>
    <col min="35" max="35" width="19.5703125" style="23" bestFit="1" customWidth="1"/>
    <col min="36" max="36" width="9.140625" style="23"/>
    <col min="37" max="37" width="19.5703125" style="23" bestFit="1" customWidth="1"/>
    <col min="38" max="16384" width="9.140625" style="23"/>
  </cols>
  <sheetData>
    <row r="1" spans="1:17" ht="30.75" customHeight="1" x14ac:dyDescent="0.25">
      <c r="A1" s="153" t="s">
        <v>46</v>
      </c>
      <c r="B1" s="131" t="s">
        <v>47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45" customHeight="1" thickBot="1" x14ac:dyDescent="0.3">
      <c r="A2" s="167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ht="22.5" customHeight="1" thickBot="1" x14ac:dyDescent="0.3">
      <c r="A3" s="169" t="s">
        <v>138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ht="15.75" thickBot="1" x14ac:dyDescent="0.3">
      <c r="B4" s="160" t="s">
        <v>136</v>
      </c>
      <c r="C4" s="161"/>
      <c r="E4" s="160" t="s">
        <v>135</v>
      </c>
      <c r="F4" s="161"/>
    </row>
    <row r="5" spans="1:17" x14ac:dyDescent="0.25">
      <c r="A5" s="23" t="s">
        <v>70</v>
      </c>
      <c r="B5" s="61" t="s">
        <v>134</v>
      </c>
      <c r="C5" s="62" t="s">
        <v>133</v>
      </c>
      <c r="E5" s="61" t="s">
        <v>134</v>
      </c>
      <c r="F5" s="62" t="s">
        <v>133</v>
      </c>
    </row>
    <row r="6" spans="1:17" x14ac:dyDescent="0.25">
      <c r="A6" s="23">
        <v>1</v>
      </c>
      <c r="B6" s="61" t="s">
        <v>132</v>
      </c>
      <c r="C6" s="62">
        <v>0</v>
      </c>
      <c r="E6" s="61" t="s">
        <v>132</v>
      </c>
      <c r="F6" s="71">
        <v>0</v>
      </c>
    </row>
    <row r="7" spans="1:17" x14ac:dyDescent="0.25">
      <c r="A7" s="23">
        <v>2</v>
      </c>
      <c r="B7" s="61" t="s">
        <v>131</v>
      </c>
      <c r="C7" s="62">
        <v>0</v>
      </c>
      <c r="E7" s="61" t="s">
        <v>131</v>
      </c>
      <c r="F7" s="71">
        <v>0</v>
      </c>
    </row>
    <row r="8" spans="1:17" x14ac:dyDescent="0.25">
      <c r="A8" s="23">
        <v>3</v>
      </c>
      <c r="B8" s="61" t="s">
        <v>130</v>
      </c>
      <c r="C8" s="62">
        <v>0</v>
      </c>
      <c r="E8" s="61" t="s">
        <v>130</v>
      </c>
      <c r="F8" s="71">
        <v>0</v>
      </c>
    </row>
    <row r="9" spans="1:17" x14ac:dyDescent="0.25">
      <c r="A9" s="23">
        <v>4</v>
      </c>
      <c r="B9" s="61" t="s">
        <v>129</v>
      </c>
      <c r="C9" s="62">
        <v>0</v>
      </c>
      <c r="E9" s="61" t="s">
        <v>129</v>
      </c>
      <c r="F9" s="71">
        <v>0</v>
      </c>
    </row>
    <row r="10" spans="1:17" x14ac:dyDescent="0.25">
      <c r="A10" s="23">
        <v>5</v>
      </c>
      <c r="B10" s="61" t="s">
        <v>128</v>
      </c>
      <c r="C10" s="62">
        <v>2.9871796999999999E-2</v>
      </c>
      <c r="E10" s="61" t="s">
        <v>128</v>
      </c>
      <c r="F10" s="71">
        <v>3.1822000000000003E-2</v>
      </c>
    </row>
    <row r="11" spans="1:17" x14ac:dyDescent="0.25">
      <c r="A11" s="23">
        <v>6</v>
      </c>
      <c r="B11" s="61" t="s">
        <v>127</v>
      </c>
      <c r="C11" s="62">
        <v>8.9484367999999995E-2</v>
      </c>
      <c r="E11" s="61" t="s">
        <v>127</v>
      </c>
      <c r="F11" s="71">
        <v>9.5328719000000006E-2</v>
      </c>
    </row>
    <row r="12" spans="1:17" x14ac:dyDescent="0.25">
      <c r="A12" s="23">
        <v>7</v>
      </c>
      <c r="B12" s="61" t="s">
        <v>126</v>
      </c>
      <c r="C12" s="62">
        <v>0.13251105599999999</v>
      </c>
      <c r="E12" s="61" t="s">
        <v>126</v>
      </c>
      <c r="F12" s="71">
        <v>0.14116554100000001</v>
      </c>
    </row>
    <row r="13" spans="1:17" x14ac:dyDescent="0.25">
      <c r="A13" s="23">
        <v>8</v>
      </c>
      <c r="B13" s="61" t="s">
        <v>125</v>
      </c>
      <c r="C13" s="62">
        <v>0.13161999799999999</v>
      </c>
      <c r="E13" s="61" t="s">
        <v>125</v>
      </c>
      <c r="F13" s="71">
        <v>0.127219311</v>
      </c>
    </row>
    <row r="14" spans="1:17" x14ac:dyDescent="0.25">
      <c r="A14" s="23">
        <v>9</v>
      </c>
      <c r="B14" s="61" t="s">
        <v>124</v>
      </c>
      <c r="C14" s="62">
        <v>0.11214027999999999</v>
      </c>
      <c r="E14" s="61" t="s">
        <v>124</v>
      </c>
      <c r="F14" s="71">
        <v>0.105100019</v>
      </c>
    </row>
    <row r="15" spans="1:17" x14ac:dyDescent="0.25">
      <c r="A15" s="23">
        <v>10</v>
      </c>
      <c r="B15" s="61" t="s">
        <v>123</v>
      </c>
      <c r="C15" s="62">
        <v>9.0245245000000002E-2</v>
      </c>
      <c r="E15" s="61" t="s">
        <v>123</v>
      </c>
      <c r="F15" s="71">
        <v>8.6826550000000002E-2</v>
      </c>
    </row>
    <row r="16" spans="1:17" x14ac:dyDescent="0.25">
      <c r="A16" s="23">
        <v>11</v>
      </c>
      <c r="B16" s="61" t="s">
        <v>122</v>
      </c>
      <c r="C16" s="62">
        <v>7.3424487999999996E-2</v>
      </c>
      <c r="E16" s="61" t="s">
        <v>122</v>
      </c>
      <c r="F16" s="71">
        <v>7.1730242999999999E-2</v>
      </c>
    </row>
    <row r="17" spans="1:6" x14ac:dyDescent="0.25">
      <c r="A17" s="23">
        <v>12</v>
      </c>
      <c r="B17" s="61" t="s">
        <v>121</v>
      </c>
      <c r="C17" s="62">
        <v>5.8765243000000002E-2</v>
      </c>
      <c r="E17" s="61" t="s">
        <v>121</v>
      </c>
      <c r="F17" s="71">
        <v>5.9258691000000002E-2</v>
      </c>
    </row>
    <row r="18" spans="1:6" x14ac:dyDescent="0.25">
      <c r="A18" s="23">
        <v>13</v>
      </c>
      <c r="B18" s="61" t="s">
        <v>120</v>
      </c>
      <c r="C18" s="62">
        <v>4.9557533000000001E-2</v>
      </c>
      <c r="E18" s="61" t="s">
        <v>120</v>
      </c>
      <c r="F18" s="71">
        <v>4.8955536000000001E-2</v>
      </c>
    </row>
    <row r="19" spans="1:6" x14ac:dyDescent="0.25">
      <c r="A19" s="23">
        <v>14</v>
      </c>
      <c r="B19" s="61" t="s">
        <v>119</v>
      </c>
      <c r="C19" s="62">
        <v>3.8813595999999999E-2</v>
      </c>
      <c r="E19" s="61" t="s">
        <v>119</v>
      </c>
      <c r="F19" s="71">
        <v>4.0443764E-2</v>
      </c>
    </row>
    <row r="20" spans="1:6" x14ac:dyDescent="0.25">
      <c r="A20" s="23">
        <v>15</v>
      </c>
      <c r="B20" s="61" t="s">
        <v>118</v>
      </c>
      <c r="C20" s="62">
        <v>3.9294971999999997E-2</v>
      </c>
      <c r="E20" s="61" t="s">
        <v>118</v>
      </c>
      <c r="F20" s="71">
        <v>3.3411911000000002E-2</v>
      </c>
    </row>
    <row r="21" spans="1:6" x14ac:dyDescent="0.25">
      <c r="A21" s="23">
        <v>16</v>
      </c>
      <c r="B21" s="61" t="s">
        <v>117</v>
      </c>
      <c r="C21" s="62">
        <v>2.8134032E-2</v>
      </c>
      <c r="E21" s="61" t="s">
        <v>117</v>
      </c>
      <c r="F21" s="71">
        <v>2.7602669E-2</v>
      </c>
    </row>
    <row r="22" spans="1:6" x14ac:dyDescent="0.25">
      <c r="A22" s="23">
        <v>17</v>
      </c>
      <c r="B22" s="61" t="s">
        <v>116</v>
      </c>
      <c r="C22" s="62">
        <v>2.1972496000000001E-2</v>
      </c>
      <c r="E22" s="61" t="s">
        <v>116</v>
      </c>
      <c r="F22" s="71">
        <v>2.2803463999999999E-2</v>
      </c>
    </row>
    <row r="23" spans="1:6" x14ac:dyDescent="0.25">
      <c r="A23" s="23">
        <v>18</v>
      </c>
      <c r="B23" s="61" t="s">
        <v>115</v>
      </c>
      <c r="C23" s="62">
        <v>1.7841840000000001E-2</v>
      </c>
      <c r="E23" s="61" t="s">
        <v>115</v>
      </c>
      <c r="F23" s="71">
        <v>1.8838685000000001E-2</v>
      </c>
    </row>
    <row r="24" spans="1:6" x14ac:dyDescent="0.25">
      <c r="A24" s="23">
        <v>19</v>
      </c>
      <c r="B24" s="61" t="s">
        <v>114</v>
      </c>
      <c r="C24" s="62">
        <v>1.8502241999999999E-2</v>
      </c>
      <c r="E24" s="61" t="s">
        <v>114</v>
      </c>
      <c r="F24" s="71">
        <v>1.5563251E-2</v>
      </c>
    </row>
    <row r="25" spans="1:6" x14ac:dyDescent="0.25">
      <c r="A25" s="23">
        <v>20</v>
      </c>
      <c r="B25" s="61" t="s">
        <v>113</v>
      </c>
      <c r="C25" s="62">
        <v>1.3189641E-2</v>
      </c>
      <c r="E25" s="61" t="s">
        <v>113</v>
      </c>
      <c r="F25" s="71">
        <v>1.2857309000000001E-2</v>
      </c>
    </row>
    <row r="26" spans="1:6" x14ac:dyDescent="0.25">
      <c r="A26" s="23">
        <v>21</v>
      </c>
      <c r="B26" s="61" t="s">
        <v>112</v>
      </c>
      <c r="C26" s="62">
        <v>1.0367415E-2</v>
      </c>
      <c r="E26" s="61" t="s">
        <v>112</v>
      </c>
      <c r="F26" s="71">
        <v>1.0621841999999999E-2</v>
      </c>
    </row>
    <row r="27" spans="1:6" x14ac:dyDescent="0.25">
      <c r="A27" s="23">
        <v>22</v>
      </c>
      <c r="B27" s="61" t="s">
        <v>111</v>
      </c>
      <c r="C27" s="62">
        <v>8.3964380000000009E-3</v>
      </c>
      <c r="E27" s="61" t="s">
        <v>111</v>
      </c>
      <c r="F27" s="71">
        <v>8.7750499999999995E-3</v>
      </c>
    </row>
    <row r="28" spans="1:6" x14ac:dyDescent="0.25">
      <c r="A28" s="23">
        <v>23</v>
      </c>
      <c r="B28" s="61" t="s">
        <v>110</v>
      </c>
      <c r="C28" s="62">
        <v>5.9958779999999996E-3</v>
      </c>
      <c r="E28" s="61" t="s">
        <v>110</v>
      </c>
      <c r="F28" s="71">
        <v>7.2493549999999999E-3</v>
      </c>
    </row>
    <row r="29" spans="1:6" x14ac:dyDescent="0.25">
      <c r="A29" s="23">
        <v>24</v>
      </c>
      <c r="B29" s="61" t="s">
        <v>109</v>
      </c>
      <c r="C29" s="62">
        <v>5.650642E-3</v>
      </c>
      <c r="E29" s="61" t="s">
        <v>109</v>
      </c>
      <c r="F29" s="71">
        <v>5.9889280000000001E-3</v>
      </c>
    </row>
    <row r="30" spans="1:6" x14ac:dyDescent="0.25">
      <c r="A30" s="23">
        <v>25</v>
      </c>
      <c r="B30" s="61" t="s">
        <v>108</v>
      </c>
      <c r="C30" s="62">
        <v>5.4769179999999999E-3</v>
      </c>
      <c r="E30" s="61" t="s">
        <v>108</v>
      </c>
      <c r="F30" s="71">
        <v>4.9476490000000001E-3</v>
      </c>
    </row>
    <row r="31" spans="1:6" x14ac:dyDescent="0.25">
      <c r="A31" s="23">
        <v>26</v>
      </c>
      <c r="B31" s="61" t="s">
        <v>107</v>
      </c>
      <c r="C31" s="62">
        <v>3.2989920000000002E-3</v>
      </c>
      <c r="E31" s="61" t="s">
        <v>107</v>
      </c>
      <c r="F31" s="71">
        <v>4.0874140000000002E-3</v>
      </c>
    </row>
    <row r="32" spans="1:6" x14ac:dyDescent="0.25">
      <c r="A32" s="23">
        <v>27</v>
      </c>
      <c r="B32" s="61" t="s">
        <v>106</v>
      </c>
      <c r="C32" s="62">
        <v>2.713203E-3</v>
      </c>
      <c r="E32" s="61" t="s">
        <v>106</v>
      </c>
      <c r="F32" s="71">
        <v>3.3767459999999999E-3</v>
      </c>
    </row>
    <row r="33" spans="1:6" x14ac:dyDescent="0.25">
      <c r="A33" s="23">
        <v>28</v>
      </c>
      <c r="B33" s="61" t="s">
        <v>105</v>
      </c>
      <c r="C33" s="62">
        <v>1.8178140000000001E-3</v>
      </c>
      <c r="E33" s="61" t="s">
        <v>105</v>
      </c>
      <c r="F33" s="71">
        <v>2.7896399999999999E-3</v>
      </c>
    </row>
    <row r="34" spans="1:6" x14ac:dyDescent="0.25">
      <c r="A34" s="23">
        <v>29</v>
      </c>
      <c r="B34" s="61" t="s">
        <v>104</v>
      </c>
      <c r="C34" s="62">
        <v>1.63116E-3</v>
      </c>
      <c r="E34" s="61" t="s">
        <v>104</v>
      </c>
      <c r="F34" s="71">
        <v>2.3046120000000002E-3</v>
      </c>
    </row>
    <row r="35" spans="1:6" x14ac:dyDescent="0.25">
      <c r="A35" s="23">
        <v>30</v>
      </c>
      <c r="B35" s="61" t="s">
        <v>103</v>
      </c>
      <c r="C35" s="62">
        <v>1.6070839999999999E-3</v>
      </c>
      <c r="E35" s="61" t="s">
        <v>103</v>
      </c>
      <c r="F35" s="71">
        <v>1.9039149999999999E-3</v>
      </c>
    </row>
    <row r="36" spans="1:6" x14ac:dyDescent="0.25">
      <c r="A36" s="23">
        <v>31</v>
      </c>
      <c r="B36" s="61" t="s">
        <v>102</v>
      </c>
      <c r="C36" s="62">
        <v>1.361651E-3</v>
      </c>
      <c r="E36" s="61" t="s">
        <v>102</v>
      </c>
      <c r="F36" s="71">
        <v>1.5728859999999999E-3</v>
      </c>
    </row>
    <row r="37" spans="1:6" x14ac:dyDescent="0.25">
      <c r="A37" s="23">
        <v>32</v>
      </c>
      <c r="B37" s="61" t="s">
        <v>101</v>
      </c>
      <c r="C37" s="62">
        <v>1.145575E-3</v>
      </c>
      <c r="E37" s="61" t="s">
        <v>101</v>
      </c>
      <c r="F37" s="71">
        <v>1.2994129999999999E-3</v>
      </c>
    </row>
    <row r="38" spans="1:6" x14ac:dyDescent="0.25">
      <c r="A38" s="23">
        <v>33</v>
      </c>
      <c r="B38" s="61" t="s">
        <v>100</v>
      </c>
      <c r="C38" s="62">
        <v>9.0611000000000001E-4</v>
      </c>
      <c r="E38" s="61" t="s">
        <v>100</v>
      </c>
      <c r="F38" s="71">
        <v>1.0734869999999999E-3</v>
      </c>
    </row>
    <row r="39" spans="1:6" x14ac:dyDescent="0.25">
      <c r="A39" s="23">
        <v>34</v>
      </c>
      <c r="B39" s="61" t="s">
        <v>99</v>
      </c>
      <c r="C39" s="62">
        <v>8.3095200000000004E-4</v>
      </c>
      <c r="E39" s="61" t="s">
        <v>99</v>
      </c>
      <c r="F39" s="71">
        <v>8.8684300000000001E-4</v>
      </c>
    </row>
    <row r="40" spans="1:6" x14ac:dyDescent="0.25">
      <c r="A40" s="23">
        <v>35</v>
      </c>
      <c r="B40" s="61" t="s">
        <v>98</v>
      </c>
      <c r="C40" s="62">
        <v>6.5701099999999999E-4</v>
      </c>
      <c r="E40" s="61" t="s">
        <v>98</v>
      </c>
      <c r="F40" s="71">
        <v>7.3264999999999995E-4</v>
      </c>
    </row>
    <row r="41" spans="1:6" x14ac:dyDescent="0.25">
      <c r="A41" s="23">
        <v>36</v>
      </c>
      <c r="B41" s="61" t="s">
        <v>97</v>
      </c>
      <c r="C41" s="62">
        <v>4.6973000000000002E-4</v>
      </c>
      <c r="E41" s="61" t="s">
        <v>97</v>
      </c>
      <c r="F41" s="71">
        <v>6.0526600000000003E-4</v>
      </c>
    </row>
    <row r="42" spans="1:6" x14ac:dyDescent="0.25">
      <c r="A42" s="23">
        <v>37</v>
      </c>
      <c r="B42" s="61" t="s">
        <v>96</v>
      </c>
      <c r="C42" s="62">
        <v>3.8191800000000003E-4</v>
      </c>
      <c r="E42" s="61" t="s">
        <v>96</v>
      </c>
      <c r="F42" s="71">
        <v>5.0003000000000005E-4</v>
      </c>
    </row>
    <row r="43" spans="1:6" x14ac:dyDescent="0.25">
      <c r="A43" s="23">
        <v>38</v>
      </c>
      <c r="B43" s="61" t="s">
        <v>95</v>
      </c>
      <c r="C43" s="62">
        <v>2.4529899999999998E-4</v>
      </c>
      <c r="E43" s="61" t="s">
        <v>95</v>
      </c>
      <c r="F43" s="71">
        <v>4.1309099999999998E-4</v>
      </c>
    </row>
    <row r="44" spans="1:6" x14ac:dyDescent="0.25">
      <c r="A44" s="23">
        <v>39</v>
      </c>
      <c r="B44" s="61" t="s">
        <v>94</v>
      </c>
      <c r="C44" s="62">
        <v>2.3132200000000001E-4</v>
      </c>
      <c r="E44" s="61" t="s">
        <v>94</v>
      </c>
      <c r="F44" s="71">
        <v>3.4126799999999999E-4</v>
      </c>
    </row>
    <row r="45" spans="1:6" x14ac:dyDescent="0.25">
      <c r="A45" s="23">
        <v>40</v>
      </c>
      <c r="B45" s="61" t="s">
        <v>93</v>
      </c>
      <c r="C45" s="62">
        <v>1.8608700000000001E-4</v>
      </c>
      <c r="E45" s="61" t="s">
        <v>93</v>
      </c>
      <c r="F45" s="71">
        <v>2.81933E-4</v>
      </c>
    </row>
    <row r="46" spans="1:6" x14ac:dyDescent="0.25">
      <c r="A46" s="23">
        <v>41</v>
      </c>
      <c r="B46" s="61" t="s">
        <v>92</v>
      </c>
      <c r="C46" s="62">
        <v>2.2191100000000001E-4</v>
      </c>
      <c r="E46" s="61" t="s">
        <v>92</v>
      </c>
      <c r="F46" s="71">
        <v>2.32914E-4</v>
      </c>
    </row>
    <row r="47" spans="1:6" x14ac:dyDescent="0.25">
      <c r="A47" s="23">
        <v>42</v>
      </c>
      <c r="B47" s="61" t="s">
        <v>91</v>
      </c>
      <c r="C47" s="62">
        <v>1.30703E-4</v>
      </c>
      <c r="E47" s="61" t="s">
        <v>91</v>
      </c>
      <c r="F47" s="71">
        <v>1.92418E-4</v>
      </c>
    </row>
    <row r="48" spans="1:6" x14ac:dyDescent="0.25">
      <c r="A48" s="23">
        <v>43</v>
      </c>
      <c r="B48" s="61" t="s">
        <v>90</v>
      </c>
      <c r="C48" s="62">
        <v>1.5390799999999999E-4</v>
      </c>
      <c r="E48" s="61" t="s">
        <v>90</v>
      </c>
      <c r="F48" s="71">
        <v>1.5896199999999999E-4</v>
      </c>
    </row>
    <row r="49" spans="1:8" x14ac:dyDescent="0.25">
      <c r="A49" s="23">
        <v>44</v>
      </c>
      <c r="B49" s="61" t="s">
        <v>89</v>
      </c>
      <c r="C49" s="62">
        <v>1.67515E-4</v>
      </c>
      <c r="E49" s="61" t="s">
        <v>89</v>
      </c>
      <c r="F49" s="71">
        <v>1.3132399999999999E-4</v>
      </c>
    </row>
    <row r="50" spans="1:8" x14ac:dyDescent="0.25">
      <c r="A50" s="23">
        <v>45</v>
      </c>
      <c r="B50" s="61" t="s">
        <v>88</v>
      </c>
      <c r="C50" s="62">
        <v>1.5043200000000001E-4</v>
      </c>
      <c r="E50" s="61" t="s">
        <v>88</v>
      </c>
      <c r="F50" s="71">
        <v>1.08491E-4</v>
      </c>
    </row>
    <row r="51" spans="1:8" x14ac:dyDescent="0.25">
      <c r="A51" s="23">
        <v>46</v>
      </c>
      <c r="B51" s="61" t="s">
        <v>87</v>
      </c>
      <c r="C51" s="63">
        <v>6.0504200000000003E-5</v>
      </c>
      <c r="E51" s="61" t="s">
        <v>87</v>
      </c>
      <c r="F51" s="109">
        <v>8.9599999999999996E-5</v>
      </c>
      <c r="H51" s="60"/>
    </row>
    <row r="52" spans="1:8" x14ac:dyDescent="0.25">
      <c r="A52" s="23">
        <v>47</v>
      </c>
      <c r="B52" s="61" t="s">
        <v>86</v>
      </c>
      <c r="C52" s="63">
        <v>6.2421899999999999E-5</v>
      </c>
      <c r="E52" s="61" t="s">
        <v>86</v>
      </c>
      <c r="F52" s="109">
        <v>7.3999999999999996E-5</v>
      </c>
      <c r="H52" s="60"/>
    </row>
    <row r="53" spans="1:8" x14ac:dyDescent="0.25">
      <c r="A53" s="23">
        <v>48</v>
      </c>
      <c r="B53" s="61" t="s">
        <v>85</v>
      </c>
      <c r="C53" s="63">
        <v>5.48385E-5</v>
      </c>
      <c r="E53" s="61" t="s">
        <v>85</v>
      </c>
      <c r="F53" s="109">
        <v>6.1199999999999997E-5</v>
      </c>
      <c r="H53" s="60"/>
    </row>
    <row r="54" spans="1:8" x14ac:dyDescent="0.25">
      <c r="A54" s="23">
        <v>49</v>
      </c>
      <c r="B54" s="61" t="s">
        <v>84</v>
      </c>
      <c r="C54" s="63">
        <v>4.5825200000000003E-5</v>
      </c>
      <c r="E54" s="61" t="s">
        <v>84</v>
      </c>
      <c r="F54" s="109">
        <v>5.0500000000000001E-5</v>
      </c>
      <c r="H54" s="60"/>
    </row>
    <row r="55" spans="1:8" x14ac:dyDescent="0.25">
      <c r="A55" s="23">
        <v>50</v>
      </c>
      <c r="B55" s="61" t="s">
        <v>83</v>
      </c>
      <c r="C55" s="63">
        <v>3.8309200000000002E-5</v>
      </c>
      <c r="E55" s="61" t="s">
        <v>83</v>
      </c>
      <c r="F55" s="109">
        <v>4.1699999999999997E-5</v>
      </c>
      <c r="H55" s="60"/>
    </row>
    <row r="56" spans="1:8" x14ac:dyDescent="0.25">
      <c r="A56" s="23">
        <v>51</v>
      </c>
      <c r="B56" s="61" t="s">
        <v>82</v>
      </c>
      <c r="C56" s="63">
        <v>3.2038600000000002E-5</v>
      </c>
      <c r="E56" s="61" t="s">
        <v>82</v>
      </c>
      <c r="F56" s="109">
        <v>3.4499999999999998E-5</v>
      </c>
      <c r="H56" s="60"/>
    </row>
    <row r="57" spans="1:8" x14ac:dyDescent="0.25">
      <c r="A57" s="23">
        <v>52</v>
      </c>
      <c r="B57" s="61" t="s">
        <v>81</v>
      </c>
      <c r="C57" s="63">
        <v>2.6804700000000001E-5</v>
      </c>
      <c r="E57" s="61" t="s">
        <v>81</v>
      </c>
      <c r="F57" s="109">
        <v>2.8500000000000002E-5</v>
      </c>
      <c r="H57" s="60"/>
    </row>
    <row r="58" spans="1:8" x14ac:dyDescent="0.25">
      <c r="A58" s="23">
        <v>53</v>
      </c>
      <c r="B58" s="61" t="s">
        <v>80</v>
      </c>
      <c r="C58" s="63">
        <v>2.2434099999999999E-5</v>
      </c>
      <c r="E58" s="61" t="s">
        <v>80</v>
      </c>
      <c r="F58" s="109">
        <v>2.3499999999999999E-5</v>
      </c>
      <c r="H58" s="60"/>
    </row>
    <row r="59" spans="1:8" x14ac:dyDescent="0.25">
      <c r="A59" s="23">
        <v>54</v>
      </c>
      <c r="B59" s="61" t="s">
        <v>79</v>
      </c>
      <c r="C59" s="63">
        <v>1.8782799999999999E-5</v>
      </c>
      <c r="E59" s="61" t="s">
        <v>79</v>
      </c>
      <c r="F59" s="109">
        <v>1.9400000000000001E-5</v>
      </c>
      <c r="H59" s="60"/>
    </row>
    <row r="60" spans="1:8" x14ac:dyDescent="0.25">
      <c r="A60" s="23">
        <v>55</v>
      </c>
      <c r="B60" s="61" t="s">
        <v>78</v>
      </c>
      <c r="C60" s="63">
        <v>1.5731099999999999E-5</v>
      </c>
      <c r="E60" s="61" t="s">
        <v>78</v>
      </c>
      <c r="F60" s="109">
        <v>1.6099999999999998E-5</v>
      </c>
      <c r="H60" s="60"/>
    </row>
    <row r="61" spans="1:8" x14ac:dyDescent="0.25">
      <c r="A61" s="23">
        <v>56</v>
      </c>
      <c r="B61" s="61" t="s">
        <v>77</v>
      </c>
      <c r="C61" s="63">
        <v>1.31795E-5</v>
      </c>
      <c r="E61" s="61" t="s">
        <v>77</v>
      </c>
      <c r="F61" s="109">
        <v>1.33E-5</v>
      </c>
      <c r="H61" s="60"/>
    </row>
    <row r="62" spans="1:8" x14ac:dyDescent="0.25">
      <c r="A62" s="23">
        <v>57</v>
      </c>
      <c r="B62" s="61" t="s">
        <v>76</v>
      </c>
      <c r="C62" s="63">
        <v>1.1045399999999999E-5</v>
      </c>
      <c r="E62" s="61" t="s">
        <v>76</v>
      </c>
      <c r="F62" s="109">
        <v>1.1E-5</v>
      </c>
      <c r="H62" s="60"/>
    </row>
    <row r="63" spans="1:8" x14ac:dyDescent="0.25">
      <c r="A63" s="23">
        <v>58</v>
      </c>
      <c r="B63" s="61" t="s">
        <v>75</v>
      </c>
      <c r="C63" s="63">
        <v>9.25962E-6</v>
      </c>
      <c r="E63" s="61" t="s">
        <v>75</v>
      </c>
      <c r="F63" s="109">
        <v>9.0599999999999997E-6</v>
      </c>
      <c r="H63" s="60"/>
    </row>
    <row r="64" spans="1:8" x14ac:dyDescent="0.25">
      <c r="A64" s="23">
        <v>59</v>
      </c>
      <c r="B64" s="61" t="s">
        <v>74</v>
      </c>
      <c r="C64" s="63">
        <v>7.7648700000000004E-6</v>
      </c>
      <c r="E64" s="61" t="s">
        <v>74</v>
      </c>
      <c r="F64" s="109">
        <v>7.4800000000000004E-6</v>
      </c>
      <c r="H64" s="60"/>
    </row>
    <row r="65" spans="1:17" x14ac:dyDescent="0.25">
      <c r="A65" s="23">
        <v>60</v>
      </c>
      <c r="B65" s="61" t="s">
        <v>73</v>
      </c>
      <c r="C65" s="63">
        <v>6.5132800000000003E-6</v>
      </c>
      <c r="E65" s="61" t="s">
        <v>73</v>
      </c>
      <c r="F65" s="109">
        <v>6.1800000000000001E-6</v>
      </c>
      <c r="H65" s="60"/>
    </row>
    <row r="66" spans="1:17" x14ac:dyDescent="0.25">
      <c r="A66" s="23">
        <v>61</v>
      </c>
      <c r="B66" s="61" t="s">
        <v>72</v>
      </c>
      <c r="C66" s="63">
        <v>5.4649400000000002E-6</v>
      </c>
      <c r="E66" s="61" t="s">
        <v>72</v>
      </c>
      <c r="F66" s="109">
        <v>5.1100000000000002E-6</v>
      </c>
      <c r="H66" s="60"/>
    </row>
    <row r="67" spans="1:17" ht="15.75" thickBot="1" x14ac:dyDescent="0.3">
      <c r="A67" s="23">
        <v>62</v>
      </c>
      <c r="B67" s="64" t="s">
        <v>71</v>
      </c>
      <c r="C67" s="65">
        <v>4.58656E-6</v>
      </c>
      <c r="E67" s="64" t="s">
        <v>71</v>
      </c>
      <c r="F67" s="110">
        <v>4.2200000000000003E-6</v>
      </c>
      <c r="H67" s="60"/>
    </row>
    <row r="68" spans="1:17" ht="18" thickBot="1" x14ac:dyDescent="0.3">
      <c r="A68" s="66" t="s">
        <v>137</v>
      </c>
      <c r="B68" s="66">
        <f>RSQ(C6:C67,F6:F67)</f>
        <v>0.99616447558087595</v>
      </c>
    </row>
    <row r="69" spans="1:17" ht="19.5" thickBot="1" x14ac:dyDescent="0.3">
      <c r="A69" s="169" t="s">
        <v>139</v>
      </c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1"/>
    </row>
    <row r="70" spans="1:17" ht="15.75" thickBot="1" x14ac:dyDescent="0.3">
      <c r="A70" s="130"/>
      <c r="B70" s="130"/>
      <c r="C70" s="130"/>
      <c r="D70" s="130"/>
    </row>
    <row r="71" spans="1:17" x14ac:dyDescent="0.25">
      <c r="A71" s="168" t="s">
        <v>142</v>
      </c>
      <c r="B71" s="166"/>
      <c r="C71" s="168" t="s">
        <v>141</v>
      </c>
      <c r="D71" s="166"/>
    </row>
    <row r="72" spans="1:17" x14ac:dyDescent="0.25">
      <c r="A72" s="61" t="s">
        <v>66</v>
      </c>
      <c r="B72" s="62" t="s">
        <v>140</v>
      </c>
      <c r="C72" s="61" t="s">
        <v>66</v>
      </c>
      <c r="D72" s="62" t="s">
        <v>140</v>
      </c>
    </row>
    <row r="73" spans="1:17" x14ac:dyDescent="0.25">
      <c r="A73" s="82">
        <v>270.14999999999998</v>
      </c>
      <c r="B73" s="83">
        <v>9.8068900000000004E-3</v>
      </c>
      <c r="C73" s="61">
        <v>283.90199999999999</v>
      </c>
      <c r="D73" s="62">
        <v>2.6900000000000001E-3</v>
      </c>
    </row>
    <row r="74" spans="1:17" x14ac:dyDescent="0.25">
      <c r="A74" s="82">
        <f t="shared" ref="A74:A105" si="0">A73+0.5</f>
        <v>270.64999999999998</v>
      </c>
      <c r="B74" s="83">
        <v>9.4822900000000009E-3</v>
      </c>
      <c r="C74" s="61">
        <v>288.14999999999998</v>
      </c>
      <c r="D74" s="62">
        <v>2.0600000000000002E-3</v>
      </c>
    </row>
    <row r="75" spans="1:17" x14ac:dyDescent="0.25">
      <c r="A75" s="82">
        <f t="shared" si="0"/>
        <v>271.14999999999998</v>
      </c>
      <c r="B75" s="83">
        <v>9.1629099999999998E-3</v>
      </c>
      <c r="C75" s="61">
        <v>293.19099999999997</v>
      </c>
      <c r="D75" s="62">
        <v>1.2700000000000001E-3</v>
      </c>
    </row>
    <row r="76" spans="1:17" x14ac:dyDescent="0.25">
      <c r="A76" s="82">
        <f t="shared" si="0"/>
        <v>271.64999999999998</v>
      </c>
      <c r="B76" s="83">
        <v>8.84974E-3</v>
      </c>
      <c r="C76" s="61">
        <v>298.17700000000002</v>
      </c>
      <c r="D76" s="62">
        <v>7.6000000000000004E-4</v>
      </c>
    </row>
    <row r="77" spans="1:17" x14ac:dyDescent="0.25">
      <c r="A77" s="82">
        <f t="shared" si="0"/>
        <v>272.14999999999998</v>
      </c>
      <c r="B77" s="83">
        <v>8.5432400000000006E-3</v>
      </c>
      <c r="C77" s="61">
        <v>303.16399999999999</v>
      </c>
      <c r="D77" s="62">
        <v>4.6000000000000001E-4</v>
      </c>
    </row>
    <row r="78" spans="1:17" ht="15.75" thickBot="1" x14ac:dyDescent="0.3">
      <c r="A78" s="82">
        <f t="shared" si="0"/>
        <v>272.64999999999998</v>
      </c>
      <c r="B78" s="83">
        <v>8.2431899999999992E-3</v>
      </c>
      <c r="C78" s="64">
        <v>308.14999999999998</v>
      </c>
      <c r="D78" s="86">
        <v>0</v>
      </c>
    </row>
    <row r="79" spans="1:17" x14ac:dyDescent="0.25">
      <c r="A79" s="82">
        <f t="shared" si="0"/>
        <v>273.14999999999998</v>
      </c>
      <c r="B79" s="83">
        <v>7.9495799999999995E-3</v>
      </c>
    </row>
    <row r="80" spans="1:17" x14ac:dyDescent="0.25">
      <c r="A80" s="82">
        <f t="shared" si="0"/>
        <v>273.64999999999998</v>
      </c>
      <c r="B80" s="83">
        <v>7.6623999999999998E-3</v>
      </c>
    </row>
    <row r="81" spans="1:2" x14ac:dyDescent="0.25">
      <c r="A81" s="82">
        <f t="shared" si="0"/>
        <v>274.14999999999998</v>
      </c>
      <c r="B81" s="83">
        <v>7.3816400000000001E-3</v>
      </c>
    </row>
    <row r="82" spans="1:2" x14ac:dyDescent="0.25">
      <c r="A82" s="82">
        <f t="shared" si="0"/>
        <v>274.64999999999998</v>
      </c>
      <c r="B82" s="83">
        <v>7.1071299999999997E-3</v>
      </c>
    </row>
    <row r="83" spans="1:2" x14ac:dyDescent="0.25">
      <c r="A83" s="82">
        <f t="shared" si="0"/>
        <v>275.14999999999998</v>
      </c>
      <c r="B83" s="83">
        <v>6.8391800000000003E-3</v>
      </c>
    </row>
    <row r="84" spans="1:2" x14ac:dyDescent="0.25">
      <c r="A84" s="82">
        <f t="shared" si="0"/>
        <v>275.64999999999998</v>
      </c>
      <c r="B84" s="83">
        <v>6.5775900000000003E-3</v>
      </c>
    </row>
    <row r="85" spans="1:2" x14ac:dyDescent="0.25">
      <c r="A85" s="82">
        <f t="shared" si="0"/>
        <v>276.14999999999998</v>
      </c>
      <c r="B85" s="83">
        <v>6.3223300000000001E-3</v>
      </c>
    </row>
    <row r="86" spans="1:2" x14ac:dyDescent="0.25">
      <c r="A86" s="82">
        <f t="shared" si="0"/>
        <v>276.64999999999998</v>
      </c>
      <c r="B86" s="83">
        <v>6.0733899999999997E-3</v>
      </c>
    </row>
    <row r="87" spans="1:2" x14ac:dyDescent="0.25">
      <c r="A87" s="82">
        <f t="shared" si="0"/>
        <v>277.14999999999998</v>
      </c>
      <c r="B87" s="83">
        <v>5.8306E-3</v>
      </c>
    </row>
    <row r="88" spans="1:2" x14ac:dyDescent="0.25">
      <c r="A88" s="82">
        <f t="shared" si="0"/>
        <v>277.64999999999998</v>
      </c>
      <c r="B88" s="83">
        <v>5.5941799999999998E-3</v>
      </c>
    </row>
    <row r="89" spans="1:2" x14ac:dyDescent="0.25">
      <c r="A89" s="82">
        <f t="shared" si="0"/>
        <v>278.14999999999998</v>
      </c>
      <c r="B89" s="83">
        <v>5.3639500000000001E-3</v>
      </c>
    </row>
    <row r="90" spans="1:2" x14ac:dyDescent="0.25">
      <c r="A90" s="82">
        <f t="shared" si="0"/>
        <v>278.64999999999998</v>
      </c>
      <c r="B90" s="83">
        <v>5.1398800000000003E-3</v>
      </c>
    </row>
    <row r="91" spans="1:2" x14ac:dyDescent="0.25">
      <c r="A91" s="82">
        <f t="shared" si="0"/>
        <v>279.14999999999998</v>
      </c>
      <c r="B91" s="83">
        <v>4.9219199999999998E-3</v>
      </c>
    </row>
    <row r="92" spans="1:2" x14ac:dyDescent="0.25">
      <c r="A92" s="82">
        <f t="shared" si="0"/>
        <v>279.64999999999998</v>
      </c>
      <c r="B92" s="83">
        <v>4.7099200000000003E-3</v>
      </c>
    </row>
    <row r="93" spans="1:2" x14ac:dyDescent="0.25">
      <c r="A93" s="82">
        <f t="shared" si="0"/>
        <v>280.14999999999998</v>
      </c>
      <c r="B93" s="83">
        <v>4.5040200000000001E-3</v>
      </c>
    </row>
    <row r="94" spans="1:2" x14ac:dyDescent="0.25">
      <c r="A94" s="82">
        <f t="shared" si="0"/>
        <v>280.64999999999998</v>
      </c>
      <c r="B94" s="83">
        <v>4.3040800000000001E-3</v>
      </c>
    </row>
    <row r="95" spans="1:2" x14ac:dyDescent="0.25">
      <c r="A95" s="82">
        <f t="shared" si="0"/>
        <v>281.14999999999998</v>
      </c>
      <c r="B95" s="83">
        <v>4.1100199999999998E-3</v>
      </c>
    </row>
    <row r="96" spans="1:2" x14ac:dyDescent="0.25">
      <c r="A96" s="82">
        <f t="shared" si="0"/>
        <v>281.64999999999998</v>
      </c>
      <c r="B96" s="83">
        <v>3.9217200000000001E-3</v>
      </c>
    </row>
    <row r="97" spans="1:2" x14ac:dyDescent="0.25">
      <c r="A97" s="82">
        <f t="shared" si="0"/>
        <v>282.14999999999998</v>
      </c>
      <c r="B97" s="83">
        <v>3.7392599999999999E-3</v>
      </c>
    </row>
    <row r="98" spans="1:2" x14ac:dyDescent="0.25">
      <c r="A98" s="82">
        <f t="shared" si="0"/>
        <v>282.64999999999998</v>
      </c>
      <c r="B98" s="83">
        <v>3.5624900000000002E-3</v>
      </c>
    </row>
    <row r="99" spans="1:2" x14ac:dyDescent="0.25">
      <c r="A99" s="82">
        <f t="shared" si="0"/>
        <v>283.14999999999998</v>
      </c>
      <c r="B99" s="83">
        <v>3.3913599999999999E-3</v>
      </c>
    </row>
    <row r="100" spans="1:2" x14ac:dyDescent="0.25">
      <c r="A100" s="82">
        <f t="shared" si="0"/>
        <v>283.64999999999998</v>
      </c>
      <c r="B100" s="83">
        <v>3.2257200000000001E-3</v>
      </c>
    </row>
    <row r="101" spans="1:2" x14ac:dyDescent="0.25">
      <c r="A101" s="82">
        <f t="shared" si="0"/>
        <v>284.14999999999998</v>
      </c>
      <c r="B101" s="83">
        <v>3.0656099999999999E-3</v>
      </c>
    </row>
    <row r="102" spans="1:2" x14ac:dyDescent="0.25">
      <c r="A102" s="82">
        <f t="shared" si="0"/>
        <v>284.64999999999998</v>
      </c>
      <c r="B102" s="83">
        <v>2.9109100000000001E-3</v>
      </c>
    </row>
    <row r="103" spans="1:2" x14ac:dyDescent="0.25">
      <c r="A103" s="82">
        <f t="shared" si="0"/>
        <v>285.14999999999998</v>
      </c>
      <c r="B103" s="83">
        <v>2.7615299999999999E-3</v>
      </c>
    </row>
    <row r="104" spans="1:2" x14ac:dyDescent="0.25">
      <c r="A104" s="82">
        <f t="shared" si="0"/>
        <v>285.64999999999998</v>
      </c>
      <c r="B104" s="83">
        <v>2.6173400000000001E-3</v>
      </c>
    </row>
    <row r="105" spans="1:2" x14ac:dyDescent="0.25">
      <c r="A105" s="82">
        <f t="shared" si="0"/>
        <v>286.14999999999998</v>
      </c>
      <c r="B105" s="83">
        <v>2.4783499999999998E-3</v>
      </c>
    </row>
    <row r="106" spans="1:2" x14ac:dyDescent="0.25">
      <c r="A106" s="82">
        <f t="shared" ref="A106:A137" si="1">A105+0.5</f>
        <v>286.64999999999998</v>
      </c>
      <c r="B106" s="83">
        <v>2.3444300000000002E-3</v>
      </c>
    </row>
    <row r="107" spans="1:2" x14ac:dyDescent="0.25">
      <c r="A107" s="82">
        <f t="shared" si="1"/>
        <v>287.14999999999998</v>
      </c>
      <c r="B107" s="83">
        <v>2.2155E-3</v>
      </c>
    </row>
    <row r="108" spans="1:2" x14ac:dyDescent="0.25">
      <c r="A108" s="82">
        <f t="shared" si="1"/>
        <v>287.64999999999998</v>
      </c>
      <c r="B108" s="83">
        <v>2.0914200000000001E-3</v>
      </c>
    </row>
    <row r="109" spans="1:2" x14ac:dyDescent="0.25">
      <c r="A109" s="82">
        <f t="shared" si="1"/>
        <v>288.14999999999998</v>
      </c>
      <c r="B109" s="83">
        <v>1.97218E-3</v>
      </c>
    </row>
    <row r="110" spans="1:2" x14ac:dyDescent="0.25">
      <c r="A110" s="82">
        <f t="shared" si="1"/>
        <v>288.64999999999998</v>
      </c>
      <c r="B110" s="83">
        <v>1.85764E-3</v>
      </c>
    </row>
    <row r="111" spans="1:2" x14ac:dyDescent="0.25">
      <c r="A111" s="82">
        <f t="shared" si="1"/>
        <v>289.14999999999998</v>
      </c>
      <c r="B111" s="83">
        <v>1.7476900000000001E-3</v>
      </c>
    </row>
    <row r="112" spans="1:2" x14ac:dyDescent="0.25">
      <c r="A112" s="82">
        <f t="shared" si="1"/>
        <v>289.64999999999998</v>
      </c>
      <c r="B112" s="83">
        <v>1.6423E-3</v>
      </c>
    </row>
    <row r="113" spans="1:2" x14ac:dyDescent="0.25">
      <c r="A113" s="82">
        <f t="shared" si="1"/>
        <v>290.14999999999998</v>
      </c>
      <c r="B113" s="83">
        <v>1.5412900000000001E-3</v>
      </c>
    </row>
    <row r="114" spans="1:2" x14ac:dyDescent="0.25">
      <c r="A114" s="82">
        <f t="shared" si="1"/>
        <v>290.64999999999998</v>
      </c>
      <c r="B114" s="83">
        <v>1.44461E-3</v>
      </c>
    </row>
    <row r="115" spans="1:2" x14ac:dyDescent="0.25">
      <c r="A115" s="82">
        <f t="shared" si="1"/>
        <v>291.14999999999998</v>
      </c>
      <c r="B115" s="83">
        <v>1.3521900000000001E-3</v>
      </c>
    </row>
    <row r="116" spans="1:2" x14ac:dyDescent="0.25">
      <c r="A116" s="82">
        <f t="shared" si="1"/>
        <v>291.64999999999998</v>
      </c>
      <c r="B116" s="83">
        <v>1.2638899999999999E-3</v>
      </c>
    </row>
    <row r="117" spans="1:2" x14ac:dyDescent="0.25">
      <c r="A117" s="82">
        <f t="shared" si="1"/>
        <v>292.14999999999998</v>
      </c>
      <c r="B117" s="83">
        <v>1.1796E-3</v>
      </c>
    </row>
    <row r="118" spans="1:2" x14ac:dyDescent="0.25">
      <c r="A118" s="82">
        <f t="shared" si="1"/>
        <v>292.64999999999998</v>
      </c>
      <c r="B118" s="83">
        <v>1.09925E-3</v>
      </c>
    </row>
    <row r="119" spans="1:2" x14ac:dyDescent="0.25">
      <c r="A119" s="82">
        <f t="shared" si="1"/>
        <v>293.14999999999998</v>
      </c>
      <c r="B119" s="83">
        <v>1.02272E-3</v>
      </c>
    </row>
    <row r="120" spans="1:2" x14ac:dyDescent="0.25">
      <c r="A120" s="82">
        <f t="shared" si="1"/>
        <v>293.64999999999998</v>
      </c>
      <c r="B120" s="83">
        <v>9.4990999999999999E-4</v>
      </c>
    </row>
    <row r="121" spans="1:2" x14ac:dyDescent="0.25">
      <c r="A121" s="82">
        <f t="shared" si="1"/>
        <v>294.14999999999998</v>
      </c>
      <c r="B121" s="83">
        <v>8.8073000000000003E-4</v>
      </c>
    </row>
    <row r="122" spans="1:2" x14ac:dyDescent="0.25">
      <c r="A122" s="82">
        <f t="shared" si="1"/>
        <v>294.64999999999998</v>
      </c>
      <c r="B122" s="83">
        <v>8.1505E-4</v>
      </c>
    </row>
    <row r="123" spans="1:2" x14ac:dyDescent="0.25">
      <c r="A123" s="82">
        <f t="shared" si="1"/>
        <v>295.14999999999998</v>
      </c>
      <c r="B123" s="83">
        <v>7.5279999999999998E-4</v>
      </c>
    </row>
    <row r="124" spans="1:2" x14ac:dyDescent="0.25">
      <c r="A124" s="82">
        <f t="shared" si="1"/>
        <v>295.64999999999998</v>
      </c>
      <c r="B124" s="83">
        <v>6.9384999999999998E-4</v>
      </c>
    </row>
    <row r="125" spans="1:2" x14ac:dyDescent="0.25">
      <c r="A125" s="82">
        <f t="shared" si="1"/>
        <v>296.14999999999998</v>
      </c>
      <c r="B125" s="83">
        <v>6.3812999999999999E-4</v>
      </c>
    </row>
    <row r="126" spans="1:2" x14ac:dyDescent="0.25">
      <c r="A126" s="82">
        <f t="shared" si="1"/>
        <v>296.64999999999998</v>
      </c>
      <c r="B126" s="83">
        <v>5.8551000000000002E-4</v>
      </c>
    </row>
    <row r="127" spans="1:2" x14ac:dyDescent="0.25">
      <c r="A127" s="82">
        <f t="shared" si="1"/>
        <v>297.14999999999998</v>
      </c>
      <c r="B127" s="83">
        <v>5.3591000000000001E-4</v>
      </c>
    </row>
    <row r="128" spans="1:2" x14ac:dyDescent="0.25">
      <c r="A128" s="82">
        <f t="shared" si="1"/>
        <v>297.64999999999998</v>
      </c>
      <c r="B128" s="83">
        <v>4.8921000000000001E-4</v>
      </c>
    </row>
    <row r="129" spans="1:2" x14ac:dyDescent="0.25">
      <c r="A129" s="82">
        <f t="shared" si="1"/>
        <v>298.14999999999998</v>
      </c>
      <c r="B129" s="83">
        <v>4.4533000000000002E-4</v>
      </c>
    </row>
    <row r="130" spans="1:2" x14ac:dyDescent="0.25">
      <c r="A130" s="82">
        <f t="shared" si="1"/>
        <v>298.64999999999998</v>
      </c>
      <c r="B130" s="83">
        <v>4.0414999999999998E-4</v>
      </c>
    </row>
    <row r="131" spans="1:2" x14ac:dyDescent="0.25">
      <c r="A131" s="82">
        <f t="shared" si="1"/>
        <v>299.14999999999998</v>
      </c>
      <c r="B131" s="83">
        <v>3.6559E-4</v>
      </c>
    </row>
    <row r="132" spans="1:2" x14ac:dyDescent="0.25">
      <c r="A132" s="82">
        <f t="shared" si="1"/>
        <v>299.64999999999998</v>
      </c>
      <c r="B132" s="83">
        <v>3.2955000000000001E-4</v>
      </c>
    </row>
    <row r="133" spans="1:2" x14ac:dyDescent="0.25">
      <c r="A133" s="82">
        <f t="shared" si="1"/>
        <v>300.14999999999998</v>
      </c>
      <c r="B133" s="83">
        <v>2.9592000000000003E-4</v>
      </c>
    </row>
    <row r="134" spans="1:2" x14ac:dyDescent="0.25">
      <c r="A134" s="82">
        <f t="shared" si="1"/>
        <v>300.64999999999998</v>
      </c>
      <c r="B134" s="83">
        <v>2.6462000000000002E-4</v>
      </c>
    </row>
    <row r="135" spans="1:2" x14ac:dyDescent="0.25">
      <c r="A135" s="82">
        <f t="shared" si="1"/>
        <v>301.14999999999998</v>
      </c>
      <c r="B135" s="83">
        <v>2.3556E-4</v>
      </c>
    </row>
    <row r="136" spans="1:2" x14ac:dyDescent="0.25">
      <c r="A136" s="82">
        <f t="shared" si="1"/>
        <v>301.64999999999998</v>
      </c>
      <c r="B136" s="83">
        <v>2.0864000000000001E-4</v>
      </c>
    </row>
    <row r="137" spans="1:2" x14ac:dyDescent="0.25">
      <c r="A137" s="82">
        <f t="shared" si="1"/>
        <v>302.14999999999998</v>
      </c>
      <c r="B137" s="83">
        <v>1.8377000000000001E-4</v>
      </c>
    </row>
    <row r="138" spans="1:2" x14ac:dyDescent="0.25">
      <c r="A138" s="82">
        <f t="shared" ref="A138:A153" si="2">A137+0.5</f>
        <v>302.64999999999998</v>
      </c>
      <c r="B138" s="83">
        <v>1.6087E-4</v>
      </c>
    </row>
    <row r="139" spans="1:2" x14ac:dyDescent="0.25">
      <c r="A139" s="82">
        <f t="shared" si="2"/>
        <v>303.14999999999998</v>
      </c>
      <c r="B139" s="83">
        <v>1.3985000000000001E-4</v>
      </c>
    </row>
    <row r="140" spans="1:2" x14ac:dyDescent="0.25">
      <c r="A140" s="82">
        <f t="shared" si="2"/>
        <v>303.64999999999998</v>
      </c>
      <c r="B140" s="83">
        <v>1.2063E-4</v>
      </c>
    </row>
    <row r="141" spans="1:2" x14ac:dyDescent="0.25">
      <c r="A141" s="82">
        <f t="shared" si="2"/>
        <v>304.14999999999998</v>
      </c>
      <c r="B141" s="83">
        <v>1.0313E-4</v>
      </c>
    </row>
    <row r="142" spans="1:2" x14ac:dyDescent="0.25">
      <c r="A142" s="82">
        <f t="shared" si="2"/>
        <v>304.64999999999998</v>
      </c>
      <c r="B142" s="83">
        <v>8.7250000000000007E-5</v>
      </c>
    </row>
    <row r="143" spans="1:2" x14ac:dyDescent="0.25">
      <c r="A143" s="82">
        <f t="shared" si="2"/>
        <v>305.14999999999998</v>
      </c>
      <c r="B143" s="83">
        <v>7.2940000000000003E-5</v>
      </c>
    </row>
    <row r="144" spans="1:2" x14ac:dyDescent="0.25">
      <c r="A144" s="82">
        <f t="shared" si="2"/>
        <v>305.64999999999998</v>
      </c>
      <c r="B144" s="83">
        <v>6.0109999999999999E-5</v>
      </c>
    </row>
    <row r="145" spans="1:17" x14ac:dyDescent="0.25">
      <c r="A145" s="82">
        <f t="shared" si="2"/>
        <v>306.14999999999998</v>
      </c>
      <c r="B145" s="83">
        <v>4.8699999999999998E-5</v>
      </c>
    </row>
    <row r="146" spans="1:17" x14ac:dyDescent="0.25">
      <c r="A146" s="82">
        <f t="shared" si="2"/>
        <v>306.64999999999998</v>
      </c>
      <c r="B146" s="83">
        <v>3.8630000000000001E-5</v>
      </c>
    </row>
    <row r="147" spans="1:17" x14ac:dyDescent="0.25">
      <c r="A147" s="82">
        <f t="shared" si="2"/>
        <v>307.14999999999998</v>
      </c>
      <c r="B147" s="83">
        <v>2.9830000000000001E-5</v>
      </c>
    </row>
    <row r="148" spans="1:17" x14ac:dyDescent="0.25">
      <c r="A148" s="82">
        <f t="shared" si="2"/>
        <v>307.64999999999998</v>
      </c>
      <c r="B148" s="83">
        <v>2.228E-5</v>
      </c>
    </row>
    <row r="149" spans="1:17" x14ac:dyDescent="0.25">
      <c r="A149" s="82">
        <f t="shared" si="2"/>
        <v>308.14999999999998</v>
      </c>
      <c r="B149" s="83">
        <v>1.5889999999999999E-5</v>
      </c>
    </row>
    <row r="150" spans="1:17" x14ac:dyDescent="0.25">
      <c r="A150" s="82">
        <f t="shared" si="2"/>
        <v>308.64999999999998</v>
      </c>
      <c r="B150" s="83">
        <v>1.06E-5</v>
      </c>
    </row>
    <row r="151" spans="1:17" x14ac:dyDescent="0.25">
      <c r="A151" s="82">
        <f t="shared" si="2"/>
        <v>309.14999999999998</v>
      </c>
      <c r="B151" s="83">
        <v>6.3500000000000002E-6</v>
      </c>
    </row>
    <row r="152" spans="1:17" x14ac:dyDescent="0.25">
      <c r="A152" s="82">
        <f t="shared" si="2"/>
        <v>309.64999999999998</v>
      </c>
      <c r="B152" s="83">
        <v>3.1300000000000001E-6</v>
      </c>
    </row>
    <row r="153" spans="1:17" ht="15.75" thickBot="1" x14ac:dyDescent="0.3">
      <c r="A153" s="84">
        <f t="shared" si="2"/>
        <v>310.14999999999998</v>
      </c>
      <c r="B153" s="85">
        <v>8.6000000000000002E-7</v>
      </c>
    </row>
    <row r="154" spans="1:17" ht="15.75" thickBot="1" x14ac:dyDescent="0.3"/>
    <row r="155" spans="1:17" ht="19.5" thickBot="1" x14ac:dyDescent="0.3">
      <c r="A155" s="169" t="s">
        <v>143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1"/>
    </row>
    <row r="156" spans="1:17" ht="15.75" thickBot="1" x14ac:dyDescent="0.3">
      <c r="A156" s="172" t="s">
        <v>151</v>
      </c>
      <c r="B156" s="173"/>
      <c r="C156" s="173"/>
      <c r="D156" s="173"/>
      <c r="E156" s="173"/>
      <c r="F156" s="174"/>
      <c r="G156" s="172" t="s">
        <v>152</v>
      </c>
      <c r="H156" s="173"/>
      <c r="I156" s="173"/>
      <c r="J156" s="173"/>
      <c r="K156" s="173"/>
      <c r="L156" s="174"/>
    </row>
    <row r="157" spans="1:17" ht="15.75" thickBot="1" x14ac:dyDescent="0.3">
      <c r="A157" s="74" t="s">
        <v>70</v>
      </c>
      <c r="B157" s="75" t="s">
        <v>150</v>
      </c>
      <c r="C157" s="76" t="s">
        <v>153</v>
      </c>
      <c r="G157" s="74" t="s">
        <v>70</v>
      </c>
      <c r="H157" s="75" t="s">
        <v>150</v>
      </c>
      <c r="I157" s="76" t="s">
        <v>153</v>
      </c>
    </row>
    <row r="158" spans="1:17" x14ac:dyDescent="0.25">
      <c r="A158" s="61">
        <v>31</v>
      </c>
      <c r="B158" s="77">
        <v>3.8742897860205121E-3</v>
      </c>
      <c r="C158" s="62">
        <f t="shared" ref="C158:C187" si="3">B158*A158</f>
        <v>0.12010298336663587</v>
      </c>
      <c r="D158" s="87" t="s">
        <v>149</v>
      </c>
      <c r="E158" s="68">
        <v>25.080542005896337</v>
      </c>
      <c r="G158" s="61">
        <v>31</v>
      </c>
      <c r="H158" s="77">
        <v>3.4622837274269564E-3</v>
      </c>
      <c r="I158" s="62">
        <f t="shared" ref="I158:I187" si="4">H158*G158</f>
        <v>0.10733079555023564</v>
      </c>
      <c r="J158" s="87" t="s">
        <v>149</v>
      </c>
      <c r="K158" s="69">
        <v>26.019668652839812</v>
      </c>
    </row>
    <row r="159" spans="1:17" x14ac:dyDescent="0.25">
      <c r="A159" s="61">
        <v>32</v>
      </c>
      <c r="B159" s="77">
        <v>1.4990354962525796E-2</v>
      </c>
      <c r="C159" s="62">
        <f t="shared" si="3"/>
        <v>0.47969135880082547</v>
      </c>
      <c r="D159" s="88" t="s">
        <v>148</v>
      </c>
      <c r="E159" s="70">
        <v>16.801028966425545</v>
      </c>
      <c r="G159" s="61">
        <v>32</v>
      </c>
      <c r="H159" s="77">
        <v>8.0786620306628754E-3</v>
      </c>
      <c r="I159" s="62">
        <f t="shared" si="4"/>
        <v>0.25851718498121201</v>
      </c>
      <c r="J159" s="88" t="s">
        <v>148</v>
      </c>
      <c r="K159" s="71">
        <v>16.470590275338477</v>
      </c>
    </row>
    <row r="160" spans="1:17" x14ac:dyDescent="0.25">
      <c r="A160" s="61">
        <v>33</v>
      </c>
      <c r="B160" s="77">
        <v>2.4134447470510949E-2</v>
      </c>
      <c r="C160" s="62">
        <f t="shared" si="3"/>
        <v>0.79643676652686135</v>
      </c>
      <c r="D160" s="88" t="s">
        <v>147</v>
      </c>
      <c r="E160" s="70">
        <v>18.009222586153609</v>
      </c>
      <c r="G160" s="61">
        <v>33</v>
      </c>
      <c r="H160" s="77">
        <v>1.4426182197612313E-2</v>
      </c>
      <c r="I160" s="62">
        <f t="shared" si="4"/>
        <v>0.47606401252120634</v>
      </c>
      <c r="J160" s="88" t="s">
        <v>147</v>
      </c>
      <c r="K160" s="71">
        <v>19.729665645137498</v>
      </c>
    </row>
    <row r="161" spans="1:11" ht="15.75" thickBot="1" x14ac:dyDescent="0.3">
      <c r="A161" s="61">
        <v>34</v>
      </c>
      <c r="B161" s="77">
        <v>4.1149617243709642E-2</v>
      </c>
      <c r="C161" s="62">
        <f t="shared" si="3"/>
        <v>1.3990869862861279</v>
      </c>
      <c r="D161" s="89" t="s">
        <v>146</v>
      </c>
      <c r="E161" s="72">
        <v>17.405125776289577</v>
      </c>
      <c r="G161" s="61">
        <v>34</v>
      </c>
      <c r="H161" s="77">
        <v>2.3081891516179748E-2</v>
      </c>
      <c r="I161" s="62">
        <f t="shared" si="4"/>
        <v>0.78478431155011141</v>
      </c>
      <c r="J161" s="89" t="s">
        <v>146</v>
      </c>
      <c r="K161" s="73">
        <v>18.100127960237984</v>
      </c>
    </row>
    <row r="162" spans="1:11" x14ac:dyDescent="0.25">
      <c r="A162" s="61">
        <v>35</v>
      </c>
      <c r="B162" s="77">
        <v>6.3408168667796527E-2</v>
      </c>
      <c r="C162" s="62">
        <f t="shared" si="3"/>
        <v>2.2192859033728785</v>
      </c>
      <c r="G162" s="61">
        <v>35</v>
      </c>
      <c r="H162" s="77">
        <v>3.7508073713792063E-2</v>
      </c>
      <c r="I162" s="62">
        <f t="shared" si="4"/>
        <v>1.3127825799827222</v>
      </c>
    </row>
    <row r="163" spans="1:11" x14ac:dyDescent="0.25">
      <c r="A163" s="61">
        <v>36</v>
      </c>
      <c r="B163" s="77">
        <v>8.1737186248157873E-2</v>
      </c>
      <c r="C163" s="62">
        <f t="shared" si="3"/>
        <v>2.9425387049336833</v>
      </c>
      <c r="G163" s="61">
        <v>36</v>
      </c>
      <c r="H163" s="77">
        <v>5.4242445063022428E-2</v>
      </c>
      <c r="I163" s="62">
        <f t="shared" si="4"/>
        <v>1.9527280222688075</v>
      </c>
    </row>
    <row r="164" spans="1:11" x14ac:dyDescent="0.25">
      <c r="A164" s="61">
        <v>37</v>
      </c>
      <c r="B164" s="77">
        <v>9.6129464238136161E-2</v>
      </c>
      <c r="C164" s="62">
        <f t="shared" si="3"/>
        <v>3.5567901768110382</v>
      </c>
      <c r="G164" s="61">
        <v>37</v>
      </c>
      <c r="H164" s="77">
        <v>7.5593194715488324E-2</v>
      </c>
      <c r="I164" s="62">
        <f t="shared" si="4"/>
        <v>2.7969482044730678</v>
      </c>
    </row>
    <row r="165" spans="1:11" x14ac:dyDescent="0.25">
      <c r="A165" s="61">
        <v>38</v>
      </c>
      <c r="B165" s="77">
        <v>0.1006858980410382</v>
      </c>
      <c r="C165" s="62">
        <f t="shared" si="3"/>
        <v>3.8260641255594514</v>
      </c>
      <c r="G165" s="61">
        <v>38</v>
      </c>
      <c r="H165" s="77">
        <v>9.405870792843242E-2</v>
      </c>
      <c r="I165" s="62">
        <f t="shared" si="4"/>
        <v>3.5742309012804321</v>
      </c>
    </row>
    <row r="166" spans="1:11" x14ac:dyDescent="0.25">
      <c r="A166" s="61">
        <v>39</v>
      </c>
      <c r="B166" s="77">
        <v>0.10196371711491481</v>
      </c>
      <c r="C166" s="62">
        <f t="shared" si="3"/>
        <v>3.9765849674816778</v>
      </c>
      <c r="G166" s="61">
        <v>39</v>
      </c>
      <c r="H166" s="77">
        <v>0.10675374826233096</v>
      </c>
      <c r="I166" s="62">
        <f t="shared" si="4"/>
        <v>4.1633961822309073</v>
      </c>
    </row>
    <row r="167" spans="1:11" x14ac:dyDescent="0.25">
      <c r="A167" s="61">
        <v>40</v>
      </c>
      <c r="B167" s="77">
        <v>9.4714735977772732E-2</v>
      </c>
      <c r="C167" s="62">
        <f t="shared" si="3"/>
        <v>3.7885894391109094</v>
      </c>
      <c r="G167" s="61">
        <v>40</v>
      </c>
      <c r="H167" s="77">
        <v>0.10963898470185375</v>
      </c>
      <c r="I167" s="62">
        <f t="shared" si="4"/>
        <v>4.3855593880741504</v>
      </c>
    </row>
    <row r="168" spans="1:11" x14ac:dyDescent="0.25">
      <c r="A168" s="61">
        <v>41</v>
      </c>
      <c r="B168" s="77">
        <v>8.0257606267879714E-2</v>
      </c>
      <c r="C168" s="62">
        <f t="shared" si="3"/>
        <v>3.2905618569830684</v>
      </c>
      <c r="G168" s="61">
        <v>41</v>
      </c>
      <c r="H168" s="77">
        <v>0.1004062280953814</v>
      </c>
      <c r="I168" s="62">
        <f t="shared" si="4"/>
        <v>4.1166553519106373</v>
      </c>
    </row>
    <row r="169" spans="1:11" x14ac:dyDescent="0.25">
      <c r="A169" s="61">
        <v>42</v>
      </c>
      <c r="B169" s="77">
        <v>7.6945364721120707E-2</v>
      </c>
      <c r="C169" s="62">
        <f t="shared" si="3"/>
        <v>3.2317053182870699</v>
      </c>
      <c r="G169" s="61">
        <v>42</v>
      </c>
      <c r="H169" s="77">
        <v>9.9829180807477422E-2</v>
      </c>
      <c r="I169" s="62">
        <f t="shared" si="4"/>
        <v>4.1928255939140513</v>
      </c>
    </row>
    <row r="170" spans="1:11" x14ac:dyDescent="0.25">
      <c r="A170" s="61">
        <v>43</v>
      </c>
      <c r="B170" s="77">
        <v>5.5272880691819209E-2</v>
      </c>
      <c r="C170" s="62">
        <f t="shared" si="3"/>
        <v>2.3767338697482261</v>
      </c>
      <c r="G170" s="61">
        <v>43</v>
      </c>
      <c r="H170" s="77">
        <v>7.3862052851774662E-2</v>
      </c>
      <c r="I170" s="62">
        <f t="shared" si="4"/>
        <v>3.1760682726263103</v>
      </c>
    </row>
    <row r="171" spans="1:11" x14ac:dyDescent="0.25">
      <c r="A171" s="61">
        <v>44</v>
      </c>
      <c r="B171" s="77">
        <v>4.7368176608872124E-2</v>
      </c>
      <c r="C171" s="62">
        <f t="shared" si="3"/>
        <v>2.0841997707903737</v>
      </c>
      <c r="G171" s="61">
        <v>44</v>
      </c>
      <c r="H171" s="77">
        <v>5.8281776078353345E-2</v>
      </c>
      <c r="I171" s="62">
        <f t="shared" si="4"/>
        <v>2.5643981474475472</v>
      </c>
    </row>
    <row r="172" spans="1:11" x14ac:dyDescent="0.25">
      <c r="A172" s="61">
        <v>45</v>
      </c>
      <c r="B172" s="77">
        <v>3.4220090875036864E-2</v>
      </c>
      <c r="C172" s="62">
        <f t="shared" si="3"/>
        <v>1.5399040893766589</v>
      </c>
      <c r="G172" s="61">
        <v>45</v>
      </c>
      <c r="H172" s="77">
        <v>3.9816262865410061E-2</v>
      </c>
      <c r="I172" s="62">
        <f t="shared" si="4"/>
        <v>1.7917318289434527</v>
      </c>
    </row>
    <row r="173" spans="1:11" x14ac:dyDescent="0.25">
      <c r="A173" s="61">
        <v>46</v>
      </c>
      <c r="B173" s="77">
        <v>2.8940680490862462E-2</v>
      </c>
      <c r="C173" s="62">
        <f t="shared" si="3"/>
        <v>1.3312713025796732</v>
      </c>
      <c r="G173" s="61">
        <v>46</v>
      </c>
      <c r="H173" s="77">
        <v>3.1737600834747123E-2</v>
      </c>
      <c r="I173" s="62">
        <f t="shared" si="4"/>
        <v>1.4599296383983678</v>
      </c>
    </row>
    <row r="174" spans="1:11" x14ac:dyDescent="0.25">
      <c r="A174" s="61">
        <v>47</v>
      </c>
      <c r="B174" s="77">
        <v>1.7104040648637468E-2</v>
      </c>
      <c r="C174" s="62">
        <f t="shared" si="3"/>
        <v>0.80388991048596092</v>
      </c>
      <c r="G174" s="61">
        <v>47</v>
      </c>
      <c r="H174" s="77">
        <v>1.9042560500848252E-2</v>
      </c>
      <c r="I174" s="62">
        <f t="shared" si="4"/>
        <v>0.89500034353986779</v>
      </c>
    </row>
    <row r="175" spans="1:11" x14ac:dyDescent="0.25">
      <c r="A175" s="61">
        <v>48</v>
      </c>
      <c r="B175" s="77">
        <v>1.2480353210268236E-2</v>
      </c>
      <c r="C175" s="62">
        <f t="shared" si="3"/>
        <v>0.5990569540928754</v>
      </c>
      <c r="G175" s="61">
        <v>48</v>
      </c>
      <c r="H175" s="77">
        <v>1.4426182197612313E-2</v>
      </c>
      <c r="I175" s="62">
        <f t="shared" si="4"/>
        <v>0.69245674548539105</v>
      </c>
    </row>
    <row r="176" spans="1:11" x14ac:dyDescent="0.25">
      <c r="A176" s="61">
        <v>49</v>
      </c>
      <c r="B176" s="77">
        <v>7.85666577189904E-3</v>
      </c>
      <c r="C176" s="62">
        <f t="shared" si="3"/>
        <v>0.38497662282305295</v>
      </c>
      <c r="G176" s="61">
        <v>49</v>
      </c>
      <c r="H176" s="77">
        <v>9.8098038943763757E-3</v>
      </c>
      <c r="I176" s="62">
        <f t="shared" si="4"/>
        <v>0.48068039082444242</v>
      </c>
    </row>
    <row r="177" spans="1:11" x14ac:dyDescent="0.25">
      <c r="A177" s="61">
        <v>50</v>
      </c>
      <c r="B177" s="77">
        <v>5.8558701167501798E-3</v>
      </c>
      <c r="C177" s="62">
        <f t="shared" si="3"/>
        <v>0.29279350583750902</v>
      </c>
      <c r="G177" s="61">
        <v>50</v>
      </c>
      <c r="H177" s="77">
        <v>7.5016147427583767E-3</v>
      </c>
      <c r="I177" s="62">
        <f t="shared" si="4"/>
        <v>0.37508073713791884</v>
      </c>
    </row>
    <row r="178" spans="1:11" x14ac:dyDescent="0.25">
      <c r="A178" s="61">
        <v>51</v>
      </c>
      <c r="B178" s="77">
        <v>3.1993515157962365E-3</v>
      </c>
      <c r="C178" s="62">
        <f t="shared" si="3"/>
        <v>0.16316692730560806</v>
      </c>
      <c r="G178" s="61">
        <v>51</v>
      </c>
      <c r="H178" s="77">
        <v>5.3948754544264725E-3</v>
      </c>
      <c r="I178" s="62">
        <f t="shared" si="4"/>
        <v>0.27513864817575012</v>
      </c>
    </row>
    <row r="179" spans="1:11" x14ac:dyDescent="0.25">
      <c r="A179" s="61">
        <v>52</v>
      </c>
      <c r="B179" s="77">
        <v>2.5100017522575627E-3</v>
      </c>
      <c r="C179" s="62">
        <f t="shared" si="3"/>
        <v>0.13052009111739327</v>
      </c>
      <c r="G179" s="61">
        <v>52</v>
      </c>
      <c r="H179" s="77">
        <v>3.8437540763009447E-3</v>
      </c>
      <c r="I179" s="62">
        <f t="shared" si="4"/>
        <v>0.19987521196764912</v>
      </c>
    </row>
    <row r="180" spans="1:11" x14ac:dyDescent="0.25">
      <c r="A180" s="61">
        <v>53</v>
      </c>
      <c r="B180" s="77">
        <v>1.8206519887188882E-3</v>
      </c>
      <c r="C180" s="62">
        <f t="shared" si="3"/>
        <v>9.649455540210107E-2</v>
      </c>
      <c r="G180" s="61">
        <v>53</v>
      </c>
      <c r="H180" s="77">
        <v>2.7386073179794549E-3</v>
      </c>
      <c r="I180" s="62">
        <f t="shared" si="4"/>
        <v>0.14514618785291111</v>
      </c>
    </row>
    <row r="181" spans="1:11" x14ac:dyDescent="0.25">
      <c r="A181" s="61">
        <v>54</v>
      </c>
      <c r="B181" s="77">
        <v>1.1615636095453957E-3</v>
      </c>
      <c r="C181" s="62">
        <f t="shared" si="3"/>
        <v>6.2724434915451363E-2</v>
      </c>
      <c r="G181" s="61">
        <v>54</v>
      </c>
      <c r="H181" s="77">
        <v>1.9512096490075879E-3</v>
      </c>
      <c r="I181" s="62">
        <f t="shared" si="4"/>
        <v>0.10536532104640975</v>
      </c>
    </row>
    <row r="182" spans="1:11" x14ac:dyDescent="0.25">
      <c r="A182" s="61">
        <v>55</v>
      </c>
      <c r="B182" s="77">
        <v>7.8907574358252788E-4</v>
      </c>
      <c r="C182" s="62">
        <f t="shared" si="3"/>
        <v>4.3399165897039037E-2</v>
      </c>
      <c r="G182" s="61">
        <v>55</v>
      </c>
      <c r="H182" s="77">
        <v>1.3902026294113901E-3</v>
      </c>
      <c r="I182" s="62">
        <f t="shared" si="4"/>
        <v>7.6461144617626459E-2</v>
      </c>
    </row>
    <row r="183" spans="1:11" x14ac:dyDescent="0.25">
      <c r="A183" s="61">
        <v>56</v>
      </c>
      <c r="B183" s="77">
        <v>5.3603653213103307E-4</v>
      </c>
      <c r="C183" s="62">
        <f t="shared" si="3"/>
        <v>3.0018045799337853E-2</v>
      </c>
      <c r="G183" s="61">
        <v>56</v>
      </c>
      <c r="H183" s="77">
        <v>9.9049497413325905E-4</v>
      </c>
      <c r="I183" s="62">
        <f t="shared" si="4"/>
        <v>5.5467718551462507E-2</v>
      </c>
    </row>
    <row r="184" spans="1:11" x14ac:dyDescent="0.25">
      <c r="A184" s="61">
        <v>57</v>
      </c>
      <c r="B184" s="77">
        <v>3.6414142256422337E-4</v>
      </c>
      <c r="C184" s="62">
        <f t="shared" si="3"/>
        <v>2.0756061086160731E-2</v>
      </c>
      <c r="G184" s="61">
        <v>57</v>
      </c>
      <c r="H184" s="77">
        <v>7.0571028498100116E-4</v>
      </c>
      <c r="I184" s="62">
        <f t="shared" si="4"/>
        <v>4.0225486243917065E-2</v>
      </c>
    </row>
    <row r="185" spans="1:11" x14ac:dyDescent="0.25">
      <c r="A185" s="61">
        <v>58</v>
      </c>
      <c r="B185" s="77">
        <v>2.473692886190875E-4</v>
      </c>
      <c r="C185" s="62">
        <f t="shared" si="3"/>
        <v>1.4347418739907076E-2</v>
      </c>
      <c r="G185" s="61">
        <v>58</v>
      </c>
      <c r="H185" s="77">
        <v>5.0280619219069398E-4</v>
      </c>
      <c r="I185" s="62">
        <f t="shared" si="4"/>
        <v>2.9162759147060249E-2</v>
      </c>
    </row>
    <row r="186" spans="1:11" x14ac:dyDescent="0.25">
      <c r="A186" s="61">
        <v>59</v>
      </c>
      <c r="B186" s="77">
        <v>1.6804340610582718E-4</v>
      </c>
      <c r="C186" s="62">
        <f t="shared" si="3"/>
        <v>9.914560960243804E-3</v>
      </c>
      <c r="G186" s="61">
        <v>59</v>
      </c>
      <c r="H186" s="77">
        <v>3.5824058722923698E-4</v>
      </c>
      <c r="I186" s="62">
        <f t="shared" si="4"/>
        <v>2.1136194646524983E-2</v>
      </c>
    </row>
    <row r="187" spans="1:11" ht="15.75" thickBot="1" x14ac:dyDescent="0.3">
      <c r="A187" s="64">
        <v>60</v>
      </c>
      <c r="B187" s="77">
        <v>1.1415558694972538E-4</v>
      </c>
      <c r="C187" s="62">
        <f t="shared" si="3"/>
        <v>6.849335216983523E-3</v>
      </c>
      <c r="G187" s="64">
        <v>60</v>
      </c>
      <c r="H187" s="79">
        <v>2.5524013095223734E-4</v>
      </c>
      <c r="I187" s="86">
        <f t="shared" si="4"/>
        <v>1.5314407857134241E-2</v>
      </c>
    </row>
    <row r="188" spans="1:11" ht="15.75" thickBot="1" x14ac:dyDescent="0.3">
      <c r="B188" s="90" t="s">
        <v>144</v>
      </c>
      <c r="C188" s="91">
        <f>SUM(C158:C187)</f>
        <v>39.618455209694794</v>
      </c>
      <c r="D188" s="91" t="s">
        <v>17</v>
      </c>
      <c r="E188" s="92" t="s">
        <v>94</v>
      </c>
      <c r="G188" s="90"/>
      <c r="H188" s="91" t="s">
        <v>144</v>
      </c>
      <c r="I188" s="91">
        <f>SUM(I158:I187)</f>
        <v>40.520461713247279</v>
      </c>
      <c r="J188" s="91" t="s">
        <v>17</v>
      </c>
      <c r="K188" s="92">
        <v>40</v>
      </c>
    </row>
    <row r="189" spans="1:11" x14ac:dyDescent="0.25">
      <c r="A189" s="74" t="s">
        <v>70</v>
      </c>
      <c r="B189" s="77"/>
      <c r="C189" s="77" t="s">
        <v>145</v>
      </c>
      <c r="D189" s="62" t="s">
        <v>153</v>
      </c>
      <c r="G189" s="74" t="s">
        <v>70</v>
      </c>
      <c r="H189" s="75"/>
      <c r="I189" s="75" t="s">
        <v>145</v>
      </c>
      <c r="J189" s="76" t="s">
        <v>153</v>
      </c>
    </row>
    <row r="190" spans="1:11" x14ac:dyDescent="0.25">
      <c r="A190" s="61">
        <v>1</v>
      </c>
      <c r="B190" s="77" t="s">
        <v>132</v>
      </c>
      <c r="C190" s="78">
        <v>0</v>
      </c>
      <c r="D190" s="67">
        <f t="shared" ref="D190:D221" si="5">C190*A190</f>
        <v>0</v>
      </c>
      <c r="G190" s="61">
        <v>1</v>
      </c>
      <c r="H190" s="77" t="s">
        <v>132</v>
      </c>
      <c r="I190" s="78">
        <v>0</v>
      </c>
      <c r="J190" s="67">
        <f t="shared" ref="J190:J221" si="6">I190*G190</f>
        <v>0</v>
      </c>
    </row>
    <row r="191" spans="1:11" x14ac:dyDescent="0.25">
      <c r="A191" s="61">
        <v>2</v>
      </c>
      <c r="B191" s="77" t="s">
        <v>131</v>
      </c>
      <c r="C191" s="78">
        <v>0</v>
      </c>
      <c r="D191" s="67">
        <f t="shared" si="5"/>
        <v>0</v>
      </c>
      <c r="G191" s="61">
        <v>2</v>
      </c>
      <c r="H191" s="77" t="s">
        <v>131</v>
      </c>
      <c r="I191" s="78">
        <v>0</v>
      </c>
      <c r="J191" s="67">
        <f t="shared" si="6"/>
        <v>0</v>
      </c>
    </row>
    <row r="192" spans="1:11" x14ac:dyDescent="0.25">
      <c r="A192" s="61">
        <v>3</v>
      </c>
      <c r="B192" s="77" t="s">
        <v>130</v>
      </c>
      <c r="C192" s="78">
        <v>0</v>
      </c>
      <c r="D192" s="67">
        <f t="shared" si="5"/>
        <v>0</v>
      </c>
      <c r="G192" s="61">
        <v>3</v>
      </c>
      <c r="H192" s="77" t="s">
        <v>130</v>
      </c>
      <c r="I192" s="78">
        <v>0</v>
      </c>
      <c r="J192" s="67">
        <f t="shared" si="6"/>
        <v>0</v>
      </c>
    </row>
    <row r="193" spans="1:10" x14ac:dyDescent="0.25">
      <c r="A193" s="61">
        <v>4</v>
      </c>
      <c r="B193" s="77" t="s">
        <v>129</v>
      </c>
      <c r="C193" s="78">
        <v>0</v>
      </c>
      <c r="D193" s="67">
        <f t="shared" si="5"/>
        <v>0</v>
      </c>
      <c r="G193" s="61">
        <v>4</v>
      </c>
      <c r="H193" s="77" t="s">
        <v>129</v>
      </c>
      <c r="I193" s="78">
        <v>0</v>
      </c>
      <c r="J193" s="67">
        <f t="shared" si="6"/>
        <v>0</v>
      </c>
    </row>
    <row r="194" spans="1:10" x14ac:dyDescent="0.25">
      <c r="A194" s="61">
        <v>5</v>
      </c>
      <c r="B194" s="77" t="s">
        <v>128</v>
      </c>
      <c r="C194" s="78">
        <v>0</v>
      </c>
      <c r="D194" s="67">
        <f t="shared" si="5"/>
        <v>0</v>
      </c>
      <c r="G194" s="61">
        <v>5</v>
      </c>
      <c r="H194" s="77" t="s">
        <v>128</v>
      </c>
      <c r="I194" s="78">
        <v>0</v>
      </c>
      <c r="J194" s="67">
        <f t="shared" si="6"/>
        <v>0</v>
      </c>
    </row>
    <row r="195" spans="1:10" x14ac:dyDescent="0.25">
      <c r="A195" s="61">
        <v>6</v>
      </c>
      <c r="B195" s="77" t="s">
        <v>127</v>
      </c>
      <c r="C195" s="78">
        <v>0</v>
      </c>
      <c r="D195" s="67">
        <f t="shared" si="5"/>
        <v>0</v>
      </c>
      <c r="G195" s="61">
        <v>6</v>
      </c>
      <c r="H195" s="77" t="s">
        <v>127</v>
      </c>
      <c r="I195" s="78">
        <v>0</v>
      </c>
      <c r="J195" s="67">
        <f t="shared" si="6"/>
        <v>0</v>
      </c>
    </row>
    <row r="196" spans="1:10" x14ac:dyDescent="0.25">
      <c r="A196" s="61">
        <v>7</v>
      </c>
      <c r="B196" s="77" t="s">
        <v>126</v>
      </c>
      <c r="C196" s="78">
        <v>0</v>
      </c>
      <c r="D196" s="67">
        <f t="shared" si="5"/>
        <v>0</v>
      </c>
      <c r="G196" s="61">
        <v>7</v>
      </c>
      <c r="H196" s="77" t="s">
        <v>126</v>
      </c>
      <c r="I196" s="78">
        <v>0</v>
      </c>
      <c r="J196" s="67">
        <f t="shared" si="6"/>
        <v>0</v>
      </c>
    </row>
    <row r="197" spans="1:10" x14ac:dyDescent="0.25">
      <c r="A197" s="61">
        <v>8</v>
      </c>
      <c r="B197" s="77" t="s">
        <v>125</v>
      </c>
      <c r="C197" s="78">
        <v>0</v>
      </c>
      <c r="D197" s="67">
        <f t="shared" si="5"/>
        <v>0</v>
      </c>
      <c r="G197" s="61">
        <v>8</v>
      </c>
      <c r="H197" s="77" t="s">
        <v>125</v>
      </c>
      <c r="I197" s="78">
        <v>0</v>
      </c>
      <c r="J197" s="67">
        <f t="shared" si="6"/>
        <v>0</v>
      </c>
    </row>
    <row r="198" spans="1:10" x14ac:dyDescent="0.25">
      <c r="A198" s="61">
        <v>9</v>
      </c>
      <c r="B198" s="77" t="s">
        <v>124</v>
      </c>
      <c r="C198" s="78">
        <v>0</v>
      </c>
      <c r="D198" s="67">
        <f t="shared" si="5"/>
        <v>0</v>
      </c>
      <c r="G198" s="61">
        <v>9</v>
      </c>
      <c r="H198" s="77" t="s">
        <v>124</v>
      </c>
      <c r="I198" s="78">
        <v>0</v>
      </c>
      <c r="J198" s="67">
        <f t="shared" si="6"/>
        <v>0</v>
      </c>
    </row>
    <row r="199" spans="1:10" x14ac:dyDescent="0.25">
      <c r="A199" s="61">
        <v>10</v>
      </c>
      <c r="B199" s="77" t="s">
        <v>123</v>
      </c>
      <c r="C199" s="78">
        <v>2.1299999999999999E-7</v>
      </c>
      <c r="D199" s="67">
        <f t="shared" si="5"/>
        <v>2.1299999999999999E-6</v>
      </c>
      <c r="G199" s="61">
        <v>10</v>
      </c>
      <c r="H199" s="77" t="s">
        <v>123</v>
      </c>
      <c r="I199" s="78">
        <v>1.8300000000000001E-7</v>
      </c>
      <c r="J199" s="67">
        <f t="shared" si="6"/>
        <v>1.8300000000000001E-6</v>
      </c>
    </row>
    <row r="200" spans="1:10" x14ac:dyDescent="0.25">
      <c r="A200" s="61">
        <v>11</v>
      </c>
      <c r="B200" s="77" t="s">
        <v>122</v>
      </c>
      <c r="C200" s="78">
        <v>1.79E-7</v>
      </c>
      <c r="D200" s="67">
        <f t="shared" si="5"/>
        <v>1.9690000000000001E-6</v>
      </c>
      <c r="G200" s="61">
        <v>11</v>
      </c>
      <c r="H200" s="77" t="s">
        <v>122</v>
      </c>
      <c r="I200" s="78">
        <v>1.5099999999999999E-7</v>
      </c>
      <c r="J200" s="67">
        <f t="shared" si="6"/>
        <v>1.6609999999999999E-6</v>
      </c>
    </row>
    <row r="201" spans="1:10" x14ac:dyDescent="0.25">
      <c r="A201" s="61">
        <v>12</v>
      </c>
      <c r="B201" s="77" t="s">
        <v>121</v>
      </c>
      <c r="C201" s="78">
        <v>1.5800000000000001E-7</v>
      </c>
      <c r="D201" s="67">
        <f t="shared" si="5"/>
        <v>1.8960000000000001E-6</v>
      </c>
      <c r="G201" s="61">
        <v>12</v>
      </c>
      <c r="H201" s="77" t="s">
        <v>121</v>
      </c>
      <c r="I201" s="78">
        <v>1.31E-7</v>
      </c>
      <c r="J201" s="67">
        <f t="shared" si="6"/>
        <v>1.5719999999999999E-6</v>
      </c>
    </row>
    <row r="202" spans="1:10" x14ac:dyDescent="0.25">
      <c r="A202" s="61">
        <v>13</v>
      </c>
      <c r="B202" s="77" t="s">
        <v>120</v>
      </c>
      <c r="C202" s="78">
        <v>1.4600000000000001E-7</v>
      </c>
      <c r="D202" s="67">
        <f t="shared" si="5"/>
        <v>1.8980000000000001E-6</v>
      </c>
      <c r="G202" s="61">
        <v>13</v>
      </c>
      <c r="H202" s="77" t="s">
        <v>120</v>
      </c>
      <c r="I202" s="78">
        <v>1.1899999999999999E-7</v>
      </c>
      <c r="J202" s="67">
        <f t="shared" si="6"/>
        <v>1.547E-6</v>
      </c>
    </row>
    <row r="203" spans="1:10" x14ac:dyDescent="0.25">
      <c r="A203" s="61">
        <v>14</v>
      </c>
      <c r="B203" s="77" t="s">
        <v>119</v>
      </c>
      <c r="C203" s="78">
        <v>1.43E-7</v>
      </c>
      <c r="D203" s="67">
        <f t="shared" si="5"/>
        <v>2.0020000000000001E-6</v>
      </c>
      <c r="G203" s="61">
        <v>14</v>
      </c>
      <c r="H203" s="77" t="s">
        <v>119</v>
      </c>
      <c r="I203" s="78">
        <v>1.14E-7</v>
      </c>
      <c r="J203" s="67">
        <f t="shared" si="6"/>
        <v>1.5960000000000001E-6</v>
      </c>
    </row>
    <row r="204" spans="1:10" x14ac:dyDescent="0.25">
      <c r="A204" s="61">
        <v>15</v>
      </c>
      <c r="B204" s="77" t="s">
        <v>118</v>
      </c>
      <c r="C204" s="78">
        <v>1.49E-7</v>
      </c>
      <c r="D204" s="67">
        <f t="shared" si="5"/>
        <v>2.2349999999999998E-6</v>
      </c>
      <c r="G204" s="61">
        <v>15</v>
      </c>
      <c r="H204" s="77" t="s">
        <v>118</v>
      </c>
      <c r="I204" s="78">
        <v>1.17E-7</v>
      </c>
      <c r="J204" s="67">
        <f t="shared" si="6"/>
        <v>1.7550000000000001E-6</v>
      </c>
    </row>
    <row r="205" spans="1:10" x14ac:dyDescent="0.25">
      <c r="A205" s="61">
        <v>16</v>
      </c>
      <c r="B205" s="77" t="s">
        <v>117</v>
      </c>
      <c r="C205" s="78">
        <v>1.6500000000000001E-7</v>
      </c>
      <c r="D205" s="67">
        <f t="shared" si="5"/>
        <v>2.6400000000000001E-6</v>
      </c>
      <c r="G205" s="61">
        <v>16</v>
      </c>
      <c r="H205" s="77" t="s">
        <v>117</v>
      </c>
      <c r="I205" s="78">
        <v>1.2700000000000001E-7</v>
      </c>
      <c r="J205" s="67">
        <f t="shared" si="6"/>
        <v>2.0320000000000002E-6</v>
      </c>
    </row>
    <row r="206" spans="1:10" x14ac:dyDescent="0.25">
      <c r="A206" s="61">
        <v>17</v>
      </c>
      <c r="B206" s="77" t="s">
        <v>116</v>
      </c>
      <c r="C206" s="78">
        <v>1.9600000000000001E-7</v>
      </c>
      <c r="D206" s="67">
        <f t="shared" si="5"/>
        <v>3.332E-6</v>
      </c>
      <c r="G206" s="61">
        <v>17</v>
      </c>
      <c r="H206" s="77" t="s">
        <v>116</v>
      </c>
      <c r="I206" s="78">
        <v>1.48E-7</v>
      </c>
      <c r="J206" s="67">
        <f t="shared" si="6"/>
        <v>2.5160000000000001E-6</v>
      </c>
    </row>
    <row r="207" spans="1:10" x14ac:dyDescent="0.25">
      <c r="A207" s="61">
        <v>18</v>
      </c>
      <c r="B207" s="77" t="s">
        <v>115</v>
      </c>
      <c r="C207" s="78">
        <v>2.4999999999999999E-7</v>
      </c>
      <c r="D207" s="67">
        <f t="shared" si="5"/>
        <v>4.5000000000000001E-6</v>
      </c>
      <c r="G207" s="61">
        <v>18</v>
      </c>
      <c r="H207" s="77" t="s">
        <v>115</v>
      </c>
      <c r="I207" s="78">
        <v>1.8400000000000001E-7</v>
      </c>
      <c r="J207" s="67">
        <f t="shared" si="6"/>
        <v>3.3120000000000002E-6</v>
      </c>
    </row>
    <row r="208" spans="1:10" x14ac:dyDescent="0.25">
      <c r="A208" s="61">
        <v>19</v>
      </c>
      <c r="B208" s="77" t="s">
        <v>114</v>
      </c>
      <c r="C208" s="78">
        <v>3.4200000000000002E-7</v>
      </c>
      <c r="D208" s="67">
        <f t="shared" si="5"/>
        <v>6.4980000000000003E-6</v>
      </c>
      <c r="G208" s="61">
        <v>19</v>
      </c>
      <c r="H208" s="77" t="s">
        <v>114</v>
      </c>
      <c r="I208" s="78">
        <v>2.4699999999999998E-7</v>
      </c>
      <c r="J208" s="67">
        <f t="shared" si="6"/>
        <v>4.6929999999999998E-6</v>
      </c>
    </row>
    <row r="209" spans="1:10" x14ac:dyDescent="0.25">
      <c r="A209" s="61">
        <v>20</v>
      </c>
      <c r="B209" s="77" t="s">
        <v>113</v>
      </c>
      <c r="C209" s="78">
        <v>5.0299999999999999E-7</v>
      </c>
      <c r="D209" s="67">
        <f t="shared" si="5"/>
        <v>1.006E-5</v>
      </c>
      <c r="G209" s="61">
        <v>20</v>
      </c>
      <c r="H209" s="77" t="s">
        <v>113</v>
      </c>
      <c r="I209" s="78">
        <v>3.5499999999999999E-7</v>
      </c>
      <c r="J209" s="67">
        <f t="shared" si="6"/>
        <v>7.0999999999999998E-6</v>
      </c>
    </row>
    <row r="210" spans="1:10" x14ac:dyDescent="0.25">
      <c r="A210" s="61">
        <v>21</v>
      </c>
      <c r="B210" s="77" t="s">
        <v>112</v>
      </c>
      <c r="C210" s="78">
        <v>7.9599999999999998E-7</v>
      </c>
      <c r="D210" s="67">
        <f t="shared" si="5"/>
        <v>1.6716000000000001E-5</v>
      </c>
      <c r="G210" s="61">
        <v>21</v>
      </c>
      <c r="H210" s="77" t="s">
        <v>112</v>
      </c>
      <c r="I210" s="78">
        <v>5.51E-7</v>
      </c>
      <c r="J210" s="67">
        <f t="shared" si="6"/>
        <v>1.1571E-5</v>
      </c>
    </row>
    <row r="211" spans="1:10" x14ac:dyDescent="0.25">
      <c r="A211" s="61">
        <v>22</v>
      </c>
      <c r="B211" s="77" t="s">
        <v>111</v>
      </c>
      <c r="C211" s="78">
        <v>1.35E-6</v>
      </c>
      <c r="D211" s="67">
        <f t="shared" si="5"/>
        <v>2.97E-5</v>
      </c>
      <c r="G211" s="61">
        <v>22</v>
      </c>
      <c r="H211" s="77" t="s">
        <v>111</v>
      </c>
      <c r="I211" s="78">
        <v>9.1500000000000003E-7</v>
      </c>
      <c r="J211" s="67">
        <f t="shared" si="6"/>
        <v>2.0130000000000002E-5</v>
      </c>
    </row>
    <row r="212" spans="1:10" x14ac:dyDescent="0.25">
      <c r="A212" s="61">
        <v>23</v>
      </c>
      <c r="B212" s="77" t="s">
        <v>110</v>
      </c>
      <c r="C212" s="78">
        <v>2.4530000000000001E-6</v>
      </c>
      <c r="D212" s="67">
        <f t="shared" si="5"/>
        <v>5.6419000000000003E-5</v>
      </c>
      <c r="G212" s="61">
        <v>23</v>
      </c>
      <c r="H212" s="77" t="s">
        <v>110</v>
      </c>
      <c r="I212" s="78">
        <v>1.6300000000000001E-6</v>
      </c>
      <c r="J212" s="67">
        <f t="shared" si="6"/>
        <v>3.7490000000000002E-5</v>
      </c>
    </row>
    <row r="213" spans="1:10" x14ac:dyDescent="0.25">
      <c r="A213" s="61">
        <v>24</v>
      </c>
      <c r="B213" s="77" t="s">
        <v>109</v>
      </c>
      <c r="C213" s="78">
        <v>4.758E-6</v>
      </c>
      <c r="D213" s="67">
        <f t="shared" si="5"/>
        <v>1.1419199999999999E-4</v>
      </c>
      <c r="G213" s="61">
        <v>24</v>
      </c>
      <c r="H213" s="77" t="s">
        <v>109</v>
      </c>
      <c r="I213" s="78">
        <v>3.1030000000000002E-6</v>
      </c>
      <c r="J213" s="67">
        <f t="shared" si="6"/>
        <v>7.4472000000000001E-5</v>
      </c>
    </row>
    <row r="214" spans="1:10" x14ac:dyDescent="0.25">
      <c r="A214" s="61">
        <v>25</v>
      </c>
      <c r="B214" s="77" t="s">
        <v>108</v>
      </c>
      <c r="C214" s="78">
        <v>9.8230000000000006E-6</v>
      </c>
      <c r="D214" s="67">
        <f t="shared" si="5"/>
        <v>2.4557499999999999E-4</v>
      </c>
      <c r="G214" s="61">
        <v>25</v>
      </c>
      <c r="H214" s="77" t="s">
        <v>108</v>
      </c>
      <c r="I214" s="78">
        <v>6.2920000000000001E-6</v>
      </c>
      <c r="J214" s="67">
        <f t="shared" si="6"/>
        <v>1.573E-4</v>
      </c>
    </row>
    <row r="215" spans="1:10" x14ac:dyDescent="0.25">
      <c r="A215" s="61">
        <v>26</v>
      </c>
      <c r="B215" s="77" t="s">
        <v>107</v>
      </c>
      <c r="C215" s="78">
        <v>2.1498999999999999E-5</v>
      </c>
      <c r="D215" s="67">
        <f t="shared" si="5"/>
        <v>5.5897399999999995E-4</v>
      </c>
      <c r="G215" s="61">
        <v>26</v>
      </c>
      <c r="H215" s="77" t="s">
        <v>107</v>
      </c>
      <c r="I215" s="78">
        <v>1.3545E-5</v>
      </c>
      <c r="J215" s="67">
        <f t="shared" si="6"/>
        <v>3.5217000000000001E-4</v>
      </c>
    </row>
    <row r="216" spans="1:10" x14ac:dyDescent="0.25">
      <c r="A216" s="61">
        <v>27</v>
      </c>
      <c r="B216" s="77" t="s">
        <v>106</v>
      </c>
      <c r="C216" s="78">
        <v>4.9648000000000003E-5</v>
      </c>
      <c r="D216" s="67">
        <f t="shared" si="5"/>
        <v>1.340496E-3</v>
      </c>
      <c r="G216" s="61">
        <v>27</v>
      </c>
      <c r="H216" s="77" t="s">
        <v>106</v>
      </c>
      <c r="I216" s="78">
        <v>3.0812000000000002E-5</v>
      </c>
      <c r="J216" s="67">
        <f t="shared" si="6"/>
        <v>8.3192400000000005E-4</v>
      </c>
    </row>
    <row r="217" spans="1:10" x14ac:dyDescent="0.25">
      <c r="A217" s="61">
        <v>28</v>
      </c>
      <c r="B217" s="77" t="s">
        <v>105</v>
      </c>
      <c r="C217" s="78">
        <v>1.20359E-4</v>
      </c>
      <c r="D217" s="67">
        <f t="shared" si="5"/>
        <v>3.3700520000000001E-3</v>
      </c>
      <c r="G217" s="61">
        <v>28</v>
      </c>
      <c r="H217" s="77" t="s">
        <v>105</v>
      </c>
      <c r="I217" s="78">
        <v>7.3701999999999993E-5</v>
      </c>
      <c r="J217" s="67">
        <f t="shared" si="6"/>
        <v>2.0636559999999997E-3</v>
      </c>
    </row>
    <row r="218" spans="1:10" x14ac:dyDescent="0.25">
      <c r="A218" s="61">
        <v>29</v>
      </c>
      <c r="B218" s="77" t="s">
        <v>104</v>
      </c>
      <c r="C218" s="78">
        <v>3.0450200000000001E-4</v>
      </c>
      <c r="D218" s="67">
        <f t="shared" si="5"/>
        <v>8.8305580000000005E-3</v>
      </c>
      <c r="G218" s="61">
        <v>29</v>
      </c>
      <c r="H218" s="77" t="s">
        <v>104</v>
      </c>
      <c r="I218" s="78">
        <v>1.8435399999999999E-4</v>
      </c>
      <c r="J218" s="67">
        <f t="shared" si="6"/>
        <v>5.3462659999999997E-3</v>
      </c>
    </row>
    <row r="219" spans="1:10" x14ac:dyDescent="0.25">
      <c r="A219" s="61">
        <v>30</v>
      </c>
      <c r="B219" s="77" t="s">
        <v>103</v>
      </c>
      <c r="C219" s="78">
        <v>7.9832000000000004E-4</v>
      </c>
      <c r="D219" s="67">
        <f t="shared" si="5"/>
        <v>2.3949600000000001E-2</v>
      </c>
      <c r="G219" s="61">
        <v>30</v>
      </c>
      <c r="H219" s="77" t="s">
        <v>103</v>
      </c>
      <c r="I219" s="78">
        <v>4.7913600000000002E-4</v>
      </c>
      <c r="J219" s="67">
        <f t="shared" si="6"/>
        <v>1.4374080000000001E-2</v>
      </c>
    </row>
    <row r="220" spans="1:10" x14ac:dyDescent="0.25">
      <c r="A220" s="61">
        <v>31</v>
      </c>
      <c r="B220" s="77" t="s">
        <v>102</v>
      </c>
      <c r="C220" s="78">
        <v>2.148161E-3</v>
      </c>
      <c r="D220" s="67">
        <f t="shared" si="5"/>
        <v>6.6592991000000004E-2</v>
      </c>
      <c r="G220" s="61">
        <v>31</v>
      </c>
      <c r="H220" s="77" t="s">
        <v>102</v>
      </c>
      <c r="I220" s="78">
        <v>1.2834859999999999E-3</v>
      </c>
      <c r="J220" s="67">
        <f t="shared" si="6"/>
        <v>3.9788065999999997E-2</v>
      </c>
    </row>
    <row r="221" spans="1:10" x14ac:dyDescent="0.25">
      <c r="A221" s="61">
        <v>32</v>
      </c>
      <c r="B221" s="77" t="s">
        <v>101</v>
      </c>
      <c r="C221" s="78">
        <v>5.8324630000000004E-3</v>
      </c>
      <c r="D221" s="67">
        <f t="shared" si="5"/>
        <v>0.18663881600000001</v>
      </c>
      <c r="G221" s="61">
        <v>32</v>
      </c>
      <c r="H221" s="77" t="s">
        <v>101</v>
      </c>
      <c r="I221" s="78">
        <v>3.5001989999999998E-3</v>
      </c>
      <c r="J221" s="67">
        <f t="shared" si="6"/>
        <v>0.112006368</v>
      </c>
    </row>
    <row r="222" spans="1:10" x14ac:dyDescent="0.25">
      <c r="A222" s="61">
        <v>33</v>
      </c>
      <c r="B222" s="77" t="s">
        <v>100</v>
      </c>
      <c r="C222" s="78">
        <v>1.533726E-2</v>
      </c>
      <c r="D222" s="67">
        <f t="shared" ref="D222:D251" si="7">C222*A222</f>
        <v>0.50612957999999997</v>
      </c>
      <c r="G222" s="61">
        <v>33</v>
      </c>
      <c r="H222" s="77" t="s">
        <v>100</v>
      </c>
      <c r="I222" s="78">
        <v>9.4708550000000002E-3</v>
      </c>
      <c r="J222" s="67">
        <f t="shared" ref="J222:J251" si="8">I222*G222</f>
        <v>0.31253821500000001</v>
      </c>
    </row>
    <row r="223" spans="1:10" x14ac:dyDescent="0.25">
      <c r="A223" s="61">
        <v>34</v>
      </c>
      <c r="B223" s="77" t="s">
        <v>99</v>
      </c>
      <c r="C223" s="78">
        <v>3.5301669000000001E-2</v>
      </c>
      <c r="D223" s="67">
        <f t="shared" si="7"/>
        <v>1.200256746</v>
      </c>
      <c r="G223" s="61">
        <v>34</v>
      </c>
      <c r="H223" s="77" t="s">
        <v>99</v>
      </c>
      <c r="I223" s="78">
        <v>2.3799179E-2</v>
      </c>
      <c r="J223" s="67">
        <f t="shared" si="8"/>
        <v>0.80917208600000001</v>
      </c>
    </row>
    <row r="224" spans="1:10" x14ac:dyDescent="0.25">
      <c r="A224" s="61">
        <v>35</v>
      </c>
      <c r="B224" s="77" t="s">
        <v>98</v>
      </c>
      <c r="C224" s="78">
        <v>6.1458374000000003E-2</v>
      </c>
      <c r="D224" s="67">
        <f t="shared" si="7"/>
        <v>2.1510430899999999</v>
      </c>
      <c r="G224" s="61">
        <v>35</v>
      </c>
      <c r="H224" s="77" t="s">
        <v>98</v>
      </c>
      <c r="I224" s="78">
        <v>4.8455485E-2</v>
      </c>
      <c r="J224" s="67">
        <f t="shared" si="8"/>
        <v>1.695941975</v>
      </c>
    </row>
    <row r="225" spans="1:10" x14ac:dyDescent="0.25">
      <c r="A225" s="61">
        <v>36</v>
      </c>
      <c r="B225" s="77" t="s">
        <v>97</v>
      </c>
      <c r="C225" s="78">
        <v>7.9647622000000001E-2</v>
      </c>
      <c r="D225" s="67">
        <f t="shared" si="7"/>
        <v>2.8673143919999999</v>
      </c>
      <c r="G225" s="61">
        <v>36</v>
      </c>
      <c r="H225" s="77" t="s">
        <v>97</v>
      </c>
      <c r="I225" s="78">
        <v>7.2075083999999998E-2</v>
      </c>
      <c r="J225" s="67">
        <f t="shared" si="8"/>
        <v>2.5947030239999997</v>
      </c>
    </row>
    <row r="226" spans="1:10" x14ac:dyDescent="0.25">
      <c r="A226" s="61">
        <v>37</v>
      </c>
      <c r="B226" s="77" t="s">
        <v>96</v>
      </c>
      <c r="C226" s="78">
        <v>8.6209863999999997E-2</v>
      </c>
      <c r="D226" s="67">
        <f t="shared" si="7"/>
        <v>3.189764968</v>
      </c>
      <c r="G226" s="61">
        <v>37</v>
      </c>
      <c r="H226" s="77" t="s">
        <v>96</v>
      </c>
      <c r="I226" s="78">
        <v>8.4148421000000001E-2</v>
      </c>
      <c r="J226" s="67">
        <f t="shared" si="8"/>
        <v>3.113491577</v>
      </c>
    </row>
    <row r="227" spans="1:10" x14ac:dyDescent="0.25">
      <c r="A227" s="61">
        <v>38</v>
      </c>
      <c r="B227" s="77" t="s">
        <v>95</v>
      </c>
      <c r="C227" s="78">
        <v>8.5283978999999996E-2</v>
      </c>
      <c r="D227" s="67">
        <f t="shared" si="7"/>
        <v>3.240791202</v>
      </c>
      <c r="G227" s="61">
        <v>38</v>
      </c>
      <c r="H227" s="77" t="s">
        <v>95</v>
      </c>
      <c r="I227" s="78">
        <v>8.6440925000000002E-2</v>
      </c>
      <c r="J227" s="67">
        <f t="shared" si="8"/>
        <v>3.2847551500000001</v>
      </c>
    </row>
    <row r="228" spans="1:10" x14ac:dyDescent="0.25">
      <c r="A228" s="61">
        <v>39</v>
      </c>
      <c r="B228" s="77" t="s">
        <v>94</v>
      </c>
      <c r="C228" s="78">
        <v>8.0474512999999998E-2</v>
      </c>
      <c r="D228" s="67">
        <f t="shared" si="7"/>
        <v>3.1385060069999997</v>
      </c>
      <c r="G228" s="61">
        <v>39</v>
      </c>
      <c r="H228" s="77" t="s">
        <v>94</v>
      </c>
      <c r="I228" s="78">
        <v>8.3270012000000004E-2</v>
      </c>
      <c r="J228" s="67">
        <f t="shared" si="8"/>
        <v>3.2475304680000003</v>
      </c>
    </row>
    <row r="229" spans="1:10" x14ac:dyDescent="0.25">
      <c r="A229" s="61">
        <v>40</v>
      </c>
      <c r="B229" s="77" t="s">
        <v>93</v>
      </c>
      <c r="C229" s="78">
        <v>7.3817121999999999E-2</v>
      </c>
      <c r="D229" s="67">
        <f t="shared" si="7"/>
        <v>2.9526848800000001</v>
      </c>
      <c r="G229" s="61">
        <v>40</v>
      </c>
      <c r="H229" s="77" t="s">
        <v>93</v>
      </c>
      <c r="I229" s="78">
        <v>7.7380414999999994E-2</v>
      </c>
      <c r="J229" s="67">
        <f t="shared" si="8"/>
        <v>3.0952165999999997</v>
      </c>
    </row>
    <row r="230" spans="1:10" x14ac:dyDescent="0.25">
      <c r="A230" s="61">
        <v>41</v>
      </c>
      <c r="B230" s="77" t="s">
        <v>92</v>
      </c>
      <c r="C230" s="78">
        <v>6.6435839999999996E-2</v>
      </c>
      <c r="D230" s="67">
        <f t="shared" si="7"/>
        <v>2.7238694399999996</v>
      </c>
      <c r="G230" s="61">
        <v>41</v>
      </c>
      <c r="H230" s="77" t="s">
        <v>92</v>
      </c>
      <c r="I230" s="78">
        <v>7.0275214000000003E-2</v>
      </c>
      <c r="J230" s="67">
        <f t="shared" si="8"/>
        <v>2.8812837739999999</v>
      </c>
    </row>
    <row r="231" spans="1:10" x14ac:dyDescent="0.25">
      <c r="A231" s="61">
        <v>42</v>
      </c>
      <c r="B231" s="77" t="s">
        <v>91</v>
      </c>
      <c r="C231" s="78">
        <v>5.8977773999999997E-2</v>
      </c>
      <c r="D231" s="67">
        <f t="shared" si="7"/>
        <v>2.4770665080000001</v>
      </c>
      <c r="G231" s="61">
        <v>42</v>
      </c>
      <c r="H231" s="77" t="s">
        <v>91</v>
      </c>
      <c r="I231" s="78">
        <v>6.2804724000000006E-2</v>
      </c>
      <c r="J231" s="67">
        <f t="shared" si="8"/>
        <v>2.6377984080000001</v>
      </c>
    </row>
    <row r="232" spans="1:10" x14ac:dyDescent="0.25">
      <c r="A232" s="61">
        <v>43</v>
      </c>
      <c r="B232" s="77" t="s">
        <v>90</v>
      </c>
      <c r="C232" s="78">
        <v>5.1817298999999997E-2</v>
      </c>
      <c r="D232" s="67">
        <f t="shared" si="7"/>
        <v>2.2281438570000001</v>
      </c>
      <c r="G232" s="61">
        <v>43</v>
      </c>
      <c r="H232" s="77" t="s">
        <v>90</v>
      </c>
      <c r="I232" s="78">
        <v>5.5463577E-2</v>
      </c>
      <c r="J232" s="67">
        <f t="shared" si="8"/>
        <v>2.3849338109999998</v>
      </c>
    </row>
    <row r="233" spans="1:10" x14ac:dyDescent="0.25">
      <c r="A233" s="61">
        <v>44</v>
      </c>
      <c r="B233" s="77" t="s">
        <v>89</v>
      </c>
      <c r="C233" s="78">
        <v>4.5162340000000002E-2</v>
      </c>
      <c r="D233" s="67">
        <f t="shared" si="7"/>
        <v>1.9871429600000001</v>
      </c>
      <c r="G233" s="61">
        <v>44</v>
      </c>
      <c r="H233" s="77" t="s">
        <v>89</v>
      </c>
      <c r="I233" s="78">
        <v>4.8535775000000003E-2</v>
      </c>
      <c r="J233" s="67">
        <f t="shared" si="8"/>
        <v>2.1355741000000004</v>
      </c>
    </row>
    <row r="234" spans="1:10" x14ac:dyDescent="0.25">
      <c r="A234" s="61">
        <v>45</v>
      </c>
      <c r="B234" s="77" t="s">
        <v>88</v>
      </c>
      <c r="C234" s="78">
        <v>3.9112610999999999E-2</v>
      </c>
      <c r="D234" s="67">
        <f t="shared" si="7"/>
        <v>1.7600674949999999</v>
      </c>
      <c r="G234" s="61">
        <v>45</v>
      </c>
      <c r="H234" s="77" t="s">
        <v>88</v>
      </c>
      <c r="I234" s="78">
        <v>4.2169942000000002E-2</v>
      </c>
      <c r="J234" s="67">
        <f t="shared" si="8"/>
        <v>1.8976473900000002</v>
      </c>
    </row>
    <row r="235" spans="1:10" x14ac:dyDescent="0.25">
      <c r="A235" s="61">
        <v>46</v>
      </c>
      <c r="B235" s="77" t="s">
        <v>87</v>
      </c>
      <c r="C235" s="78">
        <v>3.3689586000000001E-2</v>
      </c>
      <c r="D235" s="67">
        <f t="shared" si="7"/>
        <v>1.549720956</v>
      </c>
      <c r="G235" s="61">
        <v>46</v>
      </c>
      <c r="H235" s="77" t="s">
        <v>87</v>
      </c>
      <c r="I235" s="78">
        <v>3.6417816999999998E-2</v>
      </c>
      <c r="J235" s="67">
        <f t="shared" si="8"/>
        <v>1.675219582</v>
      </c>
    </row>
    <row r="236" spans="1:10" x14ac:dyDescent="0.25">
      <c r="A236" s="61">
        <v>47</v>
      </c>
      <c r="B236" s="77" t="s">
        <v>86</v>
      </c>
      <c r="C236" s="78">
        <v>2.8899676999999999E-2</v>
      </c>
      <c r="D236" s="67">
        <f t="shared" si="7"/>
        <v>1.3582848189999999</v>
      </c>
      <c r="G236" s="61">
        <v>47</v>
      </c>
      <c r="H236" s="77" t="s">
        <v>86</v>
      </c>
      <c r="I236" s="78">
        <v>3.1306695000000002E-2</v>
      </c>
      <c r="J236" s="67">
        <f t="shared" si="8"/>
        <v>1.4714146650000002</v>
      </c>
    </row>
    <row r="237" spans="1:10" x14ac:dyDescent="0.25">
      <c r="A237" s="61">
        <v>48</v>
      </c>
      <c r="B237" s="77" t="s">
        <v>85</v>
      </c>
      <c r="C237" s="78">
        <v>2.4742798E-2</v>
      </c>
      <c r="D237" s="67">
        <f t="shared" si="7"/>
        <v>1.187654304</v>
      </c>
      <c r="G237" s="61">
        <v>48</v>
      </c>
      <c r="H237" s="77" t="s">
        <v>85</v>
      </c>
      <c r="I237" s="78">
        <v>2.6851033E-2</v>
      </c>
      <c r="J237" s="67">
        <f t="shared" si="8"/>
        <v>1.288849584</v>
      </c>
    </row>
    <row r="238" spans="1:10" x14ac:dyDescent="0.25">
      <c r="A238" s="61">
        <v>49</v>
      </c>
      <c r="B238" s="77" t="s">
        <v>84</v>
      </c>
      <c r="C238" s="78">
        <v>2.1073861999999999E-2</v>
      </c>
      <c r="D238" s="67">
        <f t="shared" si="7"/>
        <v>1.0326192379999999</v>
      </c>
      <c r="G238" s="61">
        <v>49</v>
      </c>
      <c r="H238" s="77" t="s">
        <v>84</v>
      </c>
      <c r="I238" s="78">
        <v>2.2902625999999999E-2</v>
      </c>
      <c r="J238" s="67">
        <f t="shared" si="8"/>
        <v>1.122228674</v>
      </c>
    </row>
    <row r="239" spans="1:10" x14ac:dyDescent="0.25">
      <c r="A239" s="61">
        <v>50</v>
      </c>
      <c r="B239" s="77" t="s">
        <v>83</v>
      </c>
      <c r="C239" s="78">
        <v>1.7920392E-2</v>
      </c>
      <c r="D239" s="67">
        <f t="shared" si="7"/>
        <v>0.89601960000000003</v>
      </c>
      <c r="G239" s="61">
        <v>50</v>
      </c>
      <c r="H239" s="77" t="s">
        <v>83</v>
      </c>
      <c r="I239" s="78">
        <v>1.9499137E-2</v>
      </c>
      <c r="J239" s="67">
        <f t="shared" si="8"/>
        <v>0.97495684999999999</v>
      </c>
    </row>
    <row r="240" spans="1:10" x14ac:dyDescent="0.25">
      <c r="A240" s="61">
        <v>51</v>
      </c>
      <c r="B240" s="77" t="s">
        <v>82</v>
      </c>
      <c r="C240" s="78">
        <v>1.5239414999999999E-2</v>
      </c>
      <c r="D240" s="67">
        <f t="shared" si="7"/>
        <v>0.77721016499999995</v>
      </c>
      <c r="G240" s="61">
        <v>51</v>
      </c>
      <c r="H240" s="77" t="s">
        <v>82</v>
      </c>
      <c r="I240" s="78">
        <v>1.6599018E-2</v>
      </c>
      <c r="J240" s="67">
        <f t="shared" si="8"/>
        <v>0.84654991800000001</v>
      </c>
    </row>
    <row r="241" spans="1:17" x14ac:dyDescent="0.25">
      <c r="A241" s="61">
        <v>52</v>
      </c>
      <c r="B241" s="77" t="s">
        <v>81</v>
      </c>
      <c r="C241" s="78">
        <v>1.2917446000000001E-2</v>
      </c>
      <c r="D241" s="67">
        <f t="shared" si="7"/>
        <v>0.67170719200000006</v>
      </c>
      <c r="G241" s="61">
        <v>52</v>
      </c>
      <c r="H241" s="77" t="s">
        <v>81</v>
      </c>
      <c r="I241" s="78">
        <v>1.4081933E-2</v>
      </c>
      <c r="J241" s="67">
        <f t="shared" si="8"/>
        <v>0.73226051599999997</v>
      </c>
    </row>
    <row r="242" spans="1:17" x14ac:dyDescent="0.25">
      <c r="A242" s="61">
        <v>53</v>
      </c>
      <c r="B242" s="77" t="s">
        <v>80</v>
      </c>
      <c r="C242" s="78">
        <v>1.0912889E-2</v>
      </c>
      <c r="D242" s="67">
        <f t="shared" si="7"/>
        <v>0.578383117</v>
      </c>
      <c r="G242" s="61">
        <v>53</v>
      </c>
      <c r="H242" s="77" t="s">
        <v>80</v>
      </c>
      <c r="I242" s="78">
        <v>1.190516E-2</v>
      </c>
      <c r="J242" s="67">
        <f t="shared" si="8"/>
        <v>0.63097347999999998</v>
      </c>
    </row>
    <row r="243" spans="1:17" x14ac:dyDescent="0.25">
      <c r="A243" s="61">
        <v>54</v>
      </c>
      <c r="B243" s="77" t="s">
        <v>79</v>
      </c>
      <c r="C243" s="78">
        <v>9.2194180000000001E-3</v>
      </c>
      <c r="D243" s="67">
        <f t="shared" si="7"/>
        <v>0.49784857199999999</v>
      </c>
      <c r="G243" s="61">
        <v>54</v>
      </c>
      <c r="H243" s="77" t="s">
        <v>79</v>
      </c>
      <c r="I243" s="78">
        <v>1.0063847000000001E-2</v>
      </c>
      <c r="J243" s="67">
        <f t="shared" si="8"/>
        <v>0.54344773800000001</v>
      </c>
    </row>
    <row r="244" spans="1:17" x14ac:dyDescent="0.25">
      <c r="A244" s="61">
        <v>55</v>
      </c>
      <c r="B244" s="77" t="s">
        <v>78</v>
      </c>
      <c r="C244" s="78">
        <v>7.8225310000000006E-3</v>
      </c>
      <c r="D244" s="67">
        <f t="shared" si="7"/>
        <v>0.43023920500000001</v>
      </c>
      <c r="G244" s="61">
        <v>55</v>
      </c>
      <c r="H244" s="77" t="s">
        <v>78</v>
      </c>
      <c r="I244" s="78">
        <v>8.5435949999999993E-3</v>
      </c>
      <c r="J244" s="67">
        <f t="shared" si="8"/>
        <v>0.46989772499999999</v>
      </c>
    </row>
    <row r="245" spans="1:17" x14ac:dyDescent="0.25">
      <c r="A245" s="61">
        <v>56</v>
      </c>
      <c r="B245" s="77" t="s">
        <v>77</v>
      </c>
      <c r="C245" s="78">
        <v>6.6000140000000004E-3</v>
      </c>
      <c r="D245" s="67">
        <f t="shared" si="7"/>
        <v>0.36960078400000002</v>
      </c>
      <c r="G245" s="61">
        <v>56</v>
      </c>
      <c r="H245" s="77" t="s">
        <v>77</v>
      </c>
      <c r="I245" s="78">
        <v>7.2115779999999997E-3</v>
      </c>
      <c r="J245" s="67">
        <f t="shared" si="8"/>
        <v>0.40384836800000001</v>
      </c>
    </row>
    <row r="246" spans="1:17" x14ac:dyDescent="0.25">
      <c r="A246" s="61">
        <v>57</v>
      </c>
      <c r="B246" s="77" t="s">
        <v>76</v>
      </c>
      <c r="C246" s="78">
        <v>5.5707070000000003E-3</v>
      </c>
      <c r="D246" s="67">
        <f t="shared" si="7"/>
        <v>0.31753029900000002</v>
      </c>
      <c r="G246" s="61">
        <v>57</v>
      </c>
      <c r="H246" s="77" t="s">
        <v>76</v>
      </c>
      <c r="I246" s="78">
        <v>6.089204E-3</v>
      </c>
      <c r="J246" s="67">
        <f t="shared" si="8"/>
        <v>0.34708462800000001</v>
      </c>
    </row>
    <row r="247" spans="1:17" x14ac:dyDescent="0.25">
      <c r="A247" s="61">
        <v>58</v>
      </c>
      <c r="B247" s="77" t="s">
        <v>75</v>
      </c>
      <c r="C247" s="78">
        <v>4.6787790000000001E-3</v>
      </c>
      <c r="D247" s="67">
        <f t="shared" si="7"/>
        <v>0.27136918199999999</v>
      </c>
      <c r="G247" s="61">
        <v>58</v>
      </c>
      <c r="H247" s="77" t="s">
        <v>75</v>
      </c>
      <c r="I247" s="78">
        <v>5.1158699999999998E-3</v>
      </c>
      <c r="J247" s="67">
        <f t="shared" si="8"/>
        <v>0.29672045999999996</v>
      </c>
    </row>
    <row r="248" spans="1:17" x14ac:dyDescent="0.25">
      <c r="A248" s="61">
        <v>59</v>
      </c>
      <c r="B248" s="77" t="s">
        <v>74</v>
      </c>
      <c r="C248" s="78">
        <v>3.9367100000000004E-3</v>
      </c>
      <c r="D248" s="67">
        <f t="shared" si="7"/>
        <v>0.23226589000000003</v>
      </c>
      <c r="G248" s="61">
        <v>59</v>
      </c>
      <c r="H248" s="77" t="s">
        <v>74</v>
      </c>
      <c r="I248" s="78">
        <v>4.3056630000000004E-3</v>
      </c>
      <c r="J248" s="67">
        <f t="shared" si="8"/>
        <v>0.254034117</v>
      </c>
    </row>
    <row r="249" spans="1:17" x14ac:dyDescent="0.25">
      <c r="A249" s="61">
        <v>60</v>
      </c>
      <c r="B249" s="77" t="s">
        <v>73</v>
      </c>
      <c r="C249" s="78">
        <v>3.312892E-3</v>
      </c>
      <c r="D249" s="67">
        <f t="shared" si="7"/>
        <v>0.19877352000000001</v>
      </c>
      <c r="G249" s="61">
        <v>60</v>
      </c>
      <c r="H249" s="77" t="s">
        <v>73</v>
      </c>
      <c r="I249" s="78">
        <v>3.6242499999999999E-3</v>
      </c>
      <c r="J249" s="67">
        <f t="shared" si="8"/>
        <v>0.21745499999999998</v>
      </c>
    </row>
    <row r="250" spans="1:17" x14ac:dyDescent="0.25">
      <c r="A250" s="61">
        <v>61</v>
      </c>
      <c r="B250" s="77" t="s">
        <v>72</v>
      </c>
      <c r="C250" s="78">
        <v>2.7886790000000001E-3</v>
      </c>
      <c r="D250" s="67">
        <f t="shared" si="7"/>
        <v>0.17010941900000001</v>
      </c>
      <c r="G250" s="61">
        <v>61</v>
      </c>
      <c r="H250" s="77" t="s">
        <v>72</v>
      </c>
      <c r="I250" s="78">
        <v>3.051392E-3</v>
      </c>
      <c r="J250" s="67">
        <f t="shared" si="8"/>
        <v>0.18613491199999999</v>
      </c>
    </row>
    <row r="251" spans="1:17" ht="15.75" thickBot="1" x14ac:dyDescent="0.3">
      <c r="A251" s="64">
        <v>62</v>
      </c>
      <c r="B251" s="79" t="s">
        <v>71</v>
      </c>
      <c r="C251" s="80">
        <v>2.341363E-3</v>
      </c>
      <c r="D251" s="81">
        <f t="shared" si="7"/>
        <v>0.145164506</v>
      </c>
      <c r="G251" s="64">
        <v>62</v>
      </c>
      <c r="H251" s="79" t="s">
        <v>71</v>
      </c>
      <c r="I251" s="80">
        <v>2.561972E-3</v>
      </c>
      <c r="J251" s="81">
        <f t="shared" si="8"/>
        <v>0.15884226400000001</v>
      </c>
    </row>
    <row r="252" spans="1:17" ht="15.75" thickBot="1" x14ac:dyDescent="0.3"/>
    <row r="253" spans="1:17" ht="19.5" thickBot="1" x14ac:dyDescent="0.3">
      <c r="A253" s="169" t="s">
        <v>154</v>
      </c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1"/>
    </row>
    <row r="254" spans="1:17" ht="15.75" thickBot="1" x14ac:dyDescent="0.3">
      <c r="A254" s="175" t="s">
        <v>151</v>
      </c>
      <c r="B254" s="176"/>
      <c r="C254" s="177"/>
      <c r="D254"/>
      <c r="E254" s="178" t="s">
        <v>152</v>
      </c>
      <c r="F254" s="179"/>
      <c r="G254" s="180"/>
    </row>
    <row r="255" spans="1:17" x14ac:dyDescent="0.25">
      <c r="A255" s="61" t="s">
        <v>155</v>
      </c>
      <c r="B255" s="77" t="s">
        <v>70</v>
      </c>
      <c r="C255" s="62" t="s">
        <v>156</v>
      </c>
      <c r="D255"/>
      <c r="E255" s="61" t="s">
        <v>155</v>
      </c>
      <c r="F255" s="77" t="s">
        <v>70</v>
      </c>
      <c r="G255" s="62" t="s">
        <v>156</v>
      </c>
    </row>
    <row r="256" spans="1:17" x14ac:dyDescent="0.25">
      <c r="A256" s="61" t="s">
        <v>132</v>
      </c>
      <c r="B256" s="77">
        <v>1</v>
      </c>
      <c r="C256" s="83">
        <v>0</v>
      </c>
      <c r="D256"/>
      <c r="E256" s="61" t="s">
        <v>132</v>
      </c>
      <c r="F256" s="77">
        <v>1</v>
      </c>
      <c r="G256" s="83">
        <v>0</v>
      </c>
    </row>
    <row r="257" spans="1:7" x14ac:dyDescent="0.25">
      <c r="A257" s="61" t="s">
        <v>131</v>
      </c>
      <c r="B257" s="77">
        <v>2</v>
      </c>
      <c r="C257" s="83">
        <v>0</v>
      </c>
      <c r="D257"/>
      <c r="E257" s="61" t="s">
        <v>131</v>
      </c>
      <c r="F257" s="77">
        <v>2</v>
      </c>
      <c r="G257" s="83">
        <v>0</v>
      </c>
    </row>
    <row r="258" spans="1:7" x14ac:dyDescent="0.25">
      <c r="A258" s="61" t="s">
        <v>130</v>
      </c>
      <c r="B258" s="77">
        <v>3</v>
      </c>
      <c r="C258" s="83">
        <v>0</v>
      </c>
      <c r="D258"/>
      <c r="E258" s="61" t="s">
        <v>130</v>
      </c>
      <c r="F258" s="77">
        <v>3</v>
      </c>
      <c r="G258" s="83">
        <v>0</v>
      </c>
    </row>
    <row r="259" spans="1:7" x14ac:dyDescent="0.25">
      <c r="A259" s="61" t="s">
        <v>129</v>
      </c>
      <c r="B259" s="77">
        <v>4</v>
      </c>
      <c r="C259" s="83">
        <v>0</v>
      </c>
      <c r="D259"/>
      <c r="E259" s="61" t="s">
        <v>129</v>
      </c>
      <c r="F259" s="77">
        <v>4</v>
      </c>
      <c r="G259" s="83">
        <v>0</v>
      </c>
    </row>
    <row r="260" spans="1:7" x14ac:dyDescent="0.25">
      <c r="A260" s="61" t="s">
        <v>128</v>
      </c>
      <c r="B260" s="77">
        <v>5</v>
      </c>
      <c r="C260" s="83">
        <v>-4.1982679999999998E-3</v>
      </c>
      <c r="D260"/>
      <c r="E260" s="61" t="s">
        <v>128</v>
      </c>
      <c r="F260" s="77">
        <v>5</v>
      </c>
      <c r="G260" s="83">
        <v>-1.0929104E-2</v>
      </c>
    </row>
    <row r="261" spans="1:7" x14ac:dyDescent="0.25">
      <c r="A261" s="61" t="s">
        <v>127</v>
      </c>
      <c r="B261" s="77">
        <v>6</v>
      </c>
      <c r="C261" s="83">
        <v>-1.5022160999999999E-2</v>
      </c>
      <c r="D261"/>
      <c r="E261" s="61" t="s">
        <v>127</v>
      </c>
      <c r="F261" s="77">
        <v>6</v>
      </c>
      <c r="G261" s="83">
        <v>-3.9106307E-2</v>
      </c>
    </row>
    <row r="262" spans="1:7" x14ac:dyDescent="0.25">
      <c r="A262" s="61" t="s">
        <v>126</v>
      </c>
      <c r="B262" s="77">
        <v>7</v>
      </c>
      <c r="C262" s="83">
        <v>-2.5866573E-2</v>
      </c>
      <c r="D262"/>
      <c r="E262" s="61" t="s">
        <v>126</v>
      </c>
      <c r="F262" s="77">
        <v>7</v>
      </c>
      <c r="G262" s="83">
        <v>-6.7336927000000005E-2</v>
      </c>
    </row>
    <row r="263" spans="1:7" x14ac:dyDescent="0.25">
      <c r="A263" s="61" t="s">
        <v>125</v>
      </c>
      <c r="B263" s="77">
        <v>8</v>
      </c>
      <c r="C263" s="83">
        <v>-2.6574683000000002E-2</v>
      </c>
      <c r="D263"/>
      <c r="E263" s="61" t="s">
        <v>125</v>
      </c>
      <c r="F263" s="77">
        <v>8</v>
      </c>
      <c r="G263" s="83">
        <v>-6.9180307999999996E-2</v>
      </c>
    </row>
    <row r="264" spans="1:7" x14ac:dyDescent="0.25">
      <c r="A264" s="61" t="s">
        <v>124</v>
      </c>
      <c r="B264" s="77">
        <v>9</v>
      </c>
      <c r="C264" s="83">
        <v>-2.4650343000000002E-2</v>
      </c>
      <c r="D264"/>
      <c r="E264" s="61" t="s">
        <v>124</v>
      </c>
      <c r="F264" s="77">
        <v>9</v>
      </c>
      <c r="G264" s="83">
        <v>-6.4170785999999994E-2</v>
      </c>
    </row>
    <row r="265" spans="1:7" x14ac:dyDescent="0.25">
      <c r="A265" s="61" t="s">
        <v>123</v>
      </c>
      <c r="B265" s="77">
        <v>10</v>
      </c>
      <c r="C265" s="83">
        <v>-2.2591714999999998E-2</v>
      </c>
      <c r="D265"/>
      <c r="E265" s="61" t="s">
        <v>123</v>
      </c>
      <c r="F265" s="77">
        <v>10</v>
      </c>
      <c r="G265" s="83">
        <v>-5.8811718999999998E-2</v>
      </c>
    </row>
    <row r="266" spans="1:7" x14ac:dyDescent="0.25">
      <c r="A266" s="61" t="s">
        <v>122</v>
      </c>
      <c r="B266" s="77">
        <v>11</v>
      </c>
      <c r="C266" s="83">
        <v>-2.0503840999999998E-2</v>
      </c>
      <c r="D266"/>
      <c r="E266" s="61" t="s">
        <v>122</v>
      </c>
      <c r="F266" s="77">
        <v>11</v>
      </c>
      <c r="G266" s="83">
        <v>-5.3376476999999999E-2</v>
      </c>
    </row>
    <row r="267" spans="1:7" x14ac:dyDescent="0.25">
      <c r="A267" s="61" t="s">
        <v>121</v>
      </c>
      <c r="B267" s="77">
        <v>12</v>
      </c>
      <c r="C267" s="83">
        <v>-1.8459044000000001E-2</v>
      </c>
      <c r="D267"/>
      <c r="E267" s="61" t="s">
        <v>121</v>
      </c>
      <c r="F267" s="77">
        <v>12</v>
      </c>
      <c r="G267" s="83">
        <v>-4.8053378000000001E-2</v>
      </c>
    </row>
    <row r="268" spans="1:7" x14ac:dyDescent="0.25">
      <c r="A268" s="61" t="s">
        <v>120</v>
      </c>
      <c r="B268" s="77">
        <v>13</v>
      </c>
      <c r="C268" s="83">
        <v>-1.6505460999999999E-2</v>
      </c>
      <c r="D268"/>
      <c r="E268" s="61" t="s">
        <v>120</v>
      </c>
      <c r="F268" s="77">
        <v>13</v>
      </c>
      <c r="G268" s="83">
        <v>-4.2967731000000002E-2</v>
      </c>
    </row>
    <row r="269" spans="1:7" x14ac:dyDescent="0.25">
      <c r="A269" s="61" t="s">
        <v>119</v>
      </c>
      <c r="B269" s="77">
        <v>14</v>
      </c>
      <c r="C269" s="83">
        <v>-1.4673185E-2</v>
      </c>
      <c r="D269"/>
      <c r="E269" s="61" t="s">
        <v>119</v>
      </c>
      <c r="F269" s="77">
        <v>14</v>
      </c>
      <c r="G269" s="83">
        <v>-3.8197879999999997E-2</v>
      </c>
    </row>
    <row r="270" spans="1:7" x14ac:dyDescent="0.25">
      <c r="A270" s="61" t="s">
        <v>118</v>
      </c>
      <c r="B270" s="77">
        <v>15</v>
      </c>
      <c r="C270" s="83">
        <v>-1.2979088E-2</v>
      </c>
      <c r="D270"/>
      <c r="E270" s="61" t="s">
        <v>118</v>
      </c>
      <c r="F270" s="77">
        <v>15</v>
      </c>
      <c r="G270" s="83">
        <v>-3.3787742000000003E-2</v>
      </c>
    </row>
    <row r="271" spans="1:7" x14ac:dyDescent="0.25">
      <c r="A271" s="61" t="s">
        <v>117</v>
      </c>
      <c r="B271" s="77">
        <v>16</v>
      </c>
      <c r="C271" s="83">
        <v>-1.1430505000000001E-2</v>
      </c>
      <c r="D271"/>
      <c r="E271" s="61" t="s">
        <v>117</v>
      </c>
      <c r="F271" s="77">
        <v>16</v>
      </c>
      <c r="G271" s="83">
        <v>-2.9756418999999999E-2</v>
      </c>
    </row>
    <row r="272" spans="1:7" x14ac:dyDescent="0.25">
      <c r="A272" s="61" t="s">
        <v>116</v>
      </c>
      <c r="B272" s="77">
        <v>17</v>
      </c>
      <c r="C272" s="83">
        <v>-1.0028041E-2</v>
      </c>
      <c r="D272"/>
      <c r="E272" s="61" t="s">
        <v>116</v>
      </c>
      <c r="F272" s="77">
        <v>17</v>
      </c>
      <c r="G272" s="83">
        <v>-2.6105485000000001E-2</v>
      </c>
    </row>
    <row r="273" spans="1:7" x14ac:dyDescent="0.25">
      <c r="A273" s="61" t="s">
        <v>115</v>
      </c>
      <c r="B273" s="77">
        <v>18</v>
      </c>
      <c r="C273" s="83">
        <v>-8.7676869999999997E-3</v>
      </c>
      <c r="D273"/>
      <c r="E273" s="61" t="s">
        <v>115</v>
      </c>
      <c r="F273" s="77">
        <v>18</v>
      </c>
      <c r="G273" s="83">
        <v>-2.2824509E-2</v>
      </c>
    </row>
    <row r="274" spans="1:7" x14ac:dyDescent="0.25">
      <c r="A274" s="61" t="s">
        <v>114</v>
      </c>
      <c r="B274" s="77">
        <v>19</v>
      </c>
      <c r="C274" s="83">
        <v>-7.6423970000000004E-3</v>
      </c>
      <c r="D274"/>
      <c r="E274" s="61" t="s">
        <v>114</v>
      </c>
      <c r="F274" s="77">
        <v>19</v>
      </c>
      <c r="G274" s="83">
        <v>-1.9895161000000001E-2</v>
      </c>
    </row>
    <row r="275" spans="1:7" x14ac:dyDescent="0.25">
      <c r="A275" s="61" t="s">
        <v>113</v>
      </c>
      <c r="B275" s="77">
        <v>20</v>
      </c>
      <c r="C275" s="83">
        <v>-6.6432629999999999E-3</v>
      </c>
      <c r="D275"/>
      <c r="E275" s="61" t="s">
        <v>113</v>
      </c>
      <c r="F275" s="77">
        <v>20</v>
      </c>
      <c r="G275" s="83">
        <v>-1.7294266999999999E-2</v>
      </c>
    </row>
    <row r="276" spans="1:7" x14ac:dyDescent="0.25">
      <c r="A276" s="61" t="s">
        <v>112</v>
      </c>
      <c r="B276" s="77">
        <v>21</v>
      </c>
      <c r="C276" s="83">
        <v>-5.7603410000000004E-3</v>
      </c>
      <c r="D276"/>
      <c r="E276" s="61" t="s">
        <v>112</v>
      </c>
      <c r="F276" s="77">
        <v>21</v>
      </c>
      <c r="G276" s="83">
        <v>-1.4995985E-2</v>
      </c>
    </row>
    <row r="277" spans="1:7" x14ac:dyDescent="0.25">
      <c r="A277" s="61" t="s">
        <v>111</v>
      </c>
      <c r="B277" s="77">
        <v>22</v>
      </c>
      <c r="C277" s="83">
        <v>-4.9832390000000004E-3</v>
      </c>
      <c r="D277"/>
      <c r="E277" s="61" t="s">
        <v>111</v>
      </c>
      <c r="F277" s="77">
        <v>22</v>
      </c>
      <c r="G277" s="83">
        <v>-1.2973349E-2</v>
      </c>
    </row>
    <row r="278" spans="1:7" x14ac:dyDescent="0.25">
      <c r="A278" s="61" t="s">
        <v>110</v>
      </c>
      <c r="B278" s="77">
        <v>23</v>
      </c>
      <c r="C278" s="83">
        <v>-4.301437E-3</v>
      </c>
      <c r="D278"/>
      <c r="E278" s="61" t="s">
        <v>110</v>
      </c>
      <c r="F278" s="77">
        <v>23</v>
      </c>
      <c r="G278" s="83">
        <v>-1.1199181000000001E-2</v>
      </c>
    </row>
    <row r="279" spans="1:7" x14ac:dyDescent="0.25">
      <c r="A279" s="61" t="s">
        <v>109</v>
      </c>
      <c r="B279" s="77">
        <v>24</v>
      </c>
      <c r="C279" s="83">
        <v>-3.7043499999999999E-3</v>
      </c>
      <c r="D279"/>
      <c r="E279" s="61" t="s">
        <v>109</v>
      </c>
      <c r="F279" s="77">
        <v>24</v>
      </c>
      <c r="G279" s="83">
        <v>-9.6463959999999998E-3</v>
      </c>
    </row>
    <row r="280" spans="1:7" x14ac:dyDescent="0.25">
      <c r="A280" s="61" t="s">
        <v>108</v>
      </c>
      <c r="B280" s="77">
        <v>25</v>
      </c>
      <c r="C280" s="83">
        <v>-3.180886E-3</v>
      </c>
      <c r="D280"/>
      <c r="E280" s="61" t="s">
        <v>108</v>
      </c>
      <c r="F280" s="77">
        <v>25</v>
      </c>
      <c r="G280" s="83">
        <v>-8.2873029999999993E-3</v>
      </c>
    </row>
    <row r="281" spans="1:7" x14ac:dyDescent="0.25">
      <c r="A281" s="61" t="s">
        <v>107</v>
      </c>
      <c r="B281" s="77">
        <v>26</v>
      </c>
      <c r="C281" s="83">
        <v>-2.7179309999999998E-3</v>
      </c>
      <c r="D281"/>
      <c r="E281" s="61" t="s">
        <v>107</v>
      </c>
      <c r="F281" s="77">
        <v>26</v>
      </c>
      <c r="G281" s="83">
        <v>-7.0907330000000001E-3</v>
      </c>
    </row>
    <row r="282" spans="1:7" x14ac:dyDescent="0.25">
      <c r="A282" s="61" t="s">
        <v>106</v>
      </c>
      <c r="B282" s="77">
        <v>27</v>
      </c>
      <c r="C282" s="83">
        <v>-2.2959550000000001E-3</v>
      </c>
      <c r="D282"/>
      <c r="E282" s="61" t="s">
        <v>106</v>
      </c>
      <c r="F282" s="77">
        <v>27</v>
      </c>
      <c r="G282" s="83">
        <v>-6.0136649999999996E-3</v>
      </c>
    </row>
    <row r="283" spans="1:7" x14ac:dyDescent="0.25">
      <c r="A283" s="61" t="s">
        <v>105</v>
      </c>
      <c r="B283" s="77">
        <v>28</v>
      </c>
      <c r="C283" s="83">
        <v>-1.8767289999999999E-3</v>
      </c>
      <c r="D283"/>
      <c r="E283" s="61" t="s">
        <v>105</v>
      </c>
      <c r="F283" s="77">
        <v>28</v>
      </c>
      <c r="G283" s="83">
        <v>-4.9776489999999998E-3</v>
      </c>
    </row>
    <row r="284" spans="1:7" x14ac:dyDescent="0.25">
      <c r="A284" s="61" t="s">
        <v>104</v>
      </c>
      <c r="B284" s="77">
        <v>29</v>
      </c>
      <c r="C284" s="83">
        <v>-1.3687630000000001E-3</v>
      </c>
      <c r="D284"/>
      <c r="E284" s="61" t="s">
        <v>104</v>
      </c>
      <c r="F284" s="77">
        <v>29</v>
      </c>
      <c r="G284" s="83">
        <v>-3.8025519999999998E-3</v>
      </c>
    </row>
    <row r="285" spans="1:7" x14ac:dyDescent="0.25">
      <c r="A285" s="61" t="s">
        <v>103</v>
      </c>
      <c r="B285" s="77">
        <v>30</v>
      </c>
      <c r="C285" s="83">
        <v>-5.30552E-4</v>
      </c>
      <c r="D285"/>
      <c r="E285" s="61" t="s">
        <v>103</v>
      </c>
      <c r="F285" s="77">
        <v>30</v>
      </c>
      <c r="G285" s="83">
        <v>-2.0213259999999999E-3</v>
      </c>
    </row>
    <row r="286" spans="1:7" x14ac:dyDescent="0.25">
      <c r="A286" s="61" t="s">
        <v>102</v>
      </c>
      <c r="B286" s="77">
        <v>31</v>
      </c>
      <c r="C286" s="83">
        <v>1.2885150000000001E-3</v>
      </c>
      <c r="D286"/>
      <c r="E286" s="61" t="s">
        <v>102</v>
      </c>
      <c r="F286" s="77">
        <v>31</v>
      </c>
      <c r="G286" s="83">
        <v>1.6146520000000001E-3</v>
      </c>
    </row>
    <row r="287" spans="1:7" x14ac:dyDescent="0.25">
      <c r="A287" s="61" t="s">
        <v>101</v>
      </c>
      <c r="B287" s="77">
        <v>32</v>
      </c>
      <c r="C287" s="83">
        <v>5.7142240000000004E-3</v>
      </c>
      <c r="D287"/>
      <c r="E287" s="61" t="s">
        <v>101</v>
      </c>
      <c r="F287" s="77">
        <v>32</v>
      </c>
      <c r="G287" s="83">
        <v>1.0207229999999999E-2</v>
      </c>
    </row>
    <row r="288" spans="1:7" x14ac:dyDescent="0.25">
      <c r="A288" s="61" t="s">
        <v>100</v>
      </c>
      <c r="B288" s="77">
        <v>33</v>
      </c>
      <c r="C288" s="83">
        <v>1.5513265E-2</v>
      </c>
      <c r="D288"/>
      <c r="E288" s="61" t="s">
        <v>100</v>
      </c>
      <c r="F288" s="77">
        <v>33</v>
      </c>
      <c r="G288" s="83">
        <v>2.9084191999999998E-2</v>
      </c>
    </row>
    <row r="289" spans="1:7" x14ac:dyDescent="0.25">
      <c r="A289" s="61" t="s">
        <v>99</v>
      </c>
      <c r="B289" s="77">
        <v>34</v>
      </c>
      <c r="C289" s="83">
        <v>2.8980230999999999E-2</v>
      </c>
      <c r="D289"/>
      <c r="E289" s="61" t="s">
        <v>99</v>
      </c>
      <c r="F289" s="77">
        <v>34</v>
      </c>
      <c r="G289" s="83">
        <v>5.7166033999999998E-2</v>
      </c>
    </row>
    <row r="290" spans="1:7" x14ac:dyDescent="0.25">
      <c r="A290" s="61" t="s">
        <v>98</v>
      </c>
      <c r="B290" s="77">
        <v>35</v>
      </c>
      <c r="C290" s="83">
        <v>3.2422920000000001E-2</v>
      </c>
      <c r="D290"/>
      <c r="E290" s="61" t="s">
        <v>98</v>
      </c>
      <c r="F290" s="77">
        <v>35</v>
      </c>
      <c r="G290" s="83">
        <v>7.5280126000000003E-2</v>
      </c>
    </row>
    <row r="291" spans="1:7" x14ac:dyDescent="0.25">
      <c r="A291" s="61" t="s">
        <v>97</v>
      </c>
      <c r="B291" s="77">
        <v>36</v>
      </c>
      <c r="C291" s="83">
        <v>2.4591262999999999E-2</v>
      </c>
      <c r="D291"/>
      <c r="E291" s="61" t="s">
        <v>97</v>
      </c>
      <c r="F291" s="77">
        <v>36</v>
      </c>
      <c r="G291" s="83">
        <v>7.0067025000000005E-2</v>
      </c>
    </row>
    <row r="292" spans="1:7" x14ac:dyDescent="0.25">
      <c r="A292" s="61" t="s">
        <v>96</v>
      </c>
      <c r="B292" s="77">
        <v>37</v>
      </c>
      <c r="C292" s="83">
        <v>1.6600520000000001E-2</v>
      </c>
      <c r="D292"/>
      <c r="E292" s="61" t="s">
        <v>96</v>
      </c>
      <c r="F292" s="77">
        <v>37</v>
      </c>
      <c r="G292" s="83">
        <v>5.1649137999999997E-2</v>
      </c>
    </row>
    <row r="293" spans="1:7" x14ac:dyDescent="0.25">
      <c r="A293" s="61" t="s">
        <v>95</v>
      </c>
      <c r="B293" s="77">
        <v>38</v>
      </c>
      <c r="C293" s="83">
        <v>1.1369521E-2</v>
      </c>
      <c r="D293"/>
      <c r="E293" s="61" t="s">
        <v>95</v>
      </c>
      <c r="F293" s="77">
        <v>38</v>
      </c>
      <c r="G293" s="83">
        <v>3.5362691000000002E-2</v>
      </c>
    </row>
    <row r="294" spans="1:7" x14ac:dyDescent="0.25">
      <c r="A294" s="61" t="s">
        <v>94</v>
      </c>
      <c r="B294" s="77">
        <v>39</v>
      </c>
      <c r="C294" s="83">
        <v>8.0162010000000006E-3</v>
      </c>
      <c r="D294"/>
      <c r="E294" s="61" t="s">
        <v>94</v>
      </c>
      <c r="F294" s="77">
        <v>39</v>
      </c>
      <c r="G294" s="83">
        <v>2.4564083E-2</v>
      </c>
    </row>
    <row r="295" spans="1:7" x14ac:dyDescent="0.25">
      <c r="A295" s="61" t="s">
        <v>93</v>
      </c>
      <c r="B295" s="77">
        <v>40</v>
      </c>
      <c r="C295" s="83">
        <v>5.7444009999999997E-3</v>
      </c>
      <c r="D295"/>
      <c r="E295" s="61" t="s">
        <v>93</v>
      </c>
      <c r="F295" s="77">
        <v>40</v>
      </c>
      <c r="G295" s="83">
        <v>1.74687E-2</v>
      </c>
    </row>
    <row r="296" spans="1:7" x14ac:dyDescent="0.25">
      <c r="A296" s="61" t="s">
        <v>92</v>
      </c>
      <c r="B296" s="77">
        <v>41</v>
      </c>
      <c r="C296" s="83">
        <v>4.1450599999999999E-3</v>
      </c>
      <c r="D296"/>
      <c r="E296" s="61" t="s">
        <v>92</v>
      </c>
      <c r="F296" s="77">
        <v>41</v>
      </c>
      <c r="G296" s="83">
        <v>1.2584699E-2</v>
      </c>
    </row>
    <row r="297" spans="1:7" x14ac:dyDescent="0.25">
      <c r="A297" s="61" t="s">
        <v>91</v>
      </c>
      <c r="B297" s="77">
        <v>42</v>
      </c>
      <c r="C297" s="83">
        <v>2.9995450000000002E-3</v>
      </c>
      <c r="D297"/>
      <c r="E297" s="61" t="s">
        <v>91</v>
      </c>
      <c r="F297" s="77">
        <v>42</v>
      </c>
      <c r="G297" s="83">
        <v>9.1171789999999996E-3</v>
      </c>
    </row>
    <row r="298" spans="1:7" x14ac:dyDescent="0.25">
      <c r="A298" s="61" t="s">
        <v>90</v>
      </c>
      <c r="B298" s="77">
        <v>43</v>
      </c>
      <c r="C298" s="83">
        <v>2.1736099999999999E-3</v>
      </c>
      <c r="D298"/>
      <c r="E298" s="61" t="s">
        <v>90</v>
      </c>
      <c r="F298" s="77">
        <v>43</v>
      </c>
      <c r="G298" s="83">
        <v>6.6213849999999996E-3</v>
      </c>
    </row>
    <row r="299" spans="1:7" x14ac:dyDescent="0.25">
      <c r="A299" s="61" t="s">
        <v>89</v>
      </c>
      <c r="B299" s="77">
        <v>44</v>
      </c>
      <c r="C299" s="83">
        <v>1.576636E-3</v>
      </c>
      <c r="D299"/>
      <c r="E299" s="61" t="s">
        <v>89</v>
      </c>
      <c r="F299" s="77">
        <v>44</v>
      </c>
      <c r="G299" s="83">
        <v>4.8155130000000004E-3</v>
      </c>
    </row>
    <row r="300" spans="1:7" x14ac:dyDescent="0.25">
      <c r="A300" s="61" t="s">
        <v>88</v>
      </c>
      <c r="B300" s="77">
        <v>45</v>
      </c>
      <c r="C300" s="83">
        <v>1.1447370000000001E-3</v>
      </c>
      <c r="D300"/>
      <c r="E300" s="61" t="s">
        <v>88</v>
      </c>
      <c r="F300" s="77">
        <v>45</v>
      </c>
      <c r="G300" s="83">
        <v>3.5061910000000001E-3</v>
      </c>
    </row>
    <row r="301" spans="1:7" x14ac:dyDescent="0.25">
      <c r="A301" s="61" t="s">
        <v>87</v>
      </c>
      <c r="B301" s="77">
        <v>46</v>
      </c>
      <c r="C301" s="83">
        <v>8.3201499999999997E-4</v>
      </c>
      <c r="D301"/>
      <c r="E301" s="61" t="s">
        <v>87</v>
      </c>
      <c r="F301" s="77">
        <v>46</v>
      </c>
      <c r="G301" s="83">
        <v>2.5557150000000001E-3</v>
      </c>
    </row>
    <row r="302" spans="1:7" x14ac:dyDescent="0.25">
      <c r="A302" s="61" t="s">
        <v>86</v>
      </c>
      <c r="B302" s="77">
        <v>47</v>
      </c>
      <c r="C302" s="83">
        <v>6.0547499999999996E-4</v>
      </c>
      <c r="D302"/>
      <c r="E302" s="61" t="s">
        <v>86</v>
      </c>
      <c r="F302" s="77">
        <v>47</v>
      </c>
      <c r="G302" s="83">
        <v>1.8652849999999999E-3</v>
      </c>
    </row>
    <row r="303" spans="1:7" x14ac:dyDescent="0.25">
      <c r="A303" s="61" t="s">
        <v>85</v>
      </c>
      <c r="B303" s="77">
        <v>48</v>
      </c>
      <c r="C303" s="83">
        <v>4.4142900000000002E-4</v>
      </c>
      <c r="D303"/>
      <c r="E303" s="61" t="s">
        <v>85</v>
      </c>
      <c r="F303" s="77">
        <v>48</v>
      </c>
      <c r="G303" s="83">
        <v>1.3639329999999999E-3</v>
      </c>
    </row>
    <row r="304" spans="1:7" x14ac:dyDescent="0.25">
      <c r="A304" s="61" t="s">
        <v>84</v>
      </c>
      <c r="B304" s="77">
        <v>49</v>
      </c>
      <c r="C304" s="83">
        <v>3.22243E-4</v>
      </c>
      <c r="D304"/>
      <c r="E304" s="61" t="s">
        <v>84</v>
      </c>
      <c r="F304" s="77">
        <v>49</v>
      </c>
      <c r="G304" s="83">
        <v>9.9861299999999997E-4</v>
      </c>
    </row>
    <row r="305" spans="1:7" x14ac:dyDescent="0.25">
      <c r="A305" s="61" t="s">
        <v>83</v>
      </c>
      <c r="B305" s="77">
        <v>50</v>
      </c>
      <c r="C305" s="83">
        <v>2.35737E-4</v>
      </c>
      <c r="D305"/>
      <c r="E305" s="61" t="s">
        <v>83</v>
      </c>
      <c r="F305" s="77">
        <v>50</v>
      </c>
      <c r="G305" s="83">
        <v>7.3270799999999999E-4</v>
      </c>
    </row>
    <row r="306" spans="1:7" x14ac:dyDescent="0.25">
      <c r="A306" s="61" t="s">
        <v>82</v>
      </c>
      <c r="B306" s="77">
        <v>51</v>
      </c>
      <c r="C306" s="83">
        <v>1.7288000000000001E-4</v>
      </c>
      <c r="D306"/>
      <c r="E306" s="61" t="s">
        <v>82</v>
      </c>
      <c r="F306" s="77">
        <v>51</v>
      </c>
      <c r="G306" s="83">
        <v>5.3894499999999998E-4</v>
      </c>
    </row>
    <row r="307" spans="1:7" x14ac:dyDescent="0.25">
      <c r="A307" s="61" t="s">
        <v>81</v>
      </c>
      <c r="B307" s="77">
        <v>52</v>
      </c>
      <c r="C307" s="83">
        <v>1.2706300000000001E-4</v>
      </c>
      <c r="D307"/>
      <c r="E307" s="61" t="s">
        <v>81</v>
      </c>
      <c r="F307" s="77">
        <v>52</v>
      </c>
      <c r="G307" s="83">
        <v>3.9729700000000001E-4</v>
      </c>
    </row>
    <row r="308" spans="1:7" x14ac:dyDescent="0.25">
      <c r="A308" s="61" t="s">
        <v>80</v>
      </c>
      <c r="B308" s="77">
        <v>53</v>
      </c>
      <c r="C308" s="83">
        <v>9.3620000000000002E-5</v>
      </c>
      <c r="D308"/>
      <c r="E308" s="61" t="s">
        <v>80</v>
      </c>
      <c r="F308" s="77">
        <v>53</v>
      </c>
      <c r="G308" s="83">
        <v>2.9360399999999999E-4</v>
      </c>
    </row>
    <row r="309" spans="1:7" x14ac:dyDescent="0.25">
      <c r="A309" s="61" t="s">
        <v>79</v>
      </c>
      <c r="B309" s="77">
        <v>54</v>
      </c>
      <c r="C309" s="83">
        <v>6.9176000000000003E-5</v>
      </c>
      <c r="D309"/>
      <c r="E309" s="61" t="s">
        <v>79</v>
      </c>
      <c r="F309" s="77">
        <v>54</v>
      </c>
      <c r="G309" s="83">
        <v>2.1759399999999999E-4</v>
      </c>
    </row>
    <row r="310" spans="1:7" x14ac:dyDescent="0.25">
      <c r="A310" s="61" t="s">
        <v>78</v>
      </c>
      <c r="B310" s="77">
        <v>55</v>
      </c>
      <c r="C310" s="83">
        <v>5.1307000000000002E-5</v>
      </c>
      <c r="D310"/>
      <c r="E310" s="61" t="s">
        <v>78</v>
      </c>
      <c r="F310" s="77">
        <v>55</v>
      </c>
      <c r="G310" s="83">
        <v>1.6187299999999999E-4</v>
      </c>
    </row>
    <row r="311" spans="1:7" x14ac:dyDescent="0.25">
      <c r="A311" s="61" t="s">
        <v>77</v>
      </c>
      <c r="B311" s="77">
        <v>56</v>
      </c>
      <c r="C311" s="83">
        <v>3.8145000000000002E-5</v>
      </c>
      <c r="D311"/>
      <c r="E311" s="61" t="s">
        <v>77</v>
      </c>
      <c r="F311" s="77">
        <v>56</v>
      </c>
      <c r="G311" s="83">
        <v>1.20709E-4</v>
      </c>
    </row>
    <row r="312" spans="1:7" x14ac:dyDescent="0.25">
      <c r="A312" s="61" t="s">
        <v>76</v>
      </c>
      <c r="B312" s="77">
        <v>57</v>
      </c>
      <c r="C312" s="83">
        <v>2.8475000000000001E-5</v>
      </c>
      <c r="D312"/>
      <c r="E312" s="61" t="s">
        <v>76</v>
      </c>
      <c r="F312" s="77">
        <v>57</v>
      </c>
      <c r="G312" s="83">
        <v>9.0381000000000001E-5</v>
      </c>
    </row>
    <row r="313" spans="1:7" x14ac:dyDescent="0.25">
      <c r="A313" s="61" t="s">
        <v>75</v>
      </c>
      <c r="B313" s="77">
        <v>58</v>
      </c>
      <c r="C313" s="83">
        <v>2.1321000000000001E-5</v>
      </c>
      <c r="D313"/>
      <c r="E313" s="61" t="s">
        <v>75</v>
      </c>
      <c r="F313" s="77">
        <v>58</v>
      </c>
      <c r="G313" s="83">
        <v>6.7879000000000005E-5</v>
      </c>
    </row>
    <row r="314" spans="1:7" x14ac:dyDescent="0.25">
      <c r="A314" s="61" t="s">
        <v>74</v>
      </c>
      <c r="B314" s="77">
        <v>59</v>
      </c>
      <c r="C314" s="83">
        <v>1.6030999999999999E-5</v>
      </c>
      <c r="D314"/>
      <c r="E314" s="61" t="s">
        <v>74</v>
      </c>
      <c r="F314" s="77">
        <v>59</v>
      </c>
      <c r="G314" s="83">
        <v>5.1189000000000001E-5</v>
      </c>
    </row>
    <row r="315" spans="1:7" x14ac:dyDescent="0.25">
      <c r="A315" s="61" t="s">
        <v>73</v>
      </c>
      <c r="B315" s="77">
        <v>60</v>
      </c>
      <c r="C315" s="83">
        <v>1.2092999999999999E-5</v>
      </c>
      <c r="D315"/>
      <c r="E315" s="61" t="s">
        <v>73</v>
      </c>
      <c r="F315" s="77">
        <v>60</v>
      </c>
      <c r="G315" s="83">
        <v>3.8730999999999999E-5</v>
      </c>
    </row>
    <row r="316" spans="1:7" x14ac:dyDescent="0.25">
      <c r="A316" s="61" t="s">
        <v>72</v>
      </c>
      <c r="B316" s="77">
        <v>61</v>
      </c>
      <c r="C316" s="83">
        <v>9.1770000000000004E-6</v>
      </c>
      <c r="D316"/>
      <c r="E316" s="61" t="s">
        <v>72</v>
      </c>
      <c r="F316" s="77">
        <v>61</v>
      </c>
      <c r="G316" s="83">
        <v>2.9482999999999999E-5</v>
      </c>
    </row>
    <row r="317" spans="1:7" ht="15.75" thickBot="1" x14ac:dyDescent="0.3">
      <c r="A317" s="64" t="s">
        <v>71</v>
      </c>
      <c r="B317" s="79">
        <v>62</v>
      </c>
      <c r="C317" s="85">
        <v>7.6380000000000004E-6</v>
      </c>
      <c r="E317" s="64" t="s">
        <v>71</v>
      </c>
      <c r="F317" s="79">
        <v>62</v>
      </c>
      <c r="G317" s="85">
        <v>2.4637000000000001E-5</v>
      </c>
    </row>
  </sheetData>
  <mergeCells count="15">
    <mergeCell ref="A155:Q155"/>
    <mergeCell ref="G156:L156"/>
    <mergeCell ref="A156:F156"/>
    <mergeCell ref="A253:Q253"/>
    <mergeCell ref="A254:C254"/>
    <mergeCell ref="E254:G254"/>
    <mergeCell ref="A1:A2"/>
    <mergeCell ref="B1:Q2"/>
    <mergeCell ref="A3:Q3"/>
    <mergeCell ref="A69:Q69"/>
    <mergeCell ref="C71:D71"/>
    <mergeCell ref="A71:B71"/>
    <mergeCell ref="A70:D70"/>
    <mergeCell ref="E4:F4"/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7E1B-75D0-44D9-801A-B01EA489FF6E}">
  <dimension ref="A1:Q339"/>
  <sheetViews>
    <sheetView topLeftCell="A218" workbookViewId="0">
      <selection activeCell="A4" sqref="A4:C65"/>
    </sheetView>
  </sheetViews>
  <sheetFormatPr defaultRowHeight="15" x14ac:dyDescent="0.25"/>
  <cols>
    <col min="1" max="1" width="26" style="56" customWidth="1"/>
    <col min="2" max="2" width="11.85546875" style="56" customWidth="1"/>
    <col min="3" max="3" width="12.7109375" style="56" bestFit="1" customWidth="1"/>
    <col min="4" max="6" width="9.140625" style="56"/>
    <col min="7" max="7" width="10.7109375" style="56" customWidth="1"/>
    <col min="8" max="11" width="9.140625" style="56"/>
    <col min="12" max="12" width="10.5703125" style="56" customWidth="1"/>
    <col min="13" max="16384" width="9.140625" style="56"/>
  </cols>
  <sheetData>
    <row r="1" spans="1:17" ht="30.75" customHeight="1" x14ac:dyDescent="0.25">
      <c r="A1" s="153" t="s">
        <v>46</v>
      </c>
      <c r="B1" s="131" t="s">
        <v>47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50.25" customHeight="1" thickBot="1" x14ac:dyDescent="0.3">
      <c r="A2" s="167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ht="22.5" customHeight="1" thickBot="1" x14ac:dyDescent="0.3">
      <c r="A3" s="169" t="s">
        <v>138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x14ac:dyDescent="0.25">
      <c r="A4" s="74" t="s">
        <v>70</v>
      </c>
      <c r="B4" s="75" t="s">
        <v>158</v>
      </c>
      <c r="C4" s="76" t="s">
        <v>157</v>
      </c>
    </row>
    <row r="5" spans="1:17" x14ac:dyDescent="0.25">
      <c r="A5" s="61">
        <v>1</v>
      </c>
      <c r="B5" s="77">
        <v>0</v>
      </c>
      <c r="C5" s="71">
        <v>0</v>
      </c>
    </row>
    <row r="6" spans="1:17" x14ac:dyDescent="0.25">
      <c r="A6" s="61">
        <v>2</v>
      </c>
      <c r="B6" s="77">
        <v>0</v>
      </c>
      <c r="C6" s="71">
        <v>0</v>
      </c>
    </row>
    <row r="7" spans="1:17" x14ac:dyDescent="0.25">
      <c r="A7" s="61">
        <v>3</v>
      </c>
      <c r="B7" s="77">
        <v>0</v>
      </c>
      <c r="C7" s="71">
        <v>0</v>
      </c>
    </row>
    <row r="8" spans="1:17" x14ac:dyDescent="0.25">
      <c r="A8" s="61">
        <v>4</v>
      </c>
      <c r="B8" s="77">
        <v>0</v>
      </c>
      <c r="C8" s="71">
        <v>0</v>
      </c>
    </row>
    <row r="9" spans="1:17" x14ac:dyDescent="0.25">
      <c r="A9" s="61">
        <v>5</v>
      </c>
      <c r="B9" s="77">
        <v>7.4597900000000002E-4</v>
      </c>
      <c r="C9" s="71">
        <v>0</v>
      </c>
    </row>
    <row r="10" spans="1:17" x14ac:dyDescent="0.25">
      <c r="A10" s="61">
        <v>6</v>
      </c>
      <c r="B10" s="77">
        <v>5.0379609999999997E-3</v>
      </c>
      <c r="C10" s="71">
        <v>0</v>
      </c>
    </row>
    <row r="11" spans="1:17" x14ac:dyDescent="0.25">
      <c r="A11" s="61">
        <v>7</v>
      </c>
      <c r="B11" s="77">
        <v>1.8691250999999999E-2</v>
      </c>
      <c r="C11" s="71">
        <v>0</v>
      </c>
    </row>
    <row r="12" spans="1:17" x14ac:dyDescent="0.25">
      <c r="A12" s="61">
        <v>8</v>
      </c>
      <c r="B12" s="77">
        <v>4.4240482999999997E-2</v>
      </c>
      <c r="C12" s="71">
        <v>2.5798905E-2</v>
      </c>
    </row>
    <row r="13" spans="1:17" x14ac:dyDescent="0.25">
      <c r="A13" s="61">
        <v>9</v>
      </c>
      <c r="B13" s="77">
        <v>6.0018675E-2</v>
      </c>
      <c r="C13" s="71">
        <v>6.1405727E-2</v>
      </c>
    </row>
    <row r="14" spans="1:17" x14ac:dyDescent="0.25">
      <c r="A14" s="61">
        <v>10</v>
      </c>
      <c r="B14" s="77">
        <v>6.9987542E-2</v>
      </c>
      <c r="C14" s="71">
        <v>8.3009085999999996E-2</v>
      </c>
    </row>
    <row r="15" spans="1:17" x14ac:dyDescent="0.25">
      <c r="A15" s="61">
        <v>11</v>
      </c>
      <c r="B15" s="77">
        <v>7.3599439000000003E-2</v>
      </c>
      <c r="C15" s="71">
        <v>9.3857879000000005E-2</v>
      </c>
    </row>
    <row r="16" spans="1:17" x14ac:dyDescent="0.25">
      <c r="A16" s="61">
        <v>12</v>
      </c>
      <c r="B16" s="77">
        <v>7.3699216999999997E-2</v>
      </c>
      <c r="C16" s="71">
        <v>9.6773969000000001E-2</v>
      </c>
    </row>
    <row r="17" spans="1:3" x14ac:dyDescent="0.25">
      <c r="A17" s="61">
        <v>13</v>
      </c>
      <c r="B17" s="77">
        <v>7.7948322E-2</v>
      </c>
      <c r="C17" s="71">
        <v>9.4152180000000002E-2</v>
      </c>
    </row>
    <row r="18" spans="1:3" x14ac:dyDescent="0.25">
      <c r="A18" s="61">
        <v>14</v>
      </c>
      <c r="B18" s="77">
        <v>6.4570136E-2</v>
      </c>
      <c r="C18" s="71">
        <v>8.7960301000000005E-2</v>
      </c>
    </row>
    <row r="19" spans="1:3" x14ac:dyDescent="0.25">
      <c r="A19" s="61">
        <v>15</v>
      </c>
      <c r="B19" s="77">
        <v>8.3268149999999999E-2</v>
      </c>
      <c r="C19" s="71">
        <v>7.9739084000000002E-2</v>
      </c>
    </row>
    <row r="20" spans="1:3" x14ac:dyDescent="0.25">
      <c r="A20" s="61">
        <v>16</v>
      </c>
      <c r="B20" s="77">
        <v>6.3787148000000002E-2</v>
      </c>
      <c r="C20" s="71">
        <v>6.3147420999999995E-2</v>
      </c>
    </row>
    <row r="21" spans="1:3" x14ac:dyDescent="0.25">
      <c r="A21" s="61">
        <v>17</v>
      </c>
      <c r="B21" s="77">
        <v>5.5202448000000001E-2</v>
      </c>
      <c r="C21" s="71">
        <v>5.2566150999999998E-2</v>
      </c>
    </row>
    <row r="22" spans="1:3" x14ac:dyDescent="0.25">
      <c r="A22" s="61">
        <v>18</v>
      </c>
      <c r="B22" s="77">
        <v>4.6542042999999998E-2</v>
      </c>
      <c r="C22" s="71">
        <v>4.3198375999999997E-2</v>
      </c>
    </row>
    <row r="23" spans="1:3" x14ac:dyDescent="0.25">
      <c r="A23" s="61">
        <v>19</v>
      </c>
      <c r="B23" s="77">
        <v>4.4284432999999998E-2</v>
      </c>
      <c r="C23" s="71">
        <v>3.5402383000000003E-2</v>
      </c>
    </row>
    <row r="24" spans="1:3" x14ac:dyDescent="0.25">
      <c r="A24" s="61">
        <v>20</v>
      </c>
      <c r="B24" s="77">
        <v>3.6245057999999997E-2</v>
      </c>
      <c r="C24" s="71">
        <v>2.9160423000000001E-2</v>
      </c>
    </row>
    <row r="25" spans="1:3" x14ac:dyDescent="0.25">
      <c r="A25" s="61">
        <v>21</v>
      </c>
      <c r="B25" s="77">
        <v>3.0792804999999999E-2</v>
      </c>
      <c r="C25" s="71">
        <v>2.4078708000000001E-2</v>
      </c>
    </row>
    <row r="26" spans="1:3" x14ac:dyDescent="0.25">
      <c r="A26" s="61">
        <v>22</v>
      </c>
      <c r="B26" s="77">
        <v>2.5284358E-2</v>
      </c>
      <c r="C26" s="71">
        <v>2.0300239000000001E-2</v>
      </c>
    </row>
    <row r="27" spans="1:3" x14ac:dyDescent="0.25">
      <c r="A27" s="61">
        <v>23</v>
      </c>
      <c r="B27" s="77">
        <v>1.9489393000000001E-2</v>
      </c>
      <c r="C27" s="71">
        <v>1.7004219000000001E-2</v>
      </c>
    </row>
    <row r="28" spans="1:3" x14ac:dyDescent="0.25">
      <c r="A28" s="61">
        <v>24</v>
      </c>
      <c r="B28" s="77">
        <v>1.9105891E-2</v>
      </c>
      <c r="C28" s="71">
        <v>1.4269995000000001E-2</v>
      </c>
    </row>
    <row r="29" spans="1:3" x14ac:dyDescent="0.25">
      <c r="A29" s="61">
        <v>25</v>
      </c>
      <c r="B29" s="77">
        <v>1.8015394000000001E-2</v>
      </c>
      <c r="C29" s="71">
        <v>1.1996007E-2</v>
      </c>
    </row>
    <row r="30" spans="1:3" x14ac:dyDescent="0.25">
      <c r="A30" s="61">
        <v>26</v>
      </c>
      <c r="B30" s="77">
        <v>1.098179E-2</v>
      </c>
      <c r="C30" s="71">
        <v>1.0100366E-2</v>
      </c>
    </row>
    <row r="31" spans="1:3" x14ac:dyDescent="0.25">
      <c r="A31" s="61">
        <v>27</v>
      </c>
      <c r="B31" s="77">
        <v>9.1684750000000006E-3</v>
      </c>
      <c r="C31" s="71">
        <v>8.5167409999999995E-3</v>
      </c>
    </row>
    <row r="32" spans="1:3" x14ac:dyDescent="0.25">
      <c r="A32" s="61">
        <v>28</v>
      </c>
      <c r="B32" s="77">
        <v>6.5252340000000004E-3</v>
      </c>
      <c r="C32" s="71">
        <v>7.191172E-3</v>
      </c>
    </row>
    <row r="33" spans="1:3" x14ac:dyDescent="0.25">
      <c r="A33" s="61">
        <v>29</v>
      </c>
      <c r="B33" s="77">
        <v>6.1433570000000003E-3</v>
      </c>
      <c r="C33" s="71">
        <v>6.0795939999999998E-3</v>
      </c>
    </row>
    <row r="34" spans="1:3" x14ac:dyDescent="0.25">
      <c r="A34" s="61">
        <v>30</v>
      </c>
      <c r="B34" s="77">
        <v>5.0698289999999997E-3</v>
      </c>
      <c r="C34" s="71">
        <v>5.145897E-3</v>
      </c>
    </row>
    <row r="35" spans="1:3" x14ac:dyDescent="0.25">
      <c r="A35" s="61">
        <v>31</v>
      </c>
      <c r="B35" s="77">
        <v>5.2560719999999997E-3</v>
      </c>
      <c r="C35" s="71">
        <v>4.3603950000000004E-3</v>
      </c>
    </row>
    <row r="36" spans="1:3" x14ac:dyDescent="0.25">
      <c r="A36" s="61">
        <v>32</v>
      </c>
      <c r="B36" s="77">
        <v>4.0819970000000004E-3</v>
      </c>
      <c r="C36" s="71">
        <v>3.6986110000000001E-3</v>
      </c>
    </row>
    <row r="37" spans="1:3" x14ac:dyDescent="0.25">
      <c r="A37" s="61">
        <v>33</v>
      </c>
      <c r="B37" s="77">
        <v>3.4225000000000002E-3</v>
      </c>
      <c r="C37" s="71">
        <v>3.1403070000000002E-3</v>
      </c>
    </row>
    <row r="38" spans="1:3" x14ac:dyDescent="0.25">
      <c r="A38" s="61">
        <v>34</v>
      </c>
      <c r="B38" s="77">
        <v>3.0301109999999998E-3</v>
      </c>
      <c r="C38" s="71">
        <v>2.6687080000000001E-3</v>
      </c>
    </row>
    <row r="39" spans="1:3" x14ac:dyDescent="0.25">
      <c r="A39" s="61">
        <v>35</v>
      </c>
      <c r="B39" s="77">
        <v>2.5618009999999998E-3</v>
      </c>
      <c r="C39" s="71">
        <v>2.2698779999999999E-3</v>
      </c>
    </row>
    <row r="40" spans="1:3" x14ac:dyDescent="0.25">
      <c r="A40" s="61">
        <v>36</v>
      </c>
      <c r="B40" s="77">
        <v>1.5603640000000001E-3</v>
      </c>
      <c r="C40" s="71">
        <v>1.9322180000000001E-3</v>
      </c>
    </row>
    <row r="41" spans="1:3" x14ac:dyDescent="0.25">
      <c r="A41" s="61">
        <v>37</v>
      </c>
      <c r="B41" s="77">
        <v>1.370306E-3</v>
      </c>
      <c r="C41" s="71">
        <v>1.646046E-3</v>
      </c>
    </row>
    <row r="42" spans="1:3" x14ac:dyDescent="0.25">
      <c r="A42" s="61">
        <v>38</v>
      </c>
      <c r="B42" s="77">
        <v>1.1935660000000001E-3</v>
      </c>
      <c r="C42" s="71">
        <v>1.403276E-3</v>
      </c>
    </row>
    <row r="43" spans="1:3" x14ac:dyDescent="0.25">
      <c r="A43" s="61">
        <v>39</v>
      </c>
      <c r="B43" s="77">
        <v>1.1173349999999999E-3</v>
      </c>
      <c r="C43" s="71">
        <v>1.197133E-3</v>
      </c>
    </row>
    <row r="44" spans="1:3" x14ac:dyDescent="0.25">
      <c r="A44" s="61">
        <v>40</v>
      </c>
      <c r="B44" s="77">
        <v>1.1914429999999999E-3</v>
      </c>
      <c r="C44" s="71">
        <v>1.02194E-3</v>
      </c>
    </row>
    <row r="45" spans="1:3" x14ac:dyDescent="0.25">
      <c r="A45" s="61">
        <v>41</v>
      </c>
      <c r="B45" s="77">
        <v>9.3869000000000005E-4</v>
      </c>
      <c r="C45" s="71">
        <v>8.7292700000000001E-4</v>
      </c>
    </row>
    <row r="46" spans="1:3" x14ac:dyDescent="0.25">
      <c r="A46" s="61">
        <v>42</v>
      </c>
      <c r="B46" s="77">
        <v>9.6800300000000005E-4</v>
      </c>
      <c r="C46" s="71">
        <v>7.4608400000000005E-4</v>
      </c>
    </row>
    <row r="47" spans="1:3" x14ac:dyDescent="0.25">
      <c r="A47" s="61">
        <v>43</v>
      </c>
      <c r="B47" s="77">
        <v>6.9064799999999998E-4</v>
      </c>
      <c r="C47" s="71">
        <v>6.3803099999999995E-4</v>
      </c>
    </row>
    <row r="48" spans="1:3" x14ac:dyDescent="0.25">
      <c r="A48" s="61">
        <v>44</v>
      </c>
      <c r="B48" s="77">
        <v>6.19959E-4</v>
      </c>
      <c r="C48" s="71">
        <v>5.4591999999999998E-4</v>
      </c>
    </row>
    <row r="49" spans="1:3" x14ac:dyDescent="0.25">
      <c r="A49" s="61">
        <v>45</v>
      </c>
      <c r="B49" s="77">
        <v>5.4956899999999997E-4</v>
      </c>
      <c r="C49" s="71">
        <v>4.6734599999999999E-4</v>
      </c>
    </row>
    <row r="50" spans="1:3" x14ac:dyDescent="0.25">
      <c r="A50" s="61">
        <v>46</v>
      </c>
      <c r="B50" s="77">
        <v>6.6514500000000002E-4</v>
      </c>
      <c r="C50" s="71">
        <v>4.0027900000000002E-4</v>
      </c>
    </row>
    <row r="51" spans="1:3" x14ac:dyDescent="0.25">
      <c r="A51" s="61">
        <v>47</v>
      </c>
      <c r="B51" s="77">
        <v>6.8630099999999995E-4</v>
      </c>
      <c r="C51" s="71">
        <v>3.4299599999999998E-4</v>
      </c>
    </row>
    <row r="52" spans="1:3" x14ac:dyDescent="0.25">
      <c r="A52" s="61">
        <v>48</v>
      </c>
      <c r="B52" s="77">
        <v>3.7985200000000002E-4</v>
      </c>
      <c r="C52" s="71">
        <v>2.9404399999999998E-4</v>
      </c>
    </row>
    <row r="53" spans="1:3" x14ac:dyDescent="0.25">
      <c r="A53" s="61">
        <v>49</v>
      </c>
      <c r="B53" s="77">
        <v>2.9145199999999999E-4</v>
      </c>
      <c r="C53" s="71">
        <v>2.5218700000000002E-4</v>
      </c>
    </row>
    <row r="54" spans="1:3" x14ac:dyDescent="0.25">
      <c r="A54" s="61">
        <v>50</v>
      </c>
      <c r="B54" s="77">
        <v>3.4429799999999999E-4</v>
      </c>
      <c r="C54" s="71">
        <v>2.1637800000000001E-4</v>
      </c>
    </row>
    <row r="55" spans="1:3" x14ac:dyDescent="0.25">
      <c r="A55" s="61">
        <v>51</v>
      </c>
      <c r="B55" s="77">
        <v>2.8255499999999998E-4</v>
      </c>
      <c r="C55" s="71">
        <v>1.8572700000000001E-4</v>
      </c>
    </row>
    <row r="56" spans="1:3" x14ac:dyDescent="0.25">
      <c r="A56" s="61">
        <v>52</v>
      </c>
      <c r="B56" s="77">
        <v>1.6432E-4</v>
      </c>
      <c r="C56" s="71">
        <v>1.5948000000000001E-4</v>
      </c>
    </row>
    <row r="57" spans="1:3" x14ac:dyDescent="0.25">
      <c r="A57" s="61">
        <v>53</v>
      </c>
      <c r="B57" s="77">
        <v>1.2513199999999999E-4</v>
      </c>
      <c r="C57" s="71">
        <v>1.3699200000000001E-4</v>
      </c>
    </row>
    <row r="58" spans="1:3" x14ac:dyDescent="0.25">
      <c r="A58" s="61">
        <v>54</v>
      </c>
      <c r="B58" s="125">
        <v>6.3772300000000006E-5</v>
      </c>
      <c r="C58" s="71">
        <v>1.17716E-4</v>
      </c>
    </row>
    <row r="59" spans="1:3" x14ac:dyDescent="0.25">
      <c r="A59" s="61">
        <v>55</v>
      </c>
      <c r="B59" s="77"/>
      <c r="C59" s="71">
        <v>1.0118799999999999E-4</v>
      </c>
    </row>
    <row r="60" spans="1:3" x14ac:dyDescent="0.25">
      <c r="A60" s="61">
        <v>56</v>
      </c>
      <c r="B60" s="125"/>
      <c r="C60" s="109">
        <v>8.7008299999999998E-5</v>
      </c>
    </row>
    <row r="61" spans="1:3" x14ac:dyDescent="0.25">
      <c r="A61" s="61">
        <v>57</v>
      </c>
      <c r="B61" s="125"/>
      <c r="C61" s="109">
        <v>7.4839700000000001E-5</v>
      </c>
    </row>
    <row r="62" spans="1:3" x14ac:dyDescent="0.25">
      <c r="A62" s="61">
        <v>58</v>
      </c>
      <c r="B62" s="125"/>
      <c r="C62" s="109">
        <v>6.4392699999999998E-5</v>
      </c>
    </row>
    <row r="63" spans="1:3" x14ac:dyDescent="0.25">
      <c r="A63" s="61">
        <v>59</v>
      </c>
      <c r="B63" s="125"/>
      <c r="C63" s="109">
        <v>5.5420400000000002E-5</v>
      </c>
    </row>
    <row r="64" spans="1:3" x14ac:dyDescent="0.25">
      <c r="A64" s="61">
        <v>60</v>
      </c>
      <c r="B64" s="125"/>
      <c r="C64" s="109">
        <v>4.7711799999999999E-5</v>
      </c>
    </row>
    <row r="65" spans="1:17" ht="15.75" thickBot="1" x14ac:dyDescent="0.3">
      <c r="A65" s="64"/>
      <c r="B65" s="79"/>
      <c r="C65" s="86">
        <f>SUM(C5:C64)</f>
        <v>1.0000000028999996</v>
      </c>
    </row>
    <row r="66" spans="1:17" ht="15.75" thickBot="1" x14ac:dyDescent="0.3"/>
    <row r="67" spans="1:17" ht="19.5" thickBot="1" x14ac:dyDescent="0.3">
      <c r="A67" s="169" t="s">
        <v>139</v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1"/>
    </row>
    <row r="68" spans="1:17" x14ac:dyDescent="0.25">
      <c r="A68" s="74" t="s">
        <v>160</v>
      </c>
      <c r="B68" s="76" t="s">
        <v>159</v>
      </c>
    </row>
    <row r="69" spans="1:17" x14ac:dyDescent="0.25">
      <c r="A69" s="61">
        <v>265</v>
      </c>
      <c r="B69" s="83">
        <v>3.9689149999999999E-2</v>
      </c>
    </row>
    <row r="70" spans="1:17" x14ac:dyDescent="0.25">
      <c r="A70" s="61">
        <f>A69+0.5</f>
        <v>265.5</v>
      </c>
      <c r="B70" s="83">
        <v>3.8757170000000001E-2</v>
      </c>
    </row>
    <row r="71" spans="1:17" x14ac:dyDescent="0.25">
      <c r="A71" s="61">
        <f t="shared" ref="A71:A134" si="0">A70+0.5</f>
        <v>266</v>
      </c>
      <c r="B71" s="83">
        <v>3.7834100000000002E-2</v>
      </c>
    </row>
    <row r="72" spans="1:17" x14ac:dyDescent="0.25">
      <c r="A72" s="61">
        <f t="shared" si="0"/>
        <v>266.5</v>
      </c>
      <c r="B72" s="83">
        <v>3.6925409999999999E-2</v>
      </c>
    </row>
    <row r="73" spans="1:17" x14ac:dyDescent="0.25">
      <c r="A73" s="61">
        <f t="shared" si="0"/>
        <v>267</v>
      </c>
      <c r="B73" s="83">
        <v>3.6030149999999997E-2</v>
      </c>
    </row>
    <row r="74" spans="1:17" x14ac:dyDescent="0.25">
      <c r="A74" s="61">
        <f t="shared" si="0"/>
        <v>267.5</v>
      </c>
      <c r="B74" s="83">
        <v>3.5150580000000001E-2</v>
      </c>
    </row>
    <row r="75" spans="1:17" x14ac:dyDescent="0.25">
      <c r="A75" s="61">
        <f t="shared" si="0"/>
        <v>268</v>
      </c>
      <c r="B75" s="83">
        <v>3.4285709999999997E-2</v>
      </c>
    </row>
    <row r="76" spans="1:17" x14ac:dyDescent="0.25">
      <c r="A76" s="61">
        <f t="shared" si="0"/>
        <v>268.5</v>
      </c>
      <c r="B76" s="83">
        <v>3.3435569999999998E-2</v>
      </c>
    </row>
    <row r="77" spans="1:17" x14ac:dyDescent="0.25">
      <c r="A77" s="61">
        <f t="shared" si="0"/>
        <v>269</v>
      </c>
      <c r="B77" s="83">
        <v>3.2600209999999998E-2</v>
      </c>
    </row>
    <row r="78" spans="1:17" x14ac:dyDescent="0.25">
      <c r="A78" s="61">
        <f t="shared" si="0"/>
        <v>269.5</v>
      </c>
      <c r="B78" s="83">
        <v>3.177961E-2</v>
      </c>
    </row>
    <row r="79" spans="1:17" x14ac:dyDescent="0.25">
      <c r="A79" s="61">
        <f t="shared" si="0"/>
        <v>270</v>
      </c>
      <c r="B79" s="83">
        <v>3.0973730000000001E-2</v>
      </c>
    </row>
    <row r="80" spans="1:17" x14ac:dyDescent="0.25">
      <c r="A80" s="61">
        <f t="shared" si="0"/>
        <v>270.5</v>
      </c>
      <c r="B80" s="83">
        <v>3.0182500000000001E-2</v>
      </c>
    </row>
    <row r="81" spans="1:2" x14ac:dyDescent="0.25">
      <c r="A81" s="61">
        <f t="shared" si="0"/>
        <v>271</v>
      </c>
      <c r="B81" s="83">
        <v>2.9405819999999999E-2</v>
      </c>
    </row>
    <row r="82" spans="1:2" x14ac:dyDescent="0.25">
      <c r="A82" s="61">
        <f t="shared" si="0"/>
        <v>271.5</v>
      </c>
      <c r="B82" s="83">
        <v>2.8642790000000001E-2</v>
      </c>
    </row>
    <row r="83" spans="1:2" x14ac:dyDescent="0.25">
      <c r="A83" s="61">
        <f t="shared" si="0"/>
        <v>272</v>
      </c>
      <c r="B83" s="83">
        <v>2.7894789999999999E-2</v>
      </c>
    </row>
    <row r="84" spans="1:2" x14ac:dyDescent="0.25">
      <c r="A84" s="61">
        <f t="shared" si="0"/>
        <v>272.5</v>
      </c>
      <c r="B84" s="83">
        <v>2.716085E-2</v>
      </c>
    </row>
    <row r="85" spans="1:2" x14ac:dyDescent="0.25">
      <c r="A85" s="61">
        <f t="shared" si="0"/>
        <v>273</v>
      </c>
      <c r="B85" s="83">
        <v>2.6440749999999999E-2</v>
      </c>
    </row>
    <row r="86" spans="1:2" x14ac:dyDescent="0.25">
      <c r="A86" s="61">
        <f t="shared" si="0"/>
        <v>273.5</v>
      </c>
      <c r="B86" s="83">
        <v>2.5734219999999999E-2</v>
      </c>
    </row>
    <row r="87" spans="1:2" x14ac:dyDescent="0.25">
      <c r="A87" s="61">
        <f t="shared" si="0"/>
        <v>274</v>
      </c>
      <c r="B87" s="83">
        <v>2.5041020000000001E-2</v>
      </c>
    </row>
    <row r="88" spans="1:2" x14ac:dyDescent="0.25">
      <c r="A88" s="61">
        <f t="shared" si="0"/>
        <v>274.5</v>
      </c>
      <c r="B88" s="83">
        <v>2.436085E-2</v>
      </c>
    </row>
    <row r="89" spans="1:2" x14ac:dyDescent="0.25">
      <c r="A89" s="61">
        <f t="shared" si="0"/>
        <v>275</v>
      </c>
      <c r="B89" s="83">
        <v>2.369344E-2</v>
      </c>
    </row>
    <row r="90" spans="1:2" x14ac:dyDescent="0.25">
      <c r="A90" s="61">
        <f t="shared" si="0"/>
        <v>275.5</v>
      </c>
      <c r="B90" s="83">
        <v>2.3038530000000002E-2</v>
      </c>
    </row>
    <row r="91" spans="1:2" x14ac:dyDescent="0.25">
      <c r="A91" s="61">
        <f t="shared" si="0"/>
        <v>276</v>
      </c>
      <c r="B91" s="83">
        <v>2.2395849999999998E-2</v>
      </c>
    </row>
    <row r="92" spans="1:2" x14ac:dyDescent="0.25">
      <c r="A92" s="61">
        <f t="shared" si="0"/>
        <v>276.5</v>
      </c>
      <c r="B92" s="83">
        <v>2.176467E-2</v>
      </c>
    </row>
    <row r="93" spans="1:2" x14ac:dyDescent="0.25">
      <c r="A93" s="61">
        <f t="shared" si="0"/>
        <v>277</v>
      </c>
      <c r="B93" s="83">
        <v>2.1145839999999999E-2</v>
      </c>
    </row>
    <row r="94" spans="1:2" x14ac:dyDescent="0.25">
      <c r="A94" s="61">
        <f t="shared" si="0"/>
        <v>277.5</v>
      </c>
      <c r="B94" s="83">
        <v>2.053868E-2</v>
      </c>
    </row>
    <row r="95" spans="1:2" x14ac:dyDescent="0.25">
      <c r="A95" s="61">
        <f t="shared" si="0"/>
        <v>278</v>
      </c>
      <c r="B95" s="83">
        <v>1.994305E-2</v>
      </c>
    </row>
    <row r="96" spans="1:2" x14ac:dyDescent="0.25">
      <c r="A96" s="61">
        <f t="shared" si="0"/>
        <v>278.5</v>
      </c>
      <c r="B96" s="83">
        <v>1.9358819999999999E-2</v>
      </c>
    </row>
    <row r="97" spans="1:2" x14ac:dyDescent="0.25">
      <c r="A97" s="61">
        <f t="shared" si="0"/>
        <v>279</v>
      </c>
      <c r="B97" s="83">
        <v>1.8785880000000001E-2</v>
      </c>
    </row>
    <row r="98" spans="1:2" x14ac:dyDescent="0.25">
      <c r="A98" s="61">
        <f t="shared" si="0"/>
        <v>279.5</v>
      </c>
      <c r="B98" s="83">
        <v>1.822414E-2</v>
      </c>
    </row>
    <row r="99" spans="1:2" x14ac:dyDescent="0.25">
      <c r="A99" s="61">
        <f t="shared" si="0"/>
        <v>280</v>
      </c>
      <c r="B99" s="83">
        <v>1.7673500000000002E-2</v>
      </c>
    </row>
    <row r="100" spans="1:2" x14ac:dyDescent="0.25">
      <c r="A100" s="61">
        <f t="shared" si="0"/>
        <v>280.5</v>
      </c>
      <c r="B100" s="83">
        <v>1.7133470000000001E-2</v>
      </c>
    </row>
    <row r="101" spans="1:2" x14ac:dyDescent="0.25">
      <c r="A101" s="61">
        <f t="shared" si="0"/>
        <v>281</v>
      </c>
      <c r="B101" s="83">
        <v>1.6604750000000001E-2</v>
      </c>
    </row>
    <row r="102" spans="1:2" x14ac:dyDescent="0.25">
      <c r="A102" s="61">
        <f t="shared" si="0"/>
        <v>281.5</v>
      </c>
      <c r="B102" s="83">
        <v>1.608687E-2</v>
      </c>
    </row>
    <row r="103" spans="1:2" x14ac:dyDescent="0.25">
      <c r="A103" s="61">
        <f t="shared" si="0"/>
        <v>282</v>
      </c>
      <c r="B103" s="83">
        <v>1.557972E-2</v>
      </c>
    </row>
    <row r="104" spans="1:2" x14ac:dyDescent="0.25">
      <c r="A104" s="61">
        <f t="shared" si="0"/>
        <v>282.5</v>
      </c>
      <c r="B104" s="83">
        <v>1.508322E-2</v>
      </c>
    </row>
    <row r="105" spans="1:2" x14ac:dyDescent="0.25">
      <c r="A105" s="61">
        <f t="shared" si="0"/>
        <v>283</v>
      </c>
      <c r="B105" s="83">
        <v>1.4597270000000001E-2</v>
      </c>
    </row>
    <row r="106" spans="1:2" x14ac:dyDescent="0.25">
      <c r="A106" s="61">
        <f t="shared" si="0"/>
        <v>283.5</v>
      </c>
      <c r="B106" s="83">
        <v>1.412149E-2</v>
      </c>
    </row>
    <row r="107" spans="1:2" x14ac:dyDescent="0.25">
      <c r="A107" s="61">
        <f t="shared" si="0"/>
        <v>284</v>
      </c>
      <c r="B107" s="83">
        <v>1.3656349999999999E-2</v>
      </c>
    </row>
    <row r="108" spans="1:2" x14ac:dyDescent="0.25">
      <c r="A108" s="61">
        <f t="shared" si="0"/>
        <v>284.5</v>
      </c>
      <c r="B108" s="83">
        <v>1.320148E-2</v>
      </c>
    </row>
    <row r="109" spans="1:2" x14ac:dyDescent="0.25">
      <c r="A109" s="61">
        <f t="shared" si="0"/>
        <v>285</v>
      </c>
      <c r="B109" s="83">
        <v>1.2756760000000001E-2</v>
      </c>
    </row>
    <row r="110" spans="1:2" x14ac:dyDescent="0.25">
      <c r="A110" s="61">
        <f t="shared" si="0"/>
        <v>285.5</v>
      </c>
      <c r="B110" s="83">
        <v>1.2322090000000001E-2</v>
      </c>
    </row>
    <row r="111" spans="1:2" x14ac:dyDescent="0.25">
      <c r="A111" s="61">
        <f t="shared" si="0"/>
        <v>286</v>
      </c>
      <c r="B111" s="83">
        <v>1.1897370000000001E-2</v>
      </c>
    </row>
    <row r="112" spans="1:2" x14ac:dyDescent="0.25">
      <c r="A112" s="61">
        <f t="shared" si="0"/>
        <v>286.5</v>
      </c>
      <c r="B112" s="83">
        <v>1.1482269999999999E-2</v>
      </c>
    </row>
    <row r="113" spans="1:2" x14ac:dyDescent="0.25">
      <c r="A113" s="61">
        <f t="shared" si="0"/>
        <v>287</v>
      </c>
      <c r="B113" s="83">
        <v>1.1077119999999999E-2</v>
      </c>
    </row>
    <row r="114" spans="1:2" x14ac:dyDescent="0.25">
      <c r="A114" s="61">
        <f t="shared" si="0"/>
        <v>287.5</v>
      </c>
      <c r="B114" s="83">
        <v>1.0681589999999999E-2</v>
      </c>
    </row>
    <row r="115" spans="1:2" x14ac:dyDescent="0.25">
      <c r="A115" s="61">
        <f t="shared" si="0"/>
        <v>288</v>
      </c>
      <c r="B115" s="83">
        <v>1.029557E-2</v>
      </c>
    </row>
    <row r="116" spans="1:2" x14ac:dyDescent="0.25">
      <c r="A116" s="61">
        <f t="shared" si="0"/>
        <v>288.5</v>
      </c>
      <c r="B116" s="83">
        <v>9.9189599999999992E-3</v>
      </c>
    </row>
    <row r="117" spans="1:2" x14ac:dyDescent="0.25">
      <c r="A117" s="61">
        <f t="shared" si="0"/>
        <v>289</v>
      </c>
      <c r="B117" s="83">
        <v>9.5516300000000002E-3</v>
      </c>
    </row>
    <row r="118" spans="1:2" x14ac:dyDescent="0.25">
      <c r="A118" s="61">
        <f t="shared" si="0"/>
        <v>289.5</v>
      </c>
      <c r="B118" s="83">
        <v>9.1932999999999997E-3</v>
      </c>
    </row>
    <row r="119" spans="1:2" x14ac:dyDescent="0.25">
      <c r="A119" s="61">
        <f t="shared" si="0"/>
        <v>290</v>
      </c>
      <c r="B119" s="83">
        <v>8.84419E-3</v>
      </c>
    </row>
    <row r="120" spans="1:2" x14ac:dyDescent="0.25">
      <c r="A120" s="61">
        <f t="shared" si="0"/>
        <v>290.5</v>
      </c>
      <c r="B120" s="83">
        <v>8.5040199999999993E-3</v>
      </c>
    </row>
    <row r="121" spans="1:2" x14ac:dyDescent="0.25">
      <c r="A121" s="61">
        <f t="shared" si="0"/>
        <v>291</v>
      </c>
      <c r="B121" s="83">
        <v>8.1726699999999999E-3</v>
      </c>
    </row>
    <row r="122" spans="1:2" x14ac:dyDescent="0.25">
      <c r="A122" s="61">
        <f t="shared" si="0"/>
        <v>291.5</v>
      </c>
      <c r="B122" s="83">
        <v>7.8500299999999992E-3</v>
      </c>
    </row>
    <row r="123" spans="1:2" x14ac:dyDescent="0.25">
      <c r="A123" s="61">
        <f t="shared" si="0"/>
        <v>292</v>
      </c>
      <c r="B123" s="83">
        <v>7.5358400000000002E-3</v>
      </c>
    </row>
    <row r="124" spans="1:2" x14ac:dyDescent="0.25">
      <c r="A124" s="61">
        <f t="shared" si="0"/>
        <v>292.5</v>
      </c>
      <c r="B124" s="83">
        <v>7.2302499999999997E-3</v>
      </c>
    </row>
    <row r="125" spans="1:2" x14ac:dyDescent="0.25">
      <c r="A125" s="61">
        <f t="shared" si="0"/>
        <v>293</v>
      </c>
      <c r="B125" s="83">
        <v>6.9329999999999999E-3</v>
      </c>
    </row>
    <row r="126" spans="1:2" x14ac:dyDescent="0.25">
      <c r="A126" s="61">
        <f t="shared" si="0"/>
        <v>293.5</v>
      </c>
      <c r="B126" s="83">
        <v>6.6439799999999999E-3</v>
      </c>
    </row>
    <row r="127" spans="1:2" x14ac:dyDescent="0.25">
      <c r="A127" s="61">
        <f t="shared" si="0"/>
        <v>294</v>
      </c>
      <c r="B127" s="83">
        <v>6.36296E-3</v>
      </c>
    </row>
    <row r="128" spans="1:2" x14ac:dyDescent="0.25">
      <c r="A128" s="61">
        <f t="shared" si="0"/>
        <v>294.5</v>
      </c>
      <c r="B128" s="83">
        <v>6.0900299999999997E-3</v>
      </c>
    </row>
    <row r="129" spans="1:2" x14ac:dyDescent="0.25">
      <c r="A129" s="61">
        <f t="shared" si="0"/>
        <v>295</v>
      </c>
      <c r="B129" s="83">
        <v>5.8249499999999997E-3</v>
      </c>
    </row>
    <row r="130" spans="1:2" x14ac:dyDescent="0.25">
      <c r="A130" s="61">
        <f t="shared" si="0"/>
        <v>295.5</v>
      </c>
      <c r="B130" s="83">
        <v>5.5676099999999997E-3</v>
      </c>
    </row>
    <row r="131" spans="1:2" x14ac:dyDescent="0.25">
      <c r="A131" s="61">
        <f t="shared" si="0"/>
        <v>296</v>
      </c>
      <c r="B131" s="83">
        <v>5.31782E-3</v>
      </c>
    </row>
    <row r="132" spans="1:2" x14ac:dyDescent="0.25">
      <c r="A132" s="61">
        <f t="shared" si="0"/>
        <v>296.5</v>
      </c>
      <c r="B132" s="83">
        <v>5.0755899999999996E-3</v>
      </c>
    </row>
    <row r="133" spans="1:2" x14ac:dyDescent="0.25">
      <c r="A133" s="61">
        <f t="shared" si="0"/>
        <v>297</v>
      </c>
      <c r="B133" s="83">
        <v>4.8407299999999997E-3</v>
      </c>
    </row>
    <row r="134" spans="1:2" x14ac:dyDescent="0.25">
      <c r="A134" s="61">
        <f t="shared" si="0"/>
        <v>297.5</v>
      </c>
      <c r="B134" s="83">
        <v>4.61313E-3</v>
      </c>
    </row>
    <row r="135" spans="1:2" x14ac:dyDescent="0.25">
      <c r="A135" s="61">
        <f t="shared" ref="A135:A179" si="1">A134+0.5</f>
        <v>298</v>
      </c>
      <c r="B135" s="83">
        <v>4.3925800000000001E-3</v>
      </c>
    </row>
    <row r="136" spans="1:2" x14ac:dyDescent="0.25">
      <c r="A136" s="61">
        <f t="shared" si="1"/>
        <v>298.5</v>
      </c>
      <c r="B136" s="83">
        <v>4.1790899999999999E-3</v>
      </c>
    </row>
    <row r="137" spans="1:2" x14ac:dyDescent="0.25">
      <c r="A137" s="61">
        <f t="shared" si="1"/>
        <v>299</v>
      </c>
      <c r="B137" s="83">
        <v>3.9724599999999997E-3</v>
      </c>
    </row>
    <row r="138" spans="1:2" x14ac:dyDescent="0.25">
      <c r="A138" s="61">
        <f t="shared" si="1"/>
        <v>299.5</v>
      </c>
      <c r="B138" s="83">
        <v>3.7725900000000001E-3</v>
      </c>
    </row>
    <row r="139" spans="1:2" x14ac:dyDescent="0.25">
      <c r="A139" s="61">
        <f t="shared" si="1"/>
        <v>300</v>
      </c>
      <c r="B139" s="83">
        <v>3.5793399999999999E-3</v>
      </c>
    </row>
    <row r="140" spans="1:2" x14ac:dyDescent="0.25">
      <c r="A140" s="61">
        <f t="shared" si="1"/>
        <v>300.5</v>
      </c>
      <c r="B140" s="83">
        <v>3.3926400000000002E-3</v>
      </c>
    </row>
    <row r="141" spans="1:2" x14ac:dyDescent="0.25">
      <c r="A141" s="61">
        <f t="shared" si="1"/>
        <v>301</v>
      </c>
      <c r="B141" s="83">
        <v>3.2123299999999998E-3</v>
      </c>
    </row>
    <row r="142" spans="1:2" x14ac:dyDescent="0.25">
      <c r="A142" s="61">
        <f t="shared" si="1"/>
        <v>301.5</v>
      </c>
      <c r="B142" s="83">
        <v>3.0382600000000001E-3</v>
      </c>
    </row>
    <row r="143" spans="1:2" x14ac:dyDescent="0.25">
      <c r="A143" s="61">
        <f t="shared" si="1"/>
        <v>302</v>
      </c>
      <c r="B143" s="83">
        <v>2.8703700000000001E-3</v>
      </c>
    </row>
    <row r="144" spans="1:2" x14ac:dyDescent="0.25">
      <c r="A144" s="61">
        <f t="shared" si="1"/>
        <v>302.5</v>
      </c>
      <c r="B144" s="83">
        <v>2.7085E-3</v>
      </c>
    </row>
    <row r="145" spans="1:2" x14ac:dyDescent="0.25">
      <c r="A145" s="61">
        <f t="shared" si="1"/>
        <v>303</v>
      </c>
      <c r="B145" s="83">
        <v>2.55252E-3</v>
      </c>
    </row>
    <row r="146" spans="1:2" x14ac:dyDescent="0.25">
      <c r="A146" s="61">
        <f t="shared" si="1"/>
        <v>303.5</v>
      </c>
      <c r="B146" s="83">
        <v>2.4023400000000002E-3</v>
      </c>
    </row>
    <row r="147" spans="1:2" x14ac:dyDescent="0.25">
      <c r="A147" s="61">
        <f t="shared" si="1"/>
        <v>304</v>
      </c>
      <c r="B147" s="83">
        <v>2.2578400000000001E-3</v>
      </c>
    </row>
    <row r="148" spans="1:2" x14ac:dyDescent="0.25">
      <c r="A148" s="61">
        <f t="shared" si="1"/>
        <v>304.5</v>
      </c>
      <c r="B148" s="83">
        <v>2.1188600000000002E-3</v>
      </c>
    </row>
    <row r="149" spans="1:2" x14ac:dyDescent="0.25">
      <c r="A149" s="61">
        <f t="shared" si="1"/>
        <v>305</v>
      </c>
      <c r="B149" s="83">
        <v>1.9853399999999999E-3</v>
      </c>
    </row>
    <row r="150" spans="1:2" x14ac:dyDescent="0.25">
      <c r="A150" s="61">
        <f t="shared" si="1"/>
        <v>305.5</v>
      </c>
      <c r="B150" s="83">
        <v>1.85714E-3</v>
      </c>
    </row>
    <row r="151" spans="1:2" x14ac:dyDescent="0.25">
      <c r="A151" s="61">
        <f t="shared" si="1"/>
        <v>306</v>
      </c>
      <c r="B151" s="83">
        <v>1.73412E-3</v>
      </c>
    </row>
    <row r="152" spans="1:2" x14ac:dyDescent="0.25">
      <c r="A152" s="61">
        <f t="shared" si="1"/>
        <v>306.5</v>
      </c>
      <c r="B152" s="83">
        <v>1.6162100000000001E-3</v>
      </c>
    </row>
    <row r="153" spans="1:2" x14ac:dyDescent="0.25">
      <c r="A153" s="61">
        <f t="shared" si="1"/>
        <v>307</v>
      </c>
      <c r="B153" s="83">
        <v>1.5032699999999999E-3</v>
      </c>
    </row>
    <row r="154" spans="1:2" x14ac:dyDescent="0.25">
      <c r="A154" s="61">
        <f t="shared" si="1"/>
        <v>307.5</v>
      </c>
      <c r="B154" s="83">
        <v>1.3952000000000001E-3</v>
      </c>
    </row>
    <row r="155" spans="1:2" x14ac:dyDescent="0.25">
      <c r="A155" s="61">
        <f t="shared" si="1"/>
        <v>308</v>
      </c>
      <c r="B155" s="83">
        <v>1.29189E-3</v>
      </c>
    </row>
    <row r="156" spans="1:2" x14ac:dyDescent="0.25">
      <c r="A156" s="61">
        <f t="shared" si="1"/>
        <v>308.5</v>
      </c>
      <c r="B156" s="83">
        <v>1.19323E-3</v>
      </c>
    </row>
    <row r="157" spans="1:2" x14ac:dyDescent="0.25">
      <c r="A157" s="61">
        <f t="shared" si="1"/>
        <v>309</v>
      </c>
      <c r="B157" s="83">
        <v>1.0991099999999999E-3</v>
      </c>
    </row>
    <row r="158" spans="1:2" x14ac:dyDescent="0.25">
      <c r="A158" s="61">
        <f t="shared" si="1"/>
        <v>309.5</v>
      </c>
      <c r="B158" s="83">
        <v>1.0094500000000001E-3</v>
      </c>
    </row>
    <row r="159" spans="1:2" x14ac:dyDescent="0.25">
      <c r="A159" s="61">
        <f t="shared" si="1"/>
        <v>310</v>
      </c>
      <c r="B159" s="83">
        <v>9.2411000000000001E-4</v>
      </c>
    </row>
    <row r="160" spans="1:2" x14ac:dyDescent="0.25">
      <c r="A160" s="61">
        <f t="shared" si="1"/>
        <v>310.5</v>
      </c>
      <c r="B160" s="83">
        <v>8.4303999999999998E-4</v>
      </c>
    </row>
    <row r="161" spans="1:2" x14ac:dyDescent="0.25">
      <c r="A161" s="61">
        <f t="shared" si="1"/>
        <v>311</v>
      </c>
      <c r="B161" s="83">
        <v>7.6610000000000003E-4</v>
      </c>
    </row>
    <row r="162" spans="1:2" x14ac:dyDescent="0.25">
      <c r="A162" s="61">
        <f t="shared" si="1"/>
        <v>311.5</v>
      </c>
      <c r="B162" s="83">
        <v>6.9320999999999999E-4</v>
      </c>
    </row>
    <row r="163" spans="1:2" x14ac:dyDescent="0.25">
      <c r="A163" s="61">
        <f t="shared" si="1"/>
        <v>312</v>
      </c>
      <c r="B163" s="83">
        <v>6.2430999999999999E-4</v>
      </c>
    </row>
    <row r="164" spans="1:2" x14ac:dyDescent="0.25">
      <c r="A164" s="61">
        <f t="shared" si="1"/>
        <v>312.5</v>
      </c>
      <c r="B164" s="83">
        <v>5.5928E-4</v>
      </c>
    </row>
    <row r="165" spans="1:2" x14ac:dyDescent="0.25">
      <c r="A165" s="61">
        <f t="shared" si="1"/>
        <v>313</v>
      </c>
      <c r="B165" s="83">
        <v>4.9804999999999999E-4</v>
      </c>
    </row>
    <row r="166" spans="1:2" x14ac:dyDescent="0.25">
      <c r="A166" s="61">
        <f t="shared" si="1"/>
        <v>313.5</v>
      </c>
      <c r="B166" s="83">
        <v>4.4056E-4</v>
      </c>
    </row>
    <row r="167" spans="1:2" x14ac:dyDescent="0.25">
      <c r="A167" s="61">
        <f t="shared" si="1"/>
        <v>314</v>
      </c>
      <c r="B167" s="83">
        <v>3.8671000000000002E-4</v>
      </c>
    </row>
    <row r="168" spans="1:2" x14ac:dyDescent="0.25">
      <c r="A168" s="61">
        <f t="shared" si="1"/>
        <v>314.5</v>
      </c>
      <c r="B168" s="83">
        <v>3.3646000000000001E-4</v>
      </c>
    </row>
    <row r="169" spans="1:2" x14ac:dyDescent="0.25">
      <c r="A169" s="61">
        <f t="shared" si="1"/>
        <v>315</v>
      </c>
      <c r="B169" s="83">
        <v>2.8973999999999997E-4</v>
      </c>
    </row>
    <row r="170" spans="1:2" x14ac:dyDescent="0.25">
      <c r="A170" s="61">
        <f t="shared" si="1"/>
        <v>315.5</v>
      </c>
      <c r="B170" s="83">
        <v>2.4648999999999998E-4</v>
      </c>
    </row>
    <row r="171" spans="1:2" x14ac:dyDescent="0.25">
      <c r="A171" s="61">
        <f t="shared" si="1"/>
        <v>316</v>
      </c>
      <c r="B171" s="83">
        <v>2.0667999999999999E-4</v>
      </c>
    </row>
    <row r="172" spans="1:2" x14ac:dyDescent="0.25">
      <c r="A172" s="61">
        <f t="shared" si="1"/>
        <v>316.5</v>
      </c>
      <c r="B172" s="83">
        <v>1.7028E-4</v>
      </c>
    </row>
    <row r="173" spans="1:2" x14ac:dyDescent="0.25">
      <c r="A173" s="61">
        <f t="shared" si="1"/>
        <v>317</v>
      </c>
      <c r="B173" s="83">
        <v>1.3725E-4</v>
      </c>
    </row>
    <row r="174" spans="1:2" x14ac:dyDescent="0.25">
      <c r="A174" s="61">
        <f t="shared" si="1"/>
        <v>317.5</v>
      </c>
      <c r="B174" s="83">
        <v>1.0759E-4</v>
      </c>
    </row>
    <row r="175" spans="1:2" x14ac:dyDescent="0.25">
      <c r="A175" s="61">
        <f t="shared" si="1"/>
        <v>318</v>
      </c>
      <c r="B175" s="83">
        <v>8.1299999999999997E-5</v>
      </c>
    </row>
    <row r="176" spans="1:2" x14ac:dyDescent="0.25">
      <c r="A176" s="61">
        <f t="shared" si="1"/>
        <v>318.5</v>
      </c>
      <c r="B176" s="83">
        <v>5.838E-5</v>
      </c>
    </row>
    <row r="177" spans="1:17" x14ac:dyDescent="0.25">
      <c r="A177" s="61">
        <f t="shared" si="1"/>
        <v>319</v>
      </c>
      <c r="B177" s="83">
        <v>3.8869999999999999E-5</v>
      </c>
    </row>
    <row r="178" spans="1:17" x14ac:dyDescent="0.25">
      <c r="A178" s="61">
        <f t="shared" si="1"/>
        <v>319.5</v>
      </c>
      <c r="B178" s="83">
        <v>2.2759999999999999E-5</v>
      </c>
    </row>
    <row r="179" spans="1:17" ht="15.75" thickBot="1" x14ac:dyDescent="0.3">
      <c r="A179" s="64">
        <f t="shared" si="1"/>
        <v>320</v>
      </c>
      <c r="B179" s="85">
        <v>9.8900000000000002E-6</v>
      </c>
    </row>
    <row r="180" spans="1:17" ht="15.75" thickBot="1" x14ac:dyDescent="0.3"/>
    <row r="181" spans="1:17" ht="19.5" thickBot="1" x14ac:dyDescent="0.3">
      <c r="A181" s="169" t="s">
        <v>161</v>
      </c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1"/>
    </row>
    <row r="182" spans="1:17" ht="15.75" thickBot="1" x14ac:dyDescent="0.3">
      <c r="A182" s="178" t="s">
        <v>168</v>
      </c>
      <c r="B182" s="179"/>
      <c r="C182" s="179"/>
      <c r="D182" s="179"/>
      <c r="E182" s="180"/>
      <c r="F182" s="178" t="s">
        <v>167</v>
      </c>
      <c r="G182" s="179"/>
      <c r="H182" s="179"/>
      <c r="I182" s="179"/>
      <c r="J182" s="180"/>
      <c r="K182" s="178" t="s">
        <v>166</v>
      </c>
      <c r="L182" s="179"/>
      <c r="M182" s="179"/>
      <c r="N182" s="179"/>
      <c r="O182" s="179"/>
      <c r="P182" s="180"/>
    </row>
    <row r="183" spans="1:17" ht="15.75" thickBot="1" x14ac:dyDescent="0.3">
      <c r="D183" s="61" t="s">
        <v>149</v>
      </c>
      <c r="E183" s="95">
        <v>40.5452733627288</v>
      </c>
      <c r="I183" s="61" t="s">
        <v>149</v>
      </c>
      <c r="J183" s="95">
        <v>40.5452733627288</v>
      </c>
      <c r="K183" s="96"/>
      <c r="L183" s="96"/>
      <c r="M183" s="96"/>
      <c r="N183" s="61" t="s">
        <v>149</v>
      </c>
      <c r="O183" s="97">
        <v>40.5452733627288</v>
      </c>
      <c r="P183" s="62"/>
    </row>
    <row r="184" spans="1:17" x14ac:dyDescent="0.25">
      <c r="A184" s="74" t="s">
        <v>70</v>
      </c>
      <c r="B184" s="75" t="s">
        <v>165</v>
      </c>
      <c r="C184" s="76"/>
      <c r="D184" s="77" t="s">
        <v>148</v>
      </c>
      <c r="E184" s="98">
        <v>29.542437438963166</v>
      </c>
      <c r="F184" s="74" t="s">
        <v>70</v>
      </c>
      <c r="G184" s="75" t="s">
        <v>165</v>
      </c>
      <c r="H184" s="76"/>
      <c r="I184" s="77" t="s">
        <v>148</v>
      </c>
      <c r="J184" s="98">
        <v>29.542437438963166</v>
      </c>
      <c r="K184" s="74" t="s">
        <v>70</v>
      </c>
      <c r="L184" s="75" t="s">
        <v>165</v>
      </c>
      <c r="M184" s="76"/>
      <c r="N184" s="77" t="s">
        <v>148</v>
      </c>
      <c r="O184" s="98">
        <v>29.542437438963166</v>
      </c>
      <c r="P184" s="62"/>
    </row>
    <row r="185" spans="1:17" x14ac:dyDescent="0.25">
      <c r="A185" s="61">
        <v>32</v>
      </c>
      <c r="B185" s="77">
        <v>1E-3</v>
      </c>
      <c r="C185" s="62">
        <f t="shared" ref="C185:C213" si="2">A185*B185</f>
        <v>3.2000000000000001E-2</v>
      </c>
      <c r="D185" s="77" t="s">
        <v>147</v>
      </c>
      <c r="E185" s="97">
        <v>37.505812781688803</v>
      </c>
      <c r="F185" s="61">
        <v>35</v>
      </c>
      <c r="G185" s="99">
        <v>1.6247313365582789E-2</v>
      </c>
      <c r="H185" s="62">
        <f t="shared" ref="H185:H210" si="3">G185*F185</f>
        <v>0.56865596779539762</v>
      </c>
      <c r="I185" s="77" t="s">
        <v>147</v>
      </c>
      <c r="J185" s="97">
        <v>35.9918099095202</v>
      </c>
      <c r="K185" s="61">
        <v>35</v>
      </c>
      <c r="L185" s="99">
        <v>2.3509410980579185E-2</v>
      </c>
      <c r="M185" s="62">
        <f t="shared" ref="M185:M210" si="4">L185*K185</f>
        <v>0.82282938432027153</v>
      </c>
      <c r="N185" s="77" t="s">
        <v>147</v>
      </c>
      <c r="O185" s="97">
        <v>33.9990069140676</v>
      </c>
      <c r="P185" s="62"/>
    </row>
    <row r="186" spans="1:17" ht="15.75" thickBot="1" x14ac:dyDescent="0.3">
      <c r="A186" s="61">
        <v>33</v>
      </c>
      <c r="B186" s="77">
        <v>2E-3</v>
      </c>
      <c r="C186" s="62">
        <f t="shared" si="2"/>
        <v>6.6000000000000003E-2</v>
      </c>
      <c r="D186" s="79" t="s">
        <v>146</v>
      </c>
      <c r="E186" s="100">
        <v>33.524125110325997</v>
      </c>
      <c r="F186" s="61">
        <v>36</v>
      </c>
      <c r="G186" s="99">
        <v>1.8862009312287563E-2</v>
      </c>
      <c r="H186" s="62">
        <f t="shared" si="3"/>
        <v>0.67903233524235229</v>
      </c>
      <c r="I186" s="79" t="s">
        <v>146</v>
      </c>
      <c r="J186" s="100">
        <v>32.644850749796966</v>
      </c>
      <c r="K186" s="61">
        <v>36</v>
      </c>
      <c r="L186" s="99">
        <v>2.6402482451704571E-2</v>
      </c>
      <c r="M186" s="62">
        <f t="shared" si="4"/>
        <v>0.95048936826136454</v>
      </c>
      <c r="N186" s="79" t="s">
        <v>146</v>
      </c>
      <c r="O186" s="100">
        <v>31.763798028019171</v>
      </c>
      <c r="P186" s="101">
        <f>273.15+O186</f>
        <v>304.91379802801913</v>
      </c>
    </row>
    <row r="187" spans="1:17" x14ac:dyDescent="0.25">
      <c r="A187" s="61">
        <v>34</v>
      </c>
      <c r="B187" s="77">
        <v>5.0000000000000001E-3</v>
      </c>
      <c r="C187" s="62">
        <f t="shared" si="2"/>
        <v>0.17</v>
      </c>
      <c r="F187" s="61">
        <v>37</v>
      </c>
      <c r="G187" s="99">
        <v>3.0829192637904141E-2</v>
      </c>
      <c r="H187" s="62">
        <f t="shared" si="3"/>
        <v>1.1406801276024532</v>
      </c>
      <c r="K187" s="61">
        <v>37</v>
      </c>
      <c r="L187" s="99">
        <v>4.2322484781840149E-2</v>
      </c>
      <c r="M187" s="62">
        <f t="shared" si="4"/>
        <v>1.5659319369280855</v>
      </c>
    </row>
    <row r="188" spans="1:17" x14ac:dyDescent="0.25">
      <c r="A188" s="61">
        <v>35</v>
      </c>
      <c r="B188" s="102">
        <v>1.0746046120461185E-2</v>
      </c>
      <c r="C188" s="62">
        <f t="shared" si="2"/>
        <v>0.37611161421614148</v>
      </c>
      <c r="F188" s="61">
        <v>38</v>
      </c>
      <c r="G188" s="99">
        <v>4.5421079801096512E-2</v>
      </c>
      <c r="H188" s="62">
        <f t="shared" si="3"/>
        <v>1.7260010324416675</v>
      </c>
      <c r="K188" s="61">
        <v>38</v>
      </c>
      <c r="L188" s="99">
        <v>5.9259589203197342E-2</v>
      </c>
      <c r="M188" s="62">
        <f t="shared" si="4"/>
        <v>2.2518643897214989</v>
      </c>
    </row>
    <row r="189" spans="1:17" x14ac:dyDescent="0.25">
      <c r="A189" s="61">
        <v>36</v>
      </c>
      <c r="B189" s="102">
        <v>1.0805936041456554E-2</v>
      </c>
      <c r="C189" s="62">
        <f t="shared" si="2"/>
        <v>0.38901369749243592</v>
      </c>
      <c r="F189" s="61">
        <v>39</v>
      </c>
      <c r="G189" s="99">
        <v>5.9859293084429867E-2</v>
      </c>
      <c r="H189" s="62">
        <f t="shared" si="3"/>
        <v>2.3345124302927647</v>
      </c>
      <c r="K189" s="61">
        <v>39</v>
      </c>
      <c r="L189" s="99">
        <v>7.3822301619805908E-2</v>
      </c>
      <c r="M189" s="62">
        <f t="shared" si="4"/>
        <v>2.8790697631724305</v>
      </c>
    </row>
    <row r="190" spans="1:17" x14ac:dyDescent="0.25">
      <c r="A190" s="61">
        <v>37</v>
      </c>
      <c r="B190" s="102">
        <v>1.7334548729266566E-2</v>
      </c>
      <c r="C190" s="62">
        <f t="shared" si="2"/>
        <v>0.64137830298286291</v>
      </c>
      <c r="F190" s="61">
        <v>40</v>
      </c>
      <c r="G190" s="99">
        <v>7.9435929263064808E-2</v>
      </c>
      <c r="H190" s="62">
        <f t="shared" si="3"/>
        <v>3.1774371705225923</v>
      </c>
      <c r="K190" s="61">
        <v>40</v>
      </c>
      <c r="L190" s="99">
        <v>9.0498592719031046E-2</v>
      </c>
      <c r="M190" s="62">
        <f t="shared" si="4"/>
        <v>3.6199437087612418</v>
      </c>
    </row>
    <row r="191" spans="1:17" x14ac:dyDescent="0.25">
      <c r="A191" s="61">
        <v>38</v>
      </c>
      <c r="B191" s="102">
        <v>2.6374695869508302E-2</v>
      </c>
      <c r="C191" s="62">
        <f t="shared" si="2"/>
        <v>1.0022384430413154</v>
      </c>
      <c r="F191" s="61">
        <v>41</v>
      </c>
      <c r="G191" s="99">
        <v>7.8441642430451278E-2</v>
      </c>
      <c r="H191" s="62">
        <f t="shared" si="3"/>
        <v>3.2161073396485023</v>
      </c>
      <c r="K191" s="61">
        <v>41</v>
      </c>
      <c r="L191" s="99">
        <v>8.8275713265175734E-2</v>
      </c>
      <c r="M191" s="62">
        <f t="shared" si="4"/>
        <v>3.6193042438722052</v>
      </c>
    </row>
    <row r="192" spans="1:17" x14ac:dyDescent="0.25">
      <c r="A192" s="61">
        <v>39</v>
      </c>
      <c r="B192" s="102">
        <v>3.7731891948275982E-2</v>
      </c>
      <c r="C192" s="62">
        <f t="shared" si="2"/>
        <v>1.4715437859827634</v>
      </c>
      <c r="F192" s="61">
        <v>42</v>
      </c>
      <c r="G192" s="99">
        <v>0.11065941638771358</v>
      </c>
      <c r="H192" s="62">
        <f t="shared" si="3"/>
        <v>4.6476954882839703</v>
      </c>
      <c r="K192" s="61">
        <v>42</v>
      </c>
      <c r="L192" s="99">
        <v>0.11136298227018727</v>
      </c>
      <c r="M192" s="62">
        <f t="shared" si="4"/>
        <v>4.6772452553478656</v>
      </c>
    </row>
    <row r="193" spans="1:13" x14ac:dyDescent="0.25">
      <c r="A193" s="61">
        <v>40</v>
      </c>
      <c r="B193" s="102">
        <v>5.6717066344130283E-2</v>
      </c>
      <c r="C193" s="62">
        <f t="shared" si="2"/>
        <v>2.2686826537652114</v>
      </c>
      <c r="F193" s="61">
        <v>43</v>
      </c>
      <c r="G193" s="99">
        <v>8.8399416075345003E-2</v>
      </c>
      <c r="H193" s="62">
        <f t="shared" si="3"/>
        <v>3.8011748912398353</v>
      </c>
      <c r="K193" s="61">
        <v>43</v>
      </c>
      <c r="L193" s="99">
        <v>8.5346841064729978E-2</v>
      </c>
      <c r="M193" s="62">
        <f t="shared" si="4"/>
        <v>3.6699141657833891</v>
      </c>
    </row>
    <row r="194" spans="1:13" x14ac:dyDescent="0.25">
      <c r="A194" s="61">
        <v>41</v>
      </c>
      <c r="B194" s="102">
        <v>6.7303535547566642E-2</v>
      </c>
      <c r="C194" s="62">
        <f t="shared" si="2"/>
        <v>2.7594449574502322</v>
      </c>
      <c r="F194" s="61">
        <v>44</v>
      </c>
      <c r="G194" s="99">
        <v>9.3159890415374522E-2</v>
      </c>
      <c r="H194" s="62">
        <f t="shared" si="3"/>
        <v>4.0990351782764787</v>
      </c>
      <c r="K194" s="61">
        <v>44</v>
      </c>
      <c r="L194" s="99">
        <v>8.417756535864121E-2</v>
      </c>
      <c r="M194" s="62">
        <f t="shared" si="4"/>
        <v>3.7038128757802133</v>
      </c>
    </row>
    <row r="195" spans="1:13" x14ac:dyDescent="0.25">
      <c r="A195" s="61">
        <v>42</v>
      </c>
      <c r="B195" s="102">
        <v>0.10252196795474093</v>
      </c>
      <c r="C195" s="62">
        <f t="shared" si="2"/>
        <v>4.3059226540991187</v>
      </c>
      <c r="F195" s="61">
        <v>45</v>
      </c>
      <c r="G195" s="99">
        <v>7.7191400884860858E-2</v>
      </c>
      <c r="H195" s="62">
        <f t="shared" si="3"/>
        <v>3.4736130398187388</v>
      </c>
      <c r="K195" s="61">
        <v>45</v>
      </c>
      <c r="L195" s="99">
        <v>6.921732867666705E-2</v>
      </c>
      <c r="M195" s="62">
        <f t="shared" si="4"/>
        <v>3.1147797904500174</v>
      </c>
    </row>
    <row r="196" spans="1:13" x14ac:dyDescent="0.25">
      <c r="A196" s="61">
        <v>43</v>
      </c>
      <c r="B196" s="102">
        <v>9.1415821240795808E-2</v>
      </c>
      <c r="C196" s="62">
        <f t="shared" si="2"/>
        <v>3.9308803133542196</v>
      </c>
      <c r="F196" s="61">
        <v>46</v>
      </c>
      <c r="G196" s="99">
        <v>7.7230307340866125E-2</v>
      </c>
      <c r="H196" s="62">
        <f t="shared" si="3"/>
        <v>3.5525941376798418</v>
      </c>
      <c r="K196" s="61">
        <v>46</v>
      </c>
      <c r="L196" s="99">
        <v>6.6254286704386003E-2</v>
      </c>
      <c r="M196" s="62">
        <f t="shared" si="4"/>
        <v>3.0476971884017563</v>
      </c>
    </row>
    <row r="197" spans="1:13" x14ac:dyDescent="0.25">
      <c r="A197" s="61">
        <v>44</v>
      </c>
      <c r="B197" s="102">
        <v>0.10407342933133956</v>
      </c>
      <c r="C197" s="62">
        <f t="shared" si="2"/>
        <v>4.5792308905789412</v>
      </c>
      <c r="F197" s="61">
        <v>47</v>
      </c>
      <c r="G197" s="99">
        <v>5.4410419041173004E-2</v>
      </c>
      <c r="H197" s="62">
        <f t="shared" si="3"/>
        <v>2.5572896949351311</v>
      </c>
      <c r="K197" s="61">
        <v>47</v>
      </c>
      <c r="L197" s="99">
        <v>4.5821549007681643E-2</v>
      </c>
      <c r="M197" s="62">
        <f t="shared" si="4"/>
        <v>2.1536128033610371</v>
      </c>
    </row>
    <row r="198" spans="1:13" x14ac:dyDescent="0.25">
      <c r="A198" s="61">
        <v>45</v>
      </c>
      <c r="B198" s="102">
        <v>9.1856331611936626E-2</v>
      </c>
      <c r="C198" s="62">
        <f t="shared" si="2"/>
        <v>4.133534922537148</v>
      </c>
      <c r="F198" s="61">
        <v>48</v>
      </c>
      <c r="G198" s="99">
        <v>4.4811227430133202E-2</v>
      </c>
      <c r="H198" s="62">
        <f t="shared" si="3"/>
        <v>2.1509389166463935</v>
      </c>
      <c r="K198" s="61">
        <v>48</v>
      </c>
      <c r="L198" s="99">
        <v>3.8359369388340656E-2</v>
      </c>
      <c r="M198" s="62">
        <f t="shared" si="4"/>
        <v>1.8412497306403515</v>
      </c>
    </row>
    <row r="199" spans="1:13" x14ac:dyDescent="0.25">
      <c r="A199" s="61">
        <v>46</v>
      </c>
      <c r="B199" s="102">
        <v>9.5549864462160072E-2</v>
      </c>
      <c r="C199" s="62">
        <f t="shared" si="2"/>
        <v>4.3952937652593631</v>
      </c>
      <c r="F199" s="61">
        <v>49</v>
      </c>
      <c r="G199" s="99">
        <v>3.1063723513441752E-2</v>
      </c>
      <c r="H199" s="62">
        <f t="shared" si="3"/>
        <v>1.5221224521586458</v>
      </c>
      <c r="K199" s="61">
        <v>49</v>
      </c>
      <c r="L199" s="99">
        <v>2.5507562598114368E-2</v>
      </c>
      <c r="M199" s="62">
        <f t="shared" si="4"/>
        <v>1.249870567307604</v>
      </c>
    </row>
    <row r="200" spans="1:13" x14ac:dyDescent="0.25">
      <c r="A200" s="61">
        <v>47</v>
      </c>
      <c r="B200" s="102">
        <v>6.651200451873053E-2</v>
      </c>
      <c r="C200" s="62">
        <f t="shared" si="2"/>
        <v>3.1260642123803351</v>
      </c>
      <c r="F200" s="61">
        <v>50</v>
      </c>
      <c r="G200" s="99">
        <v>3.0616828074833343E-2</v>
      </c>
      <c r="H200" s="62">
        <f t="shared" si="3"/>
        <v>1.5308414037416671</v>
      </c>
      <c r="K200" s="61">
        <v>50</v>
      </c>
      <c r="L200" s="99">
        <v>2.4830959801075192E-2</v>
      </c>
      <c r="M200" s="62">
        <f t="shared" si="4"/>
        <v>1.2415479900537596</v>
      </c>
    </row>
    <row r="201" spans="1:13" x14ac:dyDescent="0.25">
      <c r="A201" s="61">
        <v>48</v>
      </c>
      <c r="B201" s="102">
        <v>5.7622276376693829E-2</v>
      </c>
      <c r="C201" s="62">
        <f t="shared" si="2"/>
        <v>2.765869266081304</v>
      </c>
      <c r="F201" s="61">
        <v>51</v>
      </c>
      <c r="G201" s="99">
        <v>1.770787310883554E-2</v>
      </c>
      <c r="H201" s="62">
        <f t="shared" si="3"/>
        <v>0.90310152855061254</v>
      </c>
      <c r="K201" s="61">
        <v>51</v>
      </c>
      <c r="L201" s="99">
        <v>1.5106333498215978E-2</v>
      </c>
      <c r="M201" s="62">
        <f t="shared" si="4"/>
        <v>0.7704230084090149</v>
      </c>
    </row>
    <row r="202" spans="1:13" x14ac:dyDescent="0.25">
      <c r="A202" s="61">
        <v>49</v>
      </c>
      <c r="B202" s="102">
        <v>3.9785736338559183E-2</v>
      </c>
      <c r="C202" s="62">
        <f t="shared" si="2"/>
        <v>1.9495010805894</v>
      </c>
      <c r="F202" s="61">
        <v>52</v>
      </c>
      <c r="G202" s="99">
        <v>1.27765425389882E-2</v>
      </c>
      <c r="H202" s="62">
        <f t="shared" si="3"/>
        <v>0.6643802120273864</v>
      </c>
      <c r="K202" s="61">
        <v>52</v>
      </c>
      <c r="L202" s="99">
        <v>1.0486375315976031E-2</v>
      </c>
      <c r="M202" s="62">
        <f t="shared" si="4"/>
        <v>0.54529151643075358</v>
      </c>
    </row>
    <row r="203" spans="1:13" x14ac:dyDescent="0.25">
      <c r="A203" s="61">
        <v>50</v>
      </c>
      <c r="B203" s="102">
        <v>3.903492358424767E-2</v>
      </c>
      <c r="C203" s="62">
        <f t="shared" si="2"/>
        <v>1.9517461792123836</v>
      </c>
      <c r="F203" s="61">
        <v>53</v>
      </c>
      <c r="G203" s="99">
        <v>8.4690326066807087E-3</v>
      </c>
      <c r="H203" s="62">
        <f t="shared" si="3"/>
        <v>0.44885872815407757</v>
      </c>
      <c r="K203" s="61">
        <v>53</v>
      </c>
      <c r="L203" s="99">
        <v>7.8673683238075377E-3</v>
      </c>
      <c r="M203" s="62">
        <f t="shared" si="4"/>
        <v>0.4169705211617995</v>
      </c>
    </row>
    <row r="204" spans="1:13" x14ac:dyDescent="0.25">
      <c r="A204" s="61">
        <v>51</v>
      </c>
      <c r="B204" s="102">
        <v>2.3121702791468732E-2</v>
      </c>
      <c r="C204" s="62">
        <f t="shared" si="2"/>
        <v>1.1792068423649054</v>
      </c>
      <c r="F204" s="61">
        <v>54</v>
      </c>
      <c r="G204" s="99">
        <v>7.2559291015379919E-3</v>
      </c>
      <c r="H204" s="62">
        <f t="shared" si="3"/>
        <v>0.39182017148305154</v>
      </c>
      <c r="K204" s="61">
        <v>54</v>
      </c>
      <c r="L204" s="99">
        <v>6.4222985532140352E-3</v>
      </c>
      <c r="M204" s="62">
        <f t="shared" si="4"/>
        <v>0.34680412187355791</v>
      </c>
    </row>
    <row r="205" spans="1:13" x14ac:dyDescent="0.25">
      <c r="A205" s="61">
        <v>52</v>
      </c>
      <c r="B205" s="102">
        <v>1.6178891154228887E-2</v>
      </c>
      <c r="C205" s="62">
        <f t="shared" si="2"/>
        <v>0.84130234001990212</v>
      </c>
      <c r="F205" s="61">
        <v>55</v>
      </c>
      <c r="G205" s="99">
        <v>2.9705818109842645E-3</v>
      </c>
      <c r="H205" s="62">
        <f t="shared" si="3"/>
        <v>0.16338199960413455</v>
      </c>
      <c r="K205" s="61">
        <v>55</v>
      </c>
      <c r="L205" s="99">
        <v>2.1085699970185283E-3</v>
      </c>
      <c r="M205" s="62">
        <f t="shared" si="4"/>
        <v>0.11597134983601906</v>
      </c>
    </row>
    <row r="206" spans="1:13" x14ac:dyDescent="0.25">
      <c r="A206" s="61">
        <v>53</v>
      </c>
      <c r="B206" s="102">
        <v>1.0929214987314754E-2</v>
      </c>
      <c r="C206" s="62">
        <f t="shared" si="2"/>
        <v>0.57924839432768194</v>
      </c>
      <c r="F206" s="61">
        <v>56</v>
      </c>
      <c r="G206" s="99">
        <v>5.0754998343434197E-3</v>
      </c>
      <c r="H206" s="62">
        <f t="shared" si="3"/>
        <v>0.28422799072323152</v>
      </c>
      <c r="K206" s="61">
        <v>56</v>
      </c>
      <c r="L206" s="99">
        <v>1.8125971332842653E-3</v>
      </c>
      <c r="M206" s="62">
        <f t="shared" si="4"/>
        <v>0.10150543946391886</v>
      </c>
    </row>
    <row r="207" spans="1:13" x14ac:dyDescent="0.25">
      <c r="A207" s="61">
        <v>54</v>
      </c>
      <c r="B207" s="102">
        <v>8.6463982165171736E-3</v>
      </c>
      <c r="C207" s="62">
        <f t="shared" si="2"/>
        <v>0.46690550369192735</v>
      </c>
      <c r="F207" s="61">
        <v>57</v>
      </c>
      <c r="G207" s="99">
        <v>3.6534888593740878E-3</v>
      </c>
      <c r="H207" s="62">
        <f t="shared" si="3"/>
        <v>0.20824886498432302</v>
      </c>
      <c r="K207" s="61">
        <v>57</v>
      </c>
      <c r="L207" s="99">
        <v>1.2274372873263273E-3</v>
      </c>
      <c r="M207" s="62">
        <f t="shared" si="4"/>
        <v>6.9963925377600655E-2</v>
      </c>
    </row>
    <row r="208" spans="1:13" x14ac:dyDescent="0.25">
      <c r="A208" s="61">
        <v>55</v>
      </c>
      <c r="B208" s="102">
        <v>5.6485113820302756E-3</v>
      </c>
      <c r="C208" s="62">
        <f t="shared" si="2"/>
        <v>0.31066812601166516</v>
      </c>
      <c r="F208" s="61">
        <v>58</v>
      </c>
      <c r="G208" s="99">
        <v>2.5473778459971399E-3</v>
      </c>
      <c r="H208" s="62">
        <f t="shared" si="3"/>
        <v>0.14774791506783411</v>
      </c>
      <c r="K208" s="61">
        <v>58</v>
      </c>
      <c r="L208" s="99">
        <v>0</v>
      </c>
      <c r="M208" s="62">
        <f t="shared" si="4"/>
        <v>0</v>
      </c>
    </row>
    <row r="209" spans="1:13" x14ac:dyDescent="0.25">
      <c r="A209" s="61">
        <v>56</v>
      </c>
      <c r="B209" s="102">
        <v>6.6422579559421661E-3</v>
      </c>
      <c r="C209" s="62">
        <f t="shared" si="2"/>
        <v>0.37196644553276131</v>
      </c>
      <c r="F209" s="61">
        <v>59</v>
      </c>
      <c r="G209" s="99">
        <v>2.9045852347004981E-3</v>
      </c>
      <c r="H209" s="62">
        <f t="shared" si="3"/>
        <v>0.1713705288473294</v>
      </c>
      <c r="K209" s="61">
        <v>59</v>
      </c>
      <c r="L209" s="99">
        <v>0</v>
      </c>
      <c r="M209" s="62">
        <f t="shared" si="4"/>
        <v>0</v>
      </c>
    </row>
    <row r="210" spans="1:13" x14ac:dyDescent="0.25">
      <c r="A210" s="61">
        <v>57</v>
      </c>
      <c r="B210" s="102">
        <v>4.2620273334919266E-3</v>
      </c>
      <c r="C210" s="62">
        <f t="shared" si="2"/>
        <v>0.24293555800903982</v>
      </c>
      <c r="F210" s="61">
        <v>60</v>
      </c>
      <c r="G210" s="99">
        <v>0</v>
      </c>
      <c r="H210" s="62">
        <f t="shared" si="3"/>
        <v>0</v>
      </c>
      <c r="K210" s="61">
        <v>60</v>
      </c>
      <c r="L210" s="99">
        <v>0</v>
      </c>
      <c r="M210" s="62">
        <f t="shared" si="4"/>
        <v>0</v>
      </c>
    </row>
    <row r="211" spans="1:13" ht="15.75" thickBot="1" x14ac:dyDescent="0.3">
      <c r="A211" s="61">
        <v>58</v>
      </c>
      <c r="B211" s="102">
        <v>3.4571740147412424E-3</v>
      </c>
      <c r="C211" s="62">
        <f t="shared" si="2"/>
        <v>0.20051609285499206</v>
      </c>
      <c r="F211" s="64"/>
      <c r="G211" s="104" t="s">
        <v>162</v>
      </c>
      <c r="H211" s="86">
        <f>SUM(H185:H210)</f>
        <v>43.560869545768412</v>
      </c>
      <c r="K211" s="64"/>
      <c r="L211" s="104" t="s">
        <v>162</v>
      </c>
      <c r="M211" s="86">
        <f>SUM(M185:M210)</f>
        <v>42.776093044715758</v>
      </c>
    </row>
    <row r="212" spans="1:13" x14ac:dyDescent="0.25">
      <c r="A212" s="61">
        <v>59</v>
      </c>
      <c r="B212" s="102">
        <v>4.1132885355518222E-3</v>
      </c>
      <c r="C212" s="62">
        <f t="shared" si="2"/>
        <v>0.2426840235975575</v>
      </c>
    </row>
    <row r="213" spans="1:13" x14ac:dyDescent="0.25">
      <c r="A213" s="61">
        <v>60</v>
      </c>
      <c r="B213" s="102">
        <v>1.6144576088433296E-3</v>
      </c>
      <c r="C213" s="62">
        <f t="shared" si="2"/>
        <v>9.6867456530599777E-2</v>
      </c>
    </row>
    <row r="214" spans="1:13" ht="15.75" thickBot="1" x14ac:dyDescent="0.3">
      <c r="A214" s="64"/>
      <c r="B214" s="104" t="s">
        <v>162</v>
      </c>
      <c r="C214" s="86">
        <f>SUM(C185:C213)</f>
        <v>44.846757521964207</v>
      </c>
    </row>
    <row r="215" spans="1:13" ht="15.75" thickBot="1" x14ac:dyDescent="0.3"/>
    <row r="216" spans="1:13" x14ac:dyDescent="0.25">
      <c r="A216" s="74" t="s">
        <v>70</v>
      </c>
      <c r="B216" s="75" t="s">
        <v>163</v>
      </c>
      <c r="C216" s="76"/>
      <c r="F216" s="74" t="s">
        <v>70</v>
      </c>
      <c r="G216" s="75" t="s">
        <v>163</v>
      </c>
      <c r="H216" s="76"/>
      <c r="K216" s="74" t="s">
        <v>70</v>
      </c>
      <c r="L216" s="75" t="s">
        <v>164</v>
      </c>
      <c r="M216" s="76"/>
    </row>
    <row r="217" spans="1:13" x14ac:dyDescent="0.25">
      <c r="A217" s="105">
        <v>1</v>
      </c>
      <c r="B217" s="78">
        <v>0</v>
      </c>
      <c r="C217" s="67">
        <v>0</v>
      </c>
      <c r="F217" s="61">
        <v>1</v>
      </c>
      <c r="G217" s="78">
        <v>0</v>
      </c>
      <c r="H217" s="67">
        <f t="shared" ref="H217:H248" si="5">G217*F217</f>
        <v>0</v>
      </c>
      <c r="K217" s="61">
        <v>1</v>
      </c>
      <c r="L217" s="78">
        <v>0</v>
      </c>
      <c r="M217" s="67">
        <v>0</v>
      </c>
    </row>
    <row r="218" spans="1:13" x14ac:dyDescent="0.25">
      <c r="A218" s="105">
        <v>2</v>
      </c>
      <c r="B218" s="78">
        <v>0</v>
      </c>
      <c r="C218" s="67">
        <f t="shared" ref="C218:C247" si="6">B218*A218</f>
        <v>0</v>
      </c>
      <c r="F218" s="61">
        <v>2</v>
      </c>
      <c r="G218" s="78">
        <v>0</v>
      </c>
      <c r="H218" s="67">
        <f t="shared" si="5"/>
        <v>0</v>
      </c>
      <c r="K218" s="61">
        <v>2</v>
      </c>
      <c r="L218" s="78">
        <v>0</v>
      </c>
      <c r="M218" s="67">
        <f t="shared" ref="M218:M249" si="7">L218*K218</f>
        <v>0</v>
      </c>
    </row>
    <row r="219" spans="1:13" x14ac:dyDescent="0.25">
      <c r="A219" s="105">
        <v>3</v>
      </c>
      <c r="B219" s="78">
        <v>0</v>
      </c>
      <c r="C219" s="67">
        <f t="shared" si="6"/>
        <v>0</v>
      </c>
      <c r="F219" s="61">
        <v>3</v>
      </c>
      <c r="G219" s="78">
        <v>0</v>
      </c>
      <c r="H219" s="67">
        <f t="shared" si="5"/>
        <v>0</v>
      </c>
      <c r="K219" s="61">
        <v>3</v>
      </c>
      <c r="L219" s="78">
        <v>0</v>
      </c>
      <c r="M219" s="67">
        <f t="shared" si="7"/>
        <v>0</v>
      </c>
    </row>
    <row r="220" spans="1:13" x14ac:dyDescent="0.25">
      <c r="A220" s="105">
        <v>4</v>
      </c>
      <c r="B220" s="78">
        <v>0</v>
      </c>
      <c r="C220" s="67">
        <f t="shared" si="6"/>
        <v>0</v>
      </c>
      <c r="F220" s="61">
        <v>4</v>
      </c>
      <c r="G220" s="78">
        <v>0</v>
      </c>
      <c r="H220" s="67">
        <f t="shared" si="5"/>
        <v>0</v>
      </c>
      <c r="K220" s="61">
        <v>4</v>
      </c>
      <c r="L220" s="78">
        <v>0</v>
      </c>
      <c r="M220" s="67">
        <f t="shared" si="7"/>
        <v>0</v>
      </c>
    </row>
    <row r="221" spans="1:13" x14ac:dyDescent="0.25">
      <c r="A221" s="105">
        <v>5</v>
      </c>
      <c r="B221" s="78">
        <v>0</v>
      </c>
      <c r="C221" s="67">
        <f t="shared" si="6"/>
        <v>0</v>
      </c>
      <c r="F221" s="61">
        <v>5</v>
      </c>
      <c r="G221" s="78">
        <v>0</v>
      </c>
      <c r="H221" s="67">
        <f t="shared" si="5"/>
        <v>0</v>
      </c>
      <c r="K221" s="61">
        <v>5</v>
      </c>
      <c r="L221" s="78">
        <v>0</v>
      </c>
      <c r="M221" s="67">
        <f t="shared" si="7"/>
        <v>0</v>
      </c>
    </row>
    <row r="222" spans="1:13" x14ac:dyDescent="0.25">
      <c r="A222" s="105">
        <v>6</v>
      </c>
      <c r="B222" s="78">
        <v>0</v>
      </c>
      <c r="C222" s="67">
        <f t="shared" si="6"/>
        <v>0</v>
      </c>
      <c r="F222" s="61">
        <v>6</v>
      </c>
      <c r="G222" s="78">
        <v>0</v>
      </c>
      <c r="H222" s="67">
        <f t="shared" si="5"/>
        <v>0</v>
      </c>
      <c r="K222" s="61">
        <v>6</v>
      </c>
      <c r="L222" s="78">
        <v>0</v>
      </c>
      <c r="M222" s="67">
        <f t="shared" si="7"/>
        <v>0</v>
      </c>
    </row>
    <row r="223" spans="1:13" x14ac:dyDescent="0.25">
      <c r="A223" s="105">
        <v>7</v>
      </c>
      <c r="B223" s="78">
        <v>0</v>
      </c>
      <c r="C223" s="67">
        <f t="shared" si="6"/>
        <v>0</v>
      </c>
      <c r="F223" s="61">
        <v>7</v>
      </c>
      <c r="G223" s="78">
        <v>0</v>
      </c>
      <c r="H223" s="67">
        <f t="shared" si="5"/>
        <v>0</v>
      </c>
      <c r="K223" s="61">
        <v>7</v>
      </c>
      <c r="L223" s="78">
        <v>0</v>
      </c>
      <c r="M223" s="67">
        <f t="shared" si="7"/>
        <v>0</v>
      </c>
    </row>
    <row r="224" spans="1:13" x14ac:dyDescent="0.25">
      <c r="A224" s="105">
        <v>8</v>
      </c>
      <c r="B224" s="78">
        <v>0</v>
      </c>
      <c r="C224" s="67">
        <f t="shared" si="6"/>
        <v>0</v>
      </c>
      <c r="F224" s="61">
        <v>8</v>
      </c>
      <c r="G224" s="78">
        <v>0</v>
      </c>
      <c r="H224" s="67">
        <f t="shared" si="5"/>
        <v>0</v>
      </c>
      <c r="K224" s="61">
        <v>8</v>
      </c>
      <c r="L224" s="78">
        <v>0</v>
      </c>
      <c r="M224" s="67">
        <f t="shared" si="7"/>
        <v>0</v>
      </c>
    </row>
    <row r="225" spans="1:13" x14ac:dyDescent="0.25">
      <c r="A225" s="105">
        <v>9</v>
      </c>
      <c r="B225" s="78">
        <v>0</v>
      </c>
      <c r="C225" s="67">
        <f t="shared" si="6"/>
        <v>0</v>
      </c>
      <c r="F225" s="61">
        <v>9</v>
      </c>
      <c r="G225" s="78">
        <v>0</v>
      </c>
      <c r="H225" s="67">
        <f t="shared" si="5"/>
        <v>0</v>
      </c>
      <c r="K225" s="61">
        <v>9</v>
      </c>
      <c r="L225" s="78">
        <v>0</v>
      </c>
      <c r="M225" s="67">
        <f t="shared" si="7"/>
        <v>0</v>
      </c>
    </row>
    <row r="226" spans="1:13" x14ac:dyDescent="0.25">
      <c r="A226" s="105">
        <v>10</v>
      </c>
      <c r="B226" s="78">
        <v>4.1000000000000003E-8</v>
      </c>
      <c r="C226" s="67">
        <f t="shared" si="6"/>
        <v>4.1000000000000004E-7</v>
      </c>
      <c r="F226" s="61">
        <v>10</v>
      </c>
      <c r="G226" s="78">
        <v>4.9999999999999998E-8</v>
      </c>
      <c r="H226" s="67">
        <f t="shared" si="5"/>
        <v>4.9999999999999998E-7</v>
      </c>
      <c r="K226" s="61">
        <v>10</v>
      </c>
      <c r="L226" s="78">
        <v>6.1000000000000004E-8</v>
      </c>
      <c r="M226" s="67">
        <f t="shared" si="7"/>
        <v>6.1000000000000009E-7</v>
      </c>
    </row>
    <row r="227" spans="1:13" x14ac:dyDescent="0.25">
      <c r="A227" s="105">
        <v>11</v>
      </c>
      <c r="B227" s="78">
        <v>3.8999999999999998E-8</v>
      </c>
      <c r="C227" s="67">
        <f t="shared" si="6"/>
        <v>4.2899999999999999E-7</v>
      </c>
      <c r="F227" s="61">
        <v>11</v>
      </c>
      <c r="G227" s="78">
        <v>4.9000000000000002E-8</v>
      </c>
      <c r="H227" s="67">
        <f t="shared" si="5"/>
        <v>5.3900000000000005E-7</v>
      </c>
      <c r="K227" s="61">
        <v>11</v>
      </c>
      <c r="L227" s="78">
        <v>6.1000000000000004E-8</v>
      </c>
      <c r="M227" s="67">
        <f t="shared" si="7"/>
        <v>6.7100000000000001E-7</v>
      </c>
    </row>
    <row r="228" spans="1:13" x14ac:dyDescent="0.25">
      <c r="A228" s="105">
        <v>12</v>
      </c>
      <c r="B228" s="78">
        <v>3.5999999999999998E-8</v>
      </c>
      <c r="C228" s="67">
        <f t="shared" si="6"/>
        <v>4.3199999999999995E-7</v>
      </c>
      <c r="F228" s="61">
        <v>12</v>
      </c>
      <c r="G228" s="78">
        <v>4.4999999999999999E-8</v>
      </c>
      <c r="H228" s="67">
        <f t="shared" si="5"/>
        <v>5.4000000000000002E-7</v>
      </c>
      <c r="K228" s="61">
        <v>12</v>
      </c>
      <c r="L228" s="78">
        <v>5.8000000000000003E-8</v>
      </c>
      <c r="M228" s="67">
        <f t="shared" si="7"/>
        <v>6.9599999999999999E-7</v>
      </c>
    </row>
    <row r="229" spans="1:13" x14ac:dyDescent="0.25">
      <c r="A229" s="105">
        <v>13</v>
      </c>
      <c r="B229" s="78">
        <v>3.2000000000000002E-8</v>
      </c>
      <c r="C229" s="67">
        <f t="shared" si="6"/>
        <v>4.1600000000000002E-7</v>
      </c>
      <c r="F229" s="61">
        <v>13</v>
      </c>
      <c r="G229" s="78">
        <v>4.1999999999999999E-8</v>
      </c>
      <c r="H229" s="67">
        <f t="shared" si="5"/>
        <v>5.4599999999999994E-7</v>
      </c>
      <c r="K229" s="61">
        <v>13</v>
      </c>
      <c r="L229" s="78">
        <v>5.4E-8</v>
      </c>
      <c r="M229" s="67">
        <f t="shared" si="7"/>
        <v>7.0200000000000001E-7</v>
      </c>
    </row>
    <row r="230" spans="1:13" x14ac:dyDescent="0.25">
      <c r="A230" s="105">
        <v>14</v>
      </c>
      <c r="B230" s="78">
        <v>2.9000000000000002E-8</v>
      </c>
      <c r="C230" s="67">
        <f t="shared" si="6"/>
        <v>4.0600000000000001E-7</v>
      </c>
      <c r="F230" s="61">
        <v>14</v>
      </c>
      <c r="G230" s="78">
        <v>3.8999999999999998E-8</v>
      </c>
      <c r="H230" s="67">
        <f t="shared" si="5"/>
        <v>5.4599999999999994E-7</v>
      </c>
      <c r="K230" s="61">
        <v>14</v>
      </c>
      <c r="L230" s="78">
        <v>5.2000000000000002E-8</v>
      </c>
      <c r="M230" s="67">
        <f t="shared" si="7"/>
        <v>7.2800000000000006E-7</v>
      </c>
    </row>
    <row r="231" spans="1:13" x14ac:dyDescent="0.25">
      <c r="A231" s="105">
        <v>15</v>
      </c>
      <c r="B231" s="78">
        <v>2.7E-8</v>
      </c>
      <c r="C231" s="67">
        <f t="shared" si="6"/>
        <v>4.0499999999999999E-7</v>
      </c>
      <c r="F231" s="61">
        <v>15</v>
      </c>
      <c r="G231" s="78">
        <v>3.7E-8</v>
      </c>
      <c r="H231" s="67">
        <f t="shared" si="5"/>
        <v>5.5499999999999998E-7</v>
      </c>
      <c r="K231" s="61">
        <v>15</v>
      </c>
      <c r="L231" s="78">
        <v>4.9999999999999998E-8</v>
      </c>
      <c r="M231" s="67">
        <f t="shared" si="7"/>
        <v>7.5000000000000002E-7</v>
      </c>
    </row>
    <row r="232" spans="1:13" x14ac:dyDescent="0.25">
      <c r="A232" s="105">
        <v>16</v>
      </c>
      <c r="B232" s="78">
        <v>2.3000000000000001E-8</v>
      </c>
      <c r="C232" s="67">
        <f t="shared" si="6"/>
        <v>3.6800000000000001E-7</v>
      </c>
      <c r="F232" s="61">
        <v>16</v>
      </c>
      <c r="G232" s="78">
        <v>3.2000000000000002E-8</v>
      </c>
      <c r="H232" s="67">
        <f t="shared" si="5"/>
        <v>5.1200000000000003E-7</v>
      </c>
      <c r="K232" s="61">
        <v>16</v>
      </c>
      <c r="L232" s="78">
        <v>4.4999999999999999E-8</v>
      </c>
      <c r="M232" s="67">
        <f t="shared" si="7"/>
        <v>7.1999999999999999E-7</v>
      </c>
    </row>
    <row r="233" spans="1:13" x14ac:dyDescent="0.25">
      <c r="A233" s="105">
        <v>17</v>
      </c>
      <c r="B233" s="78">
        <v>2.1999999999999998E-8</v>
      </c>
      <c r="C233" s="67">
        <f t="shared" si="6"/>
        <v>3.7399999999999999E-7</v>
      </c>
      <c r="F233" s="61">
        <v>17</v>
      </c>
      <c r="G233" s="78">
        <v>3.2000000000000002E-8</v>
      </c>
      <c r="H233" s="67">
        <f t="shared" si="5"/>
        <v>5.44E-7</v>
      </c>
      <c r="K233" s="61">
        <v>17</v>
      </c>
      <c r="L233" s="78">
        <v>4.4999999999999999E-8</v>
      </c>
      <c r="M233" s="67">
        <f t="shared" si="7"/>
        <v>7.6499999999999998E-7</v>
      </c>
    </row>
    <row r="234" spans="1:13" x14ac:dyDescent="0.25">
      <c r="A234" s="105">
        <v>18</v>
      </c>
      <c r="B234" s="78">
        <v>2.1999999999999998E-8</v>
      </c>
      <c r="C234" s="67">
        <f t="shared" si="6"/>
        <v>3.96E-7</v>
      </c>
      <c r="F234" s="61">
        <v>18</v>
      </c>
      <c r="G234" s="78">
        <v>3.2000000000000002E-8</v>
      </c>
      <c r="H234" s="67">
        <f t="shared" si="5"/>
        <v>5.7600000000000008E-7</v>
      </c>
      <c r="K234" s="61">
        <v>18</v>
      </c>
      <c r="L234" s="78">
        <v>4.8E-8</v>
      </c>
      <c r="M234" s="67">
        <f t="shared" si="7"/>
        <v>8.6400000000000001E-7</v>
      </c>
    </row>
    <row r="235" spans="1:13" x14ac:dyDescent="0.25">
      <c r="A235" s="105">
        <v>19</v>
      </c>
      <c r="B235" s="78">
        <v>2.3000000000000001E-8</v>
      </c>
      <c r="C235" s="67">
        <f t="shared" si="6"/>
        <v>4.3700000000000001E-7</v>
      </c>
      <c r="F235" s="61">
        <v>19</v>
      </c>
      <c r="G235" s="78">
        <v>3.5999999999999998E-8</v>
      </c>
      <c r="H235" s="67">
        <f t="shared" si="5"/>
        <v>6.8399999999999993E-7</v>
      </c>
      <c r="K235" s="61">
        <v>19</v>
      </c>
      <c r="L235" s="78">
        <v>5.4E-8</v>
      </c>
      <c r="M235" s="67">
        <f t="shared" si="7"/>
        <v>1.026E-6</v>
      </c>
    </row>
    <row r="236" spans="1:13" x14ac:dyDescent="0.25">
      <c r="A236" s="105">
        <v>20</v>
      </c>
      <c r="B236" s="78">
        <v>2.7E-8</v>
      </c>
      <c r="C236" s="67">
        <f t="shared" si="6"/>
        <v>5.4000000000000002E-7</v>
      </c>
      <c r="F236" s="61">
        <v>20</v>
      </c>
      <c r="G236" s="78">
        <v>4.1999999999999999E-8</v>
      </c>
      <c r="H236" s="67">
        <f t="shared" si="5"/>
        <v>8.4E-7</v>
      </c>
      <c r="K236" s="61">
        <v>20</v>
      </c>
      <c r="L236" s="78">
        <v>6.5999999999999995E-8</v>
      </c>
      <c r="M236" s="67">
        <f t="shared" si="7"/>
        <v>1.3199999999999999E-6</v>
      </c>
    </row>
    <row r="237" spans="1:13" x14ac:dyDescent="0.25">
      <c r="A237" s="105">
        <v>21</v>
      </c>
      <c r="B237" s="78">
        <v>3.2999999999999998E-8</v>
      </c>
      <c r="C237" s="67">
        <f t="shared" si="6"/>
        <v>6.9299999999999997E-7</v>
      </c>
      <c r="F237" s="61">
        <v>21</v>
      </c>
      <c r="G237" s="78">
        <v>5.2999999999999998E-8</v>
      </c>
      <c r="H237" s="67">
        <f t="shared" si="5"/>
        <v>1.113E-6</v>
      </c>
      <c r="K237" s="61">
        <v>21</v>
      </c>
      <c r="L237" s="78">
        <v>8.6000000000000002E-8</v>
      </c>
      <c r="M237" s="67">
        <f t="shared" si="7"/>
        <v>1.8060000000000002E-6</v>
      </c>
    </row>
    <row r="238" spans="1:13" x14ac:dyDescent="0.25">
      <c r="A238" s="105">
        <v>22</v>
      </c>
      <c r="B238" s="78">
        <v>4.3999999999999997E-8</v>
      </c>
      <c r="C238" s="67">
        <f t="shared" si="6"/>
        <v>9.6799999999999988E-7</v>
      </c>
      <c r="F238" s="61">
        <v>22</v>
      </c>
      <c r="G238" s="78">
        <v>7.3000000000000005E-8</v>
      </c>
      <c r="H238" s="67">
        <f t="shared" si="5"/>
        <v>1.6060000000000002E-6</v>
      </c>
      <c r="K238" s="61">
        <v>22</v>
      </c>
      <c r="L238" s="78">
        <v>1.2200000000000001E-7</v>
      </c>
      <c r="M238" s="67">
        <f t="shared" si="7"/>
        <v>2.6840000000000001E-6</v>
      </c>
    </row>
    <row r="239" spans="1:13" x14ac:dyDescent="0.25">
      <c r="A239" s="105">
        <v>23</v>
      </c>
      <c r="B239" s="78">
        <v>6.2999999999999995E-8</v>
      </c>
      <c r="C239" s="67">
        <f t="shared" si="6"/>
        <v>1.4489999999999998E-6</v>
      </c>
      <c r="F239" s="61">
        <v>23</v>
      </c>
      <c r="G239" s="78">
        <v>1.08E-7</v>
      </c>
      <c r="H239" s="67">
        <f t="shared" si="5"/>
        <v>2.4839999999999998E-6</v>
      </c>
      <c r="K239" s="61">
        <v>23</v>
      </c>
      <c r="L239" s="78">
        <v>1.8400000000000001E-7</v>
      </c>
      <c r="M239" s="67">
        <f t="shared" si="7"/>
        <v>4.2320000000000003E-6</v>
      </c>
    </row>
    <row r="240" spans="1:13" x14ac:dyDescent="0.25">
      <c r="A240" s="105">
        <v>24</v>
      </c>
      <c r="B240" s="78">
        <v>9.5999999999999999E-8</v>
      </c>
      <c r="C240" s="67">
        <f t="shared" si="6"/>
        <v>2.3039999999999999E-6</v>
      </c>
      <c r="F240" s="61">
        <v>24</v>
      </c>
      <c r="G240" s="78">
        <v>1.6999999999999999E-7</v>
      </c>
      <c r="H240" s="67">
        <f t="shared" si="5"/>
        <v>4.0799999999999999E-6</v>
      </c>
      <c r="K240" s="61">
        <v>24</v>
      </c>
      <c r="L240" s="78">
        <v>2.9799999999999999E-7</v>
      </c>
      <c r="M240" s="67">
        <f t="shared" si="7"/>
        <v>7.1520000000000003E-6</v>
      </c>
    </row>
    <row r="241" spans="1:13" x14ac:dyDescent="0.25">
      <c r="A241" s="105">
        <v>25</v>
      </c>
      <c r="B241" s="78">
        <v>1.5699999999999999E-7</v>
      </c>
      <c r="C241" s="67">
        <f t="shared" si="6"/>
        <v>3.9249999999999997E-6</v>
      </c>
      <c r="F241" s="61">
        <v>25</v>
      </c>
      <c r="G241" s="78">
        <v>2.8599999999999999E-7</v>
      </c>
      <c r="H241" s="67">
        <f t="shared" si="5"/>
        <v>7.1500000000000002E-6</v>
      </c>
      <c r="K241" s="61">
        <v>25</v>
      </c>
      <c r="L241" s="78">
        <v>5.1600000000000001E-7</v>
      </c>
      <c r="M241" s="67">
        <f t="shared" si="7"/>
        <v>1.29E-5</v>
      </c>
    </row>
    <row r="242" spans="1:13" x14ac:dyDescent="0.25">
      <c r="A242" s="105">
        <v>26</v>
      </c>
      <c r="B242" s="78">
        <v>2.7399999999999999E-7</v>
      </c>
      <c r="C242" s="67">
        <f t="shared" si="6"/>
        <v>7.1239999999999999E-6</v>
      </c>
      <c r="F242" s="61">
        <v>26</v>
      </c>
      <c r="G242" s="78">
        <v>5.1399999999999997E-7</v>
      </c>
      <c r="H242" s="67">
        <f t="shared" si="5"/>
        <v>1.3363999999999999E-5</v>
      </c>
      <c r="K242" s="61">
        <v>26</v>
      </c>
      <c r="L242" s="78">
        <v>9.5099999999999998E-7</v>
      </c>
      <c r="M242" s="67">
        <f t="shared" si="7"/>
        <v>2.4726E-5</v>
      </c>
    </row>
    <row r="243" spans="1:13" x14ac:dyDescent="0.25">
      <c r="A243" s="105">
        <v>27</v>
      </c>
      <c r="B243" s="78">
        <v>5.1099999999999996E-7</v>
      </c>
      <c r="C243" s="67">
        <f t="shared" si="6"/>
        <v>1.3796999999999999E-5</v>
      </c>
      <c r="F243" s="61">
        <v>27</v>
      </c>
      <c r="G243" s="78">
        <v>9.8200000000000008E-7</v>
      </c>
      <c r="H243" s="67">
        <f t="shared" si="5"/>
        <v>2.6514000000000004E-5</v>
      </c>
      <c r="K243" s="61">
        <v>27</v>
      </c>
      <c r="L243" s="78">
        <v>1.866E-6</v>
      </c>
      <c r="M243" s="67">
        <f t="shared" si="7"/>
        <v>5.0382E-5</v>
      </c>
    </row>
    <row r="244" spans="1:13" x14ac:dyDescent="0.25">
      <c r="A244" s="105">
        <v>28</v>
      </c>
      <c r="B244" s="78">
        <v>1.0109999999999999E-6</v>
      </c>
      <c r="C244" s="67">
        <f t="shared" si="6"/>
        <v>2.8307999999999997E-5</v>
      </c>
      <c r="F244" s="61">
        <v>28</v>
      </c>
      <c r="G244" s="78">
        <v>1.9939999999999999E-6</v>
      </c>
      <c r="H244" s="67">
        <f t="shared" si="5"/>
        <v>5.5831999999999997E-5</v>
      </c>
      <c r="K244" s="61">
        <v>28</v>
      </c>
      <c r="L244" s="78">
        <v>3.8759999999999998E-6</v>
      </c>
      <c r="M244" s="67">
        <f t="shared" si="7"/>
        <v>1.0852799999999999E-4</v>
      </c>
    </row>
    <row r="245" spans="1:13" x14ac:dyDescent="0.25">
      <c r="A245" s="105">
        <v>29</v>
      </c>
      <c r="B245" s="78">
        <v>2.1179999999999999E-6</v>
      </c>
      <c r="C245" s="67">
        <f t="shared" si="6"/>
        <v>6.1421999999999996E-5</v>
      </c>
      <c r="F245" s="61">
        <v>29</v>
      </c>
      <c r="G245" s="78">
        <v>4.2749999999999997E-6</v>
      </c>
      <c r="H245" s="67">
        <f t="shared" si="5"/>
        <v>1.2397499999999999E-4</v>
      </c>
      <c r="K245" s="61">
        <v>29</v>
      </c>
      <c r="L245" s="78">
        <v>8.4929999999999998E-6</v>
      </c>
      <c r="M245" s="67">
        <f t="shared" si="7"/>
        <v>2.4629699999999998E-4</v>
      </c>
    </row>
    <row r="246" spans="1:13" x14ac:dyDescent="0.25">
      <c r="A246" s="105">
        <v>30</v>
      </c>
      <c r="B246" s="78">
        <v>4.6809999999999997E-6</v>
      </c>
      <c r="C246" s="67">
        <f t="shared" si="6"/>
        <v>1.4042999999999998E-4</v>
      </c>
      <c r="F246" s="61">
        <v>30</v>
      </c>
      <c r="G246" s="78">
        <v>9.6490000000000003E-6</v>
      </c>
      <c r="H246" s="67">
        <f t="shared" si="5"/>
        <v>2.8947000000000001E-4</v>
      </c>
      <c r="K246" s="61">
        <v>30</v>
      </c>
      <c r="L246" s="78">
        <v>1.9545999999999999E-5</v>
      </c>
      <c r="M246" s="67">
        <f t="shared" si="7"/>
        <v>5.8637999999999995E-4</v>
      </c>
    </row>
    <row r="247" spans="1:13" x14ac:dyDescent="0.25">
      <c r="A247" s="105">
        <v>31</v>
      </c>
      <c r="B247" s="78">
        <v>1.0859999999999999E-5</v>
      </c>
      <c r="C247" s="67">
        <f t="shared" si="6"/>
        <v>3.3665999999999996E-4</v>
      </c>
      <c r="F247" s="61">
        <v>31</v>
      </c>
      <c r="G247" s="78">
        <v>2.2815000000000001E-5</v>
      </c>
      <c r="H247" s="67">
        <f t="shared" si="5"/>
        <v>7.07265E-4</v>
      </c>
      <c r="K247" s="61">
        <v>31</v>
      </c>
      <c r="L247" s="78">
        <v>4.7023E-5</v>
      </c>
      <c r="M247" s="67">
        <f t="shared" si="7"/>
        <v>1.457713E-3</v>
      </c>
    </row>
    <row r="248" spans="1:13" x14ac:dyDescent="0.25">
      <c r="A248" s="105">
        <v>32</v>
      </c>
      <c r="B248" s="78">
        <v>2.633E-5</v>
      </c>
      <c r="C248" s="67">
        <f>ABS(B248-C185)</f>
        <v>3.1973670000000003E-2</v>
      </c>
      <c r="F248" s="61">
        <v>32</v>
      </c>
      <c r="G248" s="78">
        <v>5.6239000000000001E-5</v>
      </c>
      <c r="H248" s="67">
        <f t="shared" si="5"/>
        <v>1.799648E-3</v>
      </c>
      <c r="K248" s="61">
        <v>32</v>
      </c>
      <c r="L248" s="78">
        <v>1.17637E-4</v>
      </c>
      <c r="M248" s="67">
        <f t="shared" si="7"/>
        <v>3.764384E-3</v>
      </c>
    </row>
    <row r="249" spans="1:13" x14ac:dyDescent="0.25">
      <c r="A249" s="105">
        <v>33</v>
      </c>
      <c r="B249" s="78">
        <v>6.6372999999999996E-5</v>
      </c>
      <c r="C249" s="67">
        <f t="shared" ref="C249:C276" si="8">B249*A249</f>
        <v>2.1903089999999997E-3</v>
      </c>
      <c r="F249" s="61">
        <v>33</v>
      </c>
      <c r="G249" s="78">
        <v>1.4374E-4</v>
      </c>
      <c r="H249" s="67">
        <f t="shared" ref="H249:H280" si="9">G249*F249</f>
        <v>4.7434199999999999E-3</v>
      </c>
      <c r="K249" s="61">
        <v>33</v>
      </c>
      <c r="L249" s="78">
        <v>3.0419799999999999E-4</v>
      </c>
      <c r="M249" s="67">
        <f t="shared" si="7"/>
        <v>1.0038534E-2</v>
      </c>
    </row>
    <row r="250" spans="1:13" x14ac:dyDescent="0.25">
      <c r="A250" s="105">
        <v>34</v>
      </c>
      <c r="B250" s="78">
        <v>1.72993E-4</v>
      </c>
      <c r="C250" s="67">
        <f t="shared" si="8"/>
        <v>5.8817620000000004E-3</v>
      </c>
      <c r="F250" s="61">
        <v>34</v>
      </c>
      <c r="G250" s="78">
        <v>3.7855099999999997E-4</v>
      </c>
      <c r="H250" s="67">
        <f t="shared" si="9"/>
        <v>1.2870733999999998E-2</v>
      </c>
      <c r="K250" s="61">
        <v>34</v>
      </c>
      <c r="L250" s="78">
        <v>8.07138E-4</v>
      </c>
      <c r="M250" s="67">
        <f t="shared" ref="M250:M281" si="10">L250*K250</f>
        <v>2.7442692000000001E-2</v>
      </c>
    </row>
    <row r="251" spans="1:13" x14ac:dyDescent="0.25">
      <c r="A251" s="105">
        <v>35</v>
      </c>
      <c r="B251" s="78">
        <v>4.6311799999999999E-4</v>
      </c>
      <c r="C251" s="67">
        <f t="shared" si="8"/>
        <v>1.6209129999999999E-2</v>
      </c>
      <c r="F251" s="61">
        <v>35</v>
      </c>
      <c r="G251" s="78">
        <v>1.019065E-3</v>
      </c>
      <c r="H251" s="67">
        <f t="shared" si="9"/>
        <v>3.5667274999999998E-2</v>
      </c>
      <c r="K251" s="61">
        <v>35</v>
      </c>
      <c r="L251" s="78">
        <v>2.1740869999999999E-3</v>
      </c>
      <c r="M251" s="67">
        <f t="shared" si="10"/>
        <v>7.6093044999999998E-2</v>
      </c>
    </row>
    <row r="252" spans="1:13" x14ac:dyDescent="0.25">
      <c r="A252" s="105">
        <v>36</v>
      </c>
      <c r="B252" s="78">
        <v>1.2624400000000001E-3</v>
      </c>
      <c r="C252" s="67">
        <f t="shared" si="8"/>
        <v>4.5447840000000003E-2</v>
      </c>
      <c r="F252" s="61">
        <v>36</v>
      </c>
      <c r="G252" s="78">
        <v>2.7699619999999999E-3</v>
      </c>
      <c r="H252" s="67">
        <f t="shared" si="9"/>
        <v>9.9718632000000001E-2</v>
      </c>
      <c r="K252" s="61">
        <v>36</v>
      </c>
      <c r="L252" s="78">
        <v>5.8255090000000004E-3</v>
      </c>
      <c r="M252" s="67">
        <f t="shared" si="10"/>
        <v>0.20971832400000001</v>
      </c>
    </row>
    <row r="253" spans="1:13" x14ac:dyDescent="0.25">
      <c r="A253" s="105">
        <v>37</v>
      </c>
      <c r="B253" s="78">
        <v>3.454857E-3</v>
      </c>
      <c r="C253" s="67">
        <f t="shared" si="8"/>
        <v>0.12782970899999999</v>
      </c>
      <c r="F253" s="61">
        <v>37</v>
      </c>
      <c r="G253" s="78">
        <v>7.4141770000000001E-3</v>
      </c>
      <c r="H253" s="67">
        <f t="shared" si="9"/>
        <v>0.27432454900000003</v>
      </c>
      <c r="K253" s="61">
        <v>37</v>
      </c>
      <c r="L253" s="78">
        <v>1.4796904E-2</v>
      </c>
      <c r="M253" s="67">
        <f t="shared" si="10"/>
        <v>0.54748544799999999</v>
      </c>
    </row>
    <row r="254" spans="1:13" x14ac:dyDescent="0.25">
      <c r="A254" s="105">
        <v>38</v>
      </c>
      <c r="B254" s="78">
        <v>9.2060230000000007E-3</v>
      </c>
      <c r="C254" s="67">
        <f t="shared" si="8"/>
        <v>0.34982887400000001</v>
      </c>
      <c r="F254" s="61">
        <v>38</v>
      </c>
      <c r="G254" s="78">
        <v>1.8396256E-2</v>
      </c>
      <c r="H254" s="67">
        <f t="shared" si="9"/>
        <v>0.69905772799999999</v>
      </c>
      <c r="K254" s="61">
        <v>38</v>
      </c>
      <c r="L254" s="78">
        <v>3.2100479000000001E-2</v>
      </c>
      <c r="M254" s="67">
        <f t="shared" si="10"/>
        <v>1.2198182020000001</v>
      </c>
    </row>
    <row r="255" spans="1:13" x14ac:dyDescent="0.25">
      <c r="A255" s="105">
        <v>39</v>
      </c>
      <c r="B255" s="78">
        <v>2.2201114000000001E-2</v>
      </c>
      <c r="C255" s="67">
        <f t="shared" si="8"/>
        <v>0.86584344600000007</v>
      </c>
      <c r="F255" s="61">
        <v>39</v>
      </c>
      <c r="G255" s="78">
        <v>3.7620375999999997E-2</v>
      </c>
      <c r="H255" s="67">
        <f t="shared" si="9"/>
        <v>1.467194664</v>
      </c>
      <c r="K255" s="61">
        <v>39</v>
      </c>
      <c r="L255" s="78">
        <v>5.3021657E-2</v>
      </c>
      <c r="M255" s="67">
        <f t="shared" si="10"/>
        <v>2.067844623</v>
      </c>
    </row>
    <row r="256" spans="1:13" x14ac:dyDescent="0.25">
      <c r="A256" s="105">
        <v>40</v>
      </c>
      <c r="B256" s="78">
        <v>4.2767422999999999E-2</v>
      </c>
      <c r="C256" s="67">
        <f t="shared" si="8"/>
        <v>1.71069692</v>
      </c>
      <c r="F256" s="61">
        <v>40</v>
      </c>
      <c r="G256" s="78">
        <v>5.7837198999999999E-2</v>
      </c>
      <c r="H256" s="67">
        <f t="shared" si="9"/>
        <v>2.3134879599999998</v>
      </c>
      <c r="K256" s="61">
        <v>40</v>
      </c>
      <c r="L256" s="78">
        <v>6.7814867000000001E-2</v>
      </c>
      <c r="M256" s="67">
        <f t="shared" si="10"/>
        <v>2.71259468</v>
      </c>
    </row>
    <row r="257" spans="1:13" x14ac:dyDescent="0.25">
      <c r="A257" s="105">
        <v>41</v>
      </c>
      <c r="B257" s="78">
        <v>6.1854827000000001E-2</v>
      </c>
      <c r="C257" s="67">
        <f t="shared" si="8"/>
        <v>2.5360479069999999</v>
      </c>
      <c r="F257" s="61">
        <v>41</v>
      </c>
      <c r="G257" s="78">
        <v>7.0533967000000003E-2</v>
      </c>
      <c r="H257" s="67">
        <f t="shared" si="9"/>
        <v>2.8918926470000001</v>
      </c>
      <c r="K257" s="61">
        <v>41</v>
      </c>
      <c r="L257" s="78">
        <v>7.4474145000000005E-2</v>
      </c>
      <c r="M257" s="67">
        <f t="shared" si="10"/>
        <v>3.053439945</v>
      </c>
    </row>
    <row r="258" spans="1:13" x14ac:dyDescent="0.25">
      <c r="A258" s="105">
        <v>42</v>
      </c>
      <c r="B258" s="78">
        <v>7.2717151999999993E-2</v>
      </c>
      <c r="C258" s="67">
        <f t="shared" si="8"/>
        <v>3.0541203839999995</v>
      </c>
      <c r="F258" s="61">
        <v>42</v>
      </c>
      <c r="G258" s="78">
        <v>7.5601496000000004E-2</v>
      </c>
      <c r="H258" s="67">
        <f t="shared" si="9"/>
        <v>3.175262832</v>
      </c>
      <c r="K258" s="61">
        <v>42</v>
      </c>
      <c r="L258" s="78">
        <v>7.5630831999999995E-2</v>
      </c>
      <c r="M258" s="67">
        <f t="shared" si="10"/>
        <v>3.1764949439999999</v>
      </c>
    </row>
    <row r="259" spans="1:13" x14ac:dyDescent="0.25">
      <c r="A259" s="105">
        <v>43</v>
      </c>
      <c r="B259" s="78">
        <v>7.6529116999999994E-2</v>
      </c>
      <c r="C259" s="67">
        <f t="shared" si="8"/>
        <v>3.2907520309999998</v>
      </c>
      <c r="F259" s="61">
        <v>43</v>
      </c>
      <c r="G259" s="78">
        <v>7.5835525000000001E-2</v>
      </c>
      <c r="H259" s="67">
        <f t="shared" si="9"/>
        <v>3.2609275750000002</v>
      </c>
      <c r="K259" s="61">
        <v>43</v>
      </c>
      <c r="L259" s="78">
        <v>7.3612348999999994E-2</v>
      </c>
      <c r="M259" s="67">
        <f t="shared" si="10"/>
        <v>3.1653310069999998</v>
      </c>
    </row>
    <row r="260" spans="1:13" x14ac:dyDescent="0.25">
      <c r="A260" s="105">
        <v>44</v>
      </c>
      <c r="B260" s="78">
        <v>7.6047659000000004E-2</v>
      </c>
      <c r="C260" s="67">
        <f t="shared" si="8"/>
        <v>3.346096996</v>
      </c>
      <c r="F260" s="61">
        <v>44</v>
      </c>
      <c r="G260" s="78">
        <v>7.3304001999999993E-2</v>
      </c>
      <c r="H260" s="67">
        <f t="shared" si="9"/>
        <v>3.2253760879999995</v>
      </c>
      <c r="K260" s="61">
        <v>44</v>
      </c>
      <c r="L260" s="78">
        <v>6.9809720000000006E-2</v>
      </c>
      <c r="M260" s="67">
        <f t="shared" si="10"/>
        <v>3.0716276800000002</v>
      </c>
    </row>
    <row r="261" spans="1:13" x14ac:dyDescent="0.25">
      <c r="A261" s="105">
        <v>45</v>
      </c>
      <c r="B261" s="78">
        <v>7.3115108999999998E-2</v>
      </c>
      <c r="C261" s="67">
        <f t="shared" si="8"/>
        <v>3.290179905</v>
      </c>
      <c r="F261" s="61">
        <v>45</v>
      </c>
      <c r="G261" s="78">
        <v>6.9219627000000006E-2</v>
      </c>
      <c r="H261" s="67">
        <f t="shared" si="9"/>
        <v>3.1148832150000003</v>
      </c>
      <c r="K261" s="61">
        <v>45</v>
      </c>
      <c r="L261" s="78">
        <v>6.5046647999999999E-2</v>
      </c>
      <c r="M261" s="67">
        <f t="shared" si="10"/>
        <v>2.92709916</v>
      </c>
    </row>
    <row r="262" spans="1:13" x14ac:dyDescent="0.25">
      <c r="A262" s="105">
        <v>46</v>
      </c>
      <c r="B262" s="78">
        <v>6.8808691000000005E-2</v>
      </c>
      <c r="C262" s="67">
        <f t="shared" si="8"/>
        <v>3.1651997860000001</v>
      </c>
      <c r="F262" s="61">
        <v>46</v>
      </c>
      <c r="G262" s="78">
        <v>6.4312706999999997E-2</v>
      </c>
      <c r="H262" s="67">
        <f t="shared" si="9"/>
        <v>2.9583845219999998</v>
      </c>
      <c r="K262" s="61">
        <v>46</v>
      </c>
      <c r="L262" s="78">
        <v>5.9839481999999999E-2</v>
      </c>
      <c r="M262" s="67">
        <f t="shared" si="10"/>
        <v>2.7526161719999998</v>
      </c>
    </row>
    <row r="263" spans="1:13" x14ac:dyDescent="0.25">
      <c r="A263" s="105">
        <v>47</v>
      </c>
      <c r="B263" s="78">
        <v>6.3786355000000003E-2</v>
      </c>
      <c r="C263" s="67">
        <f t="shared" si="8"/>
        <v>2.997958685</v>
      </c>
      <c r="F263" s="61">
        <v>47</v>
      </c>
      <c r="G263" s="78">
        <v>5.9046455999999997E-2</v>
      </c>
      <c r="H263" s="67">
        <f t="shared" si="9"/>
        <v>2.775183432</v>
      </c>
      <c r="K263" s="61">
        <v>47</v>
      </c>
      <c r="L263" s="78">
        <v>5.4521010000000002E-2</v>
      </c>
      <c r="M263" s="67">
        <f t="shared" si="10"/>
        <v>2.5624874700000002</v>
      </c>
    </row>
    <row r="264" spans="1:13" x14ac:dyDescent="0.25">
      <c r="A264" s="105">
        <v>48</v>
      </c>
      <c r="B264" s="78">
        <v>5.8472458999999997E-2</v>
      </c>
      <c r="C264" s="67">
        <f t="shared" si="8"/>
        <v>2.8066780319999998</v>
      </c>
      <c r="F264" s="61">
        <v>48</v>
      </c>
      <c r="G264" s="78">
        <v>5.3723086000000003E-2</v>
      </c>
      <c r="H264" s="67">
        <f t="shared" si="9"/>
        <v>2.5787081280000002</v>
      </c>
      <c r="K264" s="61">
        <v>48</v>
      </c>
      <c r="L264" s="78">
        <v>4.9306636000000001E-2</v>
      </c>
      <c r="M264" s="67">
        <f t="shared" si="10"/>
        <v>2.3667185279999998</v>
      </c>
    </row>
    <row r="265" spans="1:13" x14ac:dyDescent="0.25">
      <c r="A265" s="105">
        <v>49</v>
      </c>
      <c r="B265" s="78">
        <v>5.3143213000000002E-2</v>
      </c>
      <c r="C265" s="67">
        <f t="shared" si="8"/>
        <v>2.604017437</v>
      </c>
      <c r="F265" s="61">
        <v>49</v>
      </c>
      <c r="G265" s="78">
        <v>4.8536392999999997E-2</v>
      </c>
      <c r="H265" s="67">
        <f t="shared" si="9"/>
        <v>2.3782832569999997</v>
      </c>
      <c r="K265" s="61">
        <v>49</v>
      </c>
      <c r="L265" s="78">
        <v>4.4330207000000003E-2</v>
      </c>
      <c r="M265" s="67">
        <f t="shared" si="10"/>
        <v>2.1721801430000003</v>
      </c>
    </row>
    <row r="266" spans="1:13" x14ac:dyDescent="0.25">
      <c r="A266" s="105">
        <v>50</v>
      </c>
      <c r="B266" s="78">
        <v>4.7976425000000003E-2</v>
      </c>
      <c r="C266" s="67">
        <f t="shared" si="8"/>
        <v>2.3988212500000001</v>
      </c>
      <c r="F266" s="61">
        <v>50</v>
      </c>
      <c r="G266" s="78">
        <v>4.3606779999999998E-2</v>
      </c>
      <c r="H266" s="67">
        <f t="shared" si="9"/>
        <v>2.180339</v>
      </c>
      <c r="K266" s="61">
        <v>50</v>
      </c>
      <c r="L266" s="78">
        <v>3.9670232999999999E-2</v>
      </c>
      <c r="M266" s="67">
        <f t="shared" si="10"/>
        <v>1.9835116500000001</v>
      </c>
    </row>
    <row r="267" spans="1:13" x14ac:dyDescent="0.25">
      <c r="A267" s="105">
        <v>51</v>
      </c>
      <c r="B267" s="78">
        <v>4.3081374999999998E-2</v>
      </c>
      <c r="C267" s="67">
        <f t="shared" si="8"/>
        <v>2.1971501249999998</v>
      </c>
      <c r="F267" s="61">
        <v>51</v>
      </c>
      <c r="G267" s="78">
        <v>3.9003370000000002E-2</v>
      </c>
      <c r="H267" s="67">
        <f t="shared" si="9"/>
        <v>1.9891718700000001</v>
      </c>
      <c r="K267" s="61">
        <v>51</v>
      </c>
      <c r="L267" s="78">
        <v>3.5366754E-2</v>
      </c>
      <c r="M267" s="67">
        <f t="shared" si="10"/>
        <v>1.803704454</v>
      </c>
    </row>
    <row r="268" spans="1:13" x14ac:dyDescent="0.25">
      <c r="A268" s="105">
        <v>52</v>
      </c>
      <c r="B268" s="78">
        <v>3.8520578999999999E-2</v>
      </c>
      <c r="C268" s="67">
        <f t="shared" si="8"/>
        <v>2.0030701080000002</v>
      </c>
      <c r="F268" s="61">
        <v>52</v>
      </c>
      <c r="G268" s="78">
        <v>3.4760720000000002E-2</v>
      </c>
      <c r="H268" s="67">
        <f t="shared" si="9"/>
        <v>1.8075574400000001</v>
      </c>
      <c r="K268" s="61">
        <v>52</v>
      </c>
      <c r="L268" s="78">
        <v>3.1434352999999998E-2</v>
      </c>
      <c r="M268" s="67">
        <f t="shared" si="10"/>
        <v>1.6345863559999998</v>
      </c>
    </row>
    <row r="269" spans="1:13" x14ac:dyDescent="0.25">
      <c r="A269" s="105">
        <v>53</v>
      </c>
      <c r="B269" s="78">
        <v>3.4322895999999999E-2</v>
      </c>
      <c r="C269" s="67">
        <f t="shared" si="8"/>
        <v>1.8191134879999999</v>
      </c>
      <c r="F269" s="61">
        <v>53</v>
      </c>
      <c r="G269" s="78">
        <v>3.0888674000000001E-2</v>
      </c>
      <c r="H269" s="67">
        <f t="shared" si="9"/>
        <v>1.6370997220000001</v>
      </c>
      <c r="K269" s="61">
        <v>53</v>
      </c>
      <c r="L269" s="78">
        <v>2.7869590999999999E-2</v>
      </c>
      <c r="M269" s="67">
        <f t="shared" si="10"/>
        <v>1.477088323</v>
      </c>
    </row>
    <row r="270" spans="1:13" x14ac:dyDescent="0.25">
      <c r="A270" s="105">
        <v>54</v>
      </c>
      <c r="B270" s="78">
        <v>3.0495715E-2</v>
      </c>
      <c r="C270" s="67">
        <f t="shared" si="8"/>
        <v>1.6467686100000001</v>
      </c>
      <c r="F270" s="61">
        <v>54</v>
      </c>
      <c r="G270" s="78">
        <v>2.7381900000000001E-2</v>
      </c>
      <c r="H270" s="67">
        <f t="shared" si="9"/>
        <v>1.4786226</v>
      </c>
      <c r="K270" s="61">
        <v>54</v>
      </c>
      <c r="L270" s="78">
        <v>2.4658514999999999E-2</v>
      </c>
      <c r="M270" s="67">
        <f t="shared" si="10"/>
        <v>1.3315598099999999</v>
      </c>
    </row>
    <row r="271" spans="1:13" x14ac:dyDescent="0.25">
      <c r="A271" s="105">
        <v>55</v>
      </c>
      <c r="B271" s="78">
        <v>2.7032436999999999E-2</v>
      </c>
      <c r="C271" s="67">
        <f t="shared" si="8"/>
        <v>1.4867840349999999</v>
      </c>
      <c r="F271" s="61">
        <v>55</v>
      </c>
      <c r="G271" s="78">
        <v>2.4225566E-2</v>
      </c>
      <c r="H271" s="67">
        <f t="shared" si="9"/>
        <v>1.3324061300000001</v>
      </c>
      <c r="K271" s="61">
        <v>55</v>
      </c>
      <c r="L271" s="78">
        <v>2.1780972999999999E-2</v>
      </c>
      <c r="M271" s="67">
        <f t="shared" si="10"/>
        <v>1.197953515</v>
      </c>
    </row>
    <row r="272" spans="1:13" x14ac:dyDescent="0.25">
      <c r="A272" s="105">
        <v>56</v>
      </c>
      <c r="B272" s="78">
        <v>2.3913627999999999E-2</v>
      </c>
      <c r="C272" s="67">
        <f t="shared" si="8"/>
        <v>1.339163168</v>
      </c>
      <c r="F272" s="61">
        <v>56</v>
      </c>
      <c r="G272" s="78">
        <v>2.1395649999999999E-2</v>
      </c>
      <c r="H272" s="67">
        <f t="shared" si="9"/>
        <v>1.1981564</v>
      </c>
      <c r="K272" s="61">
        <v>56</v>
      </c>
      <c r="L272" s="78">
        <v>1.9210329000000002E-2</v>
      </c>
      <c r="M272" s="67">
        <f t="shared" si="10"/>
        <v>1.0757784240000001</v>
      </c>
    </row>
    <row r="273" spans="1:17" x14ac:dyDescent="0.25">
      <c r="A273" s="105">
        <v>57</v>
      </c>
      <c r="B273" s="78">
        <v>2.1113707999999998E-2</v>
      </c>
      <c r="C273" s="67">
        <f t="shared" si="8"/>
        <v>1.2034813559999999</v>
      </c>
      <c r="F273" s="61">
        <v>57</v>
      </c>
      <c r="G273" s="78">
        <v>1.8864303999999998E-2</v>
      </c>
      <c r="H273" s="67">
        <f t="shared" si="9"/>
        <v>1.075265328</v>
      </c>
      <c r="K273" s="61">
        <v>57</v>
      </c>
      <c r="L273" s="78">
        <v>1.6917794E-2</v>
      </c>
      <c r="M273" s="67">
        <f t="shared" si="10"/>
        <v>0.96431425800000004</v>
      </c>
    </row>
    <row r="274" spans="1:17" x14ac:dyDescent="0.25">
      <c r="A274" s="105">
        <v>58</v>
      </c>
      <c r="B274" s="78">
        <v>1.8638513999999998E-2</v>
      </c>
      <c r="C274" s="67">
        <f t="shared" si="8"/>
        <v>1.0810338119999998</v>
      </c>
      <c r="F274" s="61">
        <v>58</v>
      </c>
      <c r="G274" s="78">
        <v>1.6632773999999999E-2</v>
      </c>
      <c r="H274" s="67">
        <f t="shared" si="9"/>
        <v>0.96470089199999998</v>
      </c>
      <c r="K274" s="61">
        <v>58</v>
      </c>
      <c r="L274" s="78">
        <v>1.4901467E-2</v>
      </c>
      <c r="M274" s="67">
        <f t="shared" si="10"/>
        <v>0.86428508599999998</v>
      </c>
    </row>
    <row r="275" spans="1:17" x14ac:dyDescent="0.25">
      <c r="A275" s="105">
        <v>59</v>
      </c>
      <c r="B275" s="78">
        <v>1.6412761000000001E-2</v>
      </c>
      <c r="C275" s="67">
        <f t="shared" si="8"/>
        <v>0.9683528990000001</v>
      </c>
      <c r="F275" s="61">
        <v>59</v>
      </c>
      <c r="G275" s="78">
        <v>1.4632094E-2</v>
      </c>
      <c r="H275" s="67">
        <f t="shared" si="9"/>
        <v>0.86329354599999997</v>
      </c>
      <c r="K275" s="61">
        <v>59</v>
      </c>
      <c r="L275" s="78">
        <v>1.3098159999999999E-2</v>
      </c>
      <c r="M275" s="67">
        <f t="shared" si="10"/>
        <v>0.77279144</v>
      </c>
    </row>
    <row r="276" spans="1:17" ht="15.75" thickBot="1" x14ac:dyDescent="0.3">
      <c r="A276" s="105">
        <v>60</v>
      </c>
      <c r="B276" s="78">
        <v>1.4376547E-2</v>
      </c>
      <c r="C276" s="67">
        <f t="shared" si="8"/>
        <v>0.86259282000000004</v>
      </c>
      <c r="F276" s="61">
        <v>60</v>
      </c>
      <c r="G276" s="78">
        <v>1.281799E-2</v>
      </c>
      <c r="H276" s="67">
        <f t="shared" si="9"/>
        <v>0.76907939999999997</v>
      </c>
      <c r="K276" s="61">
        <v>60</v>
      </c>
      <c r="L276" s="78">
        <v>1.147477E-2</v>
      </c>
      <c r="M276" s="67">
        <f t="shared" si="10"/>
        <v>0.68848620000000005</v>
      </c>
    </row>
    <row r="277" spans="1:17" ht="15.75" thickBot="1" x14ac:dyDescent="0.3">
      <c r="A277" s="64"/>
      <c r="B277" s="107" t="s">
        <v>162</v>
      </c>
      <c r="C277" s="108">
        <f>SUM(C218:C276)</f>
        <v>47.253886187000006</v>
      </c>
      <c r="F277" s="64"/>
      <c r="G277" s="107" t="s">
        <v>162</v>
      </c>
      <c r="H277" s="108">
        <f>SUM(H217:H276)</f>
        <v>46.564697869000007</v>
      </c>
      <c r="K277" s="64"/>
      <c r="L277" s="107" t="s">
        <v>162</v>
      </c>
      <c r="M277" s="108">
        <f>SUM(M217:M276)</f>
        <v>45.919366148999998</v>
      </c>
    </row>
    <row r="278" spans="1:17" ht="19.5" thickBot="1" x14ac:dyDescent="0.3">
      <c r="A278" s="181" t="s">
        <v>154</v>
      </c>
      <c r="B278" s="182"/>
      <c r="C278" s="182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1"/>
    </row>
    <row r="279" spans="1:17" ht="15.75" thickBot="1" x14ac:dyDescent="0.3">
      <c r="A279" s="178" t="s">
        <v>168</v>
      </c>
      <c r="B279" s="179"/>
      <c r="C279" s="180"/>
      <c r="E279" s="178" t="s">
        <v>167</v>
      </c>
      <c r="F279" s="179"/>
      <c r="G279" s="180"/>
      <c r="I279" s="178" t="s">
        <v>166</v>
      </c>
      <c r="J279" s="179"/>
      <c r="K279" s="180"/>
    </row>
    <row r="280" spans="1:17" x14ac:dyDescent="0.25">
      <c r="A280" s="61" t="s">
        <v>132</v>
      </c>
      <c r="B280" s="77">
        <v>1</v>
      </c>
      <c r="C280" s="83">
        <v>0</v>
      </c>
      <c r="E280" s="61" t="s">
        <v>132</v>
      </c>
      <c r="F280" s="77">
        <v>1</v>
      </c>
      <c r="G280" s="83">
        <v>0</v>
      </c>
      <c r="I280" s="61" t="s">
        <v>132</v>
      </c>
      <c r="J280" s="77">
        <v>1</v>
      </c>
      <c r="K280" s="83">
        <v>0</v>
      </c>
    </row>
    <row r="281" spans="1:17" x14ac:dyDescent="0.25">
      <c r="A281" s="61" t="s">
        <v>131</v>
      </c>
      <c r="B281" s="77">
        <v>2</v>
      </c>
      <c r="C281" s="83">
        <v>0</v>
      </c>
      <c r="E281" s="61" t="s">
        <v>131</v>
      </c>
      <c r="F281" s="77">
        <v>2</v>
      </c>
      <c r="G281" s="83">
        <v>0</v>
      </c>
      <c r="I281" s="61" t="s">
        <v>131</v>
      </c>
      <c r="J281" s="77">
        <v>2</v>
      </c>
      <c r="K281" s="83">
        <v>0</v>
      </c>
    </row>
    <row r="282" spans="1:17" x14ac:dyDescent="0.25">
      <c r="A282" s="61" t="s">
        <v>130</v>
      </c>
      <c r="B282" s="77">
        <v>3</v>
      </c>
      <c r="C282" s="83">
        <v>0</v>
      </c>
      <c r="E282" s="61" t="s">
        <v>130</v>
      </c>
      <c r="F282" s="77">
        <v>3</v>
      </c>
      <c r="G282" s="83">
        <v>0</v>
      </c>
      <c r="I282" s="61" t="s">
        <v>130</v>
      </c>
      <c r="J282" s="77">
        <v>3</v>
      </c>
      <c r="K282" s="83">
        <v>0</v>
      </c>
    </row>
    <row r="283" spans="1:17" x14ac:dyDescent="0.25">
      <c r="A283" s="61" t="s">
        <v>129</v>
      </c>
      <c r="B283" s="77">
        <v>4</v>
      </c>
      <c r="C283" s="83">
        <v>0</v>
      </c>
      <c r="E283" s="61" t="s">
        <v>129</v>
      </c>
      <c r="F283" s="77">
        <v>4</v>
      </c>
      <c r="G283" s="83">
        <v>0</v>
      </c>
      <c r="I283" s="61" t="s">
        <v>129</v>
      </c>
      <c r="J283" s="77">
        <v>4</v>
      </c>
      <c r="K283" s="83">
        <v>0</v>
      </c>
    </row>
    <row r="284" spans="1:17" x14ac:dyDescent="0.25">
      <c r="A284" s="61" t="s">
        <v>128</v>
      </c>
      <c r="B284" s="77">
        <v>5</v>
      </c>
      <c r="C284" s="83">
        <v>0</v>
      </c>
      <c r="E284" s="61" t="s">
        <v>128</v>
      </c>
      <c r="F284" s="77">
        <v>5</v>
      </c>
      <c r="G284" s="83">
        <v>0</v>
      </c>
      <c r="I284" s="61" t="s">
        <v>128</v>
      </c>
      <c r="J284" s="77">
        <v>5</v>
      </c>
      <c r="K284" s="83">
        <v>0</v>
      </c>
    </row>
    <row r="285" spans="1:17" x14ac:dyDescent="0.25">
      <c r="A285" s="61" t="s">
        <v>127</v>
      </c>
      <c r="B285" s="77">
        <v>6</v>
      </c>
      <c r="C285" s="83">
        <v>0</v>
      </c>
      <c r="E285" s="61" t="s">
        <v>127</v>
      </c>
      <c r="F285" s="77">
        <v>6</v>
      </c>
      <c r="G285" s="83">
        <v>0</v>
      </c>
      <c r="I285" s="61" t="s">
        <v>127</v>
      </c>
      <c r="J285" s="77">
        <v>6</v>
      </c>
      <c r="K285" s="83">
        <v>0</v>
      </c>
    </row>
    <row r="286" spans="1:17" x14ac:dyDescent="0.25">
      <c r="A286" s="61" t="s">
        <v>126</v>
      </c>
      <c r="B286" s="77">
        <v>7</v>
      </c>
      <c r="C286" s="83">
        <v>0</v>
      </c>
      <c r="E286" s="61" t="s">
        <v>126</v>
      </c>
      <c r="F286" s="77">
        <v>7</v>
      </c>
      <c r="G286" s="83">
        <v>0</v>
      </c>
      <c r="I286" s="61" t="s">
        <v>126</v>
      </c>
      <c r="J286" s="77">
        <v>7</v>
      </c>
      <c r="K286" s="83">
        <v>0</v>
      </c>
    </row>
    <row r="287" spans="1:17" x14ac:dyDescent="0.25">
      <c r="A287" s="61" t="s">
        <v>125</v>
      </c>
      <c r="B287" s="77">
        <v>8</v>
      </c>
      <c r="C287" s="83">
        <v>-2.7570997999999999E-2</v>
      </c>
      <c r="E287" s="61" t="s">
        <v>125</v>
      </c>
      <c r="F287" s="77">
        <v>8</v>
      </c>
      <c r="G287" s="83">
        <v>-2.3306469E-2</v>
      </c>
      <c r="I287" s="61" t="s">
        <v>125</v>
      </c>
      <c r="J287" s="77">
        <v>8</v>
      </c>
      <c r="K287" s="83">
        <v>-1.7052956000000001E-2</v>
      </c>
    </row>
    <row r="288" spans="1:17" x14ac:dyDescent="0.25">
      <c r="A288" s="61" t="s">
        <v>124</v>
      </c>
      <c r="B288" s="77">
        <v>9</v>
      </c>
      <c r="C288" s="83">
        <v>-7.3682372999999995E-2</v>
      </c>
      <c r="E288" s="61" t="s">
        <v>124</v>
      </c>
      <c r="F288" s="77">
        <v>9</v>
      </c>
      <c r="G288" s="83">
        <v>-6.2285593E-2</v>
      </c>
      <c r="I288" s="61" t="s">
        <v>124</v>
      </c>
      <c r="J288" s="77">
        <v>9</v>
      </c>
      <c r="K288" s="83">
        <v>-4.5573333000000001E-2</v>
      </c>
    </row>
    <row r="289" spans="1:11" x14ac:dyDescent="0.25">
      <c r="A289" s="61" t="s">
        <v>123</v>
      </c>
      <c r="B289" s="77">
        <v>10</v>
      </c>
      <c r="C289" s="83">
        <v>-0.11049890900000001</v>
      </c>
      <c r="E289" s="61" t="s">
        <v>123</v>
      </c>
      <c r="F289" s="77">
        <v>10</v>
      </c>
      <c r="G289" s="83">
        <v>-9.3407531000000002E-2</v>
      </c>
      <c r="I289" s="61" t="s">
        <v>123</v>
      </c>
      <c r="J289" s="77">
        <v>10</v>
      </c>
      <c r="K289" s="83">
        <v>-6.8344712000000002E-2</v>
      </c>
    </row>
    <row r="290" spans="1:11" x14ac:dyDescent="0.25">
      <c r="A290" s="61" t="s">
        <v>122</v>
      </c>
      <c r="B290" s="77">
        <v>11</v>
      </c>
      <c r="C290" s="83">
        <v>-0.137258563</v>
      </c>
      <c r="E290" s="61" t="s">
        <v>122</v>
      </c>
      <c r="F290" s="77">
        <v>11</v>
      </c>
      <c r="G290" s="83">
        <v>-0.116028149</v>
      </c>
      <c r="I290" s="61" t="s">
        <v>122</v>
      </c>
      <c r="J290" s="77">
        <v>11</v>
      </c>
      <c r="K290" s="83">
        <v>-8.4895838000000001E-2</v>
      </c>
    </row>
    <row r="291" spans="1:11" x14ac:dyDescent="0.25">
      <c r="A291" s="61" t="s">
        <v>121</v>
      </c>
      <c r="B291" s="77">
        <v>12</v>
      </c>
      <c r="C291" s="83">
        <v>-0.154223889</v>
      </c>
      <c r="E291" s="61" t="s">
        <v>121</v>
      </c>
      <c r="F291" s="77">
        <v>12</v>
      </c>
      <c r="G291" s="83">
        <v>-0.13036937100000001</v>
      </c>
      <c r="I291" s="61" t="s">
        <v>121</v>
      </c>
      <c r="J291" s="77">
        <v>12</v>
      </c>
      <c r="K291" s="83">
        <v>-9.5389069000000007E-2</v>
      </c>
    </row>
    <row r="292" spans="1:11" x14ac:dyDescent="0.25">
      <c r="A292" s="61" t="s">
        <v>120</v>
      </c>
      <c r="B292" s="77">
        <v>13</v>
      </c>
      <c r="C292" s="83">
        <v>-0.16240238600000001</v>
      </c>
      <c r="E292" s="61" t="s">
        <v>120</v>
      </c>
      <c r="F292" s="77">
        <v>13</v>
      </c>
      <c r="G292" s="83">
        <v>-0.13728286200000001</v>
      </c>
      <c r="I292" s="61" t="s">
        <v>120</v>
      </c>
      <c r="J292" s="77">
        <v>13</v>
      </c>
      <c r="K292" s="83">
        <v>-0.10044755299999999</v>
      </c>
    </row>
    <row r="293" spans="1:11" x14ac:dyDescent="0.25">
      <c r="A293" s="61" t="s">
        <v>119</v>
      </c>
      <c r="B293" s="77">
        <v>14</v>
      </c>
      <c r="C293" s="83">
        <v>-0.16326612800000001</v>
      </c>
      <c r="E293" s="61" t="s">
        <v>119</v>
      </c>
      <c r="F293" s="77">
        <v>14</v>
      </c>
      <c r="G293" s="83">
        <v>-0.13801300399999999</v>
      </c>
      <c r="I293" s="61" t="s">
        <v>119</v>
      </c>
      <c r="J293" s="77">
        <v>14</v>
      </c>
      <c r="K293" s="83">
        <v>-0.10098178300000001</v>
      </c>
    </row>
    <row r="294" spans="1:11" x14ac:dyDescent="0.25">
      <c r="A294" s="61" t="s">
        <v>118</v>
      </c>
      <c r="B294" s="77">
        <v>15</v>
      </c>
      <c r="C294" s="83">
        <v>-0.158471533</v>
      </c>
      <c r="E294" s="61" t="s">
        <v>118</v>
      </c>
      <c r="F294" s="77">
        <v>15</v>
      </c>
      <c r="G294" s="83">
        <v>-0.13396000799999999</v>
      </c>
      <c r="I294" s="61" t="s">
        <v>118</v>
      </c>
      <c r="J294" s="77">
        <v>15</v>
      </c>
      <c r="K294" s="83">
        <v>-9.8016270000000003E-2</v>
      </c>
    </row>
    <row r="295" spans="1:11" x14ac:dyDescent="0.25">
      <c r="A295" s="61" t="s">
        <v>117</v>
      </c>
      <c r="B295" s="77">
        <v>16</v>
      </c>
      <c r="C295" s="83">
        <v>-0.13378521700000001</v>
      </c>
      <c r="E295" s="61" t="s">
        <v>117</v>
      </c>
      <c r="F295" s="77">
        <v>16</v>
      </c>
      <c r="G295" s="83">
        <v>-0.11309203399999999</v>
      </c>
      <c r="I295" s="61" t="s">
        <v>117</v>
      </c>
      <c r="J295" s="77">
        <v>16</v>
      </c>
      <c r="K295" s="83">
        <v>-8.2747520000000005E-2</v>
      </c>
    </row>
    <row r="296" spans="1:11" x14ac:dyDescent="0.25">
      <c r="A296" s="61" t="s">
        <v>116</v>
      </c>
      <c r="B296" s="77">
        <v>17</v>
      </c>
      <c r="C296" s="83">
        <v>-0.118266389</v>
      </c>
      <c r="E296" s="61" t="s">
        <v>116</v>
      </c>
      <c r="F296" s="77">
        <v>17</v>
      </c>
      <c r="G296" s="83">
        <v>-9.9973569999999998E-2</v>
      </c>
      <c r="I296" s="61" t="s">
        <v>116</v>
      </c>
      <c r="J296" s="77">
        <v>17</v>
      </c>
      <c r="K296" s="83">
        <v>-7.3148953000000003E-2</v>
      </c>
    </row>
    <row r="297" spans="1:11" x14ac:dyDescent="0.25">
      <c r="A297" s="61" t="s">
        <v>115</v>
      </c>
      <c r="B297" s="77">
        <v>18</v>
      </c>
      <c r="C297" s="83">
        <v>-0.102859592</v>
      </c>
      <c r="E297" s="61" t="s">
        <v>115</v>
      </c>
      <c r="F297" s="77">
        <v>18</v>
      </c>
      <c r="G297" s="83">
        <v>-8.6949806000000004E-2</v>
      </c>
      <c r="I297" s="61" t="s">
        <v>115</v>
      </c>
      <c r="J297" s="77">
        <v>18</v>
      </c>
      <c r="K297" s="83">
        <v>-6.3619673000000002E-2</v>
      </c>
    </row>
    <row r="298" spans="1:11" x14ac:dyDescent="0.25">
      <c r="A298" s="61" t="s">
        <v>114</v>
      </c>
      <c r="B298" s="77">
        <v>19</v>
      </c>
      <c r="C298" s="83">
        <v>-8.8942742000000005E-2</v>
      </c>
      <c r="E298" s="61" t="s">
        <v>114</v>
      </c>
      <c r="F298" s="77">
        <v>19</v>
      </c>
      <c r="G298" s="83">
        <v>-7.5185528000000001E-2</v>
      </c>
      <c r="I298" s="61" t="s">
        <v>114</v>
      </c>
      <c r="J298" s="77">
        <v>19</v>
      </c>
      <c r="K298" s="83">
        <v>-5.5011932999999999E-2</v>
      </c>
    </row>
    <row r="299" spans="1:11" x14ac:dyDescent="0.25">
      <c r="A299" s="61" t="s">
        <v>113</v>
      </c>
      <c r="B299" s="77">
        <v>20</v>
      </c>
      <c r="C299" s="83">
        <v>-7.7087752999999995E-2</v>
      </c>
      <c r="E299" s="61" t="s">
        <v>113</v>
      </c>
      <c r="F299" s="77">
        <v>20</v>
      </c>
      <c r="G299" s="83">
        <v>-6.5164187999999998E-2</v>
      </c>
      <c r="I299" s="61" t="s">
        <v>113</v>
      </c>
      <c r="J299" s="77">
        <v>20</v>
      </c>
      <c r="K299" s="83">
        <v>-4.7679462999999998E-2</v>
      </c>
    </row>
    <row r="300" spans="1:11" x14ac:dyDescent="0.25">
      <c r="A300" s="61" t="s">
        <v>112</v>
      </c>
      <c r="B300" s="77">
        <v>21</v>
      </c>
      <c r="C300" s="83">
        <v>-6.6813764999999997E-2</v>
      </c>
      <c r="E300" s="61" t="s">
        <v>112</v>
      </c>
      <c r="F300" s="77">
        <v>21</v>
      </c>
      <c r="G300" s="83">
        <v>-5.6479300000000003E-2</v>
      </c>
      <c r="I300" s="61" t="s">
        <v>112</v>
      </c>
      <c r="J300" s="77">
        <v>21</v>
      </c>
      <c r="K300" s="83">
        <v>-4.1324834999999997E-2</v>
      </c>
    </row>
    <row r="301" spans="1:11" x14ac:dyDescent="0.25">
      <c r="A301" s="61" t="s">
        <v>111</v>
      </c>
      <c r="B301" s="77">
        <v>22</v>
      </c>
      <c r="C301" s="83">
        <v>-5.8993098000000001E-2</v>
      </c>
      <c r="E301" s="61" t="s">
        <v>111</v>
      </c>
      <c r="F301" s="77">
        <v>22</v>
      </c>
      <c r="G301" s="83">
        <v>-4.9868244999999999E-2</v>
      </c>
      <c r="I301" s="61" t="s">
        <v>111</v>
      </c>
      <c r="J301" s="77">
        <v>22</v>
      </c>
      <c r="K301" s="83">
        <v>-3.6487564E-2</v>
      </c>
    </row>
    <row r="302" spans="1:11" x14ac:dyDescent="0.25">
      <c r="A302" s="61" t="s">
        <v>110</v>
      </c>
      <c r="B302" s="77">
        <v>23</v>
      </c>
      <c r="C302" s="83">
        <v>-5.1645755000000002E-2</v>
      </c>
      <c r="E302" s="61" t="s">
        <v>110</v>
      </c>
      <c r="F302" s="77">
        <v>23</v>
      </c>
      <c r="G302" s="83">
        <v>-4.3657266E-2</v>
      </c>
      <c r="I302" s="61" t="s">
        <v>110</v>
      </c>
      <c r="J302" s="77">
        <v>23</v>
      </c>
      <c r="K302" s="83">
        <v>-3.1942961999999998E-2</v>
      </c>
    </row>
    <row r="303" spans="1:11" x14ac:dyDescent="0.25">
      <c r="A303" s="61" t="s">
        <v>109</v>
      </c>
      <c r="B303" s="77">
        <v>24</v>
      </c>
      <c r="C303" s="83">
        <v>-4.5212850999999998E-2</v>
      </c>
      <c r="E303" s="61" t="s">
        <v>109</v>
      </c>
      <c r="F303" s="77">
        <v>24</v>
      </c>
      <c r="G303" s="83">
        <v>-3.8219213000000002E-2</v>
      </c>
      <c r="I303" s="61" t="s">
        <v>109</v>
      </c>
      <c r="J303" s="77">
        <v>24</v>
      </c>
      <c r="K303" s="83">
        <v>-2.7963775999999999E-2</v>
      </c>
    </row>
    <row r="304" spans="1:11" x14ac:dyDescent="0.25">
      <c r="A304" s="61" t="s">
        <v>108</v>
      </c>
      <c r="B304" s="77">
        <v>25</v>
      </c>
      <c r="C304" s="83">
        <v>-3.9579913000000001E-2</v>
      </c>
      <c r="E304" s="61" t="s">
        <v>108</v>
      </c>
      <c r="F304" s="77">
        <v>25</v>
      </c>
      <c r="G304" s="83">
        <v>-3.3457234000000002E-2</v>
      </c>
      <c r="I304" s="61" t="s">
        <v>108</v>
      </c>
      <c r="J304" s="77">
        <v>25</v>
      </c>
      <c r="K304" s="83">
        <v>-2.4479006000000001E-2</v>
      </c>
    </row>
    <row r="305" spans="1:11" x14ac:dyDescent="0.25">
      <c r="A305" s="61" t="s">
        <v>107</v>
      </c>
      <c r="B305" s="77">
        <v>26</v>
      </c>
      <c r="C305" s="83">
        <v>-3.4645954999999999E-2</v>
      </c>
      <c r="E305" s="61" t="s">
        <v>107</v>
      </c>
      <c r="F305" s="77">
        <v>26</v>
      </c>
      <c r="G305" s="83">
        <v>-2.9285775999999999E-2</v>
      </c>
      <c r="I305" s="61" t="s">
        <v>107</v>
      </c>
      <c r="J305" s="77">
        <v>26</v>
      </c>
      <c r="K305" s="83">
        <v>-2.1425741000000002E-2</v>
      </c>
    </row>
    <row r="306" spans="1:11" x14ac:dyDescent="0.25">
      <c r="A306" s="61" t="s">
        <v>106</v>
      </c>
      <c r="B306" s="77">
        <v>27</v>
      </c>
      <c r="C306" s="83">
        <v>-3.0320742000000001E-2</v>
      </c>
      <c r="E306" s="61" t="s">
        <v>106</v>
      </c>
      <c r="F306" s="77">
        <v>27</v>
      </c>
      <c r="G306" s="83">
        <v>-2.5628115999999999E-2</v>
      </c>
      <c r="I306" s="61" t="s">
        <v>106</v>
      </c>
      <c r="J306" s="77">
        <v>27</v>
      </c>
      <c r="K306" s="83">
        <v>-1.8747110000000001E-2</v>
      </c>
    </row>
    <row r="307" spans="1:11" x14ac:dyDescent="0.25">
      <c r="A307" s="61" t="s">
        <v>105</v>
      </c>
      <c r="B307" s="77">
        <v>28</v>
      </c>
      <c r="C307" s="83">
        <v>-2.6520703E-2</v>
      </c>
      <c r="E307" s="61" t="s">
        <v>105</v>
      </c>
      <c r="F307" s="77">
        <v>28</v>
      </c>
      <c r="G307" s="83">
        <v>-2.2412519999999998E-2</v>
      </c>
      <c r="I307" s="61" t="s">
        <v>105</v>
      </c>
      <c r="J307" s="77">
        <v>28</v>
      </c>
      <c r="K307" s="83">
        <v>-1.6388811E-2</v>
      </c>
    </row>
    <row r="308" spans="1:11" x14ac:dyDescent="0.25">
      <c r="A308" s="61" t="s">
        <v>104</v>
      </c>
      <c r="B308" s="77">
        <v>29</v>
      </c>
      <c r="C308" s="83">
        <v>-2.3160907000000001E-2</v>
      </c>
      <c r="E308" s="61" t="s">
        <v>104</v>
      </c>
      <c r="F308" s="77">
        <v>29</v>
      </c>
      <c r="G308" s="83">
        <v>-1.9564433999999999E-2</v>
      </c>
      <c r="I308" s="61" t="s">
        <v>104</v>
      </c>
      <c r="J308" s="77">
        <v>29</v>
      </c>
      <c r="K308" s="83">
        <v>-1.4291698E-2</v>
      </c>
    </row>
    <row r="309" spans="1:11" x14ac:dyDescent="0.25">
      <c r="A309" s="61" t="s">
        <v>103</v>
      </c>
      <c r="B309" s="77">
        <v>30</v>
      </c>
      <c r="C309" s="83">
        <v>-2.0135963E-2</v>
      </c>
      <c r="E309" s="61" t="s">
        <v>103</v>
      </c>
      <c r="F309" s="77">
        <v>30</v>
      </c>
      <c r="G309" s="83">
        <v>-1.6987591999999999E-2</v>
      </c>
      <c r="I309" s="61" t="s">
        <v>103</v>
      </c>
      <c r="J309" s="77">
        <v>30</v>
      </c>
      <c r="K309" s="83">
        <v>-1.2373347999999999E-2</v>
      </c>
    </row>
    <row r="310" spans="1:11" x14ac:dyDescent="0.25">
      <c r="A310" s="61" t="s">
        <v>102</v>
      </c>
      <c r="B310" s="77">
        <v>31</v>
      </c>
      <c r="C310" s="83">
        <v>-1.7270087E-2</v>
      </c>
      <c r="E310" s="61" t="s">
        <v>102</v>
      </c>
      <c r="F310" s="77">
        <v>31</v>
      </c>
      <c r="G310" s="83">
        <v>-1.4514287000000001E-2</v>
      </c>
      <c r="I310" s="61" t="s">
        <v>102</v>
      </c>
      <c r="J310" s="77">
        <v>31</v>
      </c>
      <c r="K310" s="83">
        <v>-1.0479095000000001E-2</v>
      </c>
    </row>
    <row r="311" spans="1:11" x14ac:dyDescent="0.25">
      <c r="A311" s="61" t="s">
        <v>101</v>
      </c>
      <c r="B311" s="77">
        <v>32</v>
      </c>
      <c r="C311" s="83">
        <v>-1.4182154000000001E-2</v>
      </c>
      <c r="E311" s="61" t="s">
        <v>101</v>
      </c>
      <c r="F311" s="77">
        <v>32</v>
      </c>
      <c r="G311" s="83">
        <v>-1.1770714E-2</v>
      </c>
      <c r="I311" s="61" t="s">
        <v>101</v>
      </c>
      <c r="J311" s="77">
        <v>32</v>
      </c>
      <c r="K311" s="83">
        <v>-8.2489959999999998E-3</v>
      </c>
    </row>
    <row r="312" spans="1:11" ht="15.75" thickBot="1" x14ac:dyDescent="0.3">
      <c r="A312" s="61" t="s">
        <v>100</v>
      </c>
      <c r="B312" s="77">
        <v>33</v>
      </c>
      <c r="C312" s="83">
        <v>-9.9242810000000001E-3</v>
      </c>
      <c r="E312" s="61" t="s">
        <v>100</v>
      </c>
      <c r="F312" s="77">
        <v>33</v>
      </c>
      <c r="G312" s="83">
        <v>-7.8160460000000001E-3</v>
      </c>
      <c r="I312" s="61" t="s">
        <v>100</v>
      </c>
      <c r="J312" s="77">
        <v>33</v>
      </c>
      <c r="K312" s="83">
        <v>-4.7610300000000003E-3</v>
      </c>
    </row>
    <row r="313" spans="1:11" ht="15.75" thickBot="1" x14ac:dyDescent="0.3">
      <c r="A313" s="61" t="s">
        <v>99</v>
      </c>
      <c r="B313" s="77">
        <v>34</v>
      </c>
      <c r="C313" s="83">
        <v>-2.0904679999999998E-3</v>
      </c>
      <c r="E313" s="61" t="s">
        <v>99</v>
      </c>
      <c r="F313" s="77">
        <v>34</v>
      </c>
      <c r="G313" s="83">
        <v>-2.5223699999999999E-4</v>
      </c>
      <c r="I313" s="61" t="s">
        <v>99</v>
      </c>
      <c r="J313" s="77">
        <v>34</v>
      </c>
      <c r="K313" s="106">
        <v>2.3478779999999999E-3</v>
      </c>
    </row>
    <row r="314" spans="1:11" ht="15.75" thickBot="1" x14ac:dyDescent="0.3">
      <c r="A314" s="61" t="s">
        <v>98</v>
      </c>
      <c r="B314" s="77">
        <v>35</v>
      </c>
      <c r="C314" s="106">
        <v>1.471474E-2</v>
      </c>
      <c r="E314" s="61" t="s">
        <v>98</v>
      </c>
      <c r="F314" s="77">
        <v>35</v>
      </c>
      <c r="G314" s="106">
        <v>1.6304252000000002E-2</v>
      </c>
      <c r="I314" s="61" t="s">
        <v>98</v>
      </c>
      <c r="J314" s="77">
        <v>35</v>
      </c>
      <c r="K314" s="83">
        <v>1.8378733000000001E-2</v>
      </c>
    </row>
    <row r="315" spans="1:11" x14ac:dyDescent="0.25">
      <c r="A315" s="61" t="s">
        <v>97</v>
      </c>
      <c r="B315" s="77">
        <v>36</v>
      </c>
      <c r="C315" s="83">
        <v>4.7564836999999999E-2</v>
      </c>
      <c r="E315" s="61" t="s">
        <v>97</v>
      </c>
      <c r="F315" s="77">
        <v>36</v>
      </c>
      <c r="G315" s="83">
        <v>4.8902460000000002E-2</v>
      </c>
      <c r="I315" s="61" t="s">
        <v>97</v>
      </c>
      <c r="J315" s="77">
        <v>36</v>
      </c>
      <c r="K315" s="83">
        <v>5.0162605999999998E-2</v>
      </c>
    </row>
    <row r="316" spans="1:11" x14ac:dyDescent="0.25">
      <c r="A316" s="61" t="s">
        <v>96</v>
      </c>
      <c r="B316" s="77">
        <v>37</v>
      </c>
      <c r="C316" s="83">
        <v>9.1524856000000002E-2</v>
      </c>
      <c r="E316" s="61" t="s">
        <v>96</v>
      </c>
      <c r="F316" s="77">
        <v>37</v>
      </c>
      <c r="G316" s="83">
        <v>9.2546011999999997E-2</v>
      </c>
      <c r="I316" s="61" t="s">
        <v>96</v>
      </c>
      <c r="J316" s="77">
        <v>37</v>
      </c>
      <c r="K316" s="83">
        <v>9.2113138999999997E-2</v>
      </c>
    </row>
    <row r="317" spans="1:11" x14ac:dyDescent="0.25">
      <c r="A317" s="61" t="s">
        <v>95</v>
      </c>
      <c r="B317" s="77">
        <v>38</v>
      </c>
      <c r="C317" s="83">
        <v>0.12626725999999999</v>
      </c>
      <c r="E317" s="61" t="s">
        <v>95</v>
      </c>
      <c r="F317" s="77">
        <v>38</v>
      </c>
      <c r="G317" s="83">
        <v>0.12674023500000001</v>
      </c>
      <c r="I317" s="61" t="s">
        <v>95</v>
      </c>
      <c r="J317" s="77">
        <v>38</v>
      </c>
      <c r="K317" s="83">
        <v>0.122222463</v>
      </c>
    </row>
    <row r="318" spans="1:11" x14ac:dyDescent="0.25">
      <c r="A318" s="61" t="s">
        <v>94</v>
      </c>
      <c r="B318" s="77">
        <v>39</v>
      </c>
      <c r="C318" s="83">
        <v>0.14360303399999999</v>
      </c>
      <c r="E318" s="61" t="s">
        <v>94</v>
      </c>
      <c r="F318" s="77">
        <v>39</v>
      </c>
      <c r="G318" s="83">
        <v>0.142838983</v>
      </c>
      <c r="I318" s="61" t="s">
        <v>94</v>
      </c>
      <c r="J318" s="77">
        <v>39</v>
      </c>
      <c r="K318" s="83">
        <v>0.128781585</v>
      </c>
    </row>
    <row r="319" spans="1:11" x14ac:dyDescent="0.25">
      <c r="A319" s="61" t="s">
        <v>93</v>
      </c>
      <c r="B319" s="77">
        <v>40</v>
      </c>
      <c r="C319" s="83">
        <v>0.14787715700000001</v>
      </c>
      <c r="E319" s="61" t="s">
        <v>93</v>
      </c>
      <c r="F319" s="77">
        <v>40</v>
      </c>
      <c r="G319" s="83">
        <v>0.14402838200000001</v>
      </c>
      <c r="I319" s="61" t="s">
        <v>93</v>
      </c>
      <c r="J319" s="77">
        <v>40</v>
      </c>
      <c r="K319" s="83">
        <v>0.113067484</v>
      </c>
    </row>
    <row r="320" spans="1:11" x14ac:dyDescent="0.25">
      <c r="A320" s="61" t="s">
        <v>92</v>
      </c>
      <c r="B320" s="77">
        <v>41</v>
      </c>
      <c r="C320" s="83">
        <v>0.14369232000000001</v>
      </c>
      <c r="E320" s="61" t="s">
        <v>92</v>
      </c>
      <c r="F320" s="77">
        <v>41</v>
      </c>
      <c r="G320" s="83">
        <v>0.13272904699999999</v>
      </c>
      <c r="I320" s="61" t="s">
        <v>92</v>
      </c>
      <c r="J320" s="77">
        <v>41</v>
      </c>
      <c r="K320" s="83">
        <v>8.6312884000000006E-2</v>
      </c>
    </row>
    <row r="321" spans="1:11" x14ac:dyDescent="0.25">
      <c r="A321" s="61" t="s">
        <v>91</v>
      </c>
      <c r="B321" s="77">
        <v>42</v>
      </c>
      <c r="C321" s="83">
        <v>0.132731285</v>
      </c>
      <c r="E321" s="61" t="s">
        <v>91</v>
      </c>
      <c r="F321" s="77">
        <v>42</v>
      </c>
      <c r="G321" s="83">
        <v>0.110114035</v>
      </c>
      <c r="I321" s="61" t="s">
        <v>91</v>
      </c>
      <c r="J321" s="77">
        <v>42</v>
      </c>
      <c r="K321" s="83">
        <v>6.2733537000000006E-2</v>
      </c>
    </row>
    <row r="322" spans="1:11" x14ac:dyDescent="0.25">
      <c r="A322" s="61" t="s">
        <v>90</v>
      </c>
      <c r="B322" s="77">
        <v>43</v>
      </c>
      <c r="C322" s="83">
        <v>0.114443663</v>
      </c>
      <c r="E322" s="61" t="s">
        <v>90</v>
      </c>
      <c r="F322" s="77">
        <v>43</v>
      </c>
      <c r="G322" s="83">
        <v>8.3441568999999993E-2</v>
      </c>
      <c r="I322" s="61" t="s">
        <v>90</v>
      </c>
      <c r="J322" s="77">
        <v>43</v>
      </c>
      <c r="K322" s="83">
        <v>4.6068653000000001E-2</v>
      </c>
    </row>
    <row r="323" spans="1:11" x14ac:dyDescent="0.25">
      <c r="A323" s="61" t="s">
        <v>89</v>
      </c>
      <c r="B323" s="77">
        <v>44</v>
      </c>
      <c r="C323" s="83">
        <v>9.0454287999999994E-2</v>
      </c>
      <c r="E323" s="61" t="s">
        <v>89</v>
      </c>
      <c r="F323" s="77">
        <v>44</v>
      </c>
      <c r="G323" s="83">
        <v>6.1583204000000002E-2</v>
      </c>
      <c r="I323" s="61" t="s">
        <v>89</v>
      </c>
      <c r="J323" s="77">
        <v>44</v>
      </c>
      <c r="K323" s="83">
        <v>3.4446003000000003E-2</v>
      </c>
    </row>
    <row r="324" spans="1:11" x14ac:dyDescent="0.25">
      <c r="A324" s="61" t="s">
        <v>88</v>
      </c>
      <c r="B324" s="77">
        <v>45</v>
      </c>
      <c r="C324" s="83">
        <v>6.7818463999999995E-2</v>
      </c>
      <c r="E324" s="61" t="s">
        <v>88</v>
      </c>
      <c r="F324" s="77">
        <v>45</v>
      </c>
      <c r="G324" s="83">
        <v>4.5974092000000001E-2</v>
      </c>
      <c r="I324" s="61" t="s">
        <v>88</v>
      </c>
      <c r="J324" s="77">
        <v>45</v>
      </c>
      <c r="K324" s="83">
        <v>2.6036297E-2</v>
      </c>
    </row>
    <row r="325" spans="1:11" x14ac:dyDescent="0.25">
      <c r="A325" s="61" t="s">
        <v>87</v>
      </c>
      <c r="B325" s="77">
        <v>46</v>
      </c>
      <c r="C325" s="83">
        <v>5.0738813000000001E-2</v>
      </c>
      <c r="E325" s="61" t="s">
        <v>87</v>
      </c>
      <c r="F325" s="77">
        <v>46</v>
      </c>
      <c r="G325" s="83">
        <v>3.4797131000000002E-2</v>
      </c>
      <c r="I325" s="61" t="s">
        <v>87</v>
      </c>
      <c r="J325" s="77">
        <v>46</v>
      </c>
      <c r="K325" s="83">
        <v>1.9786719000000001E-2</v>
      </c>
    </row>
    <row r="326" spans="1:11" x14ac:dyDescent="0.25">
      <c r="A326" s="61" t="s">
        <v>86</v>
      </c>
      <c r="B326" s="77">
        <v>47</v>
      </c>
      <c r="C326" s="83">
        <v>3.8465916000000003E-2</v>
      </c>
      <c r="E326" s="61" t="s">
        <v>86</v>
      </c>
      <c r="F326" s="77">
        <v>47</v>
      </c>
      <c r="G326" s="83">
        <v>2.6550117000000002E-2</v>
      </c>
      <c r="I326" s="61" t="s">
        <v>86</v>
      </c>
      <c r="J326" s="77">
        <v>47</v>
      </c>
      <c r="K326" s="83">
        <v>1.5082764E-2</v>
      </c>
    </row>
    <row r="327" spans="1:11" x14ac:dyDescent="0.25">
      <c r="A327" s="61" t="s">
        <v>85</v>
      </c>
      <c r="B327" s="77">
        <v>48</v>
      </c>
      <c r="C327" s="83">
        <v>2.9452591E-2</v>
      </c>
      <c r="E327" s="61" t="s">
        <v>85</v>
      </c>
      <c r="F327" s="77">
        <v>48</v>
      </c>
      <c r="G327" s="83">
        <v>2.0346220000000002E-2</v>
      </c>
      <c r="I327" s="61" t="s">
        <v>85</v>
      </c>
      <c r="J327" s="77">
        <v>48</v>
      </c>
      <c r="K327" s="83">
        <v>1.1522487999999999E-2</v>
      </c>
    </row>
    <row r="328" spans="1:11" x14ac:dyDescent="0.25">
      <c r="A328" s="61" t="s">
        <v>84</v>
      </c>
      <c r="B328" s="77">
        <v>49</v>
      </c>
      <c r="C328" s="83">
        <v>2.2678034E-2</v>
      </c>
      <c r="E328" s="61" t="s">
        <v>84</v>
      </c>
      <c r="F328" s="77">
        <v>49</v>
      </c>
      <c r="G328" s="83">
        <v>1.5636728999999999E-2</v>
      </c>
      <c r="I328" s="61" t="s">
        <v>84</v>
      </c>
      <c r="J328" s="77">
        <v>49</v>
      </c>
      <c r="K328" s="83">
        <v>8.8204519999999995E-3</v>
      </c>
    </row>
    <row r="329" spans="1:11" x14ac:dyDescent="0.25">
      <c r="A329" s="61" t="s">
        <v>83</v>
      </c>
      <c r="B329" s="77">
        <v>50</v>
      </c>
      <c r="C329" s="83">
        <v>1.7523260999999998E-2</v>
      </c>
      <c r="E329" s="61" t="s">
        <v>83</v>
      </c>
      <c r="F329" s="77">
        <v>50</v>
      </c>
      <c r="G329" s="83">
        <v>1.2046512000000001E-2</v>
      </c>
      <c r="I329" s="61" t="s">
        <v>83</v>
      </c>
      <c r="J329" s="77">
        <v>50</v>
      </c>
      <c r="K329" s="83">
        <v>6.7661509999999998E-3</v>
      </c>
    </row>
    <row r="330" spans="1:11" x14ac:dyDescent="0.25">
      <c r="A330" s="61" t="s">
        <v>82</v>
      </c>
      <c r="B330" s="77">
        <v>51</v>
      </c>
      <c r="C330" s="83">
        <v>1.3578289E-2</v>
      </c>
      <c r="E330" s="61" t="s">
        <v>82</v>
      </c>
      <c r="F330" s="77">
        <v>51</v>
      </c>
      <c r="G330" s="83">
        <v>9.3028160000000002E-3</v>
      </c>
      <c r="I330" s="61" t="s">
        <v>82</v>
      </c>
      <c r="J330" s="77">
        <v>51</v>
      </c>
      <c r="K330" s="83">
        <v>5.2019320000000003E-3</v>
      </c>
    </row>
    <row r="331" spans="1:11" x14ac:dyDescent="0.25">
      <c r="A331" s="61" t="s">
        <v>81</v>
      </c>
      <c r="B331" s="77">
        <v>52</v>
      </c>
      <c r="C331" s="83">
        <v>1.0549709000000001E-2</v>
      </c>
      <c r="E331" s="61" t="s">
        <v>81</v>
      </c>
      <c r="F331" s="77">
        <v>52</v>
      </c>
      <c r="G331" s="83">
        <v>7.2020560000000001E-3</v>
      </c>
      <c r="I331" s="61" t="s">
        <v>81</v>
      </c>
      <c r="J331" s="77">
        <v>52</v>
      </c>
      <c r="K331" s="83">
        <v>4.0090600000000001E-3</v>
      </c>
    </row>
    <row r="332" spans="1:11" x14ac:dyDescent="0.25">
      <c r="A332" s="61" t="s">
        <v>80</v>
      </c>
      <c r="B332" s="77">
        <v>53</v>
      </c>
      <c r="C332" s="83">
        <v>8.2192789999999995E-3</v>
      </c>
      <c r="E332" s="61" t="s">
        <v>80</v>
      </c>
      <c r="F332" s="77">
        <v>53</v>
      </c>
      <c r="G332" s="83">
        <v>5.5906139999999998E-3</v>
      </c>
      <c r="I332" s="61" t="s">
        <v>80</v>
      </c>
      <c r="J332" s="77">
        <v>53</v>
      </c>
      <c r="K332" s="83">
        <v>3.0978540000000001E-3</v>
      </c>
    </row>
    <row r="333" spans="1:11" x14ac:dyDescent="0.25">
      <c r="A333" s="61" t="s">
        <v>79</v>
      </c>
      <c r="B333" s="77">
        <v>54</v>
      </c>
      <c r="C333" s="83">
        <v>6.4222910000000001E-3</v>
      </c>
      <c r="E333" s="61" t="s">
        <v>79</v>
      </c>
      <c r="F333" s="77">
        <v>54</v>
      </c>
      <c r="G333" s="83">
        <v>4.3521569999999997E-3</v>
      </c>
      <c r="I333" s="61" t="s">
        <v>79</v>
      </c>
      <c r="J333" s="77">
        <v>54</v>
      </c>
      <c r="K333" s="83">
        <v>2.4005319999999999E-3</v>
      </c>
    </row>
    <row r="334" spans="1:11" x14ac:dyDescent="0.25">
      <c r="A334" s="61" t="s">
        <v>78</v>
      </c>
      <c r="B334" s="77">
        <v>55</v>
      </c>
      <c r="C334" s="83">
        <v>5.033689E-3</v>
      </c>
      <c r="E334" s="61" t="s">
        <v>78</v>
      </c>
      <c r="F334" s="77">
        <v>55</v>
      </c>
      <c r="G334" s="83">
        <v>3.3984110000000001E-3</v>
      </c>
      <c r="I334" s="61" t="s">
        <v>78</v>
      </c>
      <c r="J334" s="77">
        <v>55</v>
      </c>
      <c r="K334" s="83">
        <v>1.8658209999999999E-3</v>
      </c>
    </row>
    <row r="335" spans="1:11" x14ac:dyDescent="0.25">
      <c r="A335" s="61" t="s">
        <v>77</v>
      </c>
      <c r="B335" s="77">
        <v>56</v>
      </c>
      <c r="C335" s="83">
        <v>3.9579869999999996E-3</v>
      </c>
      <c r="E335" s="61" t="s">
        <v>77</v>
      </c>
      <c r="F335" s="77">
        <v>56</v>
      </c>
      <c r="G335" s="83">
        <v>2.6621370000000002E-3</v>
      </c>
      <c r="I335" s="61" t="s">
        <v>77</v>
      </c>
      <c r="J335" s="77">
        <v>56</v>
      </c>
      <c r="K335" s="83">
        <v>1.4548180000000001E-3</v>
      </c>
    </row>
    <row r="336" spans="1:11" x14ac:dyDescent="0.25">
      <c r="A336" s="61" t="s">
        <v>76</v>
      </c>
      <c r="B336" s="77">
        <v>57</v>
      </c>
      <c r="C336" s="83">
        <v>3.1217179999999999E-3</v>
      </c>
      <c r="E336" s="61" t="s">
        <v>76</v>
      </c>
      <c r="F336" s="77">
        <v>57</v>
      </c>
      <c r="G336" s="83">
        <v>2.0917679999999999E-3</v>
      </c>
      <c r="I336" s="61" t="s">
        <v>76</v>
      </c>
      <c r="J336" s="77">
        <v>57</v>
      </c>
      <c r="K336" s="83">
        <v>1.137824E-3</v>
      </c>
    </row>
    <row r="337" spans="1:11" x14ac:dyDescent="0.25">
      <c r="A337" s="61" t="s">
        <v>75</v>
      </c>
      <c r="B337" s="77">
        <v>58</v>
      </c>
      <c r="C337" s="83">
        <v>2.4701810000000001E-3</v>
      </c>
      <c r="E337" s="61" t="s">
        <v>75</v>
      </c>
      <c r="F337" s="77">
        <v>58</v>
      </c>
      <c r="G337" s="83">
        <v>1.648898E-3</v>
      </c>
      <c r="I337" s="61" t="s">
        <v>75</v>
      </c>
      <c r="J337" s="77">
        <v>58</v>
      </c>
      <c r="K337" s="83">
        <v>8.9273499999999997E-4</v>
      </c>
    </row>
    <row r="338" spans="1:11" x14ac:dyDescent="0.25">
      <c r="A338" s="61" t="s">
        <v>74</v>
      </c>
      <c r="B338" s="77">
        <v>59</v>
      </c>
      <c r="C338" s="83">
        <v>1.9701430000000002E-3</v>
      </c>
      <c r="E338" s="61" t="s">
        <v>74</v>
      </c>
      <c r="F338" s="77">
        <v>59</v>
      </c>
      <c r="G338" s="83">
        <v>1.309681E-3</v>
      </c>
      <c r="I338" s="61" t="s">
        <v>74</v>
      </c>
      <c r="J338" s="77">
        <v>59</v>
      </c>
      <c r="K338" s="83">
        <v>7.0553499999999997E-4</v>
      </c>
    </row>
    <row r="339" spans="1:11" ht="15.75" thickBot="1" x14ac:dyDescent="0.3">
      <c r="A339" s="64" t="s">
        <v>73</v>
      </c>
      <c r="B339" s="79">
        <v>60</v>
      </c>
      <c r="C339" s="85">
        <v>1.7555089999999999E-3</v>
      </c>
      <c r="E339" s="64" t="s">
        <v>73</v>
      </c>
      <c r="F339" s="79">
        <v>60</v>
      </c>
      <c r="G339" s="85">
        <v>1.161378E-3</v>
      </c>
      <c r="I339" s="64" t="s">
        <v>73</v>
      </c>
      <c r="J339" s="79">
        <v>60</v>
      </c>
      <c r="K339" s="85">
        <v>6.2186499999999998E-4</v>
      </c>
    </row>
  </sheetData>
  <mergeCells count="12">
    <mergeCell ref="A278:Q278"/>
    <mergeCell ref="A279:C279"/>
    <mergeCell ref="E279:G279"/>
    <mergeCell ref="I279:K279"/>
    <mergeCell ref="A1:A2"/>
    <mergeCell ref="B1:Q2"/>
    <mergeCell ref="A3:Q3"/>
    <mergeCell ref="A67:Q67"/>
    <mergeCell ref="A181:Q181"/>
    <mergeCell ref="A182:E182"/>
    <mergeCell ref="F182:J182"/>
    <mergeCell ref="K182:P1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&amp; 2</vt:lpstr>
      <vt:lpstr>Binary Sytem</vt:lpstr>
      <vt:lpstr>Fleming</vt:lpstr>
      <vt:lpstr>Rittirong</vt:lpstr>
      <vt:lpstr>Panacharoensawad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shahdi</dc:creator>
  <cp:lastModifiedBy>arya shahdi</cp:lastModifiedBy>
  <dcterms:created xsi:type="dcterms:W3CDTF">2018-10-08T14:50:33Z</dcterms:created>
  <dcterms:modified xsi:type="dcterms:W3CDTF">2018-10-18T12:38:14Z</dcterms:modified>
</cp:coreProperties>
</file>