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19\Downloads\16S DNA Seq Results May 2023\"/>
    </mc:Choice>
  </mc:AlternateContent>
  <xr:revisionPtr revIDLastSave="0" documentId="13_ncr:1_{1A564089-0163-4E6E-999A-CF70E6315277}" xr6:coauthVersionLast="36" xr6:coauthVersionMax="36" xr10:uidLastSave="{00000000-0000-0000-0000-000000000000}"/>
  <bookViews>
    <workbookView xWindow="0" yWindow="0" windowWidth="28800" windowHeight="12225" activeTab="1" xr2:uid="{88C56873-986F-4260-940A-EA2E01A17B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2" l="1"/>
  <c r="F21" i="2"/>
  <c r="D21" i="2"/>
  <c r="H19" i="2"/>
  <c r="F19" i="2"/>
  <c r="D19" i="2"/>
  <c r="H18" i="2"/>
  <c r="F18" i="2"/>
  <c r="D18" i="2"/>
  <c r="H15" i="2"/>
  <c r="F15" i="2"/>
  <c r="D15" i="2"/>
  <c r="H14" i="2"/>
  <c r="F14" i="2"/>
  <c r="D14" i="2"/>
  <c r="H13" i="2"/>
  <c r="F13" i="2"/>
  <c r="D13" i="2"/>
  <c r="H12" i="2"/>
  <c r="F12" i="2"/>
  <c r="D12" i="2"/>
  <c r="H11" i="2"/>
  <c r="F11" i="2"/>
  <c r="D11" i="2"/>
  <c r="H10" i="2"/>
  <c r="F10" i="2"/>
  <c r="D10" i="2"/>
  <c r="H8" i="2"/>
  <c r="F8" i="2"/>
  <c r="D8" i="2"/>
  <c r="H7" i="2"/>
  <c r="F7" i="2"/>
  <c r="D7" i="2"/>
  <c r="H6" i="2"/>
  <c r="F6" i="2"/>
  <c r="D6" i="2"/>
  <c r="H5" i="2"/>
  <c r="F5" i="2"/>
  <c r="D5" i="2"/>
  <c r="H4" i="2"/>
  <c r="F4" i="2"/>
  <c r="D4" i="2"/>
  <c r="H3" i="2"/>
  <c r="F3" i="2"/>
  <c r="D3" i="2"/>
  <c r="J2" i="2"/>
  <c r="H2" i="2"/>
  <c r="F2" i="2"/>
  <c r="D2" i="2"/>
  <c r="H8" i="1"/>
  <c r="F8" i="1"/>
  <c r="D8" i="1"/>
  <c r="H19" i="1"/>
  <c r="F19" i="1"/>
  <c r="D19" i="1"/>
  <c r="H18" i="1"/>
  <c r="F18" i="1"/>
  <c r="D18" i="1"/>
  <c r="H7" i="1"/>
  <c r="F7" i="1"/>
  <c r="D7" i="1"/>
  <c r="H6" i="1"/>
  <c r="F6" i="1"/>
  <c r="D6" i="1"/>
  <c r="H5" i="1"/>
  <c r="F5" i="1"/>
  <c r="D5" i="1"/>
  <c r="H4" i="1"/>
  <c r="F4" i="1"/>
  <c r="D4" i="1"/>
  <c r="H3" i="1"/>
  <c r="F3" i="1"/>
  <c r="D3" i="1"/>
  <c r="J2" i="1"/>
  <c r="H2" i="1"/>
  <c r="F2" i="1"/>
  <c r="D2" i="1"/>
  <c r="H21" i="1"/>
  <c r="F21" i="1"/>
  <c r="D21" i="1"/>
  <c r="H15" i="1"/>
  <c r="F15" i="1"/>
  <c r="D15" i="1"/>
  <c r="D10" i="1"/>
  <c r="H14" i="1"/>
  <c r="F14" i="1"/>
  <c r="D14" i="1"/>
  <c r="H13" i="1"/>
  <c r="F13" i="1"/>
  <c r="D13" i="1"/>
  <c r="H11" i="1"/>
  <c r="F11" i="1"/>
  <c r="D11" i="1"/>
  <c r="H10" i="1"/>
  <c r="F10" i="1"/>
  <c r="H12" i="1"/>
  <c r="F12" i="1"/>
  <c r="D12" i="1"/>
</calcChain>
</file>

<file path=xl/sharedStrings.xml><?xml version="1.0" encoding="utf-8"?>
<sst xmlns="http://schemas.openxmlformats.org/spreadsheetml/2006/main" count="148" uniqueCount="48">
  <si>
    <t>Isolate</t>
  </si>
  <si>
    <t>Result 1</t>
  </si>
  <si>
    <t>% match</t>
  </si>
  <si>
    <t>Result 2</t>
  </si>
  <si>
    <t>Result 3</t>
  </si>
  <si>
    <t>DPI M1_3</t>
  </si>
  <si>
    <t>Streptococcus thoraltensis</t>
  </si>
  <si>
    <t>Streptococcus halotolerans</t>
  </si>
  <si>
    <t>Streptococcus pluranimalium</t>
  </si>
  <si>
    <t>ContigSize</t>
  </si>
  <si>
    <t>DPI M1_1</t>
  </si>
  <si>
    <t>Enterococcus faecalis</t>
  </si>
  <si>
    <t>Enterococcus rivorum</t>
  </si>
  <si>
    <t>Enterococcus moraviensis</t>
  </si>
  <si>
    <t>DPI M1_2</t>
  </si>
  <si>
    <t>DPI M2_1</t>
  </si>
  <si>
    <t>Mammaliicoccus lentus</t>
  </si>
  <si>
    <t>Mammaliicoccus sciuri</t>
  </si>
  <si>
    <t>Mammaliicoccus vitulinus</t>
  </si>
  <si>
    <t>DPI M2_2</t>
  </si>
  <si>
    <t>Staphylococcus xylosus</t>
  </si>
  <si>
    <t>Staphylococcus pseudoxylosus</t>
  </si>
  <si>
    <t>Staphylococcus saprophyticus</t>
  </si>
  <si>
    <t>DPI M2_3</t>
  </si>
  <si>
    <t>dpi 433</t>
  </si>
  <si>
    <t>Dolosigranulum pigrum</t>
  </si>
  <si>
    <t>Marinilactibacillus piezotolerans</t>
  </si>
  <si>
    <t>Alkalibacterium subtropicum</t>
  </si>
  <si>
    <t>Ca M2_1</t>
  </si>
  <si>
    <t>Corynebacterium oculi</t>
  </si>
  <si>
    <t>Corynebacterium mastitidis</t>
  </si>
  <si>
    <t>Corynebacterium lowii</t>
  </si>
  <si>
    <t>C. accolens</t>
  </si>
  <si>
    <t>Ca M2_2</t>
  </si>
  <si>
    <t>Streptococcus danieliae</t>
  </si>
  <si>
    <t>Streptococcus alactolyticus</t>
  </si>
  <si>
    <t>Streptococcus sanguinis</t>
  </si>
  <si>
    <t>Ca M3_1</t>
  </si>
  <si>
    <t>Ca M3_2</t>
  </si>
  <si>
    <t>Streptococcus porcorum</t>
  </si>
  <si>
    <t>Ca M3_3</t>
  </si>
  <si>
    <t>Ligilactobacillus murinus</t>
  </si>
  <si>
    <t>Ligilactobacillus animalis</t>
  </si>
  <si>
    <t>Ca M4_1</t>
  </si>
  <si>
    <r>
      <t xml:space="preserve">Result #5: </t>
    </r>
    <r>
      <rPr>
        <i/>
        <sz val="11"/>
        <color theme="1"/>
        <rFont val="Calibri"/>
        <family val="2"/>
        <scheme val="minor"/>
      </rPr>
      <t>C. accolens</t>
    </r>
  </si>
  <si>
    <t>WF ?? 1</t>
  </si>
  <si>
    <t>WF ?? 2</t>
  </si>
  <si>
    <t>Ca M4_2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</si>
</sst>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2" fillId="0" borderId="0" xfId="0" applyFont="1"/>
    <xf numFmtId="0" fontId="0" fillId="0" borderId="0" xfId="0" applyFont="1"/>
    <xf numFmtId="10" fontId="1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ADD6-A98D-4066-8B9E-3D6FF0128AE9}">
  <dimension ref="A1:J21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2" max="2" width="10.140625" style="7" customWidth="1"/>
    <col min="3" max="3" width="24.85546875" style="2" bestFit="1" customWidth="1"/>
    <col min="4" max="4" width="9.140625" style="5"/>
    <col min="5" max="5" width="25.5703125" style="2" bestFit="1" customWidth="1"/>
    <col min="6" max="6" width="9.140625" style="5"/>
    <col min="7" max="7" width="27.42578125" style="2" bestFit="1" customWidth="1"/>
    <col min="8" max="8" width="9.140625" style="5"/>
    <col min="9" max="9" width="10.7109375" bestFit="1" customWidth="1"/>
  </cols>
  <sheetData>
    <row r="1" spans="1:10" s="3" customFormat="1" x14ac:dyDescent="0.25">
      <c r="A1" s="3" t="s">
        <v>0</v>
      </c>
      <c r="B1" s="6" t="s">
        <v>9</v>
      </c>
      <c r="C1" s="3" t="s">
        <v>1</v>
      </c>
      <c r="D1" s="4" t="s">
        <v>2</v>
      </c>
      <c r="E1" s="3" t="s">
        <v>3</v>
      </c>
      <c r="F1" s="4" t="s">
        <v>2</v>
      </c>
      <c r="G1" s="3" t="s">
        <v>4</v>
      </c>
      <c r="H1" s="4" t="s">
        <v>2</v>
      </c>
    </row>
    <row r="2" spans="1:10" x14ac:dyDescent="0.25">
      <c r="A2" t="s">
        <v>28</v>
      </c>
      <c r="B2" s="7">
        <v>688</v>
      </c>
      <c r="C2" s="2" t="s">
        <v>29</v>
      </c>
      <c r="D2" s="5">
        <f>685/688</f>
        <v>0.99563953488372092</v>
      </c>
      <c r="E2" s="2" t="s">
        <v>30</v>
      </c>
      <c r="F2" s="5">
        <f>682/689</f>
        <v>0.98984034833091439</v>
      </c>
      <c r="G2" s="2" t="s">
        <v>31</v>
      </c>
      <c r="H2" s="5">
        <f>681/693</f>
        <v>0.98268398268398272</v>
      </c>
      <c r="I2" s="2" t="s">
        <v>32</v>
      </c>
      <c r="J2" s="1">
        <f>660/689</f>
        <v>0.9579100145137881</v>
      </c>
    </row>
    <row r="3" spans="1:10" x14ac:dyDescent="0.25">
      <c r="A3" t="s">
        <v>33</v>
      </c>
      <c r="B3" s="7">
        <v>1262</v>
      </c>
      <c r="C3" s="2" t="s">
        <v>34</v>
      </c>
      <c r="D3" s="5">
        <f>1253/1262</f>
        <v>0.99286846275752771</v>
      </c>
      <c r="E3" s="2" t="s">
        <v>35</v>
      </c>
      <c r="F3" s="5">
        <f>1217/1262</f>
        <v>0.96434231378763868</v>
      </c>
      <c r="G3" s="2" t="s">
        <v>36</v>
      </c>
      <c r="H3" s="5">
        <f>1216/1265</f>
        <v>0.96126482213438735</v>
      </c>
    </row>
    <row r="4" spans="1:10" x14ac:dyDescent="0.25">
      <c r="A4" t="s">
        <v>37</v>
      </c>
      <c r="B4" s="7">
        <v>1256</v>
      </c>
      <c r="C4" s="2" t="s">
        <v>34</v>
      </c>
      <c r="D4" s="5">
        <f>1247/1256</f>
        <v>0.99283439490445857</v>
      </c>
      <c r="E4" s="2" t="s">
        <v>35</v>
      </c>
      <c r="F4" s="5">
        <f>1211/1257</f>
        <v>0.96340493237867941</v>
      </c>
      <c r="G4" s="2" t="s">
        <v>36</v>
      </c>
      <c r="H4" s="5">
        <f>1210/1260</f>
        <v>0.96031746031746035</v>
      </c>
    </row>
    <row r="5" spans="1:10" x14ac:dyDescent="0.25">
      <c r="A5" t="s">
        <v>38</v>
      </c>
      <c r="B5" s="7">
        <v>918</v>
      </c>
      <c r="C5" s="2" t="s">
        <v>34</v>
      </c>
      <c r="D5" s="5">
        <f>916/918</f>
        <v>0.9978213507625272</v>
      </c>
      <c r="E5" s="2" t="s">
        <v>39</v>
      </c>
      <c r="F5" s="5">
        <f>900/918</f>
        <v>0.98039215686274506</v>
      </c>
      <c r="G5" s="2" t="s">
        <v>35</v>
      </c>
      <c r="H5" s="5">
        <f>899/918</f>
        <v>0.97930283224400871</v>
      </c>
    </row>
    <row r="6" spans="1:10" x14ac:dyDescent="0.25">
      <c r="A6" t="s">
        <v>40</v>
      </c>
      <c r="B6" s="7">
        <v>1084</v>
      </c>
      <c r="C6" s="2" t="s">
        <v>41</v>
      </c>
      <c r="D6" s="5">
        <f>1080/1084</f>
        <v>0.99630996309963105</v>
      </c>
      <c r="E6" s="2" t="s">
        <v>42</v>
      </c>
      <c r="F6" s="5">
        <f>1076/1084</f>
        <v>0.99261992619926198</v>
      </c>
      <c r="G6" s="2" t="s">
        <v>41</v>
      </c>
      <c r="H6" s="5">
        <f>1073/1084</f>
        <v>0.98985239852398521</v>
      </c>
    </row>
    <row r="7" spans="1:10" x14ac:dyDescent="0.25">
      <c r="A7" t="s">
        <v>43</v>
      </c>
      <c r="B7" s="7">
        <v>660</v>
      </c>
      <c r="C7" s="2" t="s">
        <v>29</v>
      </c>
      <c r="D7" s="5">
        <f>657/660</f>
        <v>0.99545454545454548</v>
      </c>
      <c r="E7" s="2" t="s">
        <v>30</v>
      </c>
      <c r="F7" s="5">
        <f>654/661</f>
        <v>0.98940998487140697</v>
      </c>
      <c r="G7" s="2" t="s">
        <v>31</v>
      </c>
      <c r="H7" s="5">
        <f>653/665</f>
        <v>0.98195488721804514</v>
      </c>
      <c r="I7" t="s">
        <v>44</v>
      </c>
    </row>
    <row r="8" spans="1:10" x14ac:dyDescent="0.25">
      <c r="A8" t="s">
        <v>47</v>
      </c>
      <c r="B8" s="7">
        <v>577</v>
      </c>
      <c r="C8" s="2" t="s">
        <v>29</v>
      </c>
      <c r="D8" s="5">
        <f>574/577</f>
        <v>0.99480069324090126</v>
      </c>
      <c r="E8" s="2" t="s">
        <v>30</v>
      </c>
      <c r="F8" s="5">
        <f>566/570</f>
        <v>0.99298245614035086</v>
      </c>
      <c r="G8" s="2" t="s">
        <v>31</v>
      </c>
      <c r="H8" s="5">
        <f>571/582</f>
        <v>0.98109965635738827</v>
      </c>
    </row>
    <row r="10" spans="1:10" x14ac:dyDescent="0.25">
      <c r="A10" t="s">
        <v>10</v>
      </c>
      <c r="B10" s="7">
        <v>1281</v>
      </c>
      <c r="C10" s="2" t="s">
        <v>11</v>
      </c>
      <c r="D10" s="5">
        <f>1278/1281</f>
        <v>0.99765807962529274</v>
      </c>
      <c r="E10" s="2" t="s">
        <v>12</v>
      </c>
      <c r="F10" s="5">
        <f>1253/1277</f>
        <v>0.98120595144870792</v>
      </c>
      <c r="G10" s="2" t="s">
        <v>13</v>
      </c>
      <c r="H10" s="5">
        <f>1243/1278</f>
        <v>0.97261345852895154</v>
      </c>
    </row>
    <row r="11" spans="1:10" x14ac:dyDescent="0.25">
      <c r="A11" t="s">
        <v>14</v>
      </c>
      <c r="B11" s="7">
        <v>1279</v>
      </c>
      <c r="C11" s="2" t="s">
        <v>6</v>
      </c>
      <c r="D11" s="5">
        <f>1269/1279</f>
        <v>0.99218139171227526</v>
      </c>
      <c r="E11" s="2" t="s">
        <v>7</v>
      </c>
      <c r="F11" s="5">
        <f>1251/1279</f>
        <v>0.9781078967943706</v>
      </c>
      <c r="G11" s="2" t="s">
        <v>8</v>
      </c>
      <c r="H11" s="5">
        <f>1225/1271</f>
        <v>0.96380802517702602</v>
      </c>
    </row>
    <row r="12" spans="1:10" x14ac:dyDescent="0.25">
      <c r="A12" t="s">
        <v>5</v>
      </c>
      <c r="B12" s="7">
        <v>1305</v>
      </c>
      <c r="C12" s="2" t="s">
        <v>6</v>
      </c>
      <c r="D12" s="5">
        <f>1295/1305</f>
        <v>0.9923371647509579</v>
      </c>
      <c r="E12" s="2" t="s">
        <v>7</v>
      </c>
      <c r="F12" s="5">
        <f>1277/1305</f>
        <v>0.97854406130268201</v>
      </c>
      <c r="G12" s="2" t="s">
        <v>8</v>
      </c>
      <c r="H12" s="5">
        <f>1259/1309</f>
        <v>0.96180290297937354</v>
      </c>
    </row>
    <row r="13" spans="1:10" x14ac:dyDescent="0.25">
      <c r="A13" t="s">
        <v>15</v>
      </c>
      <c r="B13" s="7">
        <v>1084</v>
      </c>
      <c r="C13" s="2" t="s">
        <v>16</v>
      </c>
      <c r="D13" s="5">
        <f>1083/1084</f>
        <v>0.99907749077490771</v>
      </c>
      <c r="E13" s="2" t="s">
        <v>17</v>
      </c>
      <c r="F13" s="5">
        <f>1076/1084</f>
        <v>0.99261992619926198</v>
      </c>
      <c r="G13" s="2" t="s">
        <v>18</v>
      </c>
      <c r="H13" s="5">
        <f>1075/1084</f>
        <v>0.99169741697416969</v>
      </c>
    </row>
    <row r="14" spans="1:10" x14ac:dyDescent="0.25">
      <c r="A14" t="s">
        <v>19</v>
      </c>
      <c r="B14" s="7">
        <v>1297</v>
      </c>
      <c r="C14" s="2" t="s">
        <v>20</v>
      </c>
      <c r="D14" s="5">
        <f>1297/1297</f>
        <v>1</v>
      </c>
      <c r="E14" s="2" t="s">
        <v>21</v>
      </c>
      <c r="F14" s="5">
        <f>1294/1297</f>
        <v>0.99768696993060912</v>
      </c>
      <c r="G14" s="2" t="s">
        <v>22</v>
      </c>
      <c r="H14" s="5">
        <f>1294/1297</f>
        <v>0.99768696993060912</v>
      </c>
    </row>
    <row r="15" spans="1:10" x14ac:dyDescent="0.25">
      <c r="A15" t="s">
        <v>23</v>
      </c>
      <c r="B15" s="7">
        <v>1293</v>
      </c>
      <c r="C15" s="2" t="s">
        <v>6</v>
      </c>
      <c r="D15" s="5">
        <f>1283/1293</f>
        <v>0.99226604795050266</v>
      </c>
      <c r="E15" s="2" t="s">
        <v>7</v>
      </c>
      <c r="F15" s="5">
        <f>1265/1293</f>
        <v>0.97834493426140756</v>
      </c>
      <c r="G15" s="2" t="s">
        <v>8</v>
      </c>
      <c r="H15" s="5">
        <f>1239/1285</f>
        <v>0.96420233463035021</v>
      </c>
    </row>
    <row r="18" spans="1:8" x14ac:dyDescent="0.25">
      <c r="A18" t="s">
        <v>45</v>
      </c>
      <c r="B18" s="7">
        <v>1284</v>
      </c>
      <c r="C18" s="2" t="s">
        <v>6</v>
      </c>
      <c r="D18" s="5">
        <f>1274/1284</f>
        <v>0.99221183800623058</v>
      </c>
      <c r="E18" s="2" t="s">
        <v>7</v>
      </c>
      <c r="F18" s="5">
        <f>1257/1284</f>
        <v>0.9789719626168224</v>
      </c>
      <c r="G18" s="2" t="s">
        <v>8</v>
      </c>
      <c r="H18" s="5">
        <f>1242/1287</f>
        <v>0.965034965034965</v>
      </c>
    </row>
    <row r="19" spans="1:8" x14ac:dyDescent="0.25">
      <c r="A19" t="s">
        <v>46</v>
      </c>
      <c r="B19" s="7">
        <v>1302</v>
      </c>
      <c r="C19" s="2" t="s">
        <v>6</v>
      </c>
      <c r="D19" s="5">
        <f>1292/1302</f>
        <v>0.99231950844854067</v>
      </c>
      <c r="E19" s="2" t="s">
        <v>7</v>
      </c>
      <c r="F19" s="5">
        <f>1274/1302</f>
        <v>0.978494623655914</v>
      </c>
      <c r="G19" s="2" t="s">
        <v>8</v>
      </c>
      <c r="H19" s="5">
        <f>1256/1306</f>
        <v>0.96171516079632469</v>
      </c>
    </row>
    <row r="21" spans="1:8" x14ac:dyDescent="0.25">
      <c r="A21" t="s">
        <v>24</v>
      </c>
      <c r="B21" s="7">
        <v>1256</v>
      </c>
      <c r="C21" s="2" t="s">
        <v>25</v>
      </c>
      <c r="D21" s="5">
        <f>1252/1256</f>
        <v>0.99681528662420382</v>
      </c>
      <c r="E21" s="2" t="s">
        <v>26</v>
      </c>
      <c r="F21" s="5">
        <f>1154/1255</f>
        <v>0.91952191235059766</v>
      </c>
      <c r="G21" s="2" t="s">
        <v>27</v>
      </c>
      <c r="H21" s="5">
        <f>1154/1259</f>
        <v>0.91660047656870536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A82C-ACAC-4734-AC9C-EEE23255BA3D}">
  <dimension ref="A1:J21"/>
  <sheetViews>
    <sheetView tabSelected="1" workbookViewId="0">
      <selection sqref="A1:XFD1048576"/>
    </sheetView>
  </sheetViews>
  <sheetFormatPr defaultRowHeight="15" x14ac:dyDescent="0.25"/>
  <cols>
    <col min="2" max="2" width="10.140625" style="7" customWidth="1"/>
    <col min="3" max="3" width="24.85546875" style="2" bestFit="1" customWidth="1"/>
    <col min="4" max="4" width="9.140625" style="5"/>
    <col min="5" max="5" width="25.5703125" style="2" bestFit="1" customWidth="1"/>
    <col min="6" max="6" width="9.140625" style="5"/>
    <col min="7" max="7" width="27.42578125" style="2" bestFit="1" customWidth="1"/>
    <col min="8" max="8" width="9.140625" style="5"/>
    <col min="9" max="9" width="10.7109375" bestFit="1" customWidth="1"/>
  </cols>
  <sheetData>
    <row r="1" spans="1:10" s="3" customFormat="1" x14ac:dyDescent="0.25">
      <c r="A1" s="3" t="s">
        <v>0</v>
      </c>
      <c r="B1" s="6" t="s">
        <v>9</v>
      </c>
      <c r="C1" s="3" t="s">
        <v>1</v>
      </c>
      <c r="D1" s="4" t="s">
        <v>2</v>
      </c>
      <c r="E1" s="3" t="s">
        <v>3</v>
      </c>
      <c r="F1" s="4" t="s">
        <v>2</v>
      </c>
      <c r="G1" s="3" t="s">
        <v>4</v>
      </c>
      <c r="H1" s="4" t="s">
        <v>2</v>
      </c>
    </row>
    <row r="2" spans="1:10" x14ac:dyDescent="0.25">
      <c r="A2" t="s">
        <v>28</v>
      </c>
      <c r="B2" s="7">
        <v>688</v>
      </c>
      <c r="C2" s="2" t="s">
        <v>29</v>
      </c>
      <c r="D2" s="5">
        <f>685/688</f>
        <v>0.99563953488372092</v>
      </c>
      <c r="E2" s="2" t="s">
        <v>30</v>
      </c>
      <c r="F2" s="5">
        <f>682/689</f>
        <v>0.98984034833091439</v>
      </c>
      <c r="G2" s="2" t="s">
        <v>31</v>
      </c>
      <c r="H2" s="5">
        <f>681/693</f>
        <v>0.98268398268398272</v>
      </c>
      <c r="I2" s="2" t="s">
        <v>32</v>
      </c>
      <c r="J2" s="1">
        <f>660/689</f>
        <v>0.9579100145137881</v>
      </c>
    </row>
    <row r="3" spans="1:10" x14ac:dyDescent="0.25">
      <c r="A3" t="s">
        <v>33</v>
      </c>
      <c r="B3" s="7">
        <v>1262</v>
      </c>
      <c r="C3" s="2" t="s">
        <v>34</v>
      </c>
      <c r="D3" s="5">
        <f>1253/1262</f>
        <v>0.99286846275752771</v>
      </c>
      <c r="E3" s="2" t="s">
        <v>35</v>
      </c>
      <c r="F3" s="5">
        <f>1217/1262</f>
        <v>0.96434231378763868</v>
      </c>
      <c r="G3" s="2" t="s">
        <v>36</v>
      </c>
      <c r="H3" s="5">
        <f>1216/1265</f>
        <v>0.96126482213438735</v>
      </c>
    </row>
    <row r="4" spans="1:10" x14ac:dyDescent="0.25">
      <c r="A4" t="s">
        <v>37</v>
      </c>
      <c r="B4" s="7">
        <v>1256</v>
      </c>
      <c r="C4" s="2" t="s">
        <v>34</v>
      </c>
      <c r="D4" s="5">
        <f>1247/1256</f>
        <v>0.99283439490445857</v>
      </c>
      <c r="E4" s="2" t="s">
        <v>35</v>
      </c>
      <c r="F4" s="5">
        <f>1211/1257</f>
        <v>0.96340493237867941</v>
      </c>
      <c r="G4" s="2" t="s">
        <v>36</v>
      </c>
      <c r="H4" s="5">
        <f>1210/1260</f>
        <v>0.96031746031746035</v>
      </c>
    </row>
    <row r="5" spans="1:10" x14ac:dyDescent="0.25">
      <c r="A5" t="s">
        <v>38</v>
      </c>
      <c r="B5" s="7">
        <v>918</v>
      </c>
      <c r="C5" s="2" t="s">
        <v>34</v>
      </c>
      <c r="D5" s="5">
        <f>916/918</f>
        <v>0.9978213507625272</v>
      </c>
      <c r="E5" s="2" t="s">
        <v>39</v>
      </c>
      <c r="F5" s="5">
        <f>900/918</f>
        <v>0.98039215686274506</v>
      </c>
      <c r="G5" s="2" t="s">
        <v>35</v>
      </c>
      <c r="H5" s="5">
        <f>899/918</f>
        <v>0.97930283224400871</v>
      </c>
    </row>
    <row r="6" spans="1:10" x14ac:dyDescent="0.25">
      <c r="A6" t="s">
        <v>40</v>
      </c>
      <c r="B6" s="7">
        <v>1084</v>
      </c>
      <c r="C6" s="2" t="s">
        <v>41</v>
      </c>
      <c r="D6" s="5">
        <f>1080/1084</f>
        <v>0.99630996309963105</v>
      </c>
      <c r="E6" s="2" t="s">
        <v>42</v>
      </c>
      <c r="F6" s="5">
        <f>1076/1084</f>
        <v>0.99261992619926198</v>
      </c>
      <c r="G6" s="2" t="s">
        <v>41</v>
      </c>
      <c r="H6" s="5">
        <f>1073/1084</f>
        <v>0.98985239852398521</v>
      </c>
    </row>
    <row r="7" spans="1:10" x14ac:dyDescent="0.25">
      <c r="A7" t="s">
        <v>43</v>
      </c>
      <c r="B7" s="7">
        <v>660</v>
      </c>
      <c r="C7" s="2" t="s">
        <v>29</v>
      </c>
      <c r="D7" s="5">
        <f>657/660</f>
        <v>0.99545454545454548</v>
      </c>
      <c r="E7" s="2" t="s">
        <v>30</v>
      </c>
      <c r="F7" s="5">
        <f>654/661</f>
        <v>0.98940998487140697</v>
      </c>
      <c r="G7" s="2" t="s">
        <v>31</v>
      </c>
      <c r="H7" s="5">
        <f>653/665</f>
        <v>0.98195488721804514</v>
      </c>
      <c r="I7" t="s">
        <v>44</v>
      </c>
    </row>
    <row r="8" spans="1:10" x14ac:dyDescent="0.25">
      <c r="A8" t="s">
        <v>47</v>
      </c>
      <c r="B8" s="7">
        <v>577</v>
      </c>
      <c r="C8" s="2" t="s">
        <v>29</v>
      </c>
      <c r="D8" s="5">
        <f>574/577</f>
        <v>0.99480069324090126</v>
      </c>
      <c r="E8" s="2" t="s">
        <v>30</v>
      </c>
      <c r="F8" s="5">
        <f>566/570</f>
        <v>0.99298245614035086</v>
      </c>
      <c r="G8" s="2" t="s">
        <v>31</v>
      </c>
      <c r="H8" s="5">
        <f>571/582</f>
        <v>0.98109965635738827</v>
      </c>
    </row>
    <row r="10" spans="1:10" x14ac:dyDescent="0.25">
      <c r="A10" t="s">
        <v>10</v>
      </c>
      <c r="B10" s="7">
        <v>1281</v>
      </c>
      <c r="C10" s="2" t="s">
        <v>11</v>
      </c>
      <c r="D10" s="5">
        <f>1278/1281</f>
        <v>0.99765807962529274</v>
      </c>
      <c r="E10" s="2" t="s">
        <v>12</v>
      </c>
      <c r="F10" s="5">
        <f>1253/1277</f>
        <v>0.98120595144870792</v>
      </c>
      <c r="G10" s="2" t="s">
        <v>13</v>
      </c>
      <c r="H10" s="5">
        <f>1243/1278</f>
        <v>0.97261345852895154</v>
      </c>
    </row>
    <row r="11" spans="1:10" x14ac:dyDescent="0.25">
      <c r="A11" t="s">
        <v>14</v>
      </c>
      <c r="B11" s="7">
        <v>1279</v>
      </c>
      <c r="C11" s="2" t="s">
        <v>6</v>
      </c>
      <c r="D11" s="5">
        <f>1269/1279</f>
        <v>0.99218139171227526</v>
      </c>
      <c r="E11" s="2" t="s">
        <v>7</v>
      </c>
      <c r="F11" s="5">
        <f>1251/1279</f>
        <v>0.9781078967943706</v>
      </c>
      <c r="G11" s="2" t="s">
        <v>8</v>
      </c>
      <c r="H11" s="5">
        <f>1225/1271</f>
        <v>0.96380802517702602</v>
      </c>
    </row>
    <row r="12" spans="1:10" x14ac:dyDescent="0.25">
      <c r="A12" t="s">
        <v>5</v>
      </c>
      <c r="B12" s="7">
        <v>1305</v>
      </c>
      <c r="C12" s="2" t="s">
        <v>6</v>
      </c>
      <c r="D12" s="5">
        <f>1295/1305</f>
        <v>0.9923371647509579</v>
      </c>
      <c r="E12" s="2" t="s">
        <v>7</v>
      </c>
      <c r="F12" s="5">
        <f>1277/1305</f>
        <v>0.97854406130268201</v>
      </c>
      <c r="G12" s="2" t="s">
        <v>8</v>
      </c>
      <c r="H12" s="5">
        <f>1259/1309</f>
        <v>0.96180290297937354</v>
      </c>
    </row>
    <row r="13" spans="1:10" x14ac:dyDescent="0.25">
      <c r="A13" t="s">
        <v>15</v>
      </c>
      <c r="B13" s="7">
        <v>1084</v>
      </c>
      <c r="C13" s="2" t="s">
        <v>16</v>
      </c>
      <c r="D13" s="5">
        <f>1083/1084</f>
        <v>0.99907749077490771</v>
      </c>
      <c r="E13" s="2" t="s">
        <v>17</v>
      </c>
      <c r="F13" s="5">
        <f>1076/1084</f>
        <v>0.99261992619926198</v>
      </c>
      <c r="G13" s="2" t="s">
        <v>18</v>
      </c>
      <c r="H13" s="5">
        <f>1075/1084</f>
        <v>0.99169741697416969</v>
      </c>
    </row>
    <row r="14" spans="1:10" x14ac:dyDescent="0.25">
      <c r="A14" t="s">
        <v>19</v>
      </c>
      <c r="B14" s="7">
        <v>1297</v>
      </c>
      <c r="C14" s="2" t="s">
        <v>20</v>
      </c>
      <c r="D14" s="5">
        <f>1297/1297</f>
        <v>1</v>
      </c>
      <c r="E14" s="2" t="s">
        <v>21</v>
      </c>
      <c r="F14" s="5">
        <f>1294/1297</f>
        <v>0.99768696993060912</v>
      </c>
      <c r="G14" s="2" t="s">
        <v>22</v>
      </c>
      <c r="H14" s="5">
        <f>1294/1297</f>
        <v>0.99768696993060912</v>
      </c>
    </row>
    <row r="15" spans="1:10" x14ac:dyDescent="0.25">
      <c r="A15" t="s">
        <v>23</v>
      </c>
      <c r="B15" s="7">
        <v>1293</v>
      </c>
      <c r="C15" s="2" t="s">
        <v>6</v>
      </c>
      <c r="D15" s="5">
        <f>1283/1293</f>
        <v>0.99226604795050266</v>
      </c>
      <c r="E15" s="2" t="s">
        <v>7</v>
      </c>
      <c r="F15" s="5">
        <f>1265/1293</f>
        <v>0.97834493426140756</v>
      </c>
      <c r="G15" s="2" t="s">
        <v>8</v>
      </c>
      <c r="H15" s="5">
        <f>1239/1285</f>
        <v>0.96420233463035021</v>
      </c>
    </row>
    <row r="18" spans="1:8" x14ac:dyDescent="0.25">
      <c r="A18" t="s">
        <v>45</v>
      </c>
      <c r="B18" s="7">
        <v>1284</v>
      </c>
      <c r="C18" s="2" t="s">
        <v>6</v>
      </c>
      <c r="D18" s="5">
        <f>1274/1284</f>
        <v>0.99221183800623058</v>
      </c>
      <c r="E18" s="2" t="s">
        <v>7</v>
      </c>
      <c r="F18" s="5">
        <f>1257/1284</f>
        <v>0.9789719626168224</v>
      </c>
      <c r="G18" s="2" t="s">
        <v>8</v>
      </c>
      <c r="H18" s="5">
        <f>1242/1287</f>
        <v>0.965034965034965</v>
      </c>
    </row>
    <row r="19" spans="1:8" x14ac:dyDescent="0.25">
      <c r="A19" t="s">
        <v>46</v>
      </c>
      <c r="B19" s="7">
        <v>1302</v>
      </c>
      <c r="C19" s="2" t="s">
        <v>6</v>
      </c>
      <c r="D19" s="5">
        <f>1292/1302</f>
        <v>0.99231950844854067</v>
      </c>
      <c r="E19" s="2" t="s">
        <v>7</v>
      </c>
      <c r="F19" s="5">
        <f>1274/1302</f>
        <v>0.978494623655914</v>
      </c>
      <c r="G19" s="2" t="s">
        <v>8</v>
      </c>
      <c r="H19" s="5">
        <f>1256/1306</f>
        <v>0.96171516079632469</v>
      </c>
    </row>
    <row r="21" spans="1:8" x14ac:dyDescent="0.25">
      <c r="A21" t="s">
        <v>24</v>
      </c>
      <c r="B21" s="7">
        <v>1256</v>
      </c>
      <c r="C21" s="2" t="s">
        <v>25</v>
      </c>
      <c r="D21" s="5">
        <f>1252/1256</f>
        <v>0.99681528662420382</v>
      </c>
      <c r="E21" s="2" t="s">
        <v>26</v>
      </c>
      <c r="F21" s="5">
        <f>1154/1255</f>
        <v>0.91952191235059766</v>
      </c>
      <c r="G21" s="2" t="s">
        <v>27</v>
      </c>
      <c r="H21" s="5">
        <f>1154/1259</f>
        <v>0.91660047656870536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Popowitch</dc:creator>
  <cp:lastModifiedBy>Elena Popowitch</cp:lastModifiedBy>
  <dcterms:created xsi:type="dcterms:W3CDTF">2023-05-18T17:02:07Z</dcterms:created>
  <dcterms:modified xsi:type="dcterms:W3CDTF">2023-05-19T20:21:18Z</dcterms:modified>
</cp:coreProperties>
</file>