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\Desktop\COST\"/>
    </mc:Choice>
  </mc:AlternateContent>
  <bookViews>
    <workbookView xWindow="4740" yWindow="60" windowWidth="16380" windowHeight="8190" activeTab="2"/>
  </bookViews>
  <sheets>
    <sheet name="Instructions" sheetId="7" r:id="rId1"/>
    <sheet name="BOM" sheetId="8" r:id="rId2"/>
    <sheet name="MS A0300" sheetId="1" r:id="rId3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#REF!</definedName>
    <definedName name="BR_01001_f">#REF!</definedName>
    <definedName name="BR_01001_m">#REF!</definedName>
    <definedName name="BR_01001_p">#REF!</definedName>
    <definedName name="BR_01001_q">#REF!</definedName>
    <definedName name="BR_01001_t">#REF!</definedName>
    <definedName name="BR_A0001">'MS A0300'!$B$5</definedName>
    <definedName name="BR_A0001_f">'MS A0300'!#REF!</definedName>
    <definedName name="BR_A0001_m">'MS A0300'!$N$14</definedName>
    <definedName name="BR_A0001_p">'MS A0300'!$I$23</definedName>
    <definedName name="BR_A0001_pa">'MS A0300'!#REF!</definedName>
    <definedName name="BR_A0001_q">'MS A0300'!$N$3</definedName>
    <definedName name="BR_A0001_t">'MS A0300'!#REF!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#REF!</definedName>
    <definedName name="EL_01001_f">#REF!</definedName>
    <definedName name="EL_01001_m">#REF!</definedName>
    <definedName name="EL_01001_p">#REF!</definedName>
    <definedName name="EL_01001_q">#REF!</definedName>
    <definedName name="EL_01001_t">#REF!</definedName>
    <definedName name="EL_02001">#REF!</definedName>
    <definedName name="EL_02001_f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2_t">#REF!</definedName>
    <definedName name="EL_A0001">'MS A0300'!$B$5</definedName>
    <definedName name="EL_A0001_f">'MS A0300'!#REF!</definedName>
    <definedName name="El_A0001_m">'MS A0300'!$N$14</definedName>
    <definedName name="EL_A0001_p">'MS A0300'!$I$23</definedName>
    <definedName name="EL_A0001_q">'MS A0300'!$N$3</definedName>
    <definedName name="EL_A0001_t">'MS A0300'!#REF!</definedName>
    <definedName name="EL_A0002">'MS A0300'!#REF!</definedName>
    <definedName name="EL_A0002_f">'MS A0300'!#REF!</definedName>
    <definedName name="EL_A0002_m">'MS A0300'!#REF!</definedName>
    <definedName name="EL_A0002_p">'MS A0300'!#REF!</definedName>
    <definedName name="EL_A0002_q">'MS A0300'!#REF!</definedName>
    <definedName name="EL_A0002_t">'MS A0300'!#REF!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5001">#REF!</definedName>
    <definedName name="MS_05001_m">#REF!</definedName>
    <definedName name="MS_05001_p">#REF!</definedName>
    <definedName name="MS_A0300">'MS A0300'!$B$5</definedName>
    <definedName name="MS_A0300_f">'MS A0300'!#REF!</definedName>
    <definedName name="MS_A0300_m">'MS A0300'!$N$14</definedName>
    <definedName name="MS_A0300_p">'MS A0300'!$I$23</definedName>
    <definedName name="MS_A0300_pa">'MS A0300'!#REF!</definedName>
    <definedName name="MS_A0300_q">'MS A0300'!$N$3</definedName>
    <definedName name="MS_A0500">'MS A0300'!$B$5</definedName>
    <definedName name="MS_A0500_f">'MS A0300'!#REF!</definedName>
    <definedName name="MS_A0500_m">'MS A0300'!$N$14</definedName>
    <definedName name="MS_A0500_p">'MS A0300'!$I$23</definedName>
    <definedName name="MS_A0500_pa">'MS A0300'!#REF!</definedName>
    <definedName name="MS_A0500_t">'MS A0300'!#REF!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BOM!$A$1:$N$8</definedName>
  </definedNames>
  <calcPr calcId="162913" iterateDelta="1E-4"/>
</workbook>
</file>

<file path=xl/calcChain.xml><?xml version="1.0" encoding="utf-8"?>
<calcChain xmlns="http://schemas.openxmlformats.org/spreadsheetml/2006/main">
  <c r="N2" i="1" l="1"/>
  <c r="N13" i="1"/>
  <c r="N12" i="1"/>
  <c r="N11" i="1"/>
  <c r="I7" i="8" l="1"/>
  <c r="B8" i="8"/>
  <c r="B7" i="8"/>
  <c r="C7" i="8" l="1"/>
  <c r="F7" i="8"/>
  <c r="I22" i="1" l="1"/>
  <c r="I21" i="1"/>
  <c r="I20" i="1"/>
  <c r="I19" i="1"/>
  <c r="I18" i="1"/>
  <c r="I17" i="1"/>
  <c r="I23" i="1" l="1"/>
  <c r="K7" i="8" s="1"/>
  <c r="N14" i="1"/>
  <c r="K8" i="8" l="1"/>
  <c r="J7" i="8"/>
  <c r="H7" i="8" s="1"/>
  <c r="N7" i="8" s="1"/>
  <c r="O1" i="8"/>
  <c r="J8" i="8" l="1"/>
  <c r="N8" i="8"/>
  <c r="N5" i="1" l="1"/>
</calcChain>
</file>

<file path=xl/sharedStrings.xml><?xml version="1.0" encoding="utf-8"?>
<sst xmlns="http://schemas.openxmlformats.org/spreadsheetml/2006/main" count="165" uniqueCount="143">
  <si>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</si>
  <si>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</si>
  <si>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</si>
  <si>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</si>
  <si>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</si>
  <si>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</si>
  <si>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</si>
  <si>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</si>
  <si>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</si>
  <si>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</si>
  <si>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</si>
  <si>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</si>
  <si>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</si>
  <si>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</si>
  <si>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</si>
  <si>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</si>
  <si>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</si>
  <si>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</si>
  <si>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</si>
  <si>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</si>
  <si>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</si>
  <si>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</si>
  <si>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</si>
  <si>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</si>
  <si>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</si>
  <si>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</si>
  <si>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</si>
  <si>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</si>
  <si>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</si>
  <si>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</si>
  <si>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</si>
  <si>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</si>
  <si>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unit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</si>
  <si>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</si>
  <si>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</si>
  <si>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</si>
  <si>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</si>
  <si>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</si>
  <si>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</si>
  <si>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</si>
  <si>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</si>
  <si>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</si>
  <si>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</si>
  <si>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</si>
  <si>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</si>
  <si>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</si>
  <si>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</si>
  <si>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</si>
  <si>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</si>
  <si>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</si>
  <si>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</si>
  <si>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</si>
  <si>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</si>
  <si>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</si>
  <si>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</si>
  <si>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</si>
  <si>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</si>
  <si>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</si>
  <si>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</si>
  <si>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</si>
  <si>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</si>
  <si>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</si>
  <si>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</si>
  <si>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</si>
  <si>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</si>
  <si>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</si>
  <si>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</si>
  <si>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</si>
  <si>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</si>
  <si>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</si>
  <si>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</si>
  <si>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</si>
  <si>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</si>
  <si>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</si>
  <si>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</si>
  <si>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</si>
  <si>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</si>
  <si>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</si>
  <si>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</si>
  <si>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</si>
  <si>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</si>
  <si>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</si>
  <si>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</si>
  <si>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</si>
  <si>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</si>
  <si>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</si>
  <si>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</si>
  <si>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</si>
  <si>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</si>
  <si>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</si>
  <si>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</si>
  <si>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</si>
  <si>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</si>
  <si>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</si>
  <si>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</si>
  <si>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</si>
  <si>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</si>
  <si>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</si>
  <si>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</si>
  <si>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</si>
  <si>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</si>
  <si>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</si>
  <si>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</si>
  <si>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</si>
  <si>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</si>
  <si>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</si>
  <si>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</si>
  <si>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</si>
  <si>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</si>
  <si>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</si>
  <si>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</si>
  <si>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</si>
  <si>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</si>
  <si>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</si>
  <si>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</si>
  <si>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</si>
  <si>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</si>
  <si>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</si>
  <si>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</si>
  <si>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</si>
  <si>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</si>
  <si>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</si>
  <si>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Miscenalleous, Fit &amp; Finish</t>
  </si>
  <si>
    <t>m^2</t>
  </si>
  <si>
    <t>Assemble, 1kg, Loose</t>
  </si>
  <si>
    <t>Head Restraint</t>
  </si>
  <si>
    <t>Placed on firewall</t>
  </si>
  <si>
    <t>MS A0300</t>
  </si>
  <si>
    <t>Head Rest Padding</t>
  </si>
  <si>
    <t>cm^2</t>
  </si>
  <si>
    <t>Adhesive</t>
  </si>
  <si>
    <t>Maintain padding on firewall</t>
  </si>
  <si>
    <t>Fabric</t>
  </si>
  <si>
    <t>Recover padding</t>
  </si>
  <si>
    <t>Cut (scissors, knife)</t>
  </si>
  <si>
    <t>Cutting padding into shape</t>
  </si>
  <si>
    <t>Cutting fabric into shape</t>
  </si>
  <si>
    <t>Applying glue to padding</t>
  </si>
  <si>
    <t>Assemble, 1kg, Line-on-Line</t>
  </si>
  <si>
    <t>Placing fabric on padding</t>
  </si>
  <si>
    <t>Applying glue to firewall</t>
  </si>
  <si>
    <t>Placing padding &amp; fabric on firewall</t>
  </si>
  <si>
    <t>Brush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</si>
</sst>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7" tint="0.39997558519241921"/>
        <bgColor rgb="FFFCD5B5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9">
    <xf numFmtId="0" fontId="0" fillId="0" borderId="0"/>
    <xf numFmtId="0" fontId="7" fillId="0" borderId="0"/>
    <xf numFmtId="170" fontId="7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6" fillId="2" borderId="3">
      <alignment vertical="center" wrapText="1"/>
    </xf>
    <xf numFmtId="171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02">
    <xf numFmtId="0" fontId="0" fillId="0" borderId="0" xfId="0"/>
    <xf numFmtId="18" fontId="11" fillId="0" borderId="4" xfId="1" applyNumberFormat="1" applyFont="1" applyFill="1" applyBorder="1" applyAlignment="1" applyProtection="1">
      <protection locked="0"/>
    </xf>
    <xf numFmtId="0" fontId="11" fillId="0" borderId="4" xfId="1" applyFont="1" applyFill="1" applyBorder="1" applyAlignment="1">
      <alignment horizontal="center"/>
    </xf>
    <xf numFmtId="171" fontId="11" fillId="0" borderId="4" xfId="5" applyFont="1" applyFill="1" applyBorder="1" applyProtection="1">
      <protection locked="0"/>
    </xf>
    <xf numFmtId="0" fontId="11" fillId="0" borderId="4" xfId="1" applyFont="1" applyFill="1" applyBorder="1" applyAlignment="1" applyProtection="1">
      <alignment horizontal="center"/>
      <protection locked="0"/>
    </xf>
    <xf numFmtId="0" fontId="11" fillId="0" borderId="4" xfId="1" applyFont="1" applyFill="1" applyBorder="1" applyProtection="1">
      <protection locked="0"/>
    </xf>
    <xf numFmtId="171" fontId="8" fillId="0" borderId="0" xfId="5" applyFont="1"/>
    <xf numFmtId="0" fontId="8" fillId="0" borderId="0" xfId="1" applyFont="1" applyProtection="1">
      <protection locked="0"/>
    </xf>
    <xf numFmtId="171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/>
    <xf numFmtId="0" fontId="3" fillId="0" borderId="0" xfId="0" applyFont="1" applyBorder="1"/>
    <xf numFmtId="0" fontId="0" fillId="0" borderId="0" xfId="0" applyAlignment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4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1" fontId="7" fillId="0" borderId="0" xfId="1" applyNumberFormat="1" applyFont="1"/>
    <xf numFmtId="0" fontId="12" fillId="0" borderId="5" xfId="1" applyFont="1" applyBorder="1" applyAlignment="1">
      <alignment horizontal="center" wrapText="1"/>
    </xf>
    <xf numFmtId="2" fontId="12" fillId="0" borderId="5" xfId="1" applyNumberFormat="1" applyFont="1" applyBorder="1" applyAlignment="1">
      <alignment horizontal="center" wrapText="1"/>
    </xf>
    <xf numFmtId="171" fontId="12" fillId="0" borderId="5" xfId="5" applyFont="1" applyBorder="1" applyAlignment="1">
      <alignment horizontal="center" wrapText="1"/>
    </xf>
    <xf numFmtId="0" fontId="17" fillId="4" borderId="6" xfId="6" applyFont="1" applyFill="1" applyBorder="1"/>
    <xf numFmtId="0" fontId="17" fillId="4" borderId="8" xfId="6" applyFont="1" applyFill="1" applyBorder="1"/>
    <xf numFmtId="0" fontId="17" fillId="4" borderId="7" xfId="6" applyFont="1" applyFill="1" applyBorder="1"/>
    <xf numFmtId="0" fontId="17" fillId="4" borderId="9" xfId="6" applyFont="1" applyFill="1" applyBorder="1"/>
    <xf numFmtId="0" fontId="2" fillId="5" borderId="11" xfId="6" quotePrefix="1" applyFill="1" applyBorder="1" applyAlignment="1">
      <alignment horizontal="left"/>
    </xf>
    <xf numFmtId="2" fontId="2" fillId="6" borderId="12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Font="1" applyBorder="1"/>
    <xf numFmtId="0" fontId="0" fillId="0" borderId="17" xfId="0" applyBorder="1" applyAlignment="1"/>
    <xf numFmtId="0" fontId="3" fillId="0" borderId="18" xfId="0" applyFont="1" applyBorder="1"/>
    <xf numFmtId="0" fontId="0" fillId="0" borderId="17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13" xfId="0" applyFont="1" applyBorder="1"/>
    <xf numFmtId="165" fontId="4" fillId="0" borderId="13" xfId="7" applyNumberFormat="1" applyFont="1" applyBorder="1" applyAlignment="1" applyProtection="1"/>
    <xf numFmtId="164" fontId="4" fillId="0" borderId="13" xfId="7" applyNumberFormat="1" applyFont="1" applyBorder="1" applyAlignment="1" applyProtection="1"/>
    <xf numFmtId="11" fontId="4" fillId="0" borderId="13" xfId="0" applyNumberFormat="1" applyFont="1" applyBorder="1"/>
    <xf numFmtId="167" fontId="4" fillId="0" borderId="13" xfId="7" applyNumberFormat="1" applyFont="1" applyBorder="1" applyAlignment="1" applyProtection="1"/>
    <xf numFmtId="0" fontId="4" fillId="0" borderId="13" xfId="0" applyFont="1" applyBorder="1" applyAlignment="1"/>
    <xf numFmtId="11" fontId="4" fillId="0" borderId="13" xfId="0" applyNumberFormat="1" applyFont="1" applyBorder="1" applyAlignment="1"/>
    <xf numFmtId="168" fontId="4" fillId="0" borderId="13" xfId="7" applyNumberFormat="1" applyFont="1" applyBorder="1" applyAlignment="1" applyProtection="1"/>
    <xf numFmtId="0" fontId="0" fillId="0" borderId="13" xfId="0" applyBorder="1" applyAlignment="1"/>
    <xf numFmtId="2" fontId="4" fillId="0" borderId="13" xfId="7" applyNumberFormat="1" applyFont="1" applyBorder="1" applyAlignment="1" applyProtection="1"/>
    <xf numFmtId="0" fontId="0" fillId="0" borderId="13" xfId="0" applyBorder="1"/>
    <xf numFmtId="0" fontId="0" fillId="0" borderId="13" xfId="7" applyNumberFormat="1" applyFont="1" applyBorder="1" applyAlignment="1">
      <alignment wrapText="1"/>
    </xf>
    <xf numFmtId="37" fontId="4" fillId="0" borderId="13" xfId="7" applyNumberFormat="1" applyFont="1" applyBorder="1" applyAlignment="1" applyProtection="1"/>
    <xf numFmtId="0" fontId="4" fillId="0" borderId="13" xfId="0" applyFont="1" applyBorder="1" applyAlignment="1">
      <alignment horizontal="right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" fillId="5" borderId="11" xfId="6" quotePrefix="1" applyFont="1" applyFill="1" applyBorder="1" applyAlignment="1">
      <alignment horizontal="left"/>
    </xf>
    <xf numFmtId="0" fontId="1" fillId="5" borderId="11" xfId="6" applyFont="1" applyFill="1" applyBorder="1"/>
    <xf numFmtId="0" fontId="1" fillId="5" borderId="10" xfId="6" applyFont="1" applyFill="1" applyBorder="1"/>
    <xf numFmtId="172" fontId="4" fillId="0" borderId="13" xfId="7" applyNumberFormat="1" applyFont="1" applyBorder="1" applyAlignment="1" applyProtection="1"/>
    <xf numFmtId="172" fontId="11" fillId="0" borderId="4" xfId="1" applyNumberFormat="1" applyFont="1" applyFill="1" applyBorder="1" applyAlignment="1">
      <alignment horizontal="right"/>
    </xf>
    <xf numFmtId="173" fontId="4" fillId="0" borderId="13" xfId="7" applyNumberFormat="1" applyFont="1" applyBorder="1" applyAlignment="1" applyProtection="1"/>
    <xf numFmtId="0" fontId="11" fillId="0" borderId="0" xfId="1" applyFont="1" applyFill="1" applyBorder="1" applyAlignment="1">
      <alignment horizontal="left"/>
    </xf>
    <xf numFmtId="0" fontId="3" fillId="7" borderId="13" xfId="0" applyFont="1" applyFill="1" applyBorder="1"/>
    <xf numFmtId="0" fontId="3" fillId="7" borderId="13" xfId="0" applyFont="1" applyFill="1" applyBorder="1" applyAlignment="1">
      <alignment horizontal="right"/>
    </xf>
    <xf numFmtId="165" fontId="3" fillId="7" borderId="13" xfId="0" applyNumberFormat="1" applyFont="1" applyFill="1" applyBorder="1"/>
    <xf numFmtId="0" fontId="3" fillId="7" borderId="0" xfId="0" applyFont="1" applyFill="1" applyBorder="1"/>
    <xf numFmtId="0" fontId="11" fillId="8" borderId="2" xfId="1" applyFont="1" applyFill="1" applyBorder="1" applyProtection="1">
      <protection locked="0"/>
    </xf>
    <xf numFmtId="0" fontId="11" fillId="8" borderId="2" xfId="1" applyFont="1" applyFill="1" applyBorder="1" applyAlignment="1">
      <alignment horizontal="left"/>
    </xf>
    <xf numFmtId="18" fontId="11" fillId="8" borderId="2" xfId="1" applyNumberFormat="1" applyFont="1" applyFill="1" applyBorder="1" applyAlignment="1" applyProtection="1">
      <protection locked="0"/>
    </xf>
    <xf numFmtId="0" fontId="18" fillId="8" borderId="2" xfId="8" applyFill="1" applyBorder="1" applyAlignment="1">
      <alignment horizontal="left"/>
    </xf>
    <xf numFmtId="172" fontId="11" fillId="8" borderId="2" xfId="5" applyNumberFormat="1" applyFont="1" applyFill="1" applyBorder="1" applyProtection="1">
      <protection locked="0"/>
    </xf>
    <xf numFmtId="37" fontId="11" fillId="8" borderId="2" xfId="1" applyNumberFormat="1" applyFont="1" applyFill="1" applyBorder="1" applyAlignment="1" applyProtection="1">
      <alignment horizontal="center"/>
      <protection locked="0"/>
    </xf>
    <xf numFmtId="172" fontId="11" fillId="8" borderId="2" xfId="1" applyNumberFormat="1" applyFont="1" applyFill="1" applyBorder="1" applyAlignment="1" applyProtection="1">
      <alignment horizontal="center"/>
      <protection locked="0"/>
    </xf>
    <xf numFmtId="172" fontId="11" fillId="8" borderId="2" xfId="1" applyNumberFormat="1" applyFont="1" applyFill="1" applyBorder="1" applyAlignment="1">
      <alignment horizontal="right"/>
    </xf>
    <xf numFmtId="0" fontId="11" fillId="8" borderId="2" xfId="1" applyFont="1" applyFill="1" applyBorder="1" applyAlignment="1">
      <alignment horizontal="center"/>
    </xf>
    <xf numFmtId="0" fontId="24" fillId="0" borderId="13" xfId="0" applyFont="1" applyBorder="1"/>
    <xf numFmtId="165" fontId="4" fillId="0" borderId="22" xfId="7" applyNumberFormat="1" applyFont="1" applyBorder="1" applyAlignment="1" applyProtection="1"/>
    <xf numFmtId="0" fontId="4" fillId="0" borderId="23" xfId="0" applyFont="1" applyBorder="1"/>
    <xf numFmtId="0" fontId="4" fillId="0" borderId="23" xfId="0" applyFont="1" applyBorder="1" applyAlignment="1">
      <alignment wrapText="1"/>
    </xf>
    <xf numFmtId="0" fontId="0" fillId="0" borderId="2" xfId="0" applyBorder="1" applyAlignment="1"/>
    <xf numFmtId="2" fontId="4" fillId="0" borderId="13" xfId="0" applyNumberFormat="1" applyFont="1" applyBorder="1" applyAlignment="1"/>
  </cellXfs>
  <cellStyles count="9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75" t="s">
        <v>120</v>
      </c>
    </row>
    <row r="3" spans="1:2" x14ac:dyDescent="0.25">
      <c r="A3" s="74" t="s">
        <v>54</v>
      </c>
      <c r="B3" s="73" t="s">
        <v>55</v>
      </c>
    </row>
    <row r="5" spans="1:2" x14ac:dyDescent="0.25">
      <c r="A5" t="s">
        <v>88</v>
      </c>
    </row>
    <row r="6" spans="1:2" x14ac:dyDescent="0.25">
      <c r="A6" t="s">
        <v>89</v>
      </c>
    </row>
    <row r="7" spans="1:2" x14ac:dyDescent="0.25">
      <c r="A7" t="s">
        <v>96</v>
      </c>
    </row>
    <row r="8" spans="1:2" x14ac:dyDescent="0.25">
      <c r="A8" t="s">
        <v>93</v>
      </c>
    </row>
    <row r="9" spans="1:2" x14ac:dyDescent="0.25">
      <c r="A9" t="s">
        <v>56</v>
      </c>
    </row>
    <row r="10" spans="1:2" x14ac:dyDescent="0.25">
      <c r="A10" s="73" t="s">
        <v>84</v>
      </c>
    </row>
    <row r="11" spans="1:2" x14ac:dyDescent="0.25">
      <c r="A11" t="s">
        <v>57</v>
      </c>
    </row>
    <row r="12" spans="1:2" x14ac:dyDescent="0.25">
      <c r="A12" t="s">
        <v>58</v>
      </c>
    </row>
    <row r="14" spans="1:2" x14ac:dyDescent="0.25">
      <c r="A14" t="s">
        <v>87</v>
      </c>
    </row>
    <row r="15" spans="1:2" x14ac:dyDescent="0.25">
      <c r="A15" t="s">
        <v>101</v>
      </c>
    </row>
    <row r="16" spans="1:2" x14ac:dyDescent="0.25">
      <c r="A16" t="s">
        <v>105</v>
      </c>
    </row>
    <row r="18" spans="1:3" x14ac:dyDescent="0.25">
      <c r="A18" s="74" t="s">
        <v>59</v>
      </c>
      <c r="B18" s="73" t="s">
        <v>91</v>
      </c>
      <c r="C18" s="73"/>
    </row>
    <row r="20" spans="1:3" x14ac:dyDescent="0.25">
      <c r="A20" t="s">
        <v>102</v>
      </c>
    </row>
    <row r="21" spans="1:3" x14ac:dyDescent="0.25">
      <c r="A21" t="s">
        <v>121</v>
      </c>
    </row>
    <row r="23" spans="1:3" x14ac:dyDescent="0.25">
      <c r="A23" s="74" t="s">
        <v>61</v>
      </c>
      <c r="B23" s="73" t="s">
        <v>62</v>
      </c>
    </row>
    <row r="25" spans="1:3" x14ac:dyDescent="0.25">
      <c r="A25" t="s">
        <v>113</v>
      </c>
    </row>
    <row r="26" spans="1:3" x14ac:dyDescent="0.25">
      <c r="A26" t="s">
        <v>68</v>
      </c>
    </row>
    <row r="27" spans="1:3" x14ac:dyDescent="0.25">
      <c r="A27" t="s">
        <v>63</v>
      </c>
    </row>
    <row r="28" spans="1:3" x14ac:dyDescent="0.25">
      <c r="A28" t="s">
        <v>97</v>
      </c>
    </row>
    <row r="29" spans="1:3" x14ac:dyDescent="0.25">
      <c r="A29" t="s">
        <v>94</v>
      </c>
    </row>
    <row r="30" spans="1:3" x14ac:dyDescent="0.25">
      <c r="A30" t="s">
        <v>64</v>
      </c>
    </row>
    <row r="31" spans="1:3" x14ac:dyDescent="0.25">
      <c r="A31" s="73" t="s">
        <v>84</v>
      </c>
    </row>
    <row r="32" spans="1:3" x14ac:dyDescent="0.25">
      <c r="A32" t="s">
        <v>95</v>
      </c>
    </row>
    <row r="33" spans="1:2" x14ac:dyDescent="0.25">
      <c r="A33" t="s">
        <v>98</v>
      </c>
    </row>
    <row r="35" spans="1:2" x14ac:dyDescent="0.25">
      <c r="A35" t="s">
        <v>99</v>
      </c>
    </row>
    <row r="36" spans="1:2" x14ac:dyDescent="0.25">
      <c r="A36" t="s">
        <v>100</v>
      </c>
    </row>
    <row r="37" spans="1:2" x14ac:dyDescent="0.25">
      <c r="A37" t="s">
        <v>106</v>
      </c>
    </row>
    <row r="39" spans="1:2" x14ac:dyDescent="0.25">
      <c r="A39" s="74" t="s">
        <v>65</v>
      </c>
      <c r="B39" s="73" t="s">
        <v>60</v>
      </c>
    </row>
    <row r="41" spans="1:2" x14ac:dyDescent="0.25">
      <c r="A41" t="s">
        <v>111</v>
      </c>
    </row>
    <row r="42" spans="1:2" x14ac:dyDescent="0.25">
      <c r="A42" t="s">
        <v>112</v>
      </c>
    </row>
    <row r="43" spans="1:2" x14ac:dyDescent="0.25">
      <c r="A43" t="s">
        <v>90</v>
      </c>
    </row>
    <row r="45" spans="1:2" x14ac:dyDescent="0.25">
      <c r="A45" s="74" t="s">
        <v>66</v>
      </c>
      <c r="B45" s="73" t="s">
        <v>81</v>
      </c>
    </row>
    <row r="47" spans="1:2" x14ac:dyDescent="0.25">
      <c r="A47" t="s">
        <v>114</v>
      </c>
    </row>
    <row r="48" spans="1:2" x14ac:dyDescent="0.25">
      <c r="A48" t="s">
        <v>82</v>
      </c>
    </row>
    <row r="49" spans="1:2" x14ac:dyDescent="0.25">
      <c r="A49" t="s">
        <v>83</v>
      </c>
    </row>
    <row r="50" spans="1:2" x14ac:dyDescent="0.25">
      <c r="A50" t="s">
        <v>103</v>
      </c>
    </row>
    <row r="51" spans="1:2" x14ac:dyDescent="0.25">
      <c r="A51" t="s">
        <v>115</v>
      </c>
    </row>
    <row r="52" spans="1:2" x14ac:dyDescent="0.25">
      <c r="A52" t="s">
        <v>116</v>
      </c>
    </row>
    <row r="53" spans="1:2" x14ac:dyDescent="0.25">
      <c r="A53" t="s">
        <v>85</v>
      </c>
    </row>
    <row r="55" spans="1:2" x14ac:dyDescent="0.25">
      <c r="A55" t="s">
        <v>107</v>
      </c>
    </row>
    <row r="57" spans="1:2" x14ac:dyDescent="0.25">
      <c r="A57" s="74" t="s">
        <v>70</v>
      </c>
      <c r="B57" s="73" t="s">
        <v>67</v>
      </c>
    </row>
    <row r="59" spans="1:2" x14ac:dyDescent="0.25">
      <c r="A59" t="s">
        <v>69</v>
      </c>
    </row>
    <row r="60" spans="1:2" x14ac:dyDescent="0.25">
      <c r="A60" t="s">
        <v>108</v>
      </c>
    </row>
    <row r="61" spans="1:2" x14ac:dyDescent="0.25">
      <c r="A61" t="s">
        <v>104</v>
      </c>
    </row>
    <row r="63" spans="1:2" x14ac:dyDescent="0.25">
      <c r="A63" s="74" t="s">
        <v>80</v>
      </c>
      <c r="B63" s="73" t="s">
        <v>71</v>
      </c>
    </row>
    <row r="65" spans="1:1" x14ac:dyDescent="0.25">
      <c r="A65" t="s">
        <v>72</v>
      </c>
    </row>
    <row r="66" spans="1:1" x14ac:dyDescent="0.25">
      <c r="A66" t="s">
        <v>74</v>
      </c>
    </row>
    <row r="67" spans="1:1" x14ac:dyDescent="0.25">
      <c r="A67" t="s">
        <v>73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109</v>
      </c>
    </row>
    <row r="72" spans="1:1" x14ac:dyDescent="0.25">
      <c r="A72" t="s">
        <v>110</v>
      </c>
    </row>
    <row r="74" spans="1:1" x14ac:dyDescent="0.25">
      <c r="A74" t="s">
        <v>117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109</v>
      </c>
    </row>
    <row r="78" spans="1:1" x14ac:dyDescent="0.25">
      <c r="A78" t="s">
        <v>110</v>
      </c>
    </row>
    <row r="80" spans="1:1" x14ac:dyDescent="0.25">
      <c r="A80" s="73" t="s">
        <v>86</v>
      </c>
    </row>
    <row r="82" spans="1:1" x14ac:dyDescent="0.25">
      <c r="A82" s="75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7" sqref="F7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1" t="s">
        <v>0</v>
      </c>
      <c r="B1" s="78" t="s">
        <v>33</v>
      </c>
      <c r="D1" s="32"/>
      <c r="M1" s="44" t="s">
        <v>35</v>
      </c>
      <c r="N1" s="33"/>
      <c r="O1" s="43" t="e">
        <f>#REF!</f>
        <v>#REF!</v>
      </c>
    </row>
    <row r="2" spans="1:15" s="15" customFormat="1" ht="15.75" thickBot="1" x14ac:dyDescent="0.3">
      <c r="A2" s="39" t="s">
        <v>36</v>
      </c>
      <c r="B2" s="77" t="s">
        <v>118</v>
      </c>
      <c r="C2" s="14"/>
      <c r="F2" s="27"/>
    </row>
    <row r="3" spans="1:15" s="15" customFormat="1" ht="16.5" thickTop="1" thickBot="1" x14ac:dyDescent="0.3">
      <c r="A3" s="40" t="s">
        <v>37</v>
      </c>
      <c r="B3" s="42">
        <v>2018</v>
      </c>
      <c r="C3" s="14"/>
      <c r="F3" s="27"/>
    </row>
    <row r="4" spans="1:15" s="15" customFormat="1" ht="16.5" thickTop="1" thickBot="1" x14ac:dyDescent="0.3">
      <c r="A4" s="38" t="s">
        <v>1</v>
      </c>
      <c r="B4" s="76">
        <v>81</v>
      </c>
      <c r="C4" s="14"/>
      <c r="D4" s="32" t="s">
        <v>38</v>
      </c>
      <c r="F4" s="27"/>
    </row>
    <row r="5" spans="1:15" s="25" customFormat="1" ht="15.75" thickTop="1" x14ac:dyDescent="0.25">
      <c r="A5" s="24"/>
      <c r="B5" s="28"/>
      <c r="C5" s="26"/>
      <c r="F5" s="29"/>
    </row>
    <row r="6" spans="1:15" s="23" customFormat="1" ht="49.5" customHeight="1" x14ac:dyDescent="0.25">
      <c r="A6" s="22" t="s">
        <v>39</v>
      </c>
      <c r="B6" s="35" t="s">
        <v>40</v>
      </c>
      <c r="C6" s="35" t="s">
        <v>41</v>
      </c>
      <c r="D6" s="35" t="s">
        <v>42</v>
      </c>
      <c r="E6" s="35" t="s">
        <v>43</v>
      </c>
      <c r="F6" s="35" t="s">
        <v>44</v>
      </c>
      <c r="G6" s="35" t="s">
        <v>45</v>
      </c>
      <c r="H6" s="37" t="s">
        <v>46</v>
      </c>
      <c r="I6" s="35" t="s">
        <v>15</v>
      </c>
      <c r="J6" s="35" t="s">
        <v>47</v>
      </c>
      <c r="K6" s="35" t="s">
        <v>48</v>
      </c>
      <c r="L6" s="35" t="s">
        <v>49</v>
      </c>
      <c r="M6" s="35" t="s">
        <v>50</v>
      </c>
      <c r="N6" s="36" t="s">
        <v>51</v>
      </c>
      <c r="O6" s="35" t="s">
        <v>52</v>
      </c>
    </row>
    <row r="7" spans="1:15" ht="15.75" thickBot="1" x14ac:dyDescent="0.3">
      <c r="A7" s="87"/>
      <c r="B7" s="88" t="str">
        <f>'MS A0300'!B3</f>
        <v>Miscenalleous, Fit &amp; Finish</v>
      </c>
      <c r="C7" s="89" t="str">
        <f>EL_A0001</f>
        <v>MS A0300</v>
      </c>
      <c r="D7" s="89" t="s">
        <v>11</v>
      </c>
      <c r="E7" s="89"/>
      <c r="F7" s="90" t="str">
        <f>'MS A0300'!B4</f>
        <v>Head Restraint</v>
      </c>
      <c r="G7" s="89"/>
      <c r="H7" s="91">
        <f t="shared" ref="H7" si="0">SUM(J7:M7)</f>
        <v>44.517499999999998</v>
      </c>
      <c r="I7" s="92">
        <f>BR_A0001_q</f>
        <v>1</v>
      </c>
      <c r="J7" s="93">
        <f>BR_A0001_m</f>
        <v>11.218500000000001</v>
      </c>
      <c r="K7" s="93">
        <f>BR_A0001_p</f>
        <v>33.298999999999999</v>
      </c>
      <c r="L7" s="93"/>
      <c r="M7" s="93"/>
      <c r="N7" s="94">
        <f t="shared" ref="N7" si="1">H7*I7</f>
        <v>44.517499999999998</v>
      </c>
      <c r="O7" s="95"/>
    </row>
    <row r="8" spans="1:15" s="12" customFormat="1" ht="15.75" thickTop="1" thickBot="1" x14ac:dyDescent="0.25">
      <c r="A8" s="5"/>
      <c r="B8" s="30" t="str">
        <f>'MS A0300'!B3</f>
        <v>Miscenalleous, Fit &amp; Finish</v>
      </c>
      <c r="C8" s="1"/>
      <c r="D8" s="1"/>
      <c r="E8" s="1"/>
      <c r="F8" s="30" t="s">
        <v>53</v>
      </c>
      <c r="G8" s="1"/>
      <c r="H8" s="3"/>
      <c r="I8" s="4"/>
      <c r="J8" s="80">
        <f>SUMPRODUCT($I7:$I7,J7:J7)</f>
        <v>11.218500000000001</v>
      </c>
      <c r="K8" s="80">
        <f>SUMPRODUCT($I7:$I7,K7:K7)</f>
        <v>33.298999999999999</v>
      </c>
      <c r="L8" s="80"/>
      <c r="M8" s="80"/>
      <c r="N8" s="80">
        <f>SUM(N7:N7)</f>
        <v>44.517499999999998</v>
      </c>
      <c r="O8" s="2"/>
    </row>
    <row r="9" spans="1:15" ht="13.5" thickTop="1" x14ac:dyDescent="0.2">
      <c r="A9" s="11"/>
      <c r="B9" s="31"/>
      <c r="C9" s="13"/>
      <c r="D9" s="13"/>
      <c r="E9" s="13"/>
      <c r="F9" s="13"/>
      <c r="G9" s="13"/>
      <c r="H9" s="8"/>
      <c r="I9" s="13"/>
      <c r="J9" s="13"/>
      <c r="K9" s="13"/>
      <c r="L9" s="13"/>
      <c r="M9" s="13"/>
      <c r="N9" s="13"/>
    </row>
    <row r="10" spans="1:15" x14ac:dyDescent="0.2">
      <c r="A10" s="11"/>
      <c r="B10" s="31"/>
      <c r="C10" s="13"/>
      <c r="D10" s="13"/>
      <c r="E10" s="13"/>
      <c r="F10" s="13"/>
      <c r="G10" s="13"/>
      <c r="H10" s="8"/>
      <c r="I10" s="13"/>
      <c r="J10" s="13"/>
      <c r="K10" s="13"/>
      <c r="L10" s="13"/>
      <c r="M10" s="13"/>
      <c r="N10" s="13"/>
    </row>
    <row r="11" spans="1:15" x14ac:dyDescent="0.2">
      <c r="A11" s="11"/>
      <c r="B11" s="11"/>
      <c r="D11" s="13"/>
      <c r="E11" s="13"/>
      <c r="G11" s="13"/>
      <c r="H11" s="13"/>
      <c r="I11" s="8"/>
      <c r="J11" s="8"/>
      <c r="K11" s="8"/>
      <c r="L11" s="8"/>
      <c r="M11" s="8"/>
      <c r="N11" s="13"/>
    </row>
    <row r="12" spans="1:15" x14ac:dyDescent="0.2">
      <c r="A12" s="11"/>
      <c r="B12" s="11"/>
      <c r="D12" s="13"/>
      <c r="E12" s="13"/>
      <c r="G12" s="13"/>
      <c r="H12" s="13"/>
      <c r="I12" s="8"/>
      <c r="J12" s="8"/>
      <c r="K12" s="8"/>
      <c r="L12" s="8"/>
      <c r="M12" s="8"/>
      <c r="N12" s="34"/>
    </row>
    <row r="13" spans="1:15" x14ac:dyDescent="0.2">
      <c r="A13" s="11"/>
      <c r="B13" s="11"/>
      <c r="D13" s="13"/>
      <c r="E13" s="13"/>
      <c r="G13" s="13"/>
      <c r="H13" s="13"/>
      <c r="I13" s="8"/>
      <c r="J13" s="8"/>
      <c r="K13" s="8"/>
      <c r="L13" s="8"/>
      <c r="M13" s="8"/>
      <c r="N13" s="13"/>
    </row>
    <row r="14" spans="1:15" x14ac:dyDescent="0.2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34"/>
    </row>
    <row r="15" spans="1:15" x14ac:dyDescent="0.2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s="9" customFormat="1" x14ac:dyDescent="0.2">
      <c r="A39" s="7"/>
      <c r="B39" s="11"/>
      <c r="F39" s="31"/>
      <c r="I39" s="6"/>
      <c r="J39" s="6"/>
      <c r="K39" s="6"/>
      <c r="L39" s="6"/>
      <c r="M39" s="6"/>
    </row>
    <row r="40" spans="1:14" s="9" customFormat="1" x14ac:dyDescent="0.2">
      <c r="A40" s="7"/>
      <c r="B40" s="11"/>
      <c r="F40" s="31"/>
      <c r="I40" s="6"/>
      <c r="J40" s="6"/>
      <c r="K40" s="6"/>
      <c r="L40" s="6"/>
      <c r="M40" s="6"/>
    </row>
    <row r="41" spans="1:14" s="9" customFormat="1" x14ac:dyDescent="0.2">
      <c r="A41" s="7"/>
      <c r="B41" s="11"/>
      <c r="F41" s="31"/>
      <c r="I41" s="6"/>
      <c r="J41" s="6"/>
      <c r="K41" s="6"/>
      <c r="L41" s="6"/>
      <c r="M41" s="6"/>
    </row>
    <row r="42" spans="1:14" s="9" customFormat="1" x14ac:dyDescent="0.2">
      <c r="A42" s="7"/>
      <c r="B42" s="11"/>
      <c r="F42" s="31"/>
      <c r="I42" s="6"/>
      <c r="J42" s="6"/>
      <c r="K42" s="6"/>
      <c r="L42" s="6"/>
      <c r="M42" s="6"/>
    </row>
    <row r="43" spans="1:14" s="9" customFormat="1" x14ac:dyDescent="0.2">
      <c r="A43" s="7"/>
      <c r="B43" s="11"/>
      <c r="F43" s="31"/>
      <c r="I43" s="6"/>
      <c r="J43" s="6"/>
      <c r="K43" s="6"/>
      <c r="L43" s="6"/>
      <c r="M43" s="6"/>
    </row>
    <row r="44" spans="1:14" s="9" customFormat="1" x14ac:dyDescent="0.2">
      <c r="A44" s="7"/>
      <c r="B44" s="11"/>
      <c r="F44" s="31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31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31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31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31"/>
      <c r="I48" s="6"/>
      <c r="J48" s="6"/>
      <c r="K48" s="6"/>
      <c r="L48" s="6"/>
      <c r="M48" s="6"/>
    </row>
    <row r="49" spans="1:14" s="10" customFormat="1" x14ac:dyDescent="0.2">
      <c r="A49" s="7"/>
      <c r="B49" s="11"/>
      <c r="C49" s="9"/>
      <c r="D49" s="9"/>
      <c r="E49" s="9"/>
      <c r="F49" s="31"/>
      <c r="G49" s="9"/>
      <c r="H49" s="9"/>
      <c r="I49" s="6"/>
      <c r="J49" s="6"/>
      <c r="K49" s="6"/>
      <c r="L49" s="6"/>
      <c r="M49" s="6"/>
      <c r="N49" s="9"/>
    </row>
    <row r="50" spans="1:14" s="10" customFormat="1" x14ac:dyDescent="0.2">
      <c r="A50" s="7"/>
      <c r="B50" s="11"/>
      <c r="C50" s="9"/>
      <c r="D50" s="9"/>
      <c r="E50" s="9"/>
      <c r="F50" s="31"/>
      <c r="G50" s="9"/>
      <c r="H50" s="9"/>
      <c r="I50" s="6"/>
      <c r="J50" s="6"/>
      <c r="K50" s="6"/>
      <c r="L50" s="6"/>
      <c r="M50" s="6"/>
      <c r="N50" s="9"/>
    </row>
    <row r="51" spans="1:14" s="10" customFormat="1" x14ac:dyDescent="0.2">
      <c r="A51" s="7"/>
      <c r="B51" s="11"/>
      <c r="C51" s="9"/>
      <c r="D51" s="9"/>
      <c r="E51" s="9"/>
      <c r="F51" s="31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">
      <c r="A52" s="7"/>
      <c r="B52" s="11"/>
      <c r="C52" s="9"/>
      <c r="D52" s="9"/>
      <c r="E52" s="9"/>
      <c r="F52" s="31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">
      <c r="A53" s="7"/>
      <c r="B53" s="11"/>
      <c r="C53" s="9"/>
      <c r="D53" s="9"/>
      <c r="E53" s="9"/>
      <c r="F53" s="31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">
      <c r="A54" s="7"/>
      <c r="B54" s="11"/>
      <c r="C54" s="9"/>
      <c r="D54" s="9"/>
      <c r="E54" s="9"/>
      <c r="F54" s="31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31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31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31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31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3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1"/>
      <c r="G154" s="9"/>
      <c r="H154" s="9"/>
      <c r="I154" s="6"/>
      <c r="J154" s="6"/>
      <c r="K154" s="6"/>
      <c r="L154" s="6"/>
      <c r="M154" s="6"/>
      <c r="N154" s="9"/>
    </row>
  </sheetData>
  <hyperlinks>
    <hyperlink ref="F7" location="BR_A0001" display="BR_A0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A1:O26"/>
  <sheetViews>
    <sheetView tabSelected="1" zoomScaleNormal="100" zoomScaleSheetLayoutView="80" workbookViewId="0">
      <selection activeCell="B35" sqref="B35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</row>
    <row r="2" spans="1:15" x14ac:dyDescent="0.25">
      <c r="A2" s="83" t="s">
        <v>0</v>
      </c>
      <c r="B2" s="16" t="s">
        <v>33</v>
      </c>
      <c r="C2" s="45"/>
      <c r="D2" s="45"/>
      <c r="E2" s="45" t="s">
        <v>119</v>
      </c>
      <c r="F2" s="45"/>
      <c r="G2" s="45"/>
      <c r="H2" s="45"/>
      <c r="I2" s="45"/>
      <c r="J2" s="83" t="s">
        <v>1</v>
      </c>
      <c r="K2" s="72">
        <v>81</v>
      </c>
      <c r="L2" s="45"/>
      <c r="M2" s="83" t="s">
        <v>2</v>
      </c>
      <c r="N2" s="79">
        <f>MS_A0300_m+MS_A0300_p</f>
        <v>44.517499999999998</v>
      </c>
      <c r="O2" s="50"/>
    </row>
    <row r="3" spans="1:15" x14ac:dyDescent="0.25">
      <c r="A3" s="83" t="s">
        <v>3</v>
      </c>
      <c r="B3" s="82" t="s">
        <v>122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83" t="s">
        <v>4</v>
      </c>
      <c r="N3" s="71">
        <v>1</v>
      </c>
      <c r="O3" s="50"/>
    </row>
    <row r="4" spans="1:15" x14ac:dyDescent="0.25">
      <c r="A4" s="83" t="s">
        <v>5</v>
      </c>
      <c r="B4" s="46" t="s">
        <v>125</v>
      </c>
      <c r="C4" s="45"/>
      <c r="D4" s="45"/>
      <c r="E4" s="45"/>
      <c r="F4" s="45"/>
      <c r="G4" s="45"/>
      <c r="H4" s="45"/>
      <c r="I4" s="45"/>
      <c r="J4" s="86" t="s">
        <v>6</v>
      </c>
      <c r="K4" s="45"/>
      <c r="L4" s="45"/>
      <c r="M4" s="45"/>
      <c r="N4" s="45"/>
      <c r="O4" s="50"/>
    </row>
    <row r="5" spans="1:15" x14ac:dyDescent="0.25">
      <c r="A5" s="83" t="s">
        <v>7</v>
      </c>
      <c r="B5" s="18" t="s">
        <v>127</v>
      </c>
      <c r="C5" s="45"/>
      <c r="D5" s="45"/>
      <c r="E5" s="45"/>
      <c r="F5" s="45"/>
      <c r="G5" s="45"/>
      <c r="H5" s="45"/>
      <c r="I5" s="45"/>
      <c r="J5" s="86" t="s">
        <v>8</v>
      </c>
      <c r="K5" s="45"/>
      <c r="L5" s="45"/>
      <c r="M5" s="83" t="s">
        <v>9</v>
      </c>
      <c r="N5" s="60">
        <f>N2*N3</f>
        <v>44.517499999999998</v>
      </c>
      <c r="O5" s="50"/>
    </row>
    <row r="6" spans="1:15" x14ac:dyDescent="0.25">
      <c r="A6" s="83" t="s">
        <v>10</v>
      </c>
      <c r="B6" s="16" t="s">
        <v>11</v>
      </c>
      <c r="C6" s="45"/>
      <c r="D6" s="45"/>
      <c r="E6" s="45"/>
      <c r="F6" s="45"/>
      <c r="G6" s="45"/>
      <c r="H6" s="45"/>
      <c r="I6" s="45"/>
      <c r="J6" s="86" t="s">
        <v>12</v>
      </c>
      <c r="K6" s="45"/>
      <c r="L6" s="45"/>
      <c r="M6" s="45"/>
      <c r="N6" s="45"/>
      <c r="O6" s="50"/>
    </row>
    <row r="7" spans="1:15" x14ac:dyDescent="0.25">
      <c r="A7" s="83" t="s">
        <v>13</v>
      </c>
      <c r="B7" s="16" t="s">
        <v>126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0"/>
    </row>
    <row r="8" spans="1:15" x14ac:dyDescent="0.25">
      <c r="A8" s="5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0"/>
    </row>
    <row r="9" spans="1:15" x14ac:dyDescent="0.25">
      <c r="A9" s="5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50"/>
    </row>
    <row r="10" spans="1:15" x14ac:dyDescent="0.25">
      <c r="A10" s="83" t="s">
        <v>14</v>
      </c>
      <c r="B10" s="83" t="s">
        <v>17</v>
      </c>
      <c r="C10" s="83" t="s">
        <v>18</v>
      </c>
      <c r="D10" s="83" t="s">
        <v>19</v>
      </c>
      <c r="E10" s="83" t="s">
        <v>20</v>
      </c>
      <c r="F10" s="83" t="s">
        <v>21</v>
      </c>
      <c r="G10" s="83" t="s">
        <v>22</v>
      </c>
      <c r="H10" s="83" t="s">
        <v>23</v>
      </c>
      <c r="I10" s="83" t="s">
        <v>24</v>
      </c>
      <c r="J10" s="83" t="s">
        <v>25</v>
      </c>
      <c r="K10" s="83" t="s">
        <v>26</v>
      </c>
      <c r="L10" s="83" t="s">
        <v>27</v>
      </c>
      <c r="M10" s="83" t="s">
        <v>15</v>
      </c>
      <c r="N10" s="83" t="s">
        <v>16</v>
      </c>
      <c r="O10" s="50"/>
    </row>
    <row r="11" spans="1:15" x14ac:dyDescent="0.25">
      <c r="A11" s="59">
        <v>10</v>
      </c>
      <c r="B11" s="59" t="s">
        <v>128</v>
      </c>
      <c r="C11" s="59"/>
      <c r="D11" s="60">
        <v>5.0000000000000001E-3</v>
      </c>
      <c r="E11" s="59">
        <v>554</v>
      </c>
      <c r="F11" s="59" t="s">
        <v>129</v>
      </c>
      <c r="G11" s="59">
        <v>4</v>
      </c>
      <c r="H11" s="61" t="s">
        <v>34</v>
      </c>
      <c r="I11" s="62"/>
      <c r="J11" s="63"/>
      <c r="K11" s="61"/>
      <c r="L11" s="61"/>
      <c r="M11" s="61">
        <v>1</v>
      </c>
      <c r="N11" s="60">
        <f>M11*D11*E11*G11</f>
        <v>11.08</v>
      </c>
      <c r="O11" s="50"/>
    </row>
    <row r="12" spans="1:15" x14ac:dyDescent="0.25">
      <c r="A12" s="98">
        <v>20</v>
      </c>
      <c r="B12" s="98" t="s">
        <v>130</v>
      </c>
      <c r="C12" s="99" t="s">
        <v>131</v>
      </c>
      <c r="D12" s="60"/>
      <c r="E12" s="59"/>
      <c r="F12" s="59"/>
      <c r="G12" s="59"/>
      <c r="H12" s="61"/>
      <c r="I12" s="62"/>
      <c r="J12" s="63"/>
      <c r="K12" s="61"/>
      <c r="L12" s="61"/>
      <c r="M12" s="61"/>
      <c r="N12" s="60">
        <f t="shared" ref="N12" si="0">M12*D12*E12*G12</f>
        <v>0</v>
      </c>
      <c r="O12" s="50"/>
    </row>
    <row r="13" spans="1:15" s="19" customFormat="1" x14ac:dyDescent="0.25">
      <c r="A13" s="100">
        <v>30</v>
      </c>
      <c r="B13" s="100" t="s">
        <v>132</v>
      </c>
      <c r="C13" s="100" t="s">
        <v>133</v>
      </c>
      <c r="D13" s="97">
        <v>2.5</v>
      </c>
      <c r="E13" s="101">
        <v>5.5399999999999998E-2</v>
      </c>
      <c r="F13" s="64" t="s">
        <v>123</v>
      </c>
      <c r="G13" s="64"/>
      <c r="H13" s="61"/>
      <c r="I13" s="65"/>
      <c r="J13" s="81"/>
      <c r="K13" s="66"/>
      <c r="L13" s="67"/>
      <c r="M13" s="68">
        <v>1</v>
      </c>
      <c r="N13" s="60">
        <f>M13*D13*E13</f>
        <v>0.13849999999999998</v>
      </c>
      <c r="O13" s="53"/>
    </row>
    <row r="14" spans="1:15" x14ac:dyDescent="0.25">
      <c r="A14" s="54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83" t="s">
        <v>16</v>
      </c>
      <c r="N14" s="85">
        <f>SUM(N11:N13)</f>
        <v>11.218500000000001</v>
      </c>
      <c r="O14" s="50"/>
    </row>
    <row r="15" spans="1:15" x14ac:dyDescent="0.25">
      <c r="A15" s="51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50"/>
    </row>
    <row r="16" spans="1:15" s="21" customFormat="1" x14ac:dyDescent="0.25">
      <c r="A16" s="83" t="s">
        <v>14</v>
      </c>
      <c r="B16" s="83" t="s">
        <v>28</v>
      </c>
      <c r="C16" s="83" t="s">
        <v>18</v>
      </c>
      <c r="D16" s="83" t="s">
        <v>19</v>
      </c>
      <c r="E16" s="83" t="s">
        <v>29</v>
      </c>
      <c r="F16" s="83" t="s">
        <v>15</v>
      </c>
      <c r="G16" s="83" t="s">
        <v>30</v>
      </c>
      <c r="H16" s="83" t="s">
        <v>31</v>
      </c>
      <c r="I16" s="83" t="s">
        <v>16</v>
      </c>
      <c r="J16" s="20"/>
      <c r="K16" s="20"/>
      <c r="L16" s="20"/>
      <c r="M16" s="20"/>
      <c r="N16" s="20"/>
      <c r="O16" s="55"/>
    </row>
    <row r="17" spans="1:15" x14ac:dyDescent="0.25">
      <c r="A17" s="59">
        <v>10</v>
      </c>
      <c r="B17" s="59" t="s">
        <v>134</v>
      </c>
      <c r="C17" s="59" t="s">
        <v>135</v>
      </c>
      <c r="D17" s="60">
        <v>0.06</v>
      </c>
      <c r="E17" s="59" t="s">
        <v>34</v>
      </c>
      <c r="F17" s="69">
        <v>92.2</v>
      </c>
      <c r="G17" s="69"/>
      <c r="H17" s="69"/>
      <c r="I17" s="60">
        <f>IF(H17="",D17*F17,D17*F17*H17)</f>
        <v>5.532</v>
      </c>
      <c r="J17" s="45"/>
      <c r="K17" s="45"/>
      <c r="L17" s="45"/>
      <c r="M17" s="45"/>
      <c r="N17" s="45"/>
      <c r="O17" s="50"/>
    </row>
    <row r="18" spans="1:15" x14ac:dyDescent="0.25">
      <c r="A18" s="59">
        <v>20</v>
      </c>
      <c r="B18" s="59" t="s">
        <v>134</v>
      </c>
      <c r="C18" s="59" t="s">
        <v>136</v>
      </c>
      <c r="D18" s="60">
        <v>0.06</v>
      </c>
      <c r="E18" s="70" t="s">
        <v>34</v>
      </c>
      <c r="F18" s="69">
        <v>92.2</v>
      </c>
      <c r="G18" s="59"/>
      <c r="H18" s="59"/>
      <c r="I18" s="60">
        <f>IF(H18="",D18*F18,D18*F18*H18)</f>
        <v>5.532</v>
      </c>
      <c r="J18" s="45"/>
      <c r="K18" s="45"/>
      <c r="L18" s="45"/>
      <c r="M18" s="45"/>
      <c r="N18" s="45"/>
      <c r="O18" s="50"/>
    </row>
    <row r="19" spans="1:15" x14ac:dyDescent="0.25">
      <c r="A19" s="59">
        <v>30</v>
      </c>
      <c r="B19" s="70" t="s">
        <v>142</v>
      </c>
      <c r="C19" s="59" t="s">
        <v>137</v>
      </c>
      <c r="D19" s="60">
        <v>0.02</v>
      </c>
      <c r="E19" s="59" t="s">
        <v>129</v>
      </c>
      <c r="F19" s="69">
        <v>554</v>
      </c>
      <c r="G19" s="59"/>
      <c r="H19" s="59"/>
      <c r="I19" s="60">
        <f>IF(H19="",D19*F19,D19*F19*H19)</f>
        <v>11.08</v>
      </c>
      <c r="J19" s="45"/>
      <c r="K19" s="45"/>
      <c r="L19" s="45"/>
      <c r="M19" s="45"/>
      <c r="N19" s="45"/>
      <c r="O19" s="50"/>
    </row>
    <row r="20" spans="1:15" s="17" customFormat="1" x14ac:dyDescent="0.25">
      <c r="A20" s="59">
        <v>40</v>
      </c>
      <c r="B20" s="70" t="s">
        <v>138</v>
      </c>
      <c r="C20" s="59" t="s">
        <v>139</v>
      </c>
      <c r="D20" s="60">
        <v>1.2500000000000001E-2</v>
      </c>
      <c r="E20" s="59" t="s">
        <v>32</v>
      </c>
      <c r="F20" s="69">
        <v>1</v>
      </c>
      <c r="G20" s="59"/>
      <c r="H20" s="59"/>
      <c r="I20" s="60">
        <f>IF(H20="",D20*F20,D20*F20*H20)</f>
        <v>1.2500000000000001E-2</v>
      </c>
      <c r="J20" s="46"/>
      <c r="K20" s="46"/>
      <c r="L20" s="46"/>
      <c r="M20" s="46"/>
      <c r="N20" s="46"/>
      <c r="O20" s="52"/>
    </row>
    <row r="21" spans="1:15" s="21" customFormat="1" x14ac:dyDescent="0.25">
      <c r="A21" s="59">
        <v>50</v>
      </c>
      <c r="B21" s="70" t="s">
        <v>142</v>
      </c>
      <c r="C21" s="59" t="s">
        <v>140</v>
      </c>
      <c r="D21" s="60">
        <v>0.02</v>
      </c>
      <c r="E21" s="59" t="s">
        <v>129</v>
      </c>
      <c r="F21" s="69">
        <v>554</v>
      </c>
      <c r="G21" s="69"/>
      <c r="H21" s="69"/>
      <c r="I21" s="60">
        <f>IF(H21="",D21*F21,D21*F21*H21)</f>
        <v>11.08</v>
      </c>
      <c r="J21" s="46"/>
      <c r="K21" s="46"/>
      <c r="L21" s="46"/>
      <c r="M21" s="46"/>
      <c r="N21" s="46"/>
      <c r="O21" s="55"/>
    </row>
    <row r="22" spans="1:15" s="17" customFormat="1" x14ac:dyDescent="0.25">
      <c r="A22" s="59">
        <v>60</v>
      </c>
      <c r="B22" s="70" t="s">
        <v>124</v>
      </c>
      <c r="C22" s="96" t="s">
        <v>141</v>
      </c>
      <c r="D22" s="60">
        <v>6.25E-2</v>
      </c>
      <c r="E22" s="70" t="s">
        <v>32</v>
      </c>
      <c r="F22" s="69">
        <v>1</v>
      </c>
      <c r="G22" s="59"/>
      <c r="H22" s="59"/>
      <c r="I22" s="60">
        <f>IF(H22="",D22*F22,D22*F22*H22)</f>
        <v>6.25E-2</v>
      </c>
      <c r="J22" s="46"/>
      <c r="K22" s="46"/>
      <c r="L22" s="46"/>
      <c r="M22" s="46"/>
      <c r="N22" s="46"/>
      <c r="O22" s="52"/>
    </row>
    <row r="23" spans="1:15" x14ac:dyDescent="0.25">
      <c r="A23" s="54"/>
      <c r="B23" s="20"/>
      <c r="C23" s="20"/>
      <c r="D23" s="20"/>
      <c r="E23" s="20"/>
      <c r="F23" s="20"/>
      <c r="G23" s="20"/>
      <c r="H23" s="84" t="s">
        <v>16</v>
      </c>
      <c r="I23" s="85">
        <f>SUM(I17:I22)</f>
        <v>33.298999999999999</v>
      </c>
      <c r="J23" s="45"/>
      <c r="K23" s="45"/>
      <c r="L23" s="45"/>
      <c r="M23" s="45"/>
      <c r="N23" s="45"/>
      <c r="O23" s="50"/>
    </row>
    <row r="24" spans="1:15" x14ac:dyDescent="0.25">
      <c r="A24" s="51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50"/>
    </row>
    <row r="25" spans="1:15" ht="15.75" thickBot="1" x14ac:dyDescent="0.3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8"/>
    </row>
    <row r="26" spans="1:15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</sheetData>
  <hyperlinks>
    <hyperlink ref="B11" location="BR_01001" display="BR_0100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19</vt:i4>
      </vt:variant>
    </vt:vector>
  </HeadingPairs>
  <TitlesOfParts>
    <vt:vector size="22" baseType="lpstr">
      <vt:lpstr>Instructions</vt:lpstr>
      <vt:lpstr>BOM</vt:lpstr>
      <vt:lpstr>MS A0300</vt:lpstr>
      <vt:lpstr>BR_A0001</vt:lpstr>
      <vt:lpstr>BR_A0001_m</vt:lpstr>
      <vt:lpstr>BR_A0001_p</vt:lpstr>
      <vt:lpstr>BR_A0001_q</vt:lpstr>
      <vt:lpstr>BOM!Car</vt:lpstr>
      <vt:lpstr>BOM!CompCode</vt:lpstr>
      <vt:lpstr>EL_A0001</vt:lpstr>
      <vt:lpstr>El_A0001_m</vt:lpstr>
      <vt:lpstr>EL_A0001_p</vt:lpstr>
      <vt:lpstr>EL_A0001_q</vt:lpstr>
      <vt:lpstr>BOM!Impression_des_titres</vt:lpstr>
      <vt:lpstr>MS_A0300</vt:lpstr>
      <vt:lpstr>MS_A0300_m</vt:lpstr>
      <vt:lpstr>MS_A0300_p</vt:lpstr>
      <vt:lpstr>MS_A0300_q</vt:lpstr>
      <vt:lpstr>MS_A0500</vt:lpstr>
      <vt:lpstr>MS_A0500_m</vt:lpstr>
      <vt:lpstr>MS_A0500_p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Jérôme LEFÈVRE</cp:lastModifiedBy>
  <cp:revision>0</cp:revision>
  <dcterms:created xsi:type="dcterms:W3CDTF">2015-05-29T18:57:13Z</dcterms:created>
  <dcterms:modified xsi:type="dcterms:W3CDTF">2018-03-28T11:27:36Z</dcterms:modified>
  <dc:language>fr-FR</dc:language>
</cp:coreProperties>
</file>