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4740" yWindow="60" windowWidth="16380" windowHeight="8196"/>
  </bookViews>
  <sheets>
    <sheet name="BOM" sheetId="8" r:id="rId1"/>
    <sheet name="SU A0500" sheetId="1" r:id="rId2"/>
    <sheet name="SU 510 001" sheetId="2" r:id="rId3"/>
    <sheet name="dSU 510 001" sheetId="9" r:id="rId4"/>
  </sheets>
  <definedNames>
    <definedName name="SU_05001">'SU 510 001'!$B$6</definedName>
    <definedName name="SU_05001_f">'SU 510 001'!#REF!</definedName>
    <definedName name="SU_05001_m">'SU 510 001'!$N$12</definedName>
    <definedName name="SU_05001_p">'SU 510 001'!$I$22</definedName>
    <definedName name="SU_05001_q">'SU 510 001'!$N$3</definedName>
    <definedName name="SU_05001_t">'SU 510 001'!#REF!</definedName>
    <definedName name="SU_A0500">'SU A0500'!$B$5</definedName>
    <definedName name="SU_A0500_f">'SU A0500'!$J$37</definedName>
    <definedName name="SU_A0500_m">'SU A0500'!$N$18</definedName>
    <definedName name="SU_A0500_p">'SU A0500'!$I$31</definedName>
    <definedName name="SU_A0500_pa">'SU A0500'!$E$11</definedName>
    <definedName name="SU_A0500_q">'SU A0500'!$N$3</definedName>
    <definedName name="SU_A0500_t">'SU A0500'!$I$41</definedName>
  </definedNames>
  <calcPr calcId="162913" concurrentCalc="0"/>
</workbook>
</file>

<file path=xl/calcChain.xml><?xml version="1.0" encoding="utf-8"?>
<calcChain xmlns="http://schemas.openxmlformats.org/spreadsheetml/2006/main">
  <c r="D36" i="1" l="1"/>
  <c r="D34" i="1"/>
  <c r="I15" i="2"/>
  <c r="I16" i="2"/>
  <c r="I17" i="2"/>
  <c r="I18" i="2"/>
  <c r="I19" i="2"/>
  <c r="I20" i="2"/>
  <c r="I21" i="2"/>
  <c r="I22" i="2"/>
  <c r="K8" i="8"/>
  <c r="J11" i="2"/>
  <c r="E11" i="2"/>
  <c r="N11" i="2"/>
  <c r="N12" i="2"/>
  <c r="J8" i="8"/>
  <c r="I8" i="8"/>
  <c r="F8" i="8"/>
  <c r="I40" i="1"/>
  <c r="I41" i="1"/>
  <c r="M7" i="8"/>
  <c r="I23" i="1"/>
  <c r="I24" i="1"/>
  <c r="I25" i="1"/>
  <c r="I31" i="1"/>
  <c r="K7" i="8"/>
  <c r="N14" i="1"/>
  <c r="N15" i="1"/>
  <c r="N16" i="1"/>
  <c r="N17" i="1"/>
  <c r="N18" i="1"/>
  <c r="J7" i="8"/>
  <c r="I7" i="8"/>
  <c r="F7" i="8"/>
  <c r="E8" i="8"/>
  <c r="N2" i="2"/>
  <c r="C10" i="1"/>
  <c r="D10" i="1"/>
  <c r="E10" i="1"/>
  <c r="I22" i="1"/>
  <c r="F21" i="1"/>
  <c r="I21" i="1"/>
  <c r="B4" i="2"/>
  <c r="I30" i="1"/>
  <c r="I28" i="1"/>
  <c r="I26" i="1"/>
  <c r="I27" i="1"/>
  <c r="I29" i="1"/>
  <c r="B8" i="8"/>
  <c r="B3" i="2"/>
  <c r="B9" i="8"/>
  <c r="B7" i="8"/>
  <c r="J36" i="1"/>
  <c r="J35" i="1"/>
  <c r="J34" i="1"/>
  <c r="J37" i="1"/>
  <c r="L7" i="8"/>
  <c r="K9" i="8"/>
  <c r="M9" i="8"/>
  <c r="H7" i="8"/>
  <c r="N7" i="8"/>
  <c r="L9" i="8"/>
  <c r="N5" i="2"/>
  <c r="H8" i="8"/>
  <c r="N8" i="8"/>
  <c r="J9" i="8"/>
  <c r="O1" i="8"/>
  <c r="N9" i="8"/>
  <c r="E11" i="1"/>
  <c r="N2" i="1"/>
  <c r="N5" i="1"/>
</calcChain>
</file>

<file path=xl/sharedStrings.xml><?xml version="1.0" encoding="utf-8"?>
<sst xmlns="http://schemas.openxmlformats.org/spreadsheetml/2006/main" count="228" uniqueCount="116">
  <si>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</si>
  <si>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</si>
  <si>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</si>
  <si>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</si>
  <si>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</si>
  <si>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</si>
  <si>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</si>
  <si>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</si>
  <si>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</si>
  <si>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</si>
  <si>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</si>
  <si>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</si>
  <si>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</si>
  <si>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</si>
  <si>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</si>
  <si>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</si>
  <si>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</si>
  <si>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</si>
  <si>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</si>
  <si>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</si>
  <si>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</si>
  <si>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</si>
  <si>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</si>
  <si>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</si>
  <si>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</si>
  <si>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</si>
  <si>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</si>
  <si>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</si>
  <si>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</si>
  <si>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</si>
  <si>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</si>
  <si>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</si>
  <si>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</si>
  <si>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</si>
  <si>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</si>
  <si>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</si>
  <si>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</si>
  <si>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</si>
  <si>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</si>
  <si>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</si>
  <si>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</si>
  <si>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</si>
  <si>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</si>
  <si>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</si>
  <si>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</si>
  <si>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</si>
  <si>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</si>
  <si>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</si>
  <si>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</si>
  <si>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</si>
  <si>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</si>
  <si>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</si>
  <si>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</si>
  <si>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</si>
  <si>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</si>
  <si>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</si>
  <si>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</si>
  <si>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</si>
  <si>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</si>
  <si>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</si>
  <si>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</si>
  <si>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</si>
  <si>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</si>
  <si>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</si>
  <si>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</si>
  <si>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</si>
  <si>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</si>
  <si>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</si>
  <si>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</si>
  <si>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</si>
  <si>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</si>
  <si>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Suspension &amp; Shocks</t>
  </si>
  <si>
    <t>SU A0500</t>
  </si>
  <si>
    <t>Spring</t>
  </si>
  <si>
    <t>Damper Öhlins TTX25 MkII</t>
  </si>
  <si>
    <t>Front suspension, right and left are symetric</t>
  </si>
  <si>
    <t>Front suspension</t>
  </si>
  <si>
    <t>Shock Front Bracket</t>
  </si>
  <si>
    <t>Bolt Damper Öhlins TTX25 MkII on 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</si>
  <si>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</si>
  <si>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</si>
  <si>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</si>
  <si>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</si>
  <si>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</si>
  <si>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</si>
  <si>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</si>
  <si>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</si>
  <si>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</si>
  <si>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</si>
  <si>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</si>
  <si>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</si>
  <si>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</si>
  <si>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Bolt damper to shock front bracket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</si>
  <si>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</si>
  <si>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</si>
  <si>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</si>
  <si>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</si>
  <si>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</si>
  <si>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</si>
  <si>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</si>
  <si>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</si>
  <si>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</si>
  <si>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</si>
  <si>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</si>
  <si>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</si>
  <si>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</si>
  <si>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</si>
  <si>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Shock Front Bracket red paint</t>
  </si>
  <si>
    <t>m^2</t>
  </si>
  <si>
    <t>Weld - Round Tubing</t>
  </si>
  <si>
    <t>Weldind shock front bracket with the frame</t>
  </si>
  <si>
    <t>Aerosol apply</t>
  </si>
  <si>
    <t>Painting the suspension mount</t>
  </si>
  <si>
    <t>SU_510_001</t>
  </si>
  <si>
    <t>Welding of the mounts</t>
  </si>
  <si>
    <t>SU 510 001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</si>
</sst>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2" fillId="0" borderId="0"/>
    <xf numFmtId="0" fontId="2" fillId="0" borderId="0"/>
    <xf numFmtId="4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4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/>
    <xf numFmtId="170" fontId="25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6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1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1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1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1" fillId="0" borderId="16" xfId="0" applyFont="1" applyFill="1" applyBorder="1"/>
    <xf numFmtId="0" fontId="21" fillId="0" borderId="6" xfId="9" applyFont="1" applyFill="1" applyBorder="1" applyAlignment="1">
      <alignment wrapText="1"/>
    </xf>
    <xf numFmtId="0" fontId="21" fillId="0" borderId="16" xfId="0" applyFont="1" applyBorder="1"/>
    <xf numFmtId="165" fontId="21" fillId="0" borderId="16" xfId="7" applyNumberFormat="1" applyFont="1" applyBorder="1" applyAlignment="1" applyProtection="1"/>
    <xf numFmtId="0" fontId="21" fillId="0" borderId="29" xfId="0" applyFont="1" applyBorder="1"/>
    <xf numFmtId="0" fontId="21" fillId="0" borderId="30" xfId="9" applyFont="1" applyFill="1" applyBorder="1" applyAlignment="1">
      <alignment wrapText="1"/>
    </xf>
    <xf numFmtId="165" fontId="21" fillId="0" borderId="29" xfId="7" applyNumberFormat="1" applyFont="1" applyBorder="1" applyAlignment="1" applyProtection="1"/>
    <xf numFmtId="0" fontId="21" fillId="0" borderId="29" xfId="7" applyNumberFormat="1" applyFont="1" applyBorder="1" applyAlignment="1">
      <alignment wrapText="1"/>
    </xf>
    <xf numFmtId="0" fontId="21" fillId="0" borderId="3" xfId="0" applyFont="1" applyBorder="1"/>
    <xf numFmtId="165" fontId="21" fillId="0" borderId="3" xfId="7" applyNumberFormat="1" applyFont="1" applyBorder="1" applyAlignment="1" applyProtection="1"/>
    <xf numFmtId="0" fontId="21" fillId="0" borderId="3" xfId="9" applyFont="1" applyFill="1" applyBorder="1" applyAlignment="1">
      <alignment wrapText="1"/>
    </xf>
    <xf numFmtId="0" fontId="21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1" fillId="0" borderId="3" xfId="3" applyFont="1" applyFill="1" applyBorder="1"/>
    <xf numFmtId="0" fontId="21" fillId="0" borderId="3" xfId="10" applyNumberFormat="1" applyFont="1" applyFill="1" applyBorder="1"/>
    <xf numFmtId="0" fontId="21" fillId="0" borderId="3" xfId="10" applyFont="1" applyFill="1" applyBorder="1"/>
    <xf numFmtId="0" fontId="21" fillId="0" borderId="0" xfId="0" applyNumberFormat="1" applyFont="1" applyFill="1" applyBorder="1"/>
    <xf numFmtId="0" fontId="21" fillId="0" borderId="32" xfId="42" applyFont="1" applyFill="1" applyBorder="1"/>
    <xf numFmtId="0" fontId="17" fillId="0" borderId="0" xfId="9" applyFont="1" applyFill="1" applyBorder="1" applyAlignment="1">
      <alignment wrapText="1"/>
    </xf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5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7" sqref="F7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163" customWidth="1"/>
    <col min="6" max="6" width="39.109375" style="4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5" t="s">
        <v>0</v>
      </c>
      <c r="B1" s="90" t="s">
        <v>45</v>
      </c>
      <c r="D1" s="46"/>
      <c r="M1" s="58" t="s">
        <v>48</v>
      </c>
      <c r="N1" s="47"/>
      <c r="O1" s="57" t="e">
        <f>#REF!</f>
        <v>#REF!</v>
      </c>
    </row>
    <row r="2" spans="1:15" s="15" customFormat="1" ht="15" thickBot="1" x14ac:dyDescent="0.35">
      <c r="A2" s="53" t="s">
        <v>49</v>
      </c>
      <c r="B2" s="89" t="s">
        <v>69</v>
      </c>
      <c r="C2" s="14"/>
      <c r="F2" s="41"/>
    </row>
    <row r="3" spans="1:15" s="15" customFormat="1" ht="15.6" thickTop="1" thickBot="1" x14ac:dyDescent="0.35">
      <c r="A3" s="54" t="s">
        <v>50</v>
      </c>
      <c r="B3" s="56">
        <v>2018</v>
      </c>
      <c r="C3" s="14"/>
      <c r="F3" s="41"/>
    </row>
    <row r="4" spans="1:15" s="15" customFormat="1" ht="15.6" thickTop="1" thickBot="1" x14ac:dyDescent="0.35">
      <c r="A4" s="52" t="s">
        <v>1</v>
      </c>
      <c r="B4" s="88">
        <v>81</v>
      </c>
      <c r="C4" s="14"/>
      <c r="D4" s="46" t="s">
        <v>51</v>
      </c>
      <c r="F4" s="41"/>
    </row>
    <row r="5" spans="1:15" s="39" customFormat="1" ht="15" thickTop="1" x14ac:dyDescent="0.3">
      <c r="A5" s="38"/>
      <c r="B5" s="42"/>
      <c r="C5" s="40"/>
      <c r="F5" s="43"/>
    </row>
    <row r="6" spans="1:15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57</v>
      </c>
      <c r="G6" s="49" t="s">
        <v>58</v>
      </c>
      <c r="H6" s="51" t="s">
        <v>59</v>
      </c>
      <c r="I6" s="49" t="s">
        <v>17</v>
      </c>
      <c r="J6" s="49" t="s">
        <v>60</v>
      </c>
      <c r="K6" s="49" t="s">
        <v>61</v>
      </c>
      <c r="L6" s="49" t="s">
        <v>62</v>
      </c>
      <c r="M6" s="49" t="s">
        <v>63</v>
      </c>
      <c r="N6" s="50" t="s">
        <v>64</v>
      </c>
      <c r="O6" s="49" t="s">
        <v>65</v>
      </c>
    </row>
    <row r="7" spans="1:15" ht="14.4" x14ac:dyDescent="0.3">
      <c r="A7" s="109"/>
      <c r="B7" s="110" t="str">
        <f>'SU A0500'!B3</f>
        <v>Suspension &amp; Shocks</v>
      </c>
      <c r="C7" s="111" t="s">
        <v>72</v>
      </c>
      <c r="D7" s="111" t="s">
        <v>11</v>
      </c>
      <c r="E7" s="161"/>
      <c r="F7" s="112" t="str">
        <f>'SU A0500'!B4</f>
        <v>Front suspension</v>
      </c>
      <c r="G7" s="111"/>
      <c r="H7" s="113">
        <f t="shared" ref="H7:H8" si="0">SUM(J7:M7)</f>
        <v>665.06112416361361</v>
      </c>
      <c r="I7" s="114">
        <f>SU_A0500_q</f>
        <v>1</v>
      </c>
      <c r="J7" s="115">
        <f>SU_A0500_m</f>
        <v>660.08</v>
      </c>
      <c r="K7" s="115">
        <f>SU_A0500_p</f>
        <v>4.24</v>
      </c>
      <c r="L7" s="115">
        <f>SU_A0500_f</f>
        <v>0.40779083028016511</v>
      </c>
      <c r="M7" s="115">
        <f>SU_A0500_t</f>
        <v>0.33333333333333331</v>
      </c>
      <c r="N7" s="116">
        <f t="shared" ref="N7:N8" si="1">H7*I7</f>
        <v>665.06112416361361</v>
      </c>
      <c r="O7" s="117"/>
    </row>
    <row r="8" spans="1:15" ht="15" thickBot="1" x14ac:dyDescent="0.35">
      <c r="A8" s="118"/>
      <c r="B8" s="119" t="str">
        <f>'SU A0500'!B3</f>
        <v>Suspension &amp; Shocks</v>
      </c>
      <c r="C8" s="120" t="s">
        <v>115</v>
      </c>
      <c r="D8" s="121" t="s">
        <v>11</v>
      </c>
      <c r="E8" s="160" t="str">
        <f>F7</f>
        <v>Front suspension</v>
      </c>
      <c r="F8" s="122" t="str">
        <f>'SU 510 001'!B5</f>
        <v>Shock Front Bracket</v>
      </c>
      <c r="G8" s="121"/>
      <c r="H8" s="123">
        <f t="shared" si="0"/>
        <v>5.9234014172552163</v>
      </c>
      <c r="I8" s="124">
        <f>SU_05001_q</f>
        <v>2</v>
      </c>
      <c r="J8" s="125">
        <f>SU_05001_m</f>
        <v>0.38660141725521602</v>
      </c>
      <c r="K8" s="125">
        <f>SU_05001_p</f>
        <v>5.5368000000000004</v>
      </c>
      <c r="L8" s="125">
        <v>0</v>
      </c>
      <c r="M8" s="125">
        <v>0</v>
      </c>
      <c r="N8" s="126">
        <f t="shared" si="1"/>
        <v>11.846802834510433</v>
      </c>
      <c r="O8" s="127"/>
    </row>
    <row r="9" spans="1:15" s="12" customFormat="1" ht="15" thickTop="1" thickBot="1" x14ac:dyDescent="0.3">
      <c r="A9" s="5"/>
      <c r="B9" s="44" t="str">
        <f>'SU A0500'!B3</f>
        <v>Suspension &amp; Shocks</v>
      </c>
      <c r="C9" s="1"/>
      <c r="D9" s="1"/>
      <c r="E9" s="164"/>
      <c r="F9" s="44" t="s">
        <v>66</v>
      </c>
      <c r="G9" s="1"/>
      <c r="H9" s="3"/>
      <c r="I9" s="4"/>
      <c r="J9" s="92">
        <f>SUMPRODUCT($I7:$I8,J7:J8)</f>
        <v>660.85320283451051</v>
      </c>
      <c r="K9" s="92">
        <f>SUMPRODUCT($I7:$I8,K7:K8)</f>
        <v>15.313600000000001</v>
      </c>
      <c r="L9" s="92">
        <f>SUMPRODUCT($I7:$I8,L7:L8)</f>
        <v>0.40779083028016511</v>
      </c>
      <c r="M9" s="92">
        <f>SUMPRODUCT($I7:$I8,M7:M8)</f>
        <v>0.33333333333333331</v>
      </c>
      <c r="N9" s="92">
        <f>SUM(N7:N8)</f>
        <v>676.90792699812403</v>
      </c>
      <c r="O9" s="2"/>
    </row>
    <row r="10" spans="1:15" ht="13.8" thickTop="1" x14ac:dyDescent="0.25">
      <c r="A10" s="11"/>
      <c r="B10" s="45"/>
      <c r="C10" s="13"/>
      <c r="D10" s="13"/>
      <c r="E10" s="162"/>
      <c r="F10" s="13"/>
      <c r="G10" s="13"/>
      <c r="H10" s="8"/>
      <c r="I10" s="13"/>
      <c r="J10" s="13"/>
      <c r="K10" s="13"/>
      <c r="L10" s="13"/>
      <c r="M10" s="13"/>
      <c r="N10" s="13"/>
    </row>
    <row r="11" spans="1:15" x14ac:dyDescent="0.25">
      <c r="A11" s="11"/>
      <c r="B11" s="45"/>
      <c r="C11" s="13"/>
      <c r="D11" s="13"/>
      <c r="E11" s="162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5">
      <c r="A12" s="11"/>
      <c r="B12" s="11"/>
      <c r="D12" s="13"/>
      <c r="E12" s="162"/>
      <c r="G12" s="13"/>
      <c r="H12" s="13"/>
      <c r="I12" s="8"/>
      <c r="J12" s="8"/>
      <c r="K12" s="8"/>
      <c r="L12" s="8"/>
      <c r="M12" s="8"/>
      <c r="N12" s="13"/>
    </row>
    <row r="13" spans="1:15" x14ac:dyDescent="0.25">
      <c r="A13" s="11"/>
      <c r="B13" s="11"/>
      <c r="D13" s="13"/>
      <c r="E13" s="162"/>
      <c r="G13" s="13"/>
      <c r="H13" s="13"/>
      <c r="I13" s="8"/>
      <c r="J13" s="8"/>
      <c r="K13" s="8"/>
      <c r="L13" s="8"/>
      <c r="M13" s="8"/>
      <c r="N13" s="48"/>
    </row>
    <row r="14" spans="1:15" x14ac:dyDescent="0.25">
      <c r="A14" s="11"/>
      <c r="B14" s="11"/>
      <c r="D14" s="13"/>
      <c r="E14" s="162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62"/>
      <c r="G15" s="13"/>
      <c r="H15" s="13"/>
      <c r="I15" s="8"/>
      <c r="J15" s="8"/>
      <c r="K15" s="8"/>
      <c r="L15" s="8"/>
      <c r="M15" s="8"/>
      <c r="N15" s="48"/>
    </row>
    <row r="16" spans="1:15" x14ac:dyDescent="0.25">
      <c r="A16" s="11"/>
      <c r="B16" s="11"/>
      <c r="D16" s="13"/>
      <c r="E16" s="162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62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62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62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62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62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62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62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62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62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62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62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62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62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62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62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62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62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62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62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62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62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62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62"/>
      <c r="G39" s="13"/>
      <c r="H39" s="13"/>
      <c r="I39" s="8"/>
      <c r="J39" s="8"/>
      <c r="K39" s="8"/>
      <c r="L39" s="8"/>
      <c r="M39" s="8"/>
      <c r="N39" s="13"/>
    </row>
    <row r="40" spans="1:14" s="9" customFormat="1" x14ac:dyDescent="0.25">
      <c r="A40" s="7"/>
      <c r="B40" s="11"/>
      <c r="E40" s="163"/>
      <c r="F40" s="45"/>
      <c r="I40" s="6"/>
      <c r="J40" s="6"/>
      <c r="K40" s="6"/>
      <c r="L40" s="6"/>
      <c r="M40" s="6"/>
    </row>
    <row r="41" spans="1:14" s="9" customFormat="1" x14ac:dyDescent="0.25">
      <c r="A41" s="7"/>
      <c r="B41" s="11"/>
      <c r="E41" s="163"/>
      <c r="F41" s="45"/>
      <c r="I41" s="6"/>
      <c r="J41" s="6"/>
      <c r="K41" s="6"/>
      <c r="L41" s="6"/>
      <c r="M41" s="6"/>
    </row>
    <row r="42" spans="1:14" s="9" customFormat="1" x14ac:dyDescent="0.25">
      <c r="A42" s="7"/>
      <c r="B42" s="11"/>
      <c r="E42" s="163"/>
      <c r="F42" s="45"/>
      <c r="I42" s="6"/>
      <c r="J42" s="6"/>
      <c r="K42" s="6"/>
      <c r="L42" s="6"/>
      <c r="M42" s="6"/>
    </row>
    <row r="43" spans="1:14" s="9" customFormat="1" x14ac:dyDescent="0.25">
      <c r="A43" s="7"/>
      <c r="B43" s="11"/>
      <c r="E43" s="163"/>
      <c r="F43" s="45"/>
      <c r="I43" s="6"/>
      <c r="J43" s="6"/>
      <c r="K43" s="6"/>
      <c r="L43" s="6"/>
      <c r="M43" s="6"/>
    </row>
    <row r="44" spans="1:14" s="9" customFormat="1" x14ac:dyDescent="0.25">
      <c r="A44" s="7"/>
      <c r="B44" s="11"/>
      <c r="E44" s="163"/>
      <c r="F44" s="45"/>
      <c r="I44" s="6"/>
      <c r="J44" s="6"/>
      <c r="K44" s="6"/>
      <c r="L44" s="6"/>
      <c r="M44" s="6"/>
    </row>
    <row r="45" spans="1:14" s="9" customFormat="1" x14ac:dyDescent="0.25">
      <c r="A45" s="7"/>
      <c r="B45" s="11"/>
      <c r="E45" s="163"/>
      <c r="F45" s="45"/>
      <c r="I45" s="6"/>
      <c r="J45" s="6"/>
      <c r="K45" s="6"/>
      <c r="L45" s="6"/>
      <c r="M45" s="6"/>
    </row>
    <row r="46" spans="1:14" s="9" customFormat="1" x14ac:dyDescent="0.25">
      <c r="A46" s="7"/>
      <c r="B46" s="11"/>
      <c r="E46" s="163"/>
      <c r="F46" s="45"/>
      <c r="I46" s="6"/>
      <c r="J46" s="6"/>
      <c r="K46" s="6"/>
      <c r="L46" s="6"/>
      <c r="M46" s="6"/>
    </row>
    <row r="47" spans="1:14" s="9" customFormat="1" x14ac:dyDescent="0.25">
      <c r="A47" s="7"/>
      <c r="B47" s="11"/>
      <c r="E47" s="163"/>
      <c r="F47" s="45"/>
      <c r="I47" s="6"/>
      <c r="J47" s="6"/>
      <c r="K47" s="6"/>
      <c r="L47" s="6"/>
      <c r="M47" s="6"/>
    </row>
    <row r="48" spans="1:14" s="9" customFormat="1" x14ac:dyDescent="0.25">
      <c r="A48" s="7"/>
      <c r="B48" s="11"/>
      <c r="E48" s="163"/>
      <c r="F48" s="45"/>
      <c r="I48" s="6"/>
      <c r="J48" s="6"/>
      <c r="K48" s="6"/>
      <c r="L48" s="6"/>
      <c r="M48" s="6"/>
    </row>
    <row r="49" spans="1:14" s="9" customFormat="1" x14ac:dyDescent="0.25">
      <c r="A49" s="7"/>
      <c r="B49" s="11"/>
      <c r="E49" s="163"/>
      <c r="F49" s="45"/>
      <c r="I49" s="6"/>
      <c r="J49" s="6"/>
      <c r="K49" s="6"/>
      <c r="L49" s="6"/>
      <c r="M49" s="6"/>
    </row>
    <row r="50" spans="1:14" s="10" customFormat="1" x14ac:dyDescent="0.25">
      <c r="A50" s="7"/>
      <c r="B50" s="11"/>
      <c r="C50" s="9"/>
      <c r="D50" s="9"/>
      <c r="E50" s="163"/>
      <c r="F50" s="45"/>
      <c r="G50" s="9"/>
      <c r="H50" s="9"/>
      <c r="I50" s="6"/>
      <c r="J50" s="6"/>
      <c r="K50" s="6"/>
      <c r="L50" s="6"/>
      <c r="M50" s="6"/>
      <c r="N50" s="9"/>
    </row>
    <row r="51" spans="1:14" s="10" customFormat="1" x14ac:dyDescent="0.25">
      <c r="A51" s="7"/>
      <c r="B51" s="11"/>
      <c r="C51" s="9"/>
      <c r="D51" s="9"/>
      <c r="E51" s="163"/>
      <c r="F51" s="45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5">
      <c r="A52" s="7"/>
      <c r="B52" s="11"/>
      <c r="C52" s="9"/>
      <c r="D52" s="9"/>
      <c r="E52" s="163"/>
      <c r="F52" s="45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163"/>
      <c r="F53" s="45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163"/>
      <c r="F54" s="45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163"/>
      <c r="F55" s="45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163"/>
      <c r="F56" s="45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163"/>
      <c r="F57" s="45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163"/>
      <c r="F58" s="45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163"/>
      <c r="F59" s="4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163"/>
      <c r="F60" s="4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163"/>
      <c r="F61" s="4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163"/>
      <c r="F62" s="4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163"/>
      <c r="F63" s="4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163"/>
      <c r="F64" s="4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163"/>
      <c r="F65" s="4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163"/>
      <c r="F66" s="4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163"/>
      <c r="F67" s="4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163"/>
      <c r="F68" s="4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163"/>
      <c r="F69" s="4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163"/>
      <c r="F70" s="4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163"/>
      <c r="F71" s="4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163"/>
      <c r="F72" s="4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163"/>
      <c r="F73" s="4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163"/>
      <c r="F74" s="4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163"/>
      <c r="F75" s="4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163"/>
      <c r="F76" s="4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163"/>
      <c r="F77" s="4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163"/>
      <c r="F78" s="4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163"/>
      <c r="F79" s="4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163"/>
      <c r="F80" s="4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163"/>
      <c r="F81" s="4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163"/>
      <c r="F82" s="4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163"/>
      <c r="F83" s="4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163"/>
      <c r="F84" s="4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163"/>
      <c r="F85" s="4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163"/>
      <c r="F86" s="4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163"/>
      <c r="F87" s="4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163"/>
      <c r="F88" s="4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163"/>
      <c r="F89" s="4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163"/>
      <c r="F90" s="4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163"/>
      <c r="F91" s="4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163"/>
      <c r="F92" s="4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163"/>
      <c r="F93" s="4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163"/>
      <c r="F94" s="4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163"/>
      <c r="F95" s="4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163"/>
      <c r="F96" s="4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163"/>
      <c r="F97" s="4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163"/>
      <c r="F98" s="4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163"/>
      <c r="F99" s="4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163"/>
      <c r="F100" s="4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163"/>
      <c r="F101" s="4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163"/>
      <c r="F102" s="4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163"/>
      <c r="F103" s="4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163"/>
      <c r="F104" s="4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163"/>
      <c r="F105" s="4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163"/>
      <c r="F106" s="4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163"/>
      <c r="F107" s="4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163"/>
      <c r="F108" s="4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163"/>
      <c r="F109" s="4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163"/>
      <c r="F110" s="4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163"/>
      <c r="F111" s="4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163"/>
      <c r="F112" s="4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163"/>
      <c r="F113" s="4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163"/>
      <c r="F114" s="4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163"/>
      <c r="F115" s="4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163"/>
      <c r="F116" s="4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163"/>
      <c r="F117" s="4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163"/>
      <c r="F118" s="4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163"/>
      <c r="F119" s="4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163"/>
      <c r="F120" s="4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163"/>
      <c r="F121" s="4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163"/>
      <c r="F122" s="4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163"/>
      <c r="F123" s="4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163"/>
      <c r="F124" s="4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163"/>
      <c r="F125" s="4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163"/>
      <c r="F126" s="4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163"/>
      <c r="F127" s="4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163"/>
      <c r="F128" s="4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163"/>
      <c r="F129" s="4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163"/>
      <c r="F130" s="4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163"/>
      <c r="F131" s="4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163"/>
      <c r="F132" s="4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163"/>
      <c r="F133" s="4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163"/>
      <c r="F134" s="4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163"/>
      <c r="F135" s="4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163"/>
      <c r="F136" s="4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163"/>
      <c r="F137" s="4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163"/>
      <c r="F138" s="4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163"/>
      <c r="F139" s="4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163"/>
      <c r="F140" s="4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163"/>
      <c r="F141" s="4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163"/>
      <c r="F142" s="4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163"/>
      <c r="F143" s="4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163"/>
      <c r="F144" s="4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163"/>
      <c r="F145" s="4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163"/>
      <c r="F146" s="4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163"/>
      <c r="F147" s="4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163"/>
      <c r="F148" s="4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163"/>
      <c r="F149" s="4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163"/>
      <c r="F150" s="4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163"/>
      <c r="F151" s="4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163"/>
      <c r="F152" s="4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163"/>
      <c r="F153" s="4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163"/>
      <c r="F154" s="4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163"/>
      <c r="F155" s="45"/>
      <c r="G155" s="9"/>
      <c r="H155" s="9"/>
      <c r="I155" s="6"/>
      <c r="J155" s="6"/>
      <c r="K155" s="6"/>
      <c r="L155" s="6"/>
      <c r="M155" s="6"/>
      <c r="N155" s="9"/>
    </row>
  </sheetData>
  <hyperlinks>
    <hyperlink ref="F8" location="SU_510_001" display="SU_510_001"/>
    <hyperlink ref="F7" location="'SU A0500'!A1" display="'SU A0500'!A1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5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3" t="s">
        <v>0</v>
      </c>
      <c r="B2" s="16" t="s">
        <v>45</v>
      </c>
      <c r="C2" s="59"/>
      <c r="D2" s="59"/>
      <c r="E2" s="59" t="s">
        <v>70</v>
      </c>
      <c r="F2" s="59"/>
      <c r="G2" s="59"/>
      <c r="H2" s="59"/>
      <c r="I2" s="59"/>
      <c r="J2" s="93" t="s">
        <v>1</v>
      </c>
      <c r="K2" s="81">
        <v>81</v>
      </c>
      <c r="L2" s="59"/>
      <c r="M2" s="93" t="s">
        <v>2</v>
      </c>
      <c r="N2" s="91">
        <f>SU_A0500_pa+SU_A0500_m+SU_A0500_p+SU_A0500_f+SU_A0500_t</f>
        <v>676.90792699812403</v>
      </c>
      <c r="O2" s="65"/>
    </row>
    <row r="3" spans="1:15" x14ac:dyDescent="0.3">
      <c r="A3" s="93" t="s">
        <v>3</v>
      </c>
      <c r="B3" s="16" t="s">
        <v>71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3" t="s">
        <v>4</v>
      </c>
      <c r="N3" s="79">
        <v>1</v>
      </c>
      <c r="O3" s="65"/>
    </row>
    <row r="4" spans="1:15" x14ac:dyDescent="0.3">
      <c r="A4" s="93" t="s">
        <v>5</v>
      </c>
      <c r="B4" s="60" t="s">
        <v>76</v>
      </c>
      <c r="C4" s="59"/>
      <c r="D4" s="59"/>
      <c r="E4" s="59"/>
      <c r="F4" s="59"/>
      <c r="G4" s="59"/>
      <c r="H4" s="59"/>
      <c r="I4" s="59"/>
      <c r="J4" s="94" t="s">
        <v>6</v>
      </c>
      <c r="K4" s="59"/>
      <c r="L4" s="59"/>
      <c r="M4" s="59"/>
      <c r="N4" s="59"/>
      <c r="O4" s="65"/>
    </row>
    <row r="5" spans="1:15" x14ac:dyDescent="0.3">
      <c r="A5" s="93" t="s">
        <v>7</v>
      </c>
      <c r="B5" s="18" t="s">
        <v>72</v>
      </c>
      <c r="C5" s="59"/>
      <c r="D5" s="59"/>
      <c r="E5" s="59"/>
      <c r="F5" s="59"/>
      <c r="G5" s="59"/>
      <c r="H5" s="59"/>
      <c r="I5" s="59"/>
      <c r="J5" s="94" t="s">
        <v>8</v>
      </c>
      <c r="K5" s="59"/>
      <c r="L5" s="59"/>
      <c r="M5" s="93" t="s">
        <v>9</v>
      </c>
      <c r="N5" s="76">
        <f>N2*N3</f>
        <v>676.90792699812403</v>
      </c>
      <c r="O5" s="65"/>
    </row>
    <row r="6" spans="1:15" x14ac:dyDescent="0.3">
      <c r="A6" s="93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4" t="s">
        <v>12</v>
      </c>
      <c r="K6" s="59"/>
      <c r="L6" s="59"/>
      <c r="M6" s="59"/>
      <c r="N6" s="59"/>
      <c r="O6" s="65"/>
    </row>
    <row r="7" spans="1:15" x14ac:dyDescent="0.3">
      <c r="A7" s="93" t="s">
        <v>13</v>
      </c>
      <c r="B7" s="128" t="s">
        <v>75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0" t="s">
        <v>77</v>
      </c>
      <c r="C10" s="33">
        <f>'SU 510 001'!N2</f>
        <v>5.9234014172552163</v>
      </c>
      <c r="D10" s="131">
        <f>SU_05001_q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97" t="s">
        <v>18</v>
      </c>
      <c r="E11" s="98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29" t="s">
        <v>14</v>
      </c>
      <c r="B13" s="129" t="s">
        <v>19</v>
      </c>
      <c r="C13" s="129" t="s">
        <v>20</v>
      </c>
      <c r="D13" s="129" t="s">
        <v>21</v>
      </c>
      <c r="E13" s="129" t="s">
        <v>22</v>
      </c>
      <c r="F13" s="129" t="s">
        <v>23</v>
      </c>
      <c r="G13" s="129" t="s">
        <v>24</v>
      </c>
      <c r="H13" s="129" t="s">
        <v>25</v>
      </c>
      <c r="I13" s="129" t="s">
        <v>26</v>
      </c>
      <c r="J13" s="129" t="s">
        <v>27</v>
      </c>
      <c r="K13" s="129" t="s">
        <v>28</v>
      </c>
      <c r="L13" s="129" t="s">
        <v>29</v>
      </c>
      <c r="M13" s="129" t="s">
        <v>17</v>
      </c>
      <c r="N13" s="129" t="s">
        <v>18</v>
      </c>
      <c r="O13" s="65"/>
    </row>
    <row r="14" spans="1:15" x14ac:dyDescent="0.3">
      <c r="A14" s="19">
        <v>10</v>
      </c>
      <c r="B14" s="19" t="s">
        <v>74</v>
      </c>
      <c r="C14" s="19"/>
      <c r="D14" s="33">
        <v>305</v>
      </c>
      <c r="E14" s="19"/>
      <c r="F14" s="19" t="s">
        <v>35</v>
      </c>
      <c r="G14" s="19"/>
      <c r="H14" s="20"/>
      <c r="I14" s="133"/>
      <c r="J14" s="134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73</v>
      </c>
      <c r="C15" s="135"/>
      <c r="D15" s="33">
        <v>25</v>
      </c>
      <c r="E15" s="21"/>
      <c r="F15" s="21" t="s">
        <v>35</v>
      </c>
      <c r="G15" s="21"/>
      <c r="H15" s="20"/>
      <c r="I15" s="22"/>
      <c r="J15" s="136"/>
      <c r="K15" s="23"/>
      <c r="L15" s="137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38" t="s">
        <v>80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38" t="s">
        <v>106</v>
      </c>
      <c r="C17" s="28" t="s">
        <v>107</v>
      </c>
      <c r="D17" s="33">
        <v>10</v>
      </c>
      <c r="E17" s="28">
        <v>4.0000000000000001E-3</v>
      </c>
      <c r="F17" s="28" t="s">
        <v>108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2" t="s">
        <v>18</v>
      </c>
      <c r="N18" s="98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3" t="s">
        <v>14</v>
      </c>
      <c r="B20" s="93" t="s">
        <v>31</v>
      </c>
      <c r="C20" s="93" t="s">
        <v>20</v>
      </c>
      <c r="D20" s="93" t="s">
        <v>21</v>
      </c>
      <c r="E20" s="93" t="s">
        <v>32</v>
      </c>
      <c r="F20" s="93" t="s">
        <v>17</v>
      </c>
      <c r="G20" s="93" t="s">
        <v>33</v>
      </c>
      <c r="H20" s="93" t="s">
        <v>34</v>
      </c>
      <c r="I20" s="93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48">
        <v>10</v>
      </c>
      <c r="B21" s="149" t="s">
        <v>109</v>
      </c>
      <c r="C21" s="148" t="s">
        <v>110</v>
      </c>
      <c r="D21" s="148">
        <v>0.38</v>
      </c>
      <c r="E21" s="148" t="s">
        <v>47</v>
      </c>
      <c r="F21" s="148">
        <f>2*1.7</f>
        <v>3.4</v>
      </c>
      <c r="G21" s="148"/>
      <c r="H21" s="148"/>
      <c r="I21" s="151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67">
        <v>20</v>
      </c>
      <c r="B22" s="166" t="s">
        <v>111</v>
      </c>
      <c r="C22" s="166" t="s">
        <v>112</v>
      </c>
      <c r="D22" s="165">
        <v>5.25</v>
      </c>
      <c r="E22" s="167" t="s">
        <v>108</v>
      </c>
      <c r="F22" s="167">
        <v>4.0000000000000001E-3</v>
      </c>
      <c r="G22" s="148"/>
      <c r="H22" s="148"/>
      <c r="I22" s="151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0">
        <v>30</v>
      </c>
      <c r="B23" s="149" t="s">
        <v>83</v>
      </c>
      <c r="C23" s="150" t="s">
        <v>79</v>
      </c>
      <c r="D23" s="151">
        <v>0.06</v>
      </c>
      <c r="E23" s="150" t="s">
        <v>35</v>
      </c>
      <c r="F23" s="150">
        <v>2</v>
      </c>
      <c r="G23" s="150"/>
      <c r="H23" s="150"/>
      <c r="I23" s="151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2">
        <v>40</v>
      </c>
      <c r="B24" s="153" t="s">
        <v>82</v>
      </c>
      <c r="C24" s="152" t="s">
        <v>81</v>
      </c>
      <c r="D24" s="154">
        <v>2</v>
      </c>
      <c r="E24" s="155" t="s">
        <v>35</v>
      </c>
      <c r="F24" s="152">
        <v>2</v>
      </c>
      <c r="G24" s="152"/>
      <c r="H24" s="152"/>
      <c r="I24" s="154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6">
        <v>50</v>
      </c>
      <c r="B25" s="140" t="s">
        <v>84</v>
      </c>
      <c r="C25" s="140" t="s">
        <v>91</v>
      </c>
      <c r="D25" s="157">
        <v>0.06</v>
      </c>
      <c r="E25" s="156" t="s">
        <v>35</v>
      </c>
      <c r="F25" s="156">
        <v>2</v>
      </c>
      <c r="G25" s="156"/>
      <c r="H25" s="156"/>
      <c r="I25" s="157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6">
        <v>60</v>
      </c>
      <c r="B26" s="140" t="s">
        <v>84</v>
      </c>
      <c r="C26" s="140" t="s">
        <v>85</v>
      </c>
      <c r="D26" s="157">
        <v>0.06</v>
      </c>
      <c r="E26" s="156" t="s">
        <v>35</v>
      </c>
      <c r="F26" s="156">
        <v>2</v>
      </c>
      <c r="G26" s="156"/>
      <c r="H26" s="156"/>
      <c r="I26" s="157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6">
        <v>70</v>
      </c>
      <c r="B27" s="158" t="s">
        <v>86</v>
      </c>
      <c r="C27" s="140" t="s">
        <v>92</v>
      </c>
      <c r="D27" s="157">
        <v>0.12</v>
      </c>
      <c r="E27" s="156" t="s">
        <v>35</v>
      </c>
      <c r="F27" s="156">
        <v>2</v>
      </c>
      <c r="G27" s="156"/>
      <c r="H27" s="156"/>
      <c r="I27" s="157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6">
        <v>80</v>
      </c>
      <c r="B28" s="158" t="s">
        <v>86</v>
      </c>
      <c r="C28" s="140" t="s">
        <v>87</v>
      </c>
      <c r="D28" s="157">
        <v>0.12</v>
      </c>
      <c r="E28" s="156" t="s">
        <v>35</v>
      </c>
      <c r="F28" s="156">
        <v>2</v>
      </c>
      <c r="G28" s="156"/>
      <c r="H28" s="156"/>
      <c r="I28" s="157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6">
        <v>90</v>
      </c>
      <c r="B29" s="158" t="s">
        <v>88</v>
      </c>
      <c r="C29" s="140" t="s">
        <v>89</v>
      </c>
      <c r="D29" s="157">
        <v>0.75</v>
      </c>
      <c r="E29" s="159" t="s">
        <v>35</v>
      </c>
      <c r="F29" s="156">
        <v>2</v>
      </c>
      <c r="G29" s="156"/>
      <c r="H29" s="156"/>
      <c r="I29" s="157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6">
        <v>100</v>
      </c>
      <c r="B30" s="158" t="s">
        <v>90</v>
      </c>
      <c r="C30" s="140" t="s">
        <v>89</v>
      </c>
      <c r="D30" s="157">
        <v>0.25</v>
      </c>
      <c r="E30" s="159" t="s">
        <v>35</v>
      </c>
      <c r="F30" s="156">
        <v>2</v>
      </c>
      <c r="G30" s="156"/>
      <c r="H30" s="156"/>
      <c r="I30" s="157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97" t="s">
        <v>18</v>
      </c>
      <c r="I31" s="98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3" t="s">
        <v>14</v>
      </c>
      <c r="B33" s="93" t="s">
        <v>36</v>
      </c>
      <c r="C33" s="93" t="s">
        <v>20</v>
      </c>
      <c r="D33" s="93" t="s">
        <v>21</v>
      </c>
      <c r="E33" s="93" t="s">
        <v>22</v>
      </c>
      <c r="F33" s="93" t="s">
        <v>23</v>
      </c>
      <c r="G33" s="93" t="s">
        <v>24</v>
      </c>
      <c r="H33" s="93" t="s">
        <v>25</v>
      </c>
      <c r="I33" s="93" t="s">
        <v>17</v>
      </c>
      <c r="J33" s="93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78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78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78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6" t="s">
        <v>18</v>
      </c>
      <c r="J37" s="95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3" t="s">
        <v>14</v>
      </c>
      <c r="B39" s="93" t="s">
        <v>40</v>
      </c>
      <c r="C39" s="93" t="s">
        <v>20</v>
      </c>
      <c r="D39" s="93" t="s">
        <v>21</v>
      </c>
      <c r="E39" s="93" t="s">
        <v>32</v>
      </c>
      <c r="F39" s="93" t="s">
        <v>17</v>
      </c>
      <c r="G39" s="93" t="s">
        <v>41</v>
      </c>
      <c r="H39" s="93" t="s">
        <v>42</v>
      </c>
      <c r="I39" s="93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69" t="s">
        <v>114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97" t="s">
        <v>18</v>
      </c>
      <c r="I41" s="98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6" spans="1:15" x14ac:dyDescent="0.3">
      <c r="B46" s="59"/>
      <c r="C46" s="168"/>
      <c r="D46" s="168"/>
      <c r="E46" s="59"/>
    </row>
    <row r="47" spans="1:15" x14ac:dyDescent="0.3">
      <c r="B47" s="59"/>
      <c r="C47" s="168"/>
      <c r="D47" s="168"/>
      <c r="E47" s="59"/>
    </row>
    <row r="48" spans="1:15" x14ac:dyDescent="0.3">
      <c r="B48" s="59"/>
      <c r="C48" s="170"/>
      <c r="D48" s="168"/>
      <c r="E48" s="59"/>
    </row>
    <row r="49" spans="2:5" x14ac:dyDescent="0.3">
      <c r="B49" s="59"/>
      <c r="C49" s="170"/>
      <c r="D49" s="168"/>
      <c r="E49" s="59"/>
    </row>
    <row r="50" spans="2:5" x14ac:dyDescent="0.3">
      <c r="B50" s="59"/>
      <c r="C50" s="170"/>
      <c r="D50" s="168"/>
      <c r="E50" s="59"/>
    </row>
    <row r="51" spans="2:5" x14ac:dyDescent="0.3">
      <c r="B51" s="59"/>
      <c r="C51" s="170"/>
      <c r="D51" s="168"/>
      <c r="E51" s="59"/>
    </row>
    <row r="52" spans="2:5" x14ac:dyDescent="0.3">
      <c r="B52" s="59"/>
      <c r="C52" s="170"/>
      <c r="D52" s="168"/>
      <c r="E52" s="59"/>
    </row>
    <row r="53" spans="2:5" x14ac:dyDescent="0.3">
      <c r="B53" s="59"/>
      <c r="C53" s="59"/>
      <c r="D53" s="59"/>
      <c r="E53" s="59"/>
    </row>
    <row r="54" spans="2:5" x14ac:dyDescent="0.3">
      <c r="B54" s="59"/>
      <c r="C54" s="59"/>
      <c r="D54" s="59"/>
      <c r="E54" s="59"/>
    </row>
    <row r="55" spans="2:5" x14ac:dyDescent="0.3">
      <c r="B55" s="59"/>
      <c r="C55" s="59"/>
      <c r="D55" s="59"/>
      <c r="E55" s="59"/>
    </row>
  </sheetData>
  <hyperlinks>
    <hyperlink ref="B10" location="SU_510_001" display="Shock Front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9" t="s">
        <v>0</v>
      </c>
      <c r="B2" s="16" t="s">
        <v>45</v>
      </c>
      <c r="C2" s="59"/>
      <c r="D2" s="59"/>
      <c r="E2" s="59"/>
      <c r="F2" s="59"/>
      <c r="G2" s="59" t="s">
        <v>70</v>
      </c>
      <c r="H2" s="59"/>
      <c r="I2" s="59"/>
      <c r="J2" s="100" t="s">
        <v>1</v>
      </c>
      <c r="K2" s="81">
        <v>81</v>
      </c>
      <c r="L2" s="59"/>
      <c r="M2" s="99" t="s">
        <v>16</v>
      </c>
      <c r="N2" s="76">
        <f>SU_05001_m+SU_05001_p</f>
        <v>5.9234014172552163</v>
      </c>
      <c r="O2" s="65"/>
    </row>
    <row r="3" spans="1:15" x14ac:dyDescent="0.3">
      <c r="A3" s="99" t="s">
        <v>3</v>
      </c>
      <c r="B3" s="16" t="str">
        <f>'SU A0500'!B3</f>
        <v>Suspension &amp; Shocks</v>
      </c>
      <c r="C3" s="59"/>
      <c r="D3" s="99" t="s">
        <v>6</v>
      </c>
      <c r="E3" s="87" t="s">
        <v>68</v>
      </c>
      <c r="F3" s="59"/>
      <c r="G3" s="59"/>
      <c r="H3" s="59"/>
      <c r="I3" s="59"/>
      <c r="J3" s="59"/>
      <c r="K3" s="59"/>
      <c r="L3" s="59"/>
      <c r="M3" s="99" t="s">
        <v>4</v>
      </c>
      <c r="N3" s="79">
        <v>2</v>
      </c>
      <c r="O3" s="65"/>
    </row>
    <row r="4" spans="1:15" x14ac:dyDescent="0.3">
      <c r="A4" s="99" t="s">
        <v>5</v>
      </c>
      <c r="B4" s="86" t="str">
        <f>'SU A0500'!B4</f>
        <v>Front suspension</v>
      </c>
      <c r="C4" s="59"/>
      <c r="D4" s="99" t="s">
        <v>8</v>
      </c>
      <c r="E4" s="59"/>
      <c r="F4" s="59"/>
      <c r="G4" s="59"/>
      <c r="H4" s="59"/>
      <c r="I4" s="59"/>
      <c r="J4" s="101" t="s">
        <v>6</v>
      </c>
      <c r="K4" s="59"/>
      <c r="L4" s="59"/>
      <c r="M4" s="59"/>
      <c r="N4" s="59"/>
      <c r="O4" s="65"/>
    </row>
    <row r="5" spans="1:15" x14ac:dyDescent="0.3">
      <c r="A5" s="99" t="s">
        <v>15</v>
      </c>
      <c r="B5" s="18" t="s">
        <v>77</v>
      </c>
      <c r="C5" s="59"/>
      <c r="D5" s="99" t="s">
        <v>12</v>
      </c>
      <c r="E5" s="59"/>
      <c r="F5" s="59"/>
      <c r="G5" s="59"/>
      <c r="H5" s="59"/>
      <c r="I5" s="59"/>
      <c r="J5" s="101" t="s">
        <v>8</v>
      </c>
      <c r="K5" s="59"/>
      <c r="L5" s="59"/>
      <c r="M5" s="99" t="s">
        <v>9</v>
      </c>
      <c r="N5" s="76">
        <f>N3*N2</f>
        <v>11.846802834510433</v>
      </c>
      <c r="O5" s="65"/>
    </row>
    <row r="6" spans="1:15" x14ac:dyDescent="0.3">
      <c r="A6" s="99" t="s">
        <v>7</v>
      </c>
      <c r="B6" s="141" t="s">
        <v>115</v>
      </c>
      <c r="C6" s="59"/>
      <c r="D6" s="59"/>
      <c r="E6" s="59"/>
      <c r="F6" s="59"/>
      <c r="G6" s="59"/>
      <c r="H6" s="59"/>
      <c r="I6" s="59"/>
      <c r="J6" s="101" t="s">
        <v>12</v>
      </c>
      <c r="K6" s="59"/>
      <c r="L6" s="59"/>
      <c r="M6" s="59"/>
      <c r="N6" s="59"/>
      <c r="O6" s="65"/>
    </row>
    <row r="7" spans="1:15" x14ac:dyDescent="0.3">
      <c r="A7" s="99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99" t="s">
        <v>13</v>
      </c>
      <c r="B8" s="16" t="s">
        <v>93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2" t="s">
        <v>14</v>
      </c>
      <c r="B10" s="103" t="s">
        <v>19</v>
      </c>
      <c r="C10" s="103" t="s">
        <v>20</v>
      </c>
      <c r="D10" s="103" t="s">
        <v>21</v>
      </c>
      <c r="E10" s="103" t="s">
        <v>22</v>
      </c>
      <c r="F10" s="104" t="s">
        <v>23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17</v>
      </c>
      <c r="N10" s="104" t="s">
        <v>18</v>
      </c>
      <c r="O10" s="65"/>
    </row>
    <row r="11" spans="1:15" s="24" customFormat="1" x14ac:dyDescent="0.3">
      <c r="A11" s="83">
        <v>10</v>
      </c>
      <c r="B11" s="31" t="s">
        <v>94</v>
      </c>
      <c r="C11" s="21" t="s">
        <v>95</v>
      </c>
      <c r="D11" s="33">
        <v>2.25</v>
      </c>
      <c r="E11" s="142">
        <f>J11*K11*L11</f>
        <v>0.17182285211342935</v>
      </c>
      <c r="F11" s="21" t="s">
        <v>96</v>
      </c>
      <c r="G11" s="21"/>
      <c r="H11" s="20"/>
      <c r="I11" s="22" t="s">
        <v>97</v>
      </c>
      <c r="J11" s="143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5" t="s">
        <v>18</v>
      </c>
      <c r="N12" s="106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07" t="s">
        <v>14</v>
      </c>
      <c r="B14" s="104" t="s">
        <v>31</v>
      </c>
      <c r="C14" s="104" t="s">
        <v>20</v>
      </c>
      <c r="D14" s="104" t="s">
        <v>21</v>
      </c>
      <c r="E14" s="104" t="s">
        <v>32</v>
      </c>
      <c r="F14" s="104" t="s">
        <v>17</v>
      </c>
      <c r="G14" s="104" t="s">
        <v>33</v>
      </c>
      <c r="H14" s="104" t="s">
        <v>34</v>
      </c>
      <c r="I14" s="104" t="s">
        <v>18</v>
      </c>
      <c r="J14" s="26"/>
      <c r="K14" s="147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98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99</v>
      </c>
      <c r="C16" s="19" t="s">
        <v>100</v>
      </c>
      <c r="D16" s="33">
        <v>0.04</v>
      </c>
      <c r="E16" s="19" t="s">
        <v>101</v>
      </c>
      <c r="F16" s="144">
        <v>2.64</v>
      </c>
      <c r="G16" s="29" t="s">
        <v>102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103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99</v>
      </c>
      <c r="C18" s="19" t="s">
        <v>100</v>
      </c>
      <c r="D18" s="33">
        <v>0.04</v>
      </c>
      <c r="E18" s="19" t="s">
        <v>101</v>
      </c>
      <c r="F18" s="144">
        <v>9.1999999999999993</v>
      </c>
      <c r="G18" s="29" t="s">
        <v>102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103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99</v>
      </c>
      <c r="C20" s="19" t="s">
        <v>100</v>
      </c>
      <c r="D20" s="33">
        <v>0.04</v>
      </c>
      <c r="E20" s="19" t="s">
        <v>101</v>
      </c>
      <c r="F20" s="144">
        <v>6.8</v>
      </c>
      <c r="G20" s="29" t="s">
        <v>102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39" t="s">
        <v>104</v>
      </c>
      <c r="C21" s="19" t="s">
        <v>100</v>
      </c>
      <c r="D21" s="33">
        <v>0.35</v>
      </c>
      <c r="E21" s="19" t="s">
        <v>105</v>
      </c>
      <c r="F21" s="144">
        <v>2</v>
      </c>
      <c r="G21" s="29"/>
      <c r="H21" s="145"/>
      <c r="I21" s="146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08" t="s">
        <v>18</v>
      </c>
      <c r="I22" s="106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/>
    <hyperlink ref="E3" location="dSU_510_00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7" t="s">
        <v>67</v>
      </c>
      <c r="B1" s="87" t="s">
        <v>113</v>
      </c>
    </row>
  </sheetData>
  <hyperlinks>
    <hyperlink ref="A1" location="EL_01001" display="Drawing part :"/>
    <hyperlink ref="B1" location="SU_510_001" display="SU_510_00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11</vt:i4>
      </vt:variant>
    </vt:vector>
  </HeadingPairs>
  <TitlesOfParts>
    <vt:vector size="15" baseType="lpstr">
      <vt:lpstr>BOM</vt:lpstr>
      <vt:lpstr>SU A0500</vt:lpstr>
      <vt:lpstr>SU 510 001</vt:lpstr>
      <vt:lpstr>dSU 510 001</vt:lpstr>
      <vt:lpstr>SU_05001</vt:lpstr>
      <vt:lpstr>SU_05001_m</vt:lpstr>
      <vt:lpstr>SU_05001_p</vt:lpstr>
      <vt:lpstr>SU_05001_q</vt:lpstr>
      <vt:lpstr>SU_A0500</vt:lpstr>
      <vt:lpstr>SU_A0500_f</vt:lpstr>
      <vt:lpstr>SU_A0500_m</vt:lpstr>
      <vt:lpstr>SU_A0500_p</vt:lpstr>
      <vt:lpstr>SU_A0500_pa</vt:lpstr>
      <vt:lpstr>SU_A0500_q</vt:lpstr>
      <vt:lpstr>SU_A0500_t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2018-05-04T08:02:49Z</dcterms:modified>
  <dc:language>fr-FR</dc:language>
</cp:coreProperties>
</file>