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quette_EPSA\EN - Engine &amp; Powertrain\Cost\"/>
    </mc:Choice>
  </mc:AlternateContent>
  <bookViews>
    <workbookView xWindow="0" yWindow="0" windowWidth="23040" windowHeight="10452"/>
  </bookViews>
  <sheets>
    <sheet name="EN A0007" sheetId="1" r:id="rId1"/>
  </sheets>
  <externalReferences>
    <externalReference r:id="rId2"/>
    <externalReference r:id="rId3"/>
  </externalReferences>
  <definedNames>
    <definedName name="a">#REF!</definedName>
    <definedName name="Car" localSheetId="0">#REF!</definedName>
    <definedName name="CompCode" localSheetId="0">#REF!</definedName>
    <definedName name="EL_A0003_f">#REF!</definedName>
    <definedName name="EL_A0003_m">#REF!</definedName>
    <definedName name="EL_A0003_p">#REF!</definedName>
    <definedName name="EL_A0003_t">#REF!</definedName>
    <definedName name="EN_04001_q">'[2]EN Parts'!$N$541</definedName>
    <definedName name="EN_04002_q">'[2]EN Parts'!$N$572</definedName>
    <definedName name="EN_04003_q">'[2]EN Parts'!$N$594</definedName>
    <definedName name="EN_04004_q">'[2]EN Parts'!$N$616</definedName>
    <definedName name="EN_04005_q">'[2]EN Parts'!$N$637</definedName>
    <definedName name="EN_04006_q">'[2]EN Parts'!$N$658</definedName>
    <definedName name="Process_P1" localSheetId="0">#REF!</definedName>
    <definedName name="Process_P1">#REF!</definedName>
    <definedName name="Processes" localSheetId="0">#REF!</definedName>
    <definedName name="Processes">#REF!</definedName>
    <definedName name="Uni" localSheetId="0">#REF!</definedName>
    <definedName name="Uni">[1]BOM!#REF!</definedName>
    <definedName name="_xlnm.Print_Area" localSheetId="0">'EN A0007'!$A$1:$N$39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I26" i="1"/>
  <c r="E38" i="1"/>
  <c r="J38" i="1"/>
  <c r="I25" i="1"/>
  <c r="J13" i="1"/>
  <c r="F19" i="1"/>
  <c r="F18" i="1"/>
  <c r="I19" i="1"/>
  <c r="I18" i="1"/>
  <c r="I20" i="1"/>
  <c r="K13" i="1"/>
  <c r="N13" i="1"/>
  <c r="E13" i="1"/>
  <c r="D33" i="1"/>
  <c r="J33" i="1"/>
  <c r="D34" i="1"/>
  <c r="J34" i="1"/>
  <c r="D35" i="1"/>
  <c r="J35" i="1"/>
  <c r="D36" i="1"/>
  <c r="J36" i="1"/>
  <c r="J37" i="1"/>
  <c r="J39" i="1"/>
  <c r="I17" i="1"/>
  <c r="I21" i="1"/>
  <c r="I22" i="1"/>
  <c r="I23" i="1"/>
  <c r="I24" i="1"/>
  <c r="I27" i="1"/>
  <c r="I28" i="1"/>
  <c r="I29" i="1"/>
  <c r="I30" i="1"/>
  <c r="N10" i="1"/>
  <c r="D11" i="1"/>
  <c r="N12" i="1"/>
  <c r="N14" i="1"/>
  <c r="N1" i="1"/>
  <c r="N4" i="1"/>
</calcChain>
</file>

<file path=xl/sharedStrings.xml><?xml version="1.0" encoding="utf-8"?>
<sst xmlns="http://schemas.openxmlformats.org/spreadsheetml/2006/main" count="126" uniqueCount="86">
  <si>
    <t>University</t>
  </si>
  <si>
    <t>Ecole Centrale de Lyon</t>
  </si>
  <si>
    <t>Back to BOM</t>
  </si>
  <si>
    <t>Car #</t>
  </si>
  <si>
    <t>Asm Cost</t>
  </si>
  <si>
    <t>System</t>
  </si>
  <si>
    <t>Engine &amp; Drivetrain</t>
  </si>
  <si>
    <t>Qty</t>
  </si>
  <si>
    <t>Assembly</t>
  </si>
  <si>
    <t>Overflow Bottles</t>
  </si>
  <si>
    <t>FileLink1</t>
  </si>
  <si>
    <t>P/N Base</t>
  </si>
  <si>
    <t>EN A0007</t>
  </si>
  <si>
    <t>FileLink2</t>
  </si>
  <si>
    <t>Extended Cost</t>
  </si>
  <si>
    <t>Suffix</t>
  </si>
  <si>
    <t>AA</t>
  </si>
  <si>
    <t>FileLink3</t>
  </si>
  <si>
    <t>Details</t>
  </si>
  <si>
    <t>Oil and Water catch cans, mounted on the frame</t>
  </si>
  <si>
    <t>ItemOrder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</si>
  <si>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</si>
  <si>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</si>
  <si>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</si>
  <si>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</si>
  <si>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</si>
  <si>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</si>
  <si>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</si>
  <si>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</si>
  <si>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</si>
  <si>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</si>
  <si>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</si>
  <si>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Quantity</t>
  </si>
  <si>
    <t>Sub Total</t>
  </si>
  <si>
    <t>Overflow Bottle, Steel Oil Can</t>
  </si>
  <si>
    <t>Painting cans</t>
  </si>
  <si>
    <t>Unit</t>
  </si>
  <si>
    <t>Hose, Low Pressure, Stainless Steel Braided Outer</t>
  </si>
  <si>
    <t>Lines from Engine's top and Expansion tank to overflow bottles</t>
  </si>
  <si>
    <t>mm</t>
  </si>
  <si>
    <t>Paint</t>
  </si>
  <si>
    <t>Black bottle paint</t>
  </si>
  <si>
    <t>m^2</t>
  </si>
  <si>
    <t>Process</t>
  </si>
  <si>
    <t>Multiplier</t>
  </si>
  <si>
    <t>Mult. Val.</t>
  </si>
  <si>
    <t>Cut (scissors, knife)</t>
  </si>
  <si>
    <t>Carbon fiber strips cut</t>
  </si>
  <si>
    <t>Drilled holes &lt; 25.4 mm dia.</t>
  </si>
  <si>
    <t>Drill the carbon fiber strips, diam 8</t>
  </si>
  <si>
    <t>hole</t>
  </si>
  <si>
    <t>Assemble, 1kg, Interference</t>
  </si>
  <si>
    <t>Ratchet &lt;= 25.4 mm</t>
  </si>
  <si>
    <t>Reaction Tool &lt;= 25.4 mm</t>
  </si>
  <si>
    <t>Bottles drilling for hoses</t>
  </si>
  <si>
    <t>Hoses cut</t>
  </si>
  <si>
    <t>Screwdriver &gt; 1 Turn</t>
  </si>
  <si>
    <t>Clamps installation on the frame</t>
  </si>
  <si>
    <t>Hose mounting on Bottles, Engine and Expansion tank</t>
  </si>
  <si>
    <t>Fastener</t>
  </si>
  <si>
    <t>Hose Clamp, Single Wire</t>
  </si>
  <si>
    <t>Engine and Expansion tank clamp</t>
  </si>
  <si>
    <t>Steel Loop Straps, Rubber-Cushioned</t>
  </si>
  <si>
    <t>Attach on the bottom frame pipe</t>
  </si>
  <si>
    <t>Bolt, Aluminum</t>
  </si>
  <si>
    <t>Nut, Grade 8.8 (SAE 5)</t>
  </si>
  <si>
    <t>Washer, Grade 8.8 (SAE 5)</t>
  </si>
  <si>
    <t>Bend carbon fiber strips around one can</t>
  </si>
  <si>
    <t>Tighten the carbon fiber strips around one can</t>
  </si>
  <si>
    <t>Assemble, 1kg, Loose</t>
  </si>
  <si>
    <t>kg</t>
  </si>
  <si>
    <t>Carbon Fiber, 1 Ply (kg)</t>
  </si>
  <si>
    <t>cm</t>
  </si>
  <si>
    <t>Lamination, Manual</t>
  </si>
  <si>
    <t>For carbon clamp</t>
  </si>
  <si>
    <t>Hook and Loop, Hook Side (Velcro)</t>
  </si>
  <si>
    <t>cm^2</t>
  </si>
  <si>
    <t>To attach one can to the fuel tank</t>
  </si>
  <si>
    <t>Assemble, 1 kg, Loose</t>
  </si>
  <si>
    <t>Fixing the Velcro to the fuel tank side</t>
  </si>
  <si>
    <t xml:space="preserve">Fixing the Velcro to the other can </t>
  </si>
  <si>
    <t>Cure, Oven</t>
  </si>
  <si>
    <t>M4 washers to tighten the collar around the frame</t>
  </si>
  <si>
    <t>100 mm M6 Bolt</t>
  </si>
  <si>
    <t>M6 Bolt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</si>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</sst>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(&quot;$&quot;* #,##0.00_);_(&quot;$&quot;* \(#,##0.000\);_(&quot;$&quot;* &quot;-&quot;??_);_(@_)"/>
    <numFmt numFmtId="168" formatCode="\$#,##0.00_);&quot;($&quot;#,##0.00\)"/>
    <numFmt numFmtId="169" formatCode="_(\$* #,##0.00_);_(\$* \(#,##0.00\);_(\$* \-??_);_(@_)"/>
    <numFmt numFmtId="170" formatCode="_-* #,##0.00000\ _€_-;\-* #,##0.00000\ _€_-;_-* &quot;-&quot;?????\ _€_-;_-@_-"/>
    <numFmt numFmtId="171" formatCode="_(* #,##0.00_);_(* \(#,##0.00\);_(* \-??_);_(@_)"/>
    <numFmt numFmtId="172" formatCode="0.000"/>
    <numFmt numFmtId="173" formatCode="_(* #,##0.00000_);_(* \(#,##0.00000\);_(* \-??_);_(@_)"/>
    <numFmt numFmtId="174" formatCode="_(&quot;$&quot;* #,##0.000_);_(&quot;$&quot;* \(#,##0.000\);_(&quot;$&quot;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  <charset val="1"/>
    </font>
    <font>
      <sz val="10"/>
      <color indexed="8"/>
      <name val="Arial"/>
      <family val="2"/>
    </font>
    <font>
      <sz val="11"/>
      <name val="Calibri"/>
      <family val="2"/>
      <charset val="1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4D79B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8">
    <xf numFmtId="0" fontId="0" fillId="0" borderId="0"/>
    <xf numFmtId="164" fontId="4" fillId="0" borderId="0" applyFont="0" applyFill="0" applyBorder="0" applyAlignment="0" applyProtection="0"/>
    <xf numFmtId="0" fontId="3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0" fontId="5" fillId="0" borderId="0"/>
    <xf numFmtId="0" fontId="6" fillId="0" borderId="0"/>
    <xf numFmtId="164" fontId="4" fillId="0" borderId="0" applyFont="0" applyFill="0" applyBorder="0" applyAlignment="0" applyProtection="0"/>
    <xf numFmtId="168" fontId="5" fillId="0" borderId="3">
      <alignment vertical="center" wrapText="1"/>
    </xf>
  </cellStyleXfs>
  <cellXfs count="68">
    <xf numFmtId="0" fontId="0" fillId="0" borderId="0" xfId="0"/>
    <xf numFmtId="0" fontId="2" fillId="0" borderId="0" xfId="0" applyFont="1" applyFill="1" applyBorder="1"/>
    <xf numFmtId="0" fontId="3" fillId="0" borderId="0" xfId="2" applyFill="1" applyBorder="1"/>
    <xf numFmtId="0" fontId="2" fillId="0" borderId="0" xfId="0" quotePrefix="1" applyFont="1" applyFill="1" applyBorder="1" applyAlignment="1">
      <alignment horizontal="right"/>
    </xf>
    <xf numFmtId="164" fontId="2" fillId="0" borderId="0" xfId="1" applyNumberFormat="1" applyFont="1" applyFill="1" applyBorder="1"/>
    <xf numFmtId="37" fontId="2" fillId="0" borderId="0" xfId="3" applyNumberFormat="1" applyFont="1" applyFill="1" applyBorder="1"/>
    <xf numFmtId="0" fontId="2" fillId="0" borderId="0" xfId="0" applyFont="1" applyFill="1" applyBorder="1" applyAlignment="1">
      <alignment horizontal="left"/>
    </xf>
    <xf numFmtId="0" fontId="2" fillId="0" borderId="2" xfId="0" applyFont="1" applyFill="1" applyBorder="1"/>
    <xf numFmtId="164" fontId="2" fillId="0" borderId="2" xfId="1" applyFont="1" applyFill="1" applyBorder="1"/>
    <xf numFmtId="165" fontId="2" fillId="0" borderId="2" xfId="3" applyFont="1" applyFill="1" applyBorder="1"/>
    <xf numFmtId="11" fontId="2" fillId="0" borderId="2" xfId="0" applyNumberFormat="1" applyFont="1" applyFill="1" applyBorder="1"/>
    <xf numFmtId="166" fontId="2" fillId="0" borderId="2" xfId="3" applyNumberFormat="1" applyFont="1" applyFill="1" applyBorder="1"/>
    <xf numFmtId="0" fontId="2" fillId="0" borderId="2" xfId="3" applyNumberFormat="1" applyFont="1" applyFill="1" applyBorder="1"/>
    <xf numFmtId="164" fontId="2" fillId="0" borderId="2" xfId="1" applyNumberFormat="1" applyFont="1" applyFill="1" applyBorder="1"/>
    <xf numFmtId="2" fontId="2" fillId="0" borderId="2" xfId="1" applyNumberFormat="1" applyFont="1" applyFill="1" applyBorder="1"/>
    <xf numFmtId="11" fontId="2" fillId="0" borderId="2" xfId="3" applyNumberFormat="1" applyFont="1" applyFill="1" applyBorder="1"/>
    <xf numFmtId="0" fontId="1" fillId="0" borderId="0" xfId="0" applyFont="1" applyFill="1" applyBorder="1"/>
    <xf numFmtId="0" fontId="2" fillId="0" borderId="2" xfId="4" applyFont="1" applyFill="1" applyBorder="1"/>
    <xf numFmtId="0" fontId="2" fillId="0" borderId="2" xfId="5" applyFont="1" applyFill="1" applyBorder="1" applyAlignment="1">
      <alignment wrapText="1"/>
    </xf>
    <xf numFmtId="164" fontId="2" fillId="0" borderId="2" xfId="6" applyFont="1" applyFill="1" applyBorder="1"/>
    <xf numFmtId="0" fontId="2" fillId="0" borderId="2" xfId="4" applyFont="1" applyBorder="1"/>
    <xf numFmtId="169" fontId="2" fillId="0" borderId="4" xfId="7" applyNumberFormat="1" applyFont="1" applyBorder="1" applyAlignment="1" applyProtection="1"/>
    <xf numFmtId="0" fontId="5" fillId="0" borderId="0" xfId="4" applyBorder="1"/>
    <xf numFmtId="0" fontId="5" fillId="0" borderId="0" xfId="4"/>
    <xf numFmtId="0" fontId="2" fillId="0" borderId="5" xfId="4" applyFont="1" applyFill="1" applyBorder="1"/>
    <xf numFmtId="0" fontId="2" fillId="0" borderId="5" xfId="5" applyFont="1" applyFill="1" applyBorder="1" applyAlignment="1">
      <alignment wrapText="1"/>
    </xf>
    <xf numFmtId="0" fontId="2" fillId="0" borderId="5" xfId="4" applyNumberFormat="1" applyFont="1" applyFill="1" applyBorder="1"/>
    <xf numFmtId="164" fontId="2" fillId="0" borderId="5" xfId="6" applyFont="1" applyFill="1" applyBorder="1"/>
    <xf numFmtId="0" fontId="2" fillId="0" borderId="5" xfId="4" applyFont="1" applyBorder="1"/>
    <xf numFmtId="169" fontId="2" fillId="0" borderId="6" xfId="7" applyNumberFormat="1" applyFont="1" applyBorder="1" applyAlignment="1" applyProtection="1"/>
    <xf numFmtId="169" fontId="2" fillId="0" borderId="7" xfId="7" applyNumberFormat="1" applyFont="1" applyBorder="1" applyAlignment="1" applyProtection="1"/>
    <xf numFmtId="0" fontId="2" fillId="0" borderId="8" xfId="4" applyFont="1" applyFill="1" applyBorder="1"/>
    <xf numFmtId="0" fontId="2" fillId="0" borderId="8" xfId="0" applyFont="1" applyFill="1" applyBorder="1"/>
    <xf numFmtId="164" fontId="2" fillId="0" borderId="8" xfId="6" applyFont="1" applyFill="1" applyBorder="1"/>
    <xf numFmtId="0" fontId="2" fillId="0" borderId="8" xfId="4" applyFont="1" applyBorder="1"/>
    <xf numFmtId="169" fontId="2" fillId="0" borderId="9" xfId="7" applyNumberFormat="1" applyFont="1" applyBorder="1" applyAlignment="1" applyProtection="1"/>
    <xf numFmtId="0" fontId="2" fillId="0" borderId="8" xfId="5" applyFont="1" applyFill="1" applyBorder="1" applyAlignment="1">
      <alignment wrapText="1"/>
    </xf>
    <xf numFmtId="169" fontId="2" fillId="0" borderId="10" xfId="7" applyNumberFormat="1" applyFont="1" applyBorder="1" applyAlignment="1" applyProtection="1"/>
    <xf numFmtId="0" fontId="2" fillId="0" borderId="2" xfId="0" applyNumberFormat="1" applyFont="1" applyFill="1" applyBorder="1"/>
    <xf numFmtId="39" fontId="2" fillId="0" borderId="2" xfId="1" applyNumberFormat="1" applyFont="1" applyFill="1" applyBorder="1"/>
    <xf numFmtId="37" fontId="2" fillId="0" borderId="2" xfId="1" applyNumberFormat="1" applyFont="1" applyFill="1" applyBorder="1"/>
    <xf numFmtId="0" fontId="1" fillId="2" borderId="1" xfId="0" applyFont="1" applyFill="1" applyBorder="1"/>
    <xf numFmtId="167" fontId="1" fillId="2" borderId="2" xfId="0" applyNumberFormat="1" applyFont="1" applyFill="1" applyBorder="1"/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/>
    <xf numFmtId="0" fontId="7" fillId="0" borderId="2" xfId="0" applyFont="1" applyBorder="1" applyAlignment="1" applyProtection="1"/>
    <xf numFmtId="0" fontId="7" fillId="0" borderId="2" xfId="0" applyFont="1" applyBorder="1" applyAlignment="1"/>
    <xf numFmtId="169" fontId="7" fillId="0" borderId="2" xfId="7" applyNumberFormat="1" applyFont="1" applyBorder="1" applyAlignment="1" applyProtection="1"/>
    <xf numFmtId="170" fontId="7" fillId="0" borderId="2" xfId="0" applyNumberFormat="1" applyFont="1" applyBorder="1" applyAlignment="1"/>
    <xf numFmtId="171" fontId="7" fillId="0" borderId="2" xfId="7" applyNumberFormat="1" applyFont="1" applyBorder="1" applyAlignment="1" applyProtection="1"/>
    <xf numFmtId="11" fontId="7" fillId="0" borderId="2" xfId="0" applyNumberFormat="1" applyFont="1" applyBorder="1" applyAlignment="1"/>
    <xf numFmtId="172" fontId="7" fillId="0" borderId="2" xfId="7" applyNumberFormat="1" applyFont="1" applyBorder="1" applyAlignment="1" applyProtection="1"/>
    <xf numFmtId="173" fontId="7" fillId="0" borderId="2" xfId="7" applyNumberFormat="1" applyFont="1" applyBorder="1" applyAlignment="1" applyProtection="1"/>
    <xf numFmtId="3" fontId="0" fillId="0" borderId="2" xfId="0" applyNumberFormat="1" applyBorder="1" applyAlignment="1"/>
    <xf numFmtId="2" fontId="7" fillId="0" borderId="2" xfId="7" applyNumberFormat="1" applyFont="1" applyBorder="1" applyAlignment="1" applyProtection="1"/>
    <xf numFmtId="0" fontId="2" fillId="0" borderId="2" xfId="0" applyFont="1" applyBorder="1"/>
    <xf numFmtId="0" fontId="2" fillId="0" borderId="2" xfId="0" applyFont="1" applyBorder="1" applyAlignment="1">
      <alignment wrapText="1"/>
    </xf>
    <xf numFmtId="169" fontId="2" fillId="0" borderId="2" xfId="7" applyNumberFormat="1" applyFont="1" applyBorder="1" applyAlignment="1" applyProtection="1">
      <alignment wrapText="1"/>
    </xf>
    <xf numFmtId="0" fontId="2" fillId="0" borderId="2" xfId="7" applyNumberFormat="1" applyFont="1" applyBorder="1" applyAlignment="1">
      <alignment wrapText="1"/>
    </xf>
    <xf numFmtId="2" fontId="2" fillId="0" borderId="2" xfId="0" applyNumberFormat="1" applyFont="1" applyBorder="1" applyAlignment="1">
      <alignment wrapText="1"/>
    </xf>
    <xf numFmtId="169" fontId="2" fillId="0" borderId="2" xfId="7" applyNumberFormat="1" applyFont="1" applyBorder="1" applyAlignment="1" applyProtection="1"/>
    <xf numFmtId="0" fontId="2" fillId="0" borderId="2" xfId="0" applyFont="1" applyFill="1" applyBorder="1" applyAlignment="1" applyProtection="1">
      <alignment vertical="center" wrapText="1"/>
    </xf>
    <xf numFmtId="174" fontId="2" fillId="0" borderId="2" xfId="1" applyNumberFormat="1" applyFont="1" applyFill="1" applyBorder="1" applyAlignment="1" applyProtection="1">
      <alignment vertical="center" wrapText="1"/>
    </xf>
    <xf numFmtId="169" fontId="7" fillId="0" borderId="2" xfId="7" applyNumberFormat="1" applyFont="1" applyFill="1" applyBorder="1" applyAlignment="1" applyProtection="1"/>
    <xf numFmtId="0" fontId="1" fillId="2" borderId="8" xfId="0" applyFont="1" applyFill="1" applyBorder="1" applyAlignment="1">
      <alignment horizontal="right"/>
    </xf>
    <xf numFmtId="164" fontId="1" fillId="2" borderId="8" xfId="0" applyNumberFormat="1" applyFont="1" applyFill="1" applyBorder="1"/>
    <xf numFmtId="169" fontId="2" fillId="0" borderId="2" xfId="7" applyNumberFormat="1" applyFont="1" applyBorder="1" applyAlignment="1" applyProtection="1">
      <alignment horizontal="left"/>
    </xf>
    <xf numFmtId="0" fontId="8" fillId="0" borderId="2" xfId="5" applyFont="1" applyFill="1" applyBorder="1" applyAlignment="1">
      <alignment wrapText="1"/>
    </xf>
  </cellXfs>
  <cellStyles count="8">
    <cellStyle name="Lien hypertexte" xfId="2" builtinId="8"/>
    <cellStyle name="Milliers 2" xfId="3"/>
    <cellStyle name="Monétaire" xfId="1" builtinId="4"/>
    <cellStyle name="Monétaire 2" xfId="6"/>
    <cellStyle name="Normal" xfId="0" builtinId="0"/>
    <cellStyle name="Normal 4" xfId="4"/>
    <cellStyle name="Normal_Sheet1" xfId="5"/>
    <cellStyle name="TableStyleLight1" xfId="7"/>
  </cellStyles>
  <dxfs count="0"/>
  <tableStyles count="0" defaultTableStyle="TableStyleMedium2" defaultPivotStyle="PivotStyleLight16"/>
  <colors>
    <mruColors>
      <color rgb="FF76933C"/>
      <color rgb="FFC4D7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relien/Centrale/Epsa/Exemples%20livrables%20FS%20+%20template/Cost/Cost_Olympix_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&#239;c/Dropbox/EPSA/Cost/Cost_annees_precedentes/Cost-Atomix-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able of Contents"/>
      <sheetName val="Cost Summary"/>
      <sheetName val="BOM"/>
      <sheetName val="BR"/>
      <sheetName val="BR A0001"/>
      <sheetName val="BR 01001"/>
      <sheetName val="BR 01002"/>
      <sheetName val="BR 01002 Drawing"/>
      <sheetName val="BR 01003"/>
      <sheetName val="BR 01004"/>
      <sheetName val="BR 01004 Drawing"/>
      <sheetName val="BR A0002"/>
      <sheetName val="BR 02001"/>
      <sheetName val="BR 02002"/>
      <sheetName val="BR 02002 Drawing"/>
      <sheetName val="BR 02003"/>
      <sheetName val="BR A0003"/>
      <sheetName val="BR 03001"/>
      <sheetName val="BR 03001 Drawing"/>
      <sheetName val="BR 03002"/>
      <sheetName val="BR 03002 Drawing"/>
      <sheetName val="EN"/>
      <sheetName val="EN A0001"/>
      <sheetName val="EN 01001"/>
      <sheetName val="EN 01002"/>
      <sheetName val="EN 01002 Drawing"/>
      <sheetName val="EN 01003"/>
      <sheetName val="EN 01003 Drawing"/>
      <sheetName val="EN A0002"/>
      <sheetName val="EN 02001"/>
      <sheetName val="EN 02001 Drawing"/>
      <sheetName val="EN 02002"/>
      <sheetName val="EN 02002 Drawing"/>
      <sheetName val="EN 02003"/>
      <sheetName val="EN 02004"/>
      <sheetName val="EN 02005"/>
      <sheetName val="EN 02006"/>
      <sheetName val="EN 02007"/>
      <sheetName val="EN 02008"/>
      <sheetName val="EN A0003"/>
      <sheetName val="EN 03001"/>
      <sheetName val="EN 03001 Drawing"/>
      <sheetName val="EN 03001 Drawing 2"/>
      <sheetName val="EN 03002"/>
      <sheetName val="EN 03003"/>
      <sheetName val="EN 03004"/>
      <sheetName val="EN 03005"/>
      <sheetName val="EN 03005 Drawing"/>
      <sheetName val="EN 03006"/>
      <sheetName val="EN 03006 Drawing"/>
      <sheetName val="EN 03007"/>
      <sheetName val="EN 03007 Drawing"/>
      <sheetName val="EN 03008"/>
      <sheetName val="EN 03008 Drawing"/>
      <sheetName val="EN A0004"/>
      <sheetName val="EN 04001"/>
      <sheetName val="EN 04002"/>
      <sheetName val="EN 04003"/>
      <sheetName val="EN 04003 Drawing"/>
      <sheetName val="EN 04004"/>
      <sheetName val="EN 04004 Drawing"/>
      <sheetName val="EN A0005"/>
      <sheetName val="EN 05001"/>
      <sheetName val="EN 05002"/>
      <sheetName val="EN 05003"/>
      <sheetName val="EN 05003 Drawing"/>
      <sheetName val="EN 05004"/>
      <sheetName val="EN 05004 Drawing"/>
      <sheetName val="EN 05005"/>
      <sheetName val="EN 05005 Drawing"/>
      <sheetName val="EN 05006"/>
      <sheetName val="EN A0006"/>
      <sheetName val="EN 06001"/>
      <sheetName val="EN 06002"/>
      <sheetName val="EN 06003"/>
      <sheetName val="EN 06004"/>
      <sheetName val="EN 06005"/>
      <sheetName val="EN 06006"/>
      <sheetName val="EN 06007"/>
      <sheetName val="EN 06008"/>
      <sheetName val="EN 06009"/>
      <sheetName val="EN 06010"/>
      <sheetName val="EN 06010 Drawing"/>
      <sheetName val="EN 06011"/>
      <sheetName val="EN 06011 Drawing"/>
      <sheetName val="EN 06012"/>
      <sheetName val="EN 06012 Drawing"/>
      <sheetName val="EN 06013"/>
      <sheetName val="EN 06013 Drawing"/>
      <sheetName val="EN A0007"/>
      <sheetName val="EN A0008"/>
      <sheetName val="EN 08001"/>
      <sheetName val="EN 08002"/>
      <sheetName val="EN 08002 Drawing"/>
      <sheetName val="EN 08003"/>
      <sheetName val="EN 08003 Drawing"/>
      <sheetName val="EN 08004"/>
      <sheetName val="EN 08004 Drawing"/>
      <sheetName val="EN 08005"/>
      <sheetName val="EN 08006"/>
      <sheetName val="EN 08007"/>
      <sheetName val="EN 08007 Drawing"/>
      <sheetName val="EN 08008"/>
      <sheetName val="EN 08008 Drawing"/>
      <sheetName val="EN 08009"/>
      <sheetName val="EN 08009 Drawing"/>
      <sheetName val="EN 08010"/>
      <sheetName val="EN 08011"/>
      <sheetName val="EN A0009"/>
      <sheetName val="EN 09001"/>
      <sheetName val="EN 09002"/>
      <sheetName val="EN 09002 Drawing"/>
      <sheetName val="EN 09003"/>
      <sheetName val="EN 09003 Drawing"/>
      <sheetName val="EN 09004"/>
      <sheetName val="EN 09004-5-6-7 Drawing"/>
      <sheetName val="EN 09005"/>
      <sheetName val="EN 09006"/>
      <sheetName val="EN 09007"/>
      <sheetName val="EN 09008"/>
      <sheetName val="EN 09008 Drawing"/>
      <sheetName val="EN 09009"/>
      <sheetName val="EN 09009 Drawing"/>
      <sheetName val="EN A0010"/>
      <sheetName val="EN 10001"/>
      <sheetName val="EN 10002"/>
      <sheetName val="EN 10003"/>
      <sheetName val="EN 10004"/>
      <sheetName val="EN A0011"/>
      <sheetName val="EN 11001"/>
      <sheetName val="EN 11002"/>
      <sheetName val="EN 11003"/>
      <sheetName val="EN 11003 Drawing"/>
      <sheetName val="EN 11004"/>
      <sheetName val="EN 11004 Drawing"/>
      <sheetName val="EN 11005"/>
      <sheetName val="EN 11005 Drawing"/>
      <sheetName val="FR"/>
      <sheetName val="FR A0001"/>
      <sheetName val="FR 01001"/>
      <sheetName val="FR 01002"/>
      <sheetName val="FR 01003"/>
      <sheetName val="FR A0002"/>
      <sheetName val="FR 02001"/>
      <sheetName val="FR A0003"/>
      <sheetName val="FR 03001"/>
      <sheetName val="FR 03001 Drawing"/>
      <sheetName val="FR 03002"/>
      <sheetName val="FR 03002 Drawing"/>
      <sheetName val="FR 03003"/>
      <sheetName val="FR 03003 Drawing"/>
      <sheetName val="FR 03004"/>
      <sheetName val="FR 03004 Drawing"/>
      <sheetName val="FR 03005"/>
      <sheetName val="FR 03005 Drawing"/>
      <sheetName val="FR 03006"/>
      <sheetName val="FR 03006 Drawing"/>
      <sheetName val="FR 03007"/>
      <sheetName val="FR 03007 Drawing"/>
      <sheetName val="FR 03008"/>
      <sheetName val="FR 03008 Drawing"/>
      <sheetName val="FR 03009"/>
      <sheetName val="FR 03009 Drawing"/>
      <sheetName val="FR 03010"/>
      <sheetName val="FR 03010 Drawing"/>
      <sheetName val="FR 03011"/>
      <sheetName val="FR 03011 Drawing"/>
      <sheetName val="FR 03012"/>
      <sheetName val="FR 03012 Drawing"/>
      <sheetName val="FR 03013"/>
      <sheetName val="FR 03013 Drawing"/>
      <sheetName val="FR 03014"/>
      <sheetName val="FR 03014 Drawing"/>
      <sheetName val="FR 03015"/>
      <sheetName val="FR 03015 Drawing"/>
      <sheetName val="FR 03016"/>
      <sheetName val="FR 03016 Drawing"/>
      <sheetName val="FR 03017"/>
      <sheetName val="FR 03017 Drawing"/>
      <sheetName val="FR A0004"/>
      <sheetName val="FR 04001"/>
      <sheetName val="FR 04002"/>
      <sheetName val="FR 04003"/>
      <sheetName val="FR 04003 Drawing"/>
      <sheetName val="FR 04004"/>
      <sheetName val="FR 04004 Drawing"/>
      <sheetName val="FR 04005"/>
      <sheetName val="FR 04005 Drawing"/>
      <sheetName val="FR A0005"/>
      <sheetName val="FR 05001"/>
      <sheetName val="FR 05001 Drawing"/>
      <sheetName val="FR 05002"/>
      <sheetName val="FR 05003"/>
      <sheetName val="FR 05003 Drawing"/>
      <sheetName val="FR 05004"/>
      <sheetName val="FR 05005"/>
      <sheetName val="FR A0006"/>
      <sheetName val="FR 06001"/>
      <sheetName val="FR 06002"/>
      <sheetName val="FR 06003"/>
      <sheetName val="FR 06003 Drawing"/>
      <sheetName val="FR 06004"/>
      <sheetName val="FR 06004 Drawing"/>
      <sheetName val="FR 06005"/>
      <sheetName val="FR 06005 Drawing"/>
      <sheetName val="FR 06006"/>
      <sheetName val="FR A0007"/>
      <sheetName val="FR 07001"/>
      <sheetName val="FR 07002"/>
      <sheetName val="FR 07003"/>
      <sheetName val="FR 07004"/>
      <sheetName val="FR 07005"/>
      <sheetName val="FR 07005 Drawing"/>
      <sheetName val="FR 07006"/>
      <sheetName val="EL"/>
      <sheetName val="EL A0001"/>
      <sheetName val="EL 01001"/>
      <sheetName val="EL 01002"/>
      <sheetName val="EL 01002 Drawing"/>
      <sheetName val="EL A0002"/>
      <sheetName val="EL 02001"/>
      <sheetName val="EL 02001 Drawing"/>
      <sheetName val="EL 02002"/>
      <sheetName val="EL 02002 Drawing"/>
      <sheetName val="EL 02003"/>
      <sheetName val="EL 02003 Drawing"/>
      <sheetName val="EL 02004"/>
      <sheetName val="EL 02004 Drawing"/>
      <sheetName val="EL A0003"/>
      <sheetName val="EL 03001"/>
      <sheetName val="EL A0004"/>
      <sheetName val="EL 04001"/>
      <sheetName val="EL 04001 Drawing"/>
      <sheetName val="EL 04002"/>
      <sheetName val="EL 04002 Drawing"/>
      <sheetName val="EL 04003"/>
      <sheetName val="EL 04003 Drawing"/>
      <sheetName val="EL 04004"/>
      <sheetName val="EL 04004 Drawing"/>
      <sheetName val="EL A0005"/>
      <sheetName val="EL 05001"/>
      <sheetName val="MS"/>
      <sheetName val="MS A0001"/>
      <sheetName val="MS 01001"/>
      <sheetName val="MS 01001 Drawing"/>
      <sheetName val="MS 01002"/>
      <sheetName val="MS 01002 Drawing"/>
      <sheetName val="MS 01003"/>
      <sheetName val="MS 01003 Drawing"/>
      <sheetName val="MS 01004"/>
      <sheetName val="MS 01004-5 Drawing"/>
      <sheetName val="MS 01005"/>
      <sheetName val="MS 01006"/>
      <sheetName val="MS 01006 Drawing"/>
      <sheetName val="MS 01007"/>
      <sheetName val="MS 01007 Drawing"/>
      <sheetName val="MS 01008"/>
      <sheetName val="MS 01008-9 Drawing"/>
      <sheetName val="MS 01009"/>
      <sheetName val="MS 01010"/>
      <sheetName val="MS 01010-11 Drawing"/>
      <sheetName val="MS 01011"/>
      <sheetName val="MS 01012"/>
      <sheetName val="MS01012 Drawing"/>
      <sheetName val="MS 01013"/>
      <sheetName val="MS 01013 Drawing"/>
      <sheetName val="MS 01014"/>
      <sheetName val="MS 01014 Drawing"/>
      <sheetName val="MS A0002"/>
      <sheetName val="MS 02001"/>
      <sheetName val="MS A0003"/>
      <sheetName val="MS 03001"/>
      <sheetName val="MS 03001 Drawing"/>
      <sheetName val="MS 03002"/>
      <sheetName val="MS 03002 Drawing"/>
      <sheetName val="MS 03003"/>
      <sheetName val="MS 03003 Drawing"/>
      <sheetName val="MS A0004"/>
      <sheetName val="MS 04001"/>
      <sheetName val="MS 04002"/>
      <sheetName val="MS 04002 Drawing"/>
      <sheetName val="MS 04003"/>
      <sheetName val="MS A0005"/>
      <sheetName val="MS 05001"/>
      <sheetName val="MS 05001 Drawing"/>
      <sheetName val="ST"/>
      <sheetName val="ST A0001"/>
      <sheetName val="ST 01001"/>
      <sheetName val="ST 01001 Drawing"/>
      <sheetName val="ST 01002"/>
      <sheetName val="ST 01003"/>
      <sheetName val="ST 01003 Drawing"/>
      <sheetName val="ST 01004"/>
      <sheetName val="ST 01004 Drawing"/>
      <sheetName val="ST A0002"/>
      <sheetName val="ST 02001"/>
      <sheetName val="ST 02001 Drawing"/>
      <sheetName val="ST 02002"/>
      <sheetName val="ST 02003"/>
      <sheetName val="ST 02004"/>
      <sheetName val="ST 02004 Drawing"/>
      <sheetName val="ST 02005"/>
      <sheetName val="ST 02005 Drawing"/>
      <sheetName val="ST 02006"/>
      <sheetName val="ST 02006 Drawing"/>
      <sheetName val="ST 02007"/>
      <sheetName val="ST 02007 Drawing"/>
      <sheetName val="ST A0003"/>
      <sheetName val="ST 03001"/>
      <sheetName val="ST 03002"/>
      <sheetName val="ST 03003"/>
      <sheetName val="ST A0004"/>
      <sheetName val="ST 04001"/>
      <sheetName val="ST 04002"/>
      <sheetName val="ST 04002 Drawing"/>
      <sheetName val="ST 04003"/>
      <sheetName val="ST 04003 Drawing"/>
      <sheetName val="ST 04004"/>
      <sheetName val="ST 04004 Drawing"/>
      <sheetName val="ST 04005"/>
      <sheetName val="ST 04005 Drawing"/>
      <sheetName val="ST 04006"/>
      <sheetName val="ST 04006 Drawing"/>
      <sheetName val="ST A0005"/>
      <sheetName val="ST 05001"/>
      <sheetName val="ST 05002"/>
      <sheetName val="SU"/>
      <sheetName val="SU A0001"/>
      <sheetName val="SU 01001"/>
      <sheetName val="SU 01-2-3-4001 Drawing"/>
      <sheetName val="SU 01002"/>
      <sheetName val="SU 01002 Drawing"/>
      <sheetName val="SU 01003"/>
      <sheetName val="SU tubes drawings"/>
      <sheetName val="SU 01004"/>
      <sheetName val="SU 01005"/>
      <sheetName val="SU 01005 -026-035-046 Drawing"/>
      <sheetName val="SU 01006"/>
      <sheetName val="SU 01-03006 Drawing"/>
      <sheetName val="SU 01007"/>
      <sheetName val="SU 01008"/>
      <sheetName val="SU 01009"/>
      <sheetName val="SU 01010"/>
      <sheetName val="SU A0002"/>
      <sheetName val="SU 02001"/>
      <sheetName val="SU 02002"/>
      <sheetName val="SU 02002 Drawing"/>
      <sheetName val="SU 02003"/>
      <sheetName val="SU 02004"/>
      <sheetName val="SU 02005"/>
      <sheetName val="SU 02005 Drawing"/>
      <sheetName val="SU 02006"/>
      <sheetName val="SU 02007"/>
      <sheetName val="SU 02007-04007 Drawing"/>
      <sheetName val="SU 02008"/>
      <sheetName val="SU 02008 Drawing"/>
      <sheetName val="SU 02009"/>
      <sheetName val="SU 02009 Drawing"/>
      <sheetName val="SU 02010"/>
      <sheetName val="SU 02010 Drawing"/>
      <sheetName val="SU 02011"/>
      <sheetName val="SU 02011 Drawing"/>
      <sheetName val="SU A0003"/>
      <sheetName val="SU 03001"/>
      <sheetName val="SU 03002"/>
      <sheetName val="SU 03002 Drawing"/>
      <sheetName val="SU 03003"/>
      <sheetName val="SU 03004"/>
      <sheetName val="SU 03005"/>
      <sheetName val="SU 03006"/>
      <sheetName val="SU 03007"/>
      <sheetName val="SU 03008"/>
      <sheetName val="SU 03009"/>
      <sheetName val="SU 03010"/>
      <sheetName val="SU A0004"/>
      <sheetName val="SU 04001"/>
      <sheetName val="SU 04002"/>
      <sheetName val="SU 04002 Drawing"/>
      <sheetName val="SU 04003"/>
      <sheetName val="SU 04004"/>
      <sheetName val="SU 04005"/>
      <sheetName val="SU 04005 Drawing"/>
      <sheetName val="SU 04006"/>
      <sheetName val="SU 04007"/>
      <sheetName val="SU 04008"/>
      <sheetName val="SU 04008 Drawing"/>
      <sheetName val="SU 04009"/>
      <sheetName val="SU 04009 Drawing"/>
      <sheetName val="SU 04010"/>
      <sheetName val="SU 04010 Drawing"/>
      <sheetName val="SU 04011"/>
      <sheetName val="SU 04011 Drawing"/>
      <sheetName val="SU A0005"/>
      <sheetName val="SU 05001"/>
      <sheetName val="SU 05001 Drawing"/>
      <sheetName val="SU 05002"/>
      <sheetName val="SU 05003"/>
      <sheetName val="SU A0006"/>
      <sheetName val="SU 06001"/>
      <sheetName val="SU 06001 Drawing"/>
      <sheetName val="SU 06002"/>
      <sheetName val="SU 06002 Drawing"/>
      <sheetName val="SU 06003"/>
      <sheetName val="SU 06004"/>
      <sheetName val="SU 06005"/>
      <sheetName val="SU 06006"/>
      <sheetName val="SU 06007"/>
      <sheetName val="SU 06007 - 08007 Drawing"/>
      <sheetName val="SU A0007"/>
      <sheetName val="SU 07001"/>
      <sheetName val="SU 07001 Drawing"/>
      <sheetName val="SU 07002"/>
      <sheetName val="SU 07003"/>
      <sheetName val="SU A0008"/>
      <sheetName val="SU 08001"/>
      <sheetName val="SU 08001 Drawing"/>
      <sheetName val="SU 08002"/>
      <sheetName val="SU 08002 Drawing"/>
      <sheetName val="SU 08003"/>
      <sheetName val="SU 08004"/>
      <sheetName val="SU 08005"/>
      <sheetName val="SU 08006"/>
      <sheetName val="SU 08007"/>
      <sheetName val="SU A0009"/>
      <sheetName val="SU 09001"/>
      <sheetName val="SU 09002"/>
      <sheetName val="SU A0010"/>
      <sheetName val="SU 10001"/>
      <sheetName val="SU 10001 Drawing"/>
      <sheetName val="SU 10002"/>
      <sheetName val="SU 10002 Drawing"/>
      <sheetName val="SU 10003"/>
      <sheetName val="SU 10003 Drawing"/>
      <sheetName val="SU 10004"/>
      <sheetName val="SU 10004 Drawing"/>
      <sheetName val="SU 10005"/>
      <sheetName val="SU 10005 Drawing"/>
      <sheetName val="SU 10006"/>
      <sheetName val="SU 10006 Drawing"/>
      <sheetName val="SU 10007"/>
      <sheetName val="SU 10007 Drawing"/>
      <sheetName val="SU A0011"/>
      <sheetName val="SU 11001"/>
      <sheetName val="SU 11001 Drawing"/>
      <sheetName val="SU 11002"/>
      <sheetName val="SU 11002 Drawing"/>
      <sheetName val="SU 11003"/>
      <sheetName val="SU 11003 Drawing"/>
      <sheetName val="SU 11004"/>
      <sheetName val="SU 11004 Drawing"/>
      <sheetName val="SU 11005"/>
      <sheetName val="SU 11005 Drawing"/>
      <sheetName val="SU 11006"/>
      <sheetName val="WT"/>
      <sheetName val="WT A0001"/>
      <sheetName val="WT A0002"/>
      <sheetName val="WT 02001"/>
      <sheetName val="WT 02001 Drawing"/>
      <sheetName val="WT 02002"/>
      <sheetName val="WT 02002 Drawing"/>
      <sheetName val="WT 02003"/>
      <sheetName val="WT 02003-03003 Drawing"/>
      <sheetName val="WT A0003"/>
      <sheetName val="WT 03001"/>
      <sheetName val="WT 03001 Drawing"/>
      <sheetName val="WT 03002"/>
      <sheetName val="WT 03002 Drawing"/>
      <sheetName val="WT 030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 Par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6933C"/>
    <pageSetUpPr fitToPage="1"/>
  </sheetPr>
  <dimension ref="A1:N39"/>
  <sheetViews>
    <sheetView tabSelected="1" zoomScale="80" zoomScaleNormal="80" zoomScalePageLayoutView="49" workbookViewId="0">
      <selection activeCell="L19" sqref="L19"/>
    </sheetView>
  </sheetViews>
  <sheetFormatPr baseColWidth="10" defaultColWidth="9.109375" defaultRowHeight="14.4" x14ac:dyDescent="0.3"/>
  <cols>
    <col min="1" max="1" width="10.44140625" style="1" bestFit="1" customWidth="1"/>
    <col min="2" max="2" width="45.6640625" style="1" bestFit="1" customWidth="1"/>
    <col min="3" max="3" width="64.77734375" style="1" bestFit="1" customWidth="1"/>
    <col min="4" max="4" width="12.33203125" style="1" bestFit="1" customWidth="1"/>
    <col min="5" max="5" width="10.6640625" style="1" customWidth="1"/>
    <col min="6" max="6" width="8.77734375" style="1" bestFit="1" customWidth="1"/>
    <col min="7" max="7" width="11.5546875" style="1" customWidth="1"/>
    <col min="8" max="8" width="9.6640625" style="1" bestFit="1" customWidth="1"/>
    <col min="9" max="9" width="11" style="1" bestFit="1" customWidth="1"/>
    <col min="10" max="10" width="9.109375" style="1" bestFit="1" customWidth="1"/>
    <col min="11" max="11" width="8.88671875" style="1" customWidth="1"/>
    <col min="12" max="12" width="7.6640625" style="1" bestFit="1" customWidth="1"/>
    <col min="13" max="13" width="13.77734375" style="1" bestFit="1" customWidth="1"/>
    <col min="14" max="14" width="9.109375" style="1" bestFit="1" customWidth="1"/>
    <col min="15" max="16384" width="9.109375" style="1"/>
  </cols>
  <sheetData>
    <row r="1" spans="1:14" x14ac:dyDescent="0.3">
      <c r="A1" s="41" t="s">
        <v>0</v>
      </c>
      <c r="B1" s="1" t="s">
        <v>1</v>
      </c>
      <c r="D1" s="2" t="s">
        <v>2</v>
      </c>
      <c r="J1" s="41" t="s">
        <v>3</v>
      </c>
      <c r="K1" s="3">
        <v>81</v>
      </c>
      <c r="M1" s="41" t="s">
        <v>4</v>
      </c>
      <c r="N1" s="4">
        <f>N14+I30+J39</f>
        <v>26.183297910649134</v>
      </c>
    </row>
    <row r="2" spans="1:14" x14ac:dyDescent="0.3">
      <c r="A2" s="41" t="s">
        <v>5</v>
      </c>
      <c r="B2" s="1" t="s">
        <v>6</v>
      </c>
      <c r="M2" s="41" t="s">
        <v>7</v>
      </c>
      <c r="N2" s="5">
        <v>1</v>
      </c>
    </row>
    <row r="3" spans="1:14" x14ac:dyDescent="0.3">
      <c r="A3" s="41" t="s">
        <v>8</v>
      </c>
      <c r="B3" s="1" t="s">
        <v>9</v>
      </c>
      <c r="J3" s="41" t="s">
        <v>10</v>
      </c>
    </row>
    <row r="4" spans="1:14" x14ac:dyDescent="0.3">
      <c r="A4" s="41" t="s">
        <v>11</v>
      </c>
      <c r="B4" s="6" t="s">
        <v>12</v>
      </c>
      <c r="J4" s="41" t="s">
        <v>13</v>
      </c>
      <c r="M4" s="41" t="s">
        <v>14</v>
      </c>
      <c r="N4" s="4">
        <f>N1*N2</f>
        <v>26.183297910649134</v>
      </c>
    </row>
    <row r="5" spans="1:14" x14ac:dyDescent="0.3">
      <c r="A5" s="41" t="s">
        <v>15</v>
      </c>
      <c r="B5" s="1" t="s">
        <v>16</v>
      </c>
      <c r="J5" s="41" t="s">
        <v>17</v>
      </c>
    </row>
    <row r="6" spans="1:14" x14ac:dyDescent="0.3">
      <c r="A6" s="41" t="s">
        <v>18</v>
      </c>
      <c r="B6" s="1" t="s">
        <v>19</v>
      </c>
    </row>
    <row r="9" spans="1:14" x14ac:dyDescent="0.3">
      <c r="A9" s="44" t="s">
        <v>20</v>
      </c>
      <c r="B9" s="44" t="s">
        <v>21</v>
      </c>
      <c r="C9" s="44" t="s">
        <v>22</v>
      </c>
      <c r="D9" s="44" t="s">
        <v>23</v>
      </c>
      <c r="E9" s="44" t="s">
        <v>24</v>
      </c>
      <c r="F9" s="44" t="s">
        <v>25</v>
      </c>
      <c r="G9" s="44" t="s">
        <v>26</v>
      </c>
      <c r="H9" s="44" t="s">
        <v>27</v>
      </c>
      <c r="I9" s="44" t="s">
        <v>28</v>
      </c>
      <c r="J9" s="44" t="s">
        <v>29</v>
      </c>
      <c r="K9" s="44" t="s">
        <v>30</v>
      </c>
      <c r="L9" s="44" t="s">
        <v>31</v>
      </c>
      <c r="M9" s="44" t="s">
        <v>32</v>
      </c>
      <c r="N9" s="44" t="s">
        <v>33</v>
      </c>
    </row>
    <row r="10" spans="1:14" x14ac:dyDescent="0.3">
      <c r="A10" s="7">
        <v>10</v>
      </c>
      <c r="B10" s="7" t="s">
        <v>34</v>
      </c>
      <c r="C10" s="7" t="s">
        <v>35</v>
      </c>
      <c r="D10" s="8">
        <v>1</v>
      </c>
      <c r="E10" s="7"/>
      <c r="F10" s="7" t="s">
        <v>36</v>
      </c>
      <c r="G10" s="7"/>
      <c r="H10" s="9"/>
      <c r="I10" s="10"/>
      <c r="J10" s="11"/>
      <c r="K10" s="9"/>
      <c r="L10" s="9"/>
      <c r="M10" s="12">
        <v>2</v>
      </c>
      <c r="N10" s="13">
        <f>IF(J10="",D10*M10,D10*J10*K10*L10*M10)</f>
        <v>2</v>
      </c>
    </row>
    <row r="11" spans="1:14" x14ac:dyDescent="0.3">
      <c r="A11" s="7">
        <v>20</v>
      </c>
      <c r="B11" s="7" t="s">
        <v>37</v>
      </c>
      <c r="C11" s="7" t="s">
        <v>38</v>
      </c>
      <c r="D11" s="8">
        <f xml:space="preserve"> 2.23*E11+3.52</f>
        <v>6.8650000000000002</v>
      </c>
      <c r="E11" s="7">
        <v>1.5</v>
      </c>
      <c r="F11" s="7" t="s">
        <v>85</v>
      </c>
      <c r="G11" s="7"/>
      <c r="H11" s="9"/>
      <c r="I11" s="10"/>
      <c r="J11" s="11"/>
      <c r="K11" s="9"/>
      <c r="L11" s="9"/>
      <c r="M11" s="12"/>
      <c r="N11" s="13">
        <f>E11*D11</f>
        <v>10.297499999999999</v>
      </c>
    </row>
    <row r="12" spans="1:14" ht="13.8" customHeight="1" x14ac:dyDescent="0.3">
      <c r="A12" s="7">
        <v>30</v>
      </c>
      <c r="B12" s="7" t="s">
        <v>40</v>
      </c>
      <c r="C12" s="7" t="s">
        <v>41</v>
      </c>
      <c r="D12" s="8">
        <v>10</v>
      </c>
      <c r="E12" s="7">
        <v>0.192</v>
      </c>
      <c r="F12" s="7" t="s">
        <v>42</v>
      </c>
      <c r="G12" s="7"/>
      <c r="H12" s="9"/>
      <c r="I12" s="14"/>
      <c r="J12" s="11"/>
      <c r="K12" s="9"/>
      <c r="L12" s="15"/>
      <c r="M12" s="12">
        <v>0.192</v>
      </c>
      <c r="N12" s="13">
        <f>IF(J12="",D12*M12,D12*J12*K12*L12*M12)</f>
        <v>1.92</v>
      </c>
    </row>
    <row r="13" spans="1:14" x14ac:dyDescent="0.3">
      <c r="A13" s="7">
        <v>40</v>
      </c>
      <c r="B13" s="45" t="s">
        <v>71</v>
      </c>
      <c r="C13" s="46" t="s">
        <v>74</v>
      </c>
      <c r="D13" s="47">
        <v>200</v>
      </c>
      <c r="E13" s="48">
        <f>J13*K13*L13</f>
        <v>8.0000000000000026E-4</v>
      </c>
      <c r="F13" s="46" t="s">
        <v>70</v>
      </c>
      <c r="G13" s="46"/>
      <c r="H13" s="49"/>
      <c r="I13" s="50"/>
      <c r="J13" s="51">
        <f>0.4*0.025</f>
        <v>1.0000000000000002E-2</v>
      </c>
      <c r="K13" s="52">
        <f>0.08/L13</f>
        <v>5.0632911392405066E-5</v>
      </c>
      <c r="L13" s="53">
        <v>1580</v>
      </c>
      <c r="M13" s="54">
        <v>1</v>
      </c>
      <c r="N13" s="47">
        <f>IF(J13="",D13*M13,D13*J13*K13*L13*M13)</f>
        <v>0.16000000000000006</v>
      </c>
    </row>
    <row r="14" spans="1:14" s="16" customFormat="1" x14ac:dyDescent="0.3">
      <c r="M14" s="43" t="s">
        <v>33</v>
      </c>
      <c r="N14" s="42">
        <f>SUM(N10:N13)</f>
        <v>14.3775</v>
      </c>
    </row>
    <row r="16" spans="1:14" s="16" customFormat="1" x14ac:dyDescent="0.3">
      <c r="A16" s="44" t="s">
        <v>20</v>
      </c>
      <c r="B16" s="44" t="s">
        <v>43</v>
      </c>
      <c r="C16" s="44" t="s">
        <v>22</v>
      </c>
      <c r="D16" s="44" t="s">
        <v>23</v>
      </c>
      <c r="E16" s="44" t="s">
        <v>36</v>
      </c>
      <c r="F16" s="44" t="s">
        <v>32</v>
      </c>
      <c r="G16" s="44" t="s">
        <v>44</v>
      </c>
      <c r="H16" s="44" t="s">
        <v>45</v>
      </c>
      <c r="I16" s="44" t="s">
        <v>33</v>
      </c>
    </row>
    <row r="17" spans="1:14" s="23" customFormat="1" x14ac:dyDescent="0.3">
      <c r="A17" s="17">
        <v>10</v>
      </c>
      <c r="B17" s="18" t="s">
        <v>46</v>
      </c>
      <c r="C17" s="17" t="s">
        <v>47</v>
      </c>
      <c r="D17" s="19">
        <v>0.06</v>
      </c>
      <c r="E17" s="17" t="s">
        <v>72</v>
      </c>
      <c r="F17" s="20">
        <v>84</v>
      </c>
      <c r="G17" s="20"/>
      <c r="H17" s="20"/>
      <c r="I17" s="21">
        <f t="shared" ref="I17:I29" si="0">IF(H17="",D17*F17,D17*F17*H17)</f>
        <v>5.04</v>
      </c>
      <c r="J17" s="22"/>
      <c r="K17" s="22"/>
      <c r="L17" s="22"/>
      <c r="M17" s="22"/>
      <c r="N17" s="22"/>
    </row>
    <row r="18" spans="1:14" s="23" customFormat="1" x14ac:dyDescent="0.3">
      <c r="A18" s="24">
        <v>20</v>
      </c>
      <c r="B18" s="67" t="s">
        <v>73</v>
      </c>
      <c r="C18" s="55" t="s">
        <v>74</v>
      </c>
      <c r="D18" s="57">
        <v>35</v>
      </c>
      <c r="E18" s="58" t="s">
        <v>42</v>
      </c>
      <c r="F18" s="59">
        <f>J13</f>
        <v>1.0000000000000002E-2</v>
      </c>
      <c r="G18" s="56"/>
      <c r="H18" s="56"/>
      <c r="I18" s="57">
        <f>IF(H18="",D18*F18,D18*F18*H18)</f>
        <v>0.35000000000000009</v>
      </c>
      <c r="J18" s="22"/>
      <c r="K18" s="22"/>
      <c r="L18" s="22"/>
      <c r="M18" s="22"/>
      <c r="N18" s="22"/>
    </row>
    <row r="19" spans="1:14" s="23" customFormat="1" x14ac:dyDescent="0.3">
      <c r="A19" s="17">
        <v>30</v>
      </c>
      <c r="B19" s="67" t="s">
        <v>81</v>
      </c>
      <c r="C19" s="55" t="s">
        <v>74</v>
      </c>
      <c r="D19" s="60">
        <v>5</v>
      </c>
      <c r="E19" s="55" t="s">
        <v>42</v>
      </c>
      <c r="F19" s="59">
        <f>J13</f>
        <v>1.0000000000000002E-2</v>
      </c>
      <c r="G19" s="56"/>
      <c r="H19" s="55"/>
      <c r="I19" s="60">
        <f t="shared" ref="I19" si="1">IF(H19="",D19*F19,D19*F19*H19)</f>
        <v>5.000000000000001E-2</v>
      </c>
      <c r="J19" s="22"/>
      <c r="K19" s="22"/>
      <c r="L19" s="22"/>
      <c r="M19" s="22"/>
      <c r="N19" s="22"/>
    </row>
    <row r="20" spans="1:14" x14ac:dyDescent="0.3">
      <c r="A20" s="17">
        <v>40</v>
      </c>
      <c r="B20" s="25" t="s">
        <v>48</v>
      </c>
      <c r="C20" s="26" t="s">
        <v>49</v>
      </c>
      <c r="D20" s="27">
        <v>0.35</v>
      </c>
      <c r="E20" s="25" t="s">
        <v>50</v>
      </c>
      <c r="F20" s="28">
        <v>2</v>
      </c>
      <c r="G20" s="24"/>
      <c r="H20" s="24"/>
      <c r="I20" s="29">
        <f t="shared" si="0"/>
        <v>0.7</v>
      </c>
    </row>
    <row r="21" spans="1:14" x14ac:dyDescent="0.3">
      <c r="A21" s="24">
        <v>50</v>
      </c>
      <c r="B21" s="7" t="s">
        <v>69</v>
      </c>
      <c r="C21" s="7" t="s">
        <v>67</v>
      </c>
      <c r="D21" s="19">
        <v>0.06</v>
      </c>
      <c r="E21" s="7" t="s">
        <v>36</v>
      </c>
      <c r="F21" s="20">
        <v>1</v>
      </c>
      <c r="G21" s="7"/>
      <c r="H21" s="7"/>
      <c r="I21" s="30">
        <f t="shared" si="0"/>
        <v>0.06</v>
      </c>
    </row>
    <row r="22" spans="1:14" x14ac:dyDescent="0.3">
      <c r="A22" s="17">
        <v>60</v>
      </c>
      <c r="B22" s="7" t="s">
        <v>52</v>
      </c>
      <c r="C22" s="7" t="s">
        <v>68</v>
      </c>
      <c r="D22" s="19">
        <v>0.75</v>
      </c>
      <c r="E22" s="7" t="s">
        <v>36</v>
      </c>
      <c r="F22" s="20">
        <v>1</v>
      </c>
      <c r="G22" s="7"/>
      <c r="H22" s="7"/>
      <c r="I22" s="30">
        <f t="shared" si="0"/>
        <v>0.75</v>
      </c>
    </row>
    <row r="23" spans="1:14" x14ac:dyDescent="0.3">
      <c r="A23" s="17">
        <v>70</v>
      </c>
      <c r="B23" s="32" t="s">
        <v>53</v>
      </c>
      <c r="C23" s="7" t="s">
        <v>68</v>
      </c>
      <c r="D23" s="33">
        <v>0.25</v>
      </c>
      <c r="E23" s="32" t="s">
        <v>36</v>
      </c>
      <c r="F23" s="34">
        <v>1</v>
      </c>
      <c r="G23" s="32"/>
      <c r="H23" s="32"/>
      <c r="I23" s="35">
        <f t="shared" si="0"/>
        <v>0.25</v>
      </c>
    </row>
    <row r="24" spans="1:14" x14ac:dyDescent="0.3">
      <c r="A24" s="24">
        <v>80</v>
      </c>
      <c r="B24" s="36" t="s">
        <v>48</v>
      </c>
      <c r="C24" s="31" t="s">
        <v>54</v>
      </c>
      <c r="D24" s="33">
        <v>0.35</v>
      </c>
      <c r="E24" s="31" t="s">
        <v>50</v>
      </c>
      <c r="F24" s="34">
        <v>2</v>
      </c>
      <c r="G24" s="31"/>
      <c r="H24" s="31"/>
      <c r="I24" s="37">
        <f t="shared" si="0"/>
        <v>0.7</v>
      </c>
    </row>
    <row r="25" spans="1:14" x14ac:dyDescent="0.3">
      <c r="A25" s="17">
        <v>90</v>
      </c>
      <c r="B25" s="18" t="s">
        <v>78</v>
      </c>
      <c r="C25" s="55" t="s">
        <v>80</v>
      </c>
      <c r="D25" s="60">
        <v>0.06</v>
      </c>
      <c r="E25" s="55" t="s">
        <v>36</v>
      </c>
      <c r="F25" s="7">
        <v>2</v>
      </c>
      <c r="G25" s="55"/>
      <c r="H25" s="55"/>
      <c r="I25" s="66">
        <f t="shared" si="0"/>
        <v>0.12</v>
      </c>
    </row>
    <row r="26" spans="1:14" x14ac:dyDescent="0.3">
      <c r="A26" s="17">
        <v>100</v>
      </c>
      <c r="B26" s="18" t="s">
        <v>78</v>
      </c>
      <c r="C26" s="55" t="s">
        <v>79</v>
      </c>
      <c r="D26" s="60">
        <v>0.06</v>
      </c>
      <c r="E26" s="55" t="s">
        <v>36</v>
      </c>
      <c r="F26" s="7">
        <v>2</v>
      </c>
      <c r="G26" s="55"/>
      <c r="H26" s="55"/>
      <c r="I26" s="66">
        <f t="shared" ref="I26" si="2">IF(H26="",D26*F26,D26*F26*H26)</f>
        <v>0.12</v>
      </c>
    </row>
    <row r="27" spans="1:14" x14ac:dyDescent="0.3">
      <c r="A27" s="24">
        <v>110</v>
      </c>
      <c r="B27" s="18" t="s">
        <v>46</v>
      </c>
      <c r="C27" s="17" t="s">
        <v>55</v>
      </c>
      <c r="D27" s="19">
        <v>0.06</v>
      </c>
      <c r="E27" s="17" t="s">
        <v>36</v>
      </c>
      <c r="F27" s="20">
        <v>4</v>
      </c>
      <c r="G27" s="20"/>
      <c r="H27" s="20"/>
      <c r="I27" s="21">
        <f t="shared" si="0"/>
        <v>0.24</v>
      </c>
    </row>
    <row r="28" spans="1:14" x14ac:dyDescent="0.3">
      <c r="A28" s="17">
        <v>120</v>
      </c>
      <c r="B28" s="38" t="s">
        <v>56</v>
      </c>
      <c r="C28" s="38" t="s">
        <v>57</v>
      </c>
      <c r="D28" s="8">
        <v>0.5</v>
      </c>
      <c r="E28" s="7" t="s">
        <v>36</v>
      </c>
      <c r="F28" s="7">
        <v>1</v>
      </c>
      <c r="G28" s="7"/>
      <c r="H28" s="7"/>
      <c r="I28" s="21">
        <f t="shared" si="0"/>
        <v>0.5</v>
      </c>
    </row>
    <row r="29" spans="1:14" x14ac:dyDescent="0.3">
      <c r="A29" s="17">
        <v>130</v>
      </c>
      <c r="B29" s="38" t="s">
        <v>51</v>
      </c>
      <c r="C29" s="38" t="s">
        <v>58</v>
      </c>
      <c r="D29" s="8">
        <v>0.19</v>
      </c>
      <c r="E29" s="7" t="s">
        <v>36</v>
      </c>
      <c r="F29" s="7">
        <v>5</v>
      </c>
      <c r="G29" s="7"/>
      <c r="H29" s="7"/>
      <c r="I29" s="21">
        <f t="shared" si="0"/>
        <v>0.95</v>
      </c>
    </row>
    <row r="30" spans="1:14" s="16" customFormat="1" x14ac:dyDescent="0.3">
      <c r="H30" s="43" t="s">
        <v>33</v>
      </c>
      <c r="I30" s="42">
        <f>SUM(I17:I29)</f>
        <v>9.8299999999999983</v>
      </c>
    </row>
    <row r="32" spans="1:14" s="16" customFormat="1" x14ac:dyDescent="0.3">
      <c r="A32" s="44" t="s">
        <v>20</v>
      </c>
      <c r="B32" s="44" t="s">
        <v>59</v>
      </c>
      <c r="C32" s="44" t="s">
        <v>22</v>
      </c>
      <c r="D32" s="44" t="s">
        <v>23</v>
      </c>
      <c r="E32" s="44" t="s">
        <v>24</v>
      </c>
      <c r="F32" s="44" t="s">
        <v>25</v>
      </c>
      <c r="G32" s="44" t="s">
        <v>26</v>
      </c>
      <c r="H32" s="44" t="s">
        <v>27</v>
      </c>
      <c r="I32" s="44" t="s">
        <v>32</v>
      </c>
      <c r="J32" s="44" t="s">
        <v>33</v>
      </c>
    </row>
    <row r="33" spans="1:10" x14ac:dyDescent="0.3">
      <c r="A33" s="7">
        <v>10</v>
      </c>
      <c r="B33" s="7" t="s">
        <v>60</v>
      </c>
      <c r="C33" s="7" t="s">
        <v>61</v>
      </c>
      <c r="D33" s="8">
        <f>0.004*E33+0.02</f>
        <v>7.5999999999999998E-2</v>
      </c>
      <c r="E33" s="7">
        <v>14</v>
      </c>
      <c r="F33" s="39" t="s">
        <v>39</v>
      </c>
      <c r="G33" s="7"/>
      <c r="H33" s="38"/>
      <c r="I33" s="40">
        <v>4</v>
      </c>
      <c r="J33" s="8">
        <f t="shared" ref="J33:J37" si="3">D33*I33</f>
        <v>0.30399999999999999</v>
      </c>
    </row>
    <row r="34" spans="1:10" x14ac:dyDescent="0.3">
      <c r="A34" s="7">
        <v>20</v>
      </c>
      <c r="B34" s="7" t="s">
        <v>62</v>
      </c>
      <c r="C34" s="7" t="s">
        <v>63</v>
      </c>
      <c r="D34" s="8">
        <f>0.01*E34+0.01</f>
        <v>0.36000000000000004</v>
      </c>
      <c r="E34" s="7">
        <v>35</v>
      </c>
      <c r="F34" s="39" t="s">
        <v>39</v>
      </c>
      <c r="G34" s="7"/>
      <c r="H34" s="38"/>
      <c r="I34" s="40">
        <v>2</v>
      </c>
      <c r="J34" s="8">
        <f t="shared" si="3"/>
        <v>0.72000000000000008</v>
      </c>
    </row>
    <row r="35" spans="1:10" x14ac:dyDescent="0.3">
      <c r="A35" s="7">
        <v>30</v>
      </c>
      <c r="B35" s="7" t="s">
        <v>64</v>
      </c>
      <c r="C35" s="7" t="s">
        <v>83</v>
      </c>
      <c r="D35" s="8">
        <f>1/105154*E35^2*G35*SQRT(G35)+(0.005*EXP(0.319*E35))</f>
        <v>0.37625579841068207</v>
      </c>
      <c r="E35" s="1">
        <v>6</v>
      </c>
      <c r="F35" s="39" t="s">
        <v>39</v>
      </c>
      <c r="G35" s="7">
        <v>100</v>
      </c>
      <c r="H35" s="38" t="s">
        <v>39</v>
      </c>
      <c r="I35" s="40">
        <v>2</v>
      </c>
      <c r="J35" s="8">
        <f t="shared" si="3"/>
        <v>0.75251159682136415</v>
      </c>
    </row>
    <row r="36" spans="1:10" x14ac:dyDescent="0.3">
      <c r="A36" s="7">
        <v>40</v>
      </c>
      <c r="B36" s="7" t="s">
        <v>65</v>
      </c>
      <c r="C36" s="7" t="s">
        <v>84</v>
      </c>
      <c r="D36" s="8">
        <f>(0.009*EXP(0.2*E36))</f>
        <v>2.9881052304628931E-2</v>
      </c>
      <c r="E36" s="7">
        <v>6</v>
      </c>
      <c r="F36" s="39" t="s">
        <v>39</v>
      </c>
      <c r="G36" s="7"/>
      <c r="H36" s="38"/>
      <c r="I36" s="40">
        <v>6</v>
      </c>
      <c r="J36" s="8">
        <f t="shared" si="3"/>
        <v>0.1792863138277736</v>
      </c>
    </row>
    <row r="37" spans="1:10" x14ac:dyDescent="0.3">
      <c r="A37" s="7">
        <v>50</v>
      </c>
      <c r="B37" s="7" t="s">
        <v>66</v>
      </c>
      <c r="C37" s="7" t="s">
        <v>82</v>
      </c>
      <c r="D37" s="8">
        <v>0.01</v>
      </c>
      <c r="E37" s="7">
        <v>6</v>
      </c>
      <c r="F37" s="39" t="s">
        <v>39</v>
      </c>
      <c r="G37" s="7"/>
      <c r="H37" s="38"/>
      <c r="I37" s="40">
        <v>2</v>
      </c>
      <c r="J37" s="8">
        <f t="shared" si="3"/>
        <v>0.02</v>
      </c>
    </row>
    <row r="38" spans="1:10" x14ac:dyDescent="0.3">
      <c r="A38" s="7">
        <v>60</v>
      </c>
      <c r="B38" s="61" t="s">
        <v>75</v>
      </c>
      <c r="C38" s="7" t="s">
        <v>77</v>
      </c>
      <c r="D38" s="62">
        <v>3.0000000000000001E-3</v>
      </c>
      <c r="E38" s="61">
        <f>30*5</f>
        <v>150</v>
      </c>
      <c r="F38" s="7" t="s">
        <v>76</v>
      </c>
      <c r="G38" s="7"/>
      <c r="H38" s="38"/>
      <c r="I38" s="7">
        <v>2</v>
      </c>
      <c r="J38" s="63">
        <f>I38*D38*E38</f>
        <v>0.9</v>
      </c>
    </row>
    <row r="39" spans="1:10" s="16" customFormat="1" x14ac:dyDescent="0.3">
      <c r="I39" s="64" t="s">
        <v>33</v>
      </c>
      <c r="J39" s="65">
        <f>SUM(J33:J37)</f>
        <v>1.9757979106491377</v>
      </c>
    </row>
  </sheetData>
  <hyperlinks>
    <hyperlink ref="D1" location="BOM!A1" display="Back to BOM"/>
  </hyperlinks>
  <printOptions horizontalCentered="1"/>
  <pageMargins left="0.3" right="0.3" top="0.3" bottom="0.4" header="0.2" footer="0.2"/>
  <pageSetup paperSize="9" scale="58" orientation="landscape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EN A0007</vt:lpstr>
      <vt:lpstr>'EN A0007'!Zone_d_impression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2018-04-30T19:28:22Z</dcterms:created>
  <dcterms:modified xsi:type="dcterms:W3CDTF">2018-04-30T21:23:40Z</dcterms:modified>
</cp:coreProperties>
</file>