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4740" yWindow="60" windowWidth="16380" windowHeight="8196" activeTab="4"/>
  </bookViews>
  <sheets>
    <sheet name="Instructions" sheetId="7" r:id="rId1"/>
    <sheet name="BOM" sheetId="8" r:id="rId2"/>
    <sheet name="SU A0500" sheetId="1" r:id="rId3"/>
    <sheet name="SU 510_001" sheetId="2" r:id="rId4"/>
    <sheet name="dSU 510_001" sheetId="9" r:id="rId5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dSU_510_001">'dSU 510_001'!$B$1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510_001">'SU 510_001'!$B$6</definedName>
    <definedName name="SU_510_001_f">'SU 510_001'!#REF!</definedName>
    <definedName name="SU_510_001_m">'SU 510_001'!$N$12</definedName>
    <definedName name="SU_510_001_p">'SU 510_001'!$I$22</definedName>
    <definedName name="SU_510_001_q">'SU 510_001'!$N$3</definedName>
    <definedName name="SU_510_001_t">'SU 510_001'!#REF!</definedName>
    <definedName name="SU_A0500">'SU A0500'!$B$5</definedName>
    <definedName name="SU_A0500_f">'SU A0500'!$J$37</definedName>
    <definedName name="SU_A0500_m">'SU A0500'!$N$18</definedName>
    <definedName name="SU_A0500_p">'SU A0500'!$I$31</definedName>
    <definedName name="SU_A0500_pa">'SU A0500'!$E$11</definedName>
    <definedName name="SU_A0500_q">'SU A0500'!$N$3</definedName>
    <definedName name="SU_A0500_t">'SU A0500'!$I$41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BOM!$A$1:$O$9</definedName>
  </definedNames>
  <calcPr calcId="152511" iterateDelta="1E-4"/>
</workbook>
</file>

<file path=xl/calcChain.xml><?xml version="1.0" encoding="utf-8"?>
<calcChain xmlns="http://schemas.openxmlformats.org/spreadsheetml/2006/main">
  <c r="L8" i="8" l="1"/>
  <c r="K8" i="8"/>
  <c r="J8" i="8"/>
  <c r="G8" i="8"/>
  <c r="N7" i="8"/>
  <c r="M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7" i="8" l="1"/>
  <c r="I30" i="1"/>
  <c r="I28" i="1"/>
  <c r="I26" i="1"/>
  <c r="I27" i="1"/>
  <c r="I29" i="1"/>
  <c r="N18" i="1" l="1"/>
  <c r="B8" i="8"/>
  <c r="B3" i="2" l="1"/>
  <c r="B9" i="8"/>
  <c r="B7" i="8"/>
  <c r="M9" i="8" l="1"/>
  <c r="I20" i="2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I31" i="1"/>
  <c r="I41" i="1"/>
  <c r="L9" i="8"/>
  <c r="N9" i="8"/>
  <c r="N5" i="2" l="1"/>
  <c r="O7" i="8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<sst xmlns="http://schemas.openxmlformats.org/spreadsheetml/2006/main" count="298" uniqueCount="182">
  <si>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</si>
  <si>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</si>
  <si>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</si>
  <si>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</si>
  <si>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</si>
  <si>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</si>
  <si>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</si>
  <si>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</si>
  <si>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</si>
  <si>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</si>
  <si>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</si>
  <si>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</si>
  <si>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</si>
  <si>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</si>
  <si>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</si>
  <si>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</si>
  <si>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</si>
  <si>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</si>
  <si>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</si>
  <si>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</si>
  <si>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</si>
  <si>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</si>
  <si>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</si>
  <si>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</si>
  <si>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</si>
  <si>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</si>
  <si>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</si>
  <si>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</si>
  <si>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</si>
  <si>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</si>
  <si>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</si>
  <si>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</si>
  <si>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</si>
  <si>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</si>
  <si>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</si>
  <si>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</si>
  <si>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</si>
  <si>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</si>
  <si>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</si>
  <si>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</si>
  <si>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</si>
  <si>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</si>
  <si>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</si>
  <si>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</si>
  <si>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</si>
  <si>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</si>
  <si>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</si>
  <si>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</si>
  <si>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</si>
  <si>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</si>
  <si>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</si>
  <si>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</si>
  <si>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</si>
  <si>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</si>
  <si>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</si>
  <si>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</si>
  <si>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</si>
  <si>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</si>
  <si>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</si>
  <si>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</si>
  <si>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</si>
  <si>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</si>
  <si>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</si>
  <si>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</si>
  <si>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</si>
  <si>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</si>
  <si>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</si>
  <si>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</si>
  <si>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</si>
  <si>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</si>
  <si>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</si>
  <si>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</si>
  <si>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</si>
  <si>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</si>
  <si>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</si>
  <si>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</si>
  <si>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</si>
  <si>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</si>
  <si>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</si>
  <si>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</si>
  <si>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</si>
  <si>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</si>
  <si>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</si>
  <si>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</si>
  <si>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</si>
  <si>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</si>
  <si>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</si>
  <si>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</si>
  <si>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</si>
  <si>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</si>
  <si>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</si>
  <si>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</si>
  <si>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</si>
  <si>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</si>
  <si>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</si>
  <si>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</si>
  <si>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</si>
  <si>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</si>
  <si>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</si>
  <si>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</si>
  <si>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</si>
  <si>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</si>
  <si>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</si>
  <si>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</si>
  <si>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</si>
  <si>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</si>
  <si>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</si>
  <si>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</si>
  <si>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</si>
  <si>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</si>
  <si>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</si>
  <si>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</si>
  <si>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</si>
  <si>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</si>
  <si>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</si>
  <si>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</si>
  <si>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</si>
  <si>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</si>
  <si>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</si>
  <si>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</si>
  <si>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</si>
  <si>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</si>
  <si>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</si>
  <si>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</si>
  <si>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</si>
  <si>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</si>
  <si>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</si>
  <si>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</si>
  <si>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</si>
  <si>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</si>
  <si>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</si>
  <si>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</si>
  <si>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</si>
  <si>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</si>
  <si>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</si>
  <si>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</si>
  <si>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</si>
  <si>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</si>
  <si>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A0500</t>
  </si>
  <si>
    <t>Spring</t>
  </si>
  <si>
    <t>Damper Öhlins TTX25 MkII</t>
  </si>
  <si>
    <t>Front suspension, right and left are symetric</t>
  </si>
  <si>
    <t>Front suspension</t>
  </si>
  <si>
    <t>Shock Front Bracket</t>
  </si>
  <si>
    <t>Bolt Damper Öhlins TTX25 MkII on 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</si>
  <si>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</si>
  <si>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</si>
  <si>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</si>
  <si>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</si>
  <si>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</si>
  <si>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</si>
  <si>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</si>
  <si>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</si>
  <si>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</si>
  <si>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</si>
  <si>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</si>
  <si>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</si>
  <si>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</si>
  <si>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Bolt damper to shock front bracket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</si>
  <si>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</si>
  <si>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</si>
  <si>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</si>
  <si>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</si>
  <si>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</si>
  <si>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</si>
  <si>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</si>
  <si>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</si>
  <si>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</si>
  <si>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</si>
  <si>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</si>
  <si>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</si>
  <si>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</si>
  <si>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</si>
  <si>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</si>
  <si>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Shock Front Bracket red paint</t>
  </si>
  <si>
    <t>m^2</t>
  </si>
  <si>
    <t>Weld - Round Tubing</t>
  </si>
  <si>
    <t>Weldind shock front bracket with the frame</t>
  </si>
  <si>
    <t>Aerosol apply</t>
  </si>
  <si>
    <t>Painting the suspension mount</t>
  </si>
  <si>
    <t>SU_510_001</t>
  </si>
  <si>
    <t>Welding of the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</si>
</sst>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  <numFmt numFmtId="182" formatCode="_-* #,##0.00\ &quot;€&quot;_-;\-* #,##0.00\ &quot;€&quot;_-;_-* &quot;-&quot;??\ &quot;€&quot;_-;_-@_-"/>
    <numFmt numFmtId="183" formatCode="_-* #,##0.00\ _€_-;\-* #,##0.00\ _€_-;_-* &quot;-&quot;??\ _€_-;_-@_-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9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0" fillId="0" borderId="0"/>
    <xf numFmtId="170" fontId="30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31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82" fontId="7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18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6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6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6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6" fillId="0" borderId="16" xfId="0" applyFont="1" applyFill="1" applyBorder="1"/>
    <xf numFmtId="0" fontId="26" fillId="0" borderId="6" xfId="9" applyFont="1" applyFill="1" applyBorder="1" applyAlignment="1">
      <alignment wrapText="1"/>
    </xf>
    <xf numFmtId="0" fontId="26" fillId="0" borderId="16" xfId="0" applyFont="1" applyBorder="1"/>
    <xf numFmtId="165" fontId="26" fillId="0" borderId="16" xfId="7" applyNumberFormat="1" applyFont="1" applyBorder="1" applyAlignment="1" applyProtection="1"/>
    <xf numFmtId="0" fontId="26" fillId="0" borderId="29" xfId="0" applyFont="1" applyBorder="1"/>
    <xf numFmtId="0" fontId="26" fillId="0" borderId="30" xfId="9" applyFont="1" applyFill="1" applyBorder="1" applyAlignment="1">
      <alignment wrapText="1"/>
    </xf>
    <xf numFmtId="165" fontId="26" fillId="0" borderId="29" xfId="7" applyNumberFormat="1" applyFont="1" applyBorder="1" applyAlignment="1" applyProtection="1"/>
    <xf numFmtId="0" fontId="26" fillId="0" borderId="29" xfId="7" applyNumberFormat="1" applyFont="1" applyBorder="1" applyAlignment="1">
      <alignment wrapText="1"/>
    </xf>
    <xf numFmtId="0" fontId="26" fillId="0" borderId="3" xfId="0" applyFont="1" applyBorder="1"/>
    <xf numFmtId="165" fontId="26" fillId="0" borderId="3" xfId="7" applyNumberFormat="1" applyFont="1" applyBorder="1" applyAlignment="1" applyProtection="1"/>
    <xf numFmtId="0" fontId="26" fillId="0" borderId="3" xfId="9" applyFont="1" applyFill="1" applyBorder="1" applyAlignment="1">
      <alignment wrapText="1"/>
    </xf>
    <xf numFmtId="0" fontId="26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6" fillId="0" borderId="3" xfId="3" applyFont="1" applyFill="1" applyBorder="1"/>
    <xf numFmtId="0" fontId="26" fillId="0" borderId="3" xfId="10" applyNumberFormat="1" applyFont="1" applyFill="1" applyBorder="1"/>
    <xf numFmtId="0" fontId="26" fillId="0" borderId="3" xfId="10" applyFont="1" applyFill="1" applyBorder="1"/>
    <xf numFmtId="0" fontId="26" fillId="0" borderId="0" xfId="0" applyNumberFormat="1" applyFont="1" applyFill="1" applyBorder="1"/>
    <xf numFmtId="0" fontId="26" fillId="0" borderId="32" xfId="42" applyFont="1" applyFill="1" applyBorder="1"/>
    <xf numFmtId="0" fontId="17" fillId="0" borderId="0" xfId="9" applyFont="1" applyFill="1" applyBorder="1" applyAlignment="1">
      <alignment wrapText="1"/>
    </xf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59" workbookViewId="0">
      <selection activeCell="A71" sqref="A71"/>
    </sheetView>
  </sheetViews>
  <sheetFormatPr baseColWidth="10" defaultRowHeight="14.4" x14ac:dyDescent="0.3"/>
  <sheetData>
    <row r="1" spans="1:2" x14ac:dyDescent="0.3">
      <c r="A1" s="90" t="s">
        <v>135</v>
      </c>
    </row>
    <row r="3" spans="1:2" x14ac:dyDescent="0.3">
      <c r="A3" s="89" t="s">
        <v>67</v>
      </c>
      <c r="B3" s="86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6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9" t="s">
        <v>72</v>
      </c>
      <c r="B18" s="86" t="s">
        <v>106</v>
      </c>
      <c r="C18" s="86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9" t="s">
        <v>74</v>
      </c>
      <c r="B23" s="86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6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9" t="s">
        <v>78</v>
      </c>
      <c r="B39" s="86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9" t="s">
        <v>79</v>
      </c>
      <c r="B45" s="86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9" t="s">
        <v>83</v>
      </c>
      <c r="B57" s="86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9" t="s">
        <v>95</v>
      </c>
      <c r="B63" s="86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6" t="s">
        <v>101</v>
      </c>
    </row>
    <row r="82" spans="1:1" x14ac:dyDescent="0.3">
      <c r="A82" s="90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15" sqref="G15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6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3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92" t="s">
        <v>133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91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12"/>
      <c r="B7" s="113" t="str">
        <f>'SU A0500'!B3</f>
        <v>Suspension &amp; Shocks</v>
      </c>
      <c r="C7" s="114" t="s">
        <v>138</v>
      </c>
      <c r="D7" s="114" t="s">
        <v>11</v>
      </c>
      <c r="E7" s="114"/>
      <c r="F7" s="164"/>
      <c r="G7" s="115" t="str">
        <f>'SU A0500'!B4</f>
        <v>Front suspension</v>
      </c>
      <c r="H7" s="114"/>
      <c r="I7" s="116">
        <f t="shared" ref="I7:I8" si="0">SUM(K7:N7)</f>
        <v>665.15333333333342</v>
      </c>
      <c r="J7" s="117">
        <f>SU_A0500_q</f>
        <v>1</v>
      </c>
      <c r="K7" s="118">
        <f>SU_A0500_m</f>
        <v>660.08</v>
      </c>
      <c r="L7" s="118">
        <f>SU_A0500_p</f>
        <v>4.24</v>
      </c>
      <c r="M7" s="118">
        <f>SU_A0500_f</f>
        <v>0.5</v>
      </c>
      <c r="N7" s="118">
        <f>SU_A0500_t</f>
        <v>0.33333333333333331</v>
      </c>
      <c r="O7" s="119">
        <f t="shared" ref="O7:O8" si="1">I7*J7</f>
        <v>665.15333333333342</v>
      </c>
      <c r="P7" s="120"/>
    </row>
    <row r="8" spans="1:16" ht="15" thickBot="1" x14ac:dyDescent="0.35">
      <c r="A8" s="121"/>
      <c r="B8" s="122" t="str">
        <f>'SU A0500'!B3</f>
        <v>Suspension &amp; Shocks</v>
      </c>
      <c r="C8" s="123" t="s">
        <v>159</v>
      </c>
      <c r="D8" s="124" t="s">
        <v>11</v>
      </c>
      <c r="E8" s="124"/>
      <c r="F8" s="163" t="str">
        <f>G7</f>
        <v>Front suspension</v>
      </c>
      <c r="G8" s="125" t="str">
        <f>'SU 510_001'!B5</f>
        <v>Shock Front Bracket</v>
      </c>
      <c r="H8" s="124"/>
      <c r="I8" s="126">
        <f t="shared" si="0"/>
        <v>5.9234014172552163</v>
      </c>
      <c r="J8" s="127">
        <f>SU_510_001_q</f>
        <v>2</v>
      </c>
      <c r="K8" s="128">
        <f>SU_510_001_m</f>
        <v>0.38660141725521602</v>
      </c>
      <c r="L8" s="128">
        <f>SU_510_001_p</f>
        <v>5.5368000000000004</v>
      </c>
      <c r="M8" s="128">
        <v>0</v>
      </c>
      <c r="N8" s="128">
        <v>0</v>
      </c>
      <c r="O8" s="129">
        <f t="shared" si="1"/>
        <v>11.846802834510433</v>
      </c>
      <c r="P8" s="130"/>
    </row>
    <row r="9" spans="1:16" s="12" customFormat="1" ht="15" thickTop="1" thickBot="1" x14ac:dyDescent="0.3">
      <c r="A9" s="5"/>
      <c r="B9" s="44" t="str">
        <f>'SU A0500'!B3</f>
        <v>Suspension &amp; Shocks</v>
      </c>
      <c r="C9" s="1"/>
      <c r="D9" s="1"/>
      <c r="E9" s="1"/>
      <c r="F9" s="167"/>
      <c r="G9" s="44" t="s">
        <v>66</v>
      </c>
      <c r="H9" s="1"/>
      <c r="I9" s="3"/>
      <c r="J9" s="4"/>
      <c r="K9" s="95">
        <f>SUMPRODUCT($J7:$J8,K7:K8)</f>
        <v>660.85320283451051</v>
      </c>
      <c r="L9" s="95">
        <f>SUMPRODUCT($J7:$J8,L7:L8)</f>
        <v>15.313600000000001</v>
      </c>
      <c r="M9" s="95">
        <f>SUMPRODUCT($J7:$J8,M7:M8)</f>
        <v>0.5</v>
      </c>
      <c r="N9" s="95">
        <f>SUMPRODUCT($J7:$J8,N7:N8)</f>
        <v>0.33333333333333331</v>
      </c>
      <c r="O9" s="95">
        <f>SUM(O7:O8)</f>
        <v>677.00013616784383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5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5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5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5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5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5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5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5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5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5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5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5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5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5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5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5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5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5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5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5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5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5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5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5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5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5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5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5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5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5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6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6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6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6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6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6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6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6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6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6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6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6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6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6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6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6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6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6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6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6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6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6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6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6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6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6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6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6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6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6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6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6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6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6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6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6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6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6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6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6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6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6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6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6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6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6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6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6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6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6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6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6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6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6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6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6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6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6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6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6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6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6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6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6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6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6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6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6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6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6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6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6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6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6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6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6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6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6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6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6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6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6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6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6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6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6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6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6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6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6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6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6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6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6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6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6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6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6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6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6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6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6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6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6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6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6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6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6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6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6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6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6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6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6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6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6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BR_01001" display="BR_01001"/>
    <hyperlink ref="G7" location="'SU A0500'!A1" display="'SU A0500'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5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6" t="s">
        <v>0</v>
      </c>
      <c r="B2" s="16" t="s">
        <v>45</v>
      </c>
      <c r="C2" s="59"/>
      <c r="D2" s="59"/>
      <c r="E2" s="59" t="s">
        <v>134</v>
      </c>
      <c r="F2" s="59"/>
      <c r="G2" s="59"/>
      <c r="H2" s="59"/>
      <c r="I2" s="59"/>
      <c r="J2" s="96" t="s">
        <v>1</v>
      </c>
      <c r="K2" s="81">
        <v>81</v>
      </c>
      <c r="L2" s="59"/>
      <c r="M2" s="96" t="s">
        <v>2</v>
      </c>
      <c r="N2" s="94">
        <f>SU_A0500_pa+SU_A0500_m+SU_A0500_p+SU_A0500_f+SU_A0500_t</f>
        <v>677.00013616784383</v>
      </c>
      <c r="O2" s="65"/>
    </row>
    <row r="3" spans="1:15" x14ac:dyDescent="0.3">
      <c r="A3" s="96" t="s">
        <v>3</v>
      </c>
      <c r="B3" s="16" t="s">
        <v>137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6" t="s">
        <v>4</v>
      </c>
      <c r="N3" s="79">
        <v>1</v>
      </c>
      <c r="O3" s="65"/>
    </row>
    <row r="4" spans="1:15" x14ac:dyDescent="0.3">
      <c r="A4" s="96" t="s">
        <v>5</v>
      </c>
      <c r="B4" s="60" t="s">
        <v>142</v>
      </c>
      <c r="C4" s="59"/>
      <c r="D4" s="59"/>
      <c r="E4" s="59"/>
      <c r="F4" s="59"/>
      <c r="G4" s="59"/>
      <c r="H4" s="59"/>
      <c r="I4" s="59"/>
      <c r="J4" s="97" t="s">
        <v>6</v>
      </c>
      <c r="K4" s="59"/>
      <c r="L4" s="59"/>
      <c r="M4" s="59"/>
      <c r="N4" s="59"/>
      <c r="O4" s="65"/>
    </row>
    <row r="5" spans="1:15" x14ac:dyDescent="0.3">
      <c r="A5" s="96" t="s">
        <v>7</v>
      </c>
      <c r="B5" s="18" t="s">
        <v>138</v>
      </c>
      <c r="C5" s="59"/>
      <c r="D5" s="59"/>
      <c r="E5" s="59"/>
      <c r="F5" s="59"/>
      <c r="G5" s="59"/>
      <c r="H5" s="59"/>
      <c r="I5" s="59"/>
      <c r="J5" s="97" t="s">
        <v>8</v>
      </c>
      <c r="K5" s="59"/>
      <c r="L5" s="59"/>
      <c r="M5" s="96" t="s">
        <v>9</v>
      </c>
      <c r="N5" s="76">
        <f>N2*N3</f>
        <v>677.00013616784383</v>
      </c>
      <c r="O5" s="65"/>
    </row>
    <row r="6" spans="1:15" x14ac:dyDescent="0.3">
      <c r="A6" s="96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7" t="s">
        <v>12</v>
      </c>
      <c r="K6" s="59"/>
      <c r="L6" s="59"/>
      <c r="M6" s="59"/>
      <c r="N6" s="59"/>
      <c r="O6" s="65"/>
    </row>
    <row r="7" spans="1:15" x14ac:dyDescent="0.3">
      <c r="A7" s="96" t="s">
        <v>13</v>
      </c>
      <c r="B7" s="131" t="s">
        <v>141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32" t="s">
        <v>14</v>
      </c>
      <c r="B9" s="132" t="s">
        <v>15</v>
      </c>
      <c r="C9" s="132" t="s">
        <v>16</v>
      </c>
      <c r="D9" s="132" t="s">
        <v>17</v>
      </c>
      <c r="E9" s="132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3" t="s">
        <v>143</v>
      </c>
      <c r="C10" s="33">
        <f>'SU 510_001'!N2</f>
        <v>5.9234014172552163</v>
      </c>
      <c r="D10" s="134">
        <f>SU_510_001_q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100" t="s">
        <v>18</v>
      </c>
      <c r="E11" s="101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32" t="s">
        <v>14</v>
      </c>
      <c r="B13" s="132" t="s">
        <v>19</v>
      </c>
      <c r="C13" s="132" t="s">
        <v>20</v>
      </c>
      <c r="D13" s="132" t="s">
        <v>21</v>
      </c>
      <c r="E13" s="132" t="s">
        <v>22</v>
      </c>
      <c r="F13" s="132" t="s">
        <v>23</v>
      </c>
      <c r="G13" s="132" t="s">
        <v>24</v>
      </c>
      <c r="H13" s="132" t="s">
        <v>25</v>
      </c>
      <c r="I13" s="132" t="s">
        <v>26</v>
      </c>
      <c r="J13" s="132" t="s">
        <v>27</v>
      </c>
      <c r="K13" s="132" t="s">
        <v>28</v>
      </c>
      <c r="L13" s="132" t="s">
        <v>29</v>
      </c>
      <c r="M13" s="132" t="s">
        <v>17</v>
      </c>
      <c r="N13" s="132" t="s">
        <v>18</v>
      </c>
      <c r="O13" s="65"/>
    </row>
    <row r="14" spans="1:15" x14ac:dyDescent="0.3">
      <c r="A14" s="19">
        <v>10</v>
      </c>
      <c r="B14" s="19" t="s">
        <v>140</v>
      </c>
      <c r="C14" s="19"/>
      <c r="D14" s="33">
        <v>305</v>
      </c>
      <c r="E14" s="19"/>
      <c r="F14" s="19" t="s">
        <v>35</v>
      </c>
      <c r="G14" s="19"/>
      <c r="H14" s="20"/>
      <c r="I14" s="136"/>
      <c r="J14" s="137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139</v>
      </c>
      <c r="C15" s="138"/>
      <c r="D15" s="33">
        <v>25</v>
      </c>
      <c r="E15" s="21"/>
      <c r="F15" s="21" t="s">
        <v>35</v>
      </c>
      <c r="G15" s="21"/>
      <c r="H15" s="20"/>
      <c r="I15" s="22"/>
      <c r="J15" s="139"/>
      <c r="K15" s="23"/>
      <c r="L15" s="140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41" t="s">
        <v>146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41" t="s">
        <v>173</v>
      </c>
      <c r="C17" s="28" t="s">
        <v>174</v>
      </c>
      <c r="D17" s="33">
        <v>10</v>
      </c>
      <c r="E17" s="28">
        <v>4.0000000000000001E-3</v>
      </c>
      <c r="F17" s="28" t="s">
        <v>175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5" t="s">
        <v>18</v>
      </c>
      <c r="N18" s="101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6" t="s">
        <v>14</v>
      </c>
      <c r="B20" s="96" t="s">
        <v>31</v>
      </c>
      <c r="C20" s="96" t="s">
        <v>20</v>
      </c>
      <c r="D20" s="96" t="s">
        <v>21</v>
      </c>
      <c r="E20" s="96" t="s">
        <v>32</v>
      </c>
      <c r="F20" s="96" t="s">
        <v>17</v>
      </c>
      <c r="G20" s="96" t="s">
        <v>33</v>
      </c>
      <c r="H20" s="96" t="s">
        <v>34</v>
      </c>
      <c r="I20" s="96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51">
        <v>10</v>
      </c>
      <c r="B21" s="152" t="s">
        <v>176</v>
      </c>
      <c r="C21" s="151" t="s">
        <v>177</v>
      </c>
      <c r="D21" s="151">
        <v>0.38</v>
      </c>
      <c r="E21" s="151" t="s">
        <v>47</v>
      </c>
      <c r="F21" s="151">
        <f>2*1.7</f>
        <v>3.4</v>
      </c>
      <c r="G21" s="151"/>
      <c r="H21" s="151"/>
      <c r="I21" s="154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70">
        <v>20</v>
      </c>
      <c r="B22" s="169" t="s">
        <v>178</v>
      </c>
      <c r="C22" s="169" t="s">
        <v>179</v>
      </c>
      <c r="D22" s="168">
        <v>5.25</v>
      </c>
      <c r="E22" s="170" t="s">
        <v>175</v>
      </c>
      <c r="F22" s="170">
        <v>4.0000000000000001E-3</v>
      </c>
      <c r="G22" s="151"/>
      <c r="H22" s="151"/>
      <c r="I22" s="154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3">
        <v>30</v>
      </c>
      <c r="B23" s="152" t="s">
        <v>149</v>
      </c>
      <c r="C23" s="153" t="s">
        <v>145</v>
      </c>
      <c r="D23" s="154">
        <v>0.06</v>
      </c>
      <c r="E23" s="153" t="s">
        <v>35</v>
      </c>
      <c r="F23" s="153">
        <v>2</v>
      </c>
      <c r="G23" s="153"/>
      <c r="H23" s="153"/>
      <c r="I23" s="154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5">
        <v>40</v>
      </c>
      <c r="B24" s="156" t="s">
        <v>148</v>
      </c>
      <c r="C24" s="155" t="s">
        <v>147</v>
      </c>
      <c r="D24" s="157">
        <v>2</v>
      </c>
      <c r="E24" s="158" t="s">
        <v>35</v>
      </c>
      <c r="F24" s="155">
        <v>2</v>
      </c>
      <c r="G24" s="155"/>
      <c r="H24" s="155"/>
      <c r="I24" s="157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9">
        <v>50</v>
      </c>
      <c r="B25" s="143" t="s">
        <v>150</v>
      </c>
      <c r="C25" s="143" t="s">
        <v>157</v>
      </c>
      <c r="D25" s="160">
        <v>0.06</v>
      </c>
      <c r="E25" s="159" t="s">
        <v>35</v>
      </c>
      <c r="F25" s="159">
        <v>2</v>
      </c>
      <c r="G25" s="159"/>
      <c r="H25" s="159"/>
      <c r="I25" s="160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9">
        <v>60</v>
      </c>
      <c r="B26" s="143" t="s">
        <v>150</v>
      </c>
      <c r="C26" s="143" t="s">
        <v>151</v>
      </c>
      <c r="D26" s="160">
        <v>0.06</v>
      </c>
      <c r="E26" s="159" t="s">
        <v>35</v>
      </c>
      <c r="F26" s="159">
        <v>2</v>
      </c>
      <c r="G26" s="159"/>
      <c r="H26" s="159"/>
      <c r="I26" s="160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9">
        <v>70</v>
      </c>
      <c r="B27" s="161" t="s">
        <v>152</v>
      </c>
      <c r="C27" s="143" t="s">
        <v>158</v>
      </c>
      <c r="D27" s="160">
        <v>0.12</v>
      </c>
      <c r="E27" s="159" t="s">
        <v>35</v>
      </c>
      <c r="F27" s="159">
        <v>2</v>
      </c>
      <c r="G27" s="159"/>
      <c r="H27" s="159"/>
      <c r="I27" s="160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9">
        <v>80</v>
      </c>
      <c r="B28" s="161" t="s">
        <v>152</v>
      </c>
      <c r="C28" s="143" t="s">
        <v>153</v>
      </c>
      <c r="D28" s="160">
        <v>0.12</v>
      </c>
      <c r="E28" s="159" t="s">
        <v>35</v>
      </c>
      <c r="F28" s="159">
        <v>2</v>
      </c>
      <c r="G28" s="159"/>
      <c r="H28" s="159"/>
      <c r="I28" s="160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9">
        <v>90</v>
      </c>
      <c r="B29" s="161" t="s">
        <v>154</v>
      </c>
      <c r="C29" s="143" t="s">
        <v>155</v>
      </c>
      <c r="D29" s="160">
        <v>0.75</v>
      </c>
      <c r="E29" s="162" t="s">
        <v>35</v>
      </c>
      <c r="F29" s="159">
        <v>2</v>
      </c>
      <c r="G29" s="159"/>
      <c r="H29" s="159"/>
      <c r="I29" s="160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9">
        <v>100</v>
      </c>
      <c r="B30" s="161" t="s">
        <v>156</v>
      </c>
      <c r="C30" s="143" t="s">
        <v>155</v>
      </c>
      <c r="D30" s="160">
        <v>0.25</v>
      </c>
      <c r="E30" s="162" t="s">
        <v>35</v>
      </c>
      <c r="F30" s="159">
        <v>2</v>
      </c>
      <c r="G30" s="159"/>
      <c r="H30" s="159"/>
      <c r="I30" s="160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100" t="s">
        <v>18</v>
      </c>
      <c r="I31" s="101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6" t="s">
        <v>14</v>
      </c>
      <c r="B33" s="96" t="s">
        <v>36</v>
      </c>
      <c r="C33" s="96" t="s">
        <v>20</v>
      </c>
      <c r="D33" s="96" t="s">
        <v>21</v>
      </c>
      <c r="E33" s="96" t="s">
        <v>22</v>
      </c>
      <c r="F33" s="96" t="s">
        <v>23</v>
      </c>
      <c r="G33" s="96" t="s">
        <v>24</v>
      </c>
      <c r="H33" s="96" t="s">
        <v>25</v>
      </c>
      <c r="I33" s="96" t="s">
        <v>17</v>
      </c>
      <c r="J33" s="96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144</v>
      </c>
      <c r="D34" s="77">
        <v>0.19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0.38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144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144</v>
      </c>
      <c r="D36" s="77">
        <v>0.04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0.08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9" t="s">
        <v>18</v>
      </c>
      <c r="J37" s="98">
        <f>SUM(J34:J36)</f>
        <v>0.5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6" t="s">
        <v>14</v>
      </c>
      <c r="B39" s="96" t="s">
        <v>40</v>
      </c>
      <c r="C39" s="96" t="s">
        <v>20</v>
      </c>
      <c r="D39" s="96" t="s">
        <v>21</v>
      </c>
      <c r="E39" s="96" t="s">
        <v>32</v>
      </c>
      <c r="F39" s="96" t="s">
        <v>17</v>
      </c>
      <c r="G39" s="96" t="s">
        <v>41</v>
      </c>
      <c r="H39" s="96" t="s">
        <v>42</v>
      </c>
      <c r="I39" s="96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72" t="s">
        <v>181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100" t="s">
        <v>18</v>
      </c>
      <c r="I41" s="101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6" spans="1:15" x14ac:dyDescent="0.3">
      <c r="B46" s="59"/>
      <c r="C46" s="171"/>
      <c r="D46" s="171"/>
      <c r="E46" s="59"/>
    </row>
    <row r="47" spans="1:15" x14ac:dyDescent="0.3">
      <c r="B47" s="59"/>
      <c r="C47" s="171"/>
      <c r="D47" s="171"/>
      <c r="E47" s="59"/>
    </row>
    <row r="48" spans="1:15" x14ac:dyDescent="0.3">
      <c r="B48" s="59"/>
      <c r="C48" s="173"/>
      <c r="D48" s="171"/>
      <c r="E48" s="59"/>
    </row>
    <row r="49" spans="2:5" x14ac:dyDescent="0.3">
      <c r="B49" s="59"/>
      <c r="C49" s="173"/>
      <c r="D49" s="171"/>
      <c r="E49" s="59"/>
    </row>
    <row r="50" spans="2:5" x14ac:dyDescent="0.3">
      <c r="B50" s="59"/>
      <c r="C50" s="173"/>
      <c r="D50" s="171"/>
      <c r="E50" s="59"/>
    </row>
    <row r="51" spans="2:5" x14ac:dyDescent="0.3">
      <c r="B51" s="59"/>
      <c r="C51" s="173"/>
      <c r="D51" s="171"/>
      <c r="E51" s="59"/>
    </row>
    <row r="52" spans="2:5" x14ac:dyDescent="0.3">
      <c r="B52" s="59"/>
      <c r="C52" s="173"/>
      <c r="D52" s="171"/>
      <c r="E52" s="59"/>
    </row>
    <row r="53" spans="2:5" x14ac:dyDescent="0.3">
      <c r="B53" s="59"/>
      <c r="C53" s="59"/>
      <c r="D53" s="59"/>
      <c r="E53" s="59"/>
    </row>
    <row r="54" spans="2:5" x14ac:dyDescent="0.3">
      <c r="B54" s="59"/>
      <c r="C54" s="59"/>
      <c r="D54" s="59"/>
      <c r="E54" s="59"/>
    </row>
    <row r="55" spans="2:5" x14ac:dyDescent="0.3">
      <c r="B55" s="59"/>
      <c r="C55" s="59"/>
      <c r="D55" s="59"/>
      <c r="E55" s="59"/>
    </row>
  </sheetData>
  <hyperlinks>
    <hyperlink ref="B10" location="SU_510_001" display="Shock Front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102" t="s">
        <v>0</v>
      </c>
      <c r="B2" s="16" t="s">
        <v>45</v>
      </c>
      <c r="C2" s="59"/>
      <c r="D2" s="59"/>
      <c r="E2" s="59"/>
      <c r="F2" s="59"/>
      <c r="G2" s="59" t="s">
        <v>134</v>
      </c>
      <c r="H2" s="59"/>
      <c r="I2" s="59"/>
      <c r="J2" s="103" t="s">
        <v>1</v>
      </c>
      <c r="K2" s="81">
        <v>81</v>
      </c>
      <c r="L2" s="59"/>
      <c r="M2" s="102" t="s">
        <v>16</v>
      </c>
      <c r="N2" s="76">
        <f>SU_510_001_m+SU_510_001_p</f>
        <v>5.9234014172552163</v>
      </c>
      <c r="O2" s="65"/>
    </row>
    <row r="3" spans="1:15" x14ac:dyDescent="0.3">
      <c r="A3" s="102" t="s">
        <v>3</v>
      </c>
      <c r="B3" s="16" t="str">
        <f>'SU A0500'!B3</f>
        <v>Suspension &amp; Shocks</v>
      </c>
      <c r="C3" s="59"/>
      <c r="D3" s="102" t="s">
        <v>6</v>
      </c>
      <c r="E3" s="88" t="s">
        <v>94</v>
      </c>
      <c r="F3" s="59"/>
      <c r="G3" s="59"/>
      <c r="H3" s="59"/>
      <c r="I3" s="59"/>
      <c r="J3" s="59"/>
      <c r="K3" s="59"/>
      <c r="L3" s="59"/>
      <c r="M3" s="102" t="s">
        <v>4</v>
      </c>
      <c r="N3" s="79">
        <v>2</v>
      </c>
      <c r="O3" s="65"/>
    </row>
    <row r="4" spans="1:15" x14ac:dyDescent="0.3">
      <c r="A4" s="102" t="s">
        <v>5</v>
      </c>
      <c r="B4" s="87" t="str">
        <f>'SU A0500'!B4</f>
        <v>Front suspension</v>
      </c>
      <c r="C4" s="59"/>
      <c r="D4" s="102" t="s">
        <v>8</v>
      </c>
      <c r="E4" s="59"/>
      <c r="F4" s="59"/>
      <c r="G4" s="59"/>
      <c r="H4" s="59"/>
      <c r="I4" s="59"/>
      <c r="J4" s="104" t="s">
        <v>6</v>
      </c>
      <c r="K4" s="59"/>
      <c r="L4" s="59"/>
      <c r="M4" s="59"/>
      <c r="N4" s="59"/>
      <c r="O4" s="65"/>
    </row>
    <row r="5" spans="1:15" x14ac:dyDescent="0.3">
      <c r="A5" s="102" t="s">
        <v>15</v>
      </c>
      <c r="B5" s="18" t="s">
        <v>143</v>
      </c>
      <c r="C5" s="59"/>
      <c r="D5" s="102" t="s">
        <v>12</v>
      </c>
      <c r="E5" s="59"/>
      <c r="F5" s="59"/>
      <c r="G5" s="59"/>
      <c r="H5" s="59"/>
      <c r="I5" s="59"/>
      <c r="J5" s="104" t="s">
        <v>8</v>
      </c>
      <c r="K5" s="59"/>
      <c r="L5" s="59"/>
      <c r="M5" s="102" t="s">
        <v>9</v>
      </c>
      <c r="N5" s="76">
        <f>N3*N2</f>
        <v>11.846802834510433</v>
      </c>
      <c r="O5" s="65"/>
    </row>
    <row r="6" spans="1:15" x14ac:dyDescent="0.3">
      <c r="A6" s="102" t="s">
        <v>7</v>
      </c>
      <c r="B6" s="144" t="s">
        <v>159</v>
      </c>
      <c r="C6" s="59"/>
      <c r="D6" s="59"/>
      <c r="E6" s="59"/>
      <c r="F6" s="59"/>
      <c r="G6" s="59"/>
      <c r="H6" s="59"/>
      <c r="I6" s="59"/>
      <c r="J6" s="104" t="s">
        <v>12</v>
      </c>
      <c r="K6" s="59"/>
      <c r="L6" s="59"/>
      <c r="M6" s="59"/>
      <c r="N6" s="59"/>
      <c r="O6" s="65"/>
    </row>
    <row r="7" spans="1:15" x14ac:dyDescent="0.3">
      <c r="A7" s="102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102" t="s">
        <v>13</v>
      </c>
      <c r="B8" s="16" t="s">
        <v>160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5"/>
    </row>
    <row r="11" spans="1:15" s="24" customFormat="1" x14ac:dyDescent="0.3">
      <c r="A11" s="83">
        <v>10</v>
      </c>
      <c r="B11" s="31" t="s">
        <v>161</v>
      </c>
      <c r="C11" s="21" t="s">
        <v>162</v>
      </c>
      <c r="D11" s="33">
        <v>2.25</v>
      </c>
      <c r="E11" s="145">
        <f>J11*K11*L11</f>
        <v>0.17182285211342935</v>
      </c>
      <c r="F11" s="21" t="s">
        <v>163</v>
      </c>
      <c r="G11" s="21"/>
      <c r="H11" s="20"/>
      <c r="I11" s="22" t="s">
        <v>164</v>
      </c>
      <c r="J11" s="146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8" t="s">
        <v>18</v>
      </c>
      <c r="N12" s="109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6"/>
      <c r="K14" s="150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165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166</v>
      </c>
      <c r="C16" s="19" t="s">
        <v>167</v>
      </c>
      <c r="D16" s="33">
        <v>0.04</v>
      </c>
      <c r="E16" s="19" t="s">
        <v>168</v>
      </c>
      <c r="F16" s="147">
        <v>2.64</v>
      </c>
      <c r="G16" s="29" t="s">
        <v>169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170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166</v>
      </c>
      <c r="C18" s="19" t="s">
        <v>167</v>
      </c>
      <c r="D18" s="33">
        <v>0.04</v>
      </c>
      <c r="E18" s="19" t="s">
        <v>168</v>
      </c>
      <c r="F18" s="147">
        <v>9.1999999999999993</v>
      </c>
      <c r="G18" s="29" t="s">
        <v>169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170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166</v>
      </c>
      <c r="C20" s="19" t="s">
        <v>167</v>
      </c>
      <c r="D20" s="33">
        <v>0.04</v>
      </c>
      <c r="E20" s="19" t="s">
        <v>168</v>
      </c>
      <c r="F20" s="147">
        <v>6.8</v>
      </c>
      <c r="G20" s="29" t="s">
        <v>169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42" t="s">
        <v>171</v>
      </c>
      <c r="C21" s="19" t="s">
        <v>167</v>
      </c>
      <c r="D21" s="33">
        <v>0.35</v>
      </c>
      <c r="E21" s="19" t="s">
        <v>172</v>
      </c>
      <c r="F21" s="147">
        <v>2</v>
      </c>
      <c r="G21" s="29"/>
      <c r="H21" s="148"/>
      <c r="I21" s="149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11" t="s">
        <v>18</v>
      </c>
      <c r="I22" s="109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/>
    <hyperlink ref="E3" location="dSU_510_00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tabSelected="1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8" t="s">
        <v>93</v>
      </c>
      <c r="B1" s="88" t="s">
        <v>180</v>
      </c>
    </row>
  </sheetData>
  <hyperlinks>
    <hyperlink ref="A1" location="EL_01001" display="Drawing part :"/>
    <hyperlink ref="B1" location="SU_510_001" display="SU_510_00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16</vt:i4>
      </vt:variant>
    </vt:vector>
  </HeadingPairs>
  <TitlesOfParts>
    <vt:vector size="21" baseType="lpstr">
      <vt:lpstr>Instructions</vt:lpstr>
      <vt:lpstr>BOM</vt:lpstr>
      <vt:lpstr>SU A0500</vt:lpstr>
      <vt:lpstr>SU 510_001</vt:lpstr>
      <vt:lpstr>dSU 510_001</vt:lpstr>
      <vt:lpstr>BOM!Car</vt:lpstr>
      <vt:lpstr>BOM!CompCode</vt:lpstr>
      <vt:lpstr>dSU_510_001</vt:lpstr>
      <vt:lpstr>BOM!Impression_des_titres</vt:lpstr>
      <vt:lpstr>SU_510_001</vt:lpstr>
      <vt:lpstr>SU_510_001_m</vt:lpstr>
      <vt:lpstr>SU_510_001_p</vt:lpstr>
      <vt:lpstr>SU_510_001_q</vt:lpstr>
      <vt:lpstr>SU_A0500</vt:lpstr>
      <vt:lpstr>SU_A0500_f</vt:lpstr>
      <vt:lpstr>SU_A0500_m</vt:lpstr>
      <vt:lpstr>SU_A0500_p</vt:lpstr>
      <vt:lpstr>SU_A0500_pa</vt:lpstr>
      <vt:lpstr>SU_A0500_q</vt:lpstr>
      <vt:lpstr>SU_A0500_t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2018-03-31T20:21:50Z</dcterms:modified>
  <dc:language>fr-FR</dc:language>
</cp:coreProperties>
</file>