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phaël\Desktop\ECL\2A\EPSA\Cost_Report_Vulcanix\"/>
    </mc:Choice>
  </mc:AlternateContent>
  <xr:revisionPtr revIDLastSave="0" documentId="13_ncr:1_{84329AC3-573C-4350-B715-A8BB1A37766A}" xr6:coauthVersionLast="28" xr6:coauthVersionMax="28" xr10:uidLastSave="{00000000-0000-0000-0000-000000000000}"/>
  <bookViews>
    <workbookView xWindow="4740" yWindow="60" windowWidth="16380" windowHeight="8190" xr2:uid="{00000000-000D-0000-FFFF-FFFF00000000}"/>
  </bookViews>
  <sheets>
    <sheet name="Instructions" sheetId="7" r:id="rId1"/>
    <sheet name="BOM" sheetId="8" r:id="rId2"/>
    <sheet name="EN Assembly" sheetId="1" r:id="rId3"/>
    <sheet name="EN Part 1" sheetId="2" r:id="rId4"/>
    <sheet name="EN Drawing Part 1" sheetId="9" r:id="rId5"/>
  </sheets>
  <externalReferences>
    <externalReference r:id="rId6"/>
  </externalReferences>
  <definedNames>
    <definedName name="_____________uni2">#REF!</definedName>
    <definedName name="____________uni2">#REF!</definedName>
    <definedName name="_________uni3">#REF!</definedName>
    <definedName name="________uni2">#REF!</definedName>
    <definedName name="________uni26">#REF!</definedName>
    <definedName name="________uni4">#REF!</definedName>
    <definedName name="________uni6">#REF!</definedName>
    <definedName name="________uni7">#REF!</definedName>
    <definedName name="______uni14">#REF!</definedName>
    <definedName name="______uni54">#REF!</definedName>
    <definedName name="_____uni3">#REF!</definedName>
    <definedName name="____uni26">#REF!</definedName>
    <definedName name="____uni4">#REF!</definedName>
    <definedName name="____uni6">#REF!</definedName>
    <definedName name="____uni7">#REF!</definedName>
    <definedName name="___uni14">#REF!</definedName>
    <definedName name="___uni54">#REF!</definedName>
    <definedName name="_uni14">#REF!</definedName>
    <definedName name="_uni2">#REF!</definedName>
    <definedName name="_uni26">#REF!</definedName>
    <definedName name="_uni3">#REF!</definedName>
    <definedName name="_uni4">#REF!</definedName>
    <definedName name="_uni54">#REF!</definedName>
    <definedName name="_uni6">#REF!</definedName>
    <definedName name="_uni7">#REF!</definedName>
    <definedName name="a">'EN Assembly'!$E$16</definedName>
    <definedName name="bgtrvfcd">#REF!</definedName>
    <definedName name="bgtvfc">#REF!</definedName>
    <definedName name="bgvfcd">#REF!</definedName>
    <definedName name="BR_01001">'EN Part 1'!$B$6</definedName>
    <definedName name="BR_01001_f">'EN Part 1'!$J$27</definedName>
    <definedName name="BR_01001_m">'EN Part 1'!$N$12</definedName>
    <definedName name="BR_01001_p">'EN Part 1'!$I$21</definedName>
    <definedName name="BR_01001_q">'EN Part 1'!$N$3</definedName>
    <definedName name="BR_01001_t">'EN Part 1'!$I$32</definedName>
    <definedName name="BR_A0001">'EN Assembly'!$B$5</definedName>
    <definedName name="BR_A0001_f">'EN Assembly'!$J$43</definedName>
    <definedName name="BR_A0001_m">'EN Assembly'!$N$24</definedName>
    <definedName name="BR_A0001_p">'EN Assembly'!$I$33</definedName>
    <definedName name="BR_A0001_pa">'EN Assembly'!$E$16</definedName>
    <definedName name="BR_A0001_q">'EN Assembly'!$N$3</definedName>
    <definedName name="BR_A0001_t">'EN Assembly'!$I$48</definedName>
    <definedName name="btgrvf">#REF!</definedName>
    <definedName name="btvfcds">#REF!</definedName>
    <definedName name="Car" localSheetId="1">BOM!$B$4</definedName>
    <definedName name="Car">#REF!</definedName>
    <definedName name="CompCode" localSheetId="1">BOM!$B$2</definedName>
    <definedName name="CompCode">#REF!</definedName>
    <definedName name="cwlkvclwekjc">#REF!</definedName>
    <definedName name="dBR_01001">'EN Drawing Part 1'!$B$1</definedName>
    <definedName name="dede">#REF!</definedName>
    <definedName name="dEL_01001">'EN Drawing Part 1'!$B$1</definedName>
    <definedName name="dqwdqd">#REF!</definedName>
    <definedName name="eded">#REF!</definedName>
    <definedName name="EL_01001">'EN Part 1'!$B$6</definedName>
    <definedName name="EL_01001_f">'EN Part 1'!$J$27</definedName>
    <definedName name="EL_01001_m">'EN Part 1'!$N$12</definedName>
    <definedName name="EL_01001_p">'EN Part 1'!$I$21</definedName>
    <definedName name="EL_01001_q">'EN Part 1'!$N$3</definedName>
    <definedName name="EL_01001_t">'EN Part 1'!$I$32</definedName>
    <definedName name="EL_02001">'EN Part 1'!#REF!</definedName>
    <definedName name="EL_02001_f">'EN Part 1'!#REF!</definedName>
    <definedName name="EL_02001_m">'EN Part 1'!#REF!</definedName>
    <definedName name="EL_02001_p">'EN Part 1'!#REF!</definedName>
    <definedName name="EL_02001_q">'EN Part 1'!#REF!</definedName>
    <definedName name="EL_02001_t">'EN Part 1'!#REF!</definedName>
    <definedName name="EL_02002">'EN Part 1'!#REF!</definedName>
    <definedName name="EL_02002_f">'EN Part 1'!#REF!</definedName>
    <definedName name="EL_02002_m">'EN Part 1'!#REF!</definedName>
    <definedName name="EL_02002_p">'EN Part 1'!#REF!</definedName>
    <definedName name="EL_02002_q">'EN Part 1'!#REF!</definedName>
    <definedName name="EL_02002_t">'EN Part 1'!#REF!</definedName>
    <definedName name="EL_A0001">'EN Assembly'!$B$5</definedName>
    <definedName name="EL_A0001_f">'EN Assembly'!$J$43</definedName>
    <definedName name="El_A0001_m">'EN Assembly'!$N$24</definedName>
    <definedName name="EL_A0001_p">'EN Assembly'!$I$33</definedName>
    <definedName name="EL_A0001_q">'EN Assembly'!$N$3</definedName>
    <definedName name="EL_A0001_t">'EN Assembly'!$I$48</definedName>
    <definedName name="EL_A0002">'EN Assembly'!#REF!</definedName>
    <definedName name="EL_A0002_f">'EN Assembly'!#REF!</definedName>
    <definedName name="EL_A0002_m">'EN Assembly'!#REF!</definedName>
    <definedName name="EL_A0002_p">'EN Assembly'!#REF!</definedName>
    <definedName name="EL_A0002_q">'EN Assembly'!#REF!</definedName>
    <definedName name="EL_A0002_t">'EN Assembly'!#REF!</definedName>
    <definedName name="EN">'EN Assembly'!$B$5</definedName>
    <definedName name="EN_01001">'EN Part 1'!$B$6</definedName>
    <definedName name="EN_01001_f">'EN Part 1'!$J$27</definedName>
    <definedName name="EN_01001_m">'EN Part 1'!$N$12</definedName>
    <definedName name="EN_01001_p">'EN Part 1'!$I$21</definedName>
    <definedName name="EN_01001_q">'EN Part 1'!$N$3</definedName>
    <definedName name="EN_01001_t">'EN Part 1'!$I$32</definedName>
    <definedName name="EN_A0001">'EN Assembly'!$B$5</definedName>
    <definedName name="EN_A0001_f">'EN Assembly'!$J$43</definedName>
    <definedName name="EN_A0001_m">'EN Assembly'!$N$24</definedName>
    <definedName name="EN_A0001_p">'EN Assembly'!$I$33</definedName>
    <definedName name="EN_A0001_pa">'EN Assembly'!$E$16</definedName>
    <definedName name="EN_A0001_q">'EN Assembly'!$N$3</definedName>
    <definedName name="EN_A0001_t">'EN Assembly'!$I$48</definedName>
    <definedName name="EN_A001">'EN Assembly'!$B$5</definedName>
    <definedName name="er">#REF!</definedName>
    <definedName name="ervcdx">#REF!</definedName>
    <definedName name="ezfdscx">#REF!</definedName>
    <definedName name="gbvf">#REF!</definedName>
    <definedName name="gbvfcd">#REF!</definedName>
    <definedName name="gr">#REF!</definedName>
    <definedName name="gref">#REF!</definedName>
    <definedName name="grefzd">#REF!</definedName>
    <definedName name="grfd">#REF!</definedName>
    <definedName name="gtrfeds">#REF!</definedName>
    <definedName name="gtrvfec">#REF!</definedName>
    <definedName name="gvfc">#REF!</definedName>
    <definedName name="gvfcd">#REF!</definedName>
    <definedName name="gvfdc">#REF!</definedName>
    <definedName name="hgfd">#REF!</definedName>
    <definedName name="hygtrfvcdx">#REF!</definedName>
    <definedName name="_xlnm.Print_Titles" localSheetId="1">BOM!$6:$6</definedName>
    <definedName name="IT_A0001">'EN Assembly'!$B$5</definedName>
    <definedName name="nbtgv">#REF!</definedName>
    <definedName name="process">#REF!</definedName>
    <definedName name="Process_P1">#REF!</definedName>
    <definedName name="Processes" localSheetId="1">#REF!</definedName>
    <definedName name="Processes">#REF!</definedName>
    <definedName name="qsfdc">#REF!</definedName>
    <definedName name="rfcdx">#REF!</definedName>
    <definedName name="rfds">#REF!</definedName>
    <definedName name="rtfed">#REF!</definedName>
    <definedName name="sdf">#REF!</definedName>
    <definedName name="tgfrd">#REF!</definedName>
    <definedName name="tgrc">#REF!</definedName>
    <definedName name="tgrf">#REF!</definedName>
    <definedName name="tgrfcd">#REF!</definedName>
    <definedName name="tgvrfcd">#REF!</definedName>
    <definedName name="trfcd">#REF!</definedName>
    <definedName name="trfds">#REF!</definedName>
    <definedName name="trhzjyeuk">#REF!</definedName>
    <definedName name="ujyhbgvf">#REF!</definedName>
    <definedName name="Uni" localSheetId="1">BOM!#REF!</definedName>
    <definedName name="Uni">#REF!</definedName>
    <definedName name="vfcd">#REF!</definedName>
    <definedName name="vfcdsx">#REF!</definedName>
    <definedName name="vfdcx">#REF!</definedName>
    <definedName name="vredcs">#REF!</definedName>
    <definedName name="yjhtrefz">#REF!</definedName>
    <definedName name="zaed">#REF!</definedName>
    <definedName name="zefds">#REF!</definedName>
    <definedName name="zefdsc">#REF!</definedName>
    <definedName name="zefdv">#REF!</definedName>
    <definedName name="zer">#REF!</definedName>
    <definedName name="_xlnm.Print_Area" localSheetId="1">BOM!$A$1:$N$18</definedName>
  </definedNames>
  <calcPr calcId="171027" iterateDelta="1E-4"/>
</workbook>
</file>

<file path=xl/calcChain.xml><?xml version="1.0" encoding="utf-8"?>
<calcChain xmlns="http://schemas.openxmlformats.org/spreadsheetml/2006/main">
  <c r="N2" i="2" l="1"/>
  <c r="C7" i="8"/>
  <c r="B9" i="8"/>
  <c r="B10" i="8"/>
  <c r="B11" i="8"/>
  <c r="B12" i="8"/>
  <c r="B13" i="8"/>
  <c r="B14" i="8"/>
  <c r="B15" i="8"/>
  <c r="B16" i="8"/>
  <c r="B17" i="8"/>
  <c r="B8" i="8"/>
  <c r="B7" i="8"/>
  <c r="I7" i="8"/>
  <c r="C8" i="8"/>
  <c r="J8" i="8"/>
  <c r="J7" i="8"/>
  <c r="F8" i="8"/>
  <c r="F7" i="8"/>
  <c r="M8" i="8"/>
  <c r="L8" i="8"/>
  <c r="K8" i="8"/>
  <c r="I8" i="8"/>
  <c r="M7" i="8"/>
  <c r="L7" i="8"/>
  <c r="K7" i="8"/>
  <c r="H7" i="8" s="1"/>
  <c r="B3" i="2" l="1"/>
  <c r="B1" i="9"/>
  <c r="B18" i="8"/>
  <c r="B4" i="2" l="1"/>
  <c r="D10" i="1"/>
  <c r="E8" i="8"/>
  <c r="H9" i="8" l="1"/>
  <c r="N9" i="8" s="1"/>
  <c r="H10" i="8"/>
  <c r="N10" i="8" s="1"/>
  <c r="H11" i="8"/>
  <c r="N11" i="8" s="1"/>
  <c r="H12" i="8"/>
  <c r="N12" i="8" s="1"/>
  <c r="H13" i="8"/>
  <c r="N13" i="8" s="1"/>
  <c r="H14" i="8"/>
  <c r="N14" i="8" s="1"/>
  <c r="H15" i="8"/>
  <c r="N15" i="8" s="1"/>
  <c r="H16" i="8"/>
  <c r="N16" i="8" s="1"/>
  <c r="H17" i="8"/>
  <c r="N17" i="8" s="1"/>
  <c r="L18" i="8"/>
  <c r="I30" i="2"/>
  <c r="I32" i="2" s="1"/>
  <c r="J26" i="2"/>
  <c r="J25" i="2"/>
  <c r="J24" i="2"/>
  <c r="J27" i="2" s="1"/>
  <c r="I20" i="2"/>
  <c r="I19" i="2"/>
  <c r="I18" i="2"/>
  <c r="I17" i="2"/>
  <c r="I16" i="2"/>
  <c r="I15" i="2"/>
  <c r="J11" i="2"/>
  <c r="N11" i="2" s="1"/>
  <c r="N12" i="2" s="1"/>
  <c r="I46" i="1"/>
  <c r="J39" i="1"/>
  <c r="J38" i="1"/>
  <c r="J37" i="1"/>
  <c r="J36" i="1"/>
  <c r="J43" i="1" s="1"/>
  <c r="I32" i="1"/>
  <c r="I31" i="1"/>
  <c r="I30" i="1"/>
  <c r="I29" i="1"/>
  <c r="I28" i="1"/>
  <c r="I27" i="1"/>
  <c r="N23" i="1"/>
  <c r="N22" i="1"/>
  <c r="N21" i="1"/>
  <c r="J20" i="1"/>
  <c r="M20" i="1" s="1"/>
  <c r="N20" i="1" s="1"/>
  <c r="J19" i="1"/>
  <c r="M19" i="1" s="1"/>
  <c r="N19" i="1" s="1"/>
  <c r="B10" i="1"/>
  <c r="I33" i="1" l="1"/>
  <c r="I48" i="1"/>
  <c r="I21" i="2"/>
  <c r="K18" i="8" s="1"/>
  <c r="M18" i="8"/>
  <c r="N24" i="1"/>
  <c r="N7" i="8" l="1"/>
  <c r="H8" i="8"/>
  <c r="N8" i="8" s="1"/>
  <c r="J18" i="8"/>
  <c r="O1" i="8"/>
  <c r="N5" i="2"/>
  <c r="C10" i="1"/>
  <c r="E10" i="1" s="1"/>
  <c r="N18" i="8" l="1"/>
  <c r="E16" i="1"/>
  <c r="N2" i="1" l="1"/>
  <c r="N5" i="1" s="1"/>
</calcChain>
</file>

<file path=xl/sharedStrings.xml><?xml version="1.0" encoding="utf-8"?>
<sst xmlns="http://schemas.openxmlformats.org/spreadsheetml/2006/main" count="300" uniqueCount="167">
  <si>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</si>
  <si>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</si>
  <si>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</si>
  <si>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</si>
  <si>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</si>
  <si>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</si>
  <si>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</si>
  <si>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</si>
  <si>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</si>
  <si>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</si>
  <si>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</si>
  <si>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</si>
  <si>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</si>
  <si>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</si>
  <si>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</si>
  <si>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</si>
  <si>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</si>
  <si>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</si>
  <si>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</si>
  <si>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lignes vides à supprimer si non utilisées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</si>
  <si>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</si>
  <si>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</si>
  <si>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</si>
  <si>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</si>
  <si>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</si>
  <si>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</si>
  <si>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</si>
  <si>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</si>
  <si>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</si>
  <si>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</si>
  <si>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</si>
  <si>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Unobtanium (per kg)</t>
  </si>
  <si>
    <t>Optional Text</t>
  </si>
  <si>
    <t>mm</t>
  </si>
  <si>
    <t>Bar 50mm Square</t>
  </si>
  <si>
    <t>Steel, Mild (per kg)</t>
  </si>
  <si>
    <t>Stock material for some part</t>
  </si>
  <si>
    <t>circle area</t>
  </si>
  <si>
    <t>Process</t>
  </si>
  <si>
    <t>Unit</t>
  </si>
  <si>
    <t>Multiplier</t>
  </si>
  <si>
    <t>Mult. Val.</t>
  </si>
  <si>
    <t>Process 1</t>
  </si>
  <si>
    <t>Describe process briefly</t>
  </si>
  <si>
    <t>unit</t>
  </si>
  <si>
    <t>Process 2</t>
  </si>
  <si>
    <t>Example : Assemble part 1 on part 2</t>
  </si>
  <si>
    <t>Process 3 (example : Ratchet)</t>
  </si>
  <si>
    <t>Example : Tighten bolts</t>
  </si>
  <si>
    <t>Fastener</t>
  </si>
  <si>
    <t>Bolt,Grade 8.8 (SAE)</t>
  </si>
  <si>
    <t>Example : bolt Part 1 on Part 2</t>
  </si>
  <si>
    <t>Washer, Grade 8.8 (SAE 5)</t>
  </si>
  <si>
    <t>Nut, Grade 8.8 (SAE 5)</t>
  </si>
  <si>
    <t>Retaining Ring, External</t>
  </si>
  <si>
    <t>Tooling</t>
  </si>
  <si>
    <t>PVF</t>
  </si>
  <si>
    <t>FractionIncluded</t>
  </si>
  <si>
    <t>Welds - Welding Fixture</t>
  </si>
  <si>
    <t>Exemple de Tooling</t>
  </si>
  <si>
    <t>point</t>
  </si>
  <si>
    <t>Ecole Centrale de Lyon</t>
  </si>
  <si>
    <t>Part 1</t>
  </si>
  <si>
    <t>Cast Iron (per kg)</t>
  </si>
  <si>
    <t>Stock material for part</t>
  </si>
  <si>
    <t>Machining Setup, Install and remove</t>
  </si>
  <si>
    <t>Setup for laser cutting</t>
  </si>
  <si>
    <t>Laser Cut</t>
  </si>
  <si>
    <t>Cutout shape</t>
  </si>
  <si>
    <t>cm</t>
  </si>
  <si>
    <t>Material - Cast Iron</t>
  </si>
  <si>
    <t>FracIncld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</si>
  <si>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</si>
  <si>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</si>
  <si>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</si>
  <si>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</si>
  <si>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</si>
  <si>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</si>
  <si>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</si>
  <si>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</si>
  <si>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</si>
  <si>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</si>
  <si>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</si>
  <si>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</si>
  <si>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</si>
  <si>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</si>
  <si>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</si>
  <si>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</si>
  <si>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</si>
  <si>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</si>
  <si>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</si>
  <si>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Nom de l'assemblage 1</t>
  </si>
  <si>
    <t>Etape 1</t>
  </si>
  <si>
    <t>Créer l'assemblage</t>
  </si>
  <si>
    <t>Donner une brève description (en anglais) de l'assemblage dans la ligne Details</t>
  </si>
  <si>
    <t>Cette étape est importante pour créer des hyperliens ensuite</t>
  </si>
  <si>
    <t>Etape 2</t>
  </si>
  <si>
    <t>Remplir les données</t>
  </si>
  <si>
    <t>Etape 3</t>
  </si>
  <si>
    <t>Créer les parts</t>
  </si>
  <si>
    <t>Lui donner un nom en clair (et en anglais ^^) dans la ligne Part</t>
  </si>
  <si>
    <t>Donner une brève description (en anglais) de la Part dans la ligne Details</t>
  </si>
  <si>
    <t>Etape 4</t>
  </si>
  <si>
    <t>Etape 5</t>
  </si>
  <si>
    <t>Inserer les Parts dans l'assemblage</t>
  </si>
  <si>
    <t>Dans la ligne Assembly, indiquer le nom de l'assemblage parent en mettant = puis en sélectionnant le bonne cellule de la page assemblies</t>
  </si>
  <si>
    <t>Remplir dans l'assemblage les cellules nom / part cost et quantity pour chaque parts (toujours en dynamique, ne faites pas de copier coller svp)</t>
  </si>
  <si>
    <t>Etape 6</t>
  </si>
  <si>
    <t>Remplir la BOM</t>
  </si>
  <si>
    <t>Il s'agit de faire la nomenclature de votre partie dans l'onglet BOM</t>
  </si>
  <si>
    <t>Commencez par l'assemblage (de couleur plus foncée)</t>
  </si>
  <si>
    <t>De manière générale la colonne description ne sera pas remplie</t>
  </si>
  <si>
    <t>Cellule ASM/PRT# mettre le code de l'assemblage</t>
  </si>
  <si>
    <t>Laisser la cellule ASM vide</t>
  </si>
  <si>
    <t>Mettre le nom de l'assemblage dans Component, avec un lien vers l'assemblage en question</t>
  </si>
  <si>
    <t>Code dans ASM/PRT# aligné à droite, nom de l'assemblage parent dans ASM, Nom de la part dans Component</t>
  </si>
  <si>
    <t>Mettre un lien vers la part en question sur le nom de cette dernière</t>
  </si>
  <si>
    <t>Drawing part :</t>
  </si>
  <si>
    <t>Drawing</t>
  </si>
  <si>
    <t>Etape 7</t>
  </si>
  <si>
    <t>Ajouter les plans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</si>
  <si>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</si>
  <si>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</si>
  <si>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zone où le code P/N Base est entré. Pour cela selectionner la cellule par un simple clic, cliquer ensuite dans le menu déroulant en haut à gauche indiquant le nom de la cellule (à côté de la barre de formule)</t>
  </si>
  <si>
    <r>
      <t xml:space="preserve">Pour la quantité des parts : mettre la </t>
    </r>
    <r>
      <rPr>
        <b/>
        <sz val="11"/>
        <color rgb="FFFF0000"/>
        <rFont val="Calibri"/>
        <family val="2"/>
      </rPr>
      <t>quantité absolue</t>
    </r>
    <r>
      <rPr>
        <b/>
        <sz val="11"/>
        <color rgb="FF000000"/>
        <rFont val="Calibri"/>
        <family val="2"/>
      </rPr>
      <t xml:space="preserve"> sur la voiture !!! Du coup c'est quantité de l'assemblage * quantité de cette part dans l'assemblage</t>
    </r>
  </si>
  <si>
    <t>Description brève de l'assemblage</t>
  </si>
  <si>
    <t>Renommer les cases quantité (cellule N3), et sous-totaux par respectivement code_de_l'assemblage_x avec x = q pour quantité, pa pour part, m pour material, f pour fastener, t pour tooling et p pour process</t>
  </si>
  <si>
    <t>Donner un nom clair à l'assemblage (et en anglais ^^) dans la ligne Assembly</t>
  </si>
  <si>
    <t>Ajouter une illustration de la part (photo propre sur fond blanc si possible, vue CATIA sinon) dans la plus basse définition possible svp, on est limité en taille de fichier</t>
  </si>
  <si>
    <t>Remplir les données de l'assemblage</t>
  </si>
  <si>
    <t>Pour toute question, contacter Raphaël Mounet ou Clément Marie par Messenger de préférence, par mail sinon.</t>
  </si>
  <si>
    <t>Renommer l'onglet avec ce même code. Enregistrer le document Excel sous ce même nom.</t>
  </si>
  <si>
    <t>Renommer l'onglet avec ce même code.</t>
  </si>
  <si>
    <t>Lui donner un code suivant la règle XX AYYYY dans la ligne P/N Base , avec XX le code de votre partie et YYYY le numéro de l'assemblage (c'est le même code que celui que vous avez dû utiliser sous CATIA)</t>
  </si>
  <si>
    <t>Lui donner un code suivant la règle XX YYZZZ dans la ligne P/N Base , avec XX le code de votre partie et YY le numéro de l'assemblage et ZZZ le numéro de la part dans cet assemblage (même code que sous CATIA)</t>
  </si>
  <si>
    <t>Renommer les cases quantité (cellule N3), et sous-totaux de chaque part respectivement code_de_la_part_x avec x = q pour quantité, m pour material, f pour fastener, t pour tooling et p pour process</t>
  </si>
  <si>
    <t>Remplir la quantité, Material, Process, Fastener, Tooling. Dans le cas où une table n'est pas concernée (elle est restée vide), la supprimer complètement.</t>
  </si>
  <si>
    <t>Description brève de la pièce</t>
  </si>
  <si>
    <t>Vérifier que la formule dans Asm Cost (cellule N2) renvoie aux noms corrects des cellules prcédentes. Sinon, faire les modifications nécessaires.</t>
  </si>
  <si>
    <t>Vérifier que la formule dans Part Cost (cellule N2) renvoie aux noms corrects des cellules prcédentes. Sinon, faire les modifications nécessaires.</t>
  </si>
  <si>
    <t>On peut faire 2 colonnes de plan pour des tailles différentes. La référence reste les plans en paysage.</t>
  </si>
  <si>
    <t>Insérer un lien vers la part sur le nom de celle-ci. Pour cela :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</si>
  <si>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</si>
  <si>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</si>
  <si>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r>
      <t xml:space="preserve">Remplir la quantité (nombre d'occurrence de la pièce dans </t>
    </r>
    <r>
      <rPr>
        <u/>
        <sz val="11"/>
        <color rgb="FF000000"/>
        <rFont val="Calibri"/>
        <family val="2"/>
      </rPr>
      <t>un seul</t>
    </r>
    <r>
      <rPr>
        <sz val="11"/>
        <color rgb="FF000000"/>
        <rFont val="Calibri"/>
        <family val="2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</si>
  <si>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</si>
  <si>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Renommer l'onglet avec ce même code</t>
  </si>
  <si>
    <t>Viennent ensuite les Parts. Pour chaque Part :</t>
  </si>
  <si>
    <t>FSAEI</t>
  </si>
  <si>
    <t>Back to BOM</t>
  </si>
  <si>
    <t>Petite marche à suivre pour remplir cette merveille qu'est le cost</t>
  </si>
  <si>
    <t>Feuille EN Assembly : Feuille pour 1 assemblage du système EN. Pour un nouvel assemblage, créer un nouveau document à partir du template. 1 document Excel = 1 assemblage</t>
  </si>
  <si>
    <t>ex EN_A0001_q, …</t>
  </si>
  <si>
    <t>Feuille EN Part x : Feuille pour 1 part de l'assemblage. Pour faire une nouvelle part, créer un nouvel onglet à partir du template. 1 onglet = 1 part.</t>
  </si>
  <si>
    <t>Renommer cette cellule du nom du code qu'elle comprend mais avec un _ comme séparateur : ex EN_01001</t>
  </si>
  <si>
    <t>Créer un lien vers l'assemblage : sélectionner la cellule, faites Ctrl+K, il apparait une fenetre, en référence de la cellule (A1 par défaut) indiquez le nom de la cellule renommé de l'assemblage (par ex EN_A0001)</t>
  </si>
  <si>
    <t>ex : EN_01001_q, …</t>
  </si>
  <si>
    <t>Faites une capture d'écran du plan de la part en question et coller l'image dans l'onglet "EN Drawing 1"</t>
  </si>
  <si>
    <t>Renommer la cellule avec le nouveau lien d_code_de_la_part, ex dEN_01001</t>
  </si>
  <si>
    <t>Dans le détail de la part (onglet "EN Part x") écrire à côté de cellule File Link "Drawing" et mettre un lien vers la cellule surplombant le plan ayant le code d_code_de_la_part (ex dEN_01001)</t>
  </si>
  <si>
    <t>sélectionner la cellule, faites Ctrl+K, apparait une fenetre, en référence de la cellule (A1 par défaut) indiquez le nom de la cellule renommé de la Part (par ex EN_01001)</t>
  </si>
  <si>
    <t>EN A0001</t>
  </si>
  <si>
    <t>Insérer un lien vers la Part sur le plan par clic droit sur l'image. Cible du lien vers la Part (ex EN_01001)</t>
  </si>
  <si>
    <t>Renomme cette cellule du nom du code qu'elle comprend mais avec un _ comme séparateur : ex EN_A0001</t>
  </si>
  <si>
    <t>EN 01001</t>
  </si>
  <si>
    <t>Engine and Drivetrain</t>
  </si>
  <si>
    <t>Consulter le tutoriel disponible sur GitHub, dans Vulcanix-v1.0/Cost Report, pour plus d'informations sur cette étape.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</si>
</sst>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7" formatCode="#,##0.0000"/>
    <numFmt numFmtId="168" formatCode="_(* #,##0.000_);_(* \(#,##0.000\);_(* \-??_);_(@_)"/>
    <numFmt numFmtId="169" formatCode="_(* #,##0_);_(* \(#,##0\);_(* \-??_);_(@_)"/>
    <numFmt numFmtId="170" formatCode="_-[$$-409]* #,##0.00_ ;_-[$$-409]* \-#,##0.00,;_-[$$-409]* \-??_ ;_-@_ "/>
    <numFmt numFmtId="171" formatCode="_(&quot;$&quot;* #,##0.00_);_(&quot;$&quot;* \(#,##0.00\);_(&quot;$&quot;* &quot;-&quot;??_);_(@_)"/>
    <numFmt numFmtId="172" formatCode="_(* #,##0.00_);_(* \(#,##0.00\);_(* &quot;-&quot;??_);_(@_)"/>
    <numFmt numFmtId="173" formatCode="_-[$$-409]* #,##0.00_ ;_-[$$-409]* \-#,##0.00\ ;_-[$$-409]* &quot;-&quot;??_ ;_-@_ "/>
    <numFmt numFmtId="174" formatCode="0.0000"/>
    <numFmt numFmtId="175" formatCode="0.000"/>
  </numFmts>
  <fonts count="2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i/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FCD5B5"/>
      </patternFill>
    </fill>
    <fill>
      <patternFill patternType="solid">
        <fgColor theme="6" tint="0.59999389629810485"/>
        <bgColor rgb="FFFAC090"/>
      </patternFill>
    </fill>
  </fills>
  <borders count="29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0" fontId="8" fillId="0" borderId="0"/>
    <xf numFmtId="171" fontId="8" fillId="0" borderId="0" applyFont="0" applyFill="0" applyBorder="0" applyAlignment="0" applyProtection="0"/>
    <xf numFmtId="171" fontId="16" fillId="0" borderId="0" applyFont="0" applyFill="0" applyBorder="0" applyAlignment="0" applyProtection="0"/>
    <xf numFmtId="171" fontId="7" fillId="2" borderId="6">
      <alignment vertical="center" wrapText="1"/>
    </xf>
    <xf numFmtId="172" fontId="8" fillId="0" borderId="0" applyFont="0" applyFill="0" applyBorder="0" applyAlignment="0" applyProtection="0"/>
    <xf numFmtId="0" fontId="2" fillId="0" borderId="0"/>
    <xf numFmtId="166" fontId="6" fillId="0" borderId="1">
      <alignment vertical="center" wrapText="1"/>
    </xf>
    <xf numFmtId="0" fontId="19" fillId="0" borderId="0" applyNumberFormat="0" applyFill="0" applyBorder="0" applyAlignment="0" applyProtection="0"/>
  </cellStyleXfs>
  <cellXfs count="165">
    <xf numFmtId="0" fontId="0" fillId="0" borderId="0" xfId="0"/>
    <xf numFmtId="18" fontId="12" fillId="0" borderId="7" xfId="1" applyNumberFormat="1" applyFont="1" applyFill="1" applyBorder="1" applyAlignment="1" applyProtection="1">
      <protection locked="0"/>
    </xf>
    <xf numFmtId="0" fontId="12" fillId="0" borderId="7" xfId="1" applyFont="1" applyFill="1" applyBorder="1" applyAlignment="1">
      <alignment horizontal="center"/>
    </xf>
    <xf numFmtId="172" fontId="12" fillId="0" borderId="7" xfId="5" applyFont="1" applyFill="1" applyBorder="1" applyProtection="1">
      <protection locked="0"/>
    </xf>
    <xf numFmtId="0" fontId="12" fillId="0" borderId="7" xfId="1" applyFont="1" applyFill="1" applyBorder="1" applyAlignment="1" applyProtection="1">
      <alignment horizontal="center"/>
      <protection locked="0"/>
    </xf>
    <xf numFmtId="0" fontId="12" fillId="0" borderId="7" xfId="1" applyFont="1" applyFill="1" applyBorder="1" applyProtection="1">
      <protection locked="0"/>
    </xf>
    <xf numFmtId="172" fontId="9" fillId="0" borderId="0" xfId="5" applyFont="1"/>
    <xf numFmtId="0" fontId="9" fillId="0" borderId="0" xfId="1" applyFont="1" applyProtection="1">
      <protection locked="0"/>
    </xf>
    <xf numFmtId="172" fontId="8" fillId="0" borderId="0" xfId="5" applyFont="1"/>
    <xf numFmtId="0" fontId="9" fillId="0" borderId="0" xfId="1" applyFont="1"/>
    <xf numFmtId="0" fontId="11" fillId="0" borderId="0" xfId="1" applyFont="1"/>
    <xf numFmtId="0" fontId="8" fillId="0" borderId="0" xfId="1" applyFont="1" applyProtection="1">
      <protection locked="0"/>
    </xf>
    <xf numFmtId="0" fontId="8" fillId="0" borderId="0" xfId="1" applyFont="1" applyFill="1"/>
    <xf numFmtId="0" fontId="8" fillId="0" borderId="0" xfId="1" applyFont="1"/>
    <xf numFmtId="0" fontId="2" fillId="0" borderId="0" xfId="6" applyBorder="1"/>
    <xf numFmtId="0" fontId="2" fillId="0" borderId="0" xfId="6"/>
    <xf numFmtId="0" fontId="4" fillId="0" borderId="0" xfId="0" applyFont="1" applyBorder="1"/>
    <xf numFmtId="0" fontId="4" fillId="0" borderId="0" xfId="0" applyFont="1" applyBorder="1" applyAlignment="1">
      <alignment horizontal="right"/>
    </xf>
    <xf numFmtId="0" fontId="0" fillId="0" borderId="0" xfId="0" applyFont="1"/>
    <xf numFmtId="0" fontId="4" fillId="0" borderId="0" xfId="0" applyFont="1" applyBorder="1" applyAlignment="1">
      <alignment horizontal="left"/>
    </xf>
    <xf numFmtId="0" fontId="4" fillId="0" borderId="3" xfId="0" applyFont="1" applyBorder="1"/>
    <xf numFmtId="0" fontId="5" fillId="0" borderId="3" xfId="0" applyFont="1" applyBorder="1"/>
    <xf numFmtId="164" fontId="4" fillId="0" borderId="3" xfId="7" applyNumberFormat="1" applyFont="1" applyBorder="1" applyAlignment="1" applyProtection="1"/>
    <xf numFmtId="0" fontId="4" fillId="0" borderId="3" xfId="0" applyFont="1" applyBorder="1" applyAlignment="1"/>
    <xf numFmtId="11" fontId="4" fillId="0" borderId="3" xfId="0" applyNumberFormat="1" applyFont="1" applyBorder="1" applyAlignment="1"/>
    <xf numFmtId="168" fontId="4" fillId="0" borderId="3" xfId="7" applyNumberFormat="1" applyFont="1" applyBorder="1" applyAlignment="1" applyProtection="1"/>
    <xf numFmtId="0" fontId="0" fillId="0" borderId="0" xfId="0" applyAlignment="1"/>
    <xf numFmtId="2" fontId="4" fillId="0" borderId="3" xfId="7" applyNumberFormat="1" applyFont="1" applyBorder="1" applyAlignment="1" applyProtection="1"/>
    <xf numFmtId="0" fontId="3" fillId="0" borderId="0" xfId="0" applyFont="1" applyBorder="1"/>
    <xf numFmtId="0" fontId="0" fillId="0" borderId="0" xfId="0" applyAlignment="1">
      <alignment wrapText="1"/>
    </xf>
    <xf numFmtId="0" fontId="0" fillId="0" borderId="3" xfId="0" applyBorder="1"/>
    <xf numFmtId="0" fontId="0" fillId="0" borderId="3" xfId="7" applyNumberFormat="1" applyFont="1" applyBorder="1" applyAlignment="1">
      <alignment wrapText="1"/>
    </xf>
    <xf numFmtId="49" fontId="4" fillId="0" borderId="0" xfId="0" applyNumberFormat="1" applyFont="1" applyBorder="1" applyAlignment="1">
      <alignment horizontal="left"/>
    </xf>
    <xf numFmtId="0" fontId="3" fillId="0" borderId="4" xfId="0" applyFont="1" applyBorder="1"/>
    <xf numFmtId="0" fontId="4" fillId="0" borderId="3" xfId="0" applyFont="1" applyBorder="1" applyAlignment="1" applyProtection="1"/>
    <xf numFmtId="3" fontId="0" fillId="0" borderId="3" xfId="0" applyNumberFormat="1" applyBorder="1" applyAlignment="1"/>
    <xf numFmtId="165" fontId="4" fillId="0" borderId="3" xfId="7" applyNumberFormat="1" applyFont="1" applyBorder="1" applyAlignment="1" applyProtection="1"/>
    <xf numFmtId="0" fontId="0" fillId="0" borderId="3" xfId="0" applyBorder="1" applyAlignment="1">
      <alignment wrapText="1"/>
    </xf>
    <xf numFmtId="165" fontId="4" fillId="0" borderId="3" xfId="7" applyNumberFormat="1" applyFont="1" applyBorder="1" applyAlignment="1" applyProtection="1">
      <alignment wrapText="1"/>
    </xf>
    <xf numFmtId="1" fontId="4" fillId="0" borderId="3" xfId="0" applyNumberFormat="1" applyFont="1" applyBorder="1"/>
    <xf numFmtId="39" fontId="4" fillId="0" borderId="3" xfId="7" applyNumberFormat="1" applyFont="1" applyBorder="1" applyAlignment="1" applyProtection="1"/>
    <xf numFmtId="37" fontId="4" fillId="0" borderId="3" xfId="7" applyNumberFormat="1" applyFont="1" applyBorder="1" applyAlignment="1" applyProtection="1"/>
    <xf numFmtId="165" fontId="4" fillId="0" borderId="0" xfId="0" applyNumberFormat="1" applyFont="1" applyBorder="1"/>
    <xf numFmtId="0" fontId="13" fillId="0" borderId="0" xfId="1" applyFont="1" applyAlignment="1">
      <alignment horizontal="center"/>
    </xf>
    <xf numFmtId="0" fontId="14" fillId="0" borderId="0" xfId="1" applyFont="1"/>
    <xf numFmtId="0" fontId="17" fillId="0" borderId="0" xfId="6" applyFont="1" applyFill="1" applyBorder="1"/>
    <xf numFmtId="0" fontId="2" fillId="0" borderId="0" xfId="6" applyFill="1"/>
    <xf numFmtId="0" fontId="2" fillId="0" borderId="0" xfId="6" applyFill="1" applyBorder="1"/>
    <xf numFmtId="0" fontId="2" fillId="0" borderId="0" xfId="6" applyFont="1"/>
    <xf numFmtId="0" fontId="2" fillId="0" borderId="0" xfId="6" applyFont="1" applyFill="1" applyBorder="1"/>
    <xf numFmtId="0" fontId="2" fillId="0" borderId="0" xfId="6" applyFont="1" applyFill="1"/>
    <xf numFmtId="0" fontId="12" fillId="0" borderId="7" xfId="1" applyFont="1" applyFill="1" applyBorder="1" applyAlignment="1">
      <alignment horizontal="left"/>
    </xf>
    <xf numFmtId="0" fontId="10" fillId="0" borderId="0" xfId="1" applyFont="1"/>
    <xf numFmtId="0" fontId="15" fillId="0" borderId="0" xfId="1" applyFont="1"/>
    <xf numFmtId="0" fontId="17" fillId="3" borderId="0" xfId="6" applyFont="1" applyFill="1" applyBorder="1" applyAlignment="1"/>
    <xf numFmtId="172" fontId="8" fillId="0" borderId="0" xfId="1" applyNumberFormat="1" applyFont="1"/>
    <xf numFmtId="0" fontId="13" fillId="0" borderId="8" xfId="1" applyFont="1" applyBorder="1" applyAlignment="1">
      <alignment horizontal="center" wrapText="1"/>
    </xf>
    <xf numFmtId="2" fontId="13" fillId="0" borderId="8" xfId="1" applyNumberFormat="1" applyFont="1" applyBorder="1" applyAlignment="1">
      <alignment horizontal="center" wrapText="1"/>
    </xf>
    <xf numFmtId="172" fontId="13" fillId="0" borderId="8" xfId="5" applyFont="1" applyBorder="1" applyAlignment="1">
      <alignment horizontal="center" wrapText="1"/>
    </xf>
    <xf numFmtId="0" fontId="18" fillId="4" borderId="9" xfId="6" applyFont="1" applyFill="1" applyBorder="1"/>
    <xf numFmtId="0" fontId="18" fillId="4" borderId="11" xfId="6" applyFont="1" applyFill="1" applyBorder="1"/>
    <xf numFmtId="0" fontId="18" fillId="4" borderId="10" xfId="6" applyFont="1" applyFill="1" applyBorder="1"/>
    <xf numFmtId="0" fontId="18" fillId="4" borderId="12" xfId="6" applyFont="1" applyFill="1" applyBorder="1"/>
    <xf numFmtId="0" fontId="2" fillId="5" borderId="14" xfId="6" quotePrefix="1" applyFill="1" applyBorder="1" applyAlignment="1">
      <alignment horizontal="left"/>
    </xf>
    <xf numFmtId="2" fontId="2" fillId="6" borderId="15" xfId="6" quotePrefix="1" applyNumberFormat="1" applyFill="1" applyBorder="1" applyAlignment="1">
      <alignment horizontal="right"/>
    </xf>
    <xf numFmtId="0" fontId="18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4" fillId="0" borderId="22" xfId="0" applyFont="1" applyBorder="1"/>
    <xf numFmtId="0" fontId="4" fillId="0" borderId="20" xfId="7" applyNumberFormat="1" applyFont="1" applyBorder="1" applyAlignment="1"/>
    <xf numFmtId="0" fontId="0" fillId="0" borderId="20" xfId="0" applyFont="1" applyBorder="1"/>
    <xf numFmtId="0" fontId="0" fillId="0" borderId="20" xfId="0" applyBorder="1" applyAlignment="1"/>
    <xf numFmtId="0" fontId="3" fillId="0" borderId="21" xfId="0" applyFont="1" applyBorder="1"/>
    <xf numFmtId="0" fontId="0" fillId="0" borderId="20" xfId="0" applyBorder="1" applyAlignment="1">
      <alignment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4" fillId="0" borderId="16" xfId="0" applyFont="1" applyBorder="1"/>
    <xf numFmtId="0" fontId="4" fillId="0" borderId="16" xfId="7" applyNumberFormat="1" applyFont="1" applyBorder="1" applyAlignment="1" applyProtection="1"/>
    <xf numFmtId="165" fontId="4" fillId="0" borderId="16" xfId="7" applyNumberFormat="1" applyFont="1" applyBorder="1" applyAlignment="1" applyProtection="1"/>
    <xf numFmtId="0" fontId="5" fillId="0" borderId="16" xfId="0" applyFont="1" applyBorder="1"/>
    <xf numFmtId="164" fontId="4" fillId="0" borderId="16" xfId="7" applyNumberFormat="1" applyFont="1" applyBorder="1" applyAlignment="1" applyProtection="1"/>
    <xf numFmtId="11" fontId="4" fillId="0" borderId="16" xfId="0" applyNumberFormat="1" applyFont="1" applyBorder="1"/>
    <xf numFmtId="167" fontId="4" fillId="0" borderId="16" xfId="7" applyNumberFormat="1" applyFont="1" applyBorder="1" applyAlignment="1" applyProtection="1"/>
    <xf numFmtId="0" fontId="4" fillId="0" borderId="16" xfId="0" applyFont="1" applyBorder="1" applyAlignment="1">
      <alignment wrapText="1"/>
    </xf>
    <xf numFmtId="0" fontId="4" fillId="0" borderId="16" xfId="0" applyFont="1" applyBorder="1" applyAlignment="1"/>
    <xf numFmtId="11" fontId="4" fillId="0" borderId="16" xfId="0" applyNumberFormat="1" applyFont="1" applyBorder="1" applyAlignment="1"/>
    <xf numFmtId="11" fontId="4" fillId="0" borderId="16" xfId="7" applyNumberFormat="1" applyFont="1" applyBorder="1" applyAlignment="1" applyProtection="1"/>
    <xf numFmtId="168" fontId="4" fillId="0" borderId="16" xfId="7" applyNumberFormat="1" applyFont="1" applyBorder="1" applyAlignment="1" applyProtection="1"/>
    <xf numFmtId="0" fontId="0" fillId="0" borderId="16" xfId="0" applyBorder="1" applyAlignment="1"/>
    <xf numFmtId="2" fontId="4" fillId="0" borderId="16" xfId="7" applyNumberFormat="1" applyFont="1" applyBorder="1" applyAlignment="1" applyProtection="1"/>
    <xf numFmtId="169" fontId="4" fillId="0" borderId="16" xfId="7" applyNumberFormat="1" applyFont="1" applyBorder="1" applyAlignment="1" applyProtection="1"/>
    <xf numFmtId="0" fontId="0" fillId="0" borderId="16" xfId="0" applyBorder="1"/>
    <xf numFmtId="0" fontId="0" fillId="0" borderId="16" xfId="7" applyNumberFormat="1" applyFont="1" applyBorder="1" applyAlignment="1">
      <alignment wrapText="1"/>
    </xf>
    <xf numFmtId="170" fontId="4" fillId="0" borderId="16" xfId="0" applyNumberFormat="1" applyFont="1" applyBorder="1"/>
    <xf numFmtId="0" fontId="4" fillId="0" borderId="16" xfId="7" applyNumberFormat="1" applyFont="1" applyBorder="1" applyAlignment="1" applyProtection="1">
      <alignment vertical="center" wrapText="1"/>
    </xf>
    <xf numFmtId="37" fontId="4" fillId="0" borderId="16" xfId="7" applyNumberFormat="1" applyFont="1" applyBorder="1" applyAlignment="1" applyProtection="1"/>
    <xf numFmtId="39" fontId="4" fillId="0" borderId="16" xfId="7" applyNumberFormat="1" applyFont="1" applyBorder="1" applyAlignment="1" applyProtection="1"/>
    <xf numFmtId="0" fontId="4" fillId="0" borderId="16" xfId="0" applyFont="1" applyBorder="1" applyAlignment="1" applyProtection="1">
      <alignment wrapText="1"/>
    </xf>
    <xf numFmtId="170" fontId="4" fillId="0" borderId="16" xfId="0" applyNumberFormat="1" applyFont="1" applyBorder="1" applyAlignment="1">
      <alignment wrapText="1"/>
    </xf>
    <xf numFmtId="39" fontId="4" fillId="0" borderId="16" xfId="7" applyNumberFormat="1" applyFont="1" applyBorder="1" applyAlignment="1" applyProtection="1">
      <alignment wrapText="1"/>
    </xf>
    <xf numFmtId="37" fontId="4" fillId="0" borderId="16" xfId="7" applyNumberFormat="1" applyFont="1" applyBorder="1" applyAlignment="1" applyProtection="1">
      <alignment wrapText="1"/>
    </xf>
    <xf numFmtId="0" fontId="4" fillId="0" borderId="16" xfId="0" applyFont="1" applyBorder="1" applyAlignment="1">
      <alignment horizontal="right"/>
    </xf>
    <xf numFmtId="0" fontId="3" fillId="0" borderId="27" xfId="0" applyFont="1" applyBorder="1"/>
    <xf numFmtId="0" fontId="4" fillId="0" borderId="22" xfId="0" applyFont="1" applyBorder="1" applyAlignment="1"/>
    <xf numFmtId="0" fontId="0" fillId="0" borderId="22" xfId="0" applyBorder="1" applyAlignment="1">
      <alignment wrapText="1"/>
    </xf>
    <xf numFmtId="0" fontId="0" fillId="0" borderId="22" xfId="0" applyBorder="1"/>
    <xf numFmtId="0" fontId="0" fillId="0" borderId="21" xfId="0" applyFont="1" applyBorder="1"/>
    <xf numFmtId="37" fontId="4" fillId="0" borderId="16" xfId="0" applyNumberFormat="1" applyFont="1" applyBorder="1"/>
    <xf numFmtId="0" fontId="19" fillId="0" borderId="16" xfId="8" applyNumberFormat="1" applyBorder="1" applyAlignment="1" applyProtection="1"/>
    <xf numFmtId="0" fontId="20" fillId="0" borderId="0" xfId="0" applyFont="1"/>
    <xf numFmtId="0" fontId="19" fillId="0" borderId="0" xfId="8" applyBorder="1"/>
    <xf numFmtId="0" fontId="19" fillId="0" borderId="0" xfId="8"/>
    <xf numFmtId="0" fontId="22" fillId="0" borderId="0" xfId="0" applyFont="1"/>
    <xf numFmtId="0" fontId="23" fillId="0" borderId="0" xfId="0" applyFont="1"/>
    <xf numFmtId="0" fontId="2" fillId="5" borderId="14" xfId="6" quotePrefix="1" applyFont="1" applyFill="1" applyBorder="1" applyAlignment="1">
      <alignment horizontal="left"/>
    </xf>
    <xf numFmtId="0" fontId="1" fillId="5" borderId="14" xfId="6" applyFont="1" applyFill="1" applyBorder="1"/>
    <xf numFmtId="0" fontId="1" fillId="5" borderId="13" xfId="6" applyFont="1" applyFill="1" applyBorder="1"/>
    <xf numFmtId="173" fontId="4" fillId="0" borderId="16" xfId="7" applyNumberFormat="1" applyFont="1" applyBorder="1" applyAlignment="1" applyProtection="1"/>
    <xf numFmtId="173" fontId="12" fillId="0" borderId="7" xfId="1" applyNumberFormat="1" applyFont="1" applyFill="1" applyBorder="1" applyAlignment="1">
      <alignment horizontal="right"/>
    </xf>
    <xf numFmtId="0" fontId="12" fillId="7" borderId="3" xfId="1" applyFont="1" applyFill="1" applyBorder="1" applyProtection="1">
      <protection locked="0"/>
    </xf>
    <xf numFmtId="0" fontId="12" fillId="7" borderId="3" xfId="1" applyFont="1" applyFill="1" applyBorder="1" applyAlignment="1">
      <alignment horizontal="left"/>
    </xf>
    <xf numFmtId="18" fontId="12" fillId="7" borderId="3" xfId="1" applyNumberFormat="1" applyFont="1" applyFill="1" applyBorder="1" applyAlignment="1" applyProtection="1">
      <protection locked="0"/>
    </xf>
    <xf numFmtId="0" fontId="19" fillId="7" borderId="3" xfId="8" applyFill="1" applyBorder="1" applyAlignment="1">
      <alignment horizontal="left"/>
    </xf>
    <xf numFmtId="173" fontId="12" fillId="7" borderId="3" xfId="5" applyNumberFormat="1" applyFont="1" applyFill="1" applyBorder="1" applyProtection="1">
      <protection locked="0"/>
    </xf>
    <xf numFmtId="37" fontId="12" fillId="7" borderId="3" xfId="1" applyNumberFormat="1" applyFont="1" applyFill="1" applyBorder="1" applyAlignment="1" applyProtection="1">
      <alignment horizontal="center"/>
      <protection locked="0"/>
    </xf>
    <xf numFmtId="173" fontId="12" fillId="7" borderId="3" xfId="1" applyNumberFormat="1" applyFont="1" applyFill="1" applyBorder="1" applyAlignment="1" applyProtection="1">
      <alignment horizontal="center"/>
      <protection locked="0"/>
    </xf>
    <xf numFmtId="173" fontId="12" fillId="7" borderId="3" xfId="1" applyNumberFormat="1" applyFont="1" applyFill="1" applyBorder="1" applyAlignment="1">
      <alignment horizontal="right"/>
    </xf>
    <xf numFmtId="0" fontId="12" fillId="7" borderId="3" xfId="1" applyFont="1" applyFill="1" applyBorder="1" applyAlignment="1">
      <alignment horizontal="center"/>
    </xf>
    <xf numFmtId="0" fontId="12" fillId="8" borderId="3" xfId="1" applyFont="1" applyFill="1" applyBorder="1" applyProtection="1">
      <protection locked="0"/>
    </xf>
    <xf numFmtId="0" fontId="12" fillId="8" borderId="3" xfId="1" applyFont="1" applyFill="1" applyBorder="1" applyAlignment="1">
      <alignment horizontal="left"/>
    </xf>
    <xf numFmtId="18" fontId="12" fillId="8" borderId="3" xfId="1" applyNumberFormat="1" applyFont="1" applyFill="1" applyBorder="1" applyAlignment="1" applyProtection="1">
      <alignment horizontal="right"/>
      <protection locked="0"/>
    </xf>
    <xf numFmtId="18" fontId="12" fillId="8" borderId="3" xfId="1" applyNumberFormat="1" applyFont="1" applyFill="1" applyBorder="1" applyAlignment="1" applyProtection="1">
      <protection locked="0"/>
    </xf>
    <xf numFmtId="0" fontId="19" fillId="8" borderId="3" xfId="8" applyFill="1" applyBorder="1" applyAlignment="1">
      <alignment horizontal="left"/>
    </xf>
    <xf numFmtId="173" fontId="12" fillId="8" borderId="3" xfId="5" applyNumberFormat="1" applyFont="1" applyFill="1" applyBorder="1" applyProtection="1">
      <protection locked="0"/>
    </xf>
    <xf numFmtId="37" fontId="12" fillId="8" borderId="3" xfId="1" applyNumberFormat="1" applyFont="1" applyFill="1" applyBorder="1" applyAlignment="1" applyProtection="1">
      <alignment horizontal="center"/>
      <protection locked="0"/>
    </xf>
    <xf numFmtId="173" fontId="12" fillId="8" borderId="3" xfId="1" applyNumberFormat="1" applyFont="1" applyFill="1" applyBorder="1" applyAlignment="1" applyProtection="1">
      <alignment horizontal="center"/>
      <protection locked="0"/>
    </xf>
    <xf numFmtId="173" fontId="12" fillId="8" borderId="3" xfId="1" applyNumberFormat="1" applyFont="1" applyFill="1" applyBorder="1" applyAlignment="1">
      <alignment horizontal="right"/>
    </xf>
    <xf numFmtId="0" fontId="12" fillId="8" borderId="3" xfId="1" applyFont="1" applyFill="1" applyBorder="1" applyAlignment="1">
      <alignment horizontal="center"/>
    </xf>
    <xf numFmtId="0" fontId="12" fillId="8" borderId="3" xfId="1" applyFont="1" applyFill="1" applyBorder="1" applyAlignment="1" applyProtection="1">
      <alignment horizontal="center"/>
      <protection locked="0"/>
    </xf>
    <xf numFmtId="11" fontId="12" fillId="8" borderId="3" xfId="1" applyNumberFormat="1" applyFont="1" applyFill="1" applyBorder="1" applyAlignment="1" applyProtection="1">
      <protection locked="0"/>
    </xf>
    <xf numFmtId="0" fontId="3" fillId="9" borderId="16" xfId="0" applyFont="1" applyFill="1" applyBorder="1"/>
    <xf numFmtId="0" fontId="3" fillId="9" borderId="16" xfId="0" applyFont="1" applyFill="1" applyBorder="1" applyAlignment="1">
      <alignment horizontal="right"/>
    </xf>
    <xf numFmtId="165" fontId="3" fillId="9" borderId="16" xfId="0" applyNumberFormat="1" applyFont="1" applyFill="1" applyBorder="1"/>
    <xf numFmtId="0" fontId="3" fillId="9" borderId="0" xfId="0" applyFont="1" applyFill="1" applyBorder="1"/>
    <xf numFmtId="0" fontId="3" fillId="9" borderId="26" xfId="0" applyFont="1" applyFill="1" applyBorder="1" applyAlignment="1">
      <alignment horizontal="right"/>
    </xf>
    <xf numFmtId="165" fontId="3" fillId="9" borderId="26" xfId="0" applyNumberFormat="1" applyFont="1" applyFill="1" applyBorder="1"/>
    <xf numFmtId="174" fontId="4" fillId="0" borderId="16" xfId="7" applyNumberFormat="1" applyFont="1" applyBorder="1" applyAlignment="1" applyProtection="1"/>
    <xf numFmtId="175" fontId="4" fillId="0" borderId="3" xfId="7" applyNumberFormat="1" applyFont="1" applyBorder="1" applyAlignment="1" applyProtection="1"/>
    <xf numFmtId="0" fontId="3" fillId="10" borderId="16" xfId="0" applyFont="1" applyFill="1" applyBorder="1"/>
    <xf numFmtId="0" fontId="3" fillId="10" borderId="16" xfId="0" applyFont="1" applyFill="1" applyBorder="1" applyAlignment="1">
      <alignment horizontal="left"/>
    </xf>
    <xf numFmtId="0" fontId="3" fillId="10" borderId="2" xfId="0" applyFont="1" applyFill="1" applyBorder="1"/>
    <xf numFmtId="0" fontId="3" fillId="10" borderId="3" xfId="0" applyFont="1" applyFill="1" applyBorder="1" applyAlignment="1">
      <alignment horizontal="right"/>
    </xf>
    <xf numFmtId="165" fontId="3" fillId="10" borderId="5" xfId="0" applyNumberFormat="1" applyFont="1" applyFill="1" applyBorder="1"/>
    <xf numFmtId="0" fontId="3" fillId="10" borderId="28" xfId="0" applyFont="1" applyFill="1" applyBorder="1"/>
    <xf numFmtId="0" fontId="3" fillId="10" borderId="5" xfId="0" applyFont="1" applyFill="1" applyBorder="1"/>
    <xf numFmtId="0" fontId="3" fillId="10" borderId="3" xfId="0" applyFont="1" applyFill="1" applyBorder="1"/>
    <xf numFmtId="0" fontId="3" fillId="10" borderId="22" xfId="0" applyFont="1" applyFill="1" applyBorder="1"/>
    <xf numFmtId="0" fontId="3" fillId="10" borderId="5" xfId="0" applyFont="1" applyFill="1" applyBorder="1" applyAlignment="1">
      <alignment horizontal="right"/>
    </xf>
  </cellXfs>
  <cellStyles count="9">
    <cellStyle name="Comma 2" xfId="5" xr:uid="{00000000-0005-0000-0000-000000000000}"/>
    <cellStyle name="Cost_Green" xfId="4" xr:uid="{00000000-0005-0000-0000-000001000000}"/>
    <cellStyle name="Currency 2" xfId="2" xr:uid="{00000000-0005-0000-0000-000002000000}"/>
    <cellStyle name="Lien hypertexte" xfId="8" builtinId="8"/>
    <cellStyle name="Monétaire 2" xfId="3" xr:uid="{00000000-0005-0000-0000-000004000000}"/>
    <cellStyle name="Normal" xfId="0" builtinId="0"/>
    <cellStyle name="Normal 2" xfId="1" xr:uid="{00000000-0005-0000-0000-000006000000}"/>
    <cellStyle name="Normal 3" xfId="6" xr:uid="{00000000-0005-0000-0000-000007000000}"/>
    <cellStyle name="TableStyleLight1" xfId="7" xr:uid="{00000000-0005-0000-0000-000008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CCFF"/>
      <color rgb="FF33CCFF"/>
      <color rgb="FF00FFFF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EL_0100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323851</xdr:colOff>
      <xdr:row>1</xdr:row>
      <xdr:rowOff>114300</xdr:rowOff>
    </xdr:from>
    <xdr:to>
      <xdr:col>4</xdr:col>
      <xdr:colOff>76147</xdr:colOff>
      <xdr:row>23</xdr:row>
      <xdr:rowOff>142118</xdr:rowOff>
    </xdr:to>
    <xdr:pic>
      <xdr:nvPicPr>
        <xdr:cNvPr id="3" name="dEL_01000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3851" y="304800"/>
          <a:ext cx="2971746" cy="421881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N%20Assembly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BOM"/>
      <sheetName val="BR Assembly"/>
      <sheetName val="BR Part 1"/>
      <sheetName val="BR Drawing Part 1"/>
      <sheetName val="EN Assembly"/>
    </sheetNames>
    <sheetDataSet>
      <sheetData sheetId="0" refreshError="1"/>
      <sheetData sheetId="1" refreshError="1"/>
      <sheetData sheetId="2" refreshError="1">
        <row r="3">
          <cell r="B3" t="str">
            <v>Brake System</v>
          </cell>
        </row>
        <row r="4">
          <cell r="B4" t="str">
            <v>Nom de l'assemblage 1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C82"/>
  <sheetViews>
    <sheetView tabSelected="1" topLeftCell="A7" workbookViewId="0">
      <selection activeCell="A21" sqref="A21"/>
    </sheetView>
  </sheetViews>
  <sheetFormatPr baseColWidth="10" defaultRowHeight="15" x14ac:dyDescent="0.25"/>
  <sheetData>
    <row r="1" spans="1:2" x14ac:dyDescent="0.25">
      <c r="A1" s="120" t="s">
        <v>150</v>
      </c>
    </row>
    <row r="3" spans="1:2" x14ac:dyDescent="0.25">
      <c r="A3" s="119" t="s">
        <v>92</v>
      </c>
      <c r="B3" s="116" t="s">
        <v>93</v>
      </c>
    </row>
    <row r="5" spans="1:2" x14ac:dyDescent="0.25">
      <c r="A5" t="s">
        <v>151</v>
      </c>
    </row>
    <row r="6" spans="1:2" x14ac:dyDescent="0.25">
      <c r="A6" t="s">
        <v>127</v>
      </c>
    </row>
    <row r="7" spans="1:2" x14ac:dyDescent="0.25">
      <c r="A7" t="s">
        <v>133</v>
      </c>
    </row>
    <row r="8" spans="1:2" x14ac:dyDescent="0.25">
      <c r="A8" t="s">
        <v>131</v>
      </c>
    </row>
    <row r="9" spans="1:2" x14ac:dyDescent="0.25">
      <c r="A9" t="s">
        <v>94</v>
      </c>
    </row>
    <row r="10" spans="1:2" x14ac:dyDescent="0.25">
      <c r="A10" s="116" t="s">
        <v>123</v>
      </c>
    </row>
    <row r="11" spans="1:2" x14ac:dyDescent="0.25">
      <c r="A11" t="s">
        <v>163</v>
      </c>
    </row>
    <row r="12" spans="1:2" x14ac:dyDescent="0.25">
      <c r="A12" t="s">
        <v>95</v>
      </c>
    </row>
    <row r="14" spans="1:2" x14ac:dyDescent="0.25">
      <c r="A14" t="s">
        <v>126</v>
      </c>
    </row>
    <row r="15" spans="1:2" x14ac:dyDescent="0.25">
      <c r="A15" t="s">
        <v>152</v>
      </c>
    </row>
    <row r="16" spans="1:2" x14ac:dyDescent="0.25">
      <c r="A16" t="s">
        <v>138</v>
      </c>
    </row>
    <row r="18" spans="1:3" x14ac:dyDescent="0.25">
      <c r="A18" s="119" t="s">
        <v>96</v>
      </c>
      <c r="B18" s="116" t="s">
        <v>129</v>
      </c>
      <c r="C18" s="116"/>
    </row>
    <row r="20" spans="1:3" x14ac:dyDescent="0.25">
      <c r="A20" t="s">
        <v>136</v>
      </c>
    </row>
    <row r="21" spans="1:3" x14ac:dyDescent="0.25">
      <c r="A21" t="s">
        <v>166</v>
      </c>
    </row>
    <row r="23" spans="1:3" x14ac:dyDescent="0.25">
      <c r="A23" s="119" t="s">
        <v>98</v>
      </c>
      <c r="B23" s="116" t="s">
        <v>99</v>
      </c>
    </row>
    <row r="25" spans="1:3" x14ac:dyDescent="0.25">
      <c r="A25" t="s">
        <v>153</v>
      </c>
    </row>
    <row r="26" spans="1:3" x14ac:dyDescent="0.25">
      <c r="A26" t="s">
        <v>105</v>
      </c>
    </row>
    <row r="27" spans="1:3" x14ac:dyDescent="0.25">
      <c r="A27" t="s">
        <v>100</v>
      </c>
    </row>
    <row r="28" spans="1:3" x14ac:dyDescent="0.25">
      <c r="A28" t="s">
        <v>134</v>
      </c>
    </row>
    <row r="29" spans="1:3" x14ac:dyDescent="0.25">
      <c r="A29" t="s">
        <v>132</v>
      </c>
    </row>
    <row r="30" spans="1:3" x14ac:dyDescent="0.25">
      <c r="A30" t="s">
        <v>101</v>
      </c>
    </row>
    <row r="31" spans="1:3" x14ac:dyDescent="0.25">
      <c r="A31" s="116" t="s">
        <v>123</v>
      </c>
    </row>
    <row r="32" spans="1:3" x14ac:dyDescent="0.25">
      <c r="A32" t="s">
        <v>154</v>
      </c>
    </row>
    <row r="33" spans="1:2" x14ac:dyDescent="0.25">
      <c r="A33" t="s">
        <v>155</v>
      </c>
    </row>
    <row r="35" spans="1:2" x14ac:dyDescent="0.25">
      <c r="A35" t="s">
        <v>135</v>
      </c>
    </row>
    <row r="36" spans="1:2" x14ac:dyDescent="0.25">
      <c r="A36" t="s">
        <v>156</v>
      </c>
    </row>
    <row r="37" spans="1:2" x14ac:dyDescent="0.25">
      <c r="A37" t="s">
        <v>139</v>
      </c>
    </row>
    <row r="39" spans="1:2" x14ac:dyDescent="0.25">
      <c r="A39" s="119" t="s">
        <v>102</v>
      </c>
      <c r="B39" s="116" t="s">
        <v>97</v>
      </c>
    </row>
    <row r="41" spans="1:2" x14ac:dyDescent="0.25">
      <c r="A41" t="s">
        <v>144</v>
      </c>
    </row>
    <row r="42" spans="1:2" x14ac:dyDescent="0.25">
      <c r="A42" t="s">
        <v>145</v>
      </c>
    </row>
    <row r="43" spans="1:2" x14ac:dyDescent="0.25">
      <c r="A43" t="s">
        <v>128</v>
      </c>
    </row>
    <row r="45" spans="1:2" x14ac:dyDescent="0.25">
      <c r="A45" s="119" t="s">
        <v>103</v>
      </c>
      <c r="B45" s="116" t="s">
        <v>120</v>
      </c>
    </row>
    <row r="47" spans="1:2" x14ac:dyDescent="0.25">
      <c r="A47" t="s">
        <v>157</v>
      </c>
    </row>
    <row r="48" spans="1:2" x14ac:dyDescent="0.25">
      <c r="A48" t="s">
        <v>121</v>
      </c>
    </row>
    <row r="49" spans="1:2" x14ac:dyDescent="0.25">
      <c r="A49" t="s">
        <v>122</v>
      </c>
    </row>
    <row r="50" spans="1:2" x14ac:dyDescent="0.25">
      <c r="A50" t="s">
        <v>158</v>
      </c>
    </row>
    <row r="51" spans="1:2" x14ac:dyDescent="0.25">
      <c r="A51" t="s">
        <v>146</v>
      </c>
    </row>
    <row r="52" spans="1:2" x14ac:dyDescent="0.25">
      <c r="A52" t="s">
        <v>159</v>
      </c>
    </row>
    <row r="53" spans="1:2" x14ac:dyDescent="0.25">
      <c r="A53" t="s">
        <v>162</v>
      </c>
    </row>
    <row r="55" spans="1:2" x14ac:dyDescent="0.25">
      <c r="A55" t="s">
        <v>140</v>
      </c>
    </row>
    <row r="57" spans="1:2" x14ac:dyDescent="0.25">
      <c r="A57" s="119" t="s">
        <v>107</v>
      </c>
      <c r="B57" s="116" t="s">
        <v>104</v>
      </c>
    </row>
    <row r="59" spans="1:2" x14ac:dyDescent="0.25">
      <c r="A59" t="s">
        <v>106</v>
      </c>
    </row>
    <row r="60" spans="1:2" x14ac:dyDescent="0.25">
      <c r="A60" t="s">
        <v>141</v>
      </c>
    </row>
    <row r="61" spans="1:2" x14ac:dyDescent="0.25">
      <c r="A61" t="s">
        <v>160</v>
      </c>
    </row>
    <row r="63" spans="1:2" x14ac:dyDescent="0.25">
      <c r="A63" s="119" t="s">
        <v>119</v>
      </c>
      <c r="B63" s="116" t="s">
        <v>108</v>
      </c>
    </row>
    <row r="65" spans="1:1" x14ac:dyDescent="0.25">
      <c r="A65" t="s">
        <v>109</v>
      </c>
    </row>
    <row r="66" spans="1:1" x14ac:dyDescent="0.25">
      <c r="A66" t="s">
        <v>111</v>
      </c>
    </row>
    <row r="67" spans="1:1" x14ac:dyDescent="0.25">
      <c r="A67" t="s">
        <v>110</v>
      </c>
    </row>
    <row r="68" spans="1:1" x14ac:dyDescent="0.25">
      <c r="A68" t="s">
        <v>112</v>
      </c>
    </row>
    <row r="69" spans="1:1" x14ac:dyDescent="0.25">
      <c r="A69" t="s">
        <v>113</v>
      </c>
    </row>
    <row r="70" spans="1:1" x14ac:dyDescent="0.25">
      <c r="A70" t="s">
        <v>114</v>
      </c>
    </row>
    <row r="71" spans="1:1" x14ac:dyDescent="0.25">
      <c r="A71" t="s">
        <v>142</v>
      </c>
    </row>
    <row r="72" spans="1:1" x14ac:dyDescent="0.25">
      <c r="A72" t="s">
        <v>143</v>
      </c>
    </row>
    <row r="74" spans="1:1" x14ac:dyDescent="0.25">
      <c r="A74" t="s">
        <v>147</v>
      </c>
    </row>
    <row r="75" spans="1:1" x14ac:dyDescent="0.25">
      <c r="A75" t="s">
        <v>115</v>
      </c>
    </row>
    <row r="76" spans="1:1" x14ac:dyDescent="0.25">
      <c r="A76" t="s">
        <v>116</v>
      </c>
    </row>
    <row r="77" spans="1:1" x14ac:dyDescent="0.25">
      <c r="A77" t="s">
        <v>142</v>
      </c>
    </row>
    <row r="78" spans="1:1" x14ac:dyDescent="0.25">
      <c r="A78" t="s">
        <v>143</v>
      </c>
    </row>
    <row r="80" spans="1:1" x14ac:dyDescent="0.25">
      <c r="A80" s="116" t="s">
        <v>124</v>
      </c>
    </row>
    <row r="82" spans="1:1" x14ac:dyDescent="0.25">
      <c r="A82" s="120" t="s">
        <v>130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164"/>
  <sheetViews>
    <sheetView zoomScaleNormal="100" workbookViewId="0">
      <pane xSplit="3" ySplit="6" topLeftCell="D7" activePane="bottomRight" state="frozen"/>
      <selection activeCell="H10" sqref="H10"/>
      <selection pane="topRight" activeCell="H10" sqref="H10"/>
      <selection pane="bottomLeft" activeCell="H10" sqref="H10"/>
      <selection pane="bottomRight" activeCell="B10" sqref="B10"/>
    </sheetView>
  </sheetViews>
  <sheetFormatPr baseColWidth="10" defaultColWidth="9.140625" defaultRowHeight="12.75" x14ac:dyDescent="0.2"/>
  <cols>
    <col min="1" max="1" width="17.42578125" style="9" bestFit="1" customWidth="1"/>
    <col min="2" max="2" width="28.7109375" style="13" bestFit="1" customWidth="1"/>
    <col min="3" max="3" width="13.5703125" style="9" customWidth="1"/>
    <col min="4" max="4" width="10" style="9" bestFit="1" customWidth="1"/>
    <col min="5" max="5" width="23" style="9" customWidth="1"/>
    <col min="6" max="6" width="39.140625" style="52" customWidth="1"/>
    <col min="7" max="7" width="14" style="9" customWidth="1"/>
    <col min="8" max="8" width="11" style="9" bestFit="1" customWidth="1"/>
    <col min="9" max="13" width="10.42578125" style="6" customWidth="1"/>
    <col min="14" max="14" width="9.7109375" style="9" bestFit="1" customWidth="1"/>
    <col min="15" max="15" width="11.140625" style="13" customWidth="1"/>
    <col min="16" max="16384" width="9.140625" style="13"/>
  </cols>
  <sheetData>
    <row r="1" spans="1:15" ht="15.75" thickBot="1" x14ac:dyDescent="0.3">
      <c r="A1" s="62" t="s">
        <v>0</v>
      </c>
      <c r="B1" s="123" t="s">
        <v>61</v>
      </c>
      <c r="D1" s="53"/>
      <c r="M1" s="65" t="s">
        <v>72</v>
      </c>
      <c r="N1" s="54"/>
      <c r="O1" s="64" t="e">
        <f>#REF!</f>
        <v>#REF!</v>
      </c>
    </row>
    <row r="2" spans="1:15" s="15" customFormat="1" ht="15.75" thickBot="1" x14ac:dyDescent="0.3">
      <c r="A2" s="60" t="s">
        <v>73</v>
      </c>
      <c r="B2" s="122" t="s">
        <v>148</v>
      </c>
      <c r="C2" s="14"/>
      <c r="F2" s="48"/>
    </row>
    <row r="3" spans="1:15" s="15" customFormat="1" ht="16.5" thickTop="1" thickBot="1" x14ac:dyDescent="0.3">
      <c r="A3" s="61" t="s">
        <v>74</v>
      </c>
      <c r="B3" s="63">
        <v>2018</v>
      </c>
      <c r="C3" s="14"/>
      <c r="F3" s="48"/>
    </row>
    <row r="4" spans="1:15" s="15" customFormat="1" ht="16.5" thickTop="1" thickBot="1" x14ac:dyDescent="0.3">
      <c r="A4" s="59" t="s">
        <v>1</v>
      </c>
      <c r="B4" s="121">
        <v>81</v>
      </c>
      <c r="C4" s="14"/>
      <c r="D4" s="53" t="s">
        <v>75</v>
      </c>
      <c r="F4" s="48"/>
    </row>
    <row r="5" spans="1:15" s="46" customFormat="1" ht="15.75" thickTop="1" x14ac:dyDescent="0.25">
      <c r="A5" s="45"/>
      <c r="B5" s="49"/>
      <c r="C5" s="47"/>
      <c r="F5" s="50"/>
    </row>
    <row r="6" spans="1:15" s="44" customFormat="1" ht="49.5" customHeight="1" x14ac:dyDescent="0.25">
      <c r="A6" s="43" t="s">
        <v>76</v>
      </c>
      <c r="B6" s="56" t="s">
        <v>77</v>
      </c>
      <c r="C6" s="56" t="s">
        <v>78</v>
      </c>
      <c r="D6" s="56" t="s">
        <v>79</v>
      </c>
      <c r="E6" s="56" t="s">
        <v>80</v>
      </c>
      <c r="F6" s="56" t="s">
        <v>81</v>
      </c>
      <c r="G6" s="56" t="s">
        <v>82</v>
      </c>
      <c r="H6" s="58" t="s">
        <v>83</v>
      </c>
      <c r="I6" s="56" t="s">
        <v>17</v>
      </c>
      <c r="J6" s="56" t="s">
        <v>84</v>
      </c>
      <c r="K6" s="56" t="s">
        <v>85</v>
      </c>
      <c r="L6" s="56" t="s">
        <v>86</v>
      </c>
      <c r="M6" s="56" t="s">
        <v>87</v>
      </c>
      <c r="N6" s="57" t="s">
        <v>88</v>
      </c>
      <c r="O6" s="56" t="s">
        <v>89</v>
      </c>
    </row>
    <row r="7" spans="1:15" ht="15" x14ac:dyDescent="0.25">
      <c r="A7" s="126"/>
      <c r="B7" s="127" t="str">
        <f>'EN Assembly'!B3</f>
        <v>Engine and Drivetrain</v>
      </c>
      <c r="C7" s="128" t="str">
        <f>EN_A0001</f>
        <v>EN A0001</v>
      </c>
      <c r="D7" s="128" t="s">
        <v>11</v>
      </c>
      <c r="E7" s="128"/>
      <c r="F7" s="129" t="str">
        <f>'[1]BR Assembly'!B4</f>
        <v>Nom de l'assemblage 1</v>
      </c>
      <c r="G7" s="128"/>
      <c r="H7" s="130">
        <f>SUM(J7:M7)</f>
        <v>183.86978594062498</v>
      </c>
      <c r="I7" s="131">
        <f>EN_A0001_q</f>
        <v>1</v>
      </c>
      <c r="J7" s="132">
        <f>EN_A0001_m</f>
        <v>176.88978594062499</v>
      </c>
      <c r="K7" s="132">
        <f>EN_A0001_p</f>
        <v>1.32</v>
      </c>
      <c r="L7" s="132">
        <f>EN_A0001_f</f>
        <v>0.66</v>
      </c>
      <c r="M7" s="132">
        <f>EN_A0001_t</f>
        <v>5</v>
      </c>
      <c r="N7" s="133">
        <f t="shared" ref="N7:N17" si="0">H7*I7</f>
        <v>183.86978594062498</v>
      </c>
      <c r="O7" s="134"/>
    </row>
    <row r="8" spans="1:15" ht="15" x14ac:dyDescent="0.25">
      <c r="A8" s="135"/>
      <c r="B8" s="136" t="str">
        <f>'EN Assembly'!$B$3</f>
        <v>Engine and Drivetrain</v>
      </c>
      <c r="C8" s="137" t="str">
        <f>EN_01001</f>
        <v>EN 01001</v>
      </c>
      <c r="D8" s="138" t="s">
        <v>11</v>
      </c>
      <c r="E8" s="138" t="str">
        <f>F7</f>
        <v>Nom de l'assemblage 1</v>
      </c>
      <c r="F8" s="139" t="str">
        <f>'EN Part 1'!B5</f>
        <v>Part 1</v>
      </c>
      <c r="G8" s="138"/>
      <c r="H8" s="140">
        <f t="shared" ref="H8:H17" si="1">SUM(J8:M8)</f>
        <v>6.8615487933333332</v>
      </c>
      <c r="I8" s="141">
        <f>EN_A0001_q*EN_01001_q</f>
        <v>1</v>
      </c>
      <c r="J8" s="142">
        <f>EN_01001_m</f>
        <v>1.3309329600000002</v>
      </c>
      <c r="K8" s="142">
        <f>EN_01001_p</f>
        <v>4.6972825</v>
      </c>
      <c r="L8" s="142">
        <f>EN_01001_f</f>
        <v>0</v>
      </c>
      <c r="M8" s="142">
        <f>EN_01001_t</f>
        <v>0.83333333333333337</v>
      </c>
      <c r="N8" s="143">
        <f t="shared" si="0"/>
        <v>6.8615487933333332</v>
      </c>
      <c r="O8" s="144"/>
    </row>
    <row r="9" spans="1:15" ht="14.25" x14ac:dyDescent="0.2">
      <c r="A9" s="135"/>
      <c r="B9" s="136" t="str">
        <f>'EN Assembly'!$B$3</f>
        <v>Engine and Drivetrain</v>
      </c>
      <c r="C9" s="138"/>
      <c r="D9" s="138" t="s">
        <v>11</v>
      </c>
      <c r="E9" s="138"/>
      <c r="F9" s="136"/>
      <c r="G9" s="138"/>
      <c r="H9" s="140">
        <f t="shared" si="1"/>
        <v>0</v>
      </c>
      <c r="I9" s="145"/>
      <c r="J9" s="142"/>
      <c r="K9" s="142"/>
      <c r="L9" s="142"/>
      <c r="M9" s="142"/>
      <c r="N9" s="143">
        <f t="shared" si="0"/>
        <v>0</v>
      </c>
      <c r="O9" s="144"/>
    </row>
    <row r="10" spans="1:15" ht="14.25" x14ac:dyDescent="0.2">
      <c r="A10" s="135"/>
      <c r="B10" s="136" t="str">
        <f>'EN Assembly'!$B$3</f>
        <v>Engine and Drivetrain</v>
      </c>
      <c r="C10" s="138"/>
      <c r="D10" s="138" t="s">
        <v>11</v>
      </c>
      <c r="E10" s="138"/>
      <c r="F10" s="136"/>
      <c r="G10" s="138"/>
      <c r="H10" s="140">
        <f t="shared" si="1"/>
        <v>0</v>
      </c>
      <c r="I10" s="145"/>
      <c r="J10" s="142"/>
      <c r="K10" s="142"/>
      <c r="L10" s="142"/>
      <c r="M10" s="142"/>
      <c r="N10" s="143">
        <f t="shared" si="0"/>
        <v>0</v>
      </c>
      <c r="O10" s="144"/>
    </row>
    <row r="11" spans="1:15" ht="14.25" x14ac:dyDescent="0.2">
      <c r="A11" s="135"/>
      <c r="B11" s="136" t="str">
        <f>'EN Assembly'!$B$3</f>
        <v>Engine and Drivetrain</v>
      </c>
      <c r="C11" s="138"/>
      <c r="D11" s="138" t="s">
        <v>11</v>
      </c>
      <c r="E11" s="138"/>
      <c r="F11" s="136"/>
      <c r="G11" s="138"/>
      <c r="H11" s="140">
        <f t="shared" si="1"/>
        <v>0</v>
      </c>
      <c r="I11" s="145"/>
      <c r="J11" s="142"/>
      <c r="K11" s="142"/>
      <c r="L11" s="142"/>
      <c r="M11" s="142"/>
      <c r="N11" s="143">
        <f t="shared" si="0"/>
        <v>0</v>
      </c>
      <c r="O11" s="144"/>
    </row>
    <row r="12" spans="1:15" ht="14.25" x14ac:dyDescent="0.2">
      <c r="A12" s="135"/>
      <c r="B12" s="136" t="str">
        <f>'EN Assembly'!$B$3</f>
        <v>Engine and Drivetrain</v>
      </c>
      <c r="C12" s="138"/>
      <c r="D12" s="138" t="s">
        <v>11</v>
      </c>
      <c r="E12" s="138"/>
      <c r="F12" s="136"/>
      <c r="G12" s="138"/>
      <c r="H12" s="140">
        <f t="shared" si="1"/>
        <v>0</v>
      </c>
      <c r="I12" s="145"/>
      <c r="J12" s="142"/>
      <c r="K12" s="142"/>
      <c r="L12" s="142"/>
      <c r="M12" s="142"/>
      <c r="N12" s="143">
        <f t="shared" si="0"/>
        <v>0</v>
      </c>
      <c r="O12" s="144"/>
    </row>
    <row r="13" spans="1:15" ht="14.25" x14ac:dyDescent="0.2">
      <c r="A13" s="135"/>
      <c r="B13" s="136" t="str">
        <f>'EN Assembly'!$B$3</f>
        <v>Engine and Drivetrain</v>
      </c>
      <c r="C13" s="138"/>
      <c r="D13" s="138" t="s">
        <v>11</v>
      </c>
      <c r="E13" s="138"/>
      <c r="F13" s="136"/>
      <c r="G13" s="138"/>
      <c r="H13" s="140">
        <f t="shared" si="1"/>
        <v>0</v>
      </c>
      <c r="I13" s="145"/>
      <c r="J13" s="142"/>
      <c r="K13" s="142"/>
      <c r="L13" s="142"/>
      <c r="M13" s="142"/>
      <c r="N13" s="143">
        <f t="shared" si="0"/>
        <v>0</v>
      </c>
      <c r="O13" s="144"/>
    </row>
    <row r="14" spans="1:15" ht="14.25" x14ac:dyDescent="0.2">
      <c r="A14" s="135"/>
      <c r="B14" s="136" t="str">
        <f>'EN Assembly'!$B$3</f>
        <v>Engine and Drivetrain</v>
      </c>
      <c r="C14" s="138"/>
      <c r="D14" s="138" t="s">
        <v>11</v>
      </c>
      <c r="E14" s="138"/>
      <c r="F14" s="136"/>
      <c r="G14" s="138"/>
      <c r="H14" s="140">
        <f t="shared" si="1"/>
        <v>0</v>
      </c>
      <c r="I14" s="145"/>
      <c r="J14" s="142"/>
      <c r="K14" s="142"/>
      <c r="L14" s="142"/>
      <c r="M14" s="142"/>
      <c r="N14" s="143">
        <f t="shared" si="0"/>
        <v>0</v>
      </c>
      <c r="O14" s="144"/>
    </row>
    <row r="15" spans="1:15" ht="14.25" x14ac:dyDescent="0.2">
      <c r="A15" s="135"/>
      <c r="B15" s="136" t="str">
        <f>'EN Assembly'!$B$3</f>
        <v>Engine and Drivetrain</v>
      </c>
      <c r="C15" s="138"/>
      <c r="D15" s="138" t="s">
        <v>11</v>
      </c>
      <c r="E15" s="138"/>
      <c r="F15" s="136"/>
      <c r="G15" s="146"/>
      <c r="H15" s="140">
        <f t="shared" si="1"/>
        <v>0</v>
      </c>
      <c r="I15" s="145"/>
      <c r="J15" s="142"/>
      <c r="K15" s="142"/>
      <c r="L15" s="142"/>
      <c r="M15" s="142"/>
      <c r="N15" s="143">
        <f t="shared" si="0"/>
        <v>0</v>
      </c>
      <c r="O15" s="144"/>
    </row>
    <row r="16" spans="1:15" ht="14.25" x14ac:dyDescent="0.2">
      <c r="A16" s="135"/>
      <c r="B16" s="136" t="str">
        <f>'EN Assembly'!$B$3</f>
        <v>Engine and Drivetrain</v>
      </c>
      <c r="C16" s="138"/>
      <c r="D16" s="138" t="s">
        <v>11</v>
      </c>
      <c r="E16" s="138"/>
      <c r="F16" s="136"/>
      <c r="G16" s="138"/>
      <c r="H16" s="140">
        <f t="shared" si="1"/>
        <v>0</v>
      </c>
      <c r="I16" s="145"/>
      <c r="J16" s="142"/>
      <c r="K16" s="142"/>
      <c r="L16" s="142"/>
      <c r="M16" s="142"/>
      <c r="N16" s="143">
        <f t="shared" si="0"/>
        <v>0</v>
      </c>
      <c r="O16" s="144"/>
    </row>
    <row r="17" spans="1:15" ht="15" thickBot="1" x14ac:dyDescent="0.25">
      <c r="A17" s="135"/>
      <c r="B17" s="136" t="str">
        <f>'EN Assembly'!$B$3</f>
        <v>Engine and Drivetrain</v>
      </c>
      <c r="C17" s="138"/>
      <c r="D17" s="138" t="s">
        <v>11</v>
      </c>
      <c r="E17" s="138"/>
      <c r="F17" s="136"/>
      <c r="G17" s="138"/>
      <c r="H17" s="140">
        <f t="shared" si="1"/>
        <v>0</v>
      </c>
      <c r="I17" s="145"/>
      <c r="J17" s="142"/>
      <c r="K17" s="142"/>
      <c r="L17" s="142"/>
      <c r="M17" s="142"/>
      <c r="N17" s="143">
        <f t="shared" si="0"/>
        <v>0</v>
      </c>
      <c r="O17" s="144"/>
    </row>
    <row r="18" spans="1:15" s="12" customFormat="1" ht="15.75" thickTop="1" thickBot="1" x14ac:dyDescent="0.25">
      <c r="A18" s="5"/>
      <c r="B18" s="51" t="str">
        <f>'EN Assembly'!B3</f>
        <v>Engine and Drivetrain</v>
      </c>
      <c r="C18" s="1"/>
      <c r="D18" s="1"/>
      <c r="E18" s="1"/>
      <c r="F18" s="51" t="s">
        <v>90</v>
      </c>
      <c r="G18" s="1"/>
      <c r="H18" s="3"/>
      <c r="I18" s="4"/>
      <c r="J18" s="125">
        <f>SUMPRODUCT($I7:$I17,J7:J17)</f>
        <v>178.220718900625</v>
      </c>
      <c r="K18" s="125">
        <f>SUMPRODUCT($I7:$I17,K7:K17)</f>
        <v>6.0172825000000003</v>
      </c>
      <c r="L18" s="125">
        <f>SUMPRODUCT($I7:$I17,L7:L17)</f>
        <v>0.66</v>
      </c>
      <c r="M18" s="125">
        <f>SUMPRODUCT($I7:$I17,M7:M17)</f>
        <v>5.833333333333333</v>
      </c>
      <c r="N18" s="125">
        <f>SUM(N7:N17)</f>
        <v>190.73133473395831</v>
      </c>
      <c r="O18" s="2"/>
    </row>
    <row r="19" spans="1:15" ht="13.5" thickTop="1" x14ac:dyDescent="0.2">
      <c r="A19" s="11"/>
      <c r="B19" s="52"/>
      <c r="C19" s="13"/>
      <c r="D19" s="13"/>
      <c r="E19" s="13"/>
      <c r="F19" s="13"/>
      <c r="G19" s="13"/>
      <c r="H19" s="8"/>
      <c r="I19" s="13"/>
      <c r="J19" s="13"/>
      <c r="K19" s="13"/>
      <c r="L19" s="13"/>
      <c r="M19" s="13"/>
      <c r="N19" s="13"/>
    </row>
    <row r="20" spans="1:15" x14ac:dyDescent="0.2">
      <c r="A20" s="11"/>
      <c r="B20" s="52"/>
      <c r="C20" s="13"/>
      <c r="D20" s="13"/>
      <c r="E20" s="13"/>
      <c r="F20" s="13"/>
      <c r="G20" s="13"/>
      <c r="H20" s="8"/>
      <c r="I20" s="13"/>
      <c r="J20" s="13"/>
      <c r="K20" s="13"/>
      <c r="L20" s="13"/>
      <c r="M20" s="13"/>
      <c r="N20" s="13"/>
    </row>
    <row r="21" spans="1:15" x14ac:dyDescent="0.2">
      <c r="A21" s="11"/>
      <c r="B21" s="11"/>
      <c r="D21" s="13"/>
      <c r="E21" s="13"/>
      <c r="G21" s="13"/>
      <c r="H21" s="13"/>
      <c r="I21" s="8"/>
      <c r="J21" s="8"/>
      <c r="K21" s="8"/>
      <c r="L21" s="8"/>
      <c r="M21" s="8"/>
      <c r="N21" s="13"/>
    </row>
    <row r="22" spans="1:15" x14ac:dyDescent="0.2">
      <c r="A22" s="11"/>
      <c r="B22" s="11"/>
      <c r="D22" s="13"/>
      <c r="E22" s="13"/>
      <c r="G22" s="13"/>
      <c r="H22" s="13"/>
      <c r="I22" s="8"/>
      <c r="J22" s="8"/>
      <c r="K22" s="8"/>
      <c r="L22" s="8"/>
      <c r="M22" s="8"/>
      <c r="N22" s="55"/>
    </row>
    <row r="23" spans="1:15" x14ac:dyDescent="0.2">
      <c r="A23" s="11"/>
      <c r="B23" s="11"/>
      <c r="D23" s="13"/>
      <c r="E23" s="13"/>
      <c r="G23" s="13"/>
      <c r="H23" s="13"/>
      <c r="I23" s="8"/>
      <c r="J23" s="8"/>
      <c r="K23" s="8"/>
      <c r="L23" s="8"/>
      <c r="M23" s="8"/>
      <c r="N23" s="13"/>
    </row>
    <row r="24" spans="1:15" x14ac:dyDescent="0.2">
      <c r="A24" s="11"/>
      <c r="B24" s="11"/>
      <c r="D24" s="13"/>
      <c r="E24" s="13"/>
      <c r="G24" s="13"/>
      <c r="H24" s="13"/>
      <c r="I24" s="8"/>
      <c r="J24" s="8"/>
      <c r="K24" s="8"/>
      <c r="L24" s="8"/>
      <c r="M24" s="8"/>
      <c r="N24" s="55"/>
    </row>
    <row r="25" spans="1:15" x14ac:dyDescent="0.2">
      <c r="A25" s="11"/>
      <c r="B25" s="11"/>
      <c r="D25" s="13"/>
      <c r="E25" s="13"/>
      <c r="G25" s="13"/>
      <c r="H25" s="13"/>
      <c r="I25" s="8"/>
      <c r="J25" s="8"/>
      <c r="K25" s="8"/>
      <c r="L25" s="8"/>
      <c r="M25" s="8"/>
      <c r="N25" s="13"/>
    </row>
    <row r="26" spans="1:15" x14ac:dyDescent="0.2">
      <c r="A26" s="11"/>
      <c r="B26" s="11"/>
      <c r="D26" s="13"/>
      <c r="E26" s="13"/>
      <c r="G26" s="13"/>
      <c r="H26" s="13"/>
      <c r="I26" s="8"/>
      <c r="J26" s="8"/>
      <c r="K26" s="8"/>
      <c r="L26" s="8"/>
      <c r="M26" s="8"/>
      <c r="N26" s="13"/>
    </row>
    <row r="27" spans="1:15" x14ac:dyDescent="0.2">
      <c r="A27" s="11"/>
      <c r="B27" s="11"/>
      <c r="D27" s="13"/>
      <c r="E27" s="13"/>
      <c r="G27" s="13"/>
      <c r="H27" s="13"/>
      <c r="I27" s="8"/>
      <c r="J27" s="8"/>
      <c r="K27" s="8"/>
      <c r="L27" s="8"/>
      <c r="M27" s="8"/>
      <c r="N27" s="13"/>
    </row>
    <row r="28" spans="1:15" x14ac:dyDescent="0.2">
      <c r="A28" s="11"/>
      <c r="B28" s="11"/>
      <c r="D28" s="13"/>
      <c r="E28" s="13"/>
      <c r="G28" s="13"/>
      <c r="H28" s="13"/>
      <c r="I28" s="8"/>
      <c r="J28" s="8"/>
      <c r="K28" s="8"/>
      <c r="L28" s="8"/>
      <c r="M28" s="8"/>
      <c r="N28" s="13"/>
    </row>
    <row r="29" spans="1:15" x14ac:dyDescent="0.2">
      <c r="A29" s="11"/>
      <c r="B29" s="11"/>
      <c r="D29" s="13"/>
      <c r="E29" s="13"/>
      <c r="G29" s="13"/>
      <c r="H29" s="13"/>
      <c r="I29" s="8"/>
      <c r="J29" s="8"/>
      <c r="K29" s="8"/>
      <c r="L29" s="8"/>
      <c r="M29" s="8"/>
      <c r="N29" s="13"/>
    </row>
    <row r="30" spans="1:15" x14ac:dyDescent="0.2">
      <c r="A30" s="11"/>
      <c r="B30" s="11"/>
      <c r="D30" s="13"/>
      <c r="E30" s="13"/>
      <c r="G30" s="13"/>
      <c r="H30" s="13"/>
      <c r="I30" s="8"/>
      <c r="J30" s="8"/>
      <c r="K30" s="8"/>
      <c r="L30" s="8"/>
      <c r="M30" s="8"/>
      <c r="N30" s="13"/>
    </row>
    <row r="31" spans="1:15" x14ac:dyDescent="0.2">
      <c r="A31" s="11"/>
      <c r="B31" s="11"/>
      <c r="D31" s="13"/>
      <c r="E31" s="13"/>
      <c r="G31" s="13"/>
      <c r="H31" s="13"/>
      <c r="I31" s="8"/>
      <c r="J31" s="8"/>
      <c r="K31" s="8"/>
      <c r="L31" s="8"/>
      <c r="M31" s="8"/>
      <c r="N31" s="13"/>
    </row>
    <row r="32" spans="1:15" x14ac:dyDescent="0.2">
      <c r="A32" s="11"/>
      <c r="B32" s="11"/>
      <c r="D32" s="13"/>
      <c r="E32" s="13"/>
      <c r="G32" s="13"/>
      <c r="H32" s="13"/>
      <c r="I32" s="8"/>
      <c r="J32" s="8"/>
      <c r="K32" s="8"/>
      <c r="L32" s="8"/>
      <c r="M32" s="8"/>
      <c r="N32" s="13"/>
    </row>
    <row r="33" spans="1:14" x14ac:dyDescent="0.2">
      <c r="A33" s="11"/>
      <c r="B33" s="11"/>
      <c r="D33" s="13"/>
      <c r="E33" s="13"/>
      <c r="G33" s="13"/>
      <c r="H33" s="13"/>
      <c r="I33" s="8"/>
      <c r="J33" s="8"/>
      <c r="K33" s="8"/>
      <c r="L33" s="8"/>
      <c r="M33" s="8"/>
      <c r="N33" s="13"/>
    </row>
    <row r="34" spans="1:14" x14ac:dyDescent="0.2">
      <c r="A34" s="11"/>
      <c r="B34" s="11"/>
      <c r="D34" s="13"/>
      <c r="E34" s="13"/>
      <c r="G34" s="13"/>
      <c r="H34" s="13"/>
      <c r="I34" s="8"/>
      <c r="J34" s="8"/>
      <c r="K34" s="8"/>
      <c r="L34" s="8"/>
      <c r="M34" s="8"/>
      <c r="N34" s="13"/>
    </row>
    <row r="35" spans="1:14" x14ac:dyDescent="0.2">
      <c r="A35" s="11"/>
      <c r="B35" s="11"/>
      <c r="D35" s="13"/>
      <c r="E35" s="13"/>
      <c r="G35" s="13"/>
      <c r="H35" s="13"/>
      <c r="I35" s="8"/>
      <c r="J35" s="8"/>
      <c r="K35" s="8"/>
      <c r="L35" s="8"/>
      <c r="M35" s="8"/>
      <c r="N35" s="13"/>
    </row>
    <row r="36" spans="1:14" x14ac:dyDescent="0.2">
      <c r="A36" s="11"/>
      <c r="B36" s="11"/>
      <c r="D36" s="13"/>
      <c r="E36" s="13"/>
      <c r="G36" s="13"/>
      <c r="H36" s="13"/>
      <c r="I36" s="8"/>
      <c r="J36" s="8"/>
      <c r="K36" s="8"/>
      <c r="L36" s="8"/>
      <c r="M36" s="8"/>
      <c r="N36" s="13"/>
    </row>
    <row r="37" spans="1:14" x14ac:dyDescent="0.2">
      <c r="A37" s="11"/>
      <c r="B37" s="11"/>
      <c r="D37" s="13"/>
      <c r="E37" s="13"/>
      <c r="G37" s="13"/>
      <c r="H37" s="13"/>
      <c r="I37" s="8"/>
      <c r="J37" s="8"/>
      <c r="K37" s="8"/>
      <c r="L37" s="8"/>
      <c r="M37" s="8"/>
      <c r="N37" s="13"/>
    </row>
    <row r="38" spans="1:14" x14ac:dyDescent="0.2">
      <c r="A38" s="11"/>
      <c r="B38" s="11"/>
      <c r="D38" s="13"/>
      <c r="E38" s="13"/>
      <c r="G38" s="13"/>
      <c r="H38" s="13"/>
      <c r="I38" s="8"/>
      <c r="J38" s="8"/>
      <c r="K38" s="8"/>
      <c r="L38" s="8"/>
      <c r="M38" s="8"/>
      <c r="N38" s="13"/>
    </row>
    <row r="39" spans="1:14" x14ac:dyDescent="0.2">
      <c r="A39" s="11"/>
      <c r="B39" s="11"/>
      <c r="D39" s="13"/>
      <c r="E39" s="13"/>
      <c r="G39" s="13"/>
      <c r="H39" s="13"/>
      <c r="I39" s="8"/>
      <c r="J39" s="8"/>
      <c r="K39" s="8"/>
      <c r="L39" s="8"/>
      <c r="M39" s="8"/>
      <c r="N39" s="13"/>
    </row>
    <row r="40" spans="1:14" x14ac:dyDescent="0.2">
      <c r="A40" s="11"/>
      <c r="B40" s="11"/>
      <c r="D40" s="13"/>
      <c r="E40" s="13"/>
      <c r="G40" s="13"/>
      <c r="H40" s="13"/>
      <c r="I40" s="8"/>
      <c r="J40" s="8"/>
      <c r="K40" s="8"/>
      <c r="L40" s="8"/>
      <c r="M40" s="8"/>
      <c r="N40" s="13"/>
    </row>
    <row r="41" spans="1:14" x14ac:dyDescent="0.2">
      <c r="A41" s="11"/>
      <c r="B41" s="11"/>
      <c r="D41" s="13"/>
      <c r="E41" s="13"/>
      <c r="G41" s="13"/>
      <c r="H41" s="13"/>
      <c r="I41" s="8"/>
      <c r="J41" s="8"/>
      <c r="K41" s="8"/>
      <c r="L41" s="8"/>
      <c r="M41" s="8"/>
      <c r="N41" s="13"/>
    </row>
    <row r="42" spans="1:14" x14ac:dyDescent="0.2">
      <c r="A42" s="11"/>
      <c r="B42" s="11"/>
      <c r="D42" s="13"/>
      <c r="E42" s="13"/>
      <c r="G42" s="13"/>
      <c r="H42" s="13"/>
      <c r="I42" s="8"/>
      <c r="J42" s="8"/>
      <c r="K42" s="8"/>
      <c r="L42" s="8"/>
      <c r="M42" s="8"/>
      <c r="N42" s="13"/>
    </row>
    <row r="43" spans="1:14" x14ac:dyDescent="0.2">
      <c r="A43" s="11"/>
      <c r="B43" s="11"/>
      <c r="D43" s="13"/>
      <c r="E43" s="13"/>
      <c r="G43" s="13"/>
      <c r="H43" s="13"/>
      <c r="I43" s="8"/>
      <c r="J43" s="8"/>
      <c r="K43" s="8"/>
      <c r="L43" s="8"/>
      <c r="M43" s="8"/>
      <c r="N43" s="13"/>
    </row>
    <row r="44" spans="1:14" x14ac:dyDescent="0.2">
      <c r="A44" s="11"/>
      <c r="B44" s="11"/>
      <c r="D44" s="13"/>
      <c r="E44" s="13"/>
      <c r="G44" s="13"/>
      <c r="H44" s="13"/>
      <c r="I44" s="8"/>
      <c r="J44" s="8"/>
      <c r="K44" s="8"/>
      <c r="L44" s="8"/>
      <c r="M44" s="8"/>
      <c r="N44" s="13"/>
    </row>
    <row r="45" spans="1:14" x14ac:dyDescent="0.2">
      <c r="A45" s="11"/>
      <c r="B45" s="11"/>
      <c r="D45" s="13"/>
      <c r="E45" s="13"/>
      <c r="G45" s="13"/>
      <c r="H45" s="13"/>
      <c r="I45" s="8"/>
      <c r="J45" s="8"/>
      <c r="K45" s="8"/>
      <c r="L45" s="8"/>
      <c r="M45" s="8"/>
      <c r="N45" s="13"/>
    </row>
    <row r="46" spans="1:14" x14ac:dyDescent="0.2">
      <c r="A46" s="11"/>
      <c r="B46" s="11"/>
      <c r="D46" s="13"/>
      <c r="E46" s="13"/>
      <c r="G46" s="13"/>
      <c r="H46" s="13"/>
      <c r="I46" s="8"/>
      <c r="J46" s="8"/>
      <c r="K46" s="8"/>
      <c r="L46" s="8"/>
      <c r="M46" s="8"/>
      <c r="N46" s="13"/>
    </row>
    <row r="47" spans="1:14" x14ac:dyDescent="0.2">
      <c r="A47" s="11"/>
      <c r="B47" s="11"/>
      <c r="D47" s="13"/>
      <c r="E47" s="13"/>
      <c r="G47" s="13"/>
      <c r="H47" s="13"/>
      <c r="I47" s="8"/>
      <c r="J47" s="8"/>
      <c r="K47" s="8"/>
      <c r="L47" s="8"/>
      <c r="M47" s="8"/>
      <c r="N47" s="13"/>
    </row>
    <row r="48" spans="1:14" x14ac:dyDescent="0.2">
      <c r="A48" s="11"/>
      <c r="B48" s="11"/>
      <c r="D48" s="13"/>
      <c r="E48" s="13"/>
      <c r="G48" s="13"/>
      <c r="H48" s="13"/>
      <c r="I48" s="8"/>
      <c r="J48" s="8"/>
      <c r="K48" s="8"/>
      <c r="L48" s="8"/>
      <c r="M48" s="8"/>
      <c r="N48" s="13"/>
    </row>
    <row r="49" spans="1:14" s="9" customFormat="1" x14ac:dyDescent="0.2">
      <c r="A49" s="7"/>
      <c r="B49" s="11"/>
      <c r="F49" s="52"/>
      <c r="I49" s="6"/>
      <c r="J49" s="6"/>
      <c r="K49" s="6"/>
      <c r="L49" s="6"/>
      <c r="M49" s="6"/>
    </row>
    <row r="50" spans="1:14" s="9" customFormat="1" x14ac:dyDescent="0.2">
      <c r="A50" s="7"/>
      <c r="B50" s="11"/>
      <c r="F50" s="52"/>
      <c r="I50" s="6"/>
      <c r="J50" s="6"/>
      <c r="K50" s="6"/>
      <c r="L50" s="6"/>
      <c r="M50" s="6"/>
    </row>
    <row r="51" spans="1:14" s="9" customFormat="1" x14ac:dyDescent="0.2">
      <c r="A51" s="7"/>
      <c r="B51" s="11"/>
      <c r="F51" s="52"/>
      <c r="I51" s="6"/>
      <c r="J51" s="6"/>
      <c r="K51" s="6"/>
      <c r="L51" s="6"/>
      <c r="M51" s="6"/>
    </row>
    <row r="52" spans="1:14" s="9" customFormat="1" x14ac:dyDescent="0.2">
      <c r="A52" s="7"/>
      <c r="B52" s="11"/>
      <c r="F52" s="52"/>
      <c r="I52" s="6"/>
      <c r="J52" s="6"/>
      <c r="K52" s="6"/>
      <c r="L52" s="6"/>
      <c r="M52" s="6"/>
    </row>
    <row r="53" spans="1:14" s="9" customFormat="1" x14ac:dyDescent="0.2">
      <c r="A53" s="7"/>
      <c r="B53" s="11"/>
      <c r="F53" s="52"/>
      <c r="I53" s="6"/>
      <c r="J53" s="6"/>
      <c r="K53" s="6"/>
      <c r="L53" s="6"/>
      <c r="M53" s="6"/>
    </row>
    <row r="54" spans="1:14" s="9" customFormat="1" x14ac:dyDescent="0.2">
      <c r="A54" s="7"/>
      <c r="B54" s="11"/>
      <c r="F54" s="52"/>
      <c r="I54" s="6"/>
      <c r="J54" s="6"/>
      <c r="K54" s="6"/>
      <c r="L54" s="6"/>
      <c r="M54" s="6"/>
    </row>
    <row r="55" spans="1:14" s="9" customFormat="1" x14ac:dyDescent="0.2">
      <c r="A55" s="7"/>
      <c r="B55" s="11"/>
      <c r="F55" s="52"/>
      <c r="I55" s="6"/>
      <c r="J55" s="6"/>
      <c r="K55" s="6"/>
      <c r="L55" s="6"/>
      <c r="M55" s="6"/>
    </row>
    <row r="56" spans="1:14" s="9" customFormat="1" x14ac:dyDescent="0.2">
      <c r="A56" s="7"/>
      <c r="B56" s="11"/>
      <c r="F56" s="52"/>
      <c r="I56" s="6"/>
      <c r="J56" s="6"/>
      <c r="K56" s="6"/>
      <c r="L56" s="6"/>
      <c r="M56" s="6"/>
    </row>
    <row r="57" spans="1:14" s="9" customFormat="1" x14ac:dyDescent="0.2">
      <c r="A57" s="7"/>
      <c r="B57" s="11"/>
      <c r="F57" s="52"/>
      <c r="I57" s="6"/>
      <c r="J57" s="6"/>
      <c r="K57" s="6"/>
      <c r="L57" s="6"/>
      <c r="M57" s="6"/>
    </row>
    <row r="58" spans="1:14" s="9" customFormat="1" x14ac:dyDescent="0.2">
      <c r="A58" s="7"/>
      <c r="B58" s="11"/>
      <c r="F58" s="52"/>
      <c r="I58" s="6"/>
      <c r="J58" s="6"/>
      <c r="K58" s="6"/>
      <c r="L58" s="6"/>
      <c r="M58" s="6"/>
    </row>
    <row r="59" spans="1:14" s="10" customFormat="1" x14ac:dyDescent="0.2">
      <c r="A59" s="7"/>
      <c r="B59" s="11"/>
      <c r="C59" s="9"/>
      <c r="D59" s="9"/>
      <c r="E59" s="9"/>
      <c r="F59" s="52"/>
      <c r="G59" s="9"/>
      <c r="H59" s="9"/>
      <c r="I59" s="6"/>
      <c r="J59" s="6"/>
      <c r="K59" s="6"/>
      <c r="L59" s="6"/>
      <c r="M59" s="6"/>
      <c r="N59" s="9"/>
    </row>
    <row r="60" spans="1:14" s="10" customFormat="1" x14ac:dyDescent="0.2">
      <c r="A60" s="7"/>
      <c r="B60" s="11"/>
      <c r="C60" s="9"/>
      <c r="D60" s="9"/>
      <c r="E60" s="9"/>
      <c r="F60" s="52"/>
      <c r="G60" s="9"/>
      <c r="H60" s="9"/>
      <c r="I60" s="6"/>
      <c r="J60" s="6"/>
      <c r="K60" s="6"/>
      <c r="L60" s="6"/>
      <c r="M60" s="6"/>
      <c r="N60" s="9"/>
    </row>
    <row r="61" spans="1:14" s="10" customFormat="1" x14ac:dyDescent="0.2">
      <c r="A61" s="7"/>
      <c r="B61" s="11"/>
      <c r="C61" s="9"/>
      <c r="D61" s="9"/>
      <c r="E61" s="9"/>
      <c r="F61" s="52"/>
      <c r="G61" s="9"/>
      <c r="H61" s="9"/>
      <c r="I61" s="6"/>
      <c r="J61" s="6"/>
      <c r="K61" s="6"/>
      <c r="L61" s="6"/>
      <c r="M61" s="6"/>
      <c r="N61" s="9"/>
    </row>
    <row r="62" spans="1:14" s="10" customFormat="1" x14ac:dyDescent="0.2">
      <c r="A62" s="7"/>
      <c r="B62" s="11"/>
      <c r="C62" s="9"/>
      <c r="D62" s="9"/>
      <c r="E62" s="9"/>
      <c r="F62" s="52"/>
      <c r="G62" s="9"/>
      <c r="H62" s="9"/>
      <c r="I62" s="6"/>
      <c r="J62" s="6"/>
      <c r="K62" s="6"/>
      <c r="L62" s="6"/>
      <c r="M62" s="6"/>
      <c r="N62" s="9"/>
    </row>
    <row r="63" spans="1:14" s="10" customFormat="1" x14ac:dyDescent="0.2">
      <c r="A63" s="7"/>
      <c r="B63" s="11"/>
      <c r="C63" s="9"/>
      <c r="D63" s="9"/>
      <c r="E63" s="9"/>
      <c r="F63" s="52"/>
      <c r="G63" s="9"/>
      <c r="H63" s="9"/>
      <c r="I63" s="6"/>
      <c r="J63" s="6"/>
      <c r="K63" s="6"/>
      <c r="L63" s="6"/>
      <c r="M63" s="6"/>
      <c r="N63" s="9"/>
    </row>
    <row r="64" spans="1:14" s="10" customFormat="1" x14ac:dyDescent="0.2">
      <c r="A64" s="7"/>
      <c r="B64" s="11"/>
      <c r="C64" s="9"/>
      <c r="D64" s="9"/>
      <c r="E64" s="9"/>
      <c r="F64" s="52"/>
      <c r="G64" s="9"/>
      <c r="H64" s="9"/>
      <c r="I64" s="6"/>
      <c r="J64" s="6"/>
      <c r="K64" s="6"/>
      <c r="L64" s="6"/>
      <c r="M64" s="6"/>
      <c r="N64" s="9"/>
    </row>
    <row r="65" spans="1:14" s="10" customFormat="1" x14ac:dyDescent="0.2">
      <c r="A65" s="7"/>
      <c r="B65" s="11"/>
      <c r="C65" s="9"/>
      <c r="D65" s="9"/>
      <c r="E65" s="9"/>
      <c r="F65" s="52"/>
      <c r="G65" s="9"/>
      <c r="H65" s="9"/>
      <c r="I65" s="6"/>
      <c r="J65" s="6"/>
      <c r="K65" s="6"/>
      <c r="L65" s="6"/>
      <c r="M65" s="6"/>
      <c r="N65" s="9"/>
    </row>
    <row r="66" spans="1:14" s="10" customFormat="1" x14ac:dyDescent="0.2">
      <c r="A66" s="7"/>
      <c r="B66" s="11"/>
      <c r="C66" s="9"/>
      <c r="D66" s="9"/>
      <c r="E66" s="9"/>
      <c r="F66" s="52"/>
      <c r="G66" s="9"/>
      <c r="H66" s="9"/>
      <c r="I66" s="6"/>
      <c r="J66" s="6"/>
      <c r="K66" s="6"/>
      <c r="L66" s="6"/>
      <c r="M66" s="6"/>
      <c r="N66" s="9"/>
    </row>
    <row r="67" spans="1:14" s="10" customFormat="1" x14ac:dyDescent="0.2">
      <c r="A67" s="7"/>
      <c r="B67" s="11"/>
      <c r="C67" s="9"/>
      <c r="D67" s="9"/>
      <c r="E67" s="9"/>
      <c r="F67" s="52"/>
      <c r="G67" s="9"/>
      <c r="H67" s="9"/>
      <c r="I67" s="6"/>
      <c r="J67" s="6"/>
      <c r="K67" s="6"/>
      <c r="L67" s="6"/>
      <c r="M67" s="6"/>
      <c r="N67" s="9"/>
    </row>
    <row r="68" spans="1:14" s="10" customFormat="1" x14ac:dyDescent="0.2">
      <c r="A68" s="7"/>
      <c r="B68" s="11"/>
      <c r="C68" s="9"/>
      <c r="D68" s="9"/>
      <c r="E68" s="9"/>
      <c r="F68" s="52"/>
      <c r="G68" s="9"/>
      <c r="H68" s="9"/>
      <c r="I68" s="6"/>
      <c r="J68" s="6"/>
      <c r="K68" s="6"/>
      <c r="L68" s="6"/>
      <c r="M68" s="6"/>
      <c r="N68" s="9"/>
    </row>
    <row r="69" spans="1:14" s="10" customFormat="1" x14ac:dyDescent="0.2">
      <c r="A69" s="7"/>
      <c r="B69" s="11"/>
      <c r="C69" s="9"/>
      <c r="D69" s="9"/>
      <c r="E69" s="9"/>
      <c r="F69" s="52"/>
      <c r="G69" s="9"/>
      <c r="H69" s="9"/>
      <c r="I69" s="6"/>
      <c r="J69" s="6"/>
      <c r="K69" s="6"/>
      <c r="L69" s="6"/>
      <c r="M69" s="6"/>
      <c r="N69" s="9"/>
    </row>
    <row r="70" spans="1:14" s="10" customFormat="1" x14ac:dyDescent="0.2">
      <c r="A70" s="7"/>
      <c r="B70" s="11"/>
      <c r="C70" s="9"/>
      <c r="D70" s="9"/>
      <c r="E70" s="9"/>
      <c r="F70" s="52"/>
      <c r="G70" s="9"/>
      <c r="H70" s="9"/>
      <c r="I70" s="6"/>
      <c r="J70" s="6"/>
      <c r="K70" s="6"/>
      <c r="L70" s="6"/>
      <c r="M70" s="6"/>
      <c r="N70" s="9"/>
    </row>
    <row r="71" spans="1:14" s="10" customFormat="1" x14ac:dyDescent="0.2">
      <c r="A71" s="7"/>
      <c r="B71" s="11"/>
      <c r="C71" s="9"/>
      <c r="D71" s="9"/>
      <c r="E71" s="9"/>
      <c r="F71" s="52"/>
      <c r="G71" s="9"/>
      <c r="H71" s="9"/>
      <c r="I71" s="6"/>
      <c r="J71" s="6"/>
      <c r="K71" s="6"/>
      <c r="L71" s="6"/>
      <c r="M71" s="6"/>
      <c r="N71" s="9"/>
    </row>
    <row r="72" spans="1:14" s="10" customFormat="1" x14ac:dyDescent="0.2">
      <c r="A72" s="7"/>
      <c r="B72" s="11"/>
      <c r="C72" s="9"/>
      <c r="D72" s="9"/>
      <c r="E72" s="9"/>
      <c r="F72" s="52"/>
      <c r="G72" s="9"/>
      <c r="H72" s="9"/>
      <c r="I72" s="6"/>
      <c r="J72" s="6"/>
      <c r="K72" s="6"/>
      <c r="L72" s="6"/>
      <c r="M72" s="6"/>
      <c r="N72" s="9"/>
    </row>
    <row r="73" spans="1:14" s="10" customFormat="1" x14ac:dyDescent="0.2">
      <c r="A73" s="7"/>
      <c r="B73" s="11"/>
      <c r="C73" s="9"/>
      <c r="D73" s="9"/>
      <c r="E73" s="9"/>
      <c r="F73" s="52"/>
      <c r="G73" s="9"/>
      <c r="H73" s="9"/>
      <c r="I73" s="6"/>
      <c r="J73" s="6"/>
      <c r="K73" s="6"/>
      <c r="L73" s="6"/>
      <c r="M73" s="6"/>
      <c r="N73" s="9"/>
    </row>
    <row r="74" spans="1:14" s="10" customFormat="1" x14ac:dyDescent="0.2">
      <c r="A74" s="7"/>
      <c r="B74" s="11"/>
      <c r="C74" s="9"/>
      <c r="D74" s="9"/>
      <c r="E74" s="9"/>
      <c r="F74" s="52"/>
      <c r="G74" s="9"/>
      <c r="H74" s="9"/>
      <c r="I74" s="6"/>
      <c r="J74" s="6"/>
      <c r="K74" s="6"/>
      <c r="L74" s="6"/>
      <c r="M74" s="6"/>
      <c r="N74" s="9"/>
    </row>
    <row r="75" spans="1:14" s="10" customFormat="1" x14ac:dyDescent="0.2">
      <c r="A75" s="7"/>
      <c r="B75" s="11"/>
      <c r="C75" s="9"/>
      <c r="D75" s="9"/>
      <c r="E75" s="9"/>
      <c r="F75" s="52"/>
      <c r="G75" s="9"/>
      <c r="H75" s="9"/>
      <c r="I75" s="6"/>
      <c r="J75" s="6"/>
      <c r="K75" s="6"/>
      <c r="L75" s="6"/>
      <c r="M75" s="6"/>
      <c r="N75" s="9"/>
    </row>
    <row r="76" spans="1:14" s="10" customFormat="1" x14ac:dyDescent="0.2">
      <c r="A76" s="7"/>
      <c r="B76" s="11"/>
      <c r="C76" s="9"/>
      <c r="D76" s="9"/>
      <c r="E76" s="9"/>
      <c r="F76" s="52"/>
      <c r="G76" s="9"/>
      <c r="H76" s="9"/>
      <c r="I76" s="6"/>
      <c r="J76" s="6"/>
      <c r="K76" s="6"/>
      <c r="L76" s="6"/>
      <c r="M76" s="6"/>
      <c r="N76" s="9"/>
    </row>
    <row r="77" spans="1:14" s="10" customFormat="1" x14ac:dyDescent="0.2">
      <c r="A77" s="7"/>
      <c r="B77" s="11"/>
      <c r="C77" s="9"/>
      <c r="D77" s="9"/>
      <c r="E77" s="9"/>
      <c r="F77" s="52"/>
      <c r="G77" s="9"/>
      <c r="H77" s="9"/>
      <c r="I77" s="6"/>
      <c r="J77" s="6"/>
      <c r="K77" s="6"/>
      <c r="L77" s="6"/>
      <c r="M77" s="6"/>
      <c r="N77" s="9"/>
    </row>
    <row r="78" spans="1:14" s="10" customFormat="1" x14ac:dyDescent="0.2">
      <c r="A78" s="7"/>
      <c r="B78" s="11"/>
      <c r="C78" s="9"/>
      <c r="D78" s="9"/>
      <c r="E78" s="9"/>
      <c r="F78" s="52"/>
      <c r="G78" s="9"/>
      <c r="H78" s="9"/>
      <c r="I78" s="6"/>
      <c r="J78" s="6"/>
      <c r="K78" s="6"/>
      <c r="L78" s="6"/>
      <c r="M78" s="6"/>
      <c r="N78" s="9"/>
    </row>
    <row r="79" spans="1:14" s="10" customFormat="1" x14ac:dyDescent="0.2">
      <c r="A79" s="7"/>
      <c r="B79" s="11"/>
      <c r="C79" s="9"/>
      <c r="D79" s="9"/>
      <c r="E79" s="9"/>
      <c r="F79" s="52"/>
      <c r="G79" s="9"/>
      <c r="H79" s="9"/>
      <c r="I79" s="6"/>
      <c r="J79" s="6"/>
      <c r="K79" s="6"/>
      <c r="L79" s="6"/>
      <c r="M79" s="6"/>
      <c r="N79" s="9"/>
    </row>
    <row r="80" spans="1:14" s="10" customFormat="1" x14ac:dyDescent="0.2">
      <c r="A80" s="7"/>
      <c r="B80" s="11"/>
      <c r="C80" s="9"/>
      <c r="D80" s="9"/>
      <c r="E80" s="9"/>
      <c r="F80" s="52"/>
      <c r="G80" s="9"/>
      <c r="H80" s="9"/>
      <c r="I80" s="6"/>
      <c r="J80" s="6"/>
      <c r="K80" s="6"/>
      <c r="L80" s="6"/>
      <c r="M80" s="6"/>
      <c r="N80" s="9"/>
    </row>
    <row r="81" spans="1:14" s="10" customFormat="1" x14ac:dyDescent="0.2">
      <c r="A81" s="7"/>
      <c r="B81" s="11"/>
      <c r="C81" s="9"/>
      <c r="D81" s="9"/>
      <c r="E81" s="9"/>
      <c r="F81" s="52"/>
      <c r="G81" s="9"/>
      <c r="H81" s="9"/>
      <c r="I81" s="6"/>
      <c r="J81" s="6"/>
      <c r="K81" s="6"/>
      <c r="L81" s="6"/>
      <c r="M81" s="6"/>
      <c r="N81" s="9"/>
    </row>
    <row r="82" spans="1:14" s="10" customFormat="1" x14ac:dyDescent="0.2">
      <c r="A82" s="7"/>
      <c r="B82" s="11"/>
      <c r="C82" s="9"/>
      <c r="D82" s="9"/>
      <c r="E82" s="9"/>
      <c r="F82" s="52"/>
      <c r="G82" s="9"/>
      <c r="H82" s="9"/>
      <c r="I82" s="6"/>
      <c r="J82" s="6"/>
      <c r="K82" s="6"/>
      <c r="L82" s="6"/>
      <c r="M82" s="6"/>
      <c r="N82" s="9"/>
    </row>
    <row r="83" spans="1:14" s="10" customFormat="1" x14ac:dyDescent="0.2">
      <c r="A83" s="7"/>
      <c r="B83" s="11"/>
      <c r="C83" s="9"/>
      <c r="D83" s="9"/>
      <c r="E83" s="9"/>
      <c r="F83" s="52"/>
      <c r="G83" s="9"/>
      <c r="H83" s="9"/>
      <c r="I83" s="6"/>
      <c r="J83" s="6"/>
      <c r="K83" s="6"/>
      <c r="L83" s="6"/>
      <c r="M83" s="6"/>
      <c r="N83" s="9"/>
    </row>
    <row r="84" spans="1:14" s="10" customFormat="1" x14ac:dyDescent="0.2">
      <c r="A84" s="7"/>
      <c r="B84" s="11"/>
      <c r="C84" s="9"/>
      <c r="D84" s="9"/>
      <c r="E84" s="9"/>
      <c r="F84" s="52"/>
      <c r="G84" s="9"/>
      <c r="H84" s="9"/>
      <c r="I84" s="6"/>
      <c r="J84" s="6"/>
      <c r="K84" s="6"/>
      <c r="L84" s="6"/>
      <c r="M84" s="6"/>
      <c r="N84" s="9"/>
    </row>
    <row r="85" spans="1:14" s="10" customFormat="1" x14ac:dyDescent="0.2">
      <c r="A85" s="7"/>
      <c r="B85" s="11"/>
      <c r="C85" s="9"/>
      <c r="D85" s="9"/>
      <c r="E85" s="9"/>
      <c r="F85" s="52"/>
      <c r="G85" s="9"/>
      <c r="H85" s="9"/>
      <c r="I85" s="6"/>
      <c r="J85" s="6"/>
      <c r="K85" s="6"/>
      <c r="L85" s="6"/>
      <c r="M85" s="6"/>
      <c r="N85" s="9"/>
    </row>
    <row r="86" spans="1:14" s="10" customFormat="1" x14ac:dyDescent="0.2">
      <c r="A86" s="7"/>
      <c r="B86" s="11"/>
      <c r="C86" s="9"/>
      <c r="D86" s="9"/>
      <c r="E86" s="9"/>
      <c r="F86" s="52"/>
      <c r="G86" s="9"/>
      <c r="H86" s="9"/>
      <c r="I86" s="6"/>
      <c r="J86" s="6"/>
      <c r="K86" s="6"/>
      <c r="L86" s="6"/>
      <c r="M86" s="6"/>
      <c r="N86" s="9"/>
    </row>
    <row r="87" spans="1:14" s="10" customFormat="1" x14ac:dyDescent="0.2">
      <c r="A87" s="7"/>
      <c r="B87" s="11"/>
      <c r="C87" s="9"/>
      <c r="D87" s="9"/>
      <c r="E87" s="9"/>
      <c r="F87" s="52"/>
      <c r="G87" s="9"/>
      <c r="H87" s="9"/>
      <c r="I87" s="6"/>
      <c r="J87" s="6"/>
      <c r="K87" s="6"/>
      <c r="L87" s="6"/>
      <c r="M87" s="6"/>
      <c r="N87" s="9"/>
    </row>
    <row r="88" spans="1:14" s="10" customFormat="1" x14ac:dyDescent="0.2">
      <c r="A88" s="7"/>
      <c r="B88" s="11"/>
      <c r="C88" s="9"/>
      <c r="D88" s="9"/>
      <c r="E88" s="9"/>
      <c r="F88" s="52"/>
      <c r="G88" s="9"/>
      <c r="H88" s="9"/>
      <c r="I88" s="6"/>
      <c r="J88" s="6"/>
      <c r="K88" s="6"/>
      <c r="L88" s="6"/>
      <c r="M88" s="6"/>
      <c r="N88" s="9"/>
    </row>
    <row r="89" spans="1:14" s="10" customFormat="1" x14ac:dyDescent="0.2">
      <c r="A89" s="7"/>
      <c r="B89" s="11"/>
      <c r="C89" s="9"/>
      <c r="D89" s="9"/>
      <c r="E89" s="9"/>
      <c r="F89" s="52"/>
      <c r="G89" s="9"/>
      <c r="H89" s="9"/>
      <c r="I89" s="6"/>
      <c r="J89" s="6"/>
      <c r="K89" s="6"/>
      <c r="L89" s="6"/>
      <c r="M89" s="6"/>
      <c r="N89" s="9"/>
    </row>
    <row r="90" spans="1:14" s="10" customFormat="1" x14ac:dyDescent="0.2">
      <c r="A90" s="7"/>
      <c r="B90" s="11"/>
      <c r="C90" s="9"/>
      <c r="D90" s="9"/>
      <c r="E90" s="9"/>
      <c r="F90" s="52"/>
      <c r="G90" s="9"/>
      <c r="H90" s="9"/>
      <c r="I90" s="6"/>
      <c r="J90" s="6"/>
      <c r="K90" s="6"/>
      <c r="L90" s="6"/>
      <c r="M90" s="6"/>
      <c r="N90" s="9"/>
    </row>
    <row r="91" spans="1:14" s="10" customFormat="1" x14ac:dyDescent="0.2">
      <c r="A91" s="7"/>
      <c r="B91" s="11"/>
      <c r="C91" s="9"/>
      <c r="D91" s="9"/>
      <c r="E91" s="9"/>
      <c r="F91" s="52"/>
      <c r="G91" s="9"/>
      <c r="H91" s="9"/>
      <c r="I91" s="6"/>
      <c r="J91" s="6"/>
      <c r="K91" s="6"/>
      <c r="L91" s="6"/>
      <c r="M91" s="6"/>
      <c r="N91" s="9"/>
    </row>
    <row r="92" spans="1:14" s="10" customFormat="1" x14ac:dyDescent="0.2">
      <c r="A92" s="7"/>
      <c r="B92" s="11"/>
      <c r="C92" s="9"/>
      <c r="D92" s="9"/>
      <c r="E92" s="9"/>
      <c r="F92" s="52"/>
      <c r="G92" s="9"/>
      <c r="H92" s="9"/>
      <c r="I92" s="6"/>
      <c r="J92" s="6"/>
      <c r="K92" s="6"/>
      <c r="L92" s="6"/>
      <c r="M92" s="6"/>
      <c r="N92" s="9"/>
    </row>
    <row r="93" spans="1:14" s="10" customFormat="1" x14ac:dyDescent="0.2">
      <c r="A93" s="7"/>
      <c r="B93" s="11"/>
      <c r="C93" s="9"/>
      <c r="D93" s="9"/>
      <c r="E93" s="9"/>
      <c r="F93" s="52"/>
      <c r="G93" s="9"/>
      <c r="H93" s="9"/>
      <c r="I93" s="6"/>
      <c r="J93" s="6"/>
      <c r="K93" s="6"/>
      <c r="L93" s="6"/>
      <c r="M93" s="6"/>
      <c r="N93" s="9"/>
    </row>
    <row r="94" spans="1:14" s="10" customFormat="1" x14ac:dyDescent="0.2">
      <c r="A94" s="7"/>
      <c r="B94" s="11"/>
      <c r="C94" s="9"/>
      <c r="D94" s="9"/>
      <c r="E94" s="9"/>
      <c r="F94" s="52"/>
      <c r="G94" s="9"/>
      <c r="H94" s="9"/>
      <c r="I94" s="6"/>
      <c r="J94" s="6"/>
      <c r="K94" s="6"/>
      <c r="L94" s="6"/>
      <c r="M94" s="6"/>
      <c r="N94" s="9"/>
    </row>
    <row r="95" spans="1:14" s="10" customFormat="1" x14ac:dyDescent="0.2">
      <c r="A95" s="7"/>
      <c r="B95" s="11"/>
      <c r="C95" s="9"/>
      <c r="D95" s="9"/>
      <c r="E95" s="9"/>
      <c r="F95" s="52"/>
      <c r="G95" s="9"/>
      <c r="H95" s="9"/>
      <c r="I95" s="6"/>
      <c r="J95" s="6"/>
      <c r="K95" s="6"/>
      <c r="L95" s="6"/>
      <c r="M95" s="6"/>
      <c r="N95" s="9"/>
    </row>
    <row r="96" spans="1:14" s="10" customFormat="1" x14ac:dyDescent="0.2">
      <c r="A96" s="7"/>
      <c r="B96" s="11"/>
      <c r="C96" s="9"/>
      <c r="D96" s="9"/>
      <c r="E96" s="9"/>
      <c r="F96" s="52"/>
      <c r="G96" s="9"/>
      <c r="H96" s="9"/>
      <c r="I96" s="6"/>
      <c r="J96" s="6"/>
      <c r="K96" s="6"/>
      <c r="L96" s="6"/>
      <c r="M96" s="6"/>
      <c r="N96" s="9"/>
    </row>
    <row r="97" spans="1:14" s="10" customFormat="1" x14ac:dyDescent="0.2">
      <c r="A97" s="7"/>
      <c r="B97" s="11"/>
      <c r="C97" s="9"/>
      <c r="D97" s="9"/>
      <c r="E97" s="9"/>
      <c r="F97" s="52"/>
      <c r="G97" s="9"/>
      <c r="H97" s="9"/>
      <c r="I97" s="6"/>
      <c r="J97" s="6"/>
      <c r="K97" s="6"/>
      <c r="L97" s="6"/>
      <c r="M97" s="6"/>
      <c r="N97" s="9"/>
    </row>
    <row r="98" spans="1:14" s="10" customFormat="1" x14ac:dyDescent="0.2">
      <c r="A98" s="7"/>
      <c r="B98" s="11"/>
      <c r="C98" s="9"/>
      <c r="D98" s="9"/>
      <c r="E98" s="9"/>
      <c r="F98" s="52"/>
      <c r="G98" s="9"/>
      <c r="H98" s="9"/>
      <c r="I98" s="6"/>
      <c r="J98" s="6"/>
      <c r="K98" s="6"/>
      <c r="L98" s="6"/>
      <c r="M98" s="6"/>
      <c r="N98" s="9"/>
    </row>
    <row r="99" spans="1:14" s="10" customFormat="1" x14ac:dyDescent="0.2">
      <c r="A99" s="7"/>
      <c r="B99" s="11"/>
      <c r="C99" s="9"/>
      <c r="D99" s="9"/>
      <c r="E99" s="9"/>
      <c r="F99" s="52"/>
      <c r="G99" s="9"/>
      <c r="H99" s="9"/>
      <c r="I99" s="6"/>
      <c r="J99" s="6"/>
      <c r="K99" s="6"/>
      <c r="L99" s="6"/>
      <c r="M99" s="6"/>
      <c r="N99" s="9"/>
    </row>
    <row r="100" spans="1:14" s="10" customFormat="1" x14ac:dyDescent="0.2">
      <c r="A100" s="7"/>
      <c r="B100" s="11"/>
      <c r="C100" s="9"/>
      <c r="D100" s="9"/>
      <c r="E100" s="9"/>
      <c r="F100" s="52"/>
      <c r="G100" s="9"/>
      <c r="H100" s="9"/>
      <c r="I100" s="6"/>
      <c r="J100" s="6"/>
      <c r="K100" s="6"/>
      <c r="L100" s="6"/>
      <c r="M100" s="6"/>
      <c r="N100" s="9"/>
    </row>
    <row r="101" spans="1:14" s="10" customFormat="1" x14ac:dyDescent="0.2">
      <c r="A101" s="7"/>
      <c r="B101" s="11"/>
      <c r="C101" s="9"/>
      <c r="D101" s="9"/>
      <c r="E101" s="9"/>
      <c r="F101" s="52"/>
      <c r="G101" s="9"/>
      <c r="H101" s="9"/>
      <c r="I101" s="6"/>
      <c r="J101" s="6"/>
      <c r="K101" s="6"/>
      <c r="L101" s="6"/>
      <c r="M101" s="6"/>
      <c r="N101" s="9"/>
    </row>
    <row r="102" spans="1:14" s="10" customFormat="1" x14ac:dyDescent="0.2">
      <c r="A102" s="7"/>
      <c r="B102" s="11"/>
      <c r="C102" s="9"/>
      <c r="D102" s="9"/>
      <c r="E102" s="9"/>
      <c r="F102" s="52"/>
      <c r="G102" s="9"/>
      <c r="H102" s="9"/>
      <c r="I102" s="6"/>
      <c r="J102" s="6"/>
      <c r="K102" s="6"/>
      <c r="L102" s="6"/>
      <c r="M102" s="6"/>
      <c r="N102" s="9"/>
    </row>
    <row r="103" spans="1:14" s="10" customFormat="1" x14ac:dyDescent="0.2">
      <c r="A103" s="7"/>
      <c r="B103" s="11"/>
      <c r="C103" s="9"/>
      <c r="D103" s="9"/>
      <c r="E103" s="9"/>
      <c r="F103" s="52"/>
      <c r="G103" s="9"/>
      <c r="H103" s="9"/>
      <c r="I103" s="6"/>
      <c r="J103" s="6"/>
      <c r="K103" s="6"/>
      <c r="L103" s="6"/>
      <c r="M103" s="6"/>
      <c r="N103" s="9"/>
    </row>
    <row r="104" spans="1:14" s="10" customFormat="1" x14ac:dyDescent="0.2">
      <c r="A104" s="7"/>
      <c r="B104" s="11"/>
      <c r="C104" s="9"/>
      <c r="D104" s="9"/>
      <c r="E104" s="9"/>
      <c r="F104" s="52"/>
      <c r="G104" s="9"/>
      <c r="H104" s="9"/>
      <c r="I104" s="6"/>
      <c r="J104" s="6"/>
      <c r="K104" s="6"/>
      <c r="L104" s="6"/>
      <c r="M104" s="6"/>
      <c r="N104" s="9"/>
    </row>
    <row r="105" spans="1:14" s="10" customFormat="1" x14ac:dyDescent="0.2">
      <c r="A105" s="7"/>
      <c r="B105" s="11"/>
      <c r="C105" s="9"/>
      <c r="D105" s="9"/>
      <c r="E105" s="9"/>
      <c r="F105" s="52"/>
      <c r="G105" s="9"/>
      <c r="H105" s="9"/>
      <c r="I105" s="6"/>
      <c r="J105" s="6"/>
      <c r="K105" s="6"/>
      <c r="L105" s="6"/>
      <c r="M105" s="6"/>
      <c r="N105" s="9"/>
    </row>
    <row r="106" spans="1:14" s="10" customFormat="1" x14ac:dyDescent="0.2">
      <c r="A106" s="7"/>
      <c r="B106" s="11"/>
      <c r="C106" s="9"/>
      <c r="D106" s="9"/>
      <c r="E106" s="9"/>
      <c r="F106" s="52"/>
      <c r="G106" s="9"/>
      <c r="H106" s="9"/>
      <c r="I106" s="6"/>
      <c r="J106" s="6"/>
      <c r="K106" s="6"/>
      <c r="L106" s="6"/>
      <c r="M106" s="6"/>
      <c r="N106" s="9"/>
    </row>
    <row r="107" spans="1:14" s="10" customFormat="1" x14ac:dyDescent="0.2">
      <c r="A107" s="7"/>
      <c r="B107" s="11"/>
      <c r="C107" s="9"/>
      <c r="D107" s="9"/>
      <c r="E107" s="9"/>
      <c r="F107" s="52"/>
      <c r="G107" s="9"/>
      <c r="H107" s="9"/>
      <c r="I107" s="6"/>
      <c r="J107" s="6"/>
      <c r="K107" s="6"/>
      <c r="L107" s="6"/>
      <c r="M107" s="6"/>
      <c r="N107" s="9"/>
    </row>
    <row r="108" spans="1:14" s="10" customFormat="1" x14ac:dyDescent="0.2">
      <c r="A108" s="7"/>
      <c r="B108" s="11"/>
      <c r="C108" s="9"/>
      <c r="D108" s="9"/>
      <c r="E108" s="9"/>
      <c r="F108" s="52"/>
      <c r="G108" s="9"/>
      <c r="H108" s="9"/>
      <c r="I108" s="6"/>
      <c r="J108" s="6"/>
      <c r="K108" s="6"/>
      <c r="L108" s="6"/>
      <c r="M108" s="6"/>
      <c r="N108" s="9"/>
    </row>
    <row r="109" spans="1:14" s="10" customFormat="1" x14ac:dyDescent="0.2">
      <c r="A109" s="7"/>
      <c r="B109" s="11"/>
      <c r="C109" s="9"/>
      <c r="D109" s="9"/>
      <c r="E109" s="9"/>
      <c r="F109" s="52"/>
      <c r="G109" s="9"/>
      <c r="H109" s="9"/>
      <c r="I109" s="6"/>
      <c r="J109" s="6"/>
      <c r="K109" s="6"/>
      <c r="L109" s="6"/>
      <c r="M109" s="6"/>
      <c r="N109" s="9"/>
    </row>
    <row r="110" spans="1:14" s="10" customFormat="1" x14ac:dyDescent="0.2">
      <c r="A110" s="7"/>
      <c r="B110" s="11"/>
      <c r="C110" s="9"/>
      <c r="D110" s="9"/>
      <c r="E110" s="9"/>
      <c r="F110" s="52"/>
      <c r="G110" s="9"/>
      <c r="H110" s="9"/>
      <c r="I110" s="6"/>
      <c r="J110" s="6"/>
      <c r="K110" s="6"/>
      <c r="L110" s="6"/>
      <c r="M110" s="6"/>
      <c r="N110" s="9"/>
    </row>
    <row r="111" spans="1:14" s="10" customFormat="1" x14ac:dyDescent="0.2">
      <c r="A111" s="7"/>
      <c r="B111" s="11"/>
      <c r="C111" s="9"/>
      <c r="D111" s="9"/>
      <c r="E111" s="9"/>
      <c r="F111" s="52"/>
      <c r="G111" s="9"/>
      <c r="H111" s="9"/>
      <c r="I111" s="6"/>
      <c r="J111" s="6"/>
      <c r="K111" s="6"/>
      <c r="L111" s="6"/>
      <c r="M111" s="6"/>
      <c r="N111" s="9"/>
    </row>
    <row r="112" spans="1:14" s="10" customFormat="1" x14ac:dyDescent="0.2">
      <c r="A112" s="7"/>
      <c r="B112" s="11"/>
      <c r="C112" s="9"/>
      <c r="D112" s="9"/>
      <c r="E112" s="9"/>
      <c r="F112" s="52"/>
      <c r="G112" s="9"/>
      <c r="H112" s="9"/>
      <c r="I112" s="6"/>
      <c r="J112" s="6"/>
      <c r="K112" s="6"/>
      <c r="L112" s="6"/>
      <c r="M112" s="6"/>
      <c r="N112" s="9"/>
    </row>
    <row r="113" spans="1:14" s="10" customFormat="1" x14ac:dyDescent="0.2">
      <c r="A113" s="7"/>
      <c r="B113" s="11"/>
      <c r="C113" s="9"/>
      <c r="D113" s="9"/>
      <c r="E113" s="9"/>
      <c r="F113" s="52"/>
      <c r="G113" s="9"/>
      <c r="H113" s="9"/>
      <c r="I113" s="6"/>
      <c r="J113" s="6"/>
      <c r="K113" s="6"/>
      <c r="L113" s="6"/>
      <c r="M113" s="6"/>
      <c r="N113" s="9"/>
    </row>
    <row r="114" spans="1:14" s="10" customFormat="1" x14ac:dyDescent="0.2">
      <c r="A114" s="7"/>
      <c r="B114" s="11"/>
      <c r="C114" s="9"/>
      <c r="D114" s="9"/>
      <c r="E114" s="9"/>
      <c r="F114" s="52"/>
      <c r="G114" s="9"/>
      <c r="H114" s="9"/>
      <c r="I114" s="6"/>
      <c r="J114" s="6"/>
      <c r="K114" s="6"/>
      <c r="L114" s="6"/>
      <c r="M114" s="6"/>
      <c r="N114" s="9"/>
    </row>
    <row r="115" spans="1:14" s="10" customFormat="1" x14ac:dyDescent="0.2">
      <c r="A115" s="7"/>
      <c r="B115" s="11"/>
      <c r="C115" s="9"/>
      <c r="D115" s="9"/>
      <c r="E115" s="9"/>
      <c r="F115" s="52"/>
      <c r="G115" s="9"/>
      <c r="H115" s="9"/>
      <c r="I115" s="6"/>
      <c r="J115" s="6"/>
      <c r="K115" s="6"/>
      <c r="L115" s="6"/>
      <c r="M115" s="6"/>
      <c r="N115" s="9"/>
    </row>
    <row r="116" spans="1:14" s="10" customFormat="1" x14ac:dyDescent="0.2">
      <c r="A116" s="7"/>
      <c r="B116" s="11"/>
      <c r="C116" s="9"/>
      <c r="D116" s="9"/>
      <c r="E116" s="9"/>
      <c r="F116" s="52"/>
      <c r="G116" s="9"/>
      <c r="H116" s="9"/>
      <c r="I116" s="6"/>
      <c r="J116" s="6"/>
      <c r="K116" s="6"/>
      <c r="L116" s="6"/>
      <c r="M116" s="6"/>
      <c r="N116" s="9"/>
    </row>
    <row r="117" spans="1:14" s="10" customFormat="1" x14ac:dyDescent="0.2">
      <c r="A117" s="7"/>
      <c r="B117" s="11"/>
      <c r="C117" s="9"/>
      <c r="D117" s="9"/>
      <c r="E117" s="9"/>
      <c r="F117" s="52"/>
      <c r="G117" s="9"/>
      <c r="H117" s="9"/>
      <c r="I117" s="6"/>
      <c r="J117" s="6"/>
      <c r="K117" s="6"/>
      <c r="L117" s="6"/>
      <c r="M117" s="6"/>
      <c r="N117" s="9"/>
    </row>
    <row r="118" spans="1:14" s="10" customFormat="1" x14ac:dyDescent="0.2">
      <c r="A118" s="7"/>
      <c r="B118" s="11"/>
      <c r="C118" s="9"/>
      <c r="D118" s="9"/>
      <c r="E118" s="9"/>
      <c r="F118" s="52"/>
      <c r="G118" s="9"/>
      <c r="H118" s="9"/>
      <c r="I118" s="6"/>
      <c r="J118" s="6"/>
      <c r="K118" s="6"/>
      <c r="L118" s="6"/>
      <c r="M118" s="6"/>
      <c r="N118" s="9"/>
    </row>
    <row r="119" spans="1:14" s="10" customFormat="1" x14ac:dyDescent="0.2">
      <c r="A119" s="7"/>
      <c r="B119" s="11"/>
      <c r="C119" s="9"/>
      <c r="D119" s="9"/>
      <c r="E119" s="9"/>
      <c r="F119" s="52"/>
      <c r="G119" s="9"/>
      <c r="H119" s="9"/>
      <c r="I119" s="6"/>
      <c r="J119" s="6"/>
      <c r="K119" s="6"/>
      <c r="L119" s="6"/>
      <c r="M119" s="6"/>
      <c r="N119" s="9"/>
    </row>
    <row r="120" spans="1:14" s="10" customFormat="1" x14ac:dyDescent="0.2">
      <c r="A120" s="7"/>
      <c r="B120" s="11"/>
      <c r="C120" s="9"/>
      <c r="D120" s="9"/>
      <c r="E120" s="9"/>
      <c r="F120" s="52"/>
      <c r="G120" s="9"/>
      <c r="H120" s="9"/>
      <c r="I120" s="6"/>
      <c r="J120" s="6"/>
      <c r="K120" s="6"/>
      <c r="L120" s="6"/>
      <c r="M120" s="6"/>
      <c r="N120" s="9"/>
    </row>
    <row r="121" spans="1:14" s="10" customFormat="1" x14ac:dyDescent="0.2">
      <c r="A121" s="7"/>
      <c r="B121" s="11"/>
      <c r="C121" s="9"/>
      <c r="D121" s="9"/>
      <c r="E121" s="9"/>
      <c r="F121" s="52"/>
      <c r="G121" s="9"/>
      <c r="H121" s="9"/>
      <c r="I121" s="6"/>
      <c r="J121" s="6"/>
      <c r="K121" s="6"/>
      <c r="L121" s="6"/>
      <c r="M121" s="6"/>
      <c r="N121" s="9"/>
    </row>
    <row r="122" spans="1:14" s="10" customFormat="1" x14ac:dyDescent="0.2">
      <c r="A122" s="7"/>
      <c r="B122" s="11"/>
      <c r="C122" s="9"/>
      <c r="D122" s="9"/>
      <c r="E122" s="9"/>
      <c r="F122" s="52"/>
      <c r="G122" s="9"/>
      <c r="H122" s="9"/>
      <c r="I122" s="6"/>
      <c r="J122" s="6"/>
      <c r="K122" s="6"/>
      <c r="L122" s="6"/>
      <c r="M122" s="6"/>
      <c r="N122" s="9"/>
    </row>
    <row r="123" spans="1:14" s="10" customFormat="1" x14ac:dyDescent="0.2">
      <c r="A123" s="7"/>
      <c r="B123" s="11"/>
      <c r="C123" s="9"/>
      <c r="D123" s="9"/>
      <c r="E123" s="9"/>
      <c r="F123" s="52"/>
      <c r="G123" s="9"/>
      <c r="H123" s="9"/>
      <c r="I123" s="6"/>
      <c r="J123" s="6"/>
      <c r="K123" s="6"/>
      <c r="L123" s="6"/>
      <c r="M123" s="6"/>
      <c r="N123" s="9"/>
    </row>
    <row r="124" spans="1:14" s="10" customFormat="1" x14ac:dyDescent="0.2">
      <c r="A124" s="7"/>
      <c r="B124" s="11"/>
      <c r="C124" s="9"/>
      <c r="D124" s="9"/>
      <c r="E124" s="9"/>
      <c r="F124" s="52"/>
      <c r="G124" s="9"/>
      <c r="H124" s="9"/>
      <c r="I124" s="6"/>
      <c r="J124" s="6"/>
      <c r="K124" s="6"/>
      <c r="L124" s="6"/>
      <c r="M124" s="6"/>
      <c r="N124" s="9"/>
    </row>
    <row r="125" spans="1:14" s="10" customFormat="1" x14ac:dyDescent="0.2">
      <c r="A125" s="7"/>
      <c r="B125" s="11"/>
      <c r="C125" s="9"/>
      <c r="D125" s="9"/>
      <c r="E125" s="9"/>
      <c r="F125" s="52"/>
      <c r="G125" s="9"/>
      <c r="H125" s="9"/>
      <c r="I125" s="6"/>
      <c r="J125" s="6"/>
      <c r="K125" s="6"/>
      <c r="L125" s="6"/>
      <c r="M125" s="6"/>
      <c r="N125" s="9"/>
    </row>
    <row r="126" spans="1:14" s="10" customFormat="1" x14ac:dyDescent="0.2">
      <c r="A126" s="7"/>
      <c r="B126" s="11"/>
      <c r="C126" s="9"/>
      <c r="D126" s="9"/>
      <c r="E126" s="9"/>
      <c r="F126" s="52"/>
      <c r="G126" s="9"/>
      <c r="H126" s="9"/>
      <c r="I126" s="6"/>
      <c r="J126" s="6"/>
      <c r="K126" s="6"/>
      <c r="L126" s="6"/>
      <c r="M126" s="6"/>
      <c r="N126" s="9"/>
    </row>
    <row r="127" spans="1:14" s="10" customFormat="1" x14ac:dyDescent="0.2">
      <c r="A127" s="7"/>
      <c r="B127" s="11"/>
      <c r="C127" s="9"/>
      <c r="D127" s="9"/>
      <c r="E127" s="9"/>
      <c r="F127" s="52"/>
      <c r="G127" s="9"/>
      <c r="H127" s="9"/>
      <c r="I127" s="6"/>
      <c r="J127" s="6"/>
      <c r="K127" s="6"/>
      <c r="L127" s="6"/>
      <c r="M127" s="6"/>
      <c r="N127" s="9"/>
    </row>
    <row r="128" spans="1:14" s="10" customFormat="1" x14ac:dyDescent="0.2">
      <c r="A128" s="7"/>
      <c r="B128" s="11"/>
      <c r="C128" s="9"/>
      <c r="D128" s="9"/>
      <c r="E128" s="9"/>
      <c r="F128" s="52"/>
      <c r="G128" s="9"/>
      <c r="H128" s="9"/>
      <c r="I128" s="6"/>
      <c r="J128" s="6"/>
      <c r="K128" s="6"/>
      <c r="L128" s="6"/>
      <c r="M128" s="6"/>
      <c r="N128" s="9"/>
    </row>
    <row r="129" spans="1:14" s="10" customFormat="1" x14ac:dyDescent="0.2">
      <c r="A129" s="7"/>
      <c r="B129" s="11"/>
      <c r="C129" s="9"/>
      <c r="D129" s="9"/>
      <c r="E129" s="9"/>
      <c r="F129" s="52"/>
      <c r="G129" s="9"/>
      <c r="H129" s="9"/>
      <c r="I129" s="6"/>
      <c r="J129" s="6"/>
      <c r="K129" s="6"/>
      <c r="L129" s="6"/>
      <c r="M129" s="6"/>
      <c r="N129" s="9"/>
    </row>
    <row r="130" spans="1:14" s="10" customFormat="1" x14ac:dyDescent="0.2">
      <c r="A130" s="7"/>
      <c r="B130" s="11"/>
      <c r="C130" s="9"/>
      <c r="D130" s="9"/>
      <c r="E130" s="9"/>
      <c r="F130" s="52"/>
      <c r="G130" s="9"/>
      <c r="H130" s="9"/>
      <c r="I130" s="6"/>
      <c r="J130" s="6"/>
      <c r="K130" s="6"/>
      <c r="L130" s="6"/>
      <c r="M130" s="6"/>
      <c r="N130" s="9"/>
    </row>
    <row r="131" spans="1:14" s="10" customFormat="1" x14ac:dyDescent="0.2">
      <c r="A131" s="7"/>
      <c r="B131" s="11"/>
      <c r="C131" s="9"/>
      <c r="D131" s="9"/>
      <c r="E131" s="9"/>
      <c r="F131" s="52"/>
      <c r="G131" s="9"/>
      <c r="H131" s="9"/>
      <c r="I131" s="6"/>
      <c r="J131" s="6"/>
      <c r="K131" s="6"/>
      <c r="L131" s="6"/>
      <c r="M131" s="6"/>
      <c r="N131" s="9"/>
    </row>
    <row r="132" spans="1:14" s="10" customFormat="1" x14ac:dyDescent="0.2">
      <c r="A132" s="7"/>
      <c r="B132" s="11"/>
      <c r="C132" s="9"/>
      <c r="D132" s="9"/>
      <c r="E132" s="9"/>
      <c r="F132" s="52"/>
      <c r="G132" s="9"/>
      <c r="H132" s="9"/>
      <c r="I132" s="6"/>
      <c r="J132" s="6"/>
      <c r="K132" s="6"/>
      <c r="L132" s="6"/>
      <c r="M132" s="6"/>
      <c r="N132" s="9"/>
    </row>
    <row r="133" spans="1:14" s="10" customFormat="1" x14ac:dyDescent="0.2">
      <c r="A133" s="7"/>
      <c r="B133" s="11"/>
      <c r="C133" s="9"/>
      <c r="D133" s="9"/>
      <c r="E133" s="9"/>
      <c r="F133" s="52"/>
      <c r="G133" s="9"/>
      <c r="H133" s="9"/>
      <c r="I133" s="6"/>
      <c r="J133" s="6"/>
      <c r="K133" s="6"/>
      <c r="L133" s="6"/>
      <c r="M133" s="6"/>
      <c r="N133" s="9"/>
    </row>
    <row r="134" spans="1:14" s="10" customFormat="1" x14ac:dyDescent="0.2">
      <c r="A134" s="7"/>
      <c r="B134" s="11"/>
      <c r="C134" s="9"/>
      <c r="D134" s="9"/>
      <c r="E134" s="9"/>
      <c r="F134" s="52"/>
      <c r="G134" s="9"/>
      <c r="H134" s="9"/>
      <c r="I134" s="6"/>
      <c r="J134" s="6"/>
      <c r="K134" s="6"/>
      <c r="L134" s="6"/>
      <c r="M134" s="6"/>
      <c r="N134" s="9"/>
    </row>
    <row r="135" spans="1:14" s="10" customFormat="1" x14ac:dyDescent="0.2">
      <c r="A135" s="7"/>
      <c r="B135" s="11"/>
      <c r="C135" s="9"/>
      <c r="D135" s="9"/>
      <c r="E135" s="9"/>
      <c r="F135" s="52"/>
      <c r="G135" s="9"/>
      <c r="H135" s="9"/>
      <c r="I135" s="6"/>
      <c r="J135" s="6"/>
      <c r="K135" s="6"/>
      <c r="L135" s="6"/>
      <c r="M135" s="6"/>
      <c r="N135" s="9"/>
    </row>
    <row r="136" spans="1:14" s="10" customFormat="1" x14ac:dyDescent="0.2">
      <c r="A136" s="7"/>
      <c r="B136" s="11"/>
      <c r="C136" s="9"/>
      <c r="D136" s="9"/>
      <c r="E136" s="9"/>
      <c r="F136" s="52"/>
      <c r="G136" s="9"/>
      <c r="H136" s="9"/>
      <c r="I136" s="6"/>
      <c r="J136" s="6"/>
      <c r="K136" s="6"/>
      <c r="L136" s="6"/>
      <c r="M136" s="6"/>
      <c r="N136" s="9"/>
    </row>
    <row r="137" spans="1:14" s="10" customFormat="1" x14ac:dyDescent="0.2">
      <c r="A137" s="7"/>
      <c r="B137" s="11"/>
      <c r="C137" s="9"/>
      <c r="D137" s="9"/>
      <c r="E137" s="9"/>
      <c r="F137" s="52"/>
      <c r="G137" s="9"/>
      <c r="H137" s="9"/>
      <c r="I137" s="6"/>
      <c r="J137" s="6"/>
      <c r="K137" s="6"/>
      <c r="L137" s="6"/>
      <c r="M137" s="6"/>
      <c r="N137" s="9"/>
    </row>
    <row r="138" spans="1:14" s="10" customFormat="1" x14ac:dyDescent="0.2">
      <c r="A138" s="7"/>
      <c r="B138" s="11"/>
      <c r="C138" s="9"/>
      <c r="D138" s="9"/>
      <c r="E138" s="9"/>
      <c r="F138" s="52"/>
      <c r="G138" s="9"/>
      <c r="H138" s="9"/>
      <c r="I138" s="6"/>
      <c r="J138" s="6"/>
      <c r="K138" s="6"/>
      <c r="L138" s="6"/>
      <c r="M138" s="6"/>
      <c r="N138" s="9"/>
    </row>
    <row r="139" spans="1:14" s="10" customFormat="1" x14ac:dyDescent="0.2">
      <c r="A139" s="7"/>
      <c r="B139" s="11"/>
      <c r="C139" s="9"/>
      <c r="D139" s="9"/>
      <c r="E139" s="9"/>
      <c r="F139" s="52"/>
      <c r="G139" s="9"/>
      <c r="H139" s="9"/>
      <c r="I139" s="6"/>
      <c r="J139" s="6"/>
      <c r="K139" s="6"/>
      <c r="L139" s="6"/>
      <c r="M139" s="6"/>
      <c r="N139" s="9"/>
    </row>
    <row r="140" spans="1:14" s="10" customFormat="1" x14ac:dyDescent="0.2">
      <c r="A140" s="7"/>
      <c r="B140" s="11"/>
      <c r="C140" s="9"/>
      <c r="D140" s="9"/>
      <c r="E140" s="9"/>
      <c r="F140" s="52"/>
      <c r="G140" s="9"/>
      <c r="H140" s="9"/>
      <c r="I140" s="6"/>
      <c r="J140" s="6"/>
      <c r="K140" s="6"/>
      <c r="L140" s="6"/>
      <c r="M140" s="6"/>
      <c r="N140" s="9"/>
    </row>
    <row r="141" spans="1:14" s="10" customFormat="1" x14ac:dyDescent="0.2">
      <c r="A141" s="7"/>
      <c r="B141" s="11"/>
      <c r="C141" s="9"/>
      <c r="D141" s="9"/>
      <c r="E141" s="9"/>
      <c r="F141" s="52"/>
      <c r="G141" s="9"/>
      <c r="H141" s="9"/>
      <c r="I141" s="6"/>
      <c r="J141" s="6"/>
      <c r="K141" s="6"/>
      <c r="L141" s="6"/>
      <c r="M141" s="6"/>
      <c r="N141" s="9"/>
    </row>
    <row r="142" spans="1:14" s="10" customFormat="1" x14ac:dyDescent="0.2">
      <c r="A142" s="7"/>
      <c r="B142" s="11"/>
      <c r="C142" s="9"/>
      <c r="D142" s="9"/>
      <c r="E142" s="9"/>
      <c r="F142" s="52"/>
      <c r="G142" s="9"/>
      <c r="H142" s="9"/>
      <c r="I142" s="6"/>
      <c r="J142" s="6"/>
      <c r="K142" s="6"/>
      <c r="L142" s="6"/>
      <c r="M142" s="6"/>
      <c r="N142" s="9"/>
    </row>
    <row r="143" spans="1:14" s="10" customFormat="1" x14ac:dyDescent="0.2">
      <c r="A143" s="7"/>
      <c r="B143" s="11"/>
      <c r="C143" s="9"/>
      <c r="D143" s="9"/>
      <c r="E143" s="9"/>
      <c r="F143" s="52"/>
      <c r="G143" s="9"/>
      <c r="H143" s="9"/>
      <c r="I143" s="6"/>
      <c r="J143" s="6"/>
      <c r="K143" s="6"/>
      <c r="L143" s="6"/>
      <c r="M143" s="6"/>
      <c r="N143" s="9"/>
    </row>
    <row r="144" spans="1:14" s="10" customFormat="1" x14ac:dyDescent="0.2">
      <c r="A144" s="7"/>
      <c r="B144" s="11"/>
      <c r="C144" s="9"/>
      <c r="D144" s="9"/>
      <c r="E144" s="9"/>
      <c r="F144" s="52"/>
      <c r="G144" s="9"/>
      <c r="H144" s="9"/>
      <c r="I144" s="6"/>
      <c r="J144" s="6"/>
      <c r="K144" s="6"/>
      <c r="L144" s="6"/>
      <c r="M144" s="6"/>
      <c r="N144" s="9"/>
    </row>
    <row r="145" spans="1:14" s="10" customFormat="1" x14ac:dyDescent="0.2">
      <c r="A145" s="7"/>
      <c r="B145" s="11"/>
      <c r="C145" s="9"/>
      <c r="D145" s="9"/>
      <c r="E145" s="9"/>
      <c r="F145" s="52"/>
      <c r="G145" s="9"/>
      <c r="H145" s="9"/>
      <c r="I145" s="6"/>
      <c r="J145" s="6"/>
      <c r="K145" s="6"/>
      <c r="L145" s="6"/>
      <c r="M145" s="6"/>
      <c r="N145" s="9"/>
    </row>
    <row r="146" spans="1:14" s="10" customFormat="1" x14ac:dyDescent="0.2">
      <c r="A146" s="7"/>
      <c r="B146" s="11"/>
      <c r="C146" s="9"/>
      <c r="D146" s="9"/>
      <c r="E146" s="9"/>
      <c r="F146" s="52"/>
      <c r="G146" s="9"/>
      <c r="H146" s="9"/>
      <c r="I146" s="6"/>
      <c r="J146" s="6"/>
      <c r="K146" s="6"/>
      <c r="L146" s="6"/>
      <c r="M146" s="6"/>
      <c r="N146" s="9"/>
    </row>
    <row r="147" spans="1:14" s="10" customFormat="1" x14ac:dyDescent="0.2">
      <c r="A147" s="7"/>
      <c r="B147" s="11"/>
      <c r="C147" s="9"/>
      <c r="D147" s="9"/>
      <c r="E147" s="9"/>
      <c r="F147" s="52"/>
      <c r="G147" s="9"/>
      <c r="H147" s="9"/>
      <c r="I147" s="6"/>
      <c r="J147" s="6"/>
      <c r="K147" s="6"/>
      <c r="L147" s="6"/>
      <c r="M147" s="6"/>
      <c r="N147" s="9"/>
    </row>
    <row r="148" spans="1:14" s="10" customFormat="1" x14ac:dyDescent="0.2">
      <c r="A148" s="7"/>
      <c r="B148" s="11"/>
      <c r="C148" s="9"/>
      <c r="D148" s="9"/>
      <c r="E148" s="9"/>
      <c r="F148" s="52"/>
      <c r="G148" s="9"/>
      <c r="H148" s="9"/>
      <c r="I148" s="6"/>
      <c r="J148" s="6"/>
      <c r="K148" s="6"/>
      <c r="L148" s="6"/>
      <c r="M148" s="6"/>
      <c r="N148" s="9"/>
    </row>
    <row r="149" spans="1:14" s="10" customFormat="1" x14ac:dyDescent="0.2">
      <c r="A149" s="7"/>
      <c r="B149" s="11"/>
      <c r="C149" s="9"/>
      <c r="D149" s="9"/>
      <c r="E149" s="9"/>
      <c r="F149" s="52"/>
      <c r="G149" s="9"/>
      <c r="H149" s="9"/>
      <c r="I149" s="6"/>
      <c r="J149" s="6"/>
      <c r="K149" s="6"/>
      <c r="L149" s="6"/>
      <c r="M149" s="6"/>
      <c r="N149" s="9"/>
    </row>
    <row r="150" spans="1:14" s="10" customFormat="1" x14ac:dyDescent="0.2">
      <c r="A150" s="7"/>
      <c r="B150" s="11"/>
      <c r="C150" s="9"/>
      <c r="D150" s="9"/>
      <c r="E150" s="9"/>
      <c r="F150" s="52"/>
      <c r="G150" s="9"/>
      <c r="H150" s="9"/>
      <c r="I150" s="6"/>
      <c r="J150" s="6"/>
      <c r="K150" s="6"/>
      <c r="L150" s="6"/>
      <c r="M150" s="6"/>
      <c r="N150" s="9"/>
    </row>
    <row r="151" spans="1:14" s="10" customFormat="1" x14ac:dyDescent="0.2">
      <c r="A151" s="7"/>
      <c r="B151" s="11"/>
      <c r="C151" s="9"/>
      <c r="D151" s="9"/>
      <c r="E151" s="9"/>
      <c r="F151" s="52"/>
      <c r="G151" s="9"/>
      <c r="H151" s="9"/>
      <c r="I151" s="6"/>
      <c r="J151" s="6"/>
      <c r="K151" s="6"/>
      <c r="L151" s="6"/>
      <c r="M151" s="6"/>
      <c r="N151" s="9"/>
    </row>
    <row r="152" spans="1:14" s="10" customFormat="1" x14ac:dyDescent="0.2">
      <c r="A152" s="7"/>
      <c r="B152" s="11"/>
      <c r="C152" s="9"/>
      <c r="D152" s="9"/>
      <c r="E152" s="9"/>
      <c r="F152" s="52"/>
      <c r="G152" s="9"/>
      <c r="H152" s="9"/>
      <c r="I152" s="6"/>
      <c r="J152" s="6"/>
      <c r="K152" s="6"/>
      <c r="L152" s="6"/>
      <c r="M152" s="6"/>
      <c r="N152" s="9"/>
    </row>
    <row r="153" spans="1:14" s="10" customFormat="1" x14ac:dyDescent="0.2">
      <c r="A153" s="7"/>
      <c r="B153" s="11"/>
      <c r="C153" s="9"/>
      <c r="D153" s="9"/>
      <c r="E153" s="9"/>
      <c r="F153" s="52"/>
      <c r="G153" s="9"/>
      <c r="H153" s="9"/>
      <c r="I153" s="6"/>
      <c r="J153" s="6"/>
      <c r="K153" s="6"/>
      <c r="L153" s="6"/>
      <c r="M153" s="6"/>
      <c r="N153" s="9"/>
    </row>
    <row r="154" spans="1:14" s="10" customFormat="1" x14ac:dyDescent="0.2">
      <c r="A154" s="7"/>
      <c r="B154" s="11"/>
      <c r="C154" s="9"/>
      <c r="D154" s="9"/>
      <c r="E154" s="9"/>
      <c r="F154" s="52"/>
      <c r="G154" s="9"/>
      <c r="H154" s="9"/>
      <c r="I154" s="6"/>
      <c r="J154" s="6"/>
      <c r="K154" s="6"/>
      <c r="L154" s="6"/>
      <c r="M154" s="6"/>
      <c r="N154" s="9"/>
    </row>
    <row r="155" spans="1:14" s="10" customFormat="1" x14ac:dyDescent="0.2">
      <c r="A155" s="7"/>
      <c r="B155" s="11"/>
      <c r="C155" s="9"/>
      <c r="D155" s="9"/>
      <c r="E155" s="9"/>
      <c r="F155" s="52"/>
      <c r="G155" s="9"/>
      <c r="H155" s="9"/>
      <c r="I155" s="6"/>
      <c r="J155" s="6"/>
      <c r="K155" s="6"/>
      <c r="L155" s="6"/>
      <c r="M155" s="6"/>
      <c r="N155" s="9"/>
    </row>
    <row r="156" spans="1:14" s="10" customFormat="1" x14ac:dyDescent="0.2">
      <c r="A156" s="7"/>
      <c r="B156" s="11"/>
      <c r="C156" s="9"/>
      <c r="D156" s="9"/>
      <c r="E156" s="9"/>
      <c r="F156" s="52"/>
      <c r="G156" s="9"/>
      <c r="H156" s="9"/>
      <c r="I156" s="6"/>
      <c r="J156" s="6"/>
      <c r="K156" s="6"/>
      <c r="L156" s="6"/>
      <c r="M156" s="6"/>
      <c r="N156" s="9"/>
    </row>
    <row r="157" spans="1:14" s="10" customFormat="1" x14ac:dyDescent="0.2">
      <c r="A157" s="7"/>
      <c r="B157" s="11"/>
      <c r="C157" s="9"/>
      <c r="D157" s="9"/>
      <c r="E157" s="9"/>
      <c r="F157" s="52"/>
      <c r="G157" s="9"/>
      <c r="H157" s="9"/>
      <c r="I157" s="6"/>
      <c r="J157" s="6"/>
      <c r="K157" s="6"/>
      <c r="L157" s="6"/>
      <c r="M157" s="6"/>
      <c r="N157" s="9"/>
    </row>
    <row r="158" spans="1:14" s="10" customFormat="1" x14ac:dyDescent="0.2">
      <c r="A158" s="7"/>
      <c r="B158" s="11"/>
      <c r="C158" s="9"/>
      <c r="D158" s="9"/>
      <c r="E158" s="9"/>
      <c r="F158" s="52"/>
      <c r="G158" s="9"/>
      <c r="H158" s="9"/>
      <c r="I158" s="6"/>
      <c r="J158" s="6"/>
      <c r="K158" s="6"/>
      <c r="L158" s="6"/>
      <c r="M158" s="6"/>
      <c r="N158" s="9"/>
    </row>
    <row r="159" spans="1:14" s="10" customFormat="1" x14ac:dyDescent="0.2">
      <c r="A159" s="7"/>
      <c r="B159" s="11"/>
      <c r="C159" s="9"/>
      <c r="D159" s="9"/>
      <c r="E159" s="9"/>
      <c r="F159" s="52"/>
      <c r="G159" s="9"/>
      <c r="H159" s="9"/>
      <c r="I159" s="6"/>
      <c r="J159" s="6"/>
      <c r="K159" s="6"/>
      <c r="L159" s="6"/>
      <c r="M159" s="6"/>
      <c r="N159" s="9"/>
    </row>
    <row r="160" spans="1:14" s="10" customFormat="1" x14ac:dyDescent="0.2">
      <c r="A160" s="7"/>
      <c r="B160" s="11"/>
      <c r="C160" s="9"/>
      <c r="D160" s="9"/>
      <c r="E160" s="9"/>
      <c r="F160" s="52"/>
      <c r="G160" s="9"/>
      <c r="H160" s="9"/>
      <c r="I160" s="6"/>
      <c r="J160" s="6"/>
      <c r="K160" s="6"/>
      <c r="L160" s="6"/>
      <c r="M160" s="6"/>
      <c r="N160" s="9"/>
    </row>
    <row r="161" spans="1:14" s="10" customFormat="1" x14ac:dyDescent="0.2">
      <c r="A161" s="7"/>
      <c r="B161" s="11"/>
      <c r="C161" s="9"/>
      <c r="D161" s="9"/>
      <c r="E161" s="9"/>
      <c r="F161" s="52"/>
      <c r="G161" s="9"/>
      <c r="H161" s="9"/>
      <c r="I161" s="6"/>
      <c r="J161" s="6"/>
      <c r="K161" s="6"/>
      <c r="L161" s="6"/>
      <c r="M161" s="6"/>
      <c r="N161" s="9"/>
    </row>
    <row r="162" spans="1:14" s="10" customFormat="1" x14ac:dyDescent="0.2">
      <c r="A162" s="7"/>
      <c r="B162" s="11"/>
      <c r="C162" s="9"/>
      <c r="D162" s="9"/>
      <c r="E162" s="9"/>
      <c r="F162" s="52"/>
      <c r="G162" s="9"/>
      <c r="H162" s="9"/>
      <c r="I162" s="6"/>
      <c r="J162" s="6"/>
      <c r="K162" s="6"/>
      <c r="L162" s="6"/>
      <c r="M162" s="6"/>
      <c r="N162" s="9"/>
    </row>
    <row r="163" spans="1:14" s="10" customFormat="1" x14ac:dyDescent="0.2">
      <c r="A163" s="7"/>
      <c r="B163" s="11"/>
      <c r="C163" s="9"/>
      <c r="D163" s="9"/>
      <c r="E163" s="9"/>
      <c r="F163" s="52"/>
      <c r="G163" s="9"/>
      <c r="H163" s="9"/>
      <c r="I163" s="6"/>
      <c r="J163" s="6"/>
      <c r="K163" s="6"/>
      <c r="L163" s="6"/>
      <c r="M163" s="6"/>
      <c r="N163" s="9"/>
    </row>
    <row r="164" spans="1:14" s="10" customFormat="1" x14ac:dyDescent="0.2">
      <c r="A164" s="7"/>
      <c r="B164" s="11"/>
      <c r="C164" s="9"/>
      <c r="D164" s="9"/>
      <c r="E164" s="9"/>
      <c r="F164" s="52"/>
      <c r="G164" s="9"/>
      <c r="H164" s="9"/>
      <c r="I164" s="6"/>
      <c r="J164" s="6"/>
      <c r="K164" s="6"/>
      <c r="L164" s="6"/>
      <c r="M164" s="6"/>
      <c r="N164" s="9"/>
    </row>
  </sheetData>
  <hyperlinks>
    <hyperlink ref="F7" location="BR_A0001" display="BR_A0001" xr:uid="{00000000-0004-0000-0100-000000000000}"/>
    <hyperlink ref="F8" location="BR_01001" display="BR_01001" xr:uid="{00000000-0004-0000-0100-000002000000}"/>
  </hyperlinks>
  <pageMargins left="0.41" right="0.22" top="0.72" bottom="0.57999999999999996" header="0.5" footer="0.26"/>
  <pageSetup scale="61" fitToHeight="99" orientation="landscape" r:id="rId1"/>
  <headerFooter alignWithMargins="0"/>
  <rowBreaks count="1" manualBreakCount="1">
    <brk id="6" max="16383" man="1"/>
  </rowBreaks>
  <ignoredErrors>
    <ignoredError sqref="H7:M8 H9:H17 C7:C8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-0.249977111117893"/>
    <pageSetUpPr fitToPage="1"/>
  </sheetPr>
  <dimension ref="A1:O50"/>
  <sheetViews>
    <sheetView topLeftCell="A28" zoomScale="75" zoomScaleNormal="75" zoomScaleSheetLayoutView="80" workbookViewId="0">
      <selection activeCell="I10" sqref="I10"/>
    </sheetView>
  </sheetViews>
  <sheetFormatPr baseColWidth="10" defaultColWidth="9.140625" defaultRowHeight="15" x14ac:dyDescent="0.25"/>
  <cols>
    <col min="1" max="1" width="11.42578125"/>
    <col min="2" max="2" width="28"/>
    <col min="3" max="3" width="35.5703125"/>
    <col min="4" max="4" width="11.42578125"/>
    <col min="5" max="5" width="13.140625"/>
    <col min="6" max="7" width="11.42578125"/>
    <col min="8" max="8" width="15.7109375"/>
    <col min="9" max="9" width="15.42578125"/>
    <col min="10" max="10" width="13.42578125" customWidth="1"/>
    <col min="11" max="12" width="11.42578125"/>
    <col min="13" max="13" width="15.28515625"/>
    <col min="14" max="14" width="11.42578125"/>
    <col min="15" max="15" width="5.28515625" customWidth="1"/>
    <col min="16" max="1025" width="11.42578125"/>
  </cols>
  <sheetData>
    <row r="1" spans="1:15" x14ac:dyDescent="0.25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1"/>
    </row>
    <row r="2" spans="1:15" x14ac:dyDescent="0.25">
      <c r="A2" s="147" t="s">
        <v>0</v>
      </c>
      <c r="B2" s="16" t="s">
        <v>61</v>
      </c>
      <c r="C2" s="66"/>
      <c r="D2" s="66"/>
      <c r="E2" s="66" t="s">
        <v>149</v>
      </c>
      <c r="F2" s="66"/>
      <c r="G2" s="66"/>
      <c r="H2" s="66"/>
      <c r="I2" s="66"/>
      <c r="J2" s="147" t="s">
        <v>1</v>
      </c>
      <c r="K2" s="108">
        <v>81</v>
      </c>
      <c r="L2" s="66"/>
      <c r="M2" s="147" t="s">
        <v>2</v>
      </c>
      <c r="N2" s="124">
        <f>EN_A0001_pa+EN_A0001_m+EN_A0001_p+EN_A0001_f+EN_A0001_t</f>
        <v>190.73133473395831</v>
      </c>
      <c r="O2" s="72"/>
    </row>
    <row r="3" spans="1:15" x14ac:dyDescent="0.25">
      <c r="A3" s="147" t="s">
        <v>3</v>
      </c>
      <c r="B3" s="16" t="s">
        <v>165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147" t="s">
        <v>4</v>
      </c>
      <c r="N3" s="102">
        <v>1</v>
      </c>
      <c r="O3" s="72"/>
    </row>
    <row r="4" spans="1:15" x14ac:dyDescent="0.25">
      <c r="A4" s="147" t="s">
        <v>5</v>
      </c>
      <c r="B4" s="67" t="s">
        <v>91</v>
      </c>
      <c r="C4" s="66"/>
      <c r="D4" s="66"/>
      <c r="E4" s="66"/>
      <c r="F4" s="66"/>
      <c r="G4" s="66"/>
      <c r="H4" s="66"/>
      <c r="I4" s="66"/>
      <c r="J4" s="150" t="s">
        <v>6</v>
      </c>
      <c r="K4" s="66"/>
      <c r="L4" s="66"/>
      <c r="M4" s="66"/>
      <c r="N4" s="66"/>
      <c r="O4" s="72"/>
    </row>
    <row r="5" spans="1:15" x14ac:dyDescent="0.25">
      <c r="A5" s="147" t="s">
        <v>7</v>
      </c>
      <c r="B5" s="19" t="s">
        <v>161</v>
      </c>
      <c r="C5" s="66"/>
      <c r="D5" s="66"/>
      <c r="E5" s="66"/>
      <c r="F5" s="66"/>
      <c r="G5" s="66"/>
      <c r="H5" s="66"/>
      <c r="I5" s="66"/>
      <c r="J5" s="150" t="s">
        <v>8</v>
      </c>
      <c r="K5" s="66"/>
      <c r="L5" s="66"/>
      <c r="M5" s="147" t="s">
        <v>9</v>
      </c>
      <c r="N5" s="85">
        <f>N2*N3</f>
        <v>190.73133473395831</v>
      </c>
      <c r="O5" s="72"/>
    </row>
    <row r="6" spans="1:15" x14ac:dyDescent="0.25">
      <c r="A6" s="147" t="s">
        <v>10</v>
      </c>
      <c r="B6" s="16" t="s">
        <v>11</v>
      </c>
      <c r="C6" s="66"/>
      <c r="D6" s="66"/>
      <c r="E6" s="66"/>
      <c r="F6" s="66"/>
      <c r="G6" s="66"/>
      <c r="H6" s="66"/>
      <c r="I6" s="66"/>
      <c r="J6" s="150" t="s">
        <v>12</v>
      </c>
      <c r="K6" s="66"/>
      <c r="L6" s="66"/>
      <c r="M6" s="66"/>
      <c r="N6" s="66"/>
      <c r="O6" s="72"/>
    </row>
    <row r="7" spans="1:15" x14ac:dyDescent="0.25">
      <c r="A7" s="147" t="s">
        <v>13</v>
      </c>
      <c r="B7" s="16" t="s">
        <v>125</v>
      </c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72"/>
    </row>
    <row r="8" spans="1:15" x14ac:dyDescent="0.25">
      <c r="A8" s="73"/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72"/>
    </row>
    <row r="9" spans="1:15" x14ac:dyDescent="0.25">
      <c r="A9" s="147" t="s">
        <v>14</v>
      </c>
      <c r="B9" s="147" t="s">
        <v>15</v>
      </c>
      <c r="C9" s="147" t="s">
        <v>16</v>
      </c>
      <c r="D9" s="147" t="s">
        <v>17</v>
      </c>
      <c r="E9" s="147" t="s">
        <v>18</v>
      </c>
      <c r="F9" s="66"/>
      <c r="G9" s="66"/>
      <c r="H9" s="66"/>
      <c r="I9" s="66"/>
      <c r="J9" s="66"/>
      <c r="K9" s="66"/>
      <c r="L9" s="66"/>
      <c r="M9" s="66"/>
      <c r="N9" s="66"/>
      <c r="O9" s="72"/>
    </row>
    <row r="10" spans="1:15" x14ac:dyDescent="0.25">
      <c r="A10" s="83">
        <v>10</v>
      </c>
      <c r="B10" s="115" t="str">
        <f>'EN Part 1'!B5</f>
        <v>Part 1</v>
      </c>
      <c r="C10" s="85">
        <f>'EN Part 1'!N2</f>
        <v>6.8615487933333332</v>
      </c>
      <c r="D10" s="114">
        <f>'EN Part 1'!N3</f>
        <v>1</v>
      </c>
      <c r="E10" s="85">
        <f>C10*D10</f>
        <v>6.8615487933333332</v>
      </c>
      <c r="F10" s="66"/>
      <c r="G10" s="66"/>
      <c r="H10" s="66"/>
      <c r="I10" s="66"/>
      <c r="J10" s="66"/>
      <c r="K10" s="66"/>
      <c r="L10" s="66"/>
      <c r="M10" s="66"/>
      <c r="N10" s="66"/>
      <c r="O10" s="72"/>
    </row>
    <row r="11" spans="1:15" x14ac:dyDescent="0.25">
      <c r="A11" s="83">
        <v>20</v>
      </c>
      <c r="B11" s="84"/>
      <c r="C11" s="85"/>
      <c r="D11" s="83"/>
      <c r="E11" s="85"/>
      <c r="F11" s="67"/>
      <c r="G11" s="67"/>
      <c r="H11" s="67"/>
      <c r="I11" s="67"/>
      <c r="J11" s="67"/>
      <c r="K11" s="67"/>
      <c r="L11" s="67"/>
      <c r="M11" s="67"/>
      <c r="N11" s="67"/>
      <c r="O11" s="72"/>
    </row>
    <row r="12" spans="1:15" x14ac:dyDescent="0.25">
      <c r="A12" s="83">
        <v>30</v>
      </c>
      <c r="B12" s="84"/>
      <c r="C12" s="85"/>
      <c r="D12" s="83"/>
      <c r="E12" s="85"/>
      <c r="F12" s="67"/>
      <c r="G12" s="67"/>
      <c r="H12" s="67"/>
      <c r="I12" s="67"/>
      <c r="J12" s="67"/>
      <c r="K12" s="67"/>
      <c r="L12" s="67"/>
      <c r="M12" s="67"/>
      <c r="N12" s="67"/>
      <c r="O12" s="75"/>
    </row>
    <row r="13" spans="1:15" s="18" customFormat="1" x14ac:dyDescent="0.25">
      <c r="A13" s="83"/>
      <c r="B13" s="84"/>
      <c r="C13" s="85"/>
      <c r="D13" s="83"/>
      <c r="E13" s="85"/>
      <c r="F13" s="67"/>
      <c r="G13" s="67"/>
      <c r="H13" s="67"/>
      <c r="I13" s="67"/>
      <c r="J13" s="67"/>
      <c r="K13" s="67"/>
      <c r="L13" s="67"/>
      <c r="M13" s="67"/>
      <c r="N13" s="67"/>
      <c r="O13" s="75"/>
    </row>
    <row r="14" spans="1:15" s="18" customFormat="1" x14ac:dyDescent="0.25">
      <c r="A14" s="83"/>
      <c r="B14" s="83"/>
      <c r="C14" s="83"/>
      <c r="D14" s="85"/>
      <c r="E14" s="85"/>
      <c r="F14" s="67"/>
      <c r="G14" s="67"/>
      <c r="H14" s="67"/>
      <c r="I14" s="67"/>
      <c r="J14" s="67"/>
      <c r="K14" s="67"/>
      <c r="L14" s="67"/>
      <c r="M14" s="67"/>
      <c r="N14" s="67"/>
      <c r="O14" s="76"/>
    </row>
    <row r="15" spans="1:15" x14ac:dyDescent="0.25">
      <c r="A15" s="83"/>
      <c r="B15" s="83"/>
      <c r="C15" s="86" t="s">
        <v>19</v>
      </c>
      <c r="D15" s="85"/>
      <c r="E15" s="85"/>
      <c r="F15" s="66"/>
      <c r="G15" s="66"/>
      <c r="H15" s="66"/>
      <c r="I15" s="66"/>
      <c r="J15" s="66"/>
      <c r="K15" s="66"/>
      <c r="L15" s="66"/>
      <c r="M15" s="66"/>
      <c r="N15" s="66"/>
      <c r="O15" s="72"/>
    </row>
    <row r="16" spans="1:15" x14ac:dyDescent="0.25">
      <c r="A16" s="73"/>
      <c r="B16" s="66"/>
      <c r="C16" s="66"/>
      <c r="D16" s="148" t="s">
        <v>18</v>
      </c>
      <c r="E16" s="149">
        <f>SUM(E10:E15)</f>
        <v>6.8615487933333332</v>
      </c>
      <c r="F16" s="67"/>
      <c r="G16" s="67"/>
      <c r="H16" s="67"/>
      <c r="I16" s="67"/>
      <c r="J16" s="67"/>
      <c r="K16" s="67"/>
      <c r="L16" s="67"/>
      <c r="M16" s="67"/>
      <c r="N16" s="67"/>
      <c r="O16" s="72"/>
    </row>
    <row r="17" spans="1:15" x14ac:dyDescent="0.25">
      <c r="A17" s="73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72"/>
    </row>
    <row r="18" spans="1:15" x14ac:dyDescent="0.25">
      <c r="A18" s="147" t="s">
        <v>14</v>
      </c>
      <c r="B18" s="147" t="s">
        <v>20</v>
      </c>
      <c r="C18" s="147" t="s">
        <v>21</v>
      </c>
      <c r="D18" s="147" t="s">
        <v>22</v>
      </c>
      <c r="E18" s="147" t="s">
        <v>23</v>
      </c>
      <c r="F18" s="147" t="s">
        <v>24</v>
      </c>
      <c r="G18" s="147" t="s">
        <v>25</v>
      </c>
      <c r="H18" s="147" t="s">
        <v>26</v>
      </c>
      <c r="I18" s="147" t="s">
        <v>27</v>
      </c>
      <c r="J18" s="147" t="s">
        <v>28</v>
      </c>
      <c r="K18" s="147" t="s">
        <v>29</v>
      </c>
      <c r="L18" s="147" t="s">
        <v>30</v>
      </c>
      <c r="M18" s="147" t="s">
        <v>17</v>
      </c>
      <c r="N18" s="147" t="s">
        <v>18</v>
      </c>
      <c r="O18" s="72"/>
    </row>
    <row r="19" spans="1:15" x14ac:dyDescent="0.25">
      <c r="A19" s="83">
        <v>10</v>
      </c>
      <c r="B19" s="83" t="s">
        <v>31</v>
      </c>
      <c r="C19" s="83" t="s">
        <v>32</v>
      </c>
      <c r="D19" s="85">
        <v>100</v>
      </c>
      <c r="E19" s="83">
        <v>50</v>
      </c>
      <c r="F19" s="83" t="s">
        <v>33</v>
      </c>
      <c r="G19" s="83">
        <v>50</v>
      </c>
      <c r="H19" s="87" t="s">
        <v>33</v>
      </c>
      <c r="I19" s="88" t="s">
        <v>34</v>
      </c>
      <c r="J19" s="89">
        <f>G19*E19/1000000</f>
        <v>2.5000000000000001E-3</v>
      </c>
      <c r="K19" s="87">
        <v>200</v>
      </c>
      <c r="L19" s="87">
        <v>3.5</v>
      </c>
      <c r="M19" s="87">
        <f>J19*K19*L19</f>
        <v>1.75</v>
      </c>
      <c r="N19" s="85">
        <f>M19*D19</f>
        <v>175</v>
      </c>
      <c r="O19" s="72"/>
    </row>
    <row r="20" spans="1:15" s="26" customFormat="1" x14ac:dyDescent="0.25">
      <c r="A20" s="83">
        <v>20</v>
      </c>
      <c r="B20" s="83" t="s">
        <v>35</v>
      </c>
      <c r="C20" s="90" t="s">
        <v>36</v>
      </c>
      <c r="D20" s="85">
        <v>2.25</v>
      </c>
      <c r="E20" s="91">
        <v>165</v>
      </c>
      <c r="F20" s="91" t="s">
        <v>33</v>
      </c>
      <c r="G20" s="91"/>
      <c r="H20" s="87"/>
      <c r="I20" s="92" t="s">
        <v>37</v>
      </c>
      <c r="J20" s="153">
        <f>(E20*10^-3)^2*3.14/4</f>
        <v>2.1371625000000002E-2</v>
      </c>
      <c r="K20" s="94">
        <v>5.0000000000000001E-3</v>
      </c>
      <c r="L20" s="95">
        <v>7860</v>
      </c>
      <c r="M20" s="96">
        <f>K20*J20*L20</f>
        <v>0.83990486250000007</v>
      </c>
      <c r="N20" s="85">
        <f>M20*D20</f>
        <v>1.8897859406250002</v>
      </c>
      <c r="O20" s="77"/>
    </row>
    <row r="21" spans="1:15" x14ac:dyDescent="0.25">
      <c r="A21" s="83"/>
      <c r="B21" s="83"/>
      <c r="C21" s="83"/>
      <c r="D21" s="85"/>
      <c r="E21" s="83"/>
      <c r="F21" s="83"/>
      <c r="G21" s="83"/>
      <c r="H21" s="87"/>
      <c r="I21" s="96"/>
      <c r="J21" s="97"/>
      <c r="K21" s="87"/>
      <c r="L21" s="93"/>
      <c r="M21" s="87"/>
      <c r="N21" s="85">
        <f>M21*D21</f>
        <v>0</v>
      </c>
      <c r="O21" s="72"/>
    </row>
    <row r="22" spans="1:15" x14ac:dyDescent="0.25">
      <c r="A22" s="83"/>
      <c r="B22" s="83"/>
      <c r="C22" s="83"/>
      <c r="D22" s="85"/>
      <c r="E22" s="83"/>
      <c r="F22" s="83"/>
      <c r="G22" s="83"/>
      <c r="H22" s="87"/>
      <c r="I22" s="96"/>
      <c r="J22" s="97"/>
      <c r="K22" s="87"/>
      <c r="L22" s="87"/>
      <c r="M22" s="87"/>
      <c r="N22" s="85">
        <f>M22*D22</f>
        <v>0</v>
      </c>
      <c r="O22" s="72"/>
    </row>
    <row r="23" spans="1:15" x14ac:dyDescent="0.25">
      <c r="A23" s="83"/>
      <c r="B23" s="83"/>
      <c r="C23" s="86" t="s">
        <v>19</v>
      </c>
      <c r="D23" s="85"/>
      <c r="E23" s="83"/>
      <c r="F23" s="83"/>
      <c r="G23" s="83"/>
      <c r="H23" s="87"/>
      <c r="I23" s="96"/>
      <c r="J23" s="97"/>
      <c r="K23" s="87"/>
      <c r="L23" s="87"/>
      <c r="M23" s="87"/>
      <c r="N23" s="85">
        <f>M23*D23</f>
        <v>0</v>
      </c>
      <c r="O23" s="72"/>
    </row>
    <row r="24" spans="1:15" x14ac:dyDescent="0.25">
      <c r="A24" s="7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147" t="s">
        <v>18</v>
      </c>
      <c r="N24" s="149">
        <f>SUM(N19:N23)</f>
        <v>176.88978594062499</v>
      </c>
      <c r="O24" s="72"/>
    </row>
    <row r="25" spans="1:15" x14ac:dyDescent="0.25">
      <c r="A25" s="73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72"/>
    </row>
    <row r="26" spans="1:15" s="29" customFormat="1" x14ac:dyDescent="0.25">
      <c r="A26" s="147" t="s">
        <v>14</v>
      </c>
      <c r="B26" s="147" t="s">
        <v>38</v>
      </c>
      <c r="C26" s="147" t="s">
        <v>21</v>
      </c>
      <c r="D26" s="147" t="s">
        <v>22</v>
      </c>
      <c r="E26" s="147" t="s">
        <v>39</v>
      </c>
      <c r="F26" s="147" t="s">
        <v>17</v>
      </c>
      <c r="G26" s="147" t="s">
        <v>40</v>
      </c>
      <c r="H26" s="147" t="s">
        <v>41</v>
      </c>
      <c r="I26" s="147" t="s">
        <v>18</v>
      </c>
      <c r="J26" s="28"/>
      <c r="K26" s="28"/>
      <c r="L26" s="28"/>
      <c r="M26" s="28"/>
      <c r="N26" s="28"/>
      <c r="O26" s="79"/>
    </row>
    <row r="27" spans="1:15" x14ac:dyDescent="0.25">
      <c r="A27" s="83">
        <v>10</v>
      </c>
      <c r="B27" s="83" t="s">
        <v>42</v>
      </c>
      <c r="C27" s="83" t="s">
        <v>43</v>
      </c>
      <c r="D27" s="85">
        <v>0.13</v>
      </c>
      <c r="E27" s="83" t="s">
        <v>44</v>
      </c>
      <c r="F27" s="98">
        <v>2</v>
      </c>
      <c r="G27" s="98"/>
      <c r="H27" s="98"/>
      <c r="I27" s="85">
        <f t="shared" ref="I27:I32" si="0">IF(H27="",D27*F27,D27*F27*H27)</f>
        <v>0.26</v>
      </c>
      <c r="J27" s="66"/>
      <c r="K27" s="66"/>
      <c r="L27" s="66"/>
      <c r="M27" s="66"/>
      <c r="N27" s="66"/>
      <c r="O27" s="72"/>
    </row>
    <row r="28" spans="1:15" x14ac:dyDescent="0.25">
      <c r="A28" s="83">
        <v>20</v>
      </c>
      <c r="B28" s="99" t="s">
        <v>45</v>
      </c>
      <c r="C28" s="83" t="s">
        <v>46</v>
      </c>
      <c r="D28" s="85">
        <v>0.06</v>
      </c>
      <c r="E28" s="99" t="s">
        <v>44</v>
      </c>
      <c r="F28" s="98">
        <v>1</v>
      </c>
      <c r="G28" s="83"/>
      <c r="H28" s="83"/>
      <c r="I28" s="85">
        <f t="shared" si="0"/>
        <v>0.06</v>
      </c>
      <c r="J28" s="66"/>
      <c r="K28" s="66"/>
      <c r="L28" s="66"/>
      <c r="M28" s="66"/>
      <c r="N28" s="66"/>
      <c r="O28" s="72"/>
    </row>
    <row r="29" spans="1:15" x14ac:dyDescent="0.25">
      <c r="A29" s="83">
        <v>30</v>
      </c>
      <c r="B29" s="99" t="s">
        <v>47</v>
      </c>
      <c r="C29" s="83" t="s">
        <v>48</v>
      </c>
      <c r="D29" s="85">
        <v>0.5</v>
      </c>
      <c r="E29" s="83" t="s">
        <v>44</v>
      </c>
      <c r="F29" s="98">
        <v>2</v>
      </c>
      <c r="G29" s="83"/>
      <c r="H29" s="83"/>
      <c r="I29" s="85">
        <f t="shared" si="0"/>
        <v>1</v>
      </c>
      <c r="J29" s="66"/>
      <c r="K29" s="66"/>
      <c r="L29" s="66"/>
      <c r="M29" s="66"/>
      <c r="N29" s="66"/>
      <c r="O29" s="72"/>
    </row>
    <row r="30" spans="1:15" s="18" customFormat="1" x14ac:dyDescent="0.25">
      <c r="A30" s="83"/>
      <c r="B30" s="99"/>
      <c r="C30" s="83"/>
      <c r="D30" s="85"/>
      <c r="E30" s="83"/>
      <c r="F30" s="98"/>
      <c r="G30" s="83"/>
      <c r="H30" s="83"/>
      <c r="I30" s="85">
        <f t="shared" si="0"/>
        <v>0</v>
      </c>
      <c r="J30" s="67"/>
      <c r="K30" s="67"/>
      <c r="L30" s="67"/>
      <c r="M30" s="67"/>
      <c r="N30" s="67"/>
      <c r="O30" s="76"/>
    </row>
    <row r="31" spans="1:15" s="29" customFormat="1" x14ac:dyDescent="0.25">
      <c r="A31" s="83"/>
      <c r="B31" s="83"/>
      <c r="C31" s="83"/>
      <c r="D31" s="85"/>
      <c r="E31" s="83"/>
      <c r="F31" s="98"/>
      <c r="G31" s="98"/>
      <c r="H31" s="98"/>
      <c r="I31" s="85">
        <f t="shared" si="0"/>
        <v>0</v>
      </c>
      <c r="J31" s="67"/>
      <c r="K31" s="67"/>
      <c r="L31" s="67"/>
      <c r="M31" s="67"/>
      <c r="N31" s="67"/>
      <c r="O31" s="79"/>
    </row>
    <row r="32" spans="1:15" s="18" customFormat="1" x14ac:dyDescent="0.25">
      <c r="A32" s="83"/>
      <c r="B32" s="99"/>
      <c r="C32" s="86" t="s">
        <v>19</v>
      </c>
      <c r="D32" s="85"/>
      <c r="E32" s="99"/>
      <c r="F32" s="98"/>
      <c r="G32" s="83"/>
      <c r="H32" s="83"/>
      <c r="I32" s="85">
        <f t="shared" si="0"/>
        <v>0</v>
      </c>
      <c r="J32" s="67"/>
      <c r="K32" s="67"/>
      <c r="L32" s="67"/>
      <c r="M32" s="67"/>
      <c r="N32" s="67"/>
      <c r="O32" s="76"/>
    </row>
    <row r="33" spans="1:15" x14ac:dyDescent="0.25">
      <c r="A33" s="78"/>
      <c r="B33" s="28"/>
      <c r="C33" s="28"/>
      <c r="D33" s="28"/>
      <c r="E33" s="28"/>
      <c r="F33" s="28"/>
      <c r="G33" s="28"/>
      <c r="H33" s="148" t="s">
        <v>18</v>
      </c>
      <c r="I33" s="149">
        <f>SUM(I27:I29)</f>
        <v>1.32</v>
      </c>
      <c r="J33" s="66"/>
      <c r="K33" s="66"/>
      <c r="L33" s="66"/>
      <c r="M33" s="66"/>
      <c r="N33" s="66"/>
      <c r="O33" s="72"/>
    </row>
    <row r="34" spans="1:15" x14ac:dyDescent="0.25">
      <c r="A34" s="73"/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72"/>
    </row>
    <row r="35" spans="1:15" x14ac:dyDescent="0.25">
      <c r="A35" s="147" t="s">
        <v>14</v>
      </c>
      <c r="B35" s="147" t="s">
        <v>49</v>
      </c>
      <c r="C35" s="147" t="s">
        <v>21</v>
      </c>
      <c r="D35" s="147" t="s">
        <v>22</v>
      </c>
      <c r="E35" s="147" t="s">
        <v>23</v>
      </c>
      <c r="F35" s="147" t="s">
        <v>24</v>
      </c>
      <c r="G35" s="147" t="s">
        <v>25</v>
      </c>
      <c r="H35" s="147" t="s">
        <v>26</v>
      </c>
      <c r="I35" s="147" t="s">
        <v>17</v>
      </c>
      <c r="J35" s="147" t="s">
        <v>18</v>
      </c>
      <c r="K35" s="66"/>
      <c r="L35" s="66"/>
      <c r="M35" s="66"/>
      <c r="N35" s="66"/>
      <c r="O35" s="72"/>
    </row>
    <row r="36" spans="1:15" x14ac:dyDescent="0.25">
      <c r="A36" s="83">
        <v>10</v>
      </c>
      <c r="B36" s="83" t="s">
        <v>50</v>
      </c>
      <c r="C36" s="83" t="s">
        <v>51</v>
      </c>
      <c r="D36" s="100">
        <v>0.14000000000000001</v>
      </c>
      <c r="E36" s="101">
        <v>8</v>
      </c>
      <c r="F36" s="101" t="s">
        <v>33</v>
      </c>
      <c r="G36" s="101">
        <v>35</v>
      </c>
      <c r="H36" s="101" t="s">
        <v>33</v>
      </c>
      <c r="I36" s="102">
        <v>2</v>
      </c>
      <c r="J36" s="85">
        <f>I36*D36</f>
        <v>0.28000000000000003</v>
      </c>
      <c r="K36" s="66"/>
      <c r="L36" s="66"/>
      <c r="M36" s="66"/>
      <c r="N36" s="66"/>
      <c r="O36" s="72"/>
    </row>
    <row r="37" spans="1:15" x14ac:dyDescent="0.25">
      <c r="A37" s="83">
        <v>20</v>
      </c>
      <c r="B37" s="83" t="s">
        <v>52</v>
      </c>
      <c r="C37" s="83" t="s">
        <v>51</v>
      </c>
      <c r="D37" s="100">
        <v>0.01</v>
      </c>
      <c r="E37" s="83">
        <v>8</v>
      </c>
      <c r="F37" s="103" t="s">
        <v>33</v>
      </c>
      <c r="G37" s="83"/>
      <c r="H37" s="83"/>
      <c r="I37" s="102">
        <v>2</v>
      </c>
      <c r="J37" s="85">
        <f>I37*D37</f>
        <v>0.02</v>
      </c>
      <c r="K37" s="66"/>
      <c r="L37" s="66"/>
      <c r="M37" s="66"/>
      <c r="N37" s="66"/>
      <c r="O37" s="72"/>
    </row>
    <row r="38" spans="1:15" x14ac:dyDescent="0.25">
      <c r="A38" s="83">
        <v>30</v>
      </c>
      <c r="B38" s="83" t="s">
        <v>53</v>
      </c>
      <c r="C38" s="83" t="s">
        <v>51</v>
      </c>
      <c r="D38" s="100">
        <v>0.01</v>
      </c>
      <c r="E38" s="83">
        <v>12</v>
      </c>
      <c r="F38" s="103" t="s">
        <v>33</v>
      </c>
      <c r="G38" s="83"/>
      <c r="H38" s="83"/>
      <c r="I38" s="102">
        <v>12</v>
      </c>
      <c r="J38" s="85">
        <f>I38*D38</f>
        <v>0.12</v>
      </c>
      <c r="K38" s="66"/>
      <c r="L38" s="66"/>
      <c r="M38" s="66"/>
      <c r="N38" s="66"/>
      <c r="O38" s="72"/>
    </row>
    <row r="39" spans="1:15" x14ac:dyDescent="0.25">
      <c r="A39" s="83">
        <v>40</v>
      </c>
      <c r="B39" s="104" t="s">
        <v>54</v>
      </c>
      <c r="C39" s="90"/>
      <c r="D39" s="105">
        <v>0.04</v>
      </c>
      <c r="E39" s="90">
        <v>12</v>
      </c>
      <c r="F39" s="106" t="s">
        <v>33</v>
      </c>
      <c r="G39" s="90"/>
      <c r="H39" s="90"/>
      <c r="I39" s="107">
        <v>6</v>
      </c>
      <c r="J39" s="85">
        <f>I39*D39</f>
        <v>0.24</v>
      </c>
      <c r="K39" s="68"/>
      <c r="L39" s="68"/>
      <c r="M39" s="68"/>
      <c r="N39" s="68"/>
      <c r="O39" s="72"/>
    </row>
    <row r="40" spans="1:15" x14ac:dyDescent="0.25">
      <c r="A40" s="83"/>
      <c r="B40" s="104"/>
      <c r="C40" s="90"/>
      <c r="D40" s="105"/>
      <c r="E40" s="90"/>
      <c r="F40" s="106"/>
      <c r="G40" s="90"/>
      <c r="H40" s="90"/>
      <c r="I40" s="107"/>
      <c r="J40" s="85"/>
      <c r="K40" s="68"/>
      <c r="L40" s="68"/>
      <c r="M40" s="68"/>
      <c r="N40" s="68"/>
      <c r="O40" s="72"/>
    </row>
    <row r="41" spans="1:15" s="18" customFormat="1" x14ac:dyDescent="0.25">
      <c r="A41" s="83"/>
      <c r="B41" s="83"/>
      <c r="C41" s="90"/>
      <c r="D41" s="100"/>
      <c r="E41" s="83"/>
      <c r="F41" s="103"/>
      <c r="G41" s="83"/>
      <c r="H41" s="83"/>
      <c r="I41" s="102"/>
      <c r="J41" s="85"/>
      <c r="K41" s="67"/>
      <c r="L41" s="67"/>
      <c r="M41" s="67"/>
      <c r="N41" s="67"/>
      <c r="O41" s="76"/>
    </row>
    <row r="42" spans="1:15" x14ac:dyDescent="0.25">
      <c r="A42" s="83"/>
      <c r="B42" s="104"/>
      <c r="C42" s="86" t="s">
        <v>19</v>
      </c>
      <c r="D42" s="105"/>
      <c r="E42" s="90"/>
      <c r="F42" s="106"/>
      <c r="G42" s="90"/>
      <c r="H42" s="90"/>
      <c r="I42" s="107"/>
      <c r="J42" s="85"/>
      <c r="K42" s="68"/>
      <c r="L42" s="68"/>
      <c r="M42" s="68"/>
      <c r="N42" s="68"/>
      <c r="O42" s="72"/>
    </row>
    <row r="43" spans="1:15" x14ac:dyDescent="0.25">
      <c r="A43" s="78"/>
      <c r="B43" s="28"/>
      <c r="C43" s="28"/>
      <c r="D43" s="28"/>
      <c r="E43" s="28"/>
      <c r="F43" s="28"/>
      <c r="G43" s="28"/>
      <c r="H43" s="28"/>
      <c r="I43" s="148" t="s">
        <v>18</v>
      </c>
      <c r="J43" s="149">
        <f>SUM(J36:J40)</f>
        <v>0.66</v>
      </c>
      <c r="K43" s="66"/>
      <c r="L43" s="66"/>
      <c r="M43" s="66"/>
      <c r="N43" s="66"/>
      <c r="O43" s="72"/>
    </row>
    <row r="44" spans="1:15" x14ac:dyDescent="0.25">
      <c r="A44" s="73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72"/>
    </row>
    <row r="45" spans="1:15" x14ac:dyDescent="0.25">
      <c r="A45" s="147" t="s">
        <v>14</v>
      </c>
      <c r="B45" s="147" t="s">
        <v>55</v>
      </c>
      <c r="C45" s="147" t="s">
        <v>21</v>
      </c>
      <c r="D45" s="147" t="s">
        <v>22</v>
      </c>
      <c r="E45" s="147" t="s">
        <v>39</v>
      </c>
      <c r="F45" s="147" t="s">
        <v>17</v>
      </c>
      <c r="G45" s="147" t="s">
        <v>56</v>
      </c>
      <c r="H45" s="147" t="s">
        <v>57</v>
      </c>
      <c r="I45" s="147" t="s">
        <v>18</v>
      </c>
      <c r="J45" s="28"/>
      <c r="K45" s="66"/>
      <c r="L45" s="66"/>
      <c r="M45" s="66"/>
      <c r="N45" s="66"/>
      <c r="O45" s="72"/>
    </row>
    <row r="46" spans="1:15" x14ac:dyDescent="0.25">
      <c r="A46" s="83">
        <v>10</v>
      </c>
      <c r="B46" s="83" t="s">
        <v>58</v>
      </c>
      <c r="C46" s="83" t="s">
        <v>59</v>
      </c>
      <c r="D46" s="85">
        <v>500</v>
      </c>
      <c r="E46" s="83" t="s">
        <v>60</v>
      </c>
      <c r="F46" s="83">
        <v>30</v>
      </c>
      <c r="G46" s="83">
        <v>3000</v>
      </c>
      <c r="H46" s="83">
        <v>1</v>
      </c>
      <c r="I46" s="85">
        <f>D46*F46/G46*H46</f>
        <v>5</v>
      </c>
      <c r="J46" s="28"/>
      <c r="K46" s="66"/>
      <c r="L46" s="66"/>
      <c r="M46" s="66"/>
      <c r="N46" s="66"/>
      <c r="O46" s="72"/>
    </row>
    <row r="47" spans="1:15" x14ac:dyDescent="0.25">
      <c r="A47" s="98"/>
      <c r="B47" s="98"/>
      <c r="C47" s="98"/>
      <c r="D47" s="98"/>
      <c r="E47" s="98"/>
      <c r="F47" s="98"/>
      <c r="G47" s="98"/>
      <c r="H47" s="98"/>
      <c r="I47" s="98"/>
      <c r="J47" s="67"/>
      <c r="K47" s="66"/>
      <c r="L47" s="66"/>
      <c r="M47" s="66"/>
      <c r="N47" s="66"/>
      <c r="O47" s="72"/>
    </row>
    <row r="48" spans="1:15" x14ac:dyDescent="0.25">
      <c r="A48" s="78"/>
      <c r="B48" s="28"/>
      <c r="C48" s="28"/>
      <c r="D48" s="28"/>
      <c r="E48" s="28"/>
      <c r="F48" s="28"/>
      <c r="G48" s="28"/>
      <c r="H48" s="151" t="s">
        <v>18</v>
      </c>
      <c r="I48" s="152">
        <f>SUM(I46:I47)</f>
        <v>5</v>
      </c>
      <c r="J48" s="28"/>
      <c r="K48" s="66"/>
      <c r="L48" s="66"/>
      <c r="M48" s="66"/>
      <c r="N48" s="66"/>
      <c r="O48" s="72"/>
    </row>
    <row r="49" spans="1:15" ht="15.75" thickBot="1" x14ac:dyDescent="0.3">
      <c r="A49" s="80"/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2"/>
    </row>
    <row r="50" spans="1:15" x14ac:dyDescent="0.25">
      <c r="A50" s="66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</row>
  </sheetData>
  <hyperlinks>
    <hyperlink ref="B10" location="BR_01001" display="BR_01001" xr:uid="{00000000-0004-0000-0200-000000000000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4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39997558519241921"/>
    <pageSetUpPr fitToPage="1"/>
  </sheetPr>
  <dimension ref="A1:O33"/>
  <sheetViews>
    <sheetView zoomScale="75" zoomScaleNormal="75" workbookViewId="0">
      <selection activeCell="K32" sqref="K32"/>
    </sheetView>
  </sheetViews>
  <sheetFormatPr baseColWidth="10" defaultColWidth="9.140625" defaultRowHeight="15" x14ac:dyDescent="0.25"/>
  <cols>
    <col min="1" max="1" width="10.5703125"/>
    <col min="2" max="2" width="33.42578125"/>
    <col min="3" max="3" width="23"/>
    <col min="4" max="6" width="10.5703125"/>
    <col min="7" max="7" width="14.140625"/>
    <col min="8" max="12" width="10.5703125"/>
    <col min="13" max="13" width="15.28515625"/>
    <col min="14" max="14" width="10.5703125"/>
    <col min="15" max="15" width="3.140625" customWidth="1"/>
    <col min="16" max="1025" width="10.5703125"/>
  </cols>
  <sheetData>
    <row r="1" spans="1:15" x14ac:dyDescent="0.25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1"/>
    </row>
    <row r="2" spans="1:15" x14ac:dyDescent="0.25">
      <c r="A2" s="155" t="s">
        <v>0</v>
      </c>
      <c r="B2" s="16" t="s">
        <v>61</v>
      </c>
      <c r="C2" s="66"/>
      <c r="D2" s="66"/>
      <c r="E2" s="66"/>
      <c r="F2" s="66"/>
      <c r="G2" s="66" t="s">
        <v>149</v>
      </c>
      <c r="H2" s="66"/>
      <c r="I2" s="66"/>
      <c r="J2" s="156" t="s">
        <v>1</v>
      </c>
      <c r="K2" s="108">
        <v>81</v>
      </c>
      <c r="L2" s="66"/>
      <c r="M2" s="155" t="s">
        <v>16</v>
      </c>
      <c r="N2" s="85">
        <f>EN_01001_m+EN_01001_p+EN_01001_f+EN_01001_t</f>
        <v>6.8615487933333332</v>
      </c>
      <c r="O2" s="72"/>
    </row>
    <row r="3" spans="1:15" x14ac:dyDescent="0.25">
      <c r="A3" s="155" t="s">
        <v>3</v>
      </c>
      <c r="B3" s="16" t="str">
        <f>'EN Assembly'!B3</f>
        <v>Engine and Drivetrain</v>
      </c>
      <c r="C3" s="66"/>
      <c r="D3" s="155" t="s">
        <v>6</v>
      </c>
      <c r="E3" s="118" t="s">
        <v>118</v>
      </c>
      <c r="F3" s="66"/>
      <c r="G3" s="66"/>
      <c r="H3" s="66"/>
      <c r="I3" s="66"/>
      <c r="J3" s="66"/>
      <c r="K3" s="66"/>
      <c r="L3" s="66"/>
      <c r="M3" s="155" t="s">
        <v>4</v>
      </c>
      <c r="N3" s="102">
        <v>1</v>
      </c>
      <c r="O3" s="72"/>
    </row>
    <row r="4" spans="1:15" x14ac:dyDescent="0.25">
      <c r="A4" s="155" t="s">
        <v>5</v>
      </c>
      <c r="B4" s="117" t="str">
        <f>'EN Assembly'!B4</f>
        <v>Nom de l'assemblage 1</v>
      </c>
      <c r="C4" s="66"/>
      <c r="D4" s="155" t="s">
        <v>8</v>
      </c>
      <c r="E4" s="66"/>
      <c r="F4" s="66"/>
      <c r="G4" s="66"/>
      <c r="H4" s="66"/>
      <c r="I4" s="66"/>
      <c r="J4" s="157" t="s">
        <v>6</v>
      </c>
      <c r="K4" s="66"/>
      <c r="L4" s="66"/>
      <c r="M4" s="66"/>
      <c r="N4" s="66"/>
      <c r="O4" s="72"/>
    </row>
    <row r="5" spans="1:15" x14ac:dyDescent="0.25">
      <c r="A5" s="155" t="s">
        <v>15</v>
      </c>
      <c r="B5" s="19" t="s">
        <v>62</v>
      </c>
      <c r="C5" s="66"/>
      <c r="D5" s="155" t="s">
        <v>12</v>
      </c>
      <c r="E5" s="66"/>
      <c r="F5" s="66"/>
      <c r="G5" s="66"/>
      <c r="H5" s="66"/>
      <c r="I5" s="66"/>
      <c r="J5" s="157" t="s">
        <v>8</v>
      </c>
      <c r="K5" s="66"/>
      <c r="L5" s="66"/>
      <c r="M5" s="155" t="s">
        <v>9</v>
      </c>
      <c r="N5" s="85">
        <f>N3*N2</f>
        <v>6.8615487933333332</v>
      </c>
      <c r="O5" s="72"/>
    </row>
    <row r="6" spans="1:15" x14ac:dyDescent="0.25">
      <c r="A6" s="155" t="s">
        <v>7</v>
      </c>
      <c r="B6" s="32" t="s">
        <v>164</v>
      </c>
      <c r="C6" s="66"/>
      <c r="D6" s="66"/>
      <c r="E6" s="66"/>
      <c r="F6" s="66"/>
      <c r="G6" s="66"/>
      <c r="H6" s="66"/>
      <c r="I6" s="66"/>
      <c r="J6" s="157" t="s">
        <v>12</v>
      </c>
      <c r="K6" s="66"/>
      <c r="L6" s="66"/>
      <c r="M6" s="66"/>
      <c r="N6" s="66"/>
      <c r="O6" s="72"/>
    </row>
    <row r="7" spans="1:15" x14ac:dyDescent="0.25">
      <c r="A7" s="155" t="s">
        <v>10</v>
      </c>
      <c r="B7" s="16" t="s">
        <v>11</v>
      </c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72"/>
    </row>
    <row r="8" spans="1:15" x14ac:dyDescent="0.25">
      <c r="A8" s="155" t="s">
        <v>13</v>
      </c>
      <c r="B8" s="16" t="s">
        <v>137</v>
      </c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72"/>
    </row>
    <row r="9" spans="1:15" x14ac:dyDescent="0.25">
      <c r="A9" s="109"/>
      <c r="B9" s="33"/>
      <c r="C9" s="33"/>
      <c r="D9" s="33"/>
      <c r="E9" s="33"/>
      <c r="F9" s="66"/>
      <c r="G9" s="66"/>
      <c r="H9" s="66"/>
      <c r="I9" s="66"/>
      <c r="J9" s="66"/>
      <c r="K9" s="66"/>
      <c r="L9" s="66"/>
      <c r="M9" s="66"/>
      <c r="N9" s="66"/>
      <c r="O9" s="72"/>
    </row>
    <row r="10" spans="1:15" x14ac:dyDescent="0.25">
      <c r="A10" s="160" t="s">
        <v>14</v>
      </c>
      <c r="B10" s="161" t="s">
        <v>20</v>
      </c>
      <c r="C10" s="161" t="s">
        <v>21</v>
      </c>
      <c r="D10" s="161" t="s">
        <v>22</v>
      </c>
      <c r="E10" s="161" t="s">
        <v>23</v>
      </c>
      <c r="F10" s="162" t="s">
        <v>24</v>
      </c>
      <c r="G10" s="162" t="s">
        <v>25</v>
      </c>
      <c r="H10" s="162" t="s">
        <v>26</v>
      </c>
      <c r="I10" s="162" t="s">
        <v>27</v>
      </c>
      <c r="J10" s="162" t="s">
        <v>28</v>
      </c>
      <c r="K10" s="162" t="s">
        <v>29</v>
      </c>
      <c r="L10" s="162" t="s">
        <v>30</v>
      </c>
      <c r="M10" s="162" t="s">
        <v>17</v>
      </c>
      <c r="N10" s="162" t="s">
        <v>18</v>
      </c>
      <c r="O10" s="72"/>
    </row>
    <row r="11" spans="1:15" s="26" customFormat="1" x14ac:dyDescent="0.25">
      <c r="A11" s="110">
        <v>10</v>
      </c>
      <c r="B11" s="34" t="s">
        <v>63</v>
      </c>
      <c r="C11" s="23" t="s">
        <v>64</v>
      </c>
      <c r="D11" s="36">
        <v>1</v>
      </c>
      <c r="E11" s="23">
        <v>116</v>
      </c>
      <c r="F11" s="23" t="s">
        <v>33</v>
      </c>
      <c r="G11" s="23"/>
      <c r="H11" s="22"/>
      <c r="I11" s="24" t="s">
        <v>37</v>
      </c>
      <c r="J11" s="154">
        <f>(E11*10^-3)^2*3.14</f>
        <v>4.2251840000000006E-2</v>
      </c>
      <c r="K11" s="25">
        <v>4.4999999999999997E-3</v>
      </c>
      <c r="L11" s="35">
        <v>7000</v>
      </c>
      <c r="M11" s="27">
        <v>1</v>
      </c>
      <c r="N11" s="36">
        <f>IF(J11="",D11*M11,D11*J11*K11*L11*M11)</f>
        <v>1.3309329600000002</v>
      </c>
      <c r="O11" s="77"/>
    </row>
    <row r="12" spans="1:15" x14ac:dyDescent="0.25">
      <c r="A12" s="7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158" t="s">
        <v>18</v>
      </c>
      <c r="N12" s="159">
        <f>SUM(N11:N11)</f>
        <v>1.3309329600000002</v>
      </c>
      <c r="O12" s="72"/>
    </row>
    <row r="13" spans="1:15" x14ac:dyDescent="0.25">
      <c r="A13" s="73"/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72"/>
    </row>
    <row r="14" spans="1:15" x14ac:dyDescent="0.25">
      <c r="A14" s="163" t="s">
        <v>14</v>
      </c>
      <c r="B14" s="162" t="s">
        <v>38</v>
      </c>
      <c r="C14" s="162" t="s">
        <v>21</v>
      </c>
      <c r="D14" s="162" t="s">
        <v>22</v>
      </c>
      <c r="E14" s="162" t="s">
        <v>39</v>
      </c>
      <c r="F14" s="162" t="s">
        <v>17</v>
      </c>
      <c r="G14" s="162" t="s">
        <v>40</v>
      </c>
      <c r="H14" s="162" t="s">
        <v>41</v>
      </c>
      <c r="I14" s="162" t="s">
        <v>18</v>
      </c>
      <c r="J14" s="28"/>
      <c r="K14" s="28"/>
      <c r="L14" s="28"/>
      <c r="M14" s="28"/>
      <c r="N14" s="28"/>
      <c r="O14" s="72"/>
    </row>
    <row r="15" spans="1:15" s="29" customFormat="1" ht="30" x14ac:dyDescent="0.25">
      <c r="A15" s="111">
        <v>10</v>
      </c>
      <c r="B15" s="31" t="s">
        <v>65</v>
      </c>
      <c r="C15" s="37" t="s">
        <v>66</v>
      </c>
      <c r="D15" s="38">
        <v>1.3</v>
      </c>
      <c r="E15" s="31" t="s">
        <v>44</v>
      </c>
      <c r="F15" s="37">
        <v>1</v>
      </c>
      <c r="G15" s="37"/>
      <c r="H15" s="37"/>
      <c r="I15" s="38">
        <f t="shared" ref="I15:I20" si="0">IF(H15="",D15*F15,D15*F15*H15)</f>
        <v>1.3</v>
      </c>
      <c r="J15" s="68"/>
      <c r="K15" s="68"/>
      <c r="L15" s="68"/>
      <c r="M15" s="68"/>
      <c r="N15" s="68"/>
      <c r="O15" s="79"/>
    </row>
    <row r="16" spans="1:15" ht="30" x14ac:dyDescent="0.25">
      <c r="A16" s="74">
        <v>20</v>
      </c>
      <c r="B16" s="31" t="s">
        <v>67</v>
      </c>
      <c r="C16" s="20" t="s">
        <v>68</v>
      </c>
      <c r="D16" s="36">
        <v>0.01</v>
      </c>
      <c r="E16" s="20" t="s">
        <v>69</v>
      </c>
      <c r="F16" s="39">
        <v>135.8913</v>
      </c>
      <c r="G16" s="31" t="s">
        <v>70</v>
      </c>
      <c r="H16" s="30">
        <v>2.5</v>
      </c>
      <c r="I16" s="36">
        <f t="shared" si="0"/>
        <v>3.3972825000000002</v>
      </c>
      <c r="J16" s="66"/>
      <c r="K16" s="66"/>
      <c r="L16" s="66"/>
      <c r="M16" s="66"/>
      <c r="N16" s="66"/>
      <c r="O16" s="72"/>
    </row>
    <row r="17" spans="1:15" s="18" customFormat="1" x14ac:dyDescent="0.25">
      <c r="A17" s="112"/>
      <c r="B17" s="31"/>
      <c r="C17" s="30"/>
      <c r="D17" s="36"/>
      <c r="E17" s="31"/>
      <c r="F17" s="30"/>
      <c r="G17" s="30"/>
      <c r="H17" s="30"/>
      <c r="I17" s="36">
        <f t="shared" si="0"/>
        <v>0</v>
      </c>
      <c r="J17" s="67"/>
      <c r="K17" s="67"/>
      <c r="L17" s="67"/>
      <c r="M17" s="67"/>
      <c r="N17" s="67"/>
      <c r="O17" s="76"/>
    </row>
    <row r="18" spans="1:15" x14ac:dyDescent="0.25">
      <c r="A18" s="74"/>
      <c r="B18" s="31"/>
      <c r="C18" s="20"/>
      <c r="D18" s="36"/>
      <c r="E18" s="20"/>
      <c r="F18" s="39"/>
      <c r="G18" s="31"/>
      <c r="H18" s="30"/>
      <c r="I18" s="36">
        <f t="shared" si="0"/>
        <v>0</v>
      </c>
      <c r="J18" s="66"/>
      <c r="K18" s="66"/>
      <c r="L18" s="66"/>
      <c r="M18" s="66"/>
      <c r="N18" s="66"/>
      <c r="O18" s="72"/>
    </row>
    <row r="19" spans="1:15" x14ac:dyDescent="0.25">
      <c r="A19" s="112"/>
      <c r="B19" s="21" t="s">
        <v>19</v>
      </c>
      <c r="C19" s="30"/>
      <c r="D19" s="36"/>
      <c r="E19" s="31"/>
      <c r="F19" s="30"/>
      <c r="G19" s="30"/>
      <c r="H19" s="30"/>
      <c r="I19" s="36">
        <f t="shared" si="0"/>
        <v>0</v>
      </c>
      <c r="J19" s="66"/>
      <c r="K19" s="66"/>
      <c r="L19" s="66"/>
      <c r="M19" s="66"/>
      <c r="N19" s="66"/>
      <c r="O19" s="72"/>
    </row>
    <row r="20" spans="1:15" x14ac:dyDescent="0.25">
      <c r="A20" s="74"/>
      <c r="B20" s="31"/>
      <c r="C20" s="20"/>
      <c r="D20" s="36"/>
      <c r="E20" s="20"/>
      <c r="F20" s="39"/>
      <c r="G20" s="31"/>
      <c r="H20" s="30"/>
      <c r="I20" s="36">
        <f t="shared" si="0"/>
        <v>0</v>
      </c>
      <c r="J20" s="66"/>
      <c r="K20" s="66"/>
      <c r="L20" s="66"/>
      <c r="M20" s="66"/>
      <c r="N20" s="66"/>
      <c r="O20" s="72"/>
    </row>
    <row r="21" spans="1:15" x14ac:dyDescent="0.25">
      <c r="A21" s="78"/>
      <c r="B21" s="28"/>
      <c r="C21" s="28"/>
      <c r="D21" s="28"/>
      <c r="E21" s="28"/>
      <c r="F21" s="28"/>
      <c r="G21" s="28"/>
      <c r="H21" s="164" t="s">
        <v>18</v>
      </c>
      <c r="I21" s="159">
        <f>SUM(I15:I20)</f>
        <v>4.6972825</v>
      </c>
      <c r="J21" s="28"/>
      <c r="K21" s="28"/>
      <c r="L21" s="28"/>
      <c r="M21" s="28"/>
      <c r="N21" s="28"/>
      <c r="O21" s="72"/>
    </row>
    <row r="22" spans="1:15" x14ac:dyDescent="0.25">
      <c r="A22" s="73"/>
      <c r="B22" s="66"/>
      <c r="C22" s="66"/>
      <c r="D22" s="66"/>
      <c r="E22" s="66"/>
      <c r="F22" s="66"/>
      <c r="G22" s="66"/>
      <c r="H22" s="66"/>
      <c r="I22" s="67"/>
      <c r="J22" s="66"/>
      <c r="K22" s="66"/>
      <c r="L22" s="66"/>
      <c r="M22" s="66"/>
      <c r="N22" s="66"/>
      <c r="O22" s="72"/>
    </row>
    <row r="23" spans="1:15" x14ac:dyDescent="0.25">
      <c r="A23" s="163" t="s">
        <v>14</v>
      </c>
      <c r="B23" s="162" t="s">
        <v>49</v>
      </c>
      <c r="C23" s="162" t="s">
        <v>21</v>
      </c>
      <c r="D23" s="162" t="s">
        <v>22</v>
      </c>
      <c r="E23" s="162" t="s">
        <v>23</v>
      </c>
      <c r="F23" s="162" t="s">
        <v>24</v>
      </c>
      <c r="G23" s="162" t="s">
        <v>25</v>
      </c>
      <c r="H23" s="162" t="s">
        <v>26</v>
      </c>
      <c r="I23" s="162" t="s">
        <v>17</v>
      </c>
      <c r="J23" s="162" t="s">
        <v>18</v>
      </c>
      <c r="K23" s="66"/>
      <c r="L23" s="66"/>
      <c r="M23" s="66"/>
      <c r="N23" s="66"/>
      <c r="O23" s="72"/>
    </row>
    <row r="24" spans="1:15" x14ac:dyDescent="0.25">
      <c r="A24" s="74"/>
      <c r="B24" s="20"/>
      <c r="C24" s="20"/>
      <c r="D24" s="36"/>
      <c r="E24" s="20"/>
      <c r="F24" s="40"/>
      <c r="G24" s="20"/>
      <c r="H24" s="20"/>
      <c r="I24" s="41"/>
      <c r="J24" s="36">
        <f>I24*D24</f>
        <v>0</v>
      </c>
      <c r="K24" s="66"/>
      <c r="L24" s="66"/>
      <c r="M24" s="66"/>
      <c r="N24" s="66"/>
      <c r="O24" s="72"/>
    </row>
    <row r="25" spans="1:15" x14ac:dyDescent="0.25">
      <c r="A25" s="74"/>
      <c r="B25" s="21" t="s">
        <v>19</v>
      </c>
      <c r="C25" s="20"/>
      <c r="D25" s="36"/>
      <c r="E25" s="20"/>
      <c r="F25" s="40"/>
      <c r="G25" s="20"/>
      <c r="H25" s="20"/>
      <c r="I25" s="41"/>
      <c r="J25" s="36">
        <f>I25*D25</f>
        <v>0</v>
      </c>
      <c r="K25" s="66"/>
      <c r="L25" s="66"/>
      <c r="M25" s="66"/>
      <c r="N25" s="66"/>
      <c r="O25" s="72"/>
    </row>
    <row r="26" spans="1:15" x14ac:dyDescent="0.25">
      <c r="A26" s="74"/>
      <c r="B26" s="20"/>
      <c r="C26" s="20"/>
      <c r="D26" s="36"/>
      <c r="E26" s="20"/>
      <c r="F26" s="40"/>
      <c r="G26" s="20"/>
      <c r="H26" s="20"/>
      <c r="I26" s="41"/>
      <c r="J26" s="36">
        <f>I26*D26</f>
        <v>0</v>
      </c>
      <c r="K26" s="66"/>
      <c r="L26" s="66"/>
      <c r="M26" s="66"/>
      <c r="N26" s="66"/>
      <c r="O26" s="72"/>
    </row>
    <row r="27" spans="1:15" x14ac:dyDescent="0.25">
      <c r="A27" s="78"/>
      <c r="B27" s="28"/>
      <c r="C27" s="28"/>
      <c r="D27" s="28"/>
      <c r="E27" s="28"/>
      <c r="F27" s="28"/>
      <c r="G27" s="28"/>
      <c r="H27" s="28"/>
      <c r="I27" s="164" t="s">
        <v>18</v>
      </c>
      <c r="J27" s="159">
        <f>SUM(J24:J26)</f>
        <v>0</v>
      </c>
      <c r="K27" s="66"/>
      <c r="L27" s="66"/>
      <c r="M27" s="66"/>
      <c r="N27" s="66"/>
      <c r="O27" s="72"/>
    </row>
    <row r="28" spans="1:15" x14ac:dyDescent="0.25">
      <c r="A28" s="113"/>
      <c r="B28" s="67"/>
      <c r="C28" s="67"/>
      <c r="D28" s="67"/>
      <c r="E28" s="67"/>
      <c r="F28" s="67"/>
      <c r="G28" s="67"/>
      <c r="H28" s="17"/>
      <c r="I28" s="42"/>
      <c r="J28" s="67"/>
      <c r="K28" s="66"/>
      <c r="L28" s="66"/>
      <c r="M28" s="66"/>
      <c r="N28" s="66"/>
      <c r="O28" s="72"/>
    </row>
    <row r="29" spans="1:15" x14ac:dyDescent="0.25">
      <c r="A29" s="163" t="s">
        <v>14</v>
      </c>
      <c r="B29" s="162" t="s">
        <v>55</v>
      </c>
      <c r="C29" s="162" t="s">
        <v>21</v>
      </c>
      <c r="D29" s="162" t="s">
        <v>22</v>
      </c>
      <c r="E29" s="162" t="s">
        <v>39</v>
      </c>
      <c r="F29" s="162" t="s">
        <v>17</v>
      </c>
      <c r="G29" s="162" t="s">
        <v>56</v>
      </c>
      <c r="H29" s="162" t="s">
        <v>71</v>
      </c>
      <c r="I29" s="162" t="s">
        <v>18</v>
      </c>
      <c r="J29" s="28"/>
      <c r="K29" s="66"/>
      <c r="L29" s="66"/>
      <c r="M29" s="66"/>
      <c r="N29" s="66"/>
      <c r="O29" s="72"/>
    </row>
    <row r="30" spans="1:15" s="18" customFormat="1" x14ac:dyDescent="0.25">
      <c r="A30" s="74">
        <v>10</v>
      </c>
      <c r="B30" s="20" t="s">
        <v>58</v>
      </c>
      <c r="C30" s="20" t="s">
        <v>59</v>
      </c>
      <c r="D30" s="36">
        <v>500</v>
      </c>
      <c r="E30" s="20" t="s">
        <v>60</v>
      </c>
      <c r="F30" s="20">
        <v>5</v>
      </c>
      <c r="G30" s="20">
        <v>3000</v>
      </c>
      <c r="H30" s="20">
        <v>1</v>
      </c>
      <c r="I30" s="36">
        <f>D30*F30/G30*H30</f>
        <v>0.83333333333333337</v>
      </c>
      <c r="J30" s="67"/>
      <c r="K30" s="67"/>
      <c r="L30" s="67"/>
      <c r="M30" s="67"/>
      <c r="N30" s="67"/>
      <c r="O30" s="76"/>
    </row>
    <row r="31" spans="1:15" x14ac:dyDescent="0.25">
      <c r="A31" s="74"/>
      <c r="B31" s="20"/>
      <c r="C31" s="20"/>
      <c r="D31" s="20"/>
      <c r="E31" s="20"/>
      <c r="F31" s="36"/>
      <c r="G31" s="20"/>
      <c r="H31" s="20"/>
      <c r="I31" s="36"/>
      <c r="J31" s="67"/>
      <c r="K31" s="66"/>
      <c r="L31" s="66"/>
      <c r="M31" s="66"/>
      <c r="N31" s="66"/>
      <c r="O31" s="72"/>
    </row>
    <row r="32" spans="1:15" x14ac:dyDescent="0.25">
      <c r="A32" s="78"/>
      <c r="B32" s="28"/>
      <c r="C32" s="28"/>
      <c r="D32" s="28"/>
      <c r="E32" s="28"/>
      <c r="F32" s="28"/>
      <c r="G32" s="28"/>
      <c r="H32" s="164" t="s">
        <v>18</v>
      </c>
      <c r="I32" s="159">
        <f>SUM(I30:I31)</f>
        <v>0.83333333333333337</v>
      </c>
      <c r="J32" s="28"/>
      <c r="K32" s="66"/>
      <c r="L32" s="66"/>
      <c r="M32" s="66"/>
      <c r="N32" s="66"/>
      <c r="O32" s="72"/>
    </row>
    <row r="33" spans="1:15" ht="15.75" thickBot="1" x14ac:dyDescent="0.3">
      <c r="A33" s="80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2"/>
    </row>
  </sheetData>
  <hyperlinks>
    <hyperlink ref="B4" location="BR_A0001" display="BR_A0001" xr:uid="{00000000-0004-0000-0300-000000000000}"/>
    <hyperlink ref="E3" location="dBR_01001" display="Drawing" xr:uid="{00000000-0004-0000-0300-000001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33" max="16383" man="1"/>
    <brk id="6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 tint="0.39997558519241921"/>
    <pageSetUpPr fitToPage="1"/>
  </sheetPr>
  <dimension ref="A1:B1"/>
  <sheetViews>
    <sheetView workbookViewId="0">
      <selection activeCell="G11" sqref="G11"/>
    </sheetView>
  </sheetViews>
  <sheetFormatPr baseColWidth="10" defaultRowHeight="15" x14ac:dyDescent="0.25"/>
  <cols>
    <col min="1" max="1" width="14" customWidth="1"/>
  </cols>
  <sheetData>
    <row r="1" spans="1:2" x14ac:dyDescent="0.25">
      <c r="A1" s="118" t="s">
        <v>117</v>
      </c>
      <c r="B1" s="118" t="str">
        <f>BR_01001</f>
        <v>EN 01001</v>
      </c>
    </row>
  </sheetData>
  <hyperlinks>
    <hyperlink ref="B1" location="EL_01001" display="EL_01001" xr:uid="{00000000-0004-0000-0400-000000000000}"/>
    <hyperlink ref="A1" location="EL_01001" display="Drawing part :" xr:uid="{00000000-0004-0000-0400-000001000000}"/>
    <hyperlink ref="A1:B1" location="BR_01001" display="Drawing part :" xr:uid="{18E3443E-C256-4B34-89C6-5B8BE61DAD77}"/>
  </hyperlinks>
  <pageMargins left="0.7" right="0.7" top="0.75" bottom="0.75" header="0.3" footer="0.3"/>
  <pageSetup paperSize="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48</vt:i4>
      </vt:variant>
    </vt:vector>
  </HeadingPairs>
  <TitlesOfParts>
    <vt:vector size="53" baseType="lpstr">
      <vt:lpstr>Instructions</vt:lpstr>
      <vt:lpstr>BOM</vt:lpstr>
      <vt:lpstr>EN Assembly</vt:lpstr>
      <vt:lpstr>EN Part 1</vt:lpstr>
      <vt:lpstr>EN Drawing Part 1</vt:lpstr>
      <vt:lpstr>a</vt:lpstr>
      <vt:lpstr>BR_01001</vt:lpstr>
      <vt:lpstr>BR_01001_f</vt:lpstr>
      <vt:lpstr>BR_01001_m</vt:lpstr>
      <vt:lpstr>BR_01001_p</vt:lpstr>
      <vt:lpstr>BR_01001_q</vt:lpstr>
      <vt:lpstr>BR_01001_t</vt:lpstr>
      <vt:lpstr>BR_A0001</vt:lpstr>
      <vt:lpstr>BR_A0001_f</vt:lpstr>
      <vt:lpstr>BR_A0001_m</vt:lpstr>
      <vt:lpstr>BR_A0001_p</vt:lpstr>
      <vt:lpstr>BR_A0001_pa</vt:lpstr>
      <vt:lpstr>BR_A0001_q</vt:lpstr>
      <vt:lpstr>BR_A0001_t</vt:lpstr>
      <vt:lpstr>BOM!Car</vt:lpstr>
      <vt:lpstr>BOM!CompCode</vt:lpstr>
      <vt:lpstr>dBR_01001</vt:lpstr>
      <vt:lpstr>dEL_01001</vt:lpstr>
      <vt:lpstr>EL_01001</vt:lpstr>
      <vt:lpstr>EL_01001_f</vt:lpstr>
      <vt:lpstr>EL_01001_m</vt:lpstr>
      <vt:lpstr>EL_01001_p</vt:lpstr>
      <vt:lpstr>EL_01001_q</vt:lpstr>
      <vt:lpstr>EL_01001_t</vt:lpstr>
      <vt:lpstr>EL_A0001</vt:lpstr>
      <vt:lpstr>EL_A0001_f</vt:lpstr>
      <vt:lpstr>El_A0001_m</vt:lpstr>
      <vt:lpstr>EL_A0001_p</vt:lpstr>
      <vt:lpstr>EL_A0001_q</vt:lpstr>
      <vt:lpstr>EL_A0001_t</vt:lpstr>
      <vt:lpstr>EN</vt:lpstr>
      <vt:lpstr>EN_01001</vt:lpstr>
      <vt:lpstr>EN_01001_f</vt:lpstr>
      <vt:lpstr>EN_01001_m</vt:lpstr>
      <vt:lpstr>EN_01001_p</vt:lpstr>
      <vt:lpstr>EN_01001_q</vt:lpstr>
      <vt:lpstr>EN_01001_t</vt:lpstr>
      <vt:lpstr>EN_A0001</vt:lpstr>
      <vt:lpstr>EN_A0001_f</vt:lpstr>
      <vt:lpstr>EN_A0001_m</vt:lpstr>
      <vt:lpstr>EN_A0001_p</vt:lpstr>
      <vt:lpstr>EN_A0001_pa</vt:lpstr>
      <vt:lpstr>EN_A0001_q</vt:lpstr>
      <vt:lpstr>EN_A0001_t</vt:lpstr>
      <vt:lpstr>EN_A001</vt:lpstr>
      <vt:lpstr>BOM!Impression_des_titres</vt:lpstr>
      <vt:lpstr>IT_A0001</vt:lpstr>
      <vt:lpstr>BOM!Zone_d_impression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Raphaël MOUNET</cp:lastModifiedBy>
  <cp:revision>0</cp:revision>
  <dcterms:created xsi:type="dcterms:W3CDTF">2015-05-29T18:57:13Z</dcterms:created>
  <dcterms:modified xsi:type="dcterms:W3CDTF">2018-03-19T20:40:04Z</dcterms:modified>
  <dc:language>fr-FR</dc:language>
</cp:coreProperties>
</file>