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8390804D-C7E5-40AB-9831-190B5515C617}" xr6:coauthVersionLast="28" xr6:coauthVersionMax="28" xr10:uidLastSave="{00000000-0000-0000-0000-000000000000}"/>
  <bookViews>
    <workbookView xWindow="4740" yWindow="60" windowWidth="16380" windowHeight="8190" activeTab="2" xr2:uid="{00000000-000D-0000-FFFF-FFFF00000000}"/>
  </bookViews>
  <sheets>
    <sheet name="Instructions" sheetId="7" r:id="rId1"/>
    <sheet name="BOM" sheetId="8" r:id="rId2"/>
    <sheet name="FR Assembly" sheetId="1" r:id="rId3"/>
    <sheet name="FR Part 1" sheetId="2" r:id="rId4"/>
    <sheet name="FR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Part 1'!$B$6</definedName>
    <definedName name="BR_01001_f">'FR Part 1'!$J$27</definedName>
    <definedName name="BR_01001_m">'FR Part 1'!$N$12</definedName>
    <definedName name="BR_01001_p">'FR Part 1'!$I$21</definedName>
    <definedName name="BR_01001_q">'FR Part 1'!$N$3</definedName>
    <definedName name="BR_01001_t">'FR Part 1'!$I$32</definedName>
    <definedName name="BR_A0001">'FR Assembly'!$B$5</definedName>
    <definedName name="BR_A0001_f">'FR Assembly'!$J$43</definedName>
    <definedName name="BR_A0001_m">'FR Assembly'!$N$24</definedName>
    <definedName name="BR_A0001_p">'FR Assembly'!$I$33</definedName>
    <definedName name="BR_A0001_pa">'FR Assembly'!$E$16</definedName>
    <definedName name="BR_A0001_q">'FR Assembly'!$N$3</definedName>
    <definedName name="BR_A0001_t">'FR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'FR Drawing Part 1'!$B$1</definedName>
    <definedName name="dede">#REF!</definedName>
    <definedName name="dEL_01001">'FR Drawing Part 1'!$B$1</definedName>
    <definedName name="dqwdqd">#REF!</definedName>
    <definedName name="eded">#REF!</definedName>
    <definedName name="EL_01001">'FR Part 1'!$B$6</definedName>
    <definedName name="EL_01001_f">'FR Part 1'!$J$27</definedName>
    <definedName name="EL_01001_m">'FR Part 1'!$N$12</definedName>
    <definedName name="EL_01001_p">'FR Part 1'!$I$21</definedName>
    <definedName name="EL_01001_q">'FR Part 1'!$N$3</definedName>
    <definedName name="EL_01001_t">'FR Part 1'!$I$32</definedName>
    <definedName name="EL_02001">'FR Part 1'!#REF!</definedName>
    <definedName name="EL_02001_f">'FR Part 1'!#REF!</definedName>
    <definedName name="EL_02001_m">'FR Part 1'!#REF!</definedName>
    <definedName name="EL_02001_p">'FR Part 1'!#REF!</definedName>
    <definedName name="EL_02001_q">'FR Part 1'!#REF!</definedName>
    <definedName name="EL_02001_t">'FR Part 1'!#REF!</definedName>
    <definedName name="EL_02002">'FR Part 1'!#REF!</definedName>
    <definedName name="EL_02002_f">'FR Part 1'!#REF!</definedName>
    <definedName name="EL_02002_m">'FR Part 1'!#REF!</definedName>
    <definedName name="EL_02002_p">'FR Part 1'!#REF!</definedName>
    <definedName name="EL_02002_q">'FR Part 1'!#REF!</definedName>
    <definedName name="EL_02002_t">'FR Part 1'!#REF!</definedName>
    <definedName name="EL_A0001">'FR Assembly'!$B$5</definedName>
    <definedName name="EL_A0001_f">'FR Assembly'!$J$43</definedName>
    <definedName name="El_A0001_m">'FR Assembly'!$N$24</definedName>
    <definedName name="EL_A0001_p">'FR Assembly'!$I$33</definedName>
    <definedName name="EL_A0001_q">'FR Assembly'!$N$3</definedName>
    <definedName name="EL_A0001_t">'FR Assembly'!$I$48</definedName>
    <definedName name="EL_A0002">'FR Assembly'!#REF!</definedName>
    <definedName name="EL_A0002_f">'FR Assembly'!#REF!</definedName>
    <definedName name="EL_A0002_m">'FR Assembly'!#REF!</definedName>
    <definedName name="EL_A0002_p">'FR Assembly'!#REF!</definedName>
    <definedName name="EL_A0002_q">'FR Assembly'!#REF!</definedName>
    <definedName name="EL_A0002_t">'FR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<sst xmlns="http://schemas.openxmlformats.org/spreadsheetml/2006/main" count="386" uniqueCount="167">
  <si>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</si>
  <si>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</si>
  <si>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</si>
  <si>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</si>
  <si>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</si>
  <si>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</si>
  <si>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</si>
  <si>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</si>
  <si>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</si>
  <si>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</si>
  <si>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</si>
  <si>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</si>
  <si>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</si>
  <si>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</si>
  <si>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</si>
  <si>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</si>
  <si>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</si>
  <si>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</si>
  <si>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</si>
  <si>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</si>
  <si>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</si>
  <si>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</si>
  <si>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</si>
  <si>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</si>
  <si>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</si>
  <si>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</si>
  <si>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</si>
  <si>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</si>
  <si>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</si>
  <si>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</si>
  <si>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</si>
  <si>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</si>
  <si>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</si>
  <si>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</si>
  <si>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</si>
  <si>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</si>
  <si>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</si>
  <si>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</si>
  <si>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</si>
  <si>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</si>
  <si>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</si>
  <si>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</si>
  <si>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</si>
  <si>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</si>
  <si>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</si>
  <si>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</si>
  <si>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</si>
  <si>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</si>
  <si>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</si>
  <si>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</si>
  <si>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</si>
  <si>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</si>
  <si>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</si>
  <si>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</si>
  <si>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</si>
  <si>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</si>
  <si>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</si>
  <si>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</si>
  <si>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</si>
  <si>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</si>
  <si>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</si>
  <si>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</si>
  <si>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</si>
  <si>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</si>
  <si>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</si>
  <si>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</si>
  <si>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</si>
  <si>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</si>
  <si>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</si>
  <si>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</si>
  <si>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</si>
  <si>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</si>
  <si>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</si>
  <si>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</si>
  <si>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</si>
  <si>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</si>
  <si>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</si>
  <si>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</si>
  <si>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</si>
  <si>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</si>
  <si>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</si>
  <si>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</si>
  <si>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</si>
  <si>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</si>
  <si>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</si>
  <si>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</si>
  <si>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</si>
  <si>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</si>
  <si>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</si>
  <si>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</si>
  <si>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</si>
  <si>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</si>
  <si>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</si>
  <si>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</si>
  <si>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</si>
  <si>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</si>
  <si>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</si>
  <si>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</si>
  <si>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</si>
  <si>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</si>
  <si>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</si>
  <si>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</si>
  <si>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</si>
  <si>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</si>
  <si>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</si>
  <si>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</si>
  <si>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</si>
  <si>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</si>
  <si>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</si>
  <si>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</si>
  <si>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</si>
  <si>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</si>
  <si>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</si>
  <si>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</si>
  <si>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</si>
  <si>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</si>
  <si>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</si>
  <si>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</si>
  <si>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</si>
  <si>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</si>
  <si>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</si>
  <si>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</si>
  <si>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</si>
  <si>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</si>
  <si>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</si>
  <si>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</si>
  <si>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</si>
  <si>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</si>
  <si>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</si>
  <si>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</si>
  <si>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</si>
  <si>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</si>
  <si>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</si>
  <si>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</si>
  <si>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</si>
  <si>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</si>
  <si>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</si>
  <si>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</si>
  <si>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</si>
  <si>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</si>
  <si>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</si>
  <si>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</si>
  <si>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</si>
  <si>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</si>
  <si>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</si>
  <si>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</si>
  <si>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</si>
  <si>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</si>
  <si>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</si>
  <si>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</si>
  <si>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</si>
  <si>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</si>
  <si>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</si>
  <si>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</si>
  <si>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</si>
  <si>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</si>
  <si>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</si>
  <si>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</si>
  <si>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</si>
  <si>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</si>
  <si>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</si>
  <si>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</si>
  <si>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</si>
  <si>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</si>
  <si>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</si>
  <si>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FR A0001</t>
  </si>
  <si>
    <t>FR 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</si>
</sst>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8" formatCode="0.0000"/>
    <numFmt numFmtId="179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9" fontId="4" fillId="0" borderId="3" xfId="7" applyNumberFormat="1" applyFont="1" applyBorder="1" applyAlignment="1" applyProtection="1"/>
    <xf numFmtId="178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3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9" borderId="3" xfId="1" applyFont="1" applyFill="1" applyBorder="1" applyAlignment="1" applyProtection="1">
      <alignment horizontal="center"/>
      <protection locked="0"/>
    </xf>
    <xf numFmtId="11" fontId="12" fillId="9" borderId="3" xfId="1" applyNumberFormat="1" applyFont="1" applyFill="1" applyBorder="1" applyAlignment="1" applyProtection="1">
      <protection locked="0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A21" sqref="A21"/>
    </sheetView>
  </sheetViews>
  <sheetFormatPr baseColWidth="10" defaultRowHeight="15" x14ac:dyDescent="0.25"/>
  <sheetData>
    <row r="1" spans="1:2" x14ac:dyDescent="0.25">
      <c r="A1" s="120" t="s">
        <v>162</v>
      </c>
    </row>
    <row r="3" spans="1:2" x14ac:dyDescent="0.25">
      <c r="A3" s="119" t="s">
        <v>92</v>
      </c>
      <c r="B3" s="116" t="s">
        <v>93</v>
      </c>
    </row>
    <row r="5" spans="1:2" x14ac:dyDescent="0.25">
      <c r="A5" t="s">
        <v>129</v>
      </c>
    </row>
    <row r="6" spans="1:2" x14ac:dyDescent="0.25">
      <c r="A6" t="s">
        <v>130</v>
      </c>
    </row>
    <row r="7" spans="1:2" x14ac:dyDescent="0.25">
      <c r="A7" t="s">
        <v>137</v>
      </c>
    </row>
    <row r="8" spans="1:2" x14ac:dyDescent="0.25">
      <c r="A8" t="s">
        <v>134</v>
      </c>
    </row>
    <row r="9" spans="1:2" x14ac:dyDescent="0.25">
      <c r="A9" t="s">
        <v>94</v>
      </c>
    </row>
    <row r="10" spans="1:2" x14ac:dyDescent="0.25">
      <c r="A10" s="116" t="s">
        <v>124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128</v>
      </c>
    </row>
    <row r="15" spans="1:2" x14ac:dyDescent="0.25">
      <c r="A15" t="s">
        <v>142</v>
      </c>
    </row>
    <row r="16" spans="1:2" x14ac:dyDescent="0.25">
      <c r="A16" t="s">
        <v>147</v>
      </c>
    </row>
    <row r="18" spans="1:3" x14ac:dyDescent="0.25">
      <c r="A18" s="119" t="s">
        <v>97</v>
      </c>
      <c r="B18" s="116" t="s">
        <v>132</v>
      </c>
      <c r="C18" s="116"/>
    </row>
    <row r="20" spans="1:3" x14ac:dyDescent="0.25">
      <c r="A20" t="s">
        <v>143</v>
      </c>
    </row>
    <row r="21" spans="1:3" x14ac:dyDescent="0.25">
      <c r="A21" t="s">
        <v>163</v>
      </c>
    </row>
    <row r="23" spans="1:3" x14ac:dyDescent="0.25">
      <c r="A23" s="119" t="s">
        <v>99</v>
      </c>
      <c r="B23" s="116" t="s">
        <v>100</v>
      </c>
    </row>
    <row r="25" spans="1:3" x14ac:dyDescent="0.25">
      <c r="A25" t="s">
        <v>155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138</v>
      </c>
    </row>
    <row r="29" spans="1:3" x14ac:dyDescent="0.25">
      <c r="A29" t="s">
        <v>135</v>
      </c>
    </row>
    <row r="30" spans="1:3" x14ac:dyDescent="0.25">
      <c r="A30" t="s">
        <v>102</v>
      </c>
    </row>
    <row r="31" spans="1:3" x14ac:dyDescent="0.25">
      <c r="A31" s="116" t="s">
        <v>124</v>
      </c>
    </row>
    <row r="32" spans="1:3" x14ac:dyDescent="0.25">
      <c r="A32" t="s">
        <v>136</v>
      </c>
    </row>
    <row r="33" spans="1:2" x14ac:dyDescent="0.25">
      <c r="A33" t="s">
        <v>139</v>
      </c>
    </row>
    <row r="35" spans="1:2" x14ac:dyDescent="0.25">
      <c r="A35" t="s">
        <v>140</v>
      </c>
    </row>
    <row r="36" spans="1:2" x14ac:dyDescent="0.25">
      <c r="A36" t="s">
        <v>141</v>
      </c>
    </row>
    <row r="37" spans="1:2" x14ac:dyDescent="0.25">
      <c r="A37" t="s">
        <v>148</v>
      </c>
    </row>
    <row r="39" spans="1:2" x14ac:dyDescent="0.25">
      <c r="A39" s="119" t="s">
        <v>103</v>
      </c>
      <c r="B39" s="116" t="s">
        <v>98</v>
      </c>
    </row>
    <row r="41" spans="1:2" x14ac:dyDescent="0.25">
      <c r="A41" t="s">
        <v>153</v>
      </c>
    </row>
    <row r="42" spans="1:2" x14ac:dyDescent="0.25">
      <c r="A42" t="s">
        <v>154</v>
      </c>
    </row>
    <row r="43" spans="1:2" x14ac:dyDescent="0.25">
      <c r="A43" t="s">
        <v>131</v>
      </c>
    </row>
    <row r="45" spans="1:2" x14ac:dyDescent="0.25">
      <c r="A45" s="119" t="s">
        <v>104</v>
      </c>
      <c r="B45" s="116" t="s">
        <v>121</v>
      </c>
    </row>
    <row r="47" spans="1:2" x14ac:dyDescent="0.25">
      <c r="A47" t="s">
        <v>156</v>
      </c>
    </row>
    <row r="48" spans="1:2" x14ac:dyDescent="0.25">
      <c r="A48" t="s">
        <v>122</v>
      </c>
    </row>
    <row r="49" spans="1:2" x14ac:dyDescent="0.25">
      <c r="A49" t="s">
        <v>123</v>
      </c>
    </row>
    <row r="50" spans="1:2" x14ac:dyDescent="0.25">
      <c r="A50" t="s">
        <v>145</v>
      </c>
    </row>
    <row r="51" spans="1:2" x14ac:dyDescent="0.25">
      <c r="A51" t="s">
        <v>157</v>
      </c>
    </row>
    <row r="52" spans="1:2" x14ac:dyDescent="0.25">
      <c r="A52" t="s">
        <v>158</v>
      </c>
    </row>
    <row r="53" spans="1:2" x14ac:dyDescent="0.25">
      <c r="A53" t="s">
        <v>125</v>
      </c>
    </row>
    <row r="55" spans="1:2" x14ac:dyDescent="0.25">
      <c r="A55" t="s">
        <v>149</v>
      </c>
    </row>
    <row r="57" spans="1:2" x14ac:dyDescent="0.25">
      <c r="A57" s="119" t="s">
        <v>108</v>
      </c>
      <c r="B57" s="116" t="s">
        <v>105</v>
      </c>
    </row>
    <row r="59" spans="1:2" x14ac:dyDescent="0.25">
      <c r="A59" t="s">
        <v>107</v>
      </c>
    </row>
    <row r="60" spans="1:2" x14ac:dyDescent="0.25">
      <c r="A60" t="s">
        <v>150</v>
      </c>
    </row>
    <row r="61" spans="1:2" x14ac:dyDescent="0.25">
      <c r="A61" t="s">
        <v>146</v>
      </c>
    </row>
    <row r="63" spans="1:2" x14ac:dyDescent="0.25">
      <c r="A63" s="119" t="s">
        <v>120</v>
      </c>
      <c r="B63" s="116" t="s">
        <v>109</v>
      </c>
    </row>
    <row r="65" spans="1:1" x14ac:dyDescent="0.25">
      <c r="A65" t="s">
        <v>110</v>
      </c>
    </row>
    <row r="66" spans="1:1" x14ac:dyDescent="0.25">
      <c r="A66" t="s">
        <v>112</v>
      </c>
    </row>
    <row r="67" spans="1:1" x14ac:dyDescent="0.25">
      <c r="A67" t="s">
        <v>111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151</v>
      </c>
    </row>
    <row r="72" spans="1:1" x14ac:dyDescent="0.25">
      <c r="A72" t="s">
        <v>152</v>
      </c>
    </row>
    <row r="74" spans="1:1" x14ac:dyDescent="0.25">
      <c r="A74" t="s">
        <v>159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151</v>
      </c>
    </row>
    <row r="78" spans="1:1" x14ac:dyDescent="0.25">
      <c r="A78" t="s">
        <v>152</v>
      </c>
    </row>
    <row r="80" spans="1:1" x14ac:dyDescent="0.25">
      <c r="A80" s="116" t="s">
        <v>126</v>
      </c>
    </row>
    <row r="82" spans="1:1" x14ac:dyDescent="0.25">
      <c r="A82" s="120" t="s">
        <v>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D12" sqref="D1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160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34"/>
      <c r="B7" s="135" t="str">
        <f>'FR Assembly'!B3</f>
        <v>Frame and Body</v>
      </c>
      <c r="C7" s="136" t="str">
        <f>EL_A0001</f>
        <v>FR A0001</v>
      </c>
      <c r="D7" s="136" t="s">
        <v>11</v>
      </c>
      <c r="E7" s="136"/>
      <c r="F7" s="137" t="str">
        <f>'FR Assembly'!B4</f>
        <v>Nom de l'assemblage 1</v>
      </c>
      <c r="G7" s="136"/>
      <c r="H7" s="138">
        <f t="shared" ref="H7:H17" si="0">SUM(J7:M7)</f>
        <v>183.86978594062498</v>
      </c>
      <c r="I7" s="139">
        <f>BR_A0001_q</f>
        <v>1</v>
      </c>
      <c r="J7" s="140">
        <f>BR_A0001_m</f>
        <v>176.88978594062499</v>
      </c>
      <c r="K7" s="140">
        <f>BR_A0001_p</f>
        <v>1.32</v>
      </c>
      <c r="L7" s="140">
        <f>BR_A0001_f</f>
        <v>0.66</v>
      </c>
      <c r="M7" s="140">
        <f>BR_A0001_t</f>
        <v>5</v>
      </c>
      <c r="N7" s="141">
        <f t="shared" ref="N7:N17" si="1">H7*I7</f>
        <v>183.86978594062498</v>
      </c>
      <c r="O7" s="142"/>
    </row>
    <row r="8" spans="1:15" ht="15" x14ac:dyDescent="0.25">
      <c r="A8" s="143"/>
      <c r="B8" s="144" t="str">
        <f>'FR Assembly'!B3</f>
        <v>Frame and Body</v>
      </c>
      <c r="C8" s="145" t="str">
        <f>EL_01001</f>
        <v>FR 01001</v>
      </c>
      <c r="D8" s="146" t="s">
        <v>11</v>
      </c>
      <c r="E8" s="146" t="str">
        <f>F7</f>
        <v>Nom de l'assemblage 1</v>
      </c>
      <c r="F8" s="147" t="str">
        <f>'FR Part 1'!B5</f>
        <v>Part 1</v>
      </c>
      <c r="G8" s="146"/>
      <c r="H8" s="148">
        <f t="shared" si="0"/>
        <v>6.8615487933333332</v>
      </c>
      <c r="I8" s="149">
        <f>BR_A0001_q*BR_01001_q</f>
        <v>1</v>
      </c>
      <c r="J8" s="150">
        <f>BR_01001_m</f>
        <v>1.3309329600000002</v>
      </c>
      <c r="K8" s="150">
        <f>BR_01001_p</f>
        <v>4.6972825</v>
      </c>
      <c r="L8" s="150">
        <f>BR_01001_f</f>
        <v>0</v>
      </c>
      <c r="M8" s="150">
        <f>BR_01001_t</f>
        <v>0.83333333333333337</v>
      </c>
      <c r="N8" s="151">
        <f t="shared" si="1"/>
        <v>6.8615487933333332</v>
      </c>
      <c r="O8" s="152"/>
    </row>
    <row r="9" spans="1:15" ht="14.25" x14ac:dyDescent="0.2">
      <c r="A9" s="143"/>
      <c r="B9" s="144" t="str">
        <f>'FR Assembly'!$B$3</f>
        <v>Frame and Body</v>
      </c>
      <c r="C9" s="146"/>
      <c r="D9" s="146" t="s">
        <v>11</v>
      </c>
      <c r="E9" s="146"/>
      <c r="F9" s="144"/>
      <c r="G9" s="146"/>
      <c r="H9" s="148">
        <f t="shared" si="0"/>
        <v>0</v>
      </c>
      <c r="I9" s="153"/>
      <c r="J9" s="150"/>
      <c r="K9" s="150"/>
      <c r="L9" s="150"/>
      <c r="M9" s="150"/>
      <c r="N9" s="151">
        <f t="shared" si="1"/>
        <v>0</v>
      </c>
      <c r="O9" s="152"/>
    </row>
    <row r="10" spans="1:15" ht="14.25" x14ac:dyDescent="0.2">
      <c r="A10" s="143"/>
      <c r="B10" s="144" t="str">
        <f>'FR Assembly'!$B$3</f>
        <v>Frame and Body</v>
      </c>
      <c r="C10" s="146"/>
      <c r="D10" s="146" t="s">
        <v>11</v>
      </c>
      <c r="E10" s="146"/>
      <c r="F10" s="144"/>
      <c r="G10" s="146"/>
      <c r="H10" s="148">
        <f t="shared" si="0"/>
        <v>0</v>
      </c>
      <c r="I10" s="153"/>
      <c r="J10" s="150"/>
      <c r="K10" s="150"/>
      <c r="L10" s="150"/>
      <c r="M10" s="150"/>
      <c r="N10" s="151">
        <f t="shared" si="1"/>
        <v>0</v>
      </c>
      <c r="O10" s="152"/>
    </row>
    <row r="11" spans="1:15" ht="14.25" x14ac:dyDescent="0.2">
      <c r="A11" s="143"/>
      <c r="B11" s="144" t="str">
        <f>'FR Assembly'!$B$3</f>
        <v>Frame and Body</v>
      </c>
      <c r="C11" s="146"/>
      <c r="D11" s="146" t="s">
        <v>11</v>
      </c>
      <c r="E11" s="146"/>
      <c r="F11" s="144"/>
      <c r="G11" s="146"/>
      <c r="H11" s="148">
        <f t="shared" si="0"/>
        <v>0</v>
      </c>
      <c r="I11" s="153"/>
      <c r="J11" s="150"/>
      <c r="K11" s="150"/>
      <c r="L11" s="150"/>
      <c r="M11" s="150"/>
      <c r="N11" s="151">
        <f t="shared" si="1"/>
        <v>0</v>
      </c>
      <c r="O11" s="152"/>
    </row>
    <row r="12" spans="1:15" ht="14.25" x14ac:dyDescent="0.2">
      <c r="A12" s="143"/>
      <c r="B12" s="144" t="str">
        <f>'FR Assembly'!$B$3</f>
        <v>Frame and Body</v>
      </c>
      <c r="C12" s="146"/>
      <c r="D12" s="146" t="s">
        <v>11</v>
      </c>
      <c r="E12" s="146"/>
      <c r="F12" s="144"/>
      <c r="G12" s="146"/>
      <c r="H12" s="148">
        <f t="shared" si="0"/>
        <v>0</v>
      </c>
      <c r="I12" s="153"/>
      <c r="J12" s="150"/>
      <c r="K12" s="150"/>
      <c r="L12" s="150"/>
      <c r="M12" s="150"/>
      <c r="N12" s="151">
        <f t="shared" si="1"/>
        <v>0</v>
      </c>
      <c r="O12" s="152"/>
    </row>
    <row r="13" spans="1:15" ht="14.25" x14ac:dyDescent="0.2">
      <c r="A13" s="143"/>
      <c r="B13" s="144" t="str">
        <f>'FR Assembly'!$B$3</f>
        <v>Frame and Body</v>
      </c>
      <c r="C13" s="146"/>
      <c r="D13" s="146" t="s">
        <v>11</v>
      </c>
      <c r="E13" s="146"/>
      <c r="F13" s="144"/>
      <c r="G13" s="146"/>
      <c r="H13" s="148">
        <f t="shared" si="0"/>
        <v>0</v>
      </c>
      <c r="I13" s="153"/>
      <c r="J13" s="150"/>
      <c r="K13" s="150"/>
      <c r="L13" s="150"/>
      <c r="M13" s="150"/>
      <c r="N13" s="151">
        <f t="shared" si="1"/>
        <v>0</v>
      </c>
      <c r="O13" s="152"/>
    </row>
    <row r="14" spans="1:15" ht="14.25" x14ac:dyDescent="0.2">
      <c r="A14" s="143"/>
      <c r="B14" s="144" t="str">
        <f>'FR Assembly'!$B$3</f>
        <v>Frame and Body</v>
      </c>
      <c r="C14" s="146"/>
      <c r="D14" s="146" t="s">
        <v>11</v>
      </c>
      <c r="E14" s="146"/>
      <c r="F14" s="144"/>
      <c r="G14" s="146"/>
      <c r="H14" s="148">
        <f t="shared" si="0"/>
        <v>0</v>
      </c>
      <c r="I14" s="153"/>
      <c r="J14" s="150"/>
      <c r="K14" s="150"/>
      <c r="L14" s="150"/>
      <c r="M14" s="150"/>
      <c r="N14" s="151">
        <f t="shared" si="1"/>
        <v>0</v>
      </c>
      <c r="O14" s="152"/>
    </row>
    <row r="15" spans="1:15" ht="14.25" x14ac:dyDescent="0.2">
      <c r="A15" s="143"/>
      <c r="B15" s="144" t="str">
        <f>'FR Assembly'!$B$3</f>
        <v>Frame and Body</v>
      </c>
      <c r="C15" s="146"/>
      <c r="D15" s="146" t="s">
        <v>11</v>
      </c>
      <c r="E15" s="146"/>
      <c r="F15" s="144"/>
      <c r="G15" s="154"/>
      <c r="H15" s="148">
        <f t="shared" si="0"/>
        <v>0</v>
      </c>
      <c r="I15" s="153"/>
      <c r="J15" s="150"/>
      <c r="K15" s="150"/>
      <c r="L15" s="150"/>
      <c r="M15" s="150"/>
      <c r="N15" s="151">
        <f t="shared" si="1"/>
        <v>0</v>
      </c>
      <c r="O15" s="152"/>
    </row>
    <row r="16" spans="1:15" ht="14.25" x14ac:dyDescent="0.2">
      <c r="A16" s="143"/>
      <c r="B16" s="144" t="str">
        <f>'FR Assembly'!$B$3</f>
        <v>Frame and Body</v>
      </c>
      <c r="C16" s="146"/>
      <c r="D16" s="146" t="s">
        <v>11</v>
      </c>
      <c r="E16" s="146"/>
      <c r="F16" s="144"/>
      <c r="G16" s="146"/>
      <c r="H16" s="148">
        <f t="shared" si="0"/>
        <v>0</v>
      </c>
      <c r="I16" s="153"/>
      <c r="J16" s="150"/>
      <c r="K16" s="150"/>
      <c r="L16" s="150"/>
      <c r="M16" s="150"/>
      <c r="N16" s="151">
        <f t="shared" si="1"/>
        <v>0</v>
      </c>
      <c r="O16" s="152"/>
    </row>
    <row r="17" spans="1:15" ht="15" thickBot="1" x14ac:dyDescent="0.25">
      <c r="A17" s="143"/>
      <c r="B17" s="144" t="str">
        <f>'FR Assembly'!$B$3</f>
        <v>Frame and Body</v>
      </c>
      <c r="C17" s="146"/>
      <c r="D17" s="146" t="s">
        <v>11</v>
      </c>
      <c r="E17" s="146"/>
      <c r="F17" s="144"/>
      <c r="G17" s="146"/>
      <c r="H17" s="148">
        <f t="shared" si="0"/>
        <v>0</v>
      </c>
      <c r="I17" s="153"/>
      <c r="J17" s="150"/>
      <c r="K17" s="150"/>
      <c r="L17" s="150"/>
      <c r="M17" s="150"/>
      <c r="N17" s="151">
        <f t="shared" si="1"/>
        <v>0</v>
      </c>
      <c r="O17" s="152"/>
    </row>
    <row r="18" spans="1:15" s="12" customFormat="1" ht="15.75" thickTop="1" thickBot="1" x14ac:dyDescent="0.25">
      <c r="A18" s="5"/>
      <c r="B18" s="51" t="str">
        <f>'FR Assembly'!B3</f>
        <v>Frame and Body</v>
      </c>
      <c r="C18" s="1"/>
      <c r="D18" s="1"/>
      <c r="E18" s="1"/>
      <c r="F18" s="51" t="s">
        <v>90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50"/>
  <sheetViews>
    <sheetView tabSelected="1" zoomScale="75" zoomScaleNormal="75" zoomScaleSheetLayoutView="80" workbookViewId="0">
      <selection activeCell="C55" sqref="C55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28" t="s">
        <v>0</v>
      </c>
      <c r="B2" s="16" t="s">
        <v>61</v>
      </c>
      <c r="C2" s="66"/>
      <c r="D2" s="66"/>
      <c r="E2" s="66" t="s">
        <v>161</v>
      </c>
      <c r="F2" s="66"/>
      <c r="G2" s="66"/>
      <c r="H2" s="66"/>
      <c r="I2" s="66"/>
      <c r="J2" s="128" t="s">
        <v>1</v>
      </c>
      <c r="K2" s="108">
        <v>81</v>
      </c>
      <c r="L2" s="66"/>
      <c r="M2" s="128" t="s">
        <v>2</v>
      </c>
      <c r="N2" s="124">
        <f>BR_A0001_pa+BR_A0001_m+BR_A0001_p+BR_A0001_f+BR_A0001_t</f>
        <v>190.73133473395831</v>
      </c>
      <c r="O2" s="72"/>
    </row>
    <row r="3" spans="1:15" x14ac:dyDescent="0.25">
      <c r="A3" s="128" t="s">
        <v>3</v>
      </c>
      <c r="B3" s="16" t="s">
        <v>164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8" t="s">
        <v>4</v>
      </c>
      <c r="N3" s="102">
        <v>1</v>
      </c>
      <c r="O3" s="72"/>
    </row>
    <row r="4" spans="1:15" x14ac:dyDescent="0.25">
      <c r="A4" s="128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31" t="s">
        <v>6</v>
      </c>
      <c r="K4" s="66"/>
      <c r="L4" s="66"/>
      <c r="M4" s="66"/>
      <c r="N4" s="66"/>
      <c r="O4" s="72"/>
    </row>
    <row r="5" spans="1:15" x14ac:dyDescent="0.25">
      <c r="A5" s="128" t="s">
        <v>7</v>
      </c>
      <c r="B5" s="19" t="s">
        <v>165</v>
      </c>
      <c r="C5" s="66"/>
      <c r="D5" s="66"/>
      <c r="E5" s="66"/>
      <c r="F5" s="66"/>
      <c r="G5" s="66"/>
      <c r="H5" s="66"/>
      <c r="I5" s="66"/>
      <c r="J5" s="131" t="s">
        <v>8</v>
      </c>
      <c r="K5" s="66"/>
      <c r="L5" s="66"/>
      <c r="M5" s="128" t="s">
        <v>9</v>
      </c>
      <c r="N5" s="85">
        <f>N2*N3</f>
        <v>190.73133473395831</v>
      </c>
      <c r="O5" s="72"/>
    </row>
    <row r="6" spans="1:15" x14ac:dyDescent="0.25">
      <c r="A6" s="128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31" t="s">
        <v>12</v>
      </c>
      <c r="K6" s="66"/>
      <c r="L6" s="66"/>
      <c r="M6" s="66"/>
      <c r="N6" s="66"/>
      <c r="O6" s="72"/>
    </row>
    <row r="7" spans="1:15" x14ac:dyDescent="0.25">
      <c r="A7" s="128" t="s">
        <v>13</v>
      </c>
      <c r="B7" s="16" t="s">
        <v>127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28" t="s">
        <v>14</v>
      </c>
      <c r="B9" s="128" t="s">
        <v>15</v>
      </c>
      <c r="C9" s="128" t="s">
        <v>16</v>
      </c>
      <c r="D9" s="128" t="s">
        <v>17</v>
      </c>
      <c r="E9" s="128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'FR Part 1'!B5</f>
        <v>Part 1</v>
      </c>
      <c r="C10" s="85">
        <f>'FR Part 1'!N2</f>
        <v>6.8615487933333332</v>
      </c>
      <c r="D10" s="114">
        <f>'FR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29" t="s">
        <v>18</v>
      </c>
      <c r="E16" s="130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28" t="s">
        <v>14</v>
      </c>
      <c r="B18" s="128" t="s">
        <v>20</v>
      </c>
      <c r="C18" s="128" t="s">
        <v>21</v>
      </c>
      <c r="D18" s="128" t="s">
        <v>22</v>
      </c>
      <c r="E18" s="128" t="s">
        <v>23</v>
      </c>
      <c r="F18" s="128" t="s">
        <v>24</v>
      </c>
      <c r="G18" s="128" t="s">
        <v>25</v>
      </c>
      <c r="H18" s="128" t="s">
        <v>26</v>
      </c>
      <c r="I18" s="128" t="s">
        <v>27</v>
      </c>
      <c r="J18" s="128" t="s">
        <v>28</v>
      </c>
      <c r="K18" s="128" t="s">
        <v>29</v>
      </c>
      <c r="L18" s="128" t="s">
        <v>30</v>
      </c>
      <c r="M18" s="128" t="s">
        <v>17</v>
      </c>
      <c r="N18" s="128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27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8" t="s">
        <v>18</v>
      </c>
      <c r="N24" s="130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28" t="s">
        <v>14</v>
      </c>
      <c r="B26" s="128" t="s">
        <v>38</v>
      </c>
      <c r="C26" s="128" t="s">
        <v>21</v>
      </c>
      <c r="D26" s="128" t="s">
        <v>22</v>
      </c>
      <c r="E26" s="128" t="s">
        <v>39</v>
      </c>
      <c r="F26" s="128" t="s">
        <v>17</v>
      </c>
      <c r="G26" s="128" t="s">
        <v>40</v>
      </c>
      <c r="H26" s="128" t="s">
        <v>41</v>
      </c>
      <c r="I26" s="128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29" t="s">
        <v>18</v>
      </c>
      <c r="I33" s="130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28" t="s">
        <v>14</v>
      </c>
      <c r="B35" s="128" t="s">
        <v>49</v>
      </c>
      <c r="C35" s="128" t="s">
        <v>21</v>
      </c>
      <c r="D35" s="128" t="s">
        <v>22</v>
      </c>
      <c r="E35" s="128" t="s">
        <v>23</v>
      </c>
      <c r="F35" s="128" t="s">
        <v>24</v>
      </c>
      <c r="G35" s="128" t="s">
        <v>25</v>
      </c>
      <c r="H35" s="128" t="s">
        <v>26</v>
      </c>
      <c r="I35" s="128" t="s">
        <v>17</v>
      </c>
      <c r="J35" s="128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29" t="s">
        <v>18</v>
      </c>
      <c r="J43" s="130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28" t="s">
        <v>14</v>
      </c>
      <c r="B45" s="128" t="s">
        <v>55</v>
      </c>
      <c r="C45" s="128" t="s">
        <v>21</v>
      </c>
      <c r="D45" s="128" t="s">
        <v>22</v>
      </c>
      <c r="E45" s="128" t="s">
        <v>39</v>
      </c>
      <c r="F45" s="128" t="s">
        <v>17</v>
      </c>
      <c r="G45" s="128" t="s">
        <v>56</v>
      </c>
      <c r="H45" s="128" t="s">
        <v>57</v>
      </c>
      <c r="I45" s="128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2" t="s">
        <v>18</v>
      </c>
      <c r="I48" s="133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33"/>
  <sheetViews>
    <sheetView zoomScale="75" zoomScaleNormal="75" workbookViewId="0">
      <selection activeCell="C19" sqref="C19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55" t="s">
        <v>0</v>
      </c>
      <c r="B2" s="16" t="s">
        <v>61</v>
      </c>
      <c r="C2" s="66"/>
      <c r="D2" s="66"/>
      <c r="E2" s="66"/>
      <c r="F2" s="66"/>
      <c r="G2" s="66" t="s">
        <v>161</v>
      </c>
      <c r="H2" s="66"/>
      <c r="I2" s="66"/>
      <c r="J2" s="156" t="s">
        <v>1</v>
      </c>
      <c r="K2" s="108">
        <v>81</v>
      </c>
      <c r="L2" s="66"/>
      <c r="M2" s="155" t="s">
        <v>16</v>
      </c>
      <c r="N2" s="85">
        <f>BR_01001_m+BR_01001_p+BR_01001_f+BR_01001_t</f>
        <v>6.8615487933333332</v>
      </c>
      <c r="O2" s="72"/>
    </row>
    <row r="3" spans="1:15" x14ac:dyDescent="0.25">
      <c r="A3" s="155" t="s">
        <v>3</v>
      </c>
      <c r="B3" s="16" t="str">
        <f>'FR Assembly'!B3</f>
        <v>Frame and Body</v>
      </c>
      <c r="C3" s="66"/>
      <c r="D3" s="155" t="s">
        <v>6</v>
      </c>
      <c r="E3" s="118" t="s">
        <v>119</v>
      </c>
      <c r="F3" s="66"/>
      <c r="G3" s="66"/>
      <c r="H3" s="66"/>
      <c r="I3" s="66"/>
      <c r="J3" s="66"/>
      <c r="K3" s="66"/>
      <c r="L3" s="66"/>
      <c r="M3" s="155" t="s">
        <v>4</v>
      </c>
      <c r="N3" s="102">
        <v>1</v>
      </c>
      <c r="O3" s="72"/>
    </row>
    <row r="4" spans="1:15" x14ac:dyDescent="0.25">
      <c r="A4" s="155" t="s">
        <v>5</v>
      </c>
      <c r="B4" s="117" t="str">
        <f>'FR Assembly'!B4</f>
        <v>Nom de l'assemblage 1</v>
      </c>
      <c r="C4" s="66"/>
      <c r="D4" s="155" t="s">
        <v>8</v>
      </c>
      <c r="E4" s="66"/>
      <c r="F4" s="66"/>
      <c r="G4" s="66"/>
      <c r="H4" s="66"/>
      <c r="I4" s="66"/>
      <c r="J4" s="157" t="s">
        <v>6</v>
      </c>
      <c r="K4" s="66"/>
      <c r="L4" s="66"/>
      <c r="M4" s="66"/>
      <c r="N4" s="66"/>
      <c r="O4" s="72"/>
    </row>
    <row r="5" spans="1:15" x14ac:dyDescent="0.25">
      <c r="A5" s="155" t="s">
        <v>15</v>
      </c>
      <c r="B5" s="19" t="s">
        <v>62</v>
      </c>
      <c r="C5" s="66"/>
      <c r="D5" s="155" t="s">
        <v>12</v>
      </c>
      <c r="E5" s="66"/>
      <c r="F5" s="66"/>
      <c r="G5" s="66"/>
      <c r="H5" s="66"/>
      <c r="I5" s="66"/>
      <c r="J5" s="157" t="s">
        <v>8</v>
      </c>
      <c r="K5" s="66"/>
      <c r="L5" s="66"/>
      <c r="M5" s="155" t="s">
        <v>9</v>
      </c>
      <c r="N5" s="85">
        <f>N3*N2</f>
        <v>6.8615487933333332</v>
      </c>
      <c r="O5" s="72"/>
    </row>
    <row r="6" spans="1:15" x14ac:dyDescent="0.25">
      <c r="A6" s="155" t="s">
        <v>7</v>
      </c>
      <c r="B6" s="32" t="s">
        <v>166</v>
      </c>
      <c r="C6" s="66"/>
      <c r="D6" s="66"/>
      <c r="E6" s="66"/>
      <c r="F6" s="66"/>
      <c r="G6" s="66"/>
      <c r="H6" s="66"/>
      <c r="I6" s="66"/>
      <c r="J6" s="157" t="s">
        <v>12</v>
      </c>
      <c r="K6" s="66"/>
      <c r="L6" s="66"/>
      <c r="M6" s="66"/>
      <c r="N6" s="66"/>
      <c r="O6" s="72"/>
    </row>
    <row r="7" spans="1:15" x14ac:dyDescent="0.25">
      <c r="A7" s="155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55" t="s">
        <v>13</v>
      </c>
      <c r="B8" s="16" t="s">
        <v>144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58" t="s">
        <v>14</v>
      </c>
      <c r="B10" s="159" t="s">
        <v>20</v>
      </c>
      <c r="C10" s="159" t="s">
        <v>21</v>
      </c>
      <c r="D10" s="159" t="s">
        <v>22</v>
      </c>
      <c r="E10" s="159" t="s">
        <v>23</v>
      </c>
      <c r="F10" s="160" t="s">
        <v>24</v>
      </c>
      <c r="G10" s="160" t="s">
        <v>25</v>
      </c>
      <c r="H10" s="160" t="s">
        <v>26</v>
      </c>
      <c r="I10" s="160" t="s">
        <v>27</v>
      </c>
      <c r="J10" s="160" t="s">
        <v>28</v>
      </c>
      <c r="K10" s="160" t="s">
        <v>29</v>
      </c>
      <c r="L10" s="160" t="s">
        <v>30</v>
      </c>
      <c r="M10" s="160" t="s">
        <v>17</v>
      </c>
      <c r="N10" s="160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26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61" t="s">
        <v>18</v>
      </c>
      <c r="N12" s="162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63" t="s">
        <v>14</v>
      </c>
      <c r="B14" s="160" t="s">
        <v>38</v>
      </c>
      <c r="C14" s="160" t="s">
        <v>21</v>
      </c>
      <c r="D14" s="160" t="s">
        <v>22</v>
      </c>
      <c r="E14" s="160" t="s">
        <v>39</v>
      </c>
      <c r="F14" s="160" t="s">
        <v>17</v>
      </c>
      <c r="G14" s="160" t="s">
        <v>40</v>
      </c>
      <c r="H14" s="160" t="s">
        <v>41</v>
      </c>
      <c r="I14" s="160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64" t="s">
        <v>18</v>
      </c>
      <c r="I21" s="162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63" t="s">
        <v>14</v>
      </c>
      <c r="B23" s="160" t="s">
        <v>49</v>
      </c>
      <c r="C23" s="160" t="s">
        <v>21</v>
      </c>
      <c r="D23" s="160" t="s">
        <v>22</v>
      </c>
      <c r="E23" s="160" t="s">
        <v>23</v>
      </c>
      <c r="F23" s="160" t="s">
        <v>24</v>
      </c>
      <c r="G23" s="160" t="s">
        <v>25</v>
      </c>
      <c r="H23" s="160" t="s">
        <v>26</v>
      </c>
      <c r="I23" s="160" t="s">
        <v>17</v>
      </c>
      <c r="J23" s="160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64" t="s">
        <v>18</v>
      </c>
      <c r="J27" s="162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63" t="s">
        <v>14</v>
      </c>
      <c r="B29" s="160" t="s">
        <v>55</v>
      </c>
      <c r="C29" s="160" t="s">
        <v>21</v>
      </c>
      <c r="D29" s="160" t="s">
        <v>22</v>
      </c>
      <c r="E29" s="160" t="s">
        <v>39</v>
      </c>
      <c r="F29" s="160" t="s">
        <v>17</v>
      </c>
      <c r="G29" s="160" t="s">
        <v>56</v>
      </c>
      <c r="H29" s="160" t="s">
        <v>71</v>
      </c>
      <c r="I29" s="160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64" t="s">
        <v>18</v>
      </c>
      <c r="I32" s="162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>
      <selection activeCell="E16" sqref="E16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118</v>
      </c>
      <c r="B1" s="118" t="str">
        <f>BR_01001</f>
        <v>FR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FR Assembly</vt:lpstr>
      <vt:lpstr>FR Part 1</vt:lpstr>
      <vt:lpstr>FR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2018-03-19T22:04:07Z</dcterms:modified>
  <dc:language>fr-FR</dc:language>
</cp:coreProperties>
</file>