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Documents\Cours ECL\EPSA\Vulcanix-v1.0\WT - Wheels, Wheel Bearing &amp; Tires\Cost\"/>
    </mc:Choice>
  </mc:AlternateContent>
  <bookViews>
    <workbookView xWindow="4740" yWindow="60" windowWidth="16380" windowHeight="8190" activeTab="1"/>
  </bookViews>
  <sheets>
    <sheet name="Instructions" sheetId="7" r:id="rId1"/>
    <sheet name="BOM" sheetId="8" r:id="rId2"/>
    <sheet name="WT A0100" sheetId="1" r:id="rId3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#REF!</definedName>
    <definedName name="dede">#REF!</definedName>
    <definedName name="dEL_01001">#REF!</definedName>
    <definedName name="dqwdqd">#REF!</definedName>
    <definedName name="eded">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WT_A0100">'WT A0100'!$B$5</definedName>
    <definedName name="WT_A0100_f">'WT A0100'!$J$24</definedName>
    <definedName name="WT_A0100_m">'WT A0100'!$N$15</definedName>
    <definedName name="WT_A0100_p">'WT A0100'!$I$20</definedName>
    <definedName name="WT_A0100_q">'WT A0100'!$N$3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62913" calcMode="manual" concurrentCalc="0"/>
</workbook>
</file>

<file path=xl/calcChain.xml><?xml version="1.0" encoding="utf-8"?>
<calcChain xmlns="http://schemas.openxmlformats.org/spreadsheetml/2006/main">
  <c r="J18" i="8" l="1"/>
  <c r="K18" i="8"/>
  <c r="L18" i="8"/>
  <c r="M18" i="8"/>
  <c r="H8" i="8"/>
  <c r="N8" i="8"/>
  <c r="N18" i="8"/>
  <c r="O1" i="8"/>
  <c r="J7" i="8"/>
  <c r="K7" i="8"/>
  <c r="L7" i="8"/>
  <c r="H7" i="8"/>
  <c r="I7" i="8"/>
  <c r="N7" i="8"/>
  <c r="N2" i="1"/>
  <c r="N11" i="1"/>
  <c r="N12" i="1"/>
  <c r="N13" i="1"/>
  <c r="N14" i="1"/>
  <c r="N15" i="1"/>
  <c r="I18" i="1"/>
  <c r="I19" i="1"/>
  <c r="I20" i="1"/>
  <c r="J23" i="1"/>
  <c r="J24" i="1"/>
  <c r="N5" i="1"/>
  <c r="B8" i="8"/>
  <c r="B18" i="8"/>
  <c r="B9" i="8"/>
  <c r="B10" i="8"/>
  <c r="B11" i="8"/>
  <c r="B12" i="8"/>
  <c r="B13" i="8"/>
  <c r="B14" i="8"/>
  <c r="B15" i="8"/>
  <c r="B16" i="8"/>
  <c r="B17" i="8"/>
  <c r="B7" i="8"/>
  <c r="C7" i="8"/>
  <c r="F8" i="8"/>
  <c r="F7" i="8"/>
  <c r="H9" i="8"/>
  <c r="N9" i="8"/>
  <c r="H10" i="8"/>
  <c r="N10" i="8"/>
  <c r="H11" i="8"/>
  <c r="N11" i="8"/>
  <c r="H12" i="8"/>
  <c r="N12" i="8"/>
  <c r="H13" i="8"/>
  <c r="N13" i="8"/>
  <c r="H14" i="8"/>
  <c r="N14" i="8"/>
  <c r="H15" i="8"/>
  <c r="N15" i="8"/>
  <c r="H16" i="8"/>
  <c r="N16" i="8"/>
  <c r="H17" i="8"/>
  <c r="N17" i="8"/>
</calcChain>
</file>

<file path=xl/sharedStrings.xml><?xml version="1.0" encoding="utf-8"?>
<sst xmlns="http://schemas.openxmlformats.org/spreadsheetml/2006/main" count="180" uniqueCount="139">
  <si>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</si>
  <si>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</si>
  <si>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</si>
  <si>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</si>
  <si>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</si>
  <si>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</si>
  <si>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</si>
  <si>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</si>
  <si>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</si>
  <si>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</si>
  <si>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</si>
  <si>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</si>
  <si>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</si>
  <si>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</si>
  <si>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</si>
  <si>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</si>
  <si>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</si>
  <si>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</si>
  <si>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</si>
  <si>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</si>
  <si>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</si>
  <si>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</si>
  <si>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</si>
  <si>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</si>
  <si>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</si>
  <si>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</si>
  <si>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</si>
  <si>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</si>
  <si>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Process</t>
  </si>
  <si>
    <t>Unit</t>
  </si>
  <si>
    <t>Multiplier</t>
  </si>
  <si>
    <t>Mult. Val.</t>
  </si>
  <si>
    <t>unit</t>
  </si>
  <si>
    <t>Fastener</t>
  </si>
  <si>
    <t>Ecole Centrale de Lyon</t>
  </si>
  <si>
    <t>cm</t>
  </si>
  <si>
    <t>Total Vehicle Cost</t>
  </si>
  <si>
    <t>Competition Code</t>
  </si>
  <si>
    <t>Year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</si>
  <si>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</si>
  <si>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</si>
  <si>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</si>
  <si>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</si>
  <si>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</si>
  <si>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</si>
  <si>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</si>
  <si>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</si>
  <si>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</si>
  <si>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</si>
  <si>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</si>
  <si>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</si>
  <si>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</si>
  <si>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</si>
  <si>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</si>
  <si>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</si>
  <si>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</si>
  <si>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</si>
  <si>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</si>
  <si>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</si>
  <si>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</si>
  <si>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</si>
  <si>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</si>
  <si>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</si>
  <si>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</si>
  <si>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</si>
  <si>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</si>
  <si>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</si>
  <si>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</si>
  <si>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</si>
  <si>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</si>
  <si>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</si>
  <si>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</si>
  <si>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</si>
  <si>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</si>
  <si>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</si>
  <si>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</si>
  <si>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</si>
  <si>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</si>
  <si>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</si>
  <si>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</si>
  <si>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</si>
  <si>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</si>
  <si>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</si>
  <si>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</si>
  <si>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</si>
  <si>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</si>
  <si>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</si>
  <si>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</si>
  <si>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</si>
  <si>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</si>
  <si>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</si>
  <si>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</si>
  <si>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</si>
  <si>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</si>
  <si>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</si>
  <si>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</si>
  <si>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</si>
  <si>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</si>
  <si>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</si>
  <si>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</si>
  <si>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</si>
  <si>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</si>
  <si>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</si>
  <si>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</si>
  <si>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</si>
  <si>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</si>
  <si>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</si>
  <si>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</si>
  <si>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</si>
  <si>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</si>
  <si>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</si>
  <si>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</si>
  <si>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</si>
  <si>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</si>
  <si>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</si>
  <si>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</si>
  <si>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</si>
  <si>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</si>
  <si>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</si>
  <si>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</si>
  <si>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</si>
  <si>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</si>
  <si>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Wheels &amp; Tires</t>
  </si>
  <si>
    <t>Wheel Assembly</t>
  </si>
  <si>
    <t>WT A0100</t>
  </si>
  <si>
    <t>Complete Wheel Assembly</t>
  </si>
  <si>
    <t>Wheel, 13", 1 Piece OZ, Aluminum</t>
  </si>
  <si>
    <t>Rim</t>
  </si>
  <si>
    <t>Tire, Hoosier, R25B, 13"-20.5 x 7.0</t>
  </si>
  <si>
    <t>Tire</t>
  </si>
  <si>
    <t>Valve Stem (and Tire Inflation)</t>
  </si>
  <si>
    <t>Wheel Weights (and Balancing)</t>
  </si>
  <si>
    <t>Balancing and set up the wheel</t>
  </si>
  <si>
    <t>Assemble, 5kg, Line-on-Line</t>
  </si>
  <si>
    <t>Fix Wheel on Hubs</t>
  </si>
  <si>
    <t>Ratchet &lt;= 25.4 mm</t>
  </si>
  <si>
    <t>Tighten Lug Nuts</t>
  </si>
  <si>
    <t>Nut, Lug</t>
  </si>
  <si>
    <t>The cost of assemblies on this chart should not include the cost of the parts in the assembly but only the materials, processes, fasteners and tooling in the assembly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</si>
</sst>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5" formatCode="_(\$* #,##0.00_);_(\$* \(#,##0.00\);_(\$* \-??_);_(@_)"/>
    <numFmt numFmtId="166" formatCode="\$#,##0.00_);&quot;($&quot;#,##0.00\)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  <numFmt numFmtId="176" formatCode="_(* #,##0_);_(* \(#,##0\);_(* &quot;-&quot;??_);_(@_)"/>
  </numFmts>
  <fonts count="2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33CCFF"/>
        <bgColor rgb="FFFCD5B5"/>
      </patternFill>
    </fill>
    <fill>
      <patternFill patternType="solid">
        <fgColor rgb="FF33CCFF"/>
        <bgColor indexed="64"/>
      </patternFill>
    </fill>
    <fill>
      <patternFill patternType="solid">
        <fgColor rgb="FF99FFCC"/>
        <bgColor indexed="64"/>
      </patternFill>
    </fill>
  </fills>
  <borders count="2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1">
    <xf numFmtId="0" fontId="0" fillId="0" borderId="0"/>
    <xf numFmtId="0" fontId="7" fillId="0" borderId="0"/>
    <xf numFmtId="171" fontId="7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6" fillId="2" borderId="3">
      <alignment vertical="center" wrapText="1"/>
    </xf>
    <xf numFmtId="172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172" fontId="15" fillId="0" borderId="0" applyFont="0" applyFill="0" applyBorder="0" applyAlignment="0" applyProtection="0"/>
    <xf numFmtId="0" fontId="25" fillId="0" borderId="0"/>
  </cellStyleXfs>
  <cellXfs count="108">
    <xf numFmtId="0" fontId="0" fillId="0" borderId="0" xfId="0"/>
    <xf numFmtId="18" fontId="11" fillId="0" borderId="4" xfId="1" applyNumberFormat="1" applyFont="1" applyFill="1" applyBorder="1" applyAlignment="1" applyProtection="1">
      <protection locked="0"/>
    </xf>
    <xf numFmtId="0" fontId="11" fillId="0" borderId="4" xfId="1" applyFont="1" applyFill="1" applyBorder="1" applyAlignment="1">
      <alignment horizontal="center"/>
    </xf>
    <xf numFmtId="172" fontId="11" fillId="0" borderId="4" xfId="5" applyFont="1" applyFill="1" applyBorder="1" applyProtection="1">
      <protection locked="0"/>
    </xf>
    <xf numFmtId="0" fontId="11" fillId="0" borderId="4" xfId="1" applyFont="1" applyFill="1" applyBorder="1" applyAlignment="1" applyProtection="1">
      <alignment horizontal="center"/>
      <protection locked="0"/>
    </xf>
    <xf numFmtId="0" fontId="11" fillId="0" borderId="4" xfId="1" applyFont="1" applyFill="1" applyBorder="1" applyProtection="1">
      <protection locked="0"/>
    </xf>
    <xf numFmtId="172" fontId="8" fillId="0" borderId="0" xfId="5" applyFont="1"/>
    <xf numFmtId="0" fontId="8" fillId="0" borderId="0" xfId="1" applyFont="1" applyProtection="1">
      <protection locked="0"/>
    </xf>
    <xf numFmtId="172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0" fillId="0" borderId="0" xfId="0" applyAlignment="1"/>
    <xf numFmtId="0" fontId="3" fillId="0" borderId="0" xfId="0" applyFont="1" applyBorder="1"/>
    <xf numFmtId="0" fontId="0" fillId="0" borderId="0" xfId="0" applyAlignment="1">
      <alignment wrapText="1"/>
    </xf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4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2" fontId="7" fillId="0" borderId="0" xfId="1" applyNumberFormat="1" applyFont="1"/>
    <xf numFmtId="0" fontId="12" fillId="0" borderId="5" xfId="1" applyFont="1" applyBorder="1" applyAlignment="1">
      <alignment horizontal="center" wrapText="1"/>
    </xf>
    <xf numFmtId="2" fontId="12" fillId="0" borderId="5" xfId="1" applyNumberFormat="1" applyFont="1" applyBorder="1" applyAlignment="1">
      <alignment horizontal="center" wrapText="1"/>
    </xf>
    <xf numFmtId="172" fontId="12" fillId="0" borderId="5" xfId="5" applyFont="1" applyBorder="1" applyAlignment="1">
      <alignment horizontal="center" wrapText="1"/>
    </xf>
    <xf numFmtId="0" fontId="17" fillId="4" borderId="6" xfId="6" applyFont="1" applyFill="1" applyBorder="1"/>
    <xf numFmtId="0" fontId="17" fillId="4" borderId="8" xfId="6" applyFont="1" applyFill="1" applyBorder="1"/>
    <xf numFmtId="0" fontId="17" fillId="4" borderId="7" xfId="6" applyFont="1" applyFill="1" applyBorder="1"/>
    <xf numFmtId="0" fontId="17" fillId="4" borderId="9" xfId="6" applyFont="1" applyFill="1" applyBorder="1"/>
    <xf numFmtId="0" fontId="2" fillId="5" borderId="11" xfId="6" quotePrefix="1" applyFill="1" applyBorder="1" applyAlignment="1">
      <alignment horizontal="left"/>
    </xf>
    <xf numFmtId="2" fontId="2" fillId="6" borderId="12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7" xfId="0" applyBorder="1" applyAlignment="1"/>
    <xf numFmtId="0" fontId="3" fillId="0" borderId="18" xfId="0" applyFont="1" applyBorder="1"/>
    <xf numFmtId="0" fontId="0" fillId="0" borderId="17" xfId="0" applyBorder="1" applyAlignment="1">
      <alignment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165" fontId="4" fillId="0" borderId="13" xfId="7" applyNumberFormat="1" applyFont="1" applyBorder="1" applyAlignment="1" applyProtection="1"/>
    <xf numFmtId="37" fontId="4" fillId="0" borderId="13" xfId="7" applyNumberFormat="1" applyFont="1" applyBorder="1" applyAlignment="1" applyProtection="1"/>
    <xf numFmtId="0" fontId="4" fillId="0" borderId="13" xfId="0" applyFont="1" applyBorder="1" applyAlignment="1">
      <alignment horizontal="right"/>
    </xf>
    <xf numFmtId="0" fontId="19" fillId="0" borderId="0" xfId="0" applyFont="1"/>
    <xf numFmtId="0" fontId="21" fillId="0" borderId="0" xfId="0" applyFont="1"/>
    <xf numFmtId="0" fontId="22" fillId="0" borderId="0" xfId="0" applyFont="1"/>
    <xf numFmtId="0" fontId="2" fillId="5" borderId="11" xfId="6" quotePrefix="1" applyFont="1" applyFill="1" applyBorder="1" applyAlignment="1">
      <alignment horizontal="left"/>
    </xf>
    <xf numFmtId="0" fontId="1" fillId="5" borderId="11" xfId="6" applyFont="1" applyFill="1" applyBorder="1"/>
    <xf numFmtId="0" fontId="1" fillId="5" borderId="10" xfId="6" applyFont="1" applyFill="1" applyBorder="1"/>
    <xf numFmtId="173" fontId="4" fillId="0" borderId="13" xfId="7" applyNumberFormat="1" applyFont="1" applyBorder="1" applyAlignment="1" applyProtection="1"/>
    <xf numFmtId="173" fontId="11" fillId="0" borderId="4" xfId="1" applyNumberFormat="1" applyFont="1" applyFill="1" applyBorder="1" applyAlignment="1">
      <alignment horizontal="right"/>
    </xf>
    <xf numFmtId="0" fontId="3" fillId="7" borderId="13" xfId="0" applyFont="1" applyFill="1" applyBorder="1"/>
    <xf numFmtId="0" fontId="3" fillId="7" borderId="0" xfId="0" applyFont="1" applyFill="1" applyBorder="1"/>
    <xf numFmtId="165" fontId="3" fillId="7" borderId="13" xfId="0" applyNumberFormat="1" applyFont="1" applyFill="1" applyBorder="1"/>
    <xf numFmtId="0" fontId="3" fillId="7" borderId="13" xfId="0" applyFont="1" applyFill="1" applyBorder="1" applyAlignment="1">
      <alignment horizontal="right"/>
    </xf>
    <xf numFmtId="0" fontId="11" fillId="8" borderId="2" xfId="1" applyFont="1" applyFill="1" applyBorder="1" applyProtection="1">
      <protection locked="0"/>
    </xf>
    <xf numFmtId="0" fontId="11" fillId="8" borderId="2" xfId="1" applyFont="1" applyFill="1" applyBorder="1" applyAlignment="1">
      <alignment horizontal="left"/>
    </xf>
    <xf numFmtId="18" fontId="11" fillId="8" borderId="2" xfId="1" applyNumberFormat="1" applyFont="1" applyFill="1" applyBorder="1" applyAlignment="1" applyProtection="1">
      <protection locked="0"/>
    </xf>
    <xf numFmtId="0" fontId="18" fillId="8" borderId="2" xfId="8" applyFill="1" applyBorder="1" applyAlignment="1">
      <alignment horizontal="left"/>
    </xf>
    <xf numFmtId="173" fontId="11" fillId="8" borderId="2" xfId="5" applyNumberFormat="1" applyFont="1" applyFill="1" applyBorder="1" applyProtection="1">
      <protection locked="0"/>
    </xf>
    <xf numFmtId="37" fontId="11" fillId="8" borderId="2" xfId="1" applyNumberFormat="1" applyFont="1" applyFill="1" applyBorder="1" applyAlignment="1" applyProtection="1">
      <alignment horizontal="center"/>
      <protection locked="0"/>
    </xf>
    <xf numFmtId="173" fontId="11" fillId="8" borderId="2" xfId="1" applyNumberFormat="1" applyFont="1" applyFill="1" applyBorder="1" applyAlignment="1" applyProtection="1">
      <alignment horizontal="center"/>
      <protection locked="0"/>
    </xf>
    <xf numFmtId="173" fontId="11" fillId="8" borderId="2" xfId="1" applyNumberFormat="1" applyFont="1" applyFill="1" applyBorder="1" applyAlignment="1">
      <alignment horizontal="right"/>
    </xf>
    <xf numFmtId="0" fontId="11" fillId="8" borderId="2" xfId="1" applyFont="1" applyFill="1" applyBorder="1" applyAlignment="1">
      <alignment horizontal="center"/>
    </xf>
    <xf numFmtId="0" fontId="11" fillId="9" borderId="2" xfId="1" applyFont="1" applyFill="1" applyBorder="1" applyProtection="1">
      <protection locked="0"/>
    </xf>
    <xf numFmtId="0" fontId="11" fillId="9" borderId="2" xfId="1" applyFont="1" applyFill="1" applyBorder="1" applyAlignment="1">
      <alignment horizontal="left"/>
    </xf>
    <xf numFmtId="18" fontId="11" fillId="9" borderId="2" xfId="1" applyNumberFormat="1" applyFont="1" applyFill="1" applyBorder="1" applyAlignment="1" applyProtection="1">
      <protection locked="0"/>
    </xf>
    <xf numFmtId="0" fontId="18" fillId="9" borderId="2" xfId="8" applyFill="1" applyBorder="1" applyAlignment="1">
      <alignment horizontal="left"/>
    </xf>
    <xf numFmtId="173" fontId="11" fillId="9" borderId="2" xfId="5" applyNumberFormat="1" applyFont="1" applyFill="1" applyBorder="1" applyProtection="1">
      <protection locked="0"/>
    </xf>
    <xf numFmtId="37" fontId="11" fillId="9" borderId="2" xfId="1" applyNumberFormat="1" applyFont="1" applyFill="1" applyBorder="1" applyAlignment="1" applyProtection="1">
      <alignment horizontal="center"/>
      <protection locked="0"/>
    </xf>
    <xf numFmtId="173" fontId="11" fillId="9" borderId="2" xfId="1" applyNumberFormat="1" applyFont="1" applyFill="1" applyBorder="1" applyAlignment="1" applyProtection="1">
      <alignment horizontal="center"/>
      <protection locked="0"/>
    </xf>
    <xf numFmtId="173" fontId="11" fillId="9" borderId="2" xfId="1" applyNumberFormat="1" applyFont="1" applyFill="1" applyBorder="1" applyAlignment="1">
      <alignment horizontal="right"/>
    </xf>
    <xf numFmtId="0" fontId="11" fillId="9" borderId="2" xfId="1" applyFont="1" applyFill="1" applyBorder="1" applyAlignment="1">
      <alignment horizontal="center"/>
    </xf>
    <xf numFmtId="18" fontId="11" fillId="9" borderId="2" xfId="1" applyNumberFormat="1" applyFont="1" applyFill="1" applyBorder="1" applyAlignment="1" applyProtection="1">
      <alignment horizontal="right"/>
      <protection locked="0"/>
    </xf>
    <xf numFmtId="0" fontId="11" fillId="9" borderId="2" xfId="1" applyFont="1" applyFill="1" applyBorder="1" applyAlignment="1" applyProtection="1">
      <alignment horizontal="center"/>
      <protection locked="0"/>
    </xf>
    <xf numFmtId="11" fontId="11" fillId="9" borderId="2" xfId="1" applyNumberFormat="1" applyFont="1" applyFill="1" applyBorder="1" applyAlignment="1" applyProtection="1">
      <protection locked="0"/>
    </xf>
    <xf numFmtId="0" fontId="24" fillId="0" borderId="2" xfId="0" applyFont="1" applyFill="1" applyBorder="1"/>
    <xf numFmtId="0" fontId="24" fillId="0" borderId="2" xfId="0" applyFont="1" applyFill="1" applyBorder="1" applyAlignment="1" applyProtection="1">
      <alignment vertical="center" wrapText="1"/>
    </xf>
    <xf numFmtId="171" fontId="24" fillId="0" borderId="2" xfId="3" applyFont="1" applyFill="1" applyBorder="1"/>
    <xf numFmtId="172" fontId="24" fillId="0" borderId="2" xfId="9" applyFont="1" applyFill="1" applyBorder="1"/>
    <xf numFmtId="11" fontId="24" fillId="0" borderId="2" xfId="0" applyNumberFormat="1" applyFont="1" applyFill="1" applyBorder="1"/>
    <xf numFmtId="176" fontId="24" fillId="0" borderId="2" xfId="9" applyNumberFormat="1" applyFont="1" applyFill="1" applyBorder="1"/>
    <xf numFmtId="1" fontId="24" fillId="0" borderId="2" xfId="9" applyNumberFormat="1" applyFont="1" applyFill="1" applyBorder="1"/>
    <xf numFmtId="171" fontId="24" fillId="0" borderId="2" xfId="3" applyNumberFormat="1" applyFont="1" applyFill="1" applyBorder="1"/>
    <xf numFmtId="2" fontId="24" fillId="0" borderId="2" xfId="3" applyNumberFormat="1" applyFont="1" applyFill="1" applyBorder="1"/>
    <xf numFmtId="11" fontId="24" fillId="0" borderId="2" xfId="9" applyNumberFormat="1" applyFont="1" applyFill="1" applyBorder="1"/>
    <xf numFmtId="0" fontId="24" fillId="0" borderId="2" xfId="9" applyNumberFormat="1" applyFont="1" applyFill="1" applyBorder="1"/>
    <xf numFmtId="0" fontId="24" fillId="0" borderId="2" xfId="0" applyNumberFormat="1" applyFont="1" applyFill="1" applyBorder="1"/>
    <xf numFmtId="0" fontId="15" fillId="0" borderId="2" xfId="10" applyFont="1" applyFill="1" applyBorder="1" applyAlignment="1">
      <alignment wrapText="1"/>
    </xf>
    <xf numFmtId="39" fontId="24" fillId="0" borderId="2" xfId="3" applyNumberFormat="1" applyFont="1" applyFill="1" applyBorder="1"/>
    <xf numFmtId="37" fontId="24" fillId="0" borderId="2" xfId="3" applyNumberFormat="1" applyFont="1" applyFill="1" applyBorder="1"/>
  </cellXfs>
  <cellStyles count="11">
    <cellStyle name="Comma 2" xfId="5"/>
    <cellStyle name="Cost_Green" xfId="4"/>
    <cellStyle name="Currency 2" xfId="2"/>
    <cellStyle name="Lien hypertexte" xfId="8" builtinId="8"/>
    <cellStyle name="Milliers 2" xfId="9"/>
    <cellStyle name="Monétaire 2" xfId="3"/>
    <cellStyle name="Normal" xfId="0" builtinId="0"/>
    <cellStyle name="Normal 2" xfId="1"/>
    <cellStyle name="Normal 3" xfId="6"/>
    <cellStyle name="Normal_Sheet1" xfId="10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CC"/>
      <color rgb="FF33CCFF"/>
      <color rgb="FF66CCFF"/>
      <color rgb="FF95B3D7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419100</xdr:colOff>
      <xdr:row>15</xdr:row>
      <xdr:rowOff>139700</xdr:rowOff>
    </xdr:from>
    <xdr:to>
      <xdr:col>14</xdr:col>
      <xdr:colOff>126675</xdr:colOff>
      <xdr:row>25</xdr:row>
      <xdr:rowOff>1161881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8E01EE-D5C9-4656-995C-562BE1FCA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747500" y="3759200"/>
          <a:ext cx="3009575" cy="2927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51" workbookViewId="0">
      <selection activeCell="A22" sqref="A22"/>
    </sheetView>
  </sheetViews>
  <sheetFormatPr baseColWidth="10" defaultRowHeight="15" x14ac:dyDescent="0.25"/>
  <sheetData>
    <row r="1" spans="1:2" x14ac:dyDescent="0.25">
      <c r="A1" s="62" t="s">
        <v>120</v>
      </c>
    </row>
    <row r="3" spans="1:2" x14ac:dyDescent="0.25">
      <c r="A3" s="61" t="s">
        <v>54</v>
      </c>
      <c r="B3" s="60" t="s">
        <v>55</v>
      </c>
    </row>
    <row r="5" spans="1:2" x14ac:dyDescent="0.25">
      <c r="A5" t="s">
        <v>88</v>
      </c>
    </row>
    <row r="6" spans="1:2" x14ac:dyDescent="0.25">
      <c r="A6" t="s">
        <v>89</v>
      </c>
    </row>
    <row r="7" spans="1:2" x14ac:dyDescent="0.25">
      <c r="A7" t="s">
        <v>96</v>
      </c>
    </row>
    <row r="8" spans="1:2" x14ac:dyDescent="0.25">
      <c r="A8" t="s">
        <v>93</v>
      </c>
    </row>
    <row r="9" spans="1:2" x14ac:dyDescent="0.25">
      <c r="A9" t="s">
        <v>56</v>
      </c>
    </row>
    <row r="10" spans="1:2" x14ac:dyDescent="0.25">
      <c r="A10" s="60" t="s">
        <v>84</v>
      </c>
    </row>
    <row r="11" spans="1:2" x14ac:dyDescent="0.25">
      <c r="A11" t="s">
        <v>57</v>
      </c>
    </row>
    <row r="12" spans="1:2" x14ac:dyDescent="0.25">
      <c r="A12" t="s">
        <v>58</v>
      </c>
    </row>
    <row r="14" spans="1:2" x14ac:dyDescent="0.25">
      <c r="A14" t="s">
        <v>87</v>
      </c>
    </row>
    <row r="15" spans="1:2" x14ac:dyDescent="0.25">
      <c r="A15" t="s">
        <v>101</v>
      </c>
    </row>
    <row r="16" spans="1:2" x14ac:dyDescent="0.25">
      <c r="A16" t="s">
        <v>105</v>
      </c>
    </row>
    <row r="18" spans="1:3" x14ac:dyDescent="0.25">
      <c r="A18" s="61" t="s">
        <v>59</v>
      </c>
      <c r="B18" s="60" t="s">
        <v>91</v>
      </c>
      <c r="C18" s="60"/>
    </row>
    <row r="20" spans="1:3" x14ac:dyDescent="0.25">
      <c r="A20" t="s">
        <v>102</v>
      </c>
    </row>
    <row r="21" spans="1:3" x14ac:dyDescent="0.25">
      <c r="A21" t="s">
        <v>121</v>
      </c>
    </row>
    <row r="23" spans="1:3" x14ac:dyDescent="0.25">
      <c r="A23" s="61" t="s">
        <v>61</v>
      </c>
      <c r="B23" s="60" t="s">
        <v>62</v>
      </c>
    </row>
    <row r="25" spans="1:3" x14ac:dyDescent="0.25">
      <c r="A25" t="s">
        <v>113</v>
      </c>
    </row>
    <row r="26" spans="1:3" x14ac:dyDescent="0.25">
      <c r="A26" t="s">
        <v>68</v>
      </c>
    </row>
    <row r="27" spans="1:3" x14ac:dyDescent="0.25">
      <c r="A27" t="s">
        <v>63</v>
      </c>
    </row>
    <row r="28" spans="1:3" x14ac:dyDescent="0.25">
      <c r="A28" t="s">
        <v>97</v>
      </c>
    </row>
    <row r="29" spans="1:3" x14ac:dyDescent="0.25">
      <c r="A29" t="s">
        <v>94</v>
      </c>
    </row>
    <row r="30" spans="1:3" x14ac:dyDescent="0.25">
      <c r="A30" t="s">
        <v>64</v>
      </c>
    </row>
    <row r="31" spans="1:3" x14ac:dyDescent="0.25">
      <c r="A31" s="60" t="s">
        <v>84</v>
      </c>
    </row>
    <row r="32" spans="1:3" x14ac:dyDescent="0.25">
      <c r="A32" t="s">
        <v>95</v>
      </c>
    </row>
    <row r="33" spans="1:2" x14ac:dyDescent="0.25">
      <c r="A33" t="s">
        <v>98</v>
      </c>
    </row>
    <row r="35" spans="1:2" x14ac:dyDescent="0.25">
      <c r="A35" t="s">
        <v>99</v>
      </c>
    </row>
    <row r="36" spans="1:2" x14ac:dyDescent="0.25">
      <c r="A36" t="s">
        <v>100</v>
      </c>
    </row>
    <row r="37" spans="1:2" x14ac:dyDescent="0.25">
      <c r="A37" t="s">
        <v>106</v>
      </c>
    </row>
    <row r="39" spans="1:2" x14ac:dyDescent="0.25">
      <c r="A39" s="61" t="s">
        <v>65</v>
      </c>
      <c r="B39" s="60" t="s">
        <v>60</v>
      </c>
    </row>
    <row r="41" spans="1:2" x14ac:dyDescent="0.25">
      <c r="A41" t="s">
        <v>111</v>
      </c>
    </row>
    <row r="42" spans="1:2" x14ac:dyDescent="0.25">
      <c r="A42" t="s">
        <v>112</v>
      </c>
    </row>
    <row r="43" spans="1:2" x14ac:dyDescent="0.25">
      <c r="A43" t="s">
        <v>90</v>
      </c>
    </row>
    <row r="45" spans="1:2" x14ac:dyDescent="0.25">
      <c r="A45" s="61" t="s">
        <v>66</v>
      </c>
      <c r="B45" s="60" t="s">
        <v>81</v>
      </c>
    </row>
    <row r="47" spans="1:2" x14ac:dyDescent="0.25">
      <c r="A47" t="s">
        <v>114</v>
      </c>
    </row>
    <row r="48" spans="1:2" x14ac:dyDescent="0.25">
      <c r="A48" t="s">
        <v>82</v>
      </c>
    </row>
    <row r="49" spans="1:2" x14ac:dyDescent="0.25">
      <c r="A49" t="s">
        <v>83</v>
      </c>
    </row>
    <row r="50" spans="1:2" x14ac:dyDescent="0.25">
      <c r="A50" t="s">
        <v>103</v>
      </c>
    </row>
    <row r="51" spans="1:2" x14ac:dyDescent="0.25">
      <c r="A51" t="s">
        <v>115</v>
      </c>
    </row>
    <row r="52" spans="1:2" x14ac:dyDescent="0.25">
      <c r="A52" t="s">
        <v>116</v>
      </c>
    </row>
    <row r="53" spans="1:2" x14ac:dyDescent="0.25">
      <c r="A53" t="s">
        <v>85</v>
      </c>
    </row>
    <row r="55" spans="1:2" x14ac:dyDescent="0.25">
      <c r="A55" t="s">
        <v>107</v>
      </c>
    </row>
    <row r="57" spans="1:2" x14ac:dyDescent="0.25">
      <c r="A57" s="61" t="s">
        <v>70</v>
      </c>
      <c r="B57" s="60" t="s">
        <v>67</v>
      </c>
    </row>
    <row r="59" spans="1:2" x14ac:dyDescent="0.25">
      <c r="A59" t="s">
        <v>69</v>
      </c>
    </row>
    <row r="60" spans="1:2" x14ac:dyDescent="0.25">
      <c r="A60" t="s">
        <v>108</v>
      </c>
    </row>
    <row r="61" spans="1:2" x14ac:dyDescent="0.25">
      <c r="A61" t="s">
        <v>104</v>
      </c>
    </row>
    <row r="63" spans="1:2" x14ac:dyDescent="0.25">
      <c r="A63" s="61" t="s">
        <v>80</v>
      </c>
      <c r="B63" s="60" t="s">
        <v>71</v>
      </c>
    </row>
    <row r="65" spans="1:1" x14ac:dyDescent="0.25">
      <c r="A65" t="s">
        <v>72</v>
      </c>
    </row>
    <row r="66" spans="1:1" x14ac:dyDescent="0.25">
      <c r="A66" t="s">
        <v>74</v>
      </c>
    </row>
    <row r="67" spans="1:1" x14ac:dyDescent="0.25">
      <c r="A67" t="s">
        <v>73</v>
      </c>
    </row>
    <row r="68" spans="1:1" x14ac:dyDescent="0.25">
      <c r="A68" t="s">
        <v>75</v>
      </c>
    </row>
    <row r="69" spans="1:1" x14ac:dyDescent="0.25">
      <c r="A69" t="s">
        <v>76</v>
      </c>
    </row>
    <row r="70" spans="1:1" x14ac:dyDescent="0.25">
      <c r="A70" t="s">
        <v>77</v>
      </c>
    </row>
    <row r="71" spans="1:1" x14ac:dyDescent="0.25">
      <c r="A71" t="s">
        <v>109</v>
      </c>
    </row>
    <row r="72" spans="1:1" x14ac:dyDescent="0.25">
      <c r="A72" t="s">
        <v>110</v>
      </c>
    </row>
    <row r="74" spans="1:1" x14ac:dyDescent="0.25">
      <c r="A74" t="s">
        <v>117</v>
      </c>
    </row>
    <row r="75" spans="1:1" x14ac:dyDescent="0.25">
      <c r="A75" t="s">
        <v>78</v>
      </c>
    </row>
    <row r="76" spans="1:1" x14ac:dyDescent="0.25">
      <c r="A76" t="s">
        <v>79</v>
      </c>
    </row>
    <row r="77" spans="1:1" x14ac:dyDescent="0.25">
      <c r="A77" t="s">
        <v>109</v>
      </c>
    </row>
    <row r="78" spans="1:1" x14ac:dyDescent="0.25">
      <c r="A78" t="s">
        <v>110</v>
      </c>
    </row>
    <row r="80" spans="1:1" x14ac:dyDescent="0.25">
      <c r="A80" s="60" t="s">
        <v>86</v>
      </c>
    </row>
    <row r="82" spans="1:1" x14ac:dyDescent="0.25">
      <c r="A82" s="62" t="s">
        <v>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tabSelected="1"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O1" sqref="O1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30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40" t="s">
        <v>0</v>
      </c>
      <c r="B1" s="65" t="s">
        <v>34</v>
      </c>
      <c r="D1" s="31"/>
      <c r="M1" s="43" t="s">
        <v>36</v>
      </c>
      <c r="N1" s="32"/>
      <c r="O1" s="42" t="e">
        <f>#REF!</f>
        <v>#REF!</v>
      </c>
    </row>
    <row r="2" spans="1:15" s="15" customFormat="1" ht="15.75" thickBot="1" x14ac:dyDescent="0.3">
      <c r="A2" s="38" t="s">
        <v>37</v>
      </c>
      <c r="B2" s="64" t="s">
        <v>118</v>
      </c>
      <c r="C2" s="14"/>
      <c r="F2" s="26"/>
    </row>
    <row r="3" spans="1:15" s="15" customFormat="1" ht="16.5" thickTop="1" thickBot="1" x14ac:dyDescent="0.3">
      <c r="A3" s="39" t="s">
        <v>38</v>
      </c>
      <c r="B3" s="41">
        <v>2018</v>
      </c>
      <c r="C3" s="14"/>
      <c r="F3" s="26"/>
    </row>
    <row r="4" spans="1:15" s="15" customFormat="1" ht="16.5" thickTop="1" thickBot="1" x14ac:dyDescent="0.3">
      <c r="A4" s="37" t="s">
        <v>1</v>
      </c>
      <c r="B4" s="63">
        <v>81</v>
      </c>
      <c r="C4" s="14"/>
      <c r="D4" s="31" t="s">
        <v>138</v>
      </c>
      <c r="F4" s="26"/>
    </row>
    <row r="5" spans="1:15" s="24" customFormat="1" ht="15.75" thickTop="1" x14ac:dyDescent="0.25">
      <c r="A5" s="23"/>
      <c r="B5" s="27"/>
      <c r="C5" s="25"/>
      <c r="F5" s="28"/>
    </row>
    <row r="6" spans="1:15" s="22" customFormat="1" ht="49.5" customHeight="1" x14ac:dyDescent="0.25">
      <c r="A6" s="21" t="s">
        <v>39</v>
      </c>
      <c r="B6" s="34" t="s">
        <v>40</v>
      </c>
      <c r="C6" s="34" t="s">
        <v>41</v>
      </c>
      <c r="D6" s="34" t="s">
        <v>42</v>
      </c>
      <c r="E6" s="34" t="s">
        <v>43</v>
      </c>
      <c r="F6" s="34" t="s">
        <v>44</v>
      </c>
      <c r="G6" s="34" t="s">
        <v>45</v>
      </c>
      <c r="H6" s="36" t="s">
        <v>46</v>
      </c>
      <c r="I6" s="34" t="s">
        <v>15</v>
      </c>
      <c r="J6" s="34" t="s">
        <v>47</v>
      </c>
      <c r="K6" s="34" t="s">
        <v>48</v>
      </c>
      <c r="L6" s="34" t="s">
        <v>49</v>
      </c>
      <c r="M6" s="34" t="s">
        <v>50</v>
      </c>
      <c r="N6" s="35" t="s">
        <v>51</v>
      </c>
      <c r="O6" s="34" t="s">
        <v>52</v>
      </c>
    </row>
    <row r="7" spans="1:15" ht="15" x14ac:dyDescent="0.25">
      <c r="A7" s="72"/>
      <c r="B7" s="73" t="str">
        <f>'WT A0100'!B3</f>
        <v>Wheels &amp; Tires</v>
      </c>
      <c r="C7" s="74" t="e">
        <f>EL_A0001</f>
        <v>#NAME?</v>
      </c>
      <c r="D7" s="74" t="s">
        <v>11</v>
      </c>
      <c r="E7" s="74"/>
      <c r="F7" s="75" t="str">
        <f>'WT A0100'!B4</f>
        <v>Wheel Assembly</v>
      </c>
      <c r="G7" s="74"/>
      <c r="H7" s="76">
        <f>SUM(J7:M7)</f>
        <v>175.23</v>
      </c>
      <c r="I7" s="77">
        <f>WT_A0100_q</f>
        <v>4</v>
      </c>
      <c r="J7" s="78">
        <f>WT_A0100_m</f>
        <v>170</v>
      </c>
      <c r="K7" s="78">
        <f>WT_A0100_p</f>
        <v>3.63</v>
      </c>
      <c r="L7" s="78">
        <f>WT_A0100_f</f>
        <v>1.6</v>
      </c>
      <c r="M7" s="78"/>
      <c r="N7" s="79">
        <f>H7*I7</f>
        <v>700.92</v>
      </c>
      <c r="O7" s="80"/>
    </row>
    <row r="8" spans="1:15" ht="15" x14ac:dyDescent="0.25">
      <c r="A8" s="81"/>
      <c r="B8" s="82" t="str">
        <f>'WT A0100'!B3</f>
        <v>Wheels &amp; Tires</v>
      </c>
      <c r="C8" s="90"/>
      <c r="D8" s="83" t="s">
        <v>11</v>
      </c>
      <c r="E8" s="83"/>
      <c r="F8" s="84" t="e">
        <f>#REF!</f>
        <v>#REF!</v>
      </c>
      <c r="G8" s="83"/>
      <c r="H8" s="85">
        <f>SUM(J8:M8)</f>
        <v>0</v>
      </c>
      <c r="I8" s="86"/>
      <c r="J8" s="87"/>
      <c r="K8" s="87"/>
      <c r="L8" s="87"/>
      <c r="M8" s="87"/>
      <c r="N8" s="88">
        <f>H8*I8</f>
        <v>0</v>
      </c>
      <c r="O8" s="89"/>
    </row>
    <row r="9" spans="1:15" ht="14.25" x14ac:dyDescent="0.2">
      <c r="A9" s="81"/>
      <c r="B9" s="82" t="str">
        <f>'WT A0100'!$B$3</f>
        <v>Wheels &amp; Tires</v>
      </c>
      <c r="C9" s="83"/>
      <c r="D9" s="83" t="s">
        <v>11</v>
      </c>
      <c r="E9" s="83"/>
      <c r="F9" s="82"/>
      <c r="G9" s="83"/>
      <c r="H9" s="85">
        <f t="shared" ref="H7:H17" si="0">SUM(J9:M9)</f>
        <v>0</v>
      </c>
      <c r="I9" s="91"/>
      <c r="J9" s="87"/>
      <c r="K9" s="87"/>
      <c r="L9" s="87"/>
      <c r="M9" s="87"/>
      <c r="N9" s="88">
        <f t="shared" ref="N7:N17" si="1">H9*I9</f>
        <v>0</v>
      </c>
      <c r="O9" s="89"/>
    </row>
    <row r="10" spans="1:15" ht="14.25" x14ac:dyDescent="0.2">
      <c r="A10" s="81"/>
      <c r="B10" s="82" t="str">
        <f>'WT A0100'!$B$3</f>
        <v>Wheels &amp; Tires</v>
      </c>
      <c r="C10" s="83"/>
      <c r="D10" s="83" t="s">
        <v>11</v>
      </c>
      <c r="E10" s="83"/>
      <c r="F10" s="82"/>
      <c r="G10" s="83"/>
      <c r="H10" s="85">
        <f t="shared" si="0"/>
        <v>0</v>
      </c>
      <c r="I10" s="91"/>
      <c r="J10" s="87"/>
      <c r="K10" s="87"/>
      <c r="L10" s="87"/>
      <c r="M10" s="87"/>
      <c r="N10" s="88">
        <f t="shared" si="1"/>
        <v>0</v>
      </c>
      <c r="O10" s="89"/>
    </row>
    <row r="11" spans="1:15" ht="14.25" x14ac:dyDescent="0.2">
      <c r="A11" s="81"/>
      <c r="B11" s="82" t="str">
        <f>'WT A0100'!$B$3</f>
        <v>Wheels &amp; Tires</v>
      </c>
      <c r="C11" s="83"/>
      <c r="D11" s="83" t="s">
        <v>11</v>
      </c>
      <c r="E11" s="83"/>
      <c r="F11" s="82"/>
      <c r="G11" s="83"/>
      <c r="H11" s="85">
        <f t="shared" si="0"/>
        <v>0</v>
      </c>
      <c r="I11" s="91"/>
      <c r="J11" s="87"/>
      <c r="K11" s="87"/>
      <c r="L11" s="87"/>
      <c r="M11" s="87"/>
      <c r="N11" s="88">
        <f t="shared" si="1"/>
        <v>0</v>
      </c>
      <c r="O11" s="89"/>
    </row>
    <row r="12" spans="1:15" ht="14.25" x14ac:dyDescent="0.2">
      <c r="A12" s="81"/>
      <c r="B12" s="82" t="str">
        <f>'WT A0100'!$B$3</f>
        <v>Wheels &amp; Tires</v>
      </c>
      <c r="C12" s="83"/>
      <c r="D12" s="83" t="s">
        <v>11</v>
      </c>
      <c r="E12" s="83"/>
      <c r="F12" s="82"/>
      <c r="G12" s="83"/>
      <c r="H12" s="85">
        <f t="shared" si="0"/>
        <v>0</v>
      </c>
      <c r="I12" s="91"/>
      <c r="J12" s="87"/>
      <c r="K12" s="87"/>
      <c r="L12" s="87"/>
      <c r="M12" s="87"/>
      <c r="N12" s="88">
        <f t="shared" si="1"/>
        <v>0</v>
      </c>
      <c r="O12" s="89"/>
    </row>
    <row r="13" spans="1:15" ht="14.25" x14ac:dyDescent="0.2">
      <c r="A13" s="81"/>
      <c r="B13" s="82" t="str">
        <f>'WT A0100'!$B$3</f>
        <v>Wheels &amp; Tires</v>
      </c>
      <c r="C13" s="83"/>
      <c r="D13" s="83" t="s">
        <v>11</v>
      </c>
      <c r="E13" s="83"/>
      <c r="F13" s="82"/>
      <c r="G13" s="83"/>
      <c r="H13" s="85">
        <f t="shared" si="0"/>
        <v>0</v>
      </c>
      <c r="I13" s="91"/>
      <c r="J13" s="87"/>
      <c r="K13" s="87"/>
      <c r="L13" s="87"/>
      <c r="M13" s="87"/>
      <c r="N13" s="88">
        <f t="shared" si="1"/>
        <v>0</v>
      </c>
      <c r="O13" s="89"/>
    </row>
    <row r="14" spans="1:15" ht="14.25" x14ac:dyDescent="0.2">
      <c r="A14" s="81"/>
      <c r="B14" s="82" t="str">
        <f>'WT A0100'!$B$3</f>
        <v>Wheels &amp; Tires</v>
      </c>
      <c r="C14" s="83"/>
      <c r="D14" s="83" t="s">
        <v>11</v>
      </c>
      <c r="E14" s="83"/>
      <c r="F14" s="82"/>
      <c r="G14" s="83"/>
      <c r="H14" s="85">
        <f t="shared" si="0"/>
        <v>0</v>
      </c>
      <c r="I14" s="91"/>
      <c r="J14" s="87"/>
      <c r="K14" s="87"/>
      <c r="L14" s="87"/>
      <c r="M14" s="87"/>
      <c r="N14" s="88">
        <f t="shared" si="1"/>
        <v>0</v>
      </c>
      <c r="O14" s="89"/>
    </row>
    <row r="15" spans="1:15" ht="14.25" x14ac:dyDescent="0.2">
      <c r="A15" s="81"/>
      <c r="B15" s="82" t="str">
        <f>'WT A0100'!$B$3</f>
        <v>Wheels &amp; Tires</v>
      </c>
      <c r="C15" s="83"/>
      <c r="D15" s="83" t="s">
        <v>11</v>
      </c>
      <c r="E15" s="83"/>
      <c r="F15" s="82"/>
      <c r="G15" s="92"/>
      <c r="H15" s="85">
        <f t="shared" si="0"/>
        <v>0</v>
      </c>
      <c r="I15" s="91"/>
      <c r="J15" s="87"/>
      <c r="K15" s="87"/>
      <c r="L15" s="87"/>
      <c r="M15" s="87"/>
      <c r="N15" s="88">
        <f t="shared" si="1"/>
        <v>0</v>
      </c>
      <c r="O15" s="89"/>
    </row>
    <row r="16" spans="1:15" ht="14.25" x14ac:dyDescent="0.2">
      <c r="A16" s="81"/>
      <c r="B16" s="82" t="str">
        <f>'WT A0100'!$B$3</f>
        <v>Wheels &amp; Tires</v>
      </c>
      <c r="C16" s="83"/>
      <c r="D16" s="83" t="s">
        <v>11</v>
      </c>
      <c r="E16" s="83"/>
      <c r="F16" s="82"/>
      <c r="G16" s="83"/>
      <c r="H16" s="85">
        <f t="shared" si="0"/>
        <v>0</v>
      </c>
      <c r="I16" s="91"/>
      <c r="J16" s="87"/>
      <c r="K16" s="87"/>
      <c r="L16" s="87"/>
      <c r="M16" s="87"/>
      <c r="N16" s="88">
        <f t="shared" si="1"/>
        <v>0</v>
      </c>
      <c r="O16" s="89"/>
    </row>
    <row r="17" spans="1:15" ht="15" thickBot="1" x14ac:dyDescent="0.25">
      <c r="A17" s="81"/>
      <c r="B17" s="82" t="str">
        <f>'WT A0100'!$B$3</f>
        <v>Wheels &amp; Tires</v>
      </c>
      <c r="C17" s="83"/>
      <c r="D17" s="83" t="s">
        <v>11</v>
      </c>
      <c r="E17" s="83"/>
      <c r="F17" s="82"/>
      <c r="G17" s="83"/>
      <c r="H17" s="85">
        <f t="shared" si="0"/>
        <v>0</v>
      </c>
      <c r="I17" s="91"/>
      <c r="J17" s="87"/>
      <c r="K17" s="87"/>
      <c r="L17" s="87"/>
      <c r="M17" s="87"/>
      <c r="N17" s="88">
        <f t="shared" si="1"/>
        <v>0</v>
      </c>
      <c r="O17" s="89"/>
    </row>
    <row r="18" spans="1:15" s="12" customFormat="1" ht="15.75" thickTop="1" thickBot="1" x14ac:dyDescent="0.25">
      <c r="A18" s="5"/>
      <c r="B18" s="29" t="str">
        <f>'WT A0100'!B3</f>
        <v>Wheels &amp; Tires</v>
      </c>
      <c r="C18" s="1"/>
      <c r="D18" s="1"/>
      <c r="E18" s="1"/>
      <c r="F18" s="29" t="s">
        <v>53</v>
      </c>
      <c r="G18" s="1"/>
      <c r="H18" s="3"/>
      <c r="I18" s="4"/>
      <c r="J18" s="67">
        <f>SUMPRODUCT($I7:$I17,J7:J17)</f>
        <v>680</v>
      </c>
      <c r="K18" s="67">
        <f>SUMPRODUCT($I7:$I17,K7:K17)</f>
        <v>14.52</v>
      </c>
      <c r="L18" s="67">
        <f>SUMPRODUCT($I7:$I17,L7:L17)</f>
        <v>6.4</v>
      </c>
      <c r="M18" s="67">
        <f>SUMPRODUCT($I7:$I17,M7:M17)</f>
        <v>0</v>
      </c>
      <c r="N18" s="67">
        <f>SUM(N7:N17)</f>
        <v>700.92</v>
      </c>
      <c r="O18" s="2"/>
    </row>
    <row r="19" spans="1:15" ht="13.5" thickTop="1" x14ac:dyDescent="0.2">
      <c r="A19" s="11"/>
      <c r="B19" s="30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30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33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33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30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30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30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30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30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30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30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30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30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30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30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30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30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30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30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30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30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30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30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30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30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30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30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30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30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30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30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30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30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30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30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30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30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30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30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30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30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30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30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30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30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30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30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30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30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30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30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30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30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30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30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30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30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30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30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30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30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30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30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30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30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30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30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30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30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30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30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30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30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30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30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30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30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30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30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30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30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30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30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30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30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30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30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30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30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30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30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30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30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30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30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30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30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30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30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30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30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30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30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30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30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30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30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30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30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30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30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30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30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30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30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30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30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30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30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30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/>
    <hyperlink ref="F8" location="BR_01001" display="BR_01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FF"/>
    <pageSetUpPr fitToPage="1"/>
  </sheetPr>
  <dimension ref="A1:O27"/>
  <sheetViews>
    <sheetView zoomScale="75" zoomScaleNormal="75" zoomScaleSheetLayoutView="80" workbookViewId="0">
      <selection activeCell="B19" sqref="B19"/>
    </sheetView>
  </sheetViews>
  <sheetFormatPr baseColWidth="10" defaultColWidth="9.140625" defaultRowHeight="15" x14ac:dyDescent="0.25"/>
  <cols>
    <col min="1" max="1" width="11.42578125"/>
    <col min="2" max="2" width="32.7109375" customWidth="1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</row>
    <row r="2" spans="1:15" x14ac:dyDescent="0.25">
      <c r="A2" s="68" t="s">
        <v>0</v>
      </c>
      <c r="B2" s="16" t="s">
        <v>34</v>
      </c>
      <c r="C2" s="44"/>
      <c r="D2" s="44"/>
      <c r="E2" s="44" t="s">
        <v>119</v>
      </c>
      <c r="F2" s="44"/>
      <c r="G2" s="44"/>
      <c r="H2" s="44"/>
      <c r="I2" s="44"/>
      <c r="J2" s="68" t="s">
        <v>1</v>
      </c>
      <c r="K2" s="59">
        <v>81</v>
      </c>
      <c r="L2" s="44"/>
      <c r="M2" s="68" t="s">
        <v>2</v>
      </c>
      <c r="N2" s="66">
        <f>WT_A0100_m+WT_A0100_p+WT_A0100_f</f>
        <v>175.23</v>
      </c>
      <c r="O2" s="49"/>
    </row>
    <row r="3" spans="1:15" x14ac:dyDescent="0.25">
      <c r="A3" s="68" t="s">
        <v>3</v>
      </c>
      <c r="B3" s="16" t="s">
        <v>122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68" t="s">
        <v>4</v>
      </c>
      <c r="N3" s="58">
        <v>4</v>
      </c>
      <c r="O3" s="49"/>
    </row>
    <row r="4" spans="1:15" x14ac:dyDescent="0.25">
      <c r="A4" s="68" t="s">
        <v>5</v>
      </c>
      <c r="B4" s="45" t="s">
        <v>123</v>
      </c>
      <c r="C4" s="44"/>
      <c r="D4" s="44"/>
      <c r="E4" s="44"/>
      <c r="F4" s="44"/>
      <c r="G4" s="44"/>
      <c r="H4" s="44"/>
      <c r="I4" s="44"/>
      <c r="J4" s="69" t="s">
        <v>6</v>
      </c>
      <c r="K4" s="44"/>
      <c r="L4" s="44"/>
      <c r="M4" s="44"/>
      <c r="N4" s="44"/>
      <c r="O4" s="49"/>
    </row>
    <row r="5" spans="1:15" x14ac:dyDescent="0.25">
      <c r="A5" s="68" t="s">
        <v>7</v>
      </c>
      <c r="B5" s="17" t="s">
        <v>124</v>
      </c>
      <c r="C5" s="44"/>
      <c r="D5" s="44"/>
      <c r="E5" s="44"/>
      <c r="F5" s="44"/>
      <c r="G5" s="44"/>
      <c r="H5" s="44"/>
      <c r="I5" s="44"/>
      <c r="J5" s="69" t="s">
        <v>8</v>
      </c>
      <c r="K5" s="44"/>
      <c r="L5" s="44"/>
      <c r="M5" s="68" t="s">
        <v>9</v>
      </c>
      <c r="N5" s="57">
        <f>N2*N3</f>
        <v>700.92</v>
      </c>
      <c r="O5" s="49"/>
    </row>
    <row r="6" spans="1:15" x14ac:dyDescent="0.25">
      <c r="A6" s="68" t="s">
        <v>10</v>
      </c>
      <c r="B6" s="16" t="s">
        <v>11</v>
      </c>
      <c r="C6" s="44"/>
      <c r="D6" s="44"/>
      <c r="E6" s="44"/>
      <c r="F6" s="44"/>
      <c r="G6" s="44"/>
      <c r="H6" s="44"/>
      <c r="I6" s="44"/>
      <c r="J6" s="69" t="s">
        <v>12</v>
      </c>
      <c r="K6" s="44"/>
      <c r="L6" s="44"/>
      <c r="M6" s="44"/>
      <c r="N6" s="44"/>
      <c r="O6" s="49"/>
    </row>
    <row r="7" spans="1:15" x14ac:dyDescent="0.25">
      <c r="A7" s="68" t="s">
        <v>13</v>
      </c>
      <c r="B7" s="16" t="s">
        <v>125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9"/>
    </row>
    <row r="8" spans="1:15" x14ac:dyDescent="0.25">
      <c r="A8" s="50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9"/>
    </row>
    <row r="9" spans="1:15" x14ac:dyDescent="0.25">
      <c r="A9" s="50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9"/>
    </row>
    <row r="10" spans="1:15" x14ac:dyDescent="0.25">
      <c r="A10" s="68" t="s">
        <v>14</v>
      </c>
      <c r="B10" s="68" t="s">
        <v>17</v>
      </c>
      <c r="C10" s="68" t="s">
        <v>18</v>
      </c>
      <c r="D10" s="68" t="s">
        <v>19</v>
      </c>
      <c r="E10" s="68" t="s">
        <v>20</v>
      </c>
      <c r="F10" s="68" t="s">
        <v>21</v>
      </c>
      <c r="G10" s="68" t="s">
        <v>22</v>
      </c>
      <c r="H10" s="68" t="s">
        <v>23</v>
      </c>
      <c r="I10" s="68" t="s">
        <v>24</v>
      </c>
      <c r="J10" s="68" t="s">
        <v>25</v>
      </c>
      <c r="K10" s="68" t="s">
        <v>26</v>
      </c>
      <c r="L10" s="68" t="s">
        <v>27</v>
      </c>
      <c r="M10" s="68" t="s">
        <v>15</v>
      </c>
      <c r="N10" s="68" t="s">
        <v>16</v>
      </c>
      <c r="O10" s="49"/>
    </row>
    <row r="11" spans="1:15" ht="30" x14ac:dyDescent="0.25">
      <c r="A11" s="93">
        <v>10</v>
      </c>
      <c r="B11" s="94" t="s">
        <v>126</v>
      </c>
      <c r="C11" s="93" t="s">
        <v>127</v>
      </c>
      <c r="D11" s="95">
        <v>80</v>
      </c>
      <c r="E11" s="93"/>
      <c r="F11" s="93" t="s">
        <v>32</v>
      </c>
      <c r="G11" s="93"/>
      <c r="H11" s="96"/>
      <c r="I11" s="97"/>
      <c r="J11" s="98"/>
      <c r="K11" s="96"/>
      <c r="L11" s="96"/>
      <c r="M11" s="99">
        <v>1</v>
      </c>
      <c r="N11" s="100">
        <f>IF(J11="",D11*M11,D11*J11*K11*L11*M11)</f>
        <v>80</v>
      </c>
      <c r="O11" s="49"/>
    </row>
    <row r="12" spans="1:15" s="18" customFormat="1" x14ac:dyDescent="0.25">
      <c r="A12" s="93">
        <v>20</v>
      </c>
      <c r="B12" s="94" t="s">
        <v>128</v>
      </c>
      <c r="C12" s="93" t="s">
        <v>129</v>
      </c>
      <c r="D12" s="95">
        <v>85</v>
      </c>
      <c r="E12" s="93"/>
      <c r="F12" s="93" t="s">
        <v>32</v>
      </c>
      <c r="G12" s="93"/>
      <c r="H12" s="96"/>
      <c r="I12" s="97"/>
      <c r="J12" s="98"/>
      <c r="K12" s="96"/>
      <c r="L12" s="96"/>
      <c r="M12" s="99">
        <v>1</v>
      </c>
      <c r="N12" s="100">
        <f>IF(J12="",D12*M12,D12*J12*K12*L12*M12)</f>
        <v>85</v>
      </c>
      <c r="O12" s="51"/>
    </row>
    <row r="13" spans="1:15" ht="30" x14ac:dyDescent="0.25">
      <c r="A13" s="93">
        <v>30</v>
      </c>
      <c r="B13" s="94" t="s">
        <v>130</v>
      </c>
      <c r="C13" s="93"/>
      <c r="D13" s="95">
        <v>1</v>
      </c>
      <c r="E13" s="93"/>
      <c r="F13" s="93" t="s">
        <v>32</v>
      </c>
      <c r="G13" s="93"/>
      <c r="H13" s="96"/>
      <c r="I13" s="101"/>
      <c r="J13" s="98"/>
      <c r="K13" s="96"/>
      <c r="L13" s="102"/>
      <c r="M13" s="99">
        <v>1</v>
      </c>
      <c r="N13" s="100">
        <f>IF(J13="",D13*M13,D13*J13*K13*L13*M13)</f>
        <v>1</v>
      </c>
      <c r="O13" s="49"/>
    </row>
    <row r="14" spans="1:15" ht="30" x14ac:dyDescent="0.25">
      <c r="A14" s="93">
        <v>40</v>
      </c>
      <c r="B14" s="94" t="s">
        <v>131</v>
      </c>
      <c r="C14" s="93" t="s">
        <v>132</v>
      </c>
      <c r="D14" s="95">
        <v>4</v>
      </c>
      <c r="E14" s="93"/>
      <c r="F14" s="93" t="s">
        <v>32</v>
      </c>
      <c r="G14" s="93"/>
      <c r="H14" s="96"/>
      <c r="I14" s="101"/>
      <c r="J14" s="98"/>
      <c r="K14" s="96"/>
      <c r="L14" s="96"/>
      <c r="M14" s="103">
        <v>1</v>
      </c>
      <c r="N14" s="100">
        <f>IF(J14="",D14*M14,D14*J14*K14*L14*M14)</f>
        <v>4</v>
      </c>
      <c r="O14" s="49"/>
    </row>
    <row r="15" spans="1:15" x14ac:dyDescent="0.25">
      <c r="A15" s="52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68" t="s">
        <v>16</v>
      </c>
      <c r="N15" s="70">
        <f>SUM(N11:N14)</f>
        <v>170</v>
      </c>
      <c r="O15" s="49"/>
    </row>
    <row r="16" spans="1:15" x14ac:dyDescent="0.25">
      <c r="A16" s="50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9"/>
    </row>
    <row r="17" spans="1:15" s="20" customFormat="1" x14ac:dyDescent="0.25">
      <c r="A17" s="68" t="s">
        <v>14</v>
      </c>
      <c r="B17" s="68" t="s">
        <v>28</v>
      </c>
      <c r="C17" s="68" t="s">
        <v>18</v>
      </c>
      <c r="D17" s="68" t="s">
        <v>19</v>
      </c>
      <c r="E17" s="68" t="s">
        <v>29</v>
      </c>
      <c r="F17" s="68" t="s">
        <v>15</v>
      </c>
      <c r="G17" s="68" t="s">
        <v>30</v>
      </c>
      <c r="H17" s="68" t="s">
        <v>31</v>
      </c>
      <c r="I17" s="68" t="s">
        <v>16</v>
      </c>
      <c r="J17" s="19"/>
      <c r="K17" s="19"/>
      <c r="L17" s="19"/>
      <c r="M17" s="19"/>
      <c r="N17" s="19"/>
      <c r="O17" s="53"/>
    </row>
    <row r="18" spans="1:15" x14ac:dyDescent="0.25">
      <c r="A18" s="93">
        <v>10</v>
      </c>
      <c r="B18" s="104" t="s">
        <v>133</v>
      </c>
      <c r="C18" s="104" t="s">
        <v>134</v>
      </c>
      <c r="D18" s="95">
        <v>0.63</v>
      </c>
      <c r="E18" s="93" t="s">
        <v>32</v>
      </c>
      <c r="F18" s="93">
        <v>1</v>
      </c>
      <c r="G18" s="93"/>
      <c r="H18" s="93">
        <v>1</v>
      </c>
      <c r="I18" s="95">
        <f>D18*F18*H18</f>
        <v>0.63</v>
      </c>
      <c r="J18" s="44"/>
      <c r="K18" s="44"/>
      <c r="L18" s="44"/>
      <c r="M18" s="44"/>
      <c r="N18" s="44"/>
      <c r="O18" s="49"/>
    </row>
    <row r="19" spans="1:15" x14ac:dyDescent="0.25">
      <c r="A19" s="93">
        <v>20</v>
      </c>
      <c r="B19" s="105" t="s">
        <v>135</v>
      </c>
      <c r="C19" s="104" t="s">
        <v>136</v>
      </c>
      <c r="D19" s="95">
        <v>0.75</v>
      </c>
      <c r="E19" s="93" t="s">
        <v>32</v>
      </c>
      <c r="F19" s="93">
        <v>4</v>
      </c>
      <c r="G19" s="93"/>
      <c r="H19" s="93">
        <v>1</v>
      </c>
      <c r="I19" s="95">
        <f>D19*F19*H19</f>
        <v>3</v>
      </c>
      <c r="J19" s="44"/>
      <c r="K19" s="44"/>
      <c r="L19" s="44"/>
      <c r="M19" s="44"/>
      <c r="N19" s="44"/>
      <c r="O19" s="49"/>
    </row>
    <row r="20" spans="1:15" x14ac:dyDescent="0.25">
      <c r="A20" s="52"/>
      <c r="B20" s="19"/>
      <c r="C20" s="19"/>
      <c r="D20" s="19"/>
      <c r="E20" s="19"/>
      <c r="F20" s="19"/>
      <c r="G20" s="19"/>
      <c r="H20" s="71" t="s">
        <v>16</v>
      </c>
      <c r="I20" s="70">
        <f>SUM(I18:I19)</f>
        <v>3.63</v>
      </c>
      <c r="J20" s="44"/>
      <c r="K20" s="44"/>
      <c r="L20" s="44"/>
      <c r="M20" s="44"/>
      <c r="N20" s="44"/>
      <c r="O20" s="49"/>
    </row>
    <row r="21" spans="1:15" x14ac:dyDescent="0.25">
      <c r="A21" s="50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</row>
    <row r="22" spans="1:15" x14ac:dyDescent="0.25">
      <c r="A22" s="68" t="s">
        <v>14</v>
      </c>
      <c r="B22" s="68" t="s">
        <v>33</v>
      </c>
      <c r="C22" s="68" t="s">
        <v>18</v>
      </c>
      <c r="D22" s="68" t="s">
        <v>19</v>
      </c>
      <c r="E22" s="68" t="s">
        <v>20</v>
      </c>
      <c r="F22" s="68" t="s">
        <v>21</v>
      </c>
      <c r="G22" s="68" t="s">
        <v>22</v>
      </c>
      <c r="H22" s="68" t="s">
        <v>23</v>
      </c>
      <c r="I22" s="68" t="s">
        <v>15</v>
      </c>
      <c r="J22" s="68" t="s">
        <v>16</v>
      </c>
      <c r="K22" s="44"/>
      <c r="L22" s="44"/>
      <c r="M22" s="44"/>
      <c r="N22" s="44"/>
      <c r="O22" s="49"/>
    </row>
    <row r="23" spans="1:15" x14ac:dyDescent="0.25">
      <c r="A23" s="93">
        <v>10</v>
      </c>
      <c r="B23" s="94" t="s">
        <v>137</v>
      </c>
      <c r="C23" s="93" t="s">
        <v>134</v>
      </c>
      <c r="D23" s="95">
        <v>0.4</v>
      </c>
      <c r="E23" s="93"/>
      <c r="F23" s="106" t="s">
        <v>35</v>
      </c>
      <c r="G23" s="93"/>
      <c r="H23" s="104"/>
      <c r="I23" s="107">
        <v>4</v>
      </c>
      <c r="J23" s="95">
        <f>D23*I23</f>
        <v>1.6</v>
      </c>
      <c r="K23" s="44"/>
      <c r="L23" s="44"/>
      <c r="M23" s="44"/>
      <c r="N23" s="44"/>
      <c r="O23" s="49"/>
    </row>
    <row r="24" spans="1:15" x14ac:dyDescent="0.25">
      <c r="A24" s="52"/>
      <c r="B24" s="19"/>
      <c r="C24" s="19"/>
      <c r="D24" s="19"/>
      <c r="E24" s="19"/>
      <c r="F24" s="19"/>
      <c r="G24" s="19"/>
      <c r="H24" s="19"/>
      <c r="I24" s="71" t="s">
        <v>16</v>
      </c>
      <c r="J24" s="70">
        <f>SUM(J23:J23)</f>
        <v>1.6</v>
      </c>
      <c r="K24" s="44"/>
      <c r="L24" s="44"/>
      <c r="M24" s="44"/>
      <c r="N24" s="44"/>
      <c r="O24" s="49"/>
    </row>
    <row r="25" spans="1:15" x14ac:dyDescent="0.25">
      <c r="A25" s="50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9"/>
    </row>
    <row r="26" spans="1:15" ht="99.75" customHeight="1" thickBot="1" x14ac:dyDescent="0.3">
      <c r="A26" s="54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6"/>
    </row>
    <row r="27" spans="1:15" x14ac:dyDescent="0.2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</row>
  </sheetData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2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9</vt:i4>
      </vt:variant>
    </vt:vector>
  </HeadingPairs>
  <TitlesOfParts>
    <vt:vector size="12" baseType="lpstr">
      <vt:lpstr>Instructions</vt:lpstr>
      <vt:lpstr>BOM</vt:lpstr>
      <vt:lpstr>WT A0100</vt:lpstr>
      <vt:lpstr>BOM!Car</vt:lpstr>
      <vt:lpstr>BOM!CompCode</vt:lpstr>
      <vt:lpstr>BOM!Impression_des_titres</vt:lpstr>
      <vt:lpstr>WT_A0100</vt:lpstr>
      <vt:lpstr>WT_A0100_f</vt:lpstr>
      <vt:lpstr>WT_A0100_m</vt:lpstr>
      <vt:lpstr>WT_A0100_p</vt:lpstr>
      <vt:lpstr>WT_A0100_q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Arthur Perdereau</cp:lastModifiedBy>
  <cp:revision>0</cp:revision>
  <dcterms:created xsi:type="dcterms:W3CDTF">2015-05-29T18:57:13Z</dcterms:created>
  <dcterms:modified xsi:type="dcterms:W3CDTF">2018-04-01T17:26:35Z</dcterms:modified>
  <dc:language>fr-FR</dc:language>
</cp:coreProperties>
</file>