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FR A0800" sheetId="4" r:id="rId1"/>
    <sheet name="FR 08001" sheetId="5" r:id="rId2"/>
    <sheet name="FR 08002" sheetId="6" r:id="rId3"/>
    <sheet name="FR 08003" sheetId="7" r:id="rId4"/>
  </sheets>
  <externalReferences>
    <externalReference r:id="rId5"/>
    <externalReference r:id="rId6"/>
  </externalReferences>
  <definedNames>
    <definedName name="a">#REF!</definedName>
    <definedName name="EL_A0003_f">#REF!</definedName>
    <definedName name="EL_A0003_m">#REF!</definedName>
    <definedName name="EL_A0003_p">#REF!</definedName>
    <definedName name="EL_A0003_t">#REF!</definedName>
    <definedName name="EN_04001_q">'[2]EN Parts'!$N$541</definedName>
    <definedName name="EN_04002_q">'[2]EN Parts'!$N$572</definedName>
    <definedName name="EN_04003_q">'[2]EN Parts'!$N$594</definedName>
    <definedName name="EN_04004_q">'[2]EN Parts'!$N$616</definedName>
    <definedName name="EN_04005_q">'[2]EN Parts'!$N$637</definedName>
    <definedName name="EN_04006_q">'[2]EN Parts'!$N$658</definedName>
    <definedName name="Process_P1">#REF!</definedName>
    <definedName name="Processes">#REF!</definedName>
    <definedName name="Uni">[1]BOM!#REF!</definedName>
  </definedNames>
  <calcPr calcId="145621" iterateDelta="1E-4"/>
</workbook>
</file>

<file path=xl/calcChain.xml><?xml version="1.0" encoding="utf-8"?>
<calcChain xmlns="http://schemas.openxmlformats.org/spreadsheetml/2006/main">
  <c r="J10" i="7" l="1"/>
  <c r="E10" i="7" s="1"/>
  <c r="N10" i="7" s="1"/>
  <c r="N11" i="7" s="1"/>
  <c r="N1" i="7" s="1"/>
  <c r="I14" i="7"/>
  <c r="I15" i="7"/>
  <c r="I16" i="7"/>
  <c r="J10" i="6"/>
  <c r="E10" i="6" s="1"/>
  <c r="N10" i="6" s="1"/>
  <c r="N11" i="6" s="1"/>
  <c r="N1" i="6" s="1"/>
  <c r="I14" i="6"/>
  <c r="I15" i="6"/>
  <c r="I16" i="6"/>
  <c r="I17" i="6"/>
  <c r="I18" i="6"/>
  <c r="I19" i="6"/>
  <c r="J10" i="5"/>
  <c r="E10" i="5" s="1"/>
  <c r="N10" i="5" s="1"/>
  <c r="N11" i="5" s="1"/>
  <c r="I14" i="5"/>
  <c r="I18" i="5" s="1"/>
  <c r="I15" i="5"/>
  <c r="I16" i="5"/>
  <c r="I17" i="5"/>
  <c r="N15" i="4"/>
  <c r="N16" i="4"/>
  <c r="N17" i="4"/>
  <c r="I20" i="4"/>
  <c r="I27" i="4" s="1"/>
  <c r="I21" i="4"/>
  <c r="I22" i="4"/>
  <c r="I23" i="4"/>
  <c r="I24" i="4"/>
  <c r="I25" i="4"/>
  <c r="I26" i="4"/>
  <c r="J30" i="4"/>
  <c r="J33" i="4" s="1"/>
  <c r="J31" i="4"/>
  <c r="J32" i="4"/>
  <c r="C11" i="4" l="1"/>
  <c r="E11" i="4" s="1"/>
  <c r="N4" i="7"/>
  <c r="N4" i="6"/>
  <c r="C10" i="4"/>
  <c r="E10" i="4" s="1"/>
  <c r="N1" i="5"/>
  <c r="N4" i="5" l="1"/>
  <c r="C9" i="4"/>
  <c r="E9" i="4" s="1"/>
  <c r="E12" i="4" s="1"/>
  <c r="N1" i="4" s="1"/>
  <c r="N4" i="4" s="1"/>
</calcChain>
</file>

<file path=xl/sharedStrings.xml><?xml version="1.0" encoding="utf-8"?>
<sst xmlns="http://schemas.openxmlformats.org/spreadsheetml/2006/main" count="282" uniqueCount="95">
  <si>
    <t>Sub Total</t>
  </si>
  <si>
    <t>mm</t>
  </si>
  <si>
    <t>Rocker axles nuts</t>
  </si>
  <si>
    <t>Nut, Grade 8.8 (SAE 5)</t>
  </si>
  <si>
    <t>Paddles on rockers assembling bolts</t>
  </si>
  <si>
    <t>Bolt, Grade 8.8 (SAE 5)</t>
  </si>
  <si>
    <t xml:space="preserve">Rocker axles </t>
  </si>
  <si>
    <t>Quantity</t>
  </si>
  <si>
    <t>Unit2</t>
  </si>
  <si>
    <t>Size2</t>
  </si>
  <si>
    <t>Unit1</t>
  </si>
  <si>
    <t>Size1</t>
  </si>
  <si>
    <t>UnitCost</t>
  </si>
  <si>
    <t>Use</t>
  </si>
  <si>
    <t>Fastener</t>
  </si>
  <si>
    <t>ItemOrder</t>
  </si>
  <si>
    <t>M3 bolts assembling</t>
  </si>
  <si>
    <t xml:space="preserve">Ratchet &lt;= 6.35 mm </t>
  </si>
  <si>
    <t>Paddles on paddles rockers assembling</t>
  </si>
  <si>
    <t>Assemble, 1 kg, Loose</t>
  </si>
  <si>
    <t>Switches installation</t>
  </si>
  <si>
    <t>Assemble, 1 kg, Line on line</t>
  </si>
  <si>
    <t>Springs installation</t>
  </si>
  <si>
    <t>Assemble, 1 kg, Interference</t>
  </si>
  <si>
    <t>M4 nuts tightening</t>
  </si>
  <si>
    <t>Reaction tool &lt;= 6,35 mm</t>
  </si>
  <si>
    <t>Engagement Length&gt;4D</t>
  </si>
  <si>
    <t>M4 Bolts assembling</t>
  </si>
  <si>
    <t>Paddles rockers on main part assembling</t>
  </si>
  <si>
    <t>Mult. Val.</t>
  </si>
  <si>
    <t>Multiplier</t>
  </si>
  <si>
    <t>Unit</t>
  </si>
  <si>
    <t>Process</t>
  </si>
  <si>
    <t>Gearshifting signal switches</t>
  </si>
  <si>
    <t>Switch, Toggle</t>
  </si>
  <si>
    <t>Rockers callback springs</t>
  </si>
  <si>
    <t>Spring, Compression (General)</t>
  </si>
  <si>
    <t>Density</t>
  </si>
  <si>
    <t>Length</t>
  </si>
  <si>
    <t>Area</t>
  </si>
  <si>
    <t>Area Name</t>
  </si>
  <si>
    <t>Material</t>
  </si>
  <si>
    <t>Paddles</t>
  </si>
  <si>
    <t>Paddles rockers</t>
  </si>
  <si>
    <t>Paddles mount main part</t>
  </si>
  <si>
    <t>Part Cost</t>
  </si>
  <si>
    <t>Part</t>
  </si>
  <si>
    <t>Bought from Pro Shift, cost as made</t>
  </si>
  <si>
    <t>Details</t>
  </si>
  <si>
    <t>FileLink3</t>
  </si>
  <si>
    <t>AA</t>
  </si>
  <si>
    <t>Suffix</t>
  </si>
  <si>
    <t>Extended Cost</t>
  </si>
  <si>
    <t>FileLink2</t>
  </si>
  <si>
    <t>P/N Base</t>
  </si>
  <si>
    <t>FileLink1</t>
  </si>
  <si>
    <t xml:space="preserve">Gearshifting paddles </t>
  </si>
  <si>
    <t>Assembly</t>
  </si>
  <si>
    <t>Qty</t>
  </si>
  <si>
    <t>Frame and Body</t>
  </si>
  <si>
    <t>System</t>
  </si>
  <si>
    <t>Asm Cost</t>
  </si>
  <si>
    <t>Car #</t>
  </si>
  <si>
    <t>Back to BOM</t>
  </si>
  <si>
    <t>Ecole Centrale de Lyon</t>
  </si>
  <si>
    <t>University</t>
  </si>
  <si>
    <t>Machine - Hole Length &gt;= 4D</t>
  </si>
  <si>
    <t>Axles holes</t>
  </si>
  <si>
    <t>Drilled holes &lt; 25.4 mm dia.</t>
  </si>
  <si>
    <t>Steering wheel bolts holes</t>
  </si>
  <si>
    <t>Material - Plastic</t>
  </si>
  <si>
    <t>cm^3</t>
  </si>
  <si>
    <t>Main shape machining</t>
  </si>
  <si>
    <t>Machining</t>
  </si>
  <si>
    <t>Machining Setup, Install and remove</t>
  </si>
  <si>
    <t>Rectangular 100 mm x50mm</t>
  </si>
  <si>
    <t>kg</t>
  </si>
  <si>
    <t>Plastic, Polycarbonate</t>
  </si>
  <si>
    <t>Bought part, cost as made</t>
  </si>
  <si>
    <t>FR 08001</t>
  </si>
  <si>
    <t>cm</t>
  </si>
  <si>
    <t>Paddles mounting threads</t>
  </si>
  <si>
    <t>Threading, internal</t>
  </si>
  <si>
    <t>Paddles mounting holes</t>
  </si>
  <si>
    <t>unit</t>
  </si>
  <si>
    <t>Rocker axles holes</t>
  </si>
  <si>
    <t>Rectangular 40 mm x 35 mm</t>
  </si>
  <si>
    <t>FR 08002</t>
  </si>
  <si>
    <t>Material - Titanium</t>
  </si>
  <si>
    <t>Paddle contouring</t>
  </si>
  <si>
    <t>Laser cut</t>
  </si>
  <si>
    <t>Rectangular 125 mm x 45 mm</t>
  </si>
  <si>
    <t>Titanium</t>
  </si>
  <si>
    <t>FR 08003</t>
  </si>
  <si>
    <t>FR A0800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</si>
</sst>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&quot;$&quot;* #,##0.00_);_(&quot;$&quot;* \(#,##0.00\);_(&quot;$&quot;* &quot;-&quot;??_);_(@_)"/>
    <numFmt numFmtId="165" formatCode="0.0"/>
    <numFmt numFmtId="166" formatCode="&quot;$&quot;#,##0.00"/>
    <numFmt numFmtId="167" formatCode="_(* #,##0.00_);_(* \(#,##0.00\);_(* &quot;-&quot;??_);_(@_)"/>
    <numFmt numFmtId="168" formatCode="_(* #,##0_);_(* \(#,##0\);_(* &quot;-&quot;??_);_(@_)"/>
    <numFmt numFmtId="169" formatCode="\$#,##0.00,;&quot;($&quot;#,##0.00\)"/>
    <numFmt numFmtId="170" formatCode="_(* #,##0.00_);_(* \(#,##0.00\);_(* \-??_);_(@_)"/>
    <numFmt numFmtId="171" formatCode="_(\$* #,##0.00_);_(\$* \(#,##0.00\);_(\$* \-??_);_(@_)"/>
    <numFmt numFmtId="172" formatCode="\$#,##0.00_);&quot;($&quot;#,##0.00\)"/>
    <numFmt numFmtId="173" formatCode="_(* #,##0.000_);_(* \(#,##0.000\);_(* &quot;-&quot;??_);_(@_)"/>
    <numFmt numFmtId="174" formatCode="_(* #,##0.0000_);_(* \(#,##0.0000\);_(* &quot;-&quot;??_);_(@_)"/>
    <numFmt numFmtId="17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rgb="FFFCD5B5"/>
      </patternFill>
    </fill>
    <fill>
      <patternFill patternType="solid">
        <fgColor rgb="FFFFCCFF"/>
        <bgColor rgb="FFFAC09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4">
    <xf numFmtId="0" fontId="0" fillId="0" borderId="0"/>
    <xf numFmtId="164" fontId="5" fillId="0" borderId="0" applyFont="0" applyFill="0" applyBorder="0" applyAlignment="0" applyProtection="0"/>
    <xf numFmtId="165" fontId="6" fillId="0" borderId="2">
      <alignment vertical="center" wrapText="1"/>
    </xf>
    <xf numFmtId="0" fontId="7" fillId="0" borderId="0"/>
    <xf numFmtId="167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2" fillId="2" borderId="3">
      <alignment vertical="center" wrapText="1"/>
    </xf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9" fontId="5" fillId="0" borderId="4">
      <alignment vertical="center" wrapText="1"/>
    </xf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0" fontId="5" fillId="0" borderId="0" applyFill="0" applyBorder="0" applyAlignment="0" applyProtection="0"/>
    <xf numFmtId="171" fontId="5" fillId="0" borderId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5" fillId="0" borderId="0"/>
    <xf numFmtId="0" fontId="6" fillId="0" borderId="0"/>
    <xf numFmtId="0" fontId="10" fillId="0" borderId="0"/>
    <xf numFmtId="166" fontId="6" fillId="0" borderId="2">
      <alignment vertical="center" wrapText="1"/>
    </xf>
    <xf numFmtId="172" fontId="6" fillId="0" borderId="2">
      <alignment vertical="center" wrapText="1"/>
    </xf>
  </cellStyleXfs>
  <cellXfs count="48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164" fontId="4" fillId="0" borderId="1" xfId="1" applyFont="1" applyFill="1" applyBorder="1"/>
    <xf numFmtId="37" fontId="4" fillId="0" borderId="1" xfId="1" applyNumberFormat="1" applyFont="1" applyFill="1" applyBorder="1"/>
    <xf numFmtId="0" fontId="4" fillId="0" borderId="1" xfId="0" applyNumberFormat="1" applyFont="1" applyFill="1" applyBorder="1"/>
    <xf numFmtId="0" fontId="4" fillId="0" borderId="1" xfId="0" applyFont="1" applyFill="1" applyBorder="1"/>
    <xf numFmtId="39" fontId="4" fillId="0" borderId="1" xfId="1" applyNumberFormat="1" applyFont="1" applyFill="1" applyBorder="1"/>
    <xf numFmtId="0" fontId="4" fillId="0" borderId="1" xfId="0" applyFont="1" applyFill="1" applyBorder="1" applyAlignment="1">
      <alignment wrapText="1"/>
    </xf>
    <xf numFmtId="166" fontId="6" fillId="0" borderId="1" xfId="2" applyNumberFormat="1" applyBorder="1">
      <alignment vertical="center" wrapText="1"/>
    </xf>
    <xf numFmtId="0" fontId="4" fillId="0" borderId="1" xfId="0" applyFont="1" applyFill="1" applyBorder="1" applyAlignment="1" applyProtection="1">
      <alignment wrapText="1"/>
    </xf>
    <xf numFmtId="0" fontId="4" fillId="0" borderId="1" xfId="0" applyFont="1" applyFill="1" applyBorder="1" applyAlignment="1" applyProtection="1">
      <alignment vertical="center" wrapText="1"/>
    </xf>
    <xf numFmtId="0" fontId="4" fillId="0" borderId="1" xfId="0" applyNumberFormat="1" applyFont="1" applyFill="1" applyBorder="1" applyAlignment="1">
      <alignment wrapText="1"/>
    </xf>
    <xf numFmtId="0" fontId="5" fillId="0" borderId="1" xfId="3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164" fontId="4" fillId="0" borderId="1" xfId="1" applyNumberFormat="1" applyFont="1" applyFill="1" applyBorder="1"/>
    <xf numFmtId="0" fontId="4" fillId="0" borderId="1" xfId="4" applyNumberFormat="1" applyFont="1" applyFill="1" applyBorder="1"/>
    <xf numFmtId="167" fontId="4" fillId="0" borderId="1" xfId="4" applyFont="1" applyFill="1" applyBorder="1"/>
    <xf numFmtId="168" fontId="4" fillId="0" borderId="1" xfId="4" applyNumberFormat="1" applyFont="1" applyFill="1" applyBorder="1"/>
    <xf numFmtId="11" fontId="4" fillId="0" borderId="1" xfId="0" applyNumberFormat="1" applyFont="1" applyFill="1" applyBorder="1"/>
    <xf numFmtId="164" fontId="4" fillId="0" borderId="0" xfId="1" applyNumberFormat="1" applyFont="1" applyFill="1" applyBorder="1"/>
    <xf numFmtId="37" fontId="4" fillId="0" borderId="0" xfId="4" applyNumberFormat="1" applyFont="1" applyFill="1" applyBorder="1"/>
    <xf numFmtId="0" fontId="4" fillId="0" borderId="0" xfId="0" quotePrefix="1" applyFont="1" applyFill="1" applyBorder="1" applyAlignment="1">
      <alignment horizontal="right"/>
    </xf>
    <xf numFmtId="0" fontId="8" fillId="0" borderId="0" xfId="5" applyFill="1" applyBorder="1"/>
    <xf numFmtId="0" fontId="4" fillId="0" borderId="0" xfId="0" applyFont="1" applyFill="1" applyBorder="1" applyAlignment="1">
      <alignment wrapText="1"/>
    </xf>
    <xf numFmtId="164" fontId="4" fillId="0" borderId="1" xfId="1" applyFont="1" applyFill="1" applyBorder="1" applyAlignment="1">
      <alignment wrapText="1"/>
    </xf>
    <xf numFmtId="173" fontId="4" fillId="0" borderId="1" xfId="4" applyNumberFormat="1" applyFont="1" applyFill="1" applyBorder="1"/>
    <xf numFmtId="174" fontId="4" fillId="0" borderId="1" xfId="4" applyNumberFormat="1" applyFont="1" applyFill="1" applyBorder="1"/>
    <xf numFmtId="11" fontId="4" fillId="0" borderId="1" xfId="0" applyNumberFormat="1" applyFont="1" applyFill="1" applyBorder="1" applyAlignment="1">
      <alignment wrapText="1"/>
    </xf>
    <xf numFmtId="175" fontId="4" fillId="0" borderId="1" xfId="0" applyNumberFormat="1" applyFont="1" applyFill="1" applyBorder="1"/>
    <xf numFmtId="0" fontId="5" fillId="0" borderId="3" xfId="3" applyFont="1" applyFill="1" applyBorder="1" applyAlignment="1">
      <alignment wrapText="1"/>
    </xf>
    <xf numFmtId="164" fontId="4" fillId="0" borderId="1" xfId="1" applyNumberFormat="1" applyFont="1" applyFill="1" applyBorder="1" applyAlignment="1"/>
    <xf numFmtId="0" fontId="4" fillId="0" borderId="1" xfId="4" applyNumberFormat="1" applyFont="1" applyFill="1" applyBorder="1" applyAlignment="1"/>
    <xf numFmtId="0" fontId="4" fillId="3" borderId="1" xfId="0" applyFont="1" applyFill="1" applyBorder="1" applyAlignment="1"/>
    <xf numFmtId="11" fontId="4" fillId="3" borderId="1" xfId="0" applyNumberFormat="1" applyFont="1" applyFill="1" applyBorder="1" applyAlignment="1"/>
    <xf numFmtId="0" fontId="4" fillId="3" borderId="1" xfId="0" applyFont="1" applyFill="1" applyBorder="1" applyAlignment="1">
      <alignment wrapText="1"/>
    </xf>
    <xf numFmtId="175" fontId="4" fillId="3" borderId="1" xfId="0" applyNumberFormat="1" applyFont="1" applyFill="1" applyBorder="1" applyAlignment="1"/>
    <xf numFmtId="164" fontId="4" fillId="0" borderId="1" xfId="1" applyFont="1" applyFill="1" applyBorder="1" applyAlignment="1"/>
    <xf numFmtId="0" fontId="4" fillId="0" borderId="1" xfId="0" applyFont="1" applyFill="1" applyBorder="1" applyAlignment="1"/>
    <xf numFmtId="173" fontId="4" fillId="0" borderId="1" xfId="4" applyNumberFormat="1" applyFont="1" applyFill="1" applyBorder="1" applyAlignment="1"/>
    <xf numFmtId="174" fontId="4" fillId="0" borderId="1" xfId="4" applyNumberFormat="1" applyFont="1" applyFill="1" applyBorder="1" applyAlignment="1"/>
    <xf numFmtId="167" fontId="4" fillId="0" borderId="1" xfId="4" applyFont="1" applyFill="1" applyBorder="1" applyAlignment="1"/>
    <xf numFmtId="0" fontId="11" fillId="4" borderId="5" xfId="0" applyFont="1" applyFill="1" applyBorder="1"/>
    <xf numFmtId="0" fontId="4" fillId="0" borderId="0" xfId="0" applyFont="1" applyFill="1" applyBorder="1" applyAlignment="1">
      <alignment horizontal="left"/>
    </xf>
    <xf numFmtId="0" fontId="8" fillId="0" borderId="1" xfId="5" applyFill="1" applyBorder="1"/>
    <xf numFmtId="2" fontId="11" fillId="4" borderId="5" xfId="0" applyNumberFormat="1" applyFont="1" applyFill="1" applyBorder="1"/>
    <xf numFmtId="0" fontId="11" fillId="5" borderId="5" xfId="0" applyFont="1" applyFill="1" applyBorder="1"/>
    <xf numFmtId="2" fontId="11" fillId="5" borderId="5" xfId="0" applyNumberFormat="1" applyFont="1" applyFill="1" applyBorder="1"/>
  </cellXfs>
  <cellStyles count="34">
    <cellStyle name="Comma 2" xfId="6"/>
    <cellStyle name="Comma 2 2" xfId="7"/>
    <cellStyle name="Cost_Green" xfId="8"/>
    <cellStyle name="Currency 2" xfId="9"/>
    <cellStyle name="Currency 2 2" xfId="10"/>
    <cellStyle name="Excel Built-in Explanatory Text" xfId="11"/>
    <cellStyle name="Lien hypertexte" xfId="5" builtinId="8"/>
    <cellStyle name="Milliers 2" xfId="4"/>
    <cellStyle name="Milliers 2 2" xfId="12"/>
    <cellStyle name="Milliers 3" xfId="13"/>
    <cellStyle name="Milliers 3 2" xfId="14"/>
    <cellStyle name="Milliers 4" xfId="15"/>
    <cellStyle name="Monétaire 10" xfId="1"/>
    <cellStyle name="Monétaire 10 2" xfId="16"/>
    <cellStyle name="Monétaire 2" xfId="17"/>
    <cellStyle name="Monétaire 2 3" xfId="18"/>
    <cellStyle name="Monétaire 2 3 3" xfId="19"/>
    <cellStyle name="Monétaire 3" xfId="20"/>
    <cellStyle name="Monétaire 35" xfId="21"/>
    <cellStyle name="Monétaire 4 3" xfId="22"/>
    <cellStyle name="Monétaire 7" xfId="23"/>
    <cellStyle name="Normal" xfId="0" builtinId="0"/>
    <cellStyle name="Normal 10" xfId="24"/>
    <cellStyle name="Normal 2" xfId="25"/>
    <cellStyle name="Normal 2 2" xfId="26"/>
    <cellStyle name="Normal 2 2 4" xfId="27"/>
    <cellStyle name="Normal 2 2 4 4" xfId="28"/>
    <cellStyle name="Normal 3" xfId="29"/>
    <cellStyle name="Normal 4" xfId="30"/>
    <cellStyle name="Normal 6" xfId="31"/>
    <cellStyle name="Normal_Sheet1" xfId="3"/>
    <cellStyle name="Style 1" xfId="32"/>
    <cellStyle name="Style 1 2" xfId="2"/>
    <cellStyle name="TableStyleLight1" xfId="33"/>
  </cellStyles>
  <dxfs count="0"/>
  <tableStyles count="0" defaultTableStyle="TableStyleMedium2" defaultPivotStyle="PivotStyleMedium9"/>
  <colors>
    <mruColors>
      <color rgb="FFFF66FF"/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laume%20Touz&#233;/Downloads/COST-OLYMPIX-MODIFI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&#239;c/Dropbox/EPSA/Cost/Cost_annees_precedentes/Cost-Atomix-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s"/>
      <sheetName val="Cost Summary"/>
      <sheetName val="BOM"/>
      <sheetName val="BR"/>
      <sheetName val="BR A0001"/>
      <sheetName val="BR 01001"/>
      <sheetName val="BR 01002"/>
      <sheetName val="BR 01002 Drawing"/>
      <sheetName val="BR 01003"/>
      <sheetName val="BR 01004"/>
      <sheetName val="BR 01004 Drawing"/>
      <sheetName val="BR A0002"/>
      <sheetName val="BR 02001"/>
      <sheetName val="BR 02002"/>
      <sheetName val="BR 02002 Drawing"/>
      <sheetName val="BR 02003"/>
      <sheetName val="BR A0003"/>
      <sheetName val="BR 03001"/>
      <sheetName val="BR 03001 Drawing"/>
      <sheetName val="BR 03002"/>
      <sheetName val="BR 03002 Drawing"/>
      <sheetName val="BR 03003"/>
      <sheetName val="EN"/>
      <sheetName val="EN A0001"/>
      <sheetName val="EN 01001"/>
      <sheetName val="EN 01002"/>
      <sheetName val="EN 01002 Drawing"/>
      <sheetName val="EN 01003"/>
      <sheetName val="EN 01003 Drawing"/>
      <sheetName val="EN A0002"/>
      <sheetName val="EN 02001"/>
      <sheetName val="EN 02001 Drawing"/>
      <sheetName val="EN 02002"/>
      <sheetName val="EN 02002 Drawing"/>
      <sheetName val="EN 02003"/>
      <sheetName val="EN 02004"/>
      <sheetName val="EN 02005"/>
      <sheetName val="EN 02006"/>
      <sheetName val="EN 02007"/>
      <sheetName val="EN 02008"/>
      <sheetName val="EN A0003"/>
      <sheetName val="EN 03001"/>
      <sheetName val="EN 03001 Drawing"/>
      <sheetName val="EN 03001 Drawing 2"/>
      <sheetName val="EN 03002"/>
      <sheetName val="EN 03003"/>
      <sheetName val="EN 03004"/>
      <sheetName val="EN 03005"/>
      <sheetName val="EN 03005 Drawing"/>
      <sheetName val="EN 03006"/>
      <sheetName val="EN 03006 Drawing"/>
      <sheetName val="EN 03007"/>
      <sheetName val="EN 03007 Drawing"/>
      <sheetName val="EN 03008"/>
      <sheetName val="EN 03008 Drawing"/>
      <sheetName val="EN A0004"/>
      <sheetName val="EN 04001"/>
      <sheetName val="EN 04002"/>
      <sheetName val="EN 04003"/>
      <sheetName val="EN 04003 Drawing"/>
      <sheetName val="EN 04004"/>
      <sheetName val="EN 04004 Drawing"/>
      <sheetName val="EN A0005"/>
      <sheetName val="EN 05001"/>
      <sheetName val="EN 05002"/>
      <sheetName val="EN 05003"/>
      <sheetName val="EN 05003 Drawing"/>
      <sheetName val="EN 05004"/>
      <sheetName val="EN 05004 Drawing"/>
      <sheetName val="EN 05005"/>
      <sheetName val="EN 05005 Drawing"/>
      <sheetName val="EN 05006"/>
      <sheetName val="EN A0006"/>
      <sheetName val="EN 06001"/>
      <sheetName val="EN 06002"/>
      <sheetName val="EN 06003"/>
      <sheetName val="EN 06004"/>
      <sheetName val="EN 06005"/>
      <sheetName val="EN 06006"/>
      <sheetName val="EN 06007"/>
      <sheetName val="EN 06008"/>
      <sheetName val="EN 06009"/>
      <sheetName val="EN 06010"/>
      <sheetName val="EN 06010 Drawing"/>
      <sheetName val="EN 06011"/>
      <sheetName val="EN 06011 Drawing"/>
      <sheetName val="EN 06012"/>
      <sheetName val="EN 06012 Drawing"/>
      <sheetName val="EN 06013"/>
      <sheetName val="EN 06013 Drawing"/>
      <sheetName val="EN A0007"/>
      <sheetName val="EN A0008"/>
      <sheetName val="EN 08001"/>
      <sheetName val="EN 08002"/>
      <sheetName val="EN 08002 Drawing"/>
      <sheetName val="EN 08003"/>
      <sheetName val="EN 08003 Drawing"/>
      <sheetName val="EN 08004"/>
      <sheetName val="EN 08004 Drawing"/>
      <sheetName val="EN 08005"/>
      <sheetName val="EN 08006"/>
      <sheetName val="EN 08007"/>
      <sheetName val="EN 08007 Drawing"/>
      <sheetName val="EN 08008"/>
      <sheetName val="EN 08008 Drawing"/>
      <sheetName val="EN 08009"/>
      <sheetName val="EN 08009 Drawing"/>
      <sheetName val="EN 08010"/>
      <sheetName val="EN 08011"/>
      <sheetName val="EN A0009"/>
      <sheetName val="EN 09001"/>
      <sheetName val="EN 09002"/>
      <sheetName val="EN 09002 Drawing"/>
      <sheetName val="EN 09003"/>
      <sheetName val="EN 09003 Drawing"/>
      <sheetName val="EN 09004"/>
      <sheetName val="EN 09004-5-6-7 Drawing"/>
      <sheetName val="EN 09005"/>
      <sheetName val="EN 09006"/>
      <sheetName val="EN 09007"/>
      <sheetName val="EN 09008"/>
      <sheetName val="EN 09008 Drawing"/>
      <sheetName val="EN 09009"/>
      <sheetName val="EN 09009 Drawing"/>
      <sheetName val="EN A0010"/>
      <sheetName val="EN 10001"/>
      <sheetName val="EN 10002"/>
      <sheetName val="EN 10003"/>
      <sheetName val="EN 10004"/>
      <sheetName val="EN A0011"/>
      <sheetName val="EN 11001"/>
      <sheetName val="EN 11002"/>
      <sheetName val="EN 11003"/>
      <sheetName val="EN 11003 Drawing"/>
      <sheetName val="EN 11004"/>
      <sheetName val="EN 11004 Drawing"/>
      <sheetName val="EN 11005"/>
      <sheetName val="EN 11005 Drawing"/>
      <sheetName val="FR"/>
      <sheetName val="FR A0001"/>
      <sheetName val="FR 01001"/>
      <sheetName val="FR 01002"/>
      <sheetName val="FR 01003"/>
      <sheetName val="FR A0002"/>
      <sheetName val="FR 02001"/>
      <sheetName val="FR A0003"/>
      <sheetName val="FR 03001"/>
      <sheetName val="FR 03001 Drawing"/>
      <sheetName val="FR 03002"/>
      <sheetName val="FR 03002 Drawing"/>
      <sheetName val="FR 03003"/>
      <sheetName val="FR 03003 Drawing"/>
      <sheetName val="FR 03004"/>
      <sheetName val="FR 03004 Drawing"/>
      <sheetName val="FR 03005"/>
      <sheetName val="FR 03005 Drawing"/>
      <sheetName val="FR 03006"/>
      <sheetName val="FR 03006 Drawing"/>
      <sheetName val="FR 03007"/>
      <sheetName val="FR 03007 Drawing"/>
      <sheetName val="FR 03008"/>
      <sheetName val="FR 03008 Drawing"/>
      <sheetName val="FR 03009"/>
      <sheetName val="FR 03009 Drawing"/>
      <sheetName val="FR 03010"/>
      <sheetName val="FR 03010 Drawing"/>
      <sheetName val="FR 03011"/>
      <sheetName val="FR 03011 Drawing"/>
      <sheetName val="FR 03012"/>
      <sheetName val="FR 03012 Drawing"/>
      <sheetName val="FR 03013"/>
      <sheetName val="FR 03013 Drawing"/>
      <sheetName val="FR 03014"/>
      <sheetName val="FR 03014 Drawing"/>
      <sheetName val="FR 03015"/>
      <sheetName val="FR 03015 Drawing"/>
      <sheetName val="FR 03016"/>
      <sheetName val="FR 03016 Drawing"/>
      <sheetName val="FR 03017"/>
      <sheetName val="FR 03017 Drawing"/>
      <sheetName val="FR 03018"/>
      <sheetName val="FR 03019"/>
      <sheetName val="FR 03019 Drawing"/>
      <sheetName val="FR 03020"/>
      <sheetName val="FR 03020 Drawing"/>
      <sheetName val="FR A0004"/>
      <sheetName val="FR 04001"/>
      <sheetName val="FR 04002"/>
      <sheetName val="FR 04003"/>
      <sheetName val="FR 04003 Drawing"/>
      <sheetName val="FR 04004"/>
      <sheetName val="FR 04004 Drawing"/>
      <sheetName val="FR 04005"/>
      <sheetName val="FR 04005 Drawing"/>
      <sheetName val="FR A0005"/>
      <sheetName val="FR 05001"/>
      <sheetName val="FR 05001 Drawing"/>
      <sheetName val="FR 05002"/>
      <sheetName val="FR 05003"/>
      <sheetName val="FR 05003 Drawing"/>
      <sheetName val="FR 05004"/>
      <sheetName val="FR 05005"/>
      <sheetName val="FR A0006"/>
      <sheetName val="FR 06001"/>
      <sheetName val="FR 06002"/>
      <sheetName val="FR 06003"/>
      <sheetName val="FR 06003 Drawing"/>
      <sheetName val="FR 06004"/>
      <sheetName val="FR 06004 Drawing"/>
      <sheetName val="FR 06005"/>
      <sheetName val="FR 06005 Drawing"/>
      <sheetName val="FR 06006"/>
      <sheetName val="FR A0007"/>
      <sheetName val="FR 07001"/>
      <sheetName val="FR 07002"/>
      <sheetName val="FR 07003"/>
      <sheetName val="FR 07004"/>
      <sheetName val="FR 07005"/>
      <sheetName val="FR 07005 Drawing"/>
      <sheetName val="FR 07006"/>
      <sheetName val="EL"/>
      <sheetName val="EL A0001"/>
      <sheetName val="EL 01001"/>
      <sheetName val="EL 01002"/>
      <sheetName val="EL 01002 Drawing"/>
      <sheetName val="EL A0002"/>
      <sheetName val="EL 02001"/>
      <sheetName val="EL 02001 Drawing"/>
      <sheetName val="EL 02002"/>
      <sheetName val="EL 02002 Drawing"/>
      <sheetName val="EL 02003"/>
      <sheetName val="EL 02003 Drawing"/>
      <sheetName val="EL 02004"/>
      <sheetName val="EL 02004 Drawing"/>
      <sheetName val="EL A0003"/>
      <sheetName val="EL 03001"/>
      <sheetName val="EL A0004"/>
      <sheetName val="EL 04001"/>
      <sheetName val="EL 04001 Drawing"/>
      <sheetName val="EL 04002"/>
      <sheetName val="EL 04002 Drawing"/>
      <sheetName val="EL 04003"/>
      <sheetName val="EL 04003 Drawing"/>
      <sheetName val="EL 04004"/>
      <sheetName val="EL 04004 Drawing"/>
      <sheetName val="EL A0005"/>
      <sheetName val="EL 05001"/>
      <sheetName val="MS"/>
      <sheetName val="MS A0001"/>
      <sheetName val="MS 01001"/>
      <sheetName val="MS 01001 Drawing"/>
      <sheetName val="MS 01002"/>
      <sheetName val="MS 01002 Drawing"/>
      <sheetName val="MS 01003"/>
      <sheetName val="MS 01003 Drawing"/>
      <sheetName val="MS 01004"/>
      <sheetName val="MS 01004-5 Drawing"/>
      <sheetName val="MS 01005"/>
      <sheetName val="MS 01006"/>
      <sheetName val="MS 01006 Drawing"/>
      <sheetName val="MS 01007"/>
      <sheetName val="MS 01007 Drawing"/>
      <sheetName val="MS 01008"/>
      <sheetName val="MS 01008-9 Drawing"/>
      <sheetName val="MS 01009"/>
      <sheetName val="MS 01010"/>
      <sheetName val="MS 01010-11 Drawing"/>
      <sheetName val="MS 01011"/>
      <sheetName val="MS 01012"/>
      <sheetName val="MS01012 Drawing"/>
      <sheetName val="MS 01013"/>
      <sheetName val="MS 01013 Drawing"/>
      <sheetName val="MS 01014"/>
      <sheetName val="MS 01014 Drawing"/>
      <sheetName val="MS A0002"/>
      <sheetName val="MS 02001"/>
      <sheetName val="MS A0003"/>
      <sheetName val="MS 03001"/>
      <sheetName val="MS 03001 Drawing"/>
      <sheetName val="MS 03002"/>
      <sheetName val="MS 03002 Drawing"/>
      <sheetName val="MS 03003"/>
      <sheetName val="MS 03003 Drawing"/>
      <sheetName val="MS A0004"/>
      <sheetName val="MS 04001"/>
      <sheetName val="MS 04002"/>
      <sheetName val="MS 04002 Drawing"/>
      <sheetName val="MS 04003"/>
      <sheetName val="MS 04004"/>
      <sheetName val="MS 04005"/>
      <sheetName val="MS A0005"/>
      <sheetName val="MS 05001"/>
      <sheetName val="MS 05001 Drawing"/>
      <sheetName val="ST"/>
      <sheetName val="ST A0001"/>
      <sheetName val="ST 01001"/>
      <sheetName val="ST 01001 Drawing"/>
      <sheetName val="ST 01002"/>
      <sheetName val="ST 01003"/>
      <sheetName val="ST 01003 Drawing"/>
      <sheetName val="ST 01004"/>
      <sheetName val="ST 01004 Drawing"/>
      <sheetName val="ST A0002"/>
      <sheetName val="ST 02001"/>
      <sheetName val="ST 02001 Drawing"/>
      <sheetName val="ST 02002"/>
      <sheetName val="ST 02003"/>
      <sheetName val="ST 02004"/>
      <sheetName val="ST 02004 Drawing"/>
      <sheetName val="ST 02005"/>
      <sheetName val="ST 02005 Drawing"/>
      <sheetName val="ST 02006"/>
      <sheetName val="ST 02006 Drawing"/>
      <sheetName val="ST 02007"/>
      <sheetName val="ST 02007 Drawing"/>
      <sheetName val="ST A0003"/>
      <sheetName val="ST 03001"/>
      <sheetName val="ST 03002"/>
      <sheetName val="ST 03003"/>
      <sheetName val="ST A0004"/>
      <sheetName val="ST 04001"/>
      <sheetName val="ST 04002"/>
      <sheetName val="ST 04002 Drawing"/>
      <sheetName val="ST 04003"/>
      <sheetName val="ST 04003 Drawing"/>
      <sheetName val="ST 04004"/>
      <sheetName val="ST 04004 Drawing"/>
      <sheetName val="ST 04005"/>
      <sheetName val="ST 04005 Drawing"/>
      <sheetName val="ST 04006"/>
      <sheetName val="ST 04006 Drawing"/>
      <sheetName val="ST A0005"/>
      <sheetName val="ST 05001"/>
      <sheetName val="ST 05002"/>
      <sheetName val="SU"/>
      <sheetName val="SU A0001"/>
      <sheetName val="SU 01001"/>
      <sheetName val="SU 01-2-3-4001 Drawing"/>
      <sheetName val="SU 01002"/>
      <sheetName val="SU 01002 Drawing"/>
      <sheetName val="SU 01003"/>
      <sheetName val="SU tubes drawings"/>
      <sheetName val="SU 01004"/>
      <sheetName val="SU 01005"/>
      <sheetName val="SU 01005 -026-035-046 Drawing"/>
      <sheetName val="SU 01006"/>
      <sheetName val="SU 01-03006 Drawing"/>
      <sheetName val="SU 01007"/>
      <sheetName val="SU 01008"/>
      <sheetName val="SU 01009"/>
      <sheetName val="SU 01010"/>
      <sheetName val="SU A0002"/>
      <sheetName val="SU 02001"/>
      <sheetName val="SU 02002"/>
      <sheetName val="SU 02002 Drawing"/>
      <sheetName val="SU 02003"/>
      <sheetName val="SU 02004"/>
      <sheetName val="SU 02005"/>
      <sheetName val="SU 02005 Drawing"/>
      <sheetName val="SU 02006"/>
      <sheetName val="SU 02007"/>
      <sheetName val="SU 02007-04007 Drawing"/>
      <sheetName val="SU 02008"/>
      <sheetName val="SU 02008 Drawing"/>
      <sheetName val="SU 02009"/>
      <sheetName val="SU 02009 Drawing"/>
      <sheetName val="SU 02010"/>
      <sheetName val="SU 02010 Drawing"/>
      <sheetName val="SU 02011"/>
      <sheetName val="SU 02011 Drawing"/>
      <sheetName val="SU A0003"/>
      <sheetName val="SU 03001"/>
      <sheetName val="SU 03002"/>
      <sheetName val="SU 03002 Drawing"/>
      <sheetName val="SU 03003"/>
      <sheetName val="SU 03004"/>
      <sheetName val="SU 03005"/>
      <sheetName val="SU 03006"/>
      <sheetName val="SU 03007"/>
      <sheetName val="SU 03008"/>
      <sheetName val="SU 03009"/>
      <sheetName val="SU 03010"/>
      <sheetName val="SU A0004"/>
      <sheetName val="SU 04001"/>
      <sheetName val="SU 04002"/>
      <sheetName val="SU 04002 Drawing"/>
      <sheetName val="SU 04003"/>
      <sheetName val="SU 04004"/>
      <sheetName val="SU 04005"/>
      <sheetName val="SU 04005 Drawing"/>
      <sheetName val="SU 04006"/>
      <sheetName val="SU 04007"/>
      <sheetName val="SU 04008"/>
      <sheetName val="SU 04008 Drawing"/>
      <sheetName val="SU 04009"/>
      <sheetName val="SU 04009 Drawing"/>
      <sheetName val="SU 04010"/>
      <sheetName val="SU 04010 Drawing"/>
      <sheetName val="SU 04011"/>
      <sheetName val="SU 04011 Drawing"/>
      <sheetName val="SU A0005"/>
      <sheetName val="SU 05001"/>
      <sheetName val="SU 05001 Drawing"/>
      <sheetName val="SU 05002"/>
      <sheetName val="SU 05003"/>
      <sheetName val="SU A0006"/>
      <sheetName val="SU 06001"/>
      <sheetName val="SU 06001 Drawing"/>
      <sheetName val="SU 06002"/>
      <sheetName val="SU 06002 Drawing"/>
      <sheetName val="SU 06003"/>
      <sheetName val="SU 06004"/>
      <sheetName val="SU 06005"/>
      <sheetName val="SU 06006"/>
      <sheetName val="SU 06007"/>
      <sheetName val="SU 06007 - 08007 Drawing"/>
      <sheetName val="SU A0007"/>
      <sheetName val="SU 07001"/>
      <sheetName val="SU 07001 Drawing"/>
      <sheetName val="SU 07002"/>
      <sheetName val="SU 07003"/>
      <sheetName val="SU A0008"/>
      <sheetName val="SU 08001"/>
      <sheetName val="SU 08001 Drawing"/>
      <sheetName val="SU 08002"/>
      <sheetName val="SU 08002 Drawing"/>
      <sheetName val="SU 08003"/>
      <sheetName val="SU 08004"/>
      <sheetName val="SU 08005"/>
      <sheetName val="SU 08006"/>
      <sheetName val="SU 08007"/>
      <sheetName val="SU A0009"/>
      <sheetName val="SU 09001"/>
      <sheetName val="SU 09002"/>
      <sheetName val="SU A0010"/>
      <sheetName val="SU 10001"/>
      <sheetName val="SU 10001 Drawing"/>
      <sheetName val="SU 10002"/>
      <sheetName val="SU 10002 Drawing"/>
      <sheetName val="SU 10003"/>
      <sheetName val="SU 10003 Drawing"/>
      <sheetName val="SU 10004"/>
      <sheetName val="SU 10004 Drawing"/>
      <sheetName val="SU 10005"/>
      <sheetName val="SU 10005 Drawing"/>
      <sheetName val="SU 10006"/>
      <sheetName val="SU 10006 Drawing"/>
      <sheetName val="SU 10007"/>
      <sheetName val="SU 10007 Drawing"/>
      <sheetName val="SU A0011"/>
      <sheetName val="SU 11001"/>
      <sheetName val="SU 11001 Drawing"/>
      <sheetName val="SU 11002"/>
      <sheetName val="SU 11002 Drawing"/>
      <sheetName val="SU 11003"/>
      <sheetName val="SU 11003 Drawing"/>
      <sheetName val="SU 11004"/>
      <sheetName val="SU 11004 Drawing"/>
      <sheetName val="SU 11005"/>
      <sheetName val="SU 11005 Drawing"/>
      <sheetName val="SU 11006"/>
      <sheetName val="WT"/>
      <sheetName val="WT A0001"/>
      <sheetName val="WT A0002"/>
      <sheetName val="WT 02001"/>
      <sheetName val="WT 02001 Drawing"/>
      <sheetName val="WT 02002"/>
      <sheetName val="WT 02002 Drawing"/>
      <sheetName val="WT 02003"/>
      <sheetName val="WT 02003-03003 Drawing"/>
      <sheetName val="WT A0003"/>
      <sheetName val="WT 03001"/>
      <sheetName val="WT 03001 Drawing"/>
      <sheetName val="WT 03002"/>
      <sheetName val="WT 03002 Drawing"/>
      <sheetName val="WT 03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Summary"/>
      <sheetName val="BOM"/>
      <sheetName val="BR Assemblies"/>
      <sheetName val="BR Parts"/>
      <sheetName val="EN Assemblies"/>
      <sheetName val="EN Parts"/>
      <sheetName val="EN_Drawings"/>
      <sheetName val="FR Assemblies"/>
      <sheetName val="FR Parts"/>
      <sheetName val="FR_Drawings"/>
      <sheetName val="EL Assemblies"/>
      <sheetName val="EL Parts"/>
      <sheetName val="EL_Drawings"/>
      <sheetName val="MS Assemblies"/>
      <sheetName val="MS Parts"/>
      <sheetName val="MS_Drawings"/>
      <sheetName val="ST Assemblies"/>
      <sheetName val="ST Parts"/>
      <sheetName val="ST_Drawings"/>
      <sheetName val="SU Assemblies"/>
      <sheetName val="SU Parts"/>
      <sheetName val="SU_Drawings"/>
      <sheetName val="WT Assemblies"/>
      <sheetName val="WT Parts"/>
      <sheetName val="WT_Drawings"/>
      <sheetName val="Revision Log"/>
    </sheetNames>
    <sheetDataSet>
      <sheetData sheetId="0"/>
      <sheetData sheetId="1"/>
      <sheetData sheetId="2"/>
      <sheetData sheetId="3"/>
      <sheetData sheetId="4"/>
      <sheetData sheetId="5">
        <row r="541">
          <cell r="N541">
            <v>1</v>
          </cell>
        </row>
        <row r="572">
          <cell r="N572">
            <v>1</v>
          </cell>
        </row>
        <row r="594">
          <cell r="N594">
            <v>1</v>
          </cell>
        </row>
        <row r="616">
          <cell r="N616">
            <v>1</v>
          </cell>
        </row>
        <row r="637">
          <cell r="N637">
            <v>1</v>
          </cell>
        </row>
        <row r="658">
          <cell r="N65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N33"/>
  <sheetViews>
    <sheetView workbookViewId="0">
      <selection activeCell="G10" sqref="G10"/>
    </sheetView>
  </sheetViews>
  <sheetFormatPr baseColWidth="10" defaultRowHeight="14.4" x14ac:dyDescent="0.3"/>
  <cols>
    <col min="1" max="1" width="10.33203125" bestFit="1" customWidth="1"/>
    <col min="2" max="2" width="32.77734375" bestFit="1" customWidth="1"/>
    <col min="3" max="3" width="25.77734375" bestFit="1" customWidth="1"/>
    <col min="4" max="5" width="9.109375" bestFit="1" customWidth="1"/>
    <col min="6" max="6" width="8.6640625" bestFit="1" customWidth="1"/>
    <col min="7" max="7" width="12" customWidth="1"/>
    <col min="8" max="8" width="9.6640625" bestFit="1" customWidth="1"/>
    <col min="9" max="9" width="10.77734375" bestFit="1" customWidth="1"/>
    <col min="10" max="10" width="9.1093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4" x14ac:dyDescent="0.3">
      <c r="A1" s="42" t="s">
        <v>65</v>
      </c>
      <c r="B1" s="2" t="s">
        <v>64</v>
      </c>
      <c r="C1" s="2"/>
      <c r="D1" s="2"/>
      <c r="E1" s="2"/>
      <c r="F1" s="23" t="s">
        <v>63</v>
      </c>
      <c r="G1" s="2"/>
      <c r="H1" s="2"/>
      <c r="I1" s="2"/>
      <c r="J1" s="42" t="s">
        <v>62</v>
      </c>
      <c r="K1" s="22">
        <v>81</v>
      </c>
      <c r="L1" s="2"/>
      <c r="M1" s="42" t="s">
        <v>61</v>
      </c>
      <c r="N1" s="20">
        <f>E12+N17+I27+J33</f>
        <v>32.659384999999993</v>
      </c>
    </row>
    <row r="2" spans="1:14" x14ac:dyDescent="0.3">
      <c r="A2" s="42" t="s">
        <v>60</v>
      </c>
      <c r="B2" s="2" t="s">
        <v>59</v>
      </c>
      <c r="C2" s="2"/>
      <c r="D2" s="2"/>
      <c r="E2" s="2"/>
      <c r="F2" s="2"/>
      <c r="G2" s="2"/>
      <c r="H2" s="2"/>
      <c r="I2" s="2"/>
      <c r="J2" s="2"/>
      <c r="K2" s="2"/>
      <c r="L2" s="2"/>
      <c r="M2" s="42" t="s">
        <v>58</v>
      </c>
      <c r="N2" s="21">
        <v>1</v>
      </c>
    </row>
    <row r="3" spans="1:14" x14ac:dyDescent="0.3">
      <c r="A3" s="42" t="s">
        <v>57</v>
      </c>
      <c r="B3" s="2" t="s">
        <v>56</v>
      </c>
      <c r="C3" s="2"/>
      <c r="D3" s="2"/>
      <c r="E3" s="2"/>
      <c r="F3" s="2"/>
      <c r="G3" s="2"/>
      <c r="H3" s="2"/>
      <c r="I3" s="2"/>
      <c r="J3" s="42" t="s">
        <v>55</v>
      </c>
      <c r="K3" s="2"/>
      <c r="L3" s="2"/>
      <c r="M3" s="2"/>
      <c r="N3" s="2"/>
    </row>
    <row r="4" spans="1:14" x14ac:dyDescent="0.3">
      <c r="A4" s="42" t="s">
        <v>54</v>
      </c>
      <c r="B4" s="43" t="s">
        <v>94</v>
      </c>
      <c r="C4" s="2"/>
      <c r="D4" s="2"/>
      <c r="E4" s="2"/>
      <c r="F4" s="2"/>
      <c r="G4" s="2"/>
      <c r="H4" s="2"/>
      <c r="I4" s="2"/>
      <c r="J4" s="42" t="s">
        <v>53</v>
      </c>
      <c r="K4" s="2"/>
      <c r="L4" s="2"/>
      <c r="M4" s="42" t="s">
        <v>52</v>
      </c>
      <c r="N4" s="20">
        <f>N1*N2</f>
        <v>32.659384999999993</v>
      </c>
    </row>
    <row r="5" spans="1:14" x14ac:dyDescent="0.3">
      <c r="A5" s="42" t="s">
        <v>51</v>
      </c>
      <c r="B5" s="2" t="s">
        <v>50</v>
      </c>
      <c r="C5" s="2"/>
      <c r="D5" s="2"/>
      <c r="E5" s="2"/>
      <c r="F5" s="2"/>
      <c r="G5" s="2"/>
      <c r="H5" s="2"/>
      <c r="I5" s="2"/>
      <c r="J5" s="42" t="s">
        <v>49</v>
      </c>
      <c r="K5" s="2"/>
      <c r="L5" s="2"/>
      <c r="M5" s="2"/>
      <c r="N5" s="2"/>
    </row>
    <row r="6" spans="1:14" x14ac:dyDescent="0.3">
      <c r="A6" s="42" t="s">
        <v>48</v>
      </c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3">
      <c r="A8" s="42" t="s">
        <v>15</v>
      </c>
      <c r="B8" s="42" t="s">
        <v>46</v>
      </c>
      <c r="C8" s="42" t="s">
        <v>45</v>
      </c>
      <c r="D8" s="42" t="s">
        <v>7</v>
      </c>
      <c r="E8" s="42" t="s">
        <v>0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3">
      <c r="A9" s="6">
        <v>10</v>
      </c>
      <c r="B9" s="44" t="s">
        <v>44</v>
      </c>
      <c r="C9" s="3">
        <f>'FR 08001'!N1</f>
        <v>6.5030000000000001</v>
      </c>
      <c r="D9" s="6">
        <v>1</v>
      </c>
      <c r="E9" s="3">
        <f>C9*D9</f>
        <v>6.5030000000000001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3">
      <c r="A10" s="6">
        <v>20</v>
      </c>
      <c r="B10" s="44" t="s">
        <v>43</v>
      </c>
      <c r="C10" s="3">
        <f>'FR 08002'!N1</f>
        <v>4.6258799999999995</v>
      </c>
      <c r="D10" s="6">
        <v>2</v>
      </c>
      <c r="E10" s="3">
        <f>C10*D10</f>
        <v>9.2517599999999991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3">
      <c r="A11" s="6">
        <v>30</v>
      </c>
      <c r="B11" s="44" t="s">
        <v>42</v>
      </c>
      <c r="C11" s="3">
        <f>'FR 08003'!N1</f>
        <v>4.0333125000000001</v>
      </c>
      <c r="D11" s="6">
        <v>2</v>
      </c>
      <c r="E11" s="3">
        <f>C11*D11</f>
        <v>8.0666250000000002</v>
      </c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3">
      <c r="A12" s="2"/>
      <c r="B12" s="2"/>
      <c r="C12" s="2"/>
      <c r="D12" s="42" t="s">
        <v>0</v>
      </c>
      <c r="E12" s="45">
        <f>SUM(E9:E11)</f>
        <v>23.821384999999999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">
      <c r="A14" s="42" t="s">
        <v>15</v>
      </c>
      <c r="B14" s="42" t="s">
        <v>41</v>
      </c>
      <c r="C14" s="42" t="s">
        <v>13</v>
      </c>
      <c r="D14" s="42" t="s">
        <v>12</v>
      </c>
      <c r="E14" s="42" t="s">
        <v>11</v>
      </c>
      <c r="F14" s="42" t="s">
        <v>10</v>
      </c>
      <c r="G14" s="42" t="s">
        <v>9</v>
      </c>
      <c r="H14" s="42" t="s">
        <v>8</v>
      </c>
      <c r="I14" s="42" t="s">
        <v>40</v>
      </c>
      <c r="J14" s="42" t="s">
        <v>39</v>
      </c>
      <c r="K14" s="42" t="s">
        <v>38</v>
      </c>
      <c r="L14" s="42" t="s">
        <v>37</v>
      </c>
      <c r="M14" s="42" t="s">
        <v>7</v>
      </c>
      <c r="N14" s="42" t="s">
        <v>0</v>
      </c>
    </row>
    <row r="15" spans="1:14" x14ac:dyDescent="0.3">
      <c r="A15" s="6">
        <v>10</v>
      </c>
      <c r="B15" s="11" t="s">
        <v>36</v>
      </c>
      <c r="C15" s="6" t="s">
        <v>35</v>
      </c>
      <c r="D15" s="3">
        <v>1</v>
      </c>
      <c r="E15" s="6"/>
      <c r="F15" s="6"/>
      <c r="G15" s="6"/>
      <c r="H15" s="17"/>
      <c r="I15" s="19"/>
      <c r="J15" s="18"/>
      <c r="K15" s="17"/>
      <c r="L15" s="17"/>
      <c r="M15" s="16">
        <v>2</v>
      </c>
      <c r="N15" s="15">
        <f>IF(J15="",D15*M15,D15*J15*K15*L15*M15)</f>
        <v>2</v>
      </c>
    </row>
    <row r="16" spans="1:14" x14ac:dyDescent="0.3">
      <c r="A16" s="6">
        <v>20</v>
      </c>
      <c r="B16" s="11" t="s">
        <v>34</v>
      </c>
      <c r="C16" s="6" t="s">
        <v>33</v>
      </c>
      <c r="D16" s="3">
        <v>1</v>
      </c>
      <c r="E16" s="6"/>
      <c r="F16" s="6"/>
      <c r="G16" s="6"/>
      <c r="H16" s="17"/>
      <c r="I16" s="19"/>
      <c r="J16" s="18"/>
      <c r="K16" s="17"/>
      <c r="L16" s="17"/>
      <c r="M16" s="16">
        <v>2</v>
      </c>
      <c r="N16" s="15">
        <f>IF(J16="",D16*M16,D16*J16*K16*L16*M16)</f>
        <v>2</v>
      </c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42" t="s">
        <v>0</v>
      </c>
      <c r="N17" s="42">
        <f>SUM(N15:N16)</f>
        <v>4</v>
      </c>
    </row>
    <row r="18" spans="1:1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">
      <c r="A19" s="42" t="s">
        <v>15</v>
      </c>
      <c r="B19" s="42" t="s">
        <v>32</v>
      </c>
      <c r="C19" s="42" t="s">
        <v>13</v>
      </c>
      <c r="D19" s="42" t="s">
        <v>12</v>
      </c>
      <c r="E19" s="42" t="s">
        <v>31</v>
      </c>
      <c r="F19" s="42" t="s">
        <v>7</v>
      </c>
      <c r="G19" s="42" t="s">
        <v>30</v>
      </c>
      <c r="H19" s="42" t="s">
        <v>29</v>
      </c>
      <c r="I19" s="42" t="s">
        <v>0</v>
      </c>
      <c r="J19" s="1"/>
      <c r="K19" s="1"/>
      <c r="L19" s="1"/>
      <c r="M19" s="1"/>
      <c r="N19" s="1"/>
    </row>
    <row r="20" spans="1:14" ht="28.8" x14ac:dyDescent="0.3">
      <c r="A20" s="6">
        <v>10</v>
      </c>
      <c r="B20" s="13" t="s">
        <v>21</v>
      </c>
      <c r="C20" s="12" t="s">
        <v>28</v>
      </c>
      <c r="D20" s="3">
        <v>0.13</v>
      </c>
      <c r="E20" s="6"/>
      <c r="F20" s="6">
        <v>2</v>
      </c>
      <c r="G20" s="6"/>
      <c r="H20" s="6">
        <v>1</v>
      </c>
      <c r="I20" s="3">
        <f>D20*F20*H20</f>
        <v>0.26</v>
      </c>
      <c r="J20" s="2"/>
      <c r="K20" s="2"/>
      <c r="L20" s="2"/>
      <c r="M20" s="2"/>
      <c r="N20" s="2"/>
    </row>
    <row r="21" spans="1:14" ht="28.8" x14ac:dyDescent="0.3">
      <c r="A21" s="6">
        <v>20</v>
      </c>
      <c r="B21" s="13" t="s">
        <v>17</v>
      </c>
      <c r="C21" s="12" t="s">
        <v>27</v>
      </c>
      <c r="D21" s="3">
        <v>0.5</v>
      </c>
      <c r="E21" s="6"/>
      <c r="F21" s="6">
        <v>2</v>
      </c>
      <c r="G21" s="8" t="s">
        <v>26</v>
      </c>
      <c r="H21" s="6">
        <v>1.5</v>
      </c>
      <c r="I21" s="3">
        <f>D21*F21*H21</f>
        <v>1.5</v>
      </c>
      <c r="J21" s="2"/>
      <c r="K21" s="2"/>
      <c r="L21" s="2"/>
      <c r="M21" s="2"/>
      <c r="N21" s="2"/>
    </row>
    <row r="22" spans="1:14" x14ac:dyDescent="0.3">
      <c r="A22" s="6">
        <v>30</v>
      </c>
      <c r="B22" s="13" t="s">
        <v>25</v>
      </c>
      <c r="C22" s="12" t="s">
        <v>24</v>
      </c>
      <c r="D22" s="3">
        <v>0.25</v>
      </c>
      <c r="E22" s="6"/>
      <c r="F22" s="6">
        <v>2</v>
      </c>
      <c r="G22" s="6"/>
      <c r="H22" s="6">
        <v>1</v>
      </c>
      <c r="I22" s="3">
        <f>D22*F22*H22</f>
        <v>0.5</v>
      </c>
      <c r="J22" s="2"/>
      <c r="K22" s="2"/>
      <c r="L22" s="2"/>
      <c r="M22" s="14"/>
      <c r="N22" s="2"/>
    </row>
    <row r="23" spans="1:14" x14ac:dyDescent="0.3">
      <c r="A23" s="6">
        <v>40</v>
      </c>
      <c r="B23" s="13" t="s">
        <v>23</v>
      </c>
      <c r="C23" s="12" t="s">
        <v>22</v>
      </c>
      <c r="D23" s="3">
        <v>1.9E-2</v>
      </c>
      <c r="E23" s="6"/>
      <c r="F23" s="6">
        <v>2</v>
      </c>
      <c r="G23" s="6"/>
      <c r="H23" s="6">
        <v>1</v>
      </c>
      <c r="I23" s="3">
        <f>D23*F23*H23</f>
        <v>3.7999999999999999E-2</v>
      </c>
      <c r="J23" s="2"/>
      <c r="K23" s="2"/>
      <c r="L23" s="2"/>
      <c r="M23" s="2"/>
      <c r="N23" s="2"/>
    </row>
    <row r="24" spans="1:14" x14ac:dyDescent="0.3">
      <c r="A24" s="6">
        <v>50</v>
      </c>
      <c r="B24" s="13" t="s">
        <v>21</v>
      </c>
      <c r="C24" s="12" t="s">
        <v>20</v>
      </c>
      <c r="D24" s="3">
        <v>0.13</v>
      </c>
      <c r="E24" s="6"/>
      <c r="F24" s="6">
        <v>2</v>
      </c>
      <c r="G24" s="6"/>
      <c r="H24" s="6">
        <v>1</v>
      </c>
      <c r="I24" s="3">
        <f>D24*F24*H24</f>
        <v>0.26</v>
      </c>
      <c r="J24" s="2"/>
      <c r="K24" s="2"/>
      <c r="L24" s="2"/>
      <c r="M24" s="2"/>
      <c r="N24" s="2"/>
    </row>
    <row r="25" spans="1:14" ht="28.8" x14ac:dyDescent="0.3">
      <c r="A25" s="6">
        <v>60</v>
      </c>
      <c r="B25" s="13" t="s">
        <v>19</v>
      </c>
      <c r="C25" s="12" t="s">
        <v>18</v>
      </c>
      <c r="D25" s="3">
        <v>0.06</v>
      </c>
      <c r="E25" s="6"/>
      <c r="F25" s="6">
        <v>2</v>
      </c>
      <c r="G25" s="8"/>
      <c r="H25" s="6">
        <v>1</v>
      </c>
      <c r="I25" s="3">
        <f>D25*F25*H25</f>
        <v>0.12</v>
      </c>
      <c r="J25" s="2"/>
      <c r="K25" s="2"/>
      <c r="L25" s="2"/>
      <c r="M25" s="2"/>
      <c r="N25" s="2"/>
    </row>
    <row r="26" spans="1:14" x14ac:dyDescent="0.3">
      <c r="A26" s="6">
        <v>70</v>
      </c>
      <c r="B26" s="13" t="s">
        <v>17</v>
      </c>
      <c r="C26" s="12" t="s">
        <v>16</v>
      </c>
      <c r="D26" s="3">
        <v>0.5</v>
      </c>
      <c r="E26" s="6"/>
      <c r="F26" s="6">
        <v>4</v>
      </c>
      <c r="G26" s="6"/>
      <c r="H26" s="6">
        <v>1</v>
      </c>
      <c r="I26" s="3">
        <f>D26*F26*H26</f>
        <v>2</v>
      </c>
      <c r="J26" s="2"/>
      <c r="K26" s="2"/>
      <c r="L26" s="2"/>
      <c r="M26" s="2"/>
      <c r="N26" s="2"/>
    </row>
    <row r="27" spans="1:14" x14ac:dyDescent="0.3">
      <c r="A27" s="1"/>
      <c r="B27" s="1"/>
      <c r="C27" s="1"/>
      <c r="D27" s="1"/>
      <c r="E27" s="1"/>
      <c r="F27" s="1"/>
      <c r="G27" s="1"/>
      <c r="H27" s="42" t="s">
        <v>0</v>
      </c>
      <c r="I27" s="45">
        <f>SUM(I20:I26)</f>
        <v>4.6779999999999999</v>
      </c>
      <c r="J27" s="1"/>
      <c r="K27" s="1"/>
      <c r="L27" s="1"/>
      <c r="M27" s="1"/>
      <c r="N27" s="1"/>
    </row>
    <row r="28" spans="1:1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3">
      <c r="A29" s="42" t="s">
        <v>15</v>
      </c>
      <c r="B29" s="42" t="s">
        <v>14</v>
      </c>
      <c r="C29" s="42" t="s">
        <v>13</v>
      </c>
      <c r="D29" s="42" t="s">
        <v>12</v>
      </c>
      <c r="E29" s="42" t="s">
        <v>11</v>
      </c>
      <c r="F29" s="42" t="s">
        <v>10</v>
      </c>
      <c r="G29" s="42" t="s">
        <v>9</v>
      </c>
      <c r="H29" s="42" t="s">
        <v>8</v>
      </c>
      <c r="I29" s="42" t="s">
        <v>7</v>
      </c>
      <c r="J29" s="42" t="s">
        <v>0</v>
      </c>
      <c r="K29" s="1"/>
      <c r="L29" s="1"/>
      <c r="M29" s="1"/>
      <c r="N29" s="1"/>
    </row>
    <row r="30" spans="1:14" x14ac:dyDescent="0.3">
      <c r="A30" s="6">
        <v>10</v>
      </c>
      <c r="B30" s="11" t="s">
        <v>5</v>
      </c>
      <c r="C30" s="8" t="s">
        <v>6</v>
      </c>
      <c r="D30" s="6">
        <v>0.04</v>
      </c>
      <c r="E30" s="6">
        <v>4</v>
      </c>
      <c r="F30" s="7" t="s">
        <v>1</v>
      </c>
      <c r="G30" s="6">
        <v>40</v>
      </c>
      <c r="H30" s="5" t="s">
        <v>1</v>
      </c>
      <c r="I30" s="4">
        <v>2</v>
      </c>
      <c r="J30" s="3">
        <f>D30*I30</f>
        <v>0.08</v>
      </c>
      <c r="K30" s="2"/>
      <c r="L30" s="2"/>
      <c r="M30" s="2"/>
      <c r="N30" s="2"/>
    </row>
    <row r="31" spans="1:14" ht="28.8" x14ac:dyDescent="0.3">
      <c r="A31" s="6">
        <v>20</v>
      </c>
      <c r="B31" s="10" t="s">
        <v>5</v>
      </c>
      <c r="C31" s="8" t="s">
        <v>4</v>
      </c>
      <c r="D31" s="6">
        <v>0.01</v>
      </c>
      <c r="E31" s="6">
        <v>3</v>
      </c>
      <c r="F31" s="7" t="s">
        <v>1</v>
      </c>
      <c r="G31" s="6">
        <v>10</v>
      </c>
      <c r="H31" s="5" t="s">
        <v>1</v>
      </c>
      <c r="I31" s="4">
        <v>4</v>
      </c>
      <c r="J31" s="3">
        <f>D31*I31</f>
        <v>0.04</v>
      </c>
      <c r="K31" s="2"/>
      <c r="L31" s="2"/>
      <c r="M31" s="2"/>
      <c r="N31" s="2"/>
    </row>
    <row r="32" spans="1:14" x14ac:dyDescent="0.3">
      <c r="A32" s="6">
        <v>30</v>
      </c>
      <c r="B32" s="9" t="s">
        <v>3</v>
      </c>
      <c r="C32" s="8" t="s">
        <v>2</v>
      </c>
      <c r="D32" s="6">
        <v>0.02</v>
      </c>
      <c r="E32" s="6">
        <v>4</v>
      </c>
      <c r="F32" s="7" t="s">
        <v>1</v>
      </c>
      <c r="G32" s="6"/>
      <c r="H32" s="5"/>
      <c r="I32" s="4">
        <v>2</v>
      </c>
      <c r="J32" s="3">
        <f>D32*I32</f>
        <v>0.04</v>
      </c>
      <c r="K32" s="2"/>
      <c r="L32" s="2"/>
      <c r="M32" s="2"/>
      <c r="N32" s="2"/>
    </row>
    <row r="33" spans="1:14" x14ac:dyDescent="0.3">
      <c r="A33" s="1"/>
      <c r="B33" s="2"/>
      <c r="C33" s="1"/>
      <c r="D33" s="1"/>
      <c r="E33" s="1"/>
      <c r="F33" s="1"/>
      <c r="G33" s="1"/>
      <c r="H33" s="1"/>
      <c r="I33" s="42" t="s">
        <v>0</v>
      </c>
      <c r="J33" s="42">
        <f>SUM(J30:J32)</f>
        <v>0.16</v>
      </c>
      <c r="K33" s="1"/>
      <c r="L33" s="1"/>
      <c r="M33" s="1"/>
      <c r="N33" s="1"/>
    </row>
  </sheetData>
  <hyperlinks>
    <hyperlink ref="F1" location="BOM!A1" display="Back to BOM"/>
    <hyperlink ref="B9" location="'FR 08001'!A1" display="Paddles mount main part"/>
    <hyperlink ref="B10" location="'FR 08002'!A1" display="Paddles rockers"/>
    <hyperlink ref="B11" location="'FR 08003'!A1" display="Paddles"/>
  </hyperlinks>
  <printOptions horizontalCentered="1"/>
  <pageMargins left="0.3" right="0.3" top="0.3" bottom="0.4" header="0.3" footer="0.2"/>
  <pageSetup paperSize="9" scale="76" orientation="landscape" r:id="rId1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N18"/>
  <sheetViews>
    <sheetView workbookViewId="0">
      <selection activeCell="B3" sqref="B3"/>
    </sheetView>
  </sheetViews>
  <sheetFormatPr baseColWidth="10" defaultRowHeight="14.4" x14ac:dyDescent="0.3"/>
  <cols>
    <col min="1" max="1" width="10.33203125" bestFit="1" customWidth="1"/>
    <col min="2" max="2" width="23.77734375" bestFit="1" customWidth="1"/>
    <col min="3" max="3" width="10.33203125" bestFit="1" customWidth="1"/>
    <col min="4" max="4" width="8.77734375" bestFit="1" customWidth="1"/>
    <col min="5" max="5" width="5.44140625" bestFit="1" customWidth="1"/>
    <col min="6" max="6" width="11.6640625" bestFit="1" customWidth="1"/>
    <col min="7" max="7" width="14.6640625" bestFit="1" customWidth="1"/>
    <col min="8" max="8" width="9.6640625" bestFit="1" customWidth="1"/>
    <col min="9" max="9" width="14.6640625" customWidth="1"/>
    <col min="10" max="10" width="8.77734375" bestFit="1" customWidth="1"/>
    <col min="11" max="11" width="7" bestFit="1" customWidth="1"/>
    <col min="12" max="12" width="9.44140625" bestFit="1" customWidth="1"/>
    <col min="13" max="13" width="13.6640625" bestFit="1" customWidth="1"/>
    <col min="14" max="14" width="9.109375" bestFit="1" customWidth="1"/>
  </cols>
  <sheetData>
    <row r="1" spans="1:14" x14ac:dyDescent="0.3">
      <c r="A1" s="46" t="s">
        <v>65</v>
      </c>
      <c r="B1" s="2" t="s">
        <v>64</v>
      </c>
      <c r="C1" s="2"/>
      <c r="D1" s="2"/>
      <c r="E1" s="2"/>
      <c r="F1" s="23" t="s">
        <v>63</v>
      </c>
      <c r="G1" s="2"/>
      <c r="H1" s="2"/>
      <c r="I1" s="2"/>
      <c r="J1" s="46" t="s">
        <v>62</v>
      </c>
      <c r="K1" s="22">
        <v>81</v>
      </c>
      <c r="L1" s="2"/>
      <c r="M1" s="46" t="s">
        <v>45</v>
      </c>
      <c r="N1" s="20">
        <f>N11+I18</f>
        <v>6.5030000000000001</v>
      </c>
    </row>
    <row r="2" spans="1:14" x14ac:dyDescent="0.3">
      <c r="A2" s="46" t="s">
        <v>60</v>
      </c>
      <c r="B2" s="2" t="s">
        <v>59</v>
      </c>
      <c r="C2" s="2"/>
      <c r="D2" s="46" t="s">
        <v>55</v>
      </c>
      <c r="E2" s="2"/>
      <c r="F2" s="2"/>
      <c r="G2" s="2"/>
      <c r="H2" s="2"/>
      <c r="I2" s="2"/>
      <c r="J2" s="2"/>
      <c r="K2" s="2"/>
      <c r="L2" s="2"/>
      <c r="M2" s="46" t="s">
        <v>58</v>
      </c>
      <c r="N2" s="21">
        <v>1</v>
      </c>
    </row>
    <row r="3" spans="1:14" x14ac:dyDescent="0.3">
      <c r="A3" s="46" t="s">
        <v>57</v>
      </c>
      <c r="B3" s="23" t="s">
        <v>56</v>
      </c>
      <c r="C3" s="2"/>
      <c r="D3" s="46" t="s">
        <v>53</v>
      </c>
      <c r="E3" s="2"/>
      <c r="F3" s="2"/>
      <c r="G3" s="2"/>
      <c r="H3" s="2"/>
      <c r="I3" s="2"/>
      <c r="J3" s="46" t="s">
        <v>55</v>
      </c>
      <c r="K3" s="2"/>
      <c r="L3" s="2"/>
      <c r="M3" s="2"/>
      <c r="N3" s="2"/>
    </row>
    <row r="4" spans="1:14" x14ac:dyDescent="0.3">
      <c r="A4" s="46" t="s">
        <v>46</v>
      </c>
      <c r="B4" s="2" t="s">
        <v>44</v>
      </c>
      <c r="C4" s="2"/>
      <c r="D4" s="46" t="s">
        <v>49</v>
      </c>
      <c r="E4" s="2"/>
      <c r="F4" s="2"/>
      <c r="G4" s="2"/>
      <c r="H4" s="2"/>
      <c r="I4" s="2"/>
      <c r="J4" s="46" t="s">
        <v>53</v>
      </c>
      <c r="K4" s="2"/>
      <c r="L4" s="2"/>
      <c r="M4" s="46" t="s">
        <v>52</v>
      </c>
      <c r="N4" s="20">
        <f>N1*N2</f>
        <v>6.5030000000000001</v>
      </c>
    </row>
    <row r="5" spans="1:14" x14ac:dyDescent="0.3">
      <c r="A5" s="46" t="s">
        <v>54</v>
      </c>
      <c r="B5" s="43" t="s">
        <v>79</v>
      </c>
      <c r="C5" s="2"/>
      <c r="D5" s="2"/>
      <c r="E5" s="2"/>
      <c r="F5" s="2"/>
      <c r="G5" s="2"/>
      <c r="H5" s="2"/>
      <c r="I5" s="2"/>
      <c r="J5" s="46" t="s">
        <v>49</v>
      </c>
      <c r="K5" s="2"/>
      <c r="L5" s="2"/>
      <c r="M5" s="2"/>
      <c r="N5" s="2"/>
    </row>
    <row r="6" spans="1:14" x14ac:dyDescent="0.3">
      <c r="A6" s="46" t="s">
        <v>51</v>
      </c>
      <c r="B6" s="2" t="s">
        <v>50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3">
      <c r="A7" s="46" t="s">
        <v>48</v>
      </c>
      <c r="B7" s="2" t="s">
        <v>78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3">
      <c r="A9" s="46" t="s">
        <v>15</v>
      </c>
      <c r="B9" s="46" t="s">
        <v>41</v>
      </c>
      <c r="C9" s="46" t="s">
        <v>13</v>
      </c>
      <c r="D9" s="46" t="s">
        <v>12</v>
      </c>
      <c r="E9" s="46" t="s">
        <v>11</v>
      </c>
      <c r="F9" s="46" t="s">
        <v>10</v>
      </c>
      <c r="G9" s="46" t="s">
        <v>9</v>
      </c>
      <c r="H9" s="46" t="s">
        <v>8</v>
      </c>
      <c r="I9" s="46" t="s">
        <v>40</v>
      </c>
      <c r="J9" s="46" t="s">
        <v>39</v>
      </c>
      <c r="K9" s="46" t="s">
        <v>38</v>
      </c>
      <c r="L9" s="46" t="s">
        <v>37</v>
      </c>
      <c r="M9" s="46" t="s">
        <v>7</v>
      </c>
      <c r="N9" s="46" t="s">
        <v>0</v>
      </c>
    </row>
    <row r="10" spans="1:14" ht="43.2" x14ac:dyDescent="0.3">
      <c r="A10" s="6">
        <v>10</v>
      </c>
      <c r="B10" s="11" t="s">
        <v>77</v>
      </c>
      <c r="C10" s="6"/>
      <c r="D10" s="3">
        <v>3.3</v>
      </c>
      <c r="E10" s="29">
        <f>J10*K10*L10</f>
        <v>0.21000000000000002</v>
      </c>
      <c r="F10" s="6" t="s">
        <v>76</v>
      </c>
      <c r="G10" s="6"/>
      <c r="H10" s="17"/>
      <c r="I10" s="28" t="s">
        <v>75</v>
      </c>
      <c r="J10" s="27">
        <f>100*50/1000000</f>
        <v>5.0000000000000001E-3</v>
      </c>
      <c r="K10" s="26">
        <v>3.5000000000000003E-2</v>
      </c>
      <c r="L10" s="16">
        <v>1200</v>
      </c>
      <c r="M10" s="6">
        <v>1</v>
      </c>
      <c r="N10" s="15">
        <f>E10*D10</f>
        <v>0.69300000000000006</v>
      </c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46" t="s">
        <v>0</v>
      </c>
      <c r="N11" s="47">
        <f>SUM(N10:N10)</f>
        <v>0.69300000000000006</v>
      </c>
    </row>
    <row r="12" spans="1:1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">
      <c r="A13" s="46" t="s">
        <v>15</v>
      </c>
      <c r="B13" s="46" t="s">
        <v>32</v>
      </c>
      <c r="C13" s="46" t="s">
        <v>13</v>
      </c>
      <c r="D13" s="46" t="s">
        <v>12</v>
      </c>
      <c r="E13" s="46" t="s">
        <v>31</v>
      </c>
      <c r="F13" s="46" t="s">
        <v>7</v>
      </c>
      <c r="G13" s="46" t="s">
        <v>30</v>
      </c>
      <c r="H13" s="46" t="s">
        <v>29</v>
      </c>
      <c r="I13" s="46" t="s">
        <v>0</v>
      </c>
      <c r="J13" s="1"/>
      <c r="K13" s="1"/>
      <c r="L13" s="1"/>
      <c r="M13" s="1"/>
      <c r="N13" s="1"/>
    </row>
    <row r="14" spans="1:14" ht="28.8" x14ac:dyDescent="0.3">
      <c r="A14" s="6">
        <v>10</v>
      </c>
      <c r="B14" s="13" t="s">
        <v>74</v>
      </c>
      <c r="C14" s="12"/>
      <c r="D14" s="3">
        <v>1.3</v>
      </c>
      <c r="E14" s="6"/>
      <c r="F14" s="6">
        <v>1</v>
      </c>
      <c r="G14" s="6"/>
      <c r="H14" s="6">
        <v>1</v>
      </c>
      <c r="I14" s="3">
        <f>D14*F14*H14</f>
        <v>1.3</v>
      </c>
      <c r="J14" s="2"/>
      <c r="K14" s="2"/>
      <c r="L14" s="2"/>
      <c r="M14" s="2"/>
      <c r="N14" s="2"/>
    </row>
    <row r="15" spans="1:14" ht="28.8" x14ac:dyDescent="0.3">
      <c r="A15" s="6">
        <v>20</v>
      </c>
      <c r="B15" s="13" t="s">
        <v>73</v>
      </c>
      <c r="C15" s="12" t="s">
        <v>72</v>
      </c>
      <c r="D15" s="3">
        <v>0.04</v>
      </c>
      <c r="E15" s="6" t="s">
        <v>71</v>
      </c>
      <c r="F15" s="6">
        <v>120.5</v>
      </c>
      <c r="G15" s="8" t="s">
        <v>70</v>
      </c>
      <c r="H15" s="6">
        <v>0.5</v>
      </c>
      <c r="I15" s="3">
        <f>D15*F15*H15</f>
        <v>2.41</v>
      </c>
      <c r="J15" s="2"/>
      <c r="K15" s="2"/>
      <c r="L15" s="2"/>
      <c r="M15" s="2"/>
      <c r="N15" s="2"/>
    </row>
    <row r="16" spans="1:14" ht="43.2" x14ac:dyDescent="0.3">
      <c r="A16" s="6">
        <v>30</v>
      </c>
      <c r="B16" s="13" t="s">
        <v>68</v>
      </c>
      <c r="C16" s="12" t="s">
        <v>69</v>
      </c>
      <c r="D16" s="3">
        <v>0.35</v>
      </c>
      <c r="E16" s="6"/>
      <c r="F16" s="6">
        <v>3</v>
      </c>
      <c r="G16" s="6"/>
      <c r="H16" s="6">
        <v>1</v>
      </c>
      <c r="I16" s="3">
        <f>D16*F16*H16</f>
        <v>1.0499999999999998</v>
      </c>
      <c r="J16" s="2"/>
      <c r="K16" s="2"/>
      <c r="L16" s="2"/>
      <c r="M16" s="2"/>
      <c r="N16" s="2"/>
    </row>
    <row r="17" spans="1:14" ht="57.6" x14ac:dyDescent="0.3">
      <c r="A17" s="8">
        <v>40</v>
      </c>
      <c r="B17" s="13" t="s">
        <v>68</v>
      </c>
      <c r="C17" s="12" t="s">
        <v>67</v>
      </c>
      <c r="D17" s="25">
        <v>0.35</v>
      </c>
      <c r="E17" s="8"/>
      <c r="F17" s="8">
        <v>2</v>
      </c>
      <c r="G17" s="13" t="s">
        <v>66</v>
      </c>
      <c r="H17" s="8">
        <v>1.5</v>
      </c>
      <c r="I17" s="3">
        <f>D17*F17*H17</f>
        <v>1.0499999999999998</v>
      </c>
      <c r="J17" s="24"/>
      <c r="K17" s="24"/>
      <c r="L17" s="24"/>
      <c r="M17" s="24"/>
      <c r="N17" s="24"/>
    </row>
    <row r="18" spans="1:14" x14ac:dyDescent="0.3">
      <c r="A18" s="1"/>
      <c r="B18" s="1"/>
      <c r="C18" s="1"/>
      <c r="D18" s="1"/>
      <c r="E18" s="1"/>
      <c r="F18" s="1"/>
      <c r="G18" s="1"/>
      <c r="H18" s="46" t="s">
        <v>0</v>
      </c>
      <c r="I18" s="46">
        <f>SUM(I14:I17)</f>
        <v>5.81</v>
      </c>
      <c r="J18" s="1"/>
      <c r="K18" s="1"/>
      <c r="L18" s="1"/>
      <c r="M18" s="1"/>
      <c r="N18" s="1"/>
    </row>
  </sheetData>
  <hyperlinks>
    <hyperlink ref="F1" location="BOM!A1" display="Back to BOM"/>
    <hyperlink ref="B3" location="'FR A0800'!A1" display="Gearshifting paddles "/>
  </hyperlinks>
  <printOptions horizontalCentered="1"/>
  <pageMargins left="0.3" right="0.3" top="0.3" bottom="0.4" header="0.3" footer="0.2"/>
  <pageSetup paperSize="9" scale="90" orientation="landscape" r:id="rId1"/>
  <headerFoot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N19"/>
  <sheetViews>
    <sheetView workbookViewId="0">
      <selection activeCell="B3" sqref="B3"/>
    </sheetView>
  </sheetViews>
  <sheetFormatPr baseColWidth="10" defaultRowHeight="14.4" x14ac:dyDescent="0.3"/>
  <cols>
    <col min="1" max="1" width="10.33203125" bestFit="1" customWidth="1"/>
    <col min="2" max="2" width="23.77734375" bestFit="1" customWidth="1"/>
    <col min="3" max="3" width="10.77734375" bestFit="1" customWidth="1"/>
    <col min="4" max="4" width="8.77734375" bestFit="1" customWidth="1"/>
    <col min="5" max="5" width="8.33203125" bestFit="1" customWidth="1"/>
    <col min="6" max="6" width="8.6640625" bestFit="1" customWidth="1"/>
    <col min="7" max="7" width="10" bestFit="1" customWidth="1"/>
    <col min="8" max="8" width="9.6640625" bestFit="1" customWidth="1"/>
    <col min="10" max="10" width="8.77734375" bestFit="1" customWidth="1"/>
    <col min="11" max="11" width="7" bestFit="1" customWidth="1"/>
    <col min="12" max="12" width="7.6640625" bestFit="1" customWidth="1"/>
    <col min="13" max="13" width="13.6640625" bestFit="1" customWidth="1"/>
    <col min="14" max="14" width="9.109375" bestFit="1" customWidth="1"/>
  </cols>
  <sheetData>
    <row r="1" spans="1:14" x14ac:dyDescent="0.3">
      <c r="A1" s="46" t="s">
        <v>65</v>
      </c>
      <c r="B1" s="2" t="s">
        <v>64</v>
      </c>
      <c r="C1" s="2"/>
      <c r="D1" s="2"/>
      <c r="E1" s="2"/>
      <c r="F1" s="23" t="s">
        <v>63</v>
      </c>
      <c r="G1" s="2"/>
      <c r="H1" s="2"/>
      <c r="I1" s="2"/>
      <c r="J1" s="46" t="s">
        <v>62</v>
      </c>
      <c r="K1" s="22">
        <v>81</v>
      </c>
      <c r="L1" s="2"/>
      <c r="M1" s="46" t="s">
        <v>45</v>
      </c>
      <c r="N1" s="20">
        <f>N11+I19</f>
        <v>4.6258799999999995</v>
      </c>
    </row>
    <row r="2" spans="1:14" x14ac:dyDescent="0.3">
      <c r="A2" s="46" t="s">
        <v>60</v>
      </c>
      <c r="B2" s="2" t="s">
        <v>59</v>
      </c>
      <c r="C2" s="2"/>
      <c r="D2" s="46" t="s">
        <v>55</v>
      </c>
      <c r="E2" s="2"/>
      <c r="F2" s="2"/>
      <c r="G2" s="2"/>
      <c r="H2" s="2"/>
      <c r="I2" s="2"/>
      <c r="J2" s="2"/>
      <c r="K2" s="2"/>
      <c r="L2" s="2"/>
      <c r="M2" s="46" t="s">
        <v>58</v>
      </c>
      <c r="N2" s="21">
        <v>2</v>
      </c>
    </row>
    <row r="3" spans="1:14" x14ac:dyDescent="0.3">
      <c r="A3" s="46" t="s">
        <v>57</v>
      </c>
      <c r="B3" s="23" t="s">
        <v>56</v>
      </c>
      <c r="C3" s="2"/>
      <c r="D3" s="46" t="s">
        <v>53</v>
      </c>
      <c r="E3" s="2"/>
      <c r="F3" s="2"/>
      <c r="G3" s="2"/>
      <c r="H3" s="2"/>
      <c r="I3" s="2"/>
      <c r="J3" s="46" t="s">
        <v>55</v>
      </c>
      <c r="K3" s="2"/>
      <c r="L3" s="2"/>
      <c r="M3" s="2"/>
      <c r="N3" s="2"/>
    </row>
    <row r="4" spans="1:14" x14ac:dyDescent="0.3">
      <c r="A4" s="46" t="s">
        <v>46</v>
      </c>
      <c r="B4" s="2" t="s">
        <v>43</v>
      </c>
      <c r="C4" s="2"/>
      <c r="D4" s="46" t="s">
        <v>49</v>
      </c>
      <c r="E4" s="2"/>
      <c r="F4" s="2"/>
      <c r="G4" s="2"/>
      <c r="H4" s="2"/>
      <c r="I4" s="2"/>
      <c r="J4" s="46" t="s">
        <v>53</v>
      </c>
      <c r="K4" s="2"/>
      <c r="L4" s="2"/>
      <c r="M4" s="46" t="s">
        <v>52</v>
      </c>
      <c r="N4" s="20">
        <f>N1*N2</f>
        <v>9.2517599999999991</v>
      </c>
    </row>
    <row r="5" spans="1:14" x14ac:dyDescent="0.3">
      <c r="A5" s="46" t="s">
        <v>54</v>
      </c>
      <c r="B5" s="43" t="s">
        <v>87</v>
      </c>
      <c r="C5" s="2"/>
      <c r="D5" s="2"/>
      <c r="E5" s="2"/>
      <c r="F5" s="2"/>
      <c r="G5" s="2"/>
      <c r="H5" s="2"/>
      <c r="I5" s="2"/>
      <c r="J5" s="46" t="s">
        <v>49</v>
      </c>
      <c r="K5" s="2"/>
      <c r="L5" s="2"/>
      <c r="M5" s="2"/>
      <c r="N5" s="2"/>
    </row>
    <row r="6" spans="1:14" x14ac:dyDescent="0.3">
      <c r="A6" s="46" t="s">
        <v>51</v>
      </c>
      <c r="B6" s="2" t="s">
        <v>50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3">
      <c r="A7" s="46" t="s">
        <v>48</v>
      </c>
      <c r="B7" s="2" t="s">
        <v>78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3">
      <c r="A9" s="46" t="s">
        <v>15</v>
      </c>
      <c r="B9" s="46" t="s">
        <v>41</v>
      </c>
      <c r="C9" s="46" t="s">
        <v>13</v>
      </c>
      <c r="D9" s="46" t="s">
        <v>12</v>
      </c>
      <c r="E9" s="46" t="s">
        <v>11</v>
      </c>
      <c r="F9" s="46" t="s">
        <v>10</v>
      </c>
      <c r="G9" s="46" t="s">
        <v>9</v>
      </c>
      <c r="H9" s="46" t="s">
        <v>8</v>
      </c>
      <c r="I9" s="46" t="s">
        <v>40</v>
      </c>
      <c r="J9" s="46" t="s">
        <v>39</v>
      </c>
      <c r="K9" s="46" t="s">
        <v>38</v>
      </c>
      <c r="L9" s="46" t="s">
        <v>37</v>
      </c>
      <c r="M9" s="46" t="s">
        <v>7</v>
      </c>
      <c r="N9" s="46" t="s">
        <v>0</v>
      </c>
    </row>
    <row r="10" spans="1:14" ht="43.2" x14ac:dyDescent="0.3">
      <c r="A10" s="33">
        <v>10</v>
      </c>
      <c r="B10" s="10" t="s">
        <v>77</v>
      </c>
      <c r="C10" s="33"/>
      <c r="D10" s="37">
        <v>3.3</v>
      </c>
      <c r="E10" s="36">
        <f>J10*K10*L10</f>
        <v>3.3599999999999998E-2</v>
      </c>
      <c r="F10" s="33" t="s">
        <v>76</v>
      </c>
      <c r="G10" s="33"/>
      <c r="H10" s="33"/>
      <c r="I10" s="35" t="s">
        <v>86</v>
      </c>
      <c r="J10" s="34">
        <f>40*35/1000000</f>
        <v>1.4E-3</v>
      </c>
      <c r="K10" s="33">
        <v>0.02</v>
      </c>
      <c r="L10" s="33">
        <v>1200</v>
      </c>
      <c r="M10" s="32">
        <v>1</v>
      </c>
      <c r="N10" s="31">
        <f>E10*D10</f>
        <v>0.11087999999999999</v>
      </c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46" t="s">
        <v>0</v>
      </c>
      <c r="N11" s="47">
        <f>SUM(N10:N10)</f>
        <v>0.11087999999999999</v>
      </c>
    </row>
    <row r="12" spans="1:1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">
      <c r="A13" s="46" t="s">
        <v>15</v>
      </c>
      <c r="B13" s="46" t="s">
        <v>32</v>
      </c>
      <c r="C13" s="46" t="s">
        <v>13</v>
      </c>
      <c r="D13" s="46" t="s">
        <v>12</v>
      </c>
      <c r="E13" s="46" t="s">
        <v>31</v>
      </c>
      <c r="F13" s="46" t="s">
        <v>7</v>
      </c>
      <c r="G13" s="46" t="s">
        <v>30</v>
      </c>
      <c r="H13" s="46" t="s">
        <v>29</v>
      </c>
      <c r="I13" s="46" t="s">
        <v>0</v>
      </c>
      <c r="J13" s="1"/>
      <c r="K13" s="1"/>
      <c r="L13" s="1"/>
      <c r="M13" s="1"/>
      <c r="N13" s="1"/>
    </row>
    <row r="14" spans="1:14" ht="28.8" x14ac:dyDescent="0.3">
      <c r="A14" s="6">
        <v>10</v>
      </c>
      <c r="B14" s="13" t="s">
        <v>74</v>
      </c>
      <c r="C14" s="12"/>
      <c r="D14" s="3">
        <v>1.3</v>
      </c>
      <c r="E14" s="6"/>
      <c r="F14" s="6">
        <v>1</v>
      </c>
      <c r="G14" s="6"/>
      <c r="H14" s="6">
        <v>1</v>
      </c>
      <c r="I14" s="3">
        <f>H14*F14*D14</f>
        <v>1.3</v>
      </c>
      <c r="J14" s="2"/>
      <c r="K14" s="2"/>
      <c r="L14" s="2"/>
      <c r="M14" s="2"/>
      <c r="N14" s="2"/>
    </row>
    <row r="15" spans="1:14" ht="28.8" x14ac:dyDescent="0.3">
      <c r="A15" s="6">
        <v>20</v>
      </c>
      <c r="B15" s="13" t="s">
        <v>73</v>
      </c>
      <c r="C15" s="12"/>
      <c r="D15" s="3">
        <v>0.04</v>
      </c>
      <c r="E15" s="6" t="s">
        <v>71</v>
      </c>
      <c r="F15" s="6">
        <v>23.5</v>
      </c>
      <c r="G15" s="8" t="s">
        <v>70</v>
      </c>
      <c r="H15" s="6">
        <v>0.5</v>
      </c>
      <c r="I15" s="3">
        <f>H15*F15*D15</f>
        <v>0.47000000000000003</v>
      </c>
      <c r="J15" s="2"/>
      <c r="K15" s="2"/>
      <c r="L15" s="2"/>
      <c r="M15" s="2"/>
      <c r="N15" s="2"/>
    </row>
    <row r="16" spans="1:14" ht="28.8" x14ac:dyDescent="0.3">
      <c r="A16" s="6">
        <v>30</v>
      </c>
      <c r="B16" s="13" t="s">
        <v>68</v>
      </c>
      <c r="C16" s="12" t="s">
        <v>85</v>
      </c>
      <c r="D16" s="3">
        <v>0.35</v>
      </c>
      <c r="E16" s="13" t="s">
        <v>84</v>
      </c>
      <c r="F16" s="6">
        <v>1</v>
      </c>
      <c r="G16" s="6"/>
      <c r="H16" s="6">
        <v>1.5</v>
      </c>
      <c r="I16" s="3">
        <f>H16*F16*D16</f>
        <v>0.52499999999999991</v>
      </c>
      <c r="J16" s="2"/>
      <c r="K16" s="2"/>
      <c r="L16" s="2"/>
      <c r="M16" s="2"/>
      <c r="N16" s="2"/>
    </row>
    <row r="17" spans="1:14" ht="43.2" x14ac:dyDescent="0.3">
      <c r="A17" s="6">
        <v>40</v>
      </c>
      <c r="B17" s="30" t="s">
        <v>68</v>
      </c>
      <c r="C17" s="12" t="s">
        <v>83</v>
      </c>
      <c r="D17" s="3">
        <v>0.35</v>
      </c>
      <c r="E17" s="6"/>
      <c r="F17" s="6">
        <v>6</v>
      </c>
      <c r="G17" s="6"/>
      <c r="H17" s="6">
        <v>1</v>
      </c>
      <c r="I17" s="3">
        <f>H17*F17*D17</f>
        <v>2.0999999999999996</v>
      </c>
      <c r="J17" s="2"/>
      <c r="K17" s="2"/>
      <c r="L17" s="2"/>
      <c r="M17" s="2"/>
      <c r="N17" s="2"/>
    </row>
    <row r="18" spans="1:14" ht="43.2" x14ac:dyDescent="0.3">
      <c r="A18" s="6">
        <v>50</v>
      </c>
      <c r="B18" s="13" t="s">
        <v>82</v>
      </c>
      <c r="C18" s="12" t="s">
        <v>81</v>
      </c>
      <c r="D18" s="3">
        <v>0.1</v>
      </c>
      <c r="E18" s="6" t="s">
        <v>80</v>
      </c>
      <c r="F18" s="6">
        <v>2.4</v>
      </c>
      <c r="G18" s="8" t="s">
        <v>70</v>
      </c>
      <c r="H18" s="6">
        <v>0.5</v>
      </c>
      <c r="I18" s="3">
        <f>H18*F18*D18</f>
        <v>0.12</v>
      </c>
      <c r="J18" s="2"/>
      <c r="K18" s="2"/>
      <c r="L18" s="2"/>
      <c r="M18" s="2"/>
      <c r="N18" s="2"/>
    </row>
    <row r="19" spans="1:14" x14ac:dyDescent="0.3">
      <c r="A19" s="1"/>
      <c r="B19" s="1"/>
      <c r="C19" s="1"/>
      <c r="D19" s="1"/>
      <c r="E19" s="1"/>
      <c r="F19" s="1"/>
      <c r="G19" s="1"/>
      <c r="H19" s="46" t="s">
        <v>0</v>
      </c>
      <c r="I19" s="46">
        <f>SUM(I14:I18)</f>
        <v>4.5149999999999997</v>
      </c>
      <c r="J19" s="1"/>
      <c r="K19" s="1"/>
      <c r="L19" s="1"/>
      <c r="M19" s="1"/>
      <c r="N19" s="1"/>
    </row>
  </sheetData>
  <hyperlinks>
    <hyperlink ref="F1" location="BOM!A1" display="Back to BOM"/>
    <hyperlink ref="B3" location="'FR A0800'!A1" display="Gearshifting paddles "/>
  </hyperlinks>
  <printOptions horizontalCentered="1"/>
  <pageMargins left="0.3" right="0.3" top="0.3" bottom="0.4" header="0.3" footer="0.2"/>
  <pageSetup paperSize="9" scale="90" orientation="landscape" r:id="rId1"/>
  <headerFoot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N16"/>
  <sheetViews>
    <sheetView tabSelected="1" workbookViewId="0">
      <selection activeCell="G24" sqref="G24"/>
    </sheetView>
  </sheetViews>
  <sheetFormatPr baseColWidth="10" defaultRowHeight="14.4" x14ac:dyDescent="0.3"/>
  <cols>
    <col min="1" max="1" width="10.33203125" bestFit="1" customWidth="1"/>
    <col min="2" max="2" width="23.77734375" bestFit="1" customWidth="1"/>
    <col min="3" max="3" width="10.44140625" bestFit="1" customWidth="1"/>
    <col min="4" max="4" width="8.77734375" bestFit="1" customWidth="1"/>
    <col min="5" max="5" width="6" bestFit="1" customWidth="1"/>
    <col min="6" max="6" width="8.6640625" bestFit="1" customWidth="1"/>
    <col min="7" max="7" width="10" bestFit="1" customWidth="1"/>
    <col min="8" max="8" width="9.6640625" bestFit="1" customWidth="1"/>
    <col min="10" max="10" width="8.77734375" bestFit="1" customWidth="1"/>
    <col min="11" max="11" width="7" bestFit="1" customWidth="1"/>
    <col min="12" max="12" width="9.44140625" bestFit="1" customWidth="1"/>
    <col min="13" max="13" width="13.6640625" bestFit="1" customWidth="1"/>
    <col min="14" max="14" width="9.109375" bestFit="1" customWidth="1"/>
  </cols>
  <sheetData>
    <row r="1" spans="1:14" x14ac:dyDescent="0.3">
      <c r="A1" s="46" t="s">
        <v>65</v>
      </c>
      <c r="B1" s="2" t="s">
        <v>64</v>
      </c>
      <c r="C1" s="2"/>
      <c r="D1" s="2"/>
      <c r="E1" s="2"/>
      <c r="F1" s="23" t="s">
        <v>63</v>
      </c>
      <c r="G1" s="2"/>
      <c r="H1" s="2"/>
      <c r="I1" s="2"/>
      <c r="J1" s="46" t="s">
        <v>62</v>
      </c>
      <c r="K1" s="22">
        <v>81</v>
      </c>
      <c r="L1" s="2"/>
      <c r="M1" s="46" t="s">
        <v>45</v>
      </c>
      <c r="N1" s="20">
        <f>N11+I16</f>
        <v>4.0333125000000001</v>
      </c>
    </row>
    <row r="2" spans="1:14" x14ac:dyDescent="0.3">
      <c r="A2" s="46" t="s">
        <v>60</v>
      </c>
      <c r="B2" s="2" t="s">
        <v>59</v>
      </c>
      <c r="C2" s="2"/>
      <c r="D2" s="46" t="s">
        <v>55</v>
      </c>
      <c r="E2" s="2"/>
      <c r="F2" s="2"/>
      <c r="G2" s="2"/>
      <c r="H2" s="2"/>
      <c r="I2" s="2"/>
      <c r="J2" s="2"/>
      <c r="K2" s="2"/>
      <c r="L2" s="2"/>
      <c r="M2" s="46" t="s">
        <v>58</v>
      </c>
      <c r="N2" s="21">
        <v>2</v>
      </c>
    </row>
    <row r="3" spans="1:14" x14ac:dyDescent="0.3">
      <c r="A3" s="46" t="s">
        <v>57</v>
      </c>
      <c r="B3" s="23" t="s">
        <v>56</v>
      </c>
      <c r="C3" s="2"/>
      <c r="D3" s="46" t="s">
        <v>53</v>
      </c>
      <c r="E3" s="2"/>
      <c r="F3" s="2"/>
      <c r="G3" s="2"/>
      <c r="H3" s="2"/>
      <c r="I3" s="2"/>
      <c r="J3" s="46" t="s">
        <v>55</v>
      </c>
      <c r="K3" s="2"/>
      <c r="L3" s="2"/>
      <c r="M3" s="2"/>
      <c r="N3" s="2"/>
    </row>
    <row r="4" spans="1:14" x14ac:dyDescent="0.3">
      <c r="A4" s="46" t="s">
        <v>46</v>
      </c>
      <c r="B4" s="2" t="s">
        <v>42</v>
      </c>
      <c r="C4" s="2"/>
      <c r="D4" s="46" t="s">
        <v>49</v>
      </c>
      <c r="E4" s="2"/>
      <c r="F4" s="2"/>
      <c r="G4" s="2"/>
      <c r="H4" s="2"/>
      <c r="I4" s="2"/>
      <c r="J4" s="46" t="s">
        <v>53</v>
      </c>
      <c r="K4" s="2"/>
      <c r="L4" s="2"/>
      <c r="M4" s="46" t="s">
        <v>52</v>
      </c>
      <c r="N4" s="20">
        <f>N1*N2</f>
        <v>8.0666250000000002</v>
      </c>
    </row>
    <row r="5" spans="1:14" x14ac:dyDescent="0.3">
      <c r="A5" s="46" t="s">
        <v>54</v>
      </c>
      <c r="B5" s="43" t="s">
        <v>93</v>
      </c>
      <c r="C5" s="2"/>
      <c r="D5" s="2"/>
      <c r="E5" s="2"/>
      <c r="F5" s="2"/>
      <c r="G5" s="2"/>
      <c r="H5" s="2"/>
      <c r="I5" s="2"/>
      <c r="J5" s="46" t="s">
        <v>49</v>
      </c>
      <c r="K5" s="2"/>
      <c r="L5" s="2"/>
      <c r="M5" s="2"/>
      <c r="N5" s="2"/>
    </row>
    <row r="6" spans="1:14" x14ac:dyDescent="0.3">
      <c r="A6" s="46" t="s">
        <v>51</v>
      </c>
      <c r="B6" s="2" t="s">
        <v>50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3">
      <c r="A7" s="46" t="s">
        <v>48</v>
      </c>
      <c r="B7" s="2" t="s">
        <v>78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3">
      <c r="A9" s="46" t="s">
        <v>15</v>
      </c>
      <c r="B9" s="46" t="s">
        <v>41</v>
      </c>
      <c r="C9" s="46" t="s">
        <v>13</v>
      </c>
      <c r="D9" s="46" t="s">
        <v>12</v>
      </c>
      <c r="E9" s="46" t="s">
        <v>11</v>
      </c>
      <c r="F9" s="46" t="s">
        <v>10</v>
      </c>
      <c r="G9" s="46" t="s">
        <v>9</v>
      </c>
      <c r="H9" s="46" t="s">
        <v>8</v>
      </c>
      <c r="I9" s="46" t="s">
        <v>40</v>
      </c>
      <c r="J9" s="46" t="s">
        <v>39</v>
      </c>
      <c r="K9" s="46" t="s">
        <v>38</v>
      </c>
      <c r="L9" s="46" t="s">
        <v>37</v>
      </c>
      <c r="M9" s="46" t="s">
        <v>7</v>
      </c>
      <c r="N9" s="46" t="s">
        <v>0</v>
      </c>
    </row>
    <row r="10" spans="1:14" ht="43.2" x14ac:dyDescent="0.3">
      <c r="A10" s="38">
        <v>10</v>
      </c>
      <c r="B10" s="10" t="s">
        <v>92</v>
      </c>
      <c r="C10" s="38"/>
      <c r="D10" s="37">
        <v>22</v>
      </c>
      <c r="E10" s="38">
        <f>J10*K10*L10</f>
        <v>3.7968750000000002E-2</v>
      </c>
      <c r="F10" s="38" t="s">
        <v>76</v>
      </c>
      <c r="G10" s="38"/>
      <c r="H10" s="41"/>
      <c r="I10" s="28" t="s">
        <v>91</v>
      </c>
      <c r="J10" s="40">
        <f>125*45/1000000</f>
        <v>5.6249999999999998E-3</v>
      </c>
      <c r="K10" s="39">
        <v>1.5E-3</v>
      </c>
      <c r="L10" s="32">
        <v>4500</v>
      </c>
      <c r="M10" s="38">
        <v>1</v>
      </c>
      <c r="N10" s="31">
        <f>E10*D10</f>
        <v>0.83531250000000001</v>
      </c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46" t="s">
        <v>0</v>
      </c>
      <c r="N11" s="47">
        <f>N10</f>
        <v>0.83531250000000001</v>
      </c>
    </row>
    <row r="12" spans="1:1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">
      <c r="A13" s="46" t="s">
        <v>15</v>
      </c>
      <c r="B13" s="46" t="s">
        <v>32</v>
      </c>
      <c r="C13" s="46" t="s">
        <v>13</v>
      </c>
      <c r="D13" s="46" t="s">
        <v>12</v>
      </c>
      <c r="E13" s="46" t="s">
        <v>31</v>
      </c>
      <c r="F13" s="46" t="s">
        <v>7</v>
      </c>
      <c r="G13" s="46" t="s">
        <v>30</v>
      </c>
      <c r="H13" s="46" t="s">
        <v>29</v>
      </c>
      <c r="I13" s="46" t="s">
        <v>0</v>
      </c>
      <c r="J13" s="1"/>
      <c r="K13" s="1"/>
      <c r="L13" s="1"/>
      <c r="M13" s="1"/>
      <c r="N13" s="1"/>
    </row>
    <row r="14" spans="1:14" ht="28.8" x14ac:dyDescent="0.3">
      <c r="A14" s="6">
        <v>10</v>
      </c>
      <c r="B14" s="13" t="s">
        <v>74</v>
      </c>
      <c r="C14" s="12"/>
      <c r="D14" s="3">
        <v>1.3</v>
      </c>
      <c r="E14" s="6"/>
      <c r="F14" s="6">
        <v>1</v>
      </c>
      <c r="G14" s="6"/>
      <c r="H14" s="6">
        <v>1</v>
      </c>
      <c r="I14" s="3">
        <f>H14*F14*D14</f>
        <v>1.3</v>
      </c>
      <c r="J14" s="2"/>
      <c r="K14" s="2"/>
      <c r="L14" s="2"/>
      <c r="M14" s="2"/>
      <c r="N14" s="2"/>
    </row>
    <row r="15" spans="1:14" ht="28.8" x14ac:dyDescent="0.3">
      <c r="A15" s="6">
        <v>20</v>
      </c>
      <c r="B15" s="13" t="s">
        <v>90</v>
      </c>
      <c r="C15" s="12" t="s">
        <v>89</v>
      </c>
      <c r="D15" s="3">
        <v>0.01</v>
      </c>
      <c r="E15" s="6" t="s">
        <v>80</v>
      </c>
      <c r="F15" s="6">
        <v>52</v>
      </c>
      <c r="G15" s="8" t="s">
        <v>88</v>
      </c>
      <c r="H15" s="6">
        <v>3.65</v>
      </c>
      <c r="I15" s="3">
        <f>H15*F15*D15</f>
        <v>1.8979999999999999</v>
      </c>
      <c r="J15" s="2"/>
      <c r="K15" s="2"/>
      <c r="L15" s="2"/>
      <c r="M15" s="2"/>
      <c r="N15" s="2"/>
    </row>
    <row r="16" spans="1:14" x14ac:dyDescent="0.3">
      <c r="A16" s="1"/>
      <c r="B16" s="1"/>
      <c r="C16" s="1"/>
      <c r="D16" s="1"/>
      <c r="E16" s="1"/>
      <c r="F16" s="1"/>
      <c r="G16" s="1"/>
      <c r="H16" s="46" t="s">
        <v>0</v>
      </c>
      <c r="I16" s="47">
        <f>SUM(I14:I15)</f>
        <v>3.198</v>
      </c>
      <c r="J16" s="1"/>
      <c r="K16" s="1"/>
      <c r="L16" s="1"/>
      <c r="M16" s="1"/>
      <c r="N16" s="1"/>
    </row>
  </sheetData>
  <hyperlinks>
    <hyperlink ref="F1" location="BOM!A1" display="Back to BOM"/>
    <hyperlink ref="B3" location="'FR A0800'!A1" display="Gearshifting paddles "/>
  </hyperlinks>
  <printOptions horizontalCentered="1"/>
  <pageMargins left="0.3" right="0.3" top="0.3" bottom="0.4" header="0.3" footer="0.2"/>
  <pageSetup paperSize="9" scale="90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 A0800</vt:lpstr>
      <vt:lpstr>FR 08001</vt:lpstr>
      <vt:lpstr>FR 08002</vt:lpstr>
      <vt:lpstr>FR 08003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2018-04-30T22:08:03Z</dcterms:modified>
</cp:coreProperties>
</file>