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et" sheetId="1" state="visible" r:id="rId2"/>
    <sheet name="Catatan" sheetId="2" state="visible" r:id="rId3"/>
    <sheet name="2015" sheetId="3" state="visible" r:id="rId4"/>
    <sheet name="2016" sheetId="4" state="visible" r:id="rId5"/>
    <sheet name="2017" sheetId="5" state="visible" r:id="rId6"/>
    <sheet name="2018" sheetId="6" state="visible" r:id="rId7"/>
  </sheets>
  <definedNames>
    <definedName function="false" hidden="false" localSheetId="2" name="_xlnm.Print_Area" vbProcedure="false">'2015'!$A$1:$L$65</definedName>
    <definedName function="false" hidden="false" localSheetId="3" name="_xlnm.Print_Area" vbProcedure="false">'2016'!$A$1:$L$138</definedName>
    <definedName function="false" hidden="false" localSheetId="4" name="_xlnm.Print_Area" vbProcedure="false">'2017'!$A$1:$L$142</definedName>
    <definedName function="false" hidden="false" localSheetId="5" name="_xlnm.Print_Area" vbProcedure="false">'2018'!$A$1:$L$169</definedName>
    <definedName function="false" hidden="false" localSheetId="1" name="_xlnm.Print_Area" vbProcedure="false">Catatan!$A$1:$E$9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<sst xmlns="http://schemas.openxmlformats.org/spreadsheetml/2006/main" count="681" uniqueCount="97">
  <si>
    <t xml:space="preserve">Daftar Penyusutan dan Amortisasi Fiskal</t>
  </si>
  <si>
    <t xml:space="preserve">PT Telaten Teliti Tekun</t>
  </si>
  <si>
    <t xml:space="preserve">No.</t>
  </si>
  <si>
    <t xml:space="preserve">Kelompok / Jenis Harta</t>
  </si>
  <si>
    <t xml:space="preserve">Perolehan</t>
  </si>
  <si>
    <t xml:space="preserve">Umur</t>
  </si>
  <si>
    <t xml:space="preserve">Harga
Perolehan</t>
  </si>
  <si>
    <t xml:space="preserve">Qty</t>
  </si>
  <si>
    <t xml:space="preserve">Jumlah</t>
  </si>
  <si>
    <t xml:space="preserve">Nilai
Awal Tahun</t>
  </si>
  <si>
    <t xml:space="preserve">D
I
V</t>
  </si>
  <si>
    <t xml:space="preserve">Penyusutan</t>
  </si>
  <si>
    <t xml:space="preserve">Jan</t>
  </si>
  <si>
    <t xml:space="preserve">Feb</t>
  </si>
  <si>
    <t xml:space="preserve">Mar</t>
  </si>
  <si>
    <t xml:space="preserve">Apr</t>
  </si>
  <si>
    <t xml:space="preserve">Mei</t>
  </si>
  <si>
    <t xml:space="preserve">Jun</t>
  </si>
  <si>
    <t xml:space="preserve">Jul</t>
  </si>
  <si>
    <t xml:space="preserve">Ags</t>
  </si>
  <si>
    <t xml:space="preserve">Sep</t>
  </si>
  <si>
    <t xml:space="preserve">Okt</t>
  </si>
  <si>
    <t xml:space="preserve">Nov</t>
  </si>
  <si>
    <t xml:space="preserve">Des</t>
  </si>
  <si>
    <t xml:space="preserve">(tahun)</t>
  </si>
  <si>
    <t xml:space="preserve">(dibulatkan)</t>
  </si>
  <si>
    <t xml:space="preserve">(closing)</t>
  </si>
  <si>
    <t xml:space="preserve">Reference: 2015</t>
  </si>
  <si>
    <t xml:space="preserve">Daftar Penyusutan</t>
  </si>
  <si>
    <t xml:space="preserve">Awal Tahun</t>
  </si>
  <si>
    <t xml:space="preserve">I.</t>
  </si>
  <si>
    <t xml:space="preserve">Harta Berwujud / Kelompok 1</t>
  </si>
  <si>
    <t xml:space="preserve">A</t>
  </si>
  <si>
    <t xml:space="preserve">Peralatan Elektronik</t>
  </si>
  <si>
    <t xml:space="preserve">Notebook Lenovo</t>
  </si>
  <si>
    <t xml:space="preserve">PC dan Monitor</t>
  </si>
  <si>
    <t xml:space="preserve">Printer Epson</t>
  </si>
  <si>
    <t xml:space="preserve">Akumulasi Total</t>
  </si>
  <si>
    <t xml:space="preserve">Penyusutan Bulanan</t>
  </si>
  <si>
    <t xml:space="preserve">Akumulasi Berjalan</t>
  </si>
  <si>
    <t xml:space="preserve">Reference: 2016</t>
  </si>
  <si>
    <t xml:space="preserve">Zenbook Asus</t>
  </si>
  <si>
    <t xml:space="preserve">Probook HP</t>
  </si>
  <si>
    <t xml:space="preserve">Polytron Smart TV</t>
  </si>
  <si>
    <t xml:space="preserve">Office Furniture &amp; Fixture</t>
  </si>
  <si>
    <t xml:space="preserve">Meja Partisi 6 Staff</t>
  </si>
  <si>
    <t xml:space="preserve">Kursi kantor</t>
  </si>
  <si>
    <t xml:space="preserve">Brankas TrueSafes 75 cm</t>
  </si>
  <si>
    <t xml:space="preserve">Sofa Kantor (2+2+2)</t>
  </si>
  <si>
    <t xml:space="preserve">Mesin dan Peralatan</t>
  </si>
  <si>
    <t xml:space="preserve">Scaffolding</t>
  </si>
  <si>
    <t xml:space="preserve">Mesin Molen Pazto</t>
  </si>
  <si>
    <t xml:space="preserve">Pemotong Granit 1.2 m</t>
  </si>
  <si>
    <t xml:space="preserve">II.</t>
  </si>
  <si>
    <t xml:space="preserve">Harta Tak Berwujud / Kelompok 1</t>
  </si>
  <si>
    <t xml:space="preserve">Software</t>
  </si>
  <si>
    <t xml:space="preserve">Sistem Akuntansi Z</t>
  </si>
  <si>
    <t xml:space="preserve">Current: 2017</t>
  </si>
  <si>
    <t xml:space="preserve">Lemari Krisbow 4 Pintu</t>
  </si>
  <si>
    <t xml:space="preserve">Next: 2018</t>
  </si>
  <si>
    <t xml:space="preserve">Logitech Wireless Mouse</t>
  </si>
  <si>
    <t xml:space="preserve">B</t>
  </si>
  <si>
    <t xml:space="preserve">Tenda Lipat Matic WP</t>
  </si>
  <si>
    <t xml:space="preserve">Meja TamuRotan</t>
  </si>
  <si>
    <t xml:space="preserve">Sofa Chesterfield Kantor</t>
  </si>
  <si>
    <t xml:space="preserve">Lemari Arsip Baja Modern</t>
  </si>
  <si>
    <t xml:space="preserve">C</t>
  </si>
  <si>
    <t xml:space="preserve">D</t>
  </si>
  <si>
    <t xml:space="preserve">Kendaraan</t>
  </si>
  <si>
    <t xml:space="preserve">Motor Listrik Gesit</t>
  </si>
  <si>
    <t xml:space="preserve">Aplikasi Koperasi</t>
  </si>
  <si>
    <t xml:space="preserve">Referensi</t>
  </si>
  <si>
    <t xml:space="preserve">Pengelompokan</t>
  </si>
  <si>
    <t xml:space="preserve">no 96 tahun 2009</t>
  </si>
  <si>
    <t xml:space="preserve">Masa Manfaat dan Tarif</t>
  </si>
  <si>
    <t xml:space="preserve">11 UU PPh no 36 tahun 2008</t>
  </si>
  <si>
    <t xml:space="preserve">Perangkat Lunak</t>
  </si>
  <si>
    <t xml:space="preserve">KEP – 316/PJ./2002</t>
  </si>
  <si>
    <t xml:space="preserve">Penyederhanaan</t>
  </si>
  <si>
    <t xml:space="preserve">Penyusutan komersial disamakan dengan penyusutan fiskal</t>
  </si>
  <si>
    <t xml:space="preserve">2015 Kwartal Pertama</t>
  </si>
  <si>
    <t xml:space="preserve">2015 Kwartal Kedua</t>
  </si>
  <si>
    <t xml:space="preserve">2015 Kwartal Ketiga</t>
  </si>
  <si>
    <t xml:space="preserve">2015 Kwartal Keempat</t>
  </si>
  <si>
    <t xml:space="preserve">2016 Kwartal Pertama</t>
  </si>
  <si>
    <t xml:space="preserve">2016 Kwartal Kedua</t>
  </si>
  <si>
    <t xml:space="preserve">Nama Wajib Pajak:  PT Dina Karya Niaga</t>
  </si>
  <si>
    <t xml:space="preserve">2016 Kwartal Ketiga</t>
  </si>
  <si>
    <t xml:space="preserve">2016 Kwartal Keempat</t>
  </si>
  <si>
    <t xml:space="preserve">2017 Kwartal Pertama</t>
  </si>
  <si>
    <t xml:space="preserve">2017 Kwartal Kedua</t>
  </si>
  <si>
    <t xml:space="preserve">2017 Kwartal Ketiga</t>
  </si>
  <si>
    <t xml:space="preserve">2017 Kwartal Keempat</t>
  </si>
  <si>
    <t xml:space="preserve">2018 Kwartal Pertama</t>
  </si>
  <si>
    <t xml:space="preserve">2018 Kwartal Kedua</t>
  </si>
  <si>
    <t xml:space="preserve">2018 Kwartal Ketiga</t>
  </si>
  <si>
    <t xml:space="preserve">2018 Kwartal Keempat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</si>
</sst>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_-;\-* #,##0_-;_-* \-_-;_-@_-"/>
    <numFmt numFmtId="166" formatCode="* #,##0.00\ ;* \(#,##0.00\);* &quot;- &quot;;@\ "/>
    <numFmt numFmtId="167" formatCode="mmm\-yy"/>
    <numFmt numFmtId="168" formatCode="mm/yy"/>
    <numFmt numFmtId="169" formatCode="##\."/>
    <numFmt numFmtId="170" formatCode="_(* #,##0.00_);_(* \(#,##0.00\);_(* \-??_);_(@_)"/>
    <numFmt numFmtId="171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0"/>
      <color rgb="FF006064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D47A1"/>
      <name val="Arial"/>
      <family val="2"/>
      <charset val="1"/>
    </font>
    <font>
      <sz val="10"/>
      <color rgb="FF004D40"/>
      <name val="Arial"/>
      <family val="2"/>
      <charset val="1"/>
    </font>
    <font>
      <b val="true"/>
      <u val="single"/>
      <sz val="10"/>
      <color rgb="FF0D47A1"/>
      <name val="Arial"/>
      <family val="2"/>
      <charset val="1"/>
    </font>
    <font>
      <b val="true"/>
      <u val="single"/>
      <sz val="10"/>
      <color rgb="FF3333FF"/>
      <name val="Arial"/>
      <family val="2"/>
      <charset val="1"/>
    </font>
    <font>
      <u val="single"/>
      <sz val="10"/>
      <color rgb="FF004D40"/>
      <name val="Arial"/>
      <family val="2"/>
      <charset val="1"/>
    </font>
    <font>
      <b val="true"/>
      <u val="single"/>
      <sz val="10"/>
      <color rgb="FF004D4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EEBF7"/>
        <bgColor rgb="FFE0F2F1"/>
      </patternFill>
    </fill>
    <fill>
      <patternFill patternType="solid">
        <fgColor rgb="FFBBDEFB"/>
        <bgColor rgb="FFB2DFDB"/>
      </patternFill>
    </fill>
    <fill>
      <patternFill patternType="solid">
        <fgColor rgb="FFFFFDE7"/>
        <bgColor rgb="FFFFF9C4"/>
      </patternFill>
    </fill>
    <fill>
      <patternFill patternType="solid">
        <fgColor rgb="FFB2DFDB"/>
        <bgColor rgb="FFBBDEFB"/>
      </patternFill>
    </fill>
    <fill>
      <patternFill patternType="solid">
        <fgColor rgb="FFE0F2F1"/>
        <bgColor rgb="FFE3F2FD"/>
      </patternFill>
    </fill>
    <fill>
      <patternFill patternType="solid">
        <fgColor rgb="FFE3F2FD"/>
        <bgColor rgb="FFE0F2F1"/>
      </patternFill>
    </fill>
    <fill>
      <patternFill patternType="solid">
        <fgColor rgb="FFFFF176"/>
        <bgColor rgb="FFFFF59D"/>
      </patternFill>
    </fill>
    <fill>
      <patternFill patternType="solid">
        <fgColor rgb="FF64B5F6"/>
        <bgColor rgb="FF9999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>
        <color rgb="FFB2DFDB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>
        <color rgb="FFBBDEFB"/>
      </bottom>
      <diagonal/>
    </border>
    <border diagonalUp="false" diagonalDown="false">
      <left/>
      <right/>
      <top/>
      <bottom style="thin">
        <color rgb="FFBBDEFB"/>
      </bottom>
      <diagonal/>
    </border>
    <border diagonalUp="false" diagonalDown="false">
      <left/>
      <right/>
      <top/>
      <bottom style="thin">
        <color rgb="FFC8E6C9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>
        <color rgb="FFB2DF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7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7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0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2" fillId="0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2" fillId="0" borderId="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3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3" fillId="0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5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0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4" fillId="0" borderId="1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5" fillId="0" borderId="1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5" fillId="0" borderId="1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16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7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11" fillId="6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8" fillId="6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5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  <colors>
    <indexedColors>
      <rgbColor rgb="FF000000"/>
      <rgbColor rgb="FFFFFD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64"/>
      <rgbColor rgb="FFDEEBF7"/>
      <rgbColor rgb="FF808080"/>
      <rgbColor rgb="FF9999FF"/>
      <rgbColor rgb="FF993366"/>
      <rgbColor rgb="FFFFF9C4"/>
      <rgbColor rgb="FFE0F2F1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F2FD"/>
      <rgbColor rgb="FFC8E6C9"/>
      <rgbColor rgb="FFFFF59D"/>
      <rgbColor rgb="FFB2DFDB"/>
      <rgbColor rgb="FFFF99CC"/>
      <rgbColor rgb="FFCC99FF"/>
      <rgbColor rgb="FFFFF176"/>
      <rgbColor rgb="FF3333FF"/>
      <rgbColor rgb="FF64B5F6"/>
      <rgbColor rgb="FF99CC00"/>
      <rgbColor rgb="FFFFCC00"/>
      <rgbColor rgb="FFFF9900"/>
      <rgbColor rgb="FFFF6600"/>
      <rgbColor rgb="FF666699"/>
      <rgbColor rgb="FF969696"/>
      <rgbColor rgb="FF004D40"/>
      <rgbColor rgb="FF339966"/>
      <rgbColor rgb="FF003300"/>
      <rgbColor rgb="FF333300"/>
      <rgbColor rgb="FF993300"/>
      <rgbColor rgb="FF993366"/>
      <rgbColor rgb="FF0D47A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9C4"/>
    <pageSetUpPr fitToPage="false"/>
  </sheetPr>
  <dimension ref="B1:KV117"/>
  <sheetViews>
    <sheetView showFormulas="false" showGridLines="false" showRowColHeaders="true" showZeros="true" rightToLeft="false" tabSelected="true" showOutlineSymbols="true" defaultGridColor="true" view="pageBreakPreview" topLeftCell="A79" colorId="64" zoomScale="100" zoomScaleNormal="100" zoomScalePageLayoutView="100" workbookViewId="0">
      <pane xSplit="3" ySplit="0" topLeftCell="D79" activePane="topRight" state="frozen"/>
      <selection pane="topLeft" activeCell="A79" activeCellId="0" sqref="A79"/>
      <selection pane="topRight" activeCell="C106" activeCellId="0" sqref="C106"/>
    </sheetView>
  </sheetViews>
  <sheetFormatPr defaultColWidth="8.88671875" defaultRowHeight="13.8" zeroHeight="false" outlineLevelRow="1" outlineLevelCol="1"/>
  <cols>
    <col collapsed="false" customWidth="true" hidden="false" outlineLevel="0" max="1" min="1" style="1" width="2.56"/>
    <col collapsed="false" customWidth="true" hidden="false" outlineLevel="0" max="2" min="2" style="2" width="5.11"/>
    <col collapsed="false" customWidth="true" hidden="false" outlineLevel="0" max="3" min="3" style="2" width="28.11"/>
    <col collapsed="false" customWidth="true" hidden="false" outlineLevel="1" max="4" min="4" style="2" width="12.56"/>
    <col collapsed="false" customWidth="true" hidden="false" outlineLevel="1" max="5" min="5" style="2" width="7.67"/>
    <col collapsed="false" customWidth="true" hidden="false" outlineLevel="1" max="6" min="6" style="2" width="15.33"/>
    <col collapsed="false" customWidth="true" hidden="false" outlineLevel="1" max="7" min="7" style="2" width="7.67"/>
    <col collapsed="false" customWidth="true" hidden="false" outlineLevel="1" max="9" min="8" style="2" width="15.33"/>
    <col collapsed="false" customWidth="true" hidden="false" outlineLevel="1" max="10" min="10" style="2" width="2.56"/>
    <col collapsed="false" customWidth="true" hidden="false" outlineLevel="1" max="11" min="11" style="2" width="15.33"/>
    <col collapsed="false" customWidth="true" hidden="false" outlineLevel="0" max="13" min="12" style="2" width="2.56"/>
    <col collapsed="false" customWidth="true" hidden="false" outlineLevel="0" max="14" min="14" style="3" width="4.11"/>
    <col collapsed="false" customWidth="true" hidden="false" outlineLevel="1" max="15" min="15" style="3" width="4.11"/>
    <col collapsed="false" customWidth="true" hidden="false" outlineLevel="1" max="16" min="16" style="2" width="15.33"/>
    <col collapsed="false" customWidth="true" hidden="false" outlineLevel="1" max="17" min="17" style="2" width="1.56"/>
    <col collapsed="false" customWidth="true" hidden="false" outlineLevel="0" max="18" min="18" style="3" width="4.11"/>
    <col collapsed="false" customWidth="true" hidden="false" outlineLevel="1" max="19" min="19" style="3" width="4.11"/>
    <col collapsed="false" customWidth="true" hidden="false" outlineLevel="1" max="20" min="20" style="2" width="15.33"/>
    <col collapsed="false" customWidth="true" hidden="false" outlineLevel="1" max="21" min="21" style="2" width="1.56"/>
    <col collapsed="false" customWidth="true" hidden="false" outlineLevel="0" max="22" min="22" style="3" width="4.11"/>
    <col collapsed="false" customWidth="true" hidden="false" outlineLevel="1" max="23" min="23" style="3" width="4.11"/>
    <col collapsed="false" customWidth="true" hidden="false" outlineLevel="1" max="24" min="24" style="2" width="15.33"/>
    <col collapsed="false" customWidth="true" hidden="false" outlineLevel="1" max="25" min="25" style="2" width="1.56"/>
    <col collapsed="false" customWidth="true" hidden="false" outlineLevel="0" max="26" min="26" style="3" width="4.11"/>
    <col collapsed="false" customWidth="true" hidden="false" outlineLevel="1" max="27" min="27" style="3" width="4.11"/>
    <col collapsed="false" customWidth="true" hidden="false" outlineLevel="1" max="28" min="28" style="2" width="15.33"/>
    <col collapsed="false" customWidth="true" hidden="false" outlineLevel="1" max="29" min="29" style="2" width="1.56"/>
    <col collapsed="false" customWidth="true" hidden="false" outlineLevel="0" max="30" min="30" style="3" width="4.11"/>
    <col collapsed="false" customWidth="true" hidden="false" outlineLevel="1" max="31" min="31" style="3" width="4.11"/>
    <col collapsed="false" customWidth="true" hidden="false" outlineLevel="1" max="32" min="32" style="2" width="15.33"/>
    <col collapsed="false" customWidth="true" hidden="false" outlineLevel="1" max="33" min="33" style="2" width="1.56"/>
    <col collapsed="false" customWidth="true" hidden="false" outlineLevel="0" max="34" min="34" style="3" width="4.11"/>
    <col collapsed="false" customWidth="true" hidden="false" outlineLevel="1" max="35" min="35" style="3" width="4.11"/>
    <col collapsed="false" customWidth="true" hidden="false" outlineLevel="1" max="36" min="36" style="2" width="15.33"/>
    <col collapsed="false" customWidth="true" hidden="false" outlineLevel="1" max="37" min="37" style="2" width="1.56"/>
    <col collapsed="false" customWidth="true" hidden="false" outlineLevel="0" max="38" min="38" style="3" width="4.11"/>
    <col collapsed="false" customWidth="true" hidden="false" outlineLevel="1" max="39" min="39" style="3" width="4.11"/>
    <col collapsed="false" customWidth="true" hidden="false" outlineLevel="1" max="40" min="40" style="2" width="15.33"/>
    <col collapsed="false" customWidth="true" hidden="false" outlineLevel="1" max="41" min="41" style="2" width="1.56"/>
    <col collapsed="false" customWidth="true" hidden="false" outlineLevel="0" max="42" min="42" style="3" width="4.11"/>
    <col collapsed="false" customWidth="true" hidden="false" outlineLevel="1" max="43" min="43" style="3" width="4.11"/>
    <col collapsed="false" customWidth="true" hidden="false" outlineLevel="1" max="44" min="44" style="2" width="15.33"/>
    <col collapsed="false" customWidth="true" hidden="false" outlineLevel="1" max="45" min="45" style="2" width="1.56"/>
    <col collapsed="false" customWidth="true" hidden="false" outlineLevel="0" max="46" min="46" style="3" width="4.11"/>
    <col collapsed="false" customWidth="true" hidden="false" outlineLevel="1" max="47" min="47" style="3" width="4.11"/>
    <col collapsed="false" customWidth="true" hidden="false" outlineLevel="1" max="48" min="48" style="2" width="15.33"/>
    <col collapsed="false" customWidth="true" hidden="false" outlineLevel="1" max="49" min="49" style="2" width="1.56"/>
    <col collapsed="false" customWidth="true" hidden="false" outlineLevel="0" max="50" min="50" style="3" width="4.11"/>
    <col collapsed="false" customWidth="true" hidden="false" outlineLevel="1" max="51" min="51" style="3" width="4.11"/>
    <col collapsed="false" customWidth="true" hidden="false" outlineLevel="1" max="52" min="52" style="2" width="15.33"/>
    <col collapsed="false" customWidth="true" hidden="false" outlineLevel="1" max="53" min="53" style="2" width="1.56"/>
    <col collapsed="false" customWidth="true" hidden="false" outlineLevel="0" max="54" min="54" style="3" width="4.11"/>
    <col collapsed="false" customWidth="true" hidden="false" outlineLevel="1" max="55" min="55" style="3" width="4.11"/>
    <col collapsed="false" customWidth="true" hidden="false" outlineLevel="1" max="56" min="56" style="2" width="15.33"/>
    <col collapsed="false" customWidth="true" hidden="false" outlineLevel="1" max="57" min="57" style="2" width="1.56"/>
    <col collapsed="false" customWidth="true" hidden="false" outlineLevel="0" max="58" min="58" style="3" width="4.11"/>
    <col collapsed="false" customWidth="true" hidden="false" outlineLevel="1" max="59" min="59" style="3" width="4.11"/>
    <col collapsed="false" customWidth="true" hidden="false" outlineLevel="1" max="60" min="60" style="2" width="15.33"/>
    <col collapsed="false" customWidth="true" hidden="false" outlineLevel="1" max="61" min="61" style="2" width="1.56"/>
    <col collapsed="false" customWidth="false" hidden="false" outlineLevel="0" max="297" min="62" style="2" width="8.88"/>
    <col collapsed="false" customWidth="false" hidden="false" outlineLevel="0" max="308" min="298" style="1" width="8.88"/>
    <col collapsed="false" customWidth="false" hidden="false" outlineLevel="0" max="16384" min="312" style="1" width="8.88"/>
  </cols>
  <sheetData>
    <row r="1" customFormat="false" ht="8.25" hidden="false" customHeight="true" outlineLevel="0" collapsed="false">
      <c r="F1" s="4"/>
      <c r="H1" s="4"/>
      <c r="Q1" s="3"/>
      <c r="R1" s="2"/>
      <c r="T1" s="3"/>
      <c r="U1" s="3"/>
      <c r="V1" s="2"/>
      <c r="W1" s="2"/>
      <c r="X1" s="3"/>
      <c r="Y1" s="3"/>
      <c r="AA1" s="2"/>
      <c r="AC1" s="3"/>
      <c r="AG1" s="3"/>
      <c r="AH1" s="2"/>
      <c r="AJ1" s="3"/>
      <c r="AK1" s="3"/>
      <c r="AL1" s="2"/>
      <c r="AM1" s="2"/>
      <c r="AN1" s="3"/>
      <c r="AO1" s="3"/>
      <c r="AQ1" s="2"/>
      <c r="AS1" s="3"/>
      <c r="AW1" s="3"/>
      <c r="AX1" s="2"/>
      <c r="AZ1" s="3"/>
      <c r="BA1" s="3"/>
      <c r="BB1" s="2"/>
      <c r="BC1" s="2"/>
      <c r="BD1" s="3"/>
      <c r="BE1" s="3"/>
      <c r="BG1" s="2"/>
      <c r="BI1" s="3"/>
      <c r="BJ1" s="3"/>
      <c r="BM1" s="3"/>
      <c r="BN1" s="3"/>
      <c r="BQ1" s="3"/>
      <c r="BR1" s="3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</row>
    <row r="2" customFormat="false" ht="19.5" hidden="false" customHeight="true" outlineLevel="0" collapsed="false">
      <c r="C2" s="5" t="s">
        <v>0</v>
      </c>
      <c r="D2" s="4"/>
      <c r="E2" s="4"/>
      <c r="F2" s="4"/>
      <c r="G2" s="4"/>
      <c r="H2" s="4"/>
      <c r="K2" s="4"/>
      <c r="L2" s="4"/>
    </row>
    <row r="3" customFormat="false" ht="19.5" hidden="false" customHeight="true" outlineLevel="0" collapsed="false">
      <c r="C3" s="6" t="s">
        <v>1</v>
      </c>
      <c r="D3" s="4"/>
      <c r="E3" s="4"/>
      <c r="F3" s="4"/>
      <c r="G3" s="4"/>
      <c r="H3" s="4"/>
    </row>
    <row r="4" customFormat="false" ht="8.25" hidden="false" customHeight="true" outlineLevel="0" collapsed="false">
      <c r="F4" s="4"/>
      <c r="H4" s="4"/>
      <c r="Q4" s="3"/>
      <c r="R4" s="2"/>
      <c r="T4" s="3"/>
      <c r="U4" s="3"/>
      <c r="V4" s="2"/>
      <c r="W4" s="2"/>
      <c r="X4" s="3"/>
      <c r="Y4" s="3"/>
      <c r="AA4" s="2"/>
      <c r="AC4" s="3"/>
      <c r="AG4" s="3"/>
      <c r="AH4" s="2"/>
      <c r="AJ4" s="3"/>
      <c r="AK4" s="3"/>
      <c r="AL4" s="2"/>
      <c r="AM4" s="2"/>
      <c r="AN4" s="3"/>
      <c r="AO4" s="3"/>
      <c r="AQ4" s="2"/>
      <c r="AS4" s="3"/>
      <c r="AW4" s="3"/>
      <c r="AX4" s="2"/>
      <c r="AZ4" s="3"/>
      <c r="BA4" s="3"/>
      <c r="BB4" s="2"/>
      <c r="BC4" s="2"/>
      <c r="BD4" s="3"/>
      <c r="BE4" s="3"/>
      <c r="BG4" s="2"/>
      <c r="BI4" s="3"/>
      <c r="BJ4" s="3"/>
      <c r="BM4" s="3"/>
      <c r="BN4" s="3"/>
      <c r="BQ4" s="3"/>
      <c r="BR4" s="3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</row>
    <row r="5" customFormat="false" ht="14.25" hidden="false" customHeight="true" outlineLevel="0" collapsed="false">
      <c r="B5" s="7" t="s">
        <v>2</v>
      </c>
      <c r="C5" s="8" t="s">
        <v>3</v>
      </c>
      <c r="D5" s="7" t="s">
        <v>4</v>
      </c>
      <c r="E5" s="8" t="s">
        <v>5</v>
      </c>
      <c r="F5" s="9" t="s">
        <v>6</v>
      </c>
      <c r="G5" s="8" t="s">
        <v>7</v>
      </c>
      <c r="H5" s="7" t="s">
        <v>8</v>
      </c>
      <c r="I5" s="10" t="s">
        <v>9</v>
      </c>
      <c r="J5" s="11" t="s">
        <v>10</v>
      </c>
      <c r="K5" s="7" t="s">
        <v>11</v>
      </c>
      <c r="M5" s="11" t="s">
        <v>10</v>
      </c>
      <c r="N5" s="12" t="s">
        <v>12</v>
      </c>
      <c r="O5" s="12"/>
      <c r="P5" s="13" t="s">
        <v>11</v>
      </c>
      <c r="R5" s="12" t="s">
        <v>13</v>
      </c>
      <c r="S5" s="12"/>
      <c r="T5" s="13" t="s">
        <v>11</v>
      </c>
      <c r="V5" s="12" t="s">
        <v>14</v>
      </c>
      <c r="W5" s="12"/>
      <c r="X5" s="13" t="s">
        <v>11</v>
      </c>
      <c r="Z5" s="12" t="s">
        <v>15</v>
      </c>
      <c r="AA5" s="12"/>
      <c r="AB5" s="13" t="s">
        <v>11</v>
      </c>
      <c r="AD5" s="12" t="s">
        <v>16</v>
      </c>
      <c r="AE5" s="12"/>
      <c r="AF5" s="13" t="s">
        <v>11</v>
      </c>
      <c r="AH5" s="12" t="s">
        <v>17</v>
      </c>
      <c r="AI5" s="12"/>
      <c r="AJ5" s="13" t="s">
        <v>11</v>
      </c>
      <c r="AL5" s="12" t="s">
        <v>18</v>
      </c>
      <c r="AM5" s="12"/>
      <c r="AN5" s="13" t="s">
        <v>11</v>
      </c>
      <c r="AP5" s="12" t="s">
        <v>19</v>
      </c>
      <c r="AQ5" s="12"/>
      <c r="AR5" s="13" t="s">
        <v>11</v>
      </c>
      <c r="AT5" s="12" t="s">
        <v>20</v>
      </c>
      <c r="AU5" s="12"/>
      <c r="AV5" s="13" t="s">
        <v>11</v>
      </c>
      <c r="AX5" s="12" t="s">
        <v>21</v>
      </c>
      <c r="AY5" s="12"/>
      <c r="AZ5" s="13" t="s">
        <v>11</v>
      </c>
      <c r="BB5" s="12" t="s">
        <v>22</v>
      </c>
      <c r="BC5" s="12"/>
      <c r="BD5" s="13" t="s">
        <v>11</v>
      </c>
      <c r="BF5" s="12" t="s">
        <v>23</v>
      </c>
      <c r="BG5" s="12"/>
      <c r="BH5" s="13" t="s">
        <v>11</v>
      </c>
    </row>
    <row r="6" customFormat="false" ht="14.25" hidden="false" customHeight="true" outlineLevel="0" collapsed="false">
      <c r="B6" s="3"/>
      <c r="C6" s="3"/>
      <c r="D6" s="3"/>
      <c r="E6" s="14" t="s">
        <v>24</v>
      </c>
      <c r="F6" s="9"/>
      <c r="G6" s="3"/>
      <c r="H6" s="3"/>
      <c r="I6" s="10"/>
      <c r="J6" s="11"/>
      <c r="K6" s="15" t="s">
        <v>25</v>
      </c>
      <c r="M6" s="11"/>
      <c r="N6" s="2"/>
      <c r="O6" s="2"/>
      <c r="R6" s="2"/>
      <c r="S6" s="2"/>
      <c r="V6" s="2"/>
      <c r="W6" s="2"/>
      <c r="Z6" s="2"/>
      <c r="AA6" s="2"/>
      <c r="AD6" s="2"/>
      <c r="AE6" s="2"/>
      <c r="AH6" s="2"/>
      <c r="AI6" s="2"/>
      <c r="AL6" s="2"/>
      <c r="AM6" s="2"/>
      <c r="AP6" s="2"/>
      <c r="AQ6" s="2"/>
      <c r="AT6" s="2"/>
      <c r="AU6" s="2"/>
      <c r="AX6" s="2"/>
      <c r="AY6" s="2"/>
      <c r="BB6" s="2"/>
      <c r="BC6" s="2"/>
      <c r="BF6" s="2"/>
      <c r="BG6" s="2"/>
      <c r="BH6" s="16" t="s">
        <v>26</v>
      </c>
    </row>
    <row r="7" customFormat="false" ht="8.25" hidden="false" customHeight="true" outlineLevel="0" collapsed="false">
      <c r="F7" s="4"/>
      <c r="H7" s="4"/>
      <c r="Q7" s="3"/>
      <c r="R7" s="2"/>
      <c r="T7" s="3"/>
      <c r="U7" s="3"/>
      <c r="V7" s="2"/>
      <c r="W7" s="2"/>
      <c r="X7" s="3"/>
      <c r="Y7" s="3"/>
      <c r="AA7" s="2"/>
      <c r="AC7" s="3"/>
      <c r="AG7" s="3"/>
      <c r="AH7" s="2"/>
      <c r="AJ7" s="3"/>
      <c r="AK7" s="3"/>
      <c r="AL7" s="2"/>
      <c r="AM7" s="2"/>
      <c r="AN7" s="3"/>
      <c r="AO7" s="3"/>
      <c r="AQ7" s="2"/>
      <c r="AS7" s="3"/>
      <c r="AW7" s="3"/>
      <c r="AX7" s="2"/>
      <c r="AZ7" s="3"/>
      <c r="BA7" s="3"/>
      <c r="BB7" s="2"/>
      <c r="BC7" s="2"/>
      <c r="BD7" s="3"/>
      <c r="BE7" s="3"/>
      <c r="BG7" s="2"/>
      <c r="BI7" s="3"/>
      <c r="BJ7" s="3"/>
      <c r="BM7" s="3"/>
      <c r="BN7" s="3"/>
      <c r="BQ7" s="3"/>
      <c r="BR7" s="3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</row>
    <row r="8" customFormat="false" ht="13.8" hidden="false" customHeight="false" outlineLevel="0" collapsed="false">
      <c r="B8" s="17"/>
      <c r="C8" s="18" t="s">
        <v>27</v>
      </c>
    </row>
    <row r="9" customFormat="false" ht="14.25" hidden="false" customHeight="true" outlineLevel="1" collapsed="false">
      <c r="B9" s="19"/>
      <c r="C9" s="20" t="s">
        <v>28</v>
      </c>
      <c r="D9" s="21" t="s">
        <v>4</v>
      </c>
      <c r="E9" s="22" t="s">
        <v>5</v>
      </c>
      <c r="F9" s="21" t="s">
        <v>4</v>
      </c>
      <c r="G9" s="22" t="s">
        <v>7</v>
      </c>
      <c r="H9" s="21" t="s">
        <v>8</v>
      </c>
      <c r="I9" s="22" t="s">
        <v>29</v>
      </c>
      <c r="J9" s="23"/>
      <c r="K9" s="24" t="s">
        <v>11</v>
      </c>
      <c r="L9" s="25"/>
      <c r="N9" s="26"/>
      <c r="O9" s="26"/>
      <c r="P9" s="27" t="n">
        <v>42035</v>
      </c>
      <c r="R9" s="26"/>
      <c r="S9" s="26"/>
      <c r="T9" s="27" t="n">
        <v>42063</v>
      </c>
      <c r="V9" s="26"/>
      <c r="W9" s="26"/>
      <c r="X9" s="27" t="n">
        <v>42094</v>
      </c>
      <c r="Z9" s="26"/>
      <c r="AA9" s="26"/>
      <c r="AB9" s="27" t="n">
        <v>42124</v>
      </c>
      <c r="AD9" s="26"/>
      <c r="AE9" s="26"/>
      <c r="AF9" s="27" t="n">
        <v>42155</v>
      </c>
      <c r="AH9" s="26"/>
      <c r="AI9" s="26"/>
      <c r="AJ9" s="27" t="n">
        <v>42185</v>
      </c>
      <c r="AL9" s="26"/>
      <c r="AM9" s="26"/>
      <c r="AN9" s="27" t="n">
        <v>42215</v>
      </c>
      <c r="AP9" s="26"/>
      <c r="AQ9" s="26"/>
      <c r="AR9" s="27" t="n">
        <v>42247</v>
      </c>
      <c r="AT9" s="26"/>
      <c r="AU9" s="26"/>
      <c r="AV9" s="27" t="n">
        <v>42277</v>
      </c>
      <c r="AX9" s="26"/>
      <c r="AY9" s="26"/>
      <c r="AZ9" s="27" t="n">
        <v>42308</v>
      </c>
      <c r="BB9" s="26"/>
      <c r="BC9" s="26"/>
      <c r="BD9" s="27" t="n">
        <v>42338</v>
      </c>
      <c r="BF9" s="26"/>
      <c r="BG9" s="26"/>
      <c r="BH9" s="27" t="n">
        <v>42369</v>
      </c>
    </row>
    <row r="10" customFormat="false" ht="14.25" hidden="false" customHeight="true" outlineLevel="1" collapsed="false">
      <c r="B10" s="28" t="s">
        <v>30</v>
      </c>
      <c r="C10" s="29" t="s">
        <v>31</v>
      </c>
      <c r="D10" s="30"/>
      <c r="E10" s="30"/>
      <c r="F10" s="3"/>
      <c r="G10" s="30"/>
      <c r="H10" s="3"/>
      <c r="I10" s="3"/>
      <c r="K10" s="31"/>
      <c r="L10" s="32"/>
    </row>
    <row r="11" customFormat="false" ht="14.25" hidden="false" customHeight="true" outlineLevel="1" collapsed="false">
      <c r="B11" s="33" t="s">
        <v>32</v>
      </c>
      <c r="C11" s="34" t="s">
        <v>33</v>
      </c>
      <c r="D11" s="30"/>
      <c r="E11" s="30"/>
      <c r="F11" s="3"/>
      <c r="G11" s="30"/>
      <c r="H11" s="3"/>
      <c r="I11" s="3"/>
      <c r="K11" s="31"/>
      <c r="L11" s="32"/>
    </row>
    <row r="12" customFormat="false" ht="14.25" hidden="false" customHeight="true" outlineLevel="1" collapsed="false">
      <c r="B12" s="35" t="n">
        <v>1</v>
      </c>
      <c r="C12" s="36" t="s">
        <v>34</v>
      </c>
      <c r="D12" s="37" t="n">
        <v>42080</v>
      </c>
      <c r="E12" s="38" t="n">
        <v>4</v>
      </c>
      <c r="F12" s="39" t="n">
        <v>7699000</v>
      </c>
      <c r="G12" s="38" t="n">
        <v>1</v>
      </c>
      <c r="H12" s="40" t="n">
        <f aca="false">F12*G12</f>
        <v>7699000</v>
      </c>
      <c r="I12" s="41" t="n">
        <v>0</v>
      </c>
      <c r="K12" s="41" t="n">
        <f aca="false">_xlfn.FLOOR.MATH(H12/(4*12))</f>
        <v>160395</v>
      </c>
      <c r="L12" s="32"/>
      <c r="N12" s="42" t="n">
        <f aca="false">IF(P$9&gt;$D12,DATEDIF($D12,P$9,"m"),-DATEDIF(P$9,$D12,"m")-1)</f>
        <v>-2</v>
      </c>
      <c r="O12" s="42" t="n">
        <f aca="false">IF(AND(N12&gt;=1,N12&lt;=$E12*12),N12,0)</f>
        <v>0</v>
      </c>
      <c r="P12" s="43" t="n">
        <f aca="false">O12*$K12</f>
        <v>0</v>
      </c>
      <c r="R12" s="44" t="n">
        <f aca="false">IF(T$9&gt;$D12,DATEDIF($D12,T$9,"m"),-DATEDIF(T$9,$D12,"m")-1)</f>
        <v>-1</v>
      </c>
      <c r="S12" s="44" t="n">
        <f aca="false">IF(AND(R12&gt;=1,R12&lt;=$E12*12),R12,0)</f>
        <v>0</v>
      </c>
      <c r="T12" s="45" t="n">
        <f aca="false">S12*$K12</f>
        <v>0</v>
      </c>
      <c r="V12" s="44" t="n">
        <f aca="false">IF(X$9&gt;$D12,DATEDIF($D12,X$9,"m"),-DATEDIF(X$9,$D12,"m")-1)</f>
        <v>0</v>
      </c>
      <c r="W12" s="44" t="n">
        <f aca="false">IF(AND(V12&gt;=1,V12&lt;=$E12*12),V12,0)</f>
        <v>0</v>
      </c>
      <c r="X12" s="45" t="n">
        <f aca="false">W12*$K12</f>
        <v>0</v>
      </c>
      <c r="Z12" s="44" t="n">
        <f aca="false">IF(AB$9&gt;$D12,DATEDIF($D12,AB$9,"m"),-DATEDIF(AB$9,$D12,"m")-1)</f>
        <v>1</v>
      </c>
      <c r="AA12" s="44" t="n">
        <f aca="false">IF(AND(Z12&gt;=1,Z12&lt;=$E12*12),Z12,0)</f>
        <v>1</v>
      </c>
      <c r="AB12" s="45" t="n">
        <f aca="false">AA12*$K12</f>
        <v>160395</v>
      </c>
      <c r="AD12" s="44" t="n">
        <f aca="false">IF(AF$9&gt;$D12,DATEDIF($D12,AF$9,"m"),-DATEDIF(AF$9,$D12,"m")-1)</f>
        <v>2</v>
      </c>
      <c r="AE12" s="44" t="n">
        <f aca="false">IF(AND(AD12&gt;=1,AD12&lt;=$E12*12),AD12,0)</f>
        <v>2</v>
      </c>
      <c r="AF12" s="45" t="n">
        <f aca="false">AE12*$K12</f>
        <v>320790</v>
      </c>
      <c r="AH12" s="44" t="n">
        <f aca="false">IF(AJ$9&gt;$D12,DATEDIF($D12,AJ$9,"m"),-DATEDIF(AJ$9,$D12,"m")-1)</f>
        <v>3</v>
      </c>
      <c r="AI12" s="44" t="n">
        <f aca="false">IF(AND(AH12&gt;=1,AH12&lt;=$E12*12),AH12,0)</f>
        <v>3</v>
      </c>
      <c r="AJ12" s="45" t="n">
        <f aca="false">AI12*$K12</f>
        <v>481185</v>
      </c>
      <c r="AL12" s="44" t="n">
        <f aca="false">IF(AN$9&gt;$D12,DATEDIF($D12,AN$9,"m"),-DATEDIF(AN$9,$D12,"m")-1)</f>
        <v>4</v>
      </c>
      <c r="AM12" s="44" t="n">
        <f aca="false">IF(AND(AL12&gt;=1,AL12&lt;=$E12*12),AL12,0)</f>
        <v>4</v>
      </c>
      <c r="AN12" s="45" t="n">
        <f aca="false">AM12*$K12</f>
        <v>641580</v>
      </c>
      <c r="AP12" s="44" t="n">
        <f aca="false">IF(AR$9&gt;$D12,DATEDIF($D12,AR$9,"m"),-DATEDIF(AR$9,$D12,"m")-1)</f>
        <v>5</v>
      </c>
      <c r="AQ12" s="44" t="n">
        <f aca="false">IF(AND(AP12&gt;=1,AP12&lt;=$E12*12),AP12,0)</f>
        <v>5</v>
      </c>
      <c r="AR12" s="45" t="n">
        <f aca="false">AQ12*$K12</f>
        <v>801975</v>
      </c>
      <c r="AT12" s="44" t="n">
        <f aca="false">IF(AV$9&gt;$D12,DATEDIF($D12,AV$9,"m"),-DATEDIF(AV$9,$D12,"m")-1)</f>
        <v>6</v>
      </c>
      <c r="AU12" s="44" t="n">
        <f aca="false">IF(AND(AT12&gt;=1,AT12&lt;=$E12*12),AT12,0)</f>
        <v>6</v>
      </c>
      <c r="AV12" s="45" t="n">
        <f aca="false">AU12*$K12</f>
        <v>962370</v>
      </c>
      <c r="AX12" s="44" t="n">
        <f aca="false">IF(AZ$9&gt;$D12,DATEDIF($D12,AZ$9,"m"),-DATEDIF(AZ$9,$D12,"m")-1)</f>
        <v>7</v>
      </c>
      <c r="AY12" s="44" t="n">
        <f aca="false">IF(AND(AX12&gt;=1,AX12&lt;=$E12*12),AX12,0)</f>
        <v>7</v>
      </c>
      <c r="AZ12" s="45" t="n">
        <f aca="false">AY12*$K12</f>
        <v>1122765</v>
      </c>
      <c r="BB12" s="44" t="n">
        <f aca="false">IF(BD$9&gt;$D12,DATEDIF($D12,BD$9,"m"),-DATEDIF(BD$9,$D12,"m")-1)</f>
        <v>8</v>
      </c>
      <c r="BC12" s="44" t="n">
        <f aca="false">IF(AND(BB12&gt;=1,BB12&lt;=$E12*12),BB12,0)</f>
        <v>8</v>
      </c>
      <c r="BD12" s="45" t="n">
        <f aca="false">BC12*$K12</f>
        <v>1283160</v>
      </c>
      <c r="BF12" s="44" t="n">
        <f aca="false">IF(BH$9&gt;$D12,DATEDIF($D12,BH$9,"m"),-DATEDIF(BH$9,$D12,"m")-1)</f>
        <v>9</v>
      </c>
      <c r="BG12" s="44" t="n">
        <f aca="false">IF(AND(BF12&gt;=1,BF12&lt;=$E12*12),BF12,0)</f>
        <v>9</v>
      </c>
      <c r="BH12" s="45" t="n">
        <f aca="false">BG12*$K12</f>
        <v>1443555</v>
      </c>
    </row>
    <row r="13" customFormat="false" ht="14.25" hidden="false" customHeight="true" outlineLevel="1" collapsed="false">
      <c r="B13" s="35" t="n">
        <f aca="false">B12+1</f>
        <v>2</v>
      </c>
      <c r="C13" s="36" t="s">
        <v>35</v>
      </c>
      <c r="D13" s="37" t="n">
        <v>42141</v>
      </c>
      <c r="E13" s="38" t="n">
        <v>4</v>
      </c>
      <c r="F13" s="39" t="n">
        <v>4200000</v>
      </c>
      <c r="G13" s="38" t="n">
        <v>2</v>
      </c>
      <c r="H13" s="40" t="n">
        <f aca="false">F13*G13</f>
        <v>8400000</v>
      </c>
      <c r="I13" s="41" t="n">
        <v>0</v>
      </c>
      <c r="K13" s="41" t="n">
        <f aca="false">_xlfn.FLOOR.MATH(H13/(4*12))</f>
        <v>175000</v>
      </c>
      <c r="L13" s="32"/>
      <c r="N13" s="42" t="n">
        <f aca="false">IF(P$9&gt;$D13,DATEDIF($D13,P$9,"m"),-DATEDIF(P$9,$D13,"m")-1)</f>
        <v>-4</v>
      </c>
      <c r="O13" s="42" t="n">
        <f aca="false">IF(AND(N13&gt;=1,N13&lt;=$E13*12),N13,0)</f>
        <v>0</v>
      </c>
      <c r="P13" s="43" t="n">
        <f aca="false">O13*$K13</f>
        <v>0</v>
      </c>
      <c r="R13" s="44" t="n">
        <f aca="false">IF(T$9&gt;$D13,DATEDIF($D13,T$9,"m"),-DATEDIF(T$9,$D13,"m")-1)</f>
        <v>-3</v>
      </c>
      <c r="S13" s="44" t="n">
        <f aca="false">IF(AND(R13&gt;=1,R13&lt;=$E13*12),R13,0)</f>
        <v>0</v>
      </c>
      <c r="T13" s="45" t="n">
        <f aca="false">S13*$K13</f>
        <v>0</v>
      </c>
      <c r="V13" s="44" t="n">
        <f aca="false">IF(X$9&gt;$D13,DATEDIF($D13,X$9,"m"),-DATEDIF(X$9,$D13,"m")-1)</f>
        <v>-2</v>
      </c>
      <c r="W13" s="44" t="n">
        <f aca="false">IF(AND(V13&gt;=1,V13&lt;=$E13*12),V13,0)</f>
        <v>0</v>
      </c>
      <c r="X13" s="45" t="n">
        <f aca="false">W13*$K13</f>
        <v>0</v>
      </c>
      <c r="Z13" s="44" t="n">
        <f aca="false">IF(AB$9&gt;$D13,DATEDIF($D13,AB$9,"m"),-DATEDIF(AB$9,$D13,"m")-1)</f>
        <v>-1</v>
      </c>
      <c r="AA13" s="44" t="n">
        <f aca="false">IF(AND(Z13&gt;=1,Z13&lt;=$E13*12),Z13,0)</f>
        <v>0</v>
      </c>
      <c r="AB13" s="45" t="n">
        <f aca="false">AA13*$K13</f>
        <v>0</v>
      </c>
      <c r="AD13" s="44" t="n">
        <f aca="false">IF(AF$9&gt;$D13,DATEDIF($D13,AF$9,"m"),-DATEDIF(AF$9,$D13,"m")-1)</f>
        <v>0</v>
      </c>
      <c r="AE13" s="44" t="n">
        <f aca="false">IF(AND(AD13&gt;=1,AD13&lt;=$E13*12),AD13,0)</f>
        <v>0</v>
      </c>
      <c r="AF13" s="45" t="n">
        <f aca="false">AE13*$K13</f>
        <v>0</v>
      </c>
      <c r="AH13" s="44" t="n">
        <f aca="false">IF(AJ$9&gt;$D13,DATEDIF($D13,AJ$9,"m"),-DATEDIF(AJ$9,$D13,"m")-1)</f>
        <v>1</v>
      </c>
      <c r="AI13" s="44" t="n">
        <f aca="false">IF(AND(AH13&gt;=1,AH13&lt;=$E13*12),AH13,0)</f>
        <v>1</v>
      </c>
      <c r="AJ13" s="45" t="n">
        <f aca="false">AI13*$K13</f>
        <v>175000</v>
      </c>
      <c r="AL13" s="44" t="n">
        <f aca="false">IF(AN$9&gt;$D13,DATEDIF($D13,AN$9,"m"),-DATEDIF(AN$9,$D13,"m")-1)</f>
        <v>2</v>
      </c>
      <c r="AM13" s="44" t="n">
        <f aca="false">IF(AND(AL13&gt;=1,AL13&lt;=$E13*12),AL13,0)</f>
        <v>2</v>
      </c>
      <c r="AN13" s="45" t="n">
        <f aca="false">AM13*$K13</f>
        <v>350000</v>
      </c>
      <c r="AP13" s="44" t="n">
        <f aca="false">IF(AR$9&gt;$D13,DATEDIF($D13,AR$9,"m"),-DATEDIF(AR$9,$D13,"m")-1)</f>
        <v>3</v>
      </c>
      <c r="AQ13" s="44" t="n">
        <f aca="false">IF(AND(AP13&gt;=1,AP13&lt;=$E13*12),AP13,0)</f>
        <v>3</v>
      </c>
      <c r="AR13" s="45" t="n">
        <f aca="false">AQ13*$K13</f>
        <v>525000</v>
      </c>
      <c r="AT13" s="44" t="n">
        <f aca="false">IF(AV$9&gt;$D13,DATEDIF($D13,AV$9,"m"),-DATEDIF(AV$9,$D13,"m")-1)</f>
        <v>4</v>
      </c>
      <c r="AU13" s="44" t="n">
        <f aca="false">IF(AND(AT13&gt;=1,AT13&lt;=$E13*12),AT13,0)</f>
        <v>4</v>
      </c>
      <c r="AV13" s="45" t="n">
        <f aca="false">AU13*$K13</f>
        <v>700000</v>
      </c>
      <c r="AX13" s="44" t="n">
        <f aca="false">IF(AZ$9&gt;$D13,DATEDIF($D13,AZ$9,"m"),-DATEDIF(AZ$9,$D13,"m")-1)</f>
        <v>5</v>
      </c>
      <c r="AY13" s="44" t="n">
        <f aca="false">IF(AND(AX13&gt;=1,AX13&lt;=$E13*12),AX13,0)</f>
        <v>5</v>
      </c>
      <c r="AZ13" s="45" t="n">
        <f aca="false">AY13*$K13</f>
        <v>875000</v>
      </c>
      <c r="BB13" s="44" t="n">
        <f aca="false">IF(BD$9&gt;$D13,DATEDIF($D13,BD$9,"m"),-DATEDIF(BD$9,$D13,"m")-1)</f>
        <v>6</v>
      </c>
      <c r="BC13" s="44" t="n">
        <f aca="false">IF(AND(BB13&gt;=1,BB13&lt;=$E13*12),BB13,0)</f>
        <v>6</v>
      </c>
      <c r="BD13" s="45" t="n">
        <f aca="false">BC13*$K13</f>
        <v>1050000</v>
      </c>
      <c r="BF13" s="44" t="n">
        <f aca="false">IF(BH$9&gt;$D13,DATEDIF($D13,BH$9,"m"),-DATEDIF(BH$9,$D13,"m")-1)</f>
        <v>7</v>
      </c>
      <c r="BG13" s="44" t="n">
        <f aca="false">IF(AND(BF13&gt;=1,BF13&lt;=$E13*12),BF13,0)</f>
        <v>7</v>
      </c>
      <c r="BH13" s="45" t="n">
        <f aca="false">BG13*$K13</f>
        <v>1225000</v>
      </c>
    </row>
    <row r="14" customFormat="false" ht="14.25" hidden="false" customHeight="true" outlineLevel="1" collapsed="false">
      <c r="B14" s="35" t="n">
        <f aca="false">B13+1</f>
        <v>3</v>
      </c>
      <c r="C14" s="36" t="s">
        <v>36</v>
      </c>
      <c r="D14" s="37" t="n">
        <v>42202</v>
      </c>
      <c r="E14" s="38" t="n">
        <v>4</v>
      </c>
      <c r="F14" s="39" t="n">
        <v>3094000</v>
      </c>
      <c r="G14" s="38" t="n">
        <v>1</v>
      </c>
      <c r="H14" s="40" t="n">
        <f aca="false">F14*G14</f>
        <v>3094000</v>
      </c>
      <c r="I14" s="41" t="n">
        <v>0</v>
      </c>
      <c r="K14" s="41" t="n">
        <f aca="false">_xlfn.FLOOR.MATH(H14/(4*12))</f>
        <v>64458</v>
      </c>
      <c r="L14" s="32"/>
      <c r="N14" s="42" t="n">
        <f aca="false">IF(P$9&gt;$D14,DATEDIF($D14,P$9,"m"),-DATEDIF(P$9,$D14,"m")-1)</f>
        <v>-6</v>
      </c>
      <c r="O14" s="42" t="n">
        <f aca="false">IF(AND(N14&gt;=1,N14&lt;=$E14*12),N14,0)</f>
        <v>0</v>
      </c>
      <c r="P14" s="43" t="n">
        <f aca="false">O14*$K14</f>
        <v>0</v>
      </c>
      <c r="R14" s="44" t="n">
        <f aca="false">IF(T$9&gt;$D14,DATEDIF($D14,T$9,"m"),-DATEDIF(T$9,$D14,"m")-1)</f>
        <v>-5</v>
      </c>
      <c r="S14" s="44" t="n">
        <f aca="false">IF(AND(R14&gt;=1,R14&lt;=$E14*12),R14,0)</f>
        <v>0</v>
      </c>
      <c r="T14" s="45" t="n">
        <f aca="false">S14*$K14</f>
        <v>0</v>
      </c>
      <c r="V14" s="44" t="n">
        <f aca="false">IF(X$9&gt;$D14,DATEDIF($D14,X$9,"m"),-DATEDIF(X$9,$D14,"m")-1)</f>
        <v>-4</v>
      </c>
      <c r="W14" s="44" t="n">
        <f aca="false">IF(AND(V14&gt;=1,V14&lt;=$E14*12),V14,0)</f>
        <v>0</v>
      </c>
      <c r="X14" s="45" t="n">
        <f aca="false">W14*$K14</f>
        <v>0</v>
      </c>
      <c r="Z14" s="44" t="n">
        <f aca="false">IF(AB$9&gt;$D14,DATEDIF($D14,AB$9,"m"),-DATEDIF(AB$9,$D14,"m")-1)</f>
        <v>-3</v>
      </c>
      <c r="AA14" s="44" t="n">
        <f aca="false">IF(AND(Z14&gt;=1,Z14&lt;=$E14*12),Z14,0)</f>
        <v>0</v>
      </c>
      <c r="AB14" s="45" t="n">
        <f aca="false">AA14*$K14</f>
        <v>0</v>
      </c>
      <c r="AD14" s="44" t="n">
        <f aca="false">IF(AF$9&gt;$D14,DATEDIF($D14,AF$9,"m"),-DATEDIF(AF$9,$D14,"m")-1)</f>
        <v>-2</v>
      </c>
      <c r="AE14" s="44" t="n">
        <f aca="false">IF(AND(AD14&gt;=1,AD14&lt;=$E14*12),AD14,0)</f>
        <v>0</v>
      </c>
      <c r="AF14" s="45" t="n">
        <f aca="false">AE14*$K14</f>
        <v>0</v>
      </c>
      <c r="AH14" s="44" t="n">
        <f aca="false">IF(AJ$9&gt;$D14,DATEDIF($D14,AJ$9,"m"),-DATEDIF(AJ$9,$D14,"m")-1)</f>
        <v>-1</v>
      </c>
      <c r="AI14" s="44" t="n">
        <f aca="false">IF(AND(AH14&gt;=1,AH14&lt;=$E14*12),AH14,0)</f>
        <v>0</v>
      </c>
      <c r="AJ14" s="45" t="n">
        <f aca="false">AI14*$K14</f>
        <v>0</v>
      </c>
      <c r="AL14" s="44" t="n">
        <f aca="false">IF(AN$9&gt;$D14,DATEDIF($D14,AN$9,"m"),-DATEDIF(AN$9,$D14,"m")-1)</f>
        <v>0</v>
      </c>
      <c r="AM14" s="44" t="n">
        <f aca="false">IF(AND(AL14&gt;=1,AL14&lt;=$E14*12),AL14,0)</f>
        <v>0</v>
      </c>
      <c r="AN14" s="45" t="n">
        <f aca="false">AM14*$K14</f>
        <v>0</v>
      </c>
      <c r="AP14" s="44" t="n">
        <f aca="false">IF(AR$9&gt;$D14,DATEDIF($D14,AR$9,"m"),-DATEDIF(AR$9,$D14,"m")-1)</f>
        <v>1</v>
      </c>
      <c r="AQ14" s="44" t="n">
        <f aca="false">IF(AND(AP14&gt;=1,AP14&lt;=$E14*12),AP14,0)</f>
        <v>1</v>
      </c>
      <c r="AR14" s="45" t="n">
        <f aca="false">AQ14*$K14</f>
        <v>64458</v>
      </c>
      <c r="AT14" s="44" t="n">
        <f aca="false">IF(AV$9&gt;$D14,DATEDIF($D14,AV$9,"m"),-DATEDIF(AV$9,$D14,"m")-1)</f>
        <v>2</v>
      </c>
      <c r="AU14" s="44" t="n">
        <f aca="false">IF(AND(AT14&gt;=1,AT14&lt;=$E14*12),AT14,0)</f>
        <v>2</v>
      </c>
      <c r="AV14" s="45" t="n">
        <f aca="false">AU14*$K14</f>
        <v>128916</v>
      </c>
      <c r="AX14" s="44" t="n">
        <f aca="false">IF(AZ$9&gt;$D14,DATEDIF($D14,AZ$9,"m"),-DATEDIF(AZ$9,$D14,"m")-1)</f>
        <v>3</v>
      </c>
      <c r="AY14" s="44" t="n">
        <f aca="false">IF(AND(AX14&gt;=1,AX14&lt;=$E14*12),AX14,0)</f>
        <v>3</v>
      </c>
      <c r="AZ14" s="45" t="n">
        <f aca="false">AY14*$K14</f>
        <v>193374</v>
      </c>
      <c r="BB14" s="44" t="n">
        <f aca="false">IF(BD$9&gt;$D14,DATEDIF($D14,BD$9,"m"),-DATEDIF(BD$9,$D14,"m")-1)</f>
        <v>4</v>
      </c>
      <c r="BC14" s="44" t="n">
        <f aca="false">IF(AND(BB14&gt;=1,BB14&lt;=$E14*12),BB14,0)</f>
        <v>4</v>
      </c>
      <c r="BD14" s="45" t="n">
        <f aca="false">BC14*$K14</f>
        <v>257832</v>
      </c>
      <c r="BF14" s="44" t="n">
        <f aca="false">IF(BH$9&gt;$D14,DATEDIF($D14,BH$9,"m"),-DATEDIF(BH$9,$D14,"m")-1)</f>
        <v>5</v>
      </c>
      <c r="BG14" s="44" t="n">
        <f aca="false">IF(AND(BF14&gt;=1,BF14&lt;=$E14*12),BF14,0)</f>
        <v>5</v>
      </c>
      <c r="BH14" s="45" t="n">
        <f aca="false">BG14*$K14</f>
        <v>322290</v>
      </c>
    </row>
    <row r="15" customFormat="false" ht="14.25" hidden="false" customHeight="true" outlineLevel="1" collapsed="false">
      <c r="B15" s="46"/>
      <c r="D15" s="30"/>
      <c r="E15" s="30"/>
      <c r="F15" s="47"/>
      <c r="G15" s="30"/>
      <c r="H15" s="47"/>
      <c r="I15" s="47"/>
      <c r="K15" s="31"/>
      <c r="L15" s="32"/>
    </row>
    <row r="16" customFormat="false" ht="14.25" hidden="false" customHeight="true" outlineLevel="1" collapsed="false">
      <c r="B16" s="48"/>
      <c r="C16" s="49"/>
      <c r="D16" s="50"/>
      <c r="E16" s="50"/>
      <c r="F16" s="51" t="n">
        <f aca="false">SUM(F12:F14)</f>
        <v>14993000</v>
      </c>
      <c r="G16" s="50"/>
      <c r="H16" s="51" t="n">
        <f aca="false">SUM(H12:H14)</f>
        <v>19193000</v>
      </c>
      <c r="I16" s="51" t="n">
        <f aca="false">SUM(I12:I14)</f>
        <v>0</v>
      </c>
      <c r="J16" s="49"/>
      <c r="K16" s="52"/>
      <c r="L16" s="53"/>
    </row>
    <row r="17" customFormat="false" ht="14.25" hidden="false" customHeight="true" outlineLevel="1" collapsed="false">
      <c r="D17" s="30"/>
      <c r="E17" s="30"/>
      <c r="F17" s="1"/>
      <c r="G17" s="1"/>
      <c r="H17" s="1"/>
      <c r="I17" s="1"/>
      <c r="K17" s="54" t="s">
        <v>37</v>
      </c>
      <c r="L17" s="54"/>
      <c r="P17" s="55" t="n">
        <f aca="false">SUM(P10:P15)</f>
        <v>0</v>
      </c>
      <c r="T17" s="55" t="n">
        <f aca="false">SUM(T10:T15)</f>
        <v>0</v>
      </c>
      <c r="X17" s="55" t="n">
        <f aca="false">SUM(X10:X15)</f>
        <v>0</v>
      </c>
      <c r="AB17" s="55" t="n">
        <f aca="false">SUM(AB10:AB15)</f>
        <v>160395</v>
      </c>
      <c r="AF17" s="55" t="n">
        <f aca="false">SUM(AF10:AF15)</f>
        <v>320790</v>
      </c>
      <c r="AJ17" s="55" t="n">
        <f aca="false">SUM(AJ10:AJ15)</f>
        <v>656185</v>
      </c>
      <c r="AN17" s="55" t="n">
        <f aca="false">SUM(AN10:AN15)</f>
        <v>991580</v>
      </c>
      <c r="AR17" s="55" t="n">
        <f aca="false">SUM(AR10:AR15)</f>
        <v>1391433</v>
      </c>
      <c r="AV17" s="55" t="n">
        <f aca="false">SUM(AV10:AV15)</f>
        <v>1791286</v>
      </c>
      <c r="AZ17" s="55" t="n">
        <f aca="false">SUM(AZ10:AZ15)</f>
        <v>2191139</v>
      </c>
      <c r="BD17" s="55" t="n">
        <f aca="false">SUM(BD10:BD15)</f>
        <v>2590992</v>
      </c>
      <c r="BH17" s="56" t="n">
        <f aca="false">SUM(BH10:BH15)</f>
        <v>2990845</v>
      </c>
    </row>
    <row r="18" customFormat="false" ht="14.25" hidden="false" customHeight="true" outlineLevel="1" collapsed="false">
      <c r="C18" s="4"/>
      <c r="D18" s="30"/>
      <c r="E18" s="30"/>
      <c r="F18" s="3"/>
      <c r="G18" s="30"/>
      <c r="H18" s="3"/>
      <c r="I18" s="3"/>
      <c r="J18" s="57"/>
      <c r="K18" s="58" t="s">
        <v>38</v>
      </c>
      <c r="L18" s="58"/>
      <c r="M18" s="57"/>
      <c r="N18" s="16"/>
      <c r="O18" s="16"/>
      <c r="P18" s="59" t="n">
        <f aca="false" t="array" ref="P18:P18">SUMPRODUCT($K12:$K14,IF(N12:N14&gt;0,1,0))</f>
        <v>0</v>
      </c>
      <c r="R18" s="16"/>
      <c r="S18" s="16"/>
      <c r="T18" s="59" t="n">
        <f aca="false" t="array" ref="T18:T18">SUMPRODUCT($K12:$K14,IF(R12:R14&gt;0,1,0))</f>
        <v>0</v>
      </c>
      <c r="V18" s="16"/>
      <c r="W18" s="16"/>
      <c r="X18" s="59" t="n">
        <f aca="false" t="array" ref="X18:X18">SUMPRODUCT($K12:$K14,IF(V12:V14&gt;0,1,0))</f>
        <v>0</v>
      </c>
      <c r="Z18" s="16"/>
      <c r="AA18" s="16"/>
      <c r="AB18" s="59" t="n">
        <f aca="false" t="array" ref="AB18:AB18">SUMPRODUCT($K12:$K14,IF(Z12:Z14&gt;0,1,0))</f>
        <v>160395</v>
      </c>
      <c r="AD18" s="16"/>
      <c r="AE18" s="16"/>
      <c r="AF18" s="59" t="n">
        <f aca="false" t="array" ref="AF18:AF18">SUMPRODUCT($K12:$K14,IF(AD12:AD14&gt;0,1,0))</f>
        <v>160395</v>
      </c>
      <c r="AH18" s="16"/>
      <c r="AI18" s="16"/>
      <c r="AJ18" s="59" t="n">
        <f aca="false" t="array" ref="AJ18:AJ18">SUMPRODUCT($K12:$K14,IF(AH12:AH14&gt;0,1,0))</f>
        <v>335395</v>
      </c>
      <c r="AL18" s="16"/>
      <c r="AM18" s="16"/>
      <c r="AN18" s="59" t="n">
        <f aca="false" t="array" ref="AN18:AN18">SUMPRODUCT($K12:$K14,IF(AL12:AL14&gt;0,1,0))</f>
        <v>335395</v>
      </c>
      <c r="AP18" s="16"/>
      <c r="AQ18" s="16"/>
      <c r="AR18" s="59" t="n">
        <f aca="false" t="array" ref="AR18:AR18">SUMPRODUCT($K12:$K14,IF(AP12:AP14&gt;0,1,0))</f>
        <v>399853</v>
      </c>
      <c r="AT18" s="16"/>
      <c r="AU18" s="16"/>
      <c r="AV18" s="59" t="n">
        <f aca="false" t="array" ref="AV18:AV18">SUMPRODUCT($K12:$K14,IF(AT12:AT14&gt;0,1,0))</f>
        <v>399853</v>
      </c>
      <c r="AX18" s="16"/>
      <c r="AY18" s="16"/>
      <c r="AZ18" s="59" t="n">
        <f aca="false" t="array" ref="AZ18:AZ18">SUMPRODUCT($K12:$K14,IF(AX12:AX14&gt;0,1,0))</f>
        <v>399853</v>
      </c>
      <c r="BB18" s="16"/>
      <c r="BC18" s="16"/>
      <c r="BD18" s="59" t="n">
        <f aca="false" t="array" ref="BD18:BD18">SUMPRODUCT($K12:$K14,IF(BB12:BB14&gt;0,1,0))</f>
        <v>399853</v>
      </c>
      <c r="BF18" s="16"/>
      <c r="BG18" s="16"/>
      <c r="BH18" s="60" t="n">
        <f aca="false" t="array" ref="BH18:BH18">SUMPRODUCT($K12:$K14,IF(BF12:BF14&gt;0,1,0))</f>
        <v>399853</v>
      </c>
    </row>
    <row r="19" customFormat="false" ht="13.8" hidden="false" customHeight="false" outlineLevel="1" collapsed="false">
      <c r="K19" s="54" t="s">
        <v>39</v>
      </c>
      <c r="L19" s="54"/>
      <c r="P19" s="55" t="n">
        <f aca="false">P18</f>
        <v>0</v>
      </c>
      <c r="T19" s="55" t="n">
        <f aca="false">P19+T18</f>
        <v>0</v>
      </c>
      <c r="X19" s="55" t="n">
        <f aca="false">T19+X18</f>
        <v>0</v>
      </c>
      <c r="AB19" s="55" t="n">
        <f aca="false">X19+AB18</f>
        <v>160395</v>
      </c>
      <c r="AF19" s="55" t="n">
        <f aca="false">AB19+AF18</f>
        <v>320790</v>
      </c>
      <c r="AJ19" s="55" t="n">
        <f aca="false">AF19+AJ18</f>
        <v>656185</v>
      </c>
      <c r="AN19" s="55" t="n">
        <f aca="false">AJ19+AN18</f>
        <v>991580</v>
      </c>
      <c r="AR19" s="55" t="n">
        <f aca="false">AN19+AR18</f>
        <v>1391433</v>
      </c>
      <c r="AV19" s="55" t="n">
        <f aca="false">AR19+AV18</f>
        <v>1791286</v>
      </c>
      <c r="AZ19" s="55" t="n">
        <f aca="false">AV19+AZ18</f>
        <v>2191139</v>
      </c>
      <c r="BD19" s="55" t="n">
        <f aca="false">AZ19+BD18</f>
        <v>2590992</v>
      </c>
      <c r="BH19" s="56" t="n">
        <f aca="false">BD19+BH18</f>
        <v>2990845</v>
      </c>
    </row>
    <row r="20" customFormat="false" ht="8.25" hidden="false" customHeight="true" outlineLevel="1" collapsed="false">
      <c r="K20" s="54"/>
      <c r="L20" s="54"/>
      <c r="P20" s="55"/>
      <c r="T20" s="55"/>
      <c r="X20" s="55"/>
      <c r="AB20" s="55"/>
      <c r="AF20" s="55"/>
      <c r="AJ20" s="55"/>
      <c r="AN20" s="55"/>
      <c r="AR20" s="55"/>
      <c r="AV20" s="55"/>
      <c r="AZ20" s="55"/>
      <c r="BD20" s="55"/>
      <c r="BH20" s="56"/>
    </row>
    <row r="21" customFormat="false" ht="13.8" hidden="false" customHeight="false" outlineLevel="0" collapsed="false">
      <c r="B21" s="17"/>
      <c r="C21" s="18" t="s">
        <v>40</v>
      </c>
    </row>
    <row r="22" customFormat="false" ht="14.25" hidden="false" customHeight="true" outlineLevel="1" collapsed="false">
      <c r="B22" s="19"/>
      <c r="C22" s="20" t="s">
        <v>28</v>
      </c>
      <c r="D22" s="21" t="s">
        <v>4</v>
      </c>
      <c r="E22" s="22" t="s">
        <v>5</v>
      </c>
      <c r="F22" s="21" t="s">
        <v>4</v>
      </c>
      <c r="G22" s="22" t="s">
        <v>7</v>
      </c>
      <c r="H22" s="21" t="s">
        <v>8</v>
      </c>
      <c r="I22" s="22" t="s">
        <v>29</v>
      </c>
      <c r="J22" s="23"/>
      <c r="K22" s="24" t="s">
        <v>11</v>
      </c>
      <c r="L22" s="25"/>
      <c r="N22" s="26"/>
      <c r="O22" s="26"/>
      <c r="P22" s="27" t="n">
        <v>42400</v>
      </c>
      <c r="R22" s="26"/>
      <c r="S22" s="26"/>
      <c r="T22" s="27" t="n">
        <v>42428</v>
      </c>
      <c r="V22" s="26"/>
      <c r="W22" s="26"/>
      <c r="X22" s="27" t="n">
        <v>42460</v>
      </c>
      <c r="Z22" s="26"/>
      <c r="AA22" s="26"/>
      <c r="AB22" s="27" t="n">
        <v>42490</v>
      </c>
      <c r="AD22" s="26"/>
      <c r="AE22" s="26"/>
      <c r="AF22" s="27" t="n">
        <v>42521</v>
      </c>
      <c r="AH22" s="26"/>
      <c r="AI22" s="26"/>
      <c r="AJ22" s="27" t="n">
        <v>42551</v>
      </c>
      <c r="AL22" s="26"/>
      <c r="AM22" s="26"/>
      <c r="AN22" s="27" t="n">
        <v>42581</v>
      </c>
      <c r="AP22" s="26"/>
      <c r="AQ22" s="26"/>
      <c r="AR22" s="27" t="n">
        <v>42613</v>
      </c>
      <c r="AT22" s="26"/>
      <c r="AU22" s="26"/>
      <c r="AV22" s="27" t="n">
        <v>42643</v>
      </c>
      <c r="AX22" s="26"/>
      <c r="AY22" s="26"/>
      <c r="AZ22" s="27" t="n">
        <v>42674</v>
      </c>
      <c r="BB22" s="26"/>
      <c r="BC22" s="26"/>
      <c r="BD22" s="27" t="n">
        <v>42704</v>
      </c>
      <c r="BF22" s="26"/>
      <c r="BG22" s="26"/>
      <c r="BH22" s="27" t="n">
        <v>42735</v>
      </c>
    </row>
    <row r="23" customFormat="false" ht="14.25" hidden="false" customHeight="true" outlineLevel="1" collapsed="false">
      <c r="B23" s="28" t="s">
        <v>30</v>
      </c>
      <c r="C23" s="29" t="s">
        <v>31</v>
      </c>
      <c r="D23" s="30"/>
      <c r="E23" s="30"/>
      <c r="F23" s="3"/>
      <c r="G23" s="30"/>
      <c r="H23" s="3"/>
      <c r="I23" s="3"/>
      <c r="K23" s="31"/>
      <c r="L23" s="32"/>
      <c r="Q23" s="57"/>
      <c r="U23" s="57"/>
      <c r="Y23" s="57"/>
      <c r="AC23" s="57"/>
      <c r="AG23" s="57"/>
      <c r="AK23" s="57"/>
      <c r="AO23" s="57"/>
      <c r="AS23" s="57"/>
      <c r="AW23" s="57"/>
      <c r="BA23" s="57"/>
      <c r="BE23" s="57"/>
      <c r="BI23" s="57"/>
    </row>
    <row r="24" customFormat="false" ht="14.25" hidden="false" customHeight="true" outlineLevel="1" collapsed="false">
      <c r="B24" s="33" t="s">
        <v>32</v>
      </c>
      <c r="C24" s="34" t="s">
        <v>33</v>
      </c>
      <c r="D24" s="30"/>
      <c r="E24" s="30"/>
      <c r="F24" s="3"/>
      <c r="G24" s="30"/>
      <c r="H24" s="3"/>
      <c r="I24" s="3"/>
      <c r="K24" s="31"/>
      <c r="L24" s="32"/>
    </row>
    <row r="25" customFormat="false" ht="14.25" hidden="false" customHeight="true" outlineLevel="1" collapsed="false">
      <c r="B25" s="35" t="n">
        <v>1</v>
      </c>
      <c r="C25" s="36" t="s">
        <v>34</v>
      </c>
      <c r="D25" s="37" t="n">
        <v>42080</v>
      </c>
      <c r="E25" s="38" t="n">
        <v>4</v>
      </c>
      <c r="F25" s="39" t="n">
        <v>7699000</v>
      </c>
      <c r="G25" s="38" t="n">
        <v>1</v>
      </c>
      <c r="H25" s="40" t="n">
        <f aca="false">F25*G25</f>
        <v>7699000</v>
      </c>
      <c r="I25" s="41" t="n">
        <f aca="false">H25-BH12</f>
        <v>6255445</v>
      </c>
      <c r="K25" s="41" t="n">
        <f aca="false">_xlfn.FLOOR.MATH(H25/(4*12))</f>
        <v>160395</v>
      </c>
      <c r="L25" s="32"/>
      <c r="N25" s="42" t="n">
        <f aca="false">IF(P$22&gt;$D25,DATEDIF($D25,P$22,"m"),-DATEDIF(P$22,$D25,"m")-1)</f>
        <v>10</v>
      </c>
      <c r="O25" s="42" t="n">
        <f aca="false">IF(AND(N25&gt;=1,N25&lt;=$E25*12),N25,0)</f>
        <v>10</v>
      </c>
      <c r="P25" s="43" t="n">
        <f aca="false">O25*$K25</f>
        <v>1603950</v>
      </c>
      <c r="R25" s="44" t="n">
        <f aca="false">IF(T$22&gt;$D25,DATEDIF($D25,T$22,"m"),-DATEDIF(T$22,$D25,"m")-1)</f>
        <v>11</v>
      </c>
      <c r="S25" s="44" t="n">
        <f aca="false">IF(AND(R25&gt;=1,R25&lt;=$E25*12),R25,0)</f>
        <v>11</v>
      </c>
      <c r="T25" s="45" t="n">
        <f aca="false">S25*$K25</f>
        <v>1764345</v>
      </c>
      <c r="V25" s="44" t="n">
        <f aca="false">IF(X$22&gt;$D25,DATEDIF($D25,X$22,"m"),-DATEDIF(X$22,$D25,"m")-1)</f>
        <v>12</v>
      </c>
      <c r="W25" s="44" t="n">
        <f aca="false">IF(AND(V25&gt;=1,V25&lt;=$E25*12),V25,0)</f>
        <v>12</v>
      </c>
      <c r="X25" s="45" t="n">
        <f aca="false">W25*$K25</f>
        <v>1924740</v>
      </c>
      <c r="Z25" s="44" t="n">
        <f aca="false">IF(AB$22&gt;$D25,DATEDIF($D25,AB$22,"m"),-DATEDIF(AB$22,$D25,"m")-1)</f>
        <v>13</v>
      </c>
      <c r="AA25" s="44" t="n">
        <f aca="false">IF(AND(Z25&gt;=1,Z25&lt;=$E25*12),Z25,0)</f>
        <v>13</v>
      </c>
      <c r="AB25" s="45" t="n">
        <f aca="false">AA25*$K25</f>
        <v>2085135</v>
      </c>
      <c r="AD25" s="44" t="n">
        <f aca="false">IF(AF$22&gt;$D25,DATEDIF($D25,AF$22,"m"),-DATEDIF(AF$22,$D25,"m")-1)</f>
        <v>14</v>
      </c>
      <c r="AE25" s="44" t="n">
        <f aca="false">IF(AND(AD25&gt;=1,AD25&lt;=$E25*12),AD25,0)</f>
        <v>14</v>
      </c>
      <c r="AF25" s="45" t="n">
        <f aca="false">AE25*$K25</f>
        <v>2245530</v>
      </c>
      <c r="AH25" s="44" t="n">
        <f aca="false">IF(AJ$22&gt;$D25,DATEDIF($D25,AJ$22,"m"),-DATEDIF(AJ$22,$D25,"m")-1)</f>
        <v>15</v>
      </c>
      <c r="AI25" s="44" t="n">
        <f aca="false">IF(AND(AH25&gt;=1,AH25&lt;=$E25*12),AH25,0)</f>
        <v>15</v>
      </c>
      <c r="AJ25" s="45" t="n">
        <f aca="false">AI25*$K25</f>
        <v>2405925</v>
      </c>
      <c r="AL25" s="44" t="n">
        <f aca="false">IF(AN$22&gt;$D25,DATEDIF($D25,AN$22,"m"),-DATEDIF(AN$22,$D25,"m")-1)</f>
        <v>16</v>
      </c>
      <c r="AM25" s="44" t="n">
        <f aca="false">IF(AND(AL25&gt;=1,AL25&lt;=$E25*12),AL25,0)</f>
        <v>16</v>
      </c>
      <c r="AN25" s="45" t="n">
        <f aca="false">AM25*$K25</f>
        <v>2566320</v>
      </c>
      <c r="AP25" s="44" t="n">
        <f aca="false">IF(AR$22&gt;$D25,DATEDIF($D25,AR$22,"m"),-DATEDIF(AR$22,$D25,"m")-1)</f>
        <v>17</v>
      </c>
      <c r="AQ25" s="44" t="n">
        <f aca="false">IF(AND(AP25&gt;=1,AP25&lt;=$E25*12),AP25,0)</f>
        <v>17</v>
      </c>
      <c r="AR25" s="45" t="n">
        <f aca="false">AQ25*$K25</f>
        <v>2726715</v>
      </c>
      <c r="AT25" s="44" t="n">
        <f aca="false">IF(AV$22&gt;$D25,DATEDIF($D25,AV$22,"m"),-DATEDIF(AV$22,$D25,"m")-1)</f>
        <v>18</v>
      </c>
      <c r="AU25" s="44" t="n">
        <f aca="false">IF(AND(AT25&gt;=1,AT25&lt;=$E25*12),AT25,0)</f>
        <v>18</v>
      </c>
      <c r="AV25" s="45" t="n">
        <f aca="false">AU25*$K25</f>
        <v>2887110</v>
      </c>
      <c r="AX25" s="44" t="n">
        <f aca="false">IF(AZ$22&gt;$D25,DATEDIF($D25,AZ$22,"m"),-DATEDIF(AZ$22,$D25,"m")-1)</f>
        <v>19</v>
      </c>
      <c r="AY25" s="44" t="n">
        <f aca="false">IF(AND(AX25&gt;=1,AX25&lt;=$E25*12),AX25,0)</f>
        <v>19</v>
      </c>
      <c r="AZ25" s="45" t="n">
        <f aca="false">AY25*$K25</f>
        <v>3047505</v>
      </c>
      <c r="BB25" s="44" t="n">
        <f aca="false">IF(BD$22&gt;$D25,DATEDIF($D25,BD$22,"m"),-DATEDIF(BD$22,$D25,"m")-1)</f>
        <v>20</v>
      </c>
      <c r="BC25" s="44" t="n">
        <f aca="false">IF(AND(BB25&gt;=1,BB25&lt;=$E25*12),BB25,0)</f>
        <v>20</v>
      </c>
      <c r="BD25" s="45" t="n">
        <f aca="false">BC25*$K25</f>
        <v>3207900</v>
      </c>
      <c r="BF25" s="44" t="n">
        <f aca="false">IF(BH$22&gt;$D25,DATEDIF($D25,BH$22,"m"),-DATEDIF(BH$22,$D25,"m")-1)</f>
        <v>21</v>
      </c>
      <c r="BG25" s="44" t="n">
        <f aca="false">IF(AND(BF25&gt;=1,BF25&lt;=$E25*12),BF25,0)</f>
        <v>21</v>
      </c>
      <c r="BH25" s="45" t="n">
        <f aca="false">BG25*$K25</f>
        <v>3368295</v>
      </c>
    </row>
    <row r="26" customFormat="false" ht="14.25" hidden="false" customHeight="true" outlineLevel="1" collapsed="false">
      <c r="B26" s="35" t="n">
        <f aca="false">B25+1</f>
        <v>2</v>
      </c>
      <c r="C26" s="36" t="s">
        <v>35</v>
      </c>
      <c r="D26" s="37" t="n">
        <v>42141</v>
      </c>
      <c r="E26" s="38" t="n">
        <v>4</v>
      </c>
      <c r="F26" s="39" t="n">
        <v>4200000</v>
      </c>
      <c r="G26" s="38" t="n">
        <v>2</v>
      </c>
      <c r="H26" s="40" t="n">
        <f aca="false">F26*G26</f>
        <v>8400000</v>
      </c>
      <c r="I26" s="41" t="n">
        <f aca="false">H26-BH13</f>
        <v>7175000</v>
      </c>
      <c r="K26" s="41" t="n">
        <f aca="false">_xlfn.FLOOR.MATH(H26/(4*12))</f>
        <v>175000</v>
      </c>
      <c r="L26" s="32"/>
      <c r="N26" s="42" t="n">
        <f aca="false">IF(P$22&gt;$D26,DATEDIF($D26,P$22,"m"),-DATEDIF(P$22,$D26,"m")-1)</f>
        <v>8</v>
      </c>
      <c r="O26" s="42" t="n">
        <f aca="false">IF(AND(N26&gt;=1,N26&lt;=$E26*12),N26,0)</f>
        <v>8</v>
      </c>
      <c r="P26" s="43" t="n">
        <f aca="false">O26*$K26</f>
        <v>1400000</v>
      </c>
      <c r="R26" s="44" t="n">
        <f aca="false">IF(T$22&gt;$D26,DATEDIF($D26,T$22,"m"),-DATEDIF(T$22,$D26,"m")-1)</f>
        <v>9</v>
      </c>
      <c r="S26" s="44" t="n">
        <f aca="false">IF(AND(R26&gt;=1,R26&lt;=$E26*12),R26,0)</f>
        <v>9</v>
      </c>
      <c r="T26" s="45" t="n">
        <f aca="false">S26*$K26</f>
        <v>1575000</v>
      </c>
      <c r="V26" s="44" t="n">
        <f aca="false">IF(X$22&gt;$D26,DATEDIF($D26,X$22,"m"),-DATEDIF(X$22,$D26,"m")-1)</f>
        <v>10</v>
      </c>
      <c r="W26" s="44" t="n">
        <f aca="false">IF(AND(V26&gt;=1,V26&lt;=$E26*12),V26,0)</f>
        <v>10</v>
      </c>
      <c r="X26" s="45" t="n">
        <f aca="false">W26*$K26</f>
        <v>1750000</v>
      </c>
      <c r="Z26" s="44" t="n">
        <f aca="false">IF(AB$22&gt;$D26,DATEDIF($D26,AB$22,"m"),-DATEDIF(AB$22,$D26,"m")-1)</f>
        <v>11</v>
      </c>
      <c r="AA26" s="44" t="n">
        <f aca="false">IF(AND(Z26&gt;=1,Z26&lt;=$E26*12),Z26,0)</f>
        <v>11</v>
      </c>
      <c r="AB26" s="45" t="n">
        <f aca="false">AA26*$K26</f>
        <v>1925000</v>
      </c>
      <c r="AD26" s="44" t="n">
        <f aca="false">IF(AF$22&gt;$D26,DATEDIF($D26,AF$22,"m"),-DATEDIF(AF$22,$D26,"m")-1)</f>
        <v>12</v>
      </c>
      <c r="AE26" s="44" t="n">
        <f aca="false">IF(AND(AD26&gt;=1,AD26&lt;=$E26*12),AD26,0)</f>
        <v>12</v>
      </c>
      <c r="AF26" s="45" t="n">
        <f aca="false">AE26*$K26</f>
        <v>2100000</v>
      </c>
      <c r="AH26" s="44" t="n">
        <f aca="false">IF(AJ$22&gt;$D26,DATEDIF($D26,AJ$22,"m"),-DATEDIF(AJ$22,$D26,"m")-1)</f>
        <v>13</v>
      </c>
      <c r="AI26" s="44" t="n">
        <f aca="false">IF(AND(AH26&gt;=1,AH26&lt;=$E26*12),AH26,0)</f>
        <v>13</v>
      </c>
      <c r="AJ26" s="45" t="n">
        <f aca="false">AI26*$K26</f>
        <v>2275000</v>
      </c>
      <c r="AL26" s="44" t="n">
        <f aca="false">IF(AN$22&gt;$D26,DATEDIF($D26,AN$22,"m"),-DATEDIF(AN$22,$D26,"m")-1)</f>
        <v>14</v>
      </c>
      <c r="AM26" s="44" t="n">
        <f aca="false">IF(AND(AL26&gt;=1,AL26&lt;=$E26*12),AL26,0)</f>
        <v>14</v>
      </c>
      <c r="AN26" s="45" t="n">
        <f aca="false">AM26*$K26</f>
        <v>2450000</v>
      </c>
      <c r="AP26" s="44" t="n">
        <f aca="false">IF(AR$22&gt;$D26,DATEDIF($D26,AR$22,"m"),-DATEDIF(AR$22,$D26,"m")-1)</f>
        <v>15</v>
      </c>
      <c r="AQ26" s="44" t="n">
        <f aca="false">IF(AND(AP26&gt;=1,AP26&lt;=$E26*12),AP26,0)</f>
        <v>15</v>
      </c>
      <c r="AR26" s="45" t="n">
        <f aca="false">AQ26*$K26</f>
        <v>2625000</v>
      </c>
      <c r="AT26" s="44" t="n">
        <f aca="false">IF(AV$22&gt;$D26,DATEDIF($D26,AV$22,"m"),-DATEDIF(AV$22,$D26,"m")-1)</f>
        <v>16</v>
      </c>
      <c r="AU26" s="44" t="n">
        <f aca="false">IF(AND(AT26&gt;=1,AT26&lt;=$E26*12),AT26,0)</f>
        <v>16</v>
      </c>
      <c r="AV26" s="45" t="n">
        <f aca="false">AU26*$K26</f>
        <v>2800000</v>
      </c>
      <c r="AX26" s="44" t="n">
        <f aca="false">IF(AZ$22&gt;$D26,DATEDIF($D26,AZ$22,"m"),-DATEDIF(AZ$22,$D26,"m")-1)</f>
        <v>17</v>
      </c>
      <c r="AY26" s="44" t="n">
        <f aca="false">IF(AND(AX26&gt;=1,AX26&lt;=$E26*12),AX26,0)</f>
        <v>17</v>
      </c>
      <c r="AZ26" s="45" t="n">
        <f aca="false">AY26*$K26</f>
        <v>2975000</v>
      </c>
      <c r="BB26" s="44" t="n">
        <f aca="false">IF(BD$22&gt;$D26,DATEDIF($D26,BD$22,"m"),-DATEDIF(BD$22,$D26,"m")-1)</f>
        <v>18</v>
      </c>
      <c r="BC26" s="44" t="n">
        <f aca="false">IF(AND(BB26&gt;=1,BB26&lt;=$E26*12),BB26,0)</f>
        <v>18</v>
      </c>
      <c r="BD26" s="45" t="n">
        <f aca="false">BC26*$K26</f>
        <v>3150000</v>
      </c>
      <c r="BF26" s="44" t="n">
        <f aca="false">IF(BH$22&gt;$D26,DATEDIF($D26,BH$22,"m"),-DATEDIF(BH$22,$D26,"m")-1)</f>
        <v>19</v>
      </c>
      <c r="BG26" s="44" t="n">
        <f aca="false">IF(AND(BF26&gt;=1,BF26&lt;=$E26*12),BF26,0)</f>
        <v>19</v>
      </c>
      <c r="BH26" s="45" t="n">
        <f aca="false">BG26*$K26</f>
        <v>3325000</v>
      </c>
    </row>
    <row r="27" customFormat="false" ht="14.25" hidden="false" customHeight="true" outlineLevel="1" collapsed="false">
      <c r="B27" s="35" t="n">
        <f aca="false">B26+1</f>
        <v>3</v>
      </c>
      <c r="C27" s="36" t="s">
        <v>36</v>
      </c>
      <c r="D27" s="37" t="n">
        <v>42202</v>
      </c>
      <c r="E27" s="38" t="n">
        <v>4</v>
      </c>
      <c r="F27" s="39" t="n">
        <v>3094000</v>
      </c>
      <c r="G27" s="38" t="n">
        <v>1</v>
      </c>
      <c r="H27" s="40" t="n">
        <f aca="false">F27*G27</f>
        <v>3094000</v>
      </c>
      <c r="I27" s="41" t="n">
        <f aca="false">H27-BH14</f>
        <v>2771710</v>
      </c>
      <c r="K27" s="41" t="n">
        <f aca="false">_xlfn.FLOOR.MATH(H27/(4*12))</f>
        <v>64458</v>
      </c>
      <c r="L27" s="32"/>
      <c r="N27" s="42" t="n">
        <f aca="false">IF(P$22&gt;$D27,DATEDIF($D27,P$22,"m"),-DATEDIF(P$22,$D27,"m")-1)</f>
        <v>6</v>
      </c>
      <c r="O27" s="42" t="n">
        <f aca="false">IF(AND(N27&gt;=1,N27&lt;=$E27*12),N27,0)</f>
        <v>6</v>
      </c>
      <c r="P27" s="43" t="n">
        <f aca="false">O27*$K27</f>
        <v>386748</v>
      </c>
      <c r="R27" s="44" t="n">
        <f aca="false">IF(T$22&gt;$D27,DATEDIF($D27,T$22,"m"),-DATEDIF(T$22,$D27,"m")-1)</f>
        <v>7</v>
      </c>
      <c r="S27" s="44" t="n">
        <f aca="false">IF(AND(R27&gt;=1,R27&lt;=$E27*12),R27,0)</f>
        <v>7</v>
      </c>
      <c r="T27" s="45" t="n">
        <f aca="false">S27*$K27</f>
        <v>451206</v>
      </c>
      <c r="V27" s="44" t="n">
        <f aca="false">IF(X$22&gt;$D27,DATEDIF($D27,X$22,"m"),-DATEDIF(X$22,$D27,"m")-1)</f>
        <v>8</v>
      </c>
      <c r="W27" s="44" t="n">
        <f aca="false">IF(AND(V27&gt;=1,V27&lt;=$E27*12),V27,0)</f>
        <v>8</v>
      </c>
      <c r="X27" s="45" t="n">
        <f aca="false">W27*$K27</f>
        <v>515664</v>
      </c>
      <c r="Z27" s="44" t="n">
        <f aca="false">IF(AB$22&gt;$D27,DATEDIF($D27,AB$22,"m"),-DATEDIF(AB$22,$D27,"m")-1)</f>
        <v>9</v>
      </c>
      <c r="AA27" s="44" t="n">
        <f aca="false">IF(AND(Z27&gt;=1,Z27&lt;=$E27*12),Z27,0)</f>
        <v>9</v>
      </c>
      <c r="AB27" s="45" t="n">
        <f aca="false">AA27*$K27</f>
        <v>580122</v>
      </c>
      <c r="AD27" s="44" t="n">
        <f aca="false">IF(AF$22&gt;$D27,DATEDIF($D27,AF$22,"m"),-DATEDIF(AF$22,$D27,"m")-1)</f>
        <v>10</v>
      </c>
      <c r="AE27" s="44" t="n">
        <f aca="false">IF(AND(AD27&gt;=1,AD27&lt;=$E27*12),AD27,0)</f>
        <v>10</v>
      </c>
      <c r="AF27" s="45" t="n">
        <f aca="false">AE27*$K27</f>
        <v>644580</v>
      </c>
      <c r="AH27" s="44" t="n">
        <f aca="false">IF(AJ$22&gt;$D27,DATEDIF($D27,AJ$22,"m"),-DATEDIF(AJ$22,$D27,"m")-1)</f>
        <v>11</v>
      </c>
      <c r="AI27" s="44" t="n">
        <f aca="false">IF(AND(AH27&gt;=1,AH27&lt;=$E27*12),AH27,0)</f>
        <v>11</v>
      </c>
      <c r="AJ27" s="45" t="n">
        <f aca="false">AI27*$K27</f>
        <v>709038</v>
      </c>
      <c r="AL27" s="44" t="n">
        <f aca="false">IF(AN$22&gt;$D27,DATEDIF($D27,AN$22,"m"),-DATEDIF(AN$22,$D27,"m")-1)</f>
        <v>12</v>
      </c>
      <c r="AM27" s="44" t="n">
        <f aca="false">IF(AND(AL27&gt;=1,AL27&lt;=$E27*12),AL27,0)</f>
        <v>12</v>
      </c>
      <c r="AN27" s="45" t="n">
        <f aca="false">AM27*$K27</f>
        <v>773496</v>
      </c>
      <c r="AP27" s="44" t="n">
        <f aca="false">IF(AR$22&gt;$D27,DATEDIF($D27,AR$22,"m"),-DATEDIF(AR$22,$D27,"m")-1)</f>
        <v>13</v>
      </c>
      <c r="AQ27" s="44" t="n">
        <f aca="false">IF(AND(AP27&gt;=1,AP27&lt;=$E27*12),AP27,0)</f>
        <v>13</v>
      </c>
      <c r="AR27" s="45" t="n">
        <f aca="false">AQ27*$K27</f>
        <v>837954</v>
      </c>
      <c r="AT27" s="44" t="n">
        <f aca="false">IF(AV$22&gt;$D27,DATEDIF($D27,AV$22,"m"),-DATEDIF(AV$22,$D27,"m")-1)</f>
        <v>14</v>
      </c>
      <c r="AU27" s="44" t="n">
        <f aca="false">IF(AND(AT27&gt;=1,AT27&lt;=$E27*12),AT27,0)</f>
        <v>14</v>
      </c>
      <c r="AV27" s="45" t="n">
        <f aca="false">AU27*$K27</f>
        <v>902412</v>
      </c>
      <c r="AX27" s="44" t="n">
        <f aca="false">IF(AZ$22&gt;$D27,DATEDIF($D27,AZ$22,"m"),-DATEDIF(AZ$22,$D27,"m")-1)</f>
        <v>15</v>
      </c>
      <c r="AY27" s="44" t="n">
        <f aca="false">IF(AND(AX27&gt;=1,AX27&lt;=$E27*12),AX27,0)</f>
        <v>15</v>
      </c>
      <c r="AZ27" s="45" t="n">
        <f aca="false">AY27*$K27</f>
        <v>966870</v>
      </c>
      <c r="BB27" s="44" t="n">
        <f aca="false">IF(BD$22&gt;$D27,DATEDIF($D27,BD$22,"m"),-DATEDIF(BD$22,$D27,"m")-1)</f>
        <v>16</v>
      </c>
      <c r="BC27" s="44" t="n">
        <f aca="false">IF(AND(BB27&gt;=1,BB27&lt;=$E27*12),BB27,0)</f>
        <v>16</v>
      </c>
      <c r="BD27" s="45" t="n">
        <f aca="false">BC27*$K27</f>
        <v>1031328</v>
      </c>
      <c r="BF27" s="44" t="n">
        <f aca="false">IF(BH$22&gt;$D27,DATEDIF($D27,BH$22,"m"),-DATEDIF(BH$22,$D27,"m")-1)</f>
        <v>17</v>
      </c>
      <c r="BG27" s="44" t="n">
        <f aca="false">IF(AND(BF27&gt;=1,BF27&lt;=$E27*12),BF27,0)</f>
        <v>17</v>
      </c>
      <c r="BH27" s="45" t="n">
        <f aca="false">BG27*$K27</f>
        <v>1095786</v>
      </c>
    </row>
    <row r="28" customFormat="false" ht="14.25" hidden="false" customHeight="true" outlineLevel="1" collapsed="false">
      <c r="B28" s="35" t="n">
        <f aca="false">B27+1</f>
        <v>4</v>
      </c>
      <c r="C28" s="36" t="s">
        <v>41</v>
      </c>
      <c r="D28" s="37" t="n">
        <v>42466</v>
      </c>
      <c r="E28" s="38" t="n">
        <v>4</v>
      </c>
      <c r="F28" s="39" t="n">
        <v>11599000</v>
      </c>
      <c r="G28" s="38" t="n">
        <v>1</v>
      </c>
      <c r="H28" s="40" t="n">
        <f aca="false">F28*G28</f>
        <v>11599000</v>
      </c>
      <c r="I28" s="41" t="n">
        <v>0</v>
      </c>
      <c r="K28" s="41" t="n">
        <f aca="false">_xlfn.FLOOR.MATH(H28/(4*12))</f>
        <v>241645</v>
      </c>
      <c r="L28" s="32"/>
      <c r="N28" s="42" t="n">
        <f aca="false">IF(P$22&gt;$D28,DATEDIF($D28,P$22,"m"),-DATEDIF(P$22,$D28,"m")-1)</f>
        <v>-3</v>
      </c>
      <c r="O28" s="42" t="n">
        <f aca="false">IF(AND(N28&gt;=1,N28&lt;=$E28*12),N28,0)</f>
        <v>0</v>
      </c>
      <c r="P28" s="43" t="n">
        <f aca="false">O28*$K28</f>
        <v>0</v>
      </c>
      <c r="R28" s="44" t="n">
        <f aca="false">IF(T$22&gt;$D28,DATEDIF($D28,T$22,"m"),-DATEDIF(T$22,$D28,"m")-1)</f>
        <v>-2</v>
      </c>
      <c r="S28" s="44" t="n">
        <f aca="false">IF(AND(R28&gt;=1,R28&lt;=$E28*12),R28,0)</f>
        <v>0</v>
      </c>
      <c r="T28" s="45" t="n">
        <f aca="false">S28*$K28</f>
        <v>0</v>
      </c>
      <c r="V28" s="44" t="n">
        <f aca="false">IF(X$22&gt;$D28,DATEDIF($D28,X$22,"m"),-DATEDIF(X$22,$D28,"m")-1)</f>
        <v>-1</v>
      </c>
      <c r="W28" s="44" t="n">
        <f aca="false">IF(AND(V28&gt;=1,V28&lt;=$E28*12),V28,0)</f>
        <v>0</v>
      </c>
      <c r="X28" s="45" t="n">
        <f aca="false">W28*$K28</f>
        <v>0</v>
      </c>
      <c r="Z28" s="44" t="n">
        <f aca="false">IF(AB$22&gt;$D28,DATEDIF($D28,AB$22,"m"),-DATEDIF(AB$22,$D28,"m")-1)</f>
        <v>0</v>
      </c>
      <c r="AA28" s="44" t="n">
        <f aca="false">IF(AND(Z28&gt;=1,Z28&lt;=$E28*12),Z28,0)</f>
        <v>0</v>
      </c>
      <c r="AB28" s="45" t="n">
        <f aca="false">AA28*$K28</f>
        <v>0</v>
      </c>
      <c r="AD28" s="44" t="n">
        <f aca="false">IF(AF$22&gt;$D28,DATEDIF($D28,AF$22,"m"),-DATEDIF(AF$22,$D28,"m")-1)</f>
        <v>1</v>
      </c>
      <c r="AE28" s="44" t="n">
        <f aca="false">IF(AND(AD28&gt;=1,AD28&lt;=$E28*12),AD28,0)</f>
        <v>1</v>
      </c>
      <c r="AF28" s="45" t="n">
        <f aca="false">AE28*$K28</f>
        <v>241645</v>
      </c>
      <c r="AH28" s="44" t="n">
        <f aca="false">IF(AJ$22&gt;$D28,DATEDIF($D28,AJ$22,"m"),-DATEDIF(AJ$22,$D28,"m")-1)</f>
        <v>2</v>
      </c>
      <c r="AI28" s="44" t="n">
        <f aca="false">IF(AND(AH28&gt;=1,AH28&lt;=$E28*12),AH28,0)</f>
        <v>2</v>
      </c>
      <c r="AJ28" s="45" t="n">
        <f aca="false">AI28*$K28</f>
        <v>483290</v>
      </c>
      <c r="AL28" s="44" t="n">
        <f aca="false">IF(AN$22&gt;$D28,DATEDIF($D28,AN$22,"m"),-DATEDIF(AN$22,$D28,"m")-1)</f>
        <v>3</v>
      </c>
      <c r="AM28" s="44" t="n">
        <f aca="false">IF(AND(AL28&gt;=1,AL28&lt;=$E28*12),AL28,0)</f>
        <v>3</v>
      </c>
      <c r="AN28" s="45" t="n">
        <f aca="false">AM28*$K28</f>
        <v>724935</v>
      </c>
      <c r="AP28" s="44" t="n">
        <f aca="false">IF(AR$22&gt;$D28,DATEDIF($D28,AR$22,"m"),-DATEDIF(AR$22,$D28,"m")-1)</f>
        <v>4</v>
      </c>
      <c r="AQ28" s="44" t="n">
        <f aca="false">IF(AND(AP28&gt;=1,AP28&lt;=$E28*12),AP28,0)</f>
        <v>4</v>
      </c>
      <c r="AR28" s="45" t="n">
        <f aca="false">AQ28*$K28</f>
        <v>966580</v>
      </c>
      <c r="AT28" s="44" t="n">
        <f aca="false">IF(AV$22&gt;$D28,DATEDIF($D28,AV$22,"m"),-DATEDIF(AV$22,$D28,"m")-1)</f>
        <v>5</v>
      </c>
      <c r="AU28" s="44" t="n">
        <f aca="false">IF(AND(AT28&gt;=1,AT28&lt;=$E28*12),AT28,0)</f>
        <v>5</v>
      </c>
      <c r="AV28" s="45" t="n">
        <f aca="false">AU28*$K28</f>
        <v>1208225</v>
      </c>
      <c r="AX28" s="44" t="n">
        <f aca="false">IF(AZ$22&gt;$D28,DATEDIF($D28,AZ$22,"m"),-DATEDIF(AZ$22,$D28,"m")-1)</f>
        <v>6</v>
      </c>
      <c r="AY28" s="44" t="n">
        <f aca="false">IF(AND(AX28&gt;=1,AX28&lt;=$E28*12),AX28,0)</f>
        <v>6</v>
      </c>
      <c r="AZ28" s="45" t="n">
        <f aca="false">AY28*$K28</f>
        <v>1449870</v>
      </c>
      <c r="BB28" s="44" t="n">
        <f aca="false">IF(BD$22&gt;$D28,DATEDIF($D28,BD$22,"m"),-DATEDIF(BD$22,$D28,"m")-1)</f>
        <v>7</v>
      </c>
      <c r="BC28" s="44" t="n">
        <f aca="false">IF(AND(BB28&gt;=1,BB28&lt;=$E28*12),BB28,0)</f>
        <v>7</v>
      </c>
      <c r="BD28" s="45" t="n">
        <f aca="false">BC28*$K28</f>
        <v>1691515</v>
      </c>
      <c r="BF28" s="44" t="n">
        <f aca="false">IF(BH$22&gt;$D28,DATEDIF($D28,BH$22,"m"),-DATEDIF(BH$22,$D28,"m")-1)</f>
        <v>8</v>
      </c>
      <c r="BG28" s="44" t="n">
        <f aca="false">IF(AND(BF28&gt;=1,BF28&lt;=$E28*12),BF28,0)</f>
        <v>8</v>
      </c>
      <c r="BH28" s="45" t="n">
        <f aca="false">BG28*$K28</f>
        <v>1933160</v>
      </c>
    </row>
    <row r="29" customFormat="false" ht="14.25" hidden="false" customHeight="true" outlineLevel="1" collapsed="false">
      <c r="B29" s="35" t="n">
        <f aca="false">B28+1</f>
        <v>5</v>
      </c>
      <c r="C29" s="36" t="s">
        <v>42</v>
      </c>
      <c r="D29" s="37" t="n">
        <v>42527</v>
      </c>
      <c r="E29" s="38" t="n">
        <v>4</v>
      </c>
      <c r="F29" s="39" t="n">
        <v>5999000</v>
      </c>
      <c r="G29" s="38" t="n">
        <v>1</v>
      </c>
      <c r="H29" s="40" t="n">
        <f aca="false">F29*G29</f>
        <v>5999000</v>
      </c>
      <c r="I29" s="41" t="n">
        <v>0</v>
      </c>
      <c r="K29" s="41" t="n">
        <f aca="false">_xlfn.FLOOR.MATH(H29/(4*12))</f>
        <v>124979</v>
      </c>
      <c r="L29" s="32"/>
      <c r="N29" s="42" t="n">
        <f aca="false">IF(P$22&gt;$D29,DATEDIF($D29,P$22,"m"),-DATEDIF(P$22,$D29,"m")-1)</f>
        <v>-5</v>
      </c>
      <c r="O29" s="42" t="n">
        <f aca="false">IF(AND(N29&gt;=1,N29&lt;=$E29*12),N29,0)</f>
        <v>0</v>
      </c>
      <c r="P29" s="43" t="n">
        <f aca="false">O29*$K29</f>
        <v>0</v>
      </c>
      <c r="R29" s="44" t="n">
        <f aca="false">IF(T$22&gt;$D29,DATEDIF($D29,T$22,"m"),-DATEDIF(T$22,$D29,"m")-1)</f>
        <v>-4</v>
      </c>
      <c r="S29" s="44" t="n">
        <f aca="false">IF(AND(R29&gt;=1,R29&lt;=$E29*12),R29,0)</f>
        <v>0</v>
      </c>
      <c r="T29" s="45" t="n">
        <f aca="false">S29*$K29</f>
        <v>0</v>
      </c>
      <c r="V29" s="44" t="n">
        <f aca="false">IF(X$22&gt;$D29,DATEDIF($D29,X$22,"m"),-DATEDIF(X$22,$D29,"m")-1)</f>
        <v>-3</v>
      </c>
      <c r="W29" s="44" t="n">
        <f aca="false">IF(AND(V29&gt;=1,V29&lt;=$E29*12),V29,0)</f>
        <v>0</v>
      </c>
      <c r="X29" s="45" t="n">
        <f aca="false">W29*$K29</f>
        <v>0</v>
      </c>
      <c r="Z29" s="44" t="n">
        <f aca="false">IF(AB$22&gt;$D29,DATEDIF($D29,AB$22,"m"),-DATEDIF(AB$22,$D29,"m")-1)</f>
        <v>-2</v>
      </c>
      <c r="AA29" s="44" t="n">
        <f aca="false">IF(AND(Z29&gt;=1,Z29&lt;=$E29*12),Z29,0)</f>
        <v>0</v>
      </c>
      <c r="AB29" s="45" t="n">
        <f aca="false">AA29*$K29</f>
        <v>0</v>
      </c>
      <c r="AD29" s="44" t="n">
        <f aca="false">IF(AF$22&gt;$D29,DATEDIF($D29,AF$22,"m"),-DATEDIF(AF$22,$D29,"m")-1)</f>
        <v>-1</v>
      </c>
      <c r="AE29" s="44" t="n">
        <f aca="false">IF(AND(AD29&gt;=1,AD29&lt;=$E29*12),AD29,0)</f>
        <v>0</v>
      </c>
      <c r="AF29" s="45" t="n">
        <f aca="false">AE29*$K29</f>
        <v>0</v>
      </c>
      <c r="AH29" s="44" t="n">
        <f aca="false">IF(AJ$22&gt;$D29,DATEDIF($D29,AJ$22,"m"),-DATEDIF(AJ$22,$D29,"m")-1)</f>
        <v>0</v>
      </c>
      <c r="AI29" s="44" t="n">
        <f aca="false">IF(AND(AH29&gt;=1,AH29&lt;=$E29*12),AH29,0)</f>
        <v>0</v>
      </c>
      <c r="AJ29" s="45" t="n">
        <f aca="false">AI29*$K29</f>
        <v>0</v>
      </c>
      <c r="AL29" s="44" t="n">
        <f aca="false">IF(AN$22&gt;$D29,DATEDIF($D29,AN$22,"m"),-DATEDIF(AN$22,$D29,"m")-1)</f>
        <v>1</v>
      </c>
      <c r="AM29" s="44" t="n">
        <f aca="false">IF(AND(AL29&gt;=1,AL29&lt;=$E29*12),AL29,0)</f>
        <v>1</v>
      </c>
      <c r="AN29" s="45" t="n">
        <f aca="false">AM29*$K29</f>
        <v>124979</v>
      </c>
      <c r="AP29" s="44" t="n">
        <f aca="false">IF(AR$22&gt;$D29,DATEDIF($D29,AR$22,"m"),-DATEDIF(AR$22,$D29,"m")-1)</f>
        <v>2</v>
      </c>
      <c r="AQ29" s="44" t="n">
        <f aca="false">IF(AND(AP29&gt;=1,AP29&lt;=$E29*12),AP29,0)</f>
        <v>2</v>
      </c>
      <c r="AR29" s="45" t="n">
        <f aca="false">AQ29*$K29</f>
        <v>249958</v>
      </c>
      <c r="AT29" s="44" t="n">
        <f aca="false">IF(AV$22&gt;$D29,DATEDIF($D29,AV$22,"m"),-DATEDIF(AV$22,$D29,"m")-1)</f>
        <v>3</v>
      </c>
      <c r="AU29" s="44" t="n">
        <f aca="false">IF(AND(AT29&gt;=1,AT29&lt;=$E29*12),AT29,0)</f>
        <v>3</v>
      </c>
      <c r="AV29" s="45" t="n">
        <f aca="false">AU29*$K29</f>
        <v>374937</v>
      </c>
      <c r="AX29" s="44" t="n">
        <f aca="false">IF(AZ$22&gt;$D29,DATEDIF($D29,AZ$22,"m"),-DATEDIF(AZ$22,$D29,"m")-1)</f>
        <v>4</v>
      </c>
      <c r="AY29" s="44" t="n">
        <f aca="false">IF(AND(AX29&gt;=1,AX29&lt;=$E29*12),AX29,0)</f>
        <v>4</v>
      </c>
      <c r="AZ29" s="45" t="n">
        <f aca="false">AY29*$K29</f>
        <v>499916</v>
      </c>
      <c r="BB29" s="44" t="n">
        <f aca="false">IF(BD$22&gt;$D29,DATEDIF($D29,BD$22,"m"),-DATEDIF(BD$22,$D29,"m")-1)</f>
        <v>5</v>
      </c>
      <c r="BC29" s="44" t="n">
        <f aca="false">IF(AND(BB29&gt;=1,BB29&lt;=$E29*12),BB29,0)</f>
        <v>5</v>
      </c>
      <c r="BD29" s="45" t="n">
        <f aca="false">BC29*$K29</f>
        <v>624895</v>
      </c>
      <c r="BF29" s="44" t="n">
        <f aca="false">IF(BH$22&gt;$D29,DATEDIF($D29,BH$22,"m"),-DATEDIF(BH$22,$D29,"m")-1)</f>
        <v>6</v>
      </c>
      <c r="BG29" s="44" t="n">
        <f aca="false">IF(AND(BF29&gt;=1,BF29&lt;=$E29*12),BF29,0)</f>
        <v>6</v>
      </c>
      <c r="BH29" s="45" t="n">
        <f aca="false">BG29*$K29</f>
        <v>749874</v>
      </c>
    </row>
    <row r="30" customFormat="false" ht="14.25" hidden="false" customHeight="true" outlineLevel="1" collapsed="false">
      <c r="B30" s="35" t="n">
        <f aca="false">B29+1</f>
        <v>6</v>
      </c>
      <c r="C30" s="36" t="s">
        <v>43</v>
      </c>
      <c r="D30" s="37" t="n">
        <v>42675</v>
      </c>
      <c r="E30" s="38" t="n">
        <v>4</v>
      </c>
      <c r="F30" s="39" t="n">
        <v>5899000</v>
      </c>
      <c r="G30" s="38" t="n">
        <v>1</v>
      </c>
      <c r="H30" s="40" t="n">
        <f aca="false">F30*G30</f>
        <v>5899000</v>
      </c>
      <c r="I30" s="41" t="n">
        <v>0</v>
      </c>
      <c r="K30" s="41" t="n">
        <f aca="false">_xlfn.FLOOR.MATH(H30/(4*12))</f>
        <v>122895</v>
      </c>
      <c r="L30" s="32"/>
      <c r="N30" s="42" t="n">
        <f aca="false">IF(P$22&gt;$D30,DATEDIF($D30,P$22,"m"),-DATEDIF(P$22,$D30,"m")-1)</f>
        <v>-10</v>
      </c>
      <c r="O30" s="42" t="n">
        <f aca="false">IF(AND(N30&gt;=1,N30&lt;=$E30*12),N30,0)</f>
        <v>0</v>
      </c>
      <c r="P30" s="43" t="n">
        <f aca="false">O30*$K30</f>
        <v>0</v>
      </c>
      <c r="R30" s="44" t="n">
        <f aca="false">IF(T$22&gt;$D30,DATEDIF($D30,T$22,"m"),-DATEDIF(T$22,$D30,"m")-1)</f>
        <v>-9</v>
      </c>
      <c r="S30" s="44" t="n">
        <f aca="false">IF(AND(R30&gt;=1,R30&lt;=$E30*12),R30,0)</f>
        <v>0</v>
      </c>
      <c r="T30" s="45" t="n">
        <f aca="false">S30*$K30</f>
        <v>0</v>
      </c>
      <c r="V30" s="44" t="n">
        <f aca="false">IF(X$22&gt;$D30,DATEDIF($D30,X$22,"m"),-DATEDIF(X$22,$D30,"m")-1)</f>
        <v>-8</v>
      </c>
      <c r="W30" s="44" t="n">
        <f aca="false">IF(AND(V30&gt;=1,V30&lt;=$E30*12),V30,0)</f>
        <v>0</v>
      </c>
      <c r="X30" s="45" t="n">
        <f aca="false">W30*$K30</f>
        <v>0</v>
      </c>
      <c r="Z30" s="44" t="n">
        <f aca="false">IF(AB$22&gt;$D30,DATEDIF($D30,AB$22,"m"),-DATEDIF(AB$22,$D30,"m")-1)</f>
        <v>-7</v>
      </c>
      <c r="AA30" s="44" t="n">
        <f aca="false">IF(AND(Z30&gt;=1,Z30&lt;=$E30*12),Z30,0)</f>
        <v>0</v>
      </c>
      <c r="AB30" s="45" t="n">
        <f aca="false">AA30*$K30</f>
        <v>0</v>
      </c>
      <c r="AD30" s="44" t="n">
        <f aca="false">IF(AF$22&gt;$D30,DATEDIF($D30,AF$22,"m"),-DATEDIF(AF$22,$D30,"m")-1)</f>
        <v>-6</v>
      </c>
      <c r="AE30" s="44" t="n">
        <f aca="false">IF(AND(AD30&gt;=1,AD30&lt;=$E30*12),AD30,0)</f>
        <v>0</v>
      </c>
      <c r="AF30" s="45" t="n">
        <f aca="false">AE30*$K30</f>
        <v>0</v>
      </c>
      <c r="AH30" s="44" t="n">
        <f aca="false">IF(AJ$22&gt;$D30,DATEDIF($D30,AJ$22,"m"),-DATEDIF(AJ$22,$D30,"m")-1)</f>
        <v>-5</v>
      </c>
      <c r="AI30" s="44" t="n">
        <f aca="false">IF(AND(AH30&gt;=1,AH30&lt;=$E30*12),AH30,0)</f>
        <v>0</v>
      </c>
      <c r="AJ30" s="45" t="n">
        <f aca="false">AI30*$K30</f>
        <v>0</v>
      </c>
      <c r="AL30" s="44" t="n">
        <f aca="false">IF(AN$22&gt;$D30,DATEDIF($D30,AN$22,"m"),-DATEDIF(AN$22,$D30,"m")-1)</f>
        <v>-4</v>
      </c>
      <c r="AM30" s="44" t="n">
        <f aca="false">IF(AND(AL30&gt;=1,AL30&lt;=$E30*12),AL30,0)</f>
        <v>0</v>
      </c>
      <c r="AN30" s="45" t="n">
        <f aca="false">AM30*$K30</f>
        <v>0</v>
      </c>
      <c r="AP30" s="44" t="n">
        <f aca="false">IF(AR$22&gt;$D30,DATEDIF($D30,AR$22,"m"),-DATEDIF(AR$22,$D30,"m")-1)</f>
        <v>-3</v>
      </c>
      <c r="AQ30" s="44" t="n">
        <f aca="false">IF(AND(AP30&gt;=1,AP30&lt;=$E30*12),AP30,0)</f>
        <v>0</v>
      </c>
      <c r="AR30" s="45" t="n">
        <f aca="false">AQ30*$K30</f>
        <v>0</v>
      </c>
      <c r="AT30" s="44" t="n">
        <f aca="false">IF(AV$22&gt;$D30,DATEDIF($D30,AV$22,"m"),-DATEDIF(AV$22,$D30,"m")-1)</f>
        <v>-2</v>
      </c>
      <c r="AU30" s="44" t="n">
        <f aca="false">IF(AND(AT30&gt;=1,AT30&lt;=$E30*12),AT30,0)</f>
        <v>0</v>
      </c>
      <c r="AV30" s="45" t="n">
        <f aca="false">AU30*$K30</f>
        <v>0</v>
      </c>
      <c r="AX30" s="44" t="n">
        <f aca="false">IF(AZ$22&gt;$D30,DATEDIF($D30,AZ$22,"m"),-DATEDIF(AZ$22,$D30,"m")-1)</f>
        <v>-1</v>
      </c>
      <c r="AY30" s="44" t="n">
        <f aca="false">IF(AND(AX30&gt;=1,AX30&lt;=$E30*12),AX30,0)</f>
        <v>0</v>
      </c>
      <c r="AZ30" s="45" t="n">
        <f aca="false">AY30*$K30</f>
        <v>0</v>
      </c>
      <c r="BB30" s="44" t="n">
        <f aca="false">IF(BD$22&gt;$D30,DATEDIF($D30,BD$22,"m"),-DATEDIF(BD$22,$D30,"m")-1)</f>
        <v>0</v>
      </c>
      <c r="BC30" s="44" t="n">
        <f aca="false">IF(AND(BB30&gt;=1,BB30&lt;=$E30*12),BB30,0)</f>
        <v>0</v>
      </c>
      <c r="BD30" s="45" t="n">
        <f aca="false">BC30*$K30</f>
        <v>0</v>
      </c>
      <c r="BF30" s="44" t="n">
        <f aca="false">IF(BH$22&gt;$D30,DATEDIF($D30,BH$22,"m"),-DATEDIF(BH$22,$D30,"m")-1)</f>
        <v>1</v>
      </c>
      <c r="BG30" s="44" t="n">
        <f aca="false">IF(AND(BF30&gt;=1,BF30&lt;=$E30*12),BF30,0)</f>
        <v>1</v>
      </c>
      <c r="BH30" s="45" t="n">
        <f aca="false">BG30*$K30</f>
        <v>122895</v>
      </c>
    </row>
    <row r="31" customFormat="false" ht="14.25" hidden="false" customHeight="true" outlineLevel="1" collapsed="false">
      <c r="B31" s="61"/>
      <c r="C31" s="34" t="s">
        <v>44</v>
      </c>
      <c r="D31" s="30"/>
      <c r="E31" s="30"/>
      <c r="F31" s="3"/>
      <c r="G31" s="30"/>
      <c r="H31" s="3"/>
      <c r="I31" s="3"/>
      <c r="K31" s="3"/>
      <c r="L31" s="32"/>
    </row>
    <row r="32" customFormat="false" ht="14.25" hidden="false" customHeight="true" outlineLevel="1" collapsed="false">
      <c r="B32" s="35" t="n">
        <f aca="false">B30+1</f>
        <v>7</v>
      </c>
      <c r="C32" s="36" t="s">
        <v>45</v>
      </c>
      <c r="D32" s="37" t="n">
        <v>42434</v>
      </c>
      <c r="E32" s="38" t="n">
        <v>4</v>
      </c>
      <c r="F32" s="39" t="n">
        <v>3250000</v>
      </c>
      <c r="G32" s="38" t="n">
        <v>4</v>
      </c>
      <c r="H32" s="40" t="n">
        <f aca="false">F32*G32</f>
        <v>13000000</v>
      </c>
      <c r="I32" s="41" t="n">
        <v>0</v>
      </c>
      <c r="K32" s="41" t="n">
        <f aca="false">_xlfn.FLOOR.MATH(H32/(4*12))</f>
        <v>270833</v>
      </c>
      <c r="L32" s="32"/>
      <c r="N32" s="42" t="n">
        <f aca="false">IF(P$22&gt;$D32,DATEDIF($D32,P$22,"m"),-DATEDIF(P$22,$D32,"m")-1)</f>
        <v>-2</v>
      </c>
      <c r="O32" s="42" t="n">
        <f aca="false">IF(AND(N32&gt;=1,N32&lt;=$E32*12),N32,0)</f>
        <v>0</v>
      </c>
      <c r="P32" s="43" t="n">
        <f aca="false">O32*$K32</f>
        <v>0</v>
      </c>
      <c r="R32" s="44" t="n">
        <f aca="false">IF(T$22&gt;$D32,DATEDIF($D32,T$22,"m"),-DATEDIF(T$22,$D32,"m")-1)</f>
        <v>-1</v>
      </c>
      <c r="S32" s="44" t="n">
        <f aca="false">IF(AND(R32&gt;=1,R32&lt;=$E32*12),R32,0)</f>
        <v>0</v>
      </c>
      <c r="T32" s="45" t="n">
        <f aca="false">S32*$K32</f>
        <v>0</v>
      </c>
      <c r="V32" s="44" t="n">
        <f aca="false">IF(X$22&gt;$D32,DATEDIF($D32,X$22,"m"),-DATEDIF(X$22,$D32,"m")-1)</f>
        <v>0</v>
      </c>
      <c r="W32" s="44" t="n">
        <f aca="false">IF(AND(V32&gt;=1,V32&lt;=$E32*12),V32,0)</f>
        <v>0</v>
      </c>
      <c r="X32" s="45" t="n">
        <f aca="false">W32*$K32</f>
        <v>0</v>
      </c>
      <c r="Z32" s="44" t="n">
        <f aca="false">IF(AB$22&gt;$D32,DATEDIF($D32,AB$22,"m"),-DATEDIF(AB$22,$D32,"m")-1)</f>
        <v>1</v>
      </c>
      <c r="AA32" s="44" t="n">
        <f aca="false">IF(AND(Z32&gt;=1,Z32&lt;=$E32*12),Z32,0)</f>
        <v>1</v>
      </c>
      <c r="AB32" s="45" t="n">
        <f aca="false">AA32*$K32</f>
        <v>270833</v>
      </c>
      <c r="AD32" s="44" t="n">
        <f aca="false">IF(AF$22&gt;$D32,DATEDIF($D32,AF$22,"m"),-DATEDIF(AF$22,$D32,"m")-1)</f>
        <v>2</v>
      </c>
      <c r="AE32" s="44" t="n">
        <f aca="false">IF(AND(AD32&gt;=1,AD32&lt;=$E32*12),AD32,0)</f>
        <v>2</v>
      </c>
      <c r="AF32" s="45" t="n">
        <f aca="false">AE32*$K32</f>
        <v>541666</v>
      </c>
      <c r="AH32" s="44" t="n">
        <f aca="false">IF(AJ$22&gt;$D32,DATEDIF($D32,AJ$22,"m"),-DATEDIF(AJ$22,$D32,"m")-1)</f>
        <v>3</v>
      </c>
      <c r="AI32" s="44" t="n">
        <f aca="false">IF(AND(AH32&gt;=1,AH32&lt;=$E32*12),AH32,0)</f>
        <v>3</v>
      </c>
      <c r="AJ32" s="45" t="n">
        <f aca="false">AI32*$K32</f>
        <v>812499</v>
      </c>
      <c r="AL32" s="44" t="n">
        <f aca="false">IF(AN$22&gt;$D32,DATEDIF($D32,AN$22,"m"),-DATEDIF(AN$22,$D32,"m")-1)</f>
        <v>4</v>
      </c>
      <c r="AM32" s="44" t="n">
        <f aca="false">IF(AND(AL32&gt;=1,AL32&lt;=$E32*12),AL32,0)</f>
        <v>4</v>
      </c>
      <c r="AN32" s="45" t="n">
        <f aca="false">AM32*$K32</f>
        <v>1083332</v>
      </c>
      <c r="AP32" s="44" t="n">
        <f aca="false">IF(AR$22&gt;$D32,DATEDIF($D32,AR$22,"m"),-DATEDIF(AR$22,$D32,"m")-1)</f>
        <v>5</v>
      </c>
      <c r="AQ32" s="44" t="n">
        <f aca="false">IF(AND(AP32&gt;=1,AP32&lt;=$E32*12),AP32,0)</f>
        <v>5</v>
      </c>
      <c r="AR32" s="45" t="n">
        <f aca="false">AQ32*$K32</f>
        <v>1354165</v>
      </c>
      <c r="AT32" s="44" t="n">
        <f aca="false">IF(AV$22&gt;$D32,DATEDIF($D32,AV$22,"m"),-DATEDIF(AV$22,$D32,"m")-1)</f>
        <v>6</v>
      </c>
      <c r="AU32" s="44" t="n">
        <f aca="false">IF(AND(AT32&gt;=1,AT32&lt;=$E32*12),AT32,0)</f>
        <v>6</v>
      </c>
      <c r="AV32" s="45" t="n">
        <f aca="false">AU32*$K32</f>
        <v>1624998</v>
      </c>
      <c r="AX32" s="44" t="n">
        <f aca="false">IF(AZ$22&gt;$D32,DATEDIF($D32,AZ$22,"m"),-DATEDIF(AZ$22,$D32,"m")-1)</f>
        <v>7</v>
      </c>
      <c r="AY32" s="44" t="n">
        <f aca="false">IF(AND(AX32&gt;=1,AX32&lt;=$E32*12),AX32,0)</f>
        <v>7</v>
      </c>
      <c r="AZ32" s="45" t="n">
        <f aca="false">AY32*$K32</f>
        <v>1895831</v>
      </c>
      <c r="BB32" s="44" t="n">
        <f aca="false">IF(BD$22&gt;$D32,DATEDIF($D32,BD$22,"m"),-DATEDIF(BD$22,$D32,"m")-1)</f>
        <v>8</v>
      </c>
      <c r="BC32" s="44" t="n">
        <f aca="false">IF(AND(BB32&gt;=1,BB32&lt;=$E32*12),BB32,0)</f>
        <v>8</v>
      </c>
      <c r="BD32" s="45" t="n">
        <f aca="false">BC32*$K32</f>
        <v>2166664</v>
      </c>
      <c r="BF32" s="44" t="n">
        <f aca="false">IF(BH$22&gt;$D32,DATEDIF($D32,BH$22,"m"),-DATEDIF(BH$22,$D32,"m")-1)</f>
        <v>9</v>
      </c>
      <c r="BG32" s="44" t="n">
        <f aca="false">IF(AND(BF32&gt;=1,BF32&lt;=$E32*12),BF32,0)</f>
        <v>9</v>
      </c>
      <c r="BH32" s="45" t="n">
        <f aca="false">BG32*$K32</f>
        <v>2437497</v>
      </c>
    </row>
    <row r="33" customFormat="false" ht="14.25" hidden="false" customHeight="true" outlineLevel="1" collapsed="false">
      <c r="B33" s="35" t="n">
        <f aca="false">B32+1</f>
        <v>8</v>
      </c>
      <c r="C33" s="36" t="s">
        <v>46</v>
      </c>
      <c r="D33" s="37" t="n">
        <v>42534</v>
      </c>
      <c r="E33" s="38" t="n">
        <v>4</v>
      </c>
      <c r="F33" s="39" t="n">
        <v>390000</v>
      </c>
      <c r="G33" s="38" t="n">
        <v>24</v>
      </c>
      <c r="H33" s="40" t="n">
        <f aca="false">F33*G33</f>
        <v>9360000</v>
      </c>
      <c r="I33" s="41" t="n">
        <v>0</v>
      </c>
      <c r="K33" s="41" t="n">
        <f aca="false">_xlfn.FLOOR.MATH(H33/(4*12))</f>
        <v>195000</v>
      </c>
      <c r="L33" s="32"/>
      <c r="N33" s="42" t="n">
        <f aca="false">IF(P$22&gt;$D33,DATEDIF($D33,P$22,"m"),-DATEDIF(P$22,$D33,"m")-1)</f>
        <v>-5</v>
      </c>
      <c r="O33" s="42" t="n">
        <f aca="false">IF(AND(N33&gt;=1,N33&lt;=$E33*12),N33,0)</f>
        <v>0</v>
      </c>
      <c r="P33" s="43" t="n">
        <f aca="false">O33*$K33</f>
        <v>0</v>
      </c>
      <c r="R33" s="44" t="n">
        <f aca="false">IF(T$22&gt;$D33,DATEDIF($D33,T$22,"m"),-DATEDIF(T$22,$D33,"m")-1)</f>
        <v>-4</v>
      </c>
      <c r="S33" s="44" t="n">
        <f aca="false">IF(AND(R33&gt;=1,R33&lt;=$E33*12),R33,0)</f>
        <v>0</v>
      </c>
      <c r="T33" s="45" t="n">
        <f aca="false">S33*$K33</f>
        <v>0</v>
      </c>
      <c r="V33" s="44" t="n">
        <f aca="false">IF(X$22&gt;$D33,DATEDIF($D33,X$22,"m"),-DATEDIF(X$22,$D33,"m")-1)</f>
        <v>-3</v>
      </c>
      <c r="W33" s="44" t="n">
        <f aca="false">IF(AND(V33&gt;=1,V33&lt;=$E33*12),V33,0)</f>
        <v>0</v>
      </c>
      <c r="X33" s="45" t="n">
        <f aca="false">W33*$K33</f>
        <v>0</v>
      </c>
      <c r="Z33" s="44" t="n">
        <f aca="false">IF(AB$22&gt;$D33,DATEDIF($D33,AB$22,"m"),-DATEDIF(AB$22,$D33,"m")-1)</f>
        <v>-2</v>
      </c>
      <c r="AA33" s="44" t="n">
        <f aca="false">IF(AND(Z33&gt;=1,Z33&lt;=$E33*12),Z33,0)</f>
        <v>0</v>
      </c>
      <c r="AB33" s="45" t="n">
        <f aca="false">AA33*$K33</f>
        <v>0</v>
      </c>
      <c r="AD33" s="44" t="n">
        <f aca="false">IF(AF$22&gt;$D33,DATEDIF($D33,AF$22,"m"),-DATEDIF(AF$22,$D33,"m")-1)</f>
        <v>-1</v>
      </c>
      <c r="AE33" s="44" t="n">
        <f aca="false">IF(AND(AD33&gt;=1,AD33&lt;=$E33*12),AD33,0)</f>
        <v>0</v>
      </c>
      <c r="AF33" s="45" t="n">
        <f aca="false">AE33*$K33</f>
        <v>0</v>
      </c>
      <c r="AH33" s="44" t="n">
        <f aca="false">IF(AJ$22&gt;$D33,DATEDIF($D33,AJ$22,"m"),-DATEDIF(AJ$22,$D33,"m")-1)</f>
        <v>0</v>
      </c>
      <c r="AI33" s="44" t="n">
        <f aca="false">IF(AND(AH33&gt;=1,AH33&lt;=$E33*12),AH33,0)</f>
        <v>0</v>
      </c>
      <c r="AJ33" s="45" t="n">
        <f aca="false">AI33*$K33</f>
        <v>0</v>
      </c>
      <c r="AL33" s="44" t="n">
        <f aca="false">IF(AN$22&gt;$D33,DATEDIF($D33,AN$22,"m"),-DATEDIF(AN$22,$D33,"m")-1)</f>
        <v>1</v>
      </c>
      <c r="AM33" s="44" t="n">
        <f aca="false">IF(AND(AL33&gt;=1,AL33&lt;=$E33*12),AL33,0)</f>
        <v>1</v>
      </c>
      <c r="AN33" s="45" t="n">
        <f aca="false">AM33*$K33</f>
        <v>195000</v>
      </c>
      <c r="AP33" s="44" t="n">
        <f aca="false">IF(AR$22&gt;$D33,DATEDIF($D33,AR$22,"m"),-DATEDIF(AR$22,$D33,"m")-1)</f>
        <v>2</v>
      </c>
      <c r="AQ33" s="44" t="n">
        <f aca="false">IF(AND(AP33&gt;=1,AP33&lt;=$E33*12),AP33,0)</f>
        <v>2</v>
      </c>
      <c r="AR33" s="45" t="n">
        <f aca="false">AQ33*$K33</f>
        <v>390000</v>
      </c>
      <c r="AT33" s="44" t="n">
        <f aca="false">IF(AV$22&gt;$D33,DATEDIF($D33,AV$22,"m"),-DATEDIF(AV$22,$D33,"m")-1)</f>
        <v>3</v>
      </c>
      <c r="AU33" s="44" t="n">
        <f aca="false">IF(AND(AT33&gt;=1,AT33&lt;=$E33*12),AT33,0)</f>
        <v>3</v>
      </c>
      <c r="AV33" s="45" t="n">
        <f aca="false">AU33*$K33</f>
        <v>585000</v>
      </c>
      <c r="AX33" s="44" t="n">
        <f aca="false">IF(AZ$22&gt;$D33,DATEDIF($D33,AZ$22,"m"),-DATEDIF(AZ$22,$D33,"m")-1)</f>
        <v>4</v>
      </c>
      <c r="AY33" s="44" t="n">
        <f aca="false">IF(AND(AX33&gt;=1,AX33&lt;=$E33*12),AX33,0)</f>
        <v>4</v>
      </c>
      <c r="AZ33" s="45" t="n">
        <f aca="false">AY33*$K33</f>
        <v>780000</v>
      </c>
      <c r="BB33" s="44" t="n">
        <f aca="false">IF(BD$22&gt;$D33,DATEDIF($D33,BD$22,"m"),-DATEDIF(BD$22,$D33,"m")-1)</f>
        <v>5</v>
      </c>
      <c r="BC33" s="44" t="n">
        <f aca="false">IF(AND(BB33&gt;=1,BB33&lt;=$E33*12),BB33,0)</f>
        <v>5</v>
      </c>
      <c r="BD33" s="45" t="n">
        <f aca="false">BC33*$K33</f>
        <v>975000</v>
      </c>
      <c r="BF33" s="44" t="n">
        <f aca="false">IF(BH$22&gt;$D33,DATEDIF($D33,BH$22,"m"),-DATEDIF(BH$22,$D33,"m")-1)</f>
        <v>6</v>
      </c>
      <c r="BG33" s="44" t="n">
        <f aca="false">IF(AND(BF33&gt;=1,BF33&lt;=$E33*12),BF33,0)</f>
        <v>6</v>
      </c>
      <c r="BH33" s="45" t="n">
        <f aca="false">BG33*$K33</f>
        <v>1170000</v>
      </c>
    </row>
    <row r="34" customFormat="false" ht="14.25" hidden="false" customHeight="true" outlineLevel="1" collapsed="false">
      <c r="B34" s="35" t="n">
        <f aca="false">B33+1</f>
        <v>9</v>
      </c>
      <c r="C34" s="36" t="s">
        <v>47</v>
      </c>
      <c r="D34" s="37" t="n">
        <v>42552</v>
      </c>
      <c r="E34" s="38" t="n">
        <v>4</v>
      </c>
      <c r="F34" s="39" t="n">
        <v>10750000</v>
      </c>
      <c r="G34" s="38" t="n">
        <v>1</v>
      </c>
      <c r="H34" s="40" t="n">
        <f aca="false">F34*G34</f>
        <v>10750000</v>
      </c>
      <c r="I34" s="41" t="n">
        <v>0</v>
      </c>
      <c r="K34" s="41" t="n">
        <f aca="false">_xlfn.FLOOR.MATH(H34/(4*12))</f>
        <v>223958</v>
      </c>
      <c r="L34" s="32"/>
      <c r="N34" s="42" t="n">
        <f aca="false">IF(P$22&gt;$D34,DATEDIF($D34,P$22,"m"),-DATEDIF(P$22,$D34,"m")-1)</f>
        <v>-6</v>
      </c>
      <c r="O34" s="42" t="n">
        <f aca="false">IF(AND(N34&gt;=1,N34&lt;=$E34*12),N34,0)</f>
        <v>0</v>
      </c>
      <c r="P34" s="43" t="n">
        <f aca="false">O34*$K34</f>
        <v>0</v>
      </c>
      <c r="R34" s="44" t="n">
        <f aca="false">IF(T$22&gt;$D34,DATEDIF($D34,T$22,"m"),-DATEDIF(T$22,$D34,"m")-1)</f>
        <v>-5</v>
      </c>
      <c r="S34" s="44" t="n">
        <f aca="false">IF(AND(R34&gt;=1,R34&lt;=$E34*12),R34,0)</f>
        <v>0</v>
      </c>
      <c r="T34" s="45" t="n">
        <f aca="false">S34*$K34</f>
        <v>0</v>
      </c>
      <c r="V34" s="44" t="n">
        <f aca="false">IF(X$22&gt;$D34,DATEDIF($D34,X$22,"m"),-DATEDIF(X$22,$D34,"m")-1)</f>
        <v>-4</v>
      </c>
      <c r="W34" s="44" t="n">
        <f aca="false">IF(AND(V34&gt;=1,V34&lt;=$E34*12),V34,0)</f>
        <v>0</v>
      </c>
      <c r="X34" s="45" t="n">
        <f aca="false">W34*$K34</f>
        <v>0</v>
      </c>
      <c r="Z34" s="44" t="n">
        <f aca="false">IF(AB$22&gt;$D34,DATEDIF($D34,AB$22,"m"),-DATEDIF(AB$22,$D34,"m")-1)</f>
        <v>-3</v>
      </c>
      <c r="AA34" s="44" t="n">
        <f aca="false">IF(AND(Z34&gt;=1,Z34&lt;=$E34*12),Z34,0)</f>
        <v>0</v>
      </c>
      <c r="AB34" s="45" t="n">
        <f aca="false">AA34*$K34</f>
        <v>0</v>
      </c>
      <c r="AD34" s="44" t="n">
        <f aca="false">IF(AF$22&gt;$D34,DATEDIF($D34,AF$22,"m"),-DATEDIF(AF$22,$D34,"m")-1)</f>
        <v>-2</v>
      </c>
      <c r="AE34" s="44" t="n">
        <f aca="false">IF(AND(AD34&gt;=1,AD34&lt;=$E34*12),AD34,0)</f>
        <v>0</v>
      </c>
      <c r="AF34" s="45" t="n">
        <f aca="false">AE34*$K34</f>
        <v>0</v>
      </c>
      <c r="AH34" s="44" t="n">
        <f aca="false">IF(AJ$22&gt;$D34,DATEDIF($D34,AJ$22,"m"),-DATEDIF(AJ$22,$D34,"m")-1)</f>
        <v>-1</v>
      </c>
      <c r="AI34" s="44" t="n">
        <f aca="false">IF(AND(AH34&gt;=1,AH34&lt;=$E34*12),AH34,0)</f>
        <v>0</v>
      </c>
      <c r="AJ34" s="45" t="n">
        <f aca="false">AI34*$K34</f>
        <v>0</v>
      </c>
      <c r="AL34" s="44" t="n">
        <f aca="false">IF(AN$22&gt;$D34,DATEDIF($D34,AN$22,"m"),-DATEDIF(AN$22,$D34,"m")-1)</f>
        <v>0</v>
      </c>
      <c r="AM34" s="44" t="n">
        <f aca="false">IF(AND(AL34&gt;=1,AL34&lt;=$E34*12),AL34,0)</f>
        <v>0</v>
      </c>
      <c r="AN34" s="45" t="n">
        <f aca="false">AM34*$K34</f>
        <v>0</v>
      </c>
      <c r="AP34" s="44" t="n">
        <f aca="false">IF(AR$22&gt;$D34,DATEDIF($D34,AR$22,"m"),-DATEDIF(AR$22,$D34,"m")-1)</f>
        <v>1</v>
      </c>
      <c r="AQ34" s="44" t="n">
        <f aca="false">IF(AND(AP34&gt;=1,AP34&lt;=$E34*12),AP34,0)</f>
        <v>1</v>
      </c>
      <c r="AR34" s="45" t="n">
        <f aca="false">AQ34*$K34</f>
        <v>223958</v>
      </c>
      <c r="AT34" s="44" t="n">
        <f aca="false">IF(AV$22&gt;$D34,DATEDIF($D34,AV$22,"m"),-DATEDIF(AV$22,$D34,"m")-1)</f>
        <v>2</v>
      </c>
      <c r="AU34" s="44" t="n">
        <f aca="false">IF(AND(AT34&gt;=1,AT34&lt;=$E34*12),AT34,0)</f>
        <v>2</v>
      </c>
      <c r="AV34" s="45" t="n">
        <f aca="false">AU34*$K34</f>
        <v>447916</v>
      </c>
      <c r="AX34" s="44" t="n">
        <f aca="false">IF(AZ$22&gt;$D34,DATEDIF($D34,AZ$22,"m"),-DATEDIF(AZ$22,$D34,"m")-1)</f>
        <v>3</v>
      </c>
      <c r="AY34" s="44" t="n">
        <f aca="false">IF(AND(AX34&gt;=1,AX34&lt;=$E34*12),AX34,0)</f>
        <v>3</v>
      </c>
      <c r="AZ34" s="45" t="n">
        <f aca="false">AY34*$K34</f>
        <v>671874</v>
      </c>
      <c r="BB34" s="44" t="n">
        <f aca="false">IF(BD$22&gt;$D34,DATEDIF($D34,BD$22,"m"),-DATEDIF(BD$22,$D34,"m")-1)</f>
        <v>4</v>
      </c>
      <c r="BC34" s="44" t="n">
        <f aca="false">IF(AND(BB34&gt;=1,BB34&lt;=$E34*12),BB34,0)</f>
        <v>4</v>
      </c>
      <c r="BD34" s="45" t="n">
        <f aca="false">BC34*$K34</f>
        <v>895832</v>
      </c>
      <c r="BF34" s="44" t="n">
        <f aca="false">IF(BH$22&gt;$D34,DATEDIF($D34,BH$22,"m"),-DATEDIF(BH$22,$D34,"m")-1)</f>
        <v>5</v>
      </c>
      <c r="BG34" s="44" t="n">
        <f aca="false">IF(AND(BF34&gt;=1,BF34&lt;=$E34*12),BF34,0)</f>
        <v>5</v>
      </c>
      <c r="BH34" s="45" t="n">
        <f aca="false">BG34*$K34</f>
        <v>1119790</v>
      </c>
    </row>
    <row r="35" customFormat="false" ht="14.25" hidden="false" customHeight="true" outlineLevel="1" collapsed="false">
      <c r="B35" s="35" t="n">
        <f aca="false">B34+1</f>
        <v>10</v>
      </c>
      <c r="C35" s="36" t="s">
        <v>48</v>
      </c>
      <c r="D35" s="37" t="n">
        <v>42641</v>
      </c>
      <c r="E35" s="38" t="n">
        <v>4</v>
      </c>
      <c r="F35" s="39" t="n">
        <v>3699000</v>
      </c>
      <c r="G35" s="38" t="n">
        <v>1</v>
      </c>
      <c r="H35" s="40" t="n">
        <f aca="false">F35*G35</f>
        <v>3699000</v>
      </c>
      <c r="I35" s="41" t="n">
        <v>0</v>
      </c>
      <c r="K35" s="41" t="n">
        <f aca="false">_xlfn.FLOOR.MATH(H35/(4*12))</f>
        <v>77062</v>
      </c>
      <c r="L35" s="32"/>
      <c r="N35" s="42" t="n">
        <f aca="false">IF(P$22&gt;$D35,DATEDIF($D35,P$22,"m"),-DATEDIF(P$22,$D35,"m")-1)</f>
        <v>-8</v>
      </c>
      <c r="O35" s="42" t="n">
        <f aca="false">IF(AND(N35&gt;=1,N35&lt;=$E35*12),N35,0)</f>
        <v>0</v>
      </c>
      <c r="P35" s="43" t="n">
        <f aca="false">O35*$K35</f>
        <v>0</v>
      </c>
      <c r="R35" s="44" t="n">
        <f aca="false">IF(T$22&gt;$D35,DATEDIF($D35,T$22,"m"),-DATEDIF(T$22,$D35,"m")-1)</f>
        <v>-8</v>
      </c>
      <c r="S35" s="44" t="n">
        <f aca="false">IF(AND(R35&gt;=1,R35&lt;=$E35*12),R35,0)</f>
        <v>0</v>
      </c>
      <c r="T35" s="45" t="n">
        <f aca="false">S35*$K35</f>
        <v>0</v>
      </c>
      <c r="V35" s="44" t="n">
        <f aca="false">IF(X$22&gt;$D35,DATEDIF($D35,X$22,"m"),-DATEDIF(X$22,$D35,"m")-1)</f>
        <v>-6</v>
      </c>
      <c r="W35" s="44" t="n">
        <f aca="false">IF(AND(V35&gt;=1,V35&lt;=$E35*12),V35,0)</f>
        <v>0</v>
      </c>
      <c r="X35" s="45" t="n">
        <f aca="false">W35*$K35</f>
        <v>0</v>
      </c>
      <c r="Z35" s="44" t="n">
        <f aca="false">IF(AB$22&gt;$D35,DATEDIF($D35,AB$22,"m"),-DATEDIF(AB$22,$D35,"m")-1)</f>
        <v>-5</v>
      </c>
      <c r="AA35" s="44" t="n">
        <f aca="false">IF(AND(Z35&gt;=1,Z35&lt;=$E35*12),Z35,0)</f>
        <v>0</v>
      </c>
      <c r="AB35" s="45" t="n">
        <f aca="false">AA35*$K35</f>
        <v>0</v>
      </c>
      <c r="AD35" s="44" t="n">
        <f aca="false">IF(AF$22&gt;$D35,DATEDIF($D35,AF$22,"m"),-DATEDIF(AF$22,$D35,"m")-1)</f>
        <v>-4</v>
      </c>
      <c r="AE35" s="44" t="n">
        <f aca="false">IF(AND(AD35&gt;=1,AD35&lt;=$E35*12),AD35,0)</f>
        <v>0</v>
      </c>
      <c r="AF35" s="45" t="n">
        <f aca="false">AE35*$K35</f>
        <v>0</v>
      </c>
      <c r="AH35" s="44" t="n">
        <f aca="false">IF(AJ$22&gt;$D35,DATEDIF($D35,AJ$22,"m"),-DATEDIF(AJ$22,$D35,"m")-1)</f>
        <v>-3</v>
      </c>
      <c r="AI35" s="44" t="n">
        <f aca="false">IF(AND(AH35&gt;=1,AH35&lt;=$E35*12),AH35,0)</f>
        <v>0</v>
      </c>
      <c r="AJ35" s="45" t="n">
        <f aca="false">AI35*$K35</f>
        <v>0</v>
      </c>
      <c r="AL35" s="44" t="n">
        <f aca="false">IF(AN$22&gt;$D35,DATEDIF($D35,AN$22,"m"),-DATEDIF(AN$22,$D35,"m")-1)</f>
        <v>-2</v>
      </c>
      <c r="AM35" s="44" t="n">
        <f aca="false">IF(AND(AL35&gt;=1,AL35&lt;=$E35*12),AL35,0)</f>
        <v>0</v>
      </c>
      <c r="AN35" s="45" t="n">
        <f aca="false">AM35*$K35</f>
        <v>0</v>
      </c>
      <c r="AP35" s="44" t="n">
        <f aca="false">IF(AR$22&gt;$D35,DATEDIF($D35,AR$22,"m"),-DATEDIF(AR$22,$D35,"m")-1)</f>
        <v>-1</v>
      </c>
      <c r="AQ35" s="44" t="n">
        <f aca="false">IF(AND(AP35&gt;=1,AP35&lt;=$E35*12),AP35,0)</f>
        <v>0</v>
      </c>
      <c r="AR35" s="45" t="n">
        <f aca="false">AQ35*$K35</f>
        <v>0</v>
      </c>
      <c r="AT35" s="44" t="n">
        <f aca="false">IF(AV$22&gt;$D35,DATEDIF($D35,AV$22,"m"),-DATEDIF(AV$22,$D35,"m")-1)</f>
        <v>0</v>
      </c>
      <c r="AU35" s="44" t="n">
        <f aca="false">IF(AND(AT35&gt;=1,AT35&lt;=$E35*12),AT35,0)</f>
        <v>0</v>
      </c>
      <c r="AV35" s="45" t="n">
        <f aca="false">AU35*$K35</f>
        <v>0</v>
      </c>
      <c r="AX35" s="44" t="n">
        <f aca="false">IF(AZ$22&gt;$D35,DATEDIF($D35,AZ$22,"m"),-DATEDIF(AZ$22,$D35,"m")-1)</f>
        <v>1</v>
      </c>
      <c r="AY35" s="44" t="n">
        <f aca="false">IF(AND(AX35&gt;=1,AX35&lt;=$E35*12),AX35,0)</f>
        <v>1</v>
      </c>
      <c r="AZ35" s="45" t="n">
        <f aca="false">AY35*$K35</f>
        <v>77062</v>
      </c>
      <c r="BB35" s="44" t="n">
        <f aca="false">IF(BD$22&gt;$D35,DATEDIF($D35,BD$22,"m"),-DATEDIF(BD$22,$D35,"m")-1)</f>
        <v>2</v>
      </c>
      <c r="BC35" s="44" t="n">
        <f aca="false">IF(AND(BB35&gt;=1,BB35&lt;=$E35*12),BB35,0)</f>
        <v>2</v>
      </c>
      <c r="BD35" s="45" t="n">
        <f aca="false">BC35*$K35</f>
        <v>154124</v>
      </c>
      <c r="BF35" s="44" t="n">
        <f aca="false">IF(BH$22&gt;$D35,DATEDIF($D35,BH$22,"m"),-DATEDIF(BH$22,$D35,"m")-1)</f>
        <v>3</v>
      </c>
      <c r="BG35" s="44" t="n">
        <f aca="false">IF(AND(BF35&gt;=1,BF35&lt;=$E35*12),BF35,0)</f>
        <v>3</v>
      </c>
      <c r="BH35" s="45" t="n">
        <f aca="false">BG35*$K35</f>
        <v>231186</v>
      </c>
    </row>
    <row r="36" customFormat="false" ht="14.25" hidden="false" customHeight="true" outlineLevel="1" collapsed="false">
      <c r="B36" s="61"/>
      <c r="C36" s="34" t="s">
        <v>49</v>
      </c>
      <c r="D36" s="62"/>
      <c r="E36" s="3"/>
      <c r="F36" s="63"/>
      <c r="G36" s="3"/>
      <c r="H36" s="63"/>
      <c r="I36" s="64"/>
      <c r="K36" s="3"/>
      <c r="L36" s="32"/>
    </row>
    <row r="37" customFormat="false" ht="14.25" hidden="false" customHeight="true" outlineLevel="1" collapsed="false">
      <c r="B37" s="35" t="n">
        <f aca="false">B35+1</f>
        <v>11</v>
      </c>
      <c r="C37" s="36" t="s">
        <v>50</v>
      </c>
      <c r="D37" s="37" t="n">
        <v>42493</v>
      </c>
      <c r="E37" s="38" t="n">
        <v>4</v>
      </c>
      <c r="F37" s="39" t="n">
        <v>635000</v>
      </c>
      <c r="G37" s="38" t="n">
        <v>20</v>
      </c>
      <c r="H37" s="40" t="n">
        <f aca="false">F37*G37</f>
        <v>12700000</v>
      </c>
      <c r="I37" s="41" t="n">
        <v>0</v>
      </c>
      <c r="K37" s="41" t="n">
        <f aca="false">_xlfn.FLOOR.MATH(H37/(4*12))</f>
        <v>264583</v>
      </c>
      <c r="L37" s="32"/>
      <c r="N37" s="42" t="n">
        <f aca="false">IF(P$22&gt;$D37,DATEDIF($D37,P$22,"m"),-DATEDIF(P$22,$D37,"m")-1)</f>
        <v>-4</v>
      </c>
      <c r="O37" s="42" t="n">
        <f aca="false">IF(AND(N37&gt;=1,N37&lt;=$E37*12),N37,0)</f>
        <v>0</v>
      </c>
      <c r="P37" s="43" t="n">
        <f aca="false">O37*$K37</f>
        <v>0</v>
      </c>
      <c r="R37" s="44" t="n">
        <f aca="false">IF(T$22&gt;$D37,DATEDIF($D37,T$22,"m"),-DATEDIF(T$22,$D37,"m")-1)</f>
        <v>-3</v>
      </c>
      <c r="S37" s="44" t="n">
        <f aca="false">IF(AND(R37&gt;=1,R37&lt;=$E37*12),R37,0)</f>
        <v>0</v>
      </c>
      <c r="T37" s="45" t="n">
        <f aca="false">S37*$K37</f>
        <v>0</v>
      </c>
      <c r="V37" s="44" t="n">
        <f aca="false">IF(X$22&gt;$D37,DATEDIF($D37,X$22,"m"),-DATEDIF(X$22,$D37,"m")-1)</f>
        <v>-2</v>
      </c>
      <c r="W37" s="44" t="n">
        <f aca="false">IF(AND(V37&gt;=1,V37&lt;=$E37*12),V37,0)</f>
        <v>0</v>
      </c>
      <c r="X37" s="45" t="n">
        <f aca="false">W37*$K37</f>
        <v>0</v>
      </c>
      <c r="Z37" s="44" t="n">
        <f aca="false">IF(AB$22&gt;$D37,DATEDIF($D37,AB$22,"m"),-DATEDIF(AB$22,$D37,"m")-1)</f>
        <v>-1</v>
      </c>
      <c r="AA37" s="44" t="n">
        <f aca="false">IF(AND(Z37&gt;=1,Z37&lt;=$E37*12),Z37,0)</f>
        <v>0</v>
      </c>
      <c r="AB37" s="45" t="n">
        <f aca="false">AA37*$K37</f>
        <v>0</v>
      </c>
      <c r="AD37" s="44" t="n">
        <f aca="false">IF(AF$22&gt;$D37,DATEDIF($D37,AF$22,"m"),-DATEDIF(AF$22,$D37,"m")-1)</f>
        <v>0</v>
      </c>
      <c r="AE37" s="44" t="n">
        <f aca="false">IF(AND(AD37&gt;=1,AD37&lt;=$E37*12),AD37,0)</f>
        <v>0</v>
      </c>
      <c r="AF37" s="45" t="n">
        <f aca="false">AE37*$K37</f>
        <v>0</v>
      </c>
      <c r="AH37" s="44" t="n">
        <f aca="false">IF(AJ$22&gt;$D37,DATEDIF($D37,AJ$22,"m"),-DATEDIF(AJ$22,$D37,"m")-1)</f>
        <v>1</v>
      </c>
      <c r="AI37" s="44" t="n">
        <f aca="false">IF(AND(AH37&gt;=1,AH37&lt;=$E37*12),AH37,0)</f>
        <v>1</v>
      </c>
      <c r="AJ37" s="45" t="n">
        <f aca="false">AI37*$K37</f>
        <v>264583</v>
      </c>
      <c r="AL37" s="44" t="n">
        <f aca="false">IF(AN$22&gt;$D37,DATEDIF($D37,AN$22,"m"),-DATEDIF(AN$22,$D37,"m")-1)</f>
        <v>2</v>
      </c>
      <c r="AM37" s="44" t="n">
        <f aca="false">IF(AND(AL37&gt;=1,AL37&lt;=$E37*12),AL37,0)</f>
        <v>2</v>
      </c>
      <c r="AN37" s="45" t="n">
        <f aca="false">AM37*$K37</f>
        <v>529166</v>
      </c>
      <c r="AP37" s="44" t="n">
        <f aca="false">IF(AR$22&gt;$D37,DATEDIF($D37,AR$22,"m"),-DATEDIF(AR$22,$D37,"m")-1)</f>
        <v>3</v>
      </c>
      <c r="AQ37" s="44" t="n">
        <f aca="false">IF(AND(AP37&gt;=1,AP37&lt;=$E37*12),AP37,0)</f>
        <v>3</v>
      </c>
      <c r="AR37" s="45" t="n">
        <f aca="false">AQ37*$K37</f>
        <v>793749</v>
      </c>
      <c r="AT37" s="44" t="n">
        <f aca="false">IF(AV$22&gt;$D37,DATEDIF($D37,AV$22,"m"),-DATEDIF(AV$22,$D37,"m")-1)</f>
        <v>4</v>
      </c>
      <c r="AU37" s="44" t="n">
        <f aca="false">IF(AND(AT37&gt;=1,AT37&lt;=$E37*12),AT37,0)</f>
        <v>4</v>
      </c>
      <c r="AV37" s="45" t="n">
        <f aca="false">AU37*$K37</f>
        <v>1058332</v>
      </c>
      <c r="AX37" s="44" t="n">
        <f aca="false">IF(AZ$22&gt;$D37,DATEDIF($D37,AZ$22,"m"),-DATEDIF(AZ$22,$D37,"m")-1)</f>
        <v>5</v>
      </c>
      <c r="AY37" s="44" t="n">
        <f aca="false">IF(AND(AX37&gt;=1,AX37&lt;=$E37*12),AX37,0)</f>
        <v>5</v>
      </c>
      <c r="AZ37" s="45" t="n">
        <f aca="false">AY37*$K37</f>
        <v>1322915</v>
      </c>
      <c r="BB37" s="44" t="n">
        <f aca="false">IF(BD$22&gt;$D37,DATEDIF($D37,BD$22,"m"),-DATEDIF(BD$22,$D37,"m")-1)</f>
        <v>6</v>
      </c>
      <c r="BC37" s="44" t="n">
        <f aca="false">IF(AND(BB37&gt;=1,BB37&lt;=$E37*12),BB37,0)</f>
        <v>6</v>
      </c>
      <c r="BD37" s="45" t="n">
        <f aca="false">BC37*$K37</f>
        <v>1587498</v>
      </c>
      <c r="BF37" s="44" t="n">
        <f aca="false">IF(BH$22&gt;$D37,DATEDIF($D37,BH$22,"m"),-DATEDIF(BH$22,$D37,"m")-1)</f>
        <v>7</v>
      </c>
      <c r="BG37" s="44" t="n">
        <f aca="false">IF(AND(BF37&gt;=1,BF37&lt;=$E37*12),BF37,0)</f>
        <v>7</v>
      </c>
      <c r="BH37" s="45" t="n">
        <f aca="false">BG37*$K37</f>
        <v>1852081</v>
      </c>
    </row>
    <row r="38" customFormat="false" ht="14.25" hidden="false" customHeight="true" outlineLevel="1" collapsed="false">
      <c r="B38" s="35" t="n">
        <f aca="false">B37+1</f>
        <v>12</v>
      </c>
      <c r="C38" s="36" t="s">
        <v>51</v>
      </c>
      <c r="D38" s="37" t="n">
        <v>42524</v>
      </c>
      <c r="E38" s="38" t="n">
        <v>4</v>
      </c>
      <c r="F38" s="39" t="n">
        <v>3299000</v>
      </c>
      <c r="G38" s="38" t="n">
        <v>3</v>
      </c>
      <c r="H38" s="40" t="n">
        <f aca="false">F38*G38</f>
        <v>9897000</v>
      </c>
      <c r="I38" s="41" t="n">
        <v>0</v>
      </c>
      <c r="K38" s="41" t="n">
        <f aca="false">_xlfn.FLOOR.MATH(H38/(4*12))</f>
        <v>206187</v>
      </c>
      <c r="L38" s="32"/>
      <c r="N38" s="42" t="n">
        <f aca="false">IF(P$22&gt;$D38,DATEDIF($D38,P$22,"m"),-DATEDIF(P$22,$D38,"m")-1)</f>
        <v>-5</v>
      </c>
      <c r="O38" s="42" t="n">
        <f aca="false">IF(AND(N38&gt;=1,N38&lt;=$E38*12),N38,0)</f>
        <v>0</v>
      </c>
      <c r="P38" s="43" t="n">
        <f aca="false">O38*$K38</f>
        <v>0</v>
      </c>
      <c r="Q38" s="57"/>
      <c r="R38" s="44" t="n">
        <f aca="false">IF(T$22&gt;$D38,DATEDIF($D38,T$22,"m"),-DATEDIF(T$22,$D38,"m")-1)</f>
        <v>-4</v>
      </c>
      <c r="S38" s="44" t="n">
        <f aca="false">IF(AND(R38&gt;=1,R38&lt;=$E38*12),R38,0)</f>
        <v>0</v>
      </c>
      <c r="T38" s="45" t="n">
        <f aca="false">S38*$K38</f>
        <v>0</v>
      </c>
      <c r="U38" s="57"/>
      <c r="V38" s="44" t="n">
        <f aca="false">IF(X$22&gt;$D38,DATEDIF($D38,X$22,"m"),-DATEDIF(X$22,$D38,"m")-1)</f>
        <v>-3</v>
      </c>
      <c r="W38" s="44" t="n">
        <f aca="false">IF(AND(V38&gt;=1,V38&lt;=$E38*12),V38,0)</f>
        <v>0</v>
      </c>
      <c r="X38" s="45" t="n">
        <f aca="false">W38*$K38</f>
        <v>0</v>
      </c>
      <c r="Y38" s="57"/>
      <c r="Z38" s="44" t="n">
        <f aca="false">IF(AB$22&gt;$D38,DATEDIF($D38,AB$22,"m"),-DATEDIF(AB$22,$D38,"m")-1)</f>
        <v>-2</v>
      </c>
      <c r="AA38" s="44" t="n">
        <f aca="false">IF(AND(Z38&gt;=1,Z38&lt;=$E38*12),Z38,0)</f>
        <v>0</v>
      </c>
      <c r="AB38" s="45" t="n">
        <f aca="false">AA38*$K38</f>
        <v>0</v>
      </c>
      <c r="AC38" s="57"/>
      <c r="AD38" s="44" t="n">
        <f aca="false">IF(AF$22&gt;$D38,DATEDIF($D38,AF$22,"m"),-DATEDIF(AF$22,$D38,"m")-1)</f>
        <v>-1</v>
      </c>
      <c r="AE38" s="44" t="n">
        <f aca="false">IF(AND(AD38&gt;=1,AD38&lt;=$E38*12),AD38,0)</f>
        <v>0</v>
      </c>
      <c r="AF38" s="45" t="n">
        <f aca="false">AE38*$K38</f>
        <v>0</v>
      </c>
      <c r="AG38" s="57"/>
      <c r="AH38" s="44" t="n">
        <f aca="false">IF(AJ$22&gt;$D38,DATEDIF($D38,AJ$22,"m"),-DATEDIF(AJ$22,$D38,"m")-1)</f>
        <v>0</v>
      </c>
      <c r="AI38" s="44" t="n">
        <f aca="false">IF(AND(AH38&gt;=1,AH38&lt;=$E38*12),AH38,0)</f>
        <v>0</v>
      </c>
      <c r="AJ38" s="45" t="n">
        <f aca="false">AI38*$K38</f>
        <v>0</v>
      </c>
      <c r="AK38" s="57"/>
      <c r="AL38" s="44" t="n">
        <f aca="false">IF(AN$22&gt;$D38,DATEDIF($D38,AN$22,"m"),-DATEDIF(AN$22,$D38,"m")-1)</f>
        <v>1</v>
      </c>
      <c r="AM38" s="44" t="n">
        <f aca="false">IF(AND(AL38&gt;=1,AL38&lt;=$E38*12),AL38,0)</f>
        <v>1</v>
      </c>
      <c r="AN38" s="45" t="n">
        <f aca="false">AM38*$K38</f>
        <v>206187</v>
      </c>
      <c r="AO38" s="57"/>
      <c r="AP38" s="44" t="n">
        <f aca="false">IF(AR$22&gt;$D38,DATEDIF($D38,AR$22,"m"),-DATEDIF(AR$22,$D38,"m")-1)</f>
        <v>2</v>
      </c>
      <c r="AQ38" s="44" t="n">
        <f aca="false">IF(AND(AP38&gt;=1,AP38&lt;=$E38*12),AP38,0)</f>
        <v>2</v>
      </c>
      <c r="AR38" s="45" t="n">
        <f aca="false">AQ38*$K38</f>
        <v>412374</v>
      </c>
      <c r="AS38" s="57"/>
      <c r="AT38" s="44" t="n">
        <f aca="false">IF(AV$22&gt;$D38,DATEDIF($D38,AV$22,"m"),-DATEDIF(AV$22,$D38,"m")-1)</f>
        <v>3</v>
      </c>
      <c r="AU38" s="44" t="n">
        <f aca="false">IF(AND(AT38&gt;=1,AT38&lt;=$E38*12),AT38,0)</f>
        <v>3</v>
      </c>
      <c r="AV38" s="45" t="n">
        <f aca="false">AU38*$K38</f>
        <v>618561</v>
      </c>
      <c r="AW38" s="57"/>
      <c r="AX38" s="44" t="n">
        <f aca="false">IF(AZ$22&gt;$D38,DATEDIF($D38,AZ$22,"m"),-DATEDIF(AZ$22,$D38,"m")-1)</f>
        <v>4</v>
      </c>
      <c r="AY38" s="44" t="n">
        <f aca="false">IF(AND(AX38&gt;=1,AX38&lt;=$E38*12),AX38,0)</f>
        <v>4</v>
      </c>
      <c r="AZ38" s="45" t="n">
        <f aca="false">AY38*$K38</f>
        <v>824748</v>
      </c>
      <c r="BA38" s="57"/>
      <c r="BB38" s="44" t="n">
        <f aca="false">IF(BD$22&gt;$D38,DATEDIF($D38,BD$22,"m"),-DATEDIF(BD$22,$D38,"m")-1)</f>
        <v>5</v>
      </c>
      <c r="BC38" s="44" t="n">
        <f aca="false">IF(AND(BB38&gt;=1,BB38&lt;=$E38*12),BB38,0)</f>
        <v>5</v>
      </c>
      <c r="BD38" s="45" t="n">
        <f aca="false">BC38*$K38</f>
        <v>1030935</v>
      </c>
      <c r="BE38" s="57"/>
      <c r="BF38" s="44" t="n">
        <f aca="false">IF(BH$22&gt;$D38,DATEDIF($D38,BH$22,"m"),-DATEDIF(BH$22,$D38,"m")-1)</f>
        <v>6</v>
      </c>
      <c r="BG38" s="44" t="n">
        <f aca="false">IF(AND(BF38&gt;=1,BF38&lt;=$E38*12),BF38,0)</f>
        <v>6</v>
      </c>
      <c r="BH38" s="45" t="n">
        <f aca="false">BG38*$K38</f>
        <v>1237122</v>
      </c>
      <c r="BI38" s="57"/>
    </row>
    <row r="39" customFormat="false" ht="14.25" hidden="false" customHeight="true" outlineLevel="1" collapsed="false">
      <c r="B39" s="35" t="n">
        <f aca="false">B38+1</f>
        <v>13</v>
      </c>
      <c r="C39" s="36" t="s">
        <v>52</v>
      </c>
      <c r="D39" s="37" t="n">
        <v>42585</v>
      </c>
      <c r="E39" s="38" t="n">
        <v>4</v>
      </c>
      <c r="F39" s="39" t="n">
        <v>2250000</v>
      </c>
      <c r="G39" s="38" t="n">
        <v>1</v>
      </c>
      <c r="H39" s="40" t="n">
        <f aca="false">F39*G39</f>
        <v>2250000</v>
      </c>
      <c r="I39" s="41" t="n">
        <v>0</v>
      </c>
      <c r="K39" s="41" t="n">
        <f aca="false">_xlfn.FLOOR.MATH(H39/(4*12))</f>
        <v>46875</v>
      </c>
      <c r="L39" s="32"/>
      <c r="N39" s="42" t="n">
        <f aca="false">IF(P$22&gt;$D39,DATEDIF($D39,P$22,"m"),-DATEDIF(P$22,$D39,"m")-1)</f>
        <v>-7</v>
      </c>
      <c r="O39" s="42" t="n">
        <f aca="false">IF(AND(N39&gt;=1,N39&lt;=$E39*12),N39,0)</f>
        <v>0</v>
      </c>
      <c r="P39" s="43" t="n">
        <f aca="false">O39*$K39</f>
        <v>0</v>
      </c>
      <c r="R39" s="44" t="n">
        <f aca="false">IF(T$22&gt;$D39,DATEDIF($D39,T$22,"m"),-DATEDIF(T$22,$D39,"m")-1)</f>
        <v>-6</v>
      </c>
      <c r="S39" s="44" t="n">
        <f aca="false">IF(AND(R39&gt;=1,R39&lt;=$E39*12),R39,0)</f>
        <v>0</v>
      </c>
      <c r="T39" s="45" t="n">
        <f aca="false">S39*$K39</f>
        <v>0</v>
      </c>
      <c r="V39" s="44" t="n">
        <f aca="false">IF(X$22&gt;$D39,DATEDIF($D39,X$22,"m"),-DATEDIF(X$22,$D39,"m")-1)</f>
        <v>-5</v>
      </c>
      <c r="W39" s="44" t="n">
        <f aca="false">IF(AND(V39&gt;=1,V39&lt;=$E39*12),V39,0)</f>
        <v>0</v>
      </c>
      <c r="X39" s="45" t="n">
        <f aca="false">W39*$K39</f>
        <v>0</v>
      </c>
      <c r="Z39" s="44" t="n">
        <f aca="false">IF(AB$22&gt;$D39,DATEDIF($D39,AB$22,"m"),-DATEDIF(AB$22,$D39,"m")-1)</f>
        <v>-4</v>
      </c>
      <c r="AA39" s="44" t="n">
        <f aca="false">IF(AND(Z39&gt;=1,Z39&lt;=$E39*12),Z39,0)</f>
        <v>0</v>
      </c>
      <c r="AB39" s="45" t="n">
        <f aca="false">AA39*$K39</f>
        <v>0</v>
      </c>
      <c r="AD39" s="44" t="n">
        <f aca="false">IF(AF$22&gt;$D39,DATEDIF($D39,AF$22,"m"),-DATEDIF(AF$22,$D39,"m")-1)</f>
        <v>-3</v>
      </c>
      <c r="AE39" s="44" t="n">
        <f aca="false">IF(AND(AD39&gt;=1,AD39&lt;=$E39*12),AD39,0)</f>
        <v>0</v>
      </c>
      <c r="AF39" s="45" t="n">
        <f aca="false">AE39*$K39</f>
        <v>0</v>
      </c>
      <c r="AH39" s="44" t="n">
        <f aca="false">IF(AJ$22&gt;$D39,DATEDIF($D39,AJ$22,"m"),-DATEDIF(AJ$22,$D39,"m")-1)</f>
        <v>-2</v>
      </c>
      <c r="AI39" s="44" t="n">
        <f aca="false">IF(AND(AH39&gt;=1,AH39&lt;=$E39*12),AH39,0)</f>
        <v>0</v>
      </c>
      <c r="AJ39" s="45" t="n">
        <f aca="false">AI39*$K39</f>
        <v>0</v>
      </c>
      <c r="AL39" s="44" t="n">
        <f aca="false">IF(AN$22&gt;$D39,DATEDIF($D39,AN$22,"m"),-DATEDIF(AN$22,$D39,"m")-1)</f>
        <v>-1</v>
      </c>
      <c r="AM39" s="44" t="n">
        <f aca="false">IF(AND(AL39&gt;=1,AL39&lt;=$E39*12),AL39,0)</f>
        <v>0</v>
      </c>
      <c r="AN39" s="45" t="n">
        <f aca="false">AM39*$K39</f>
        <v>0</v>
      </c>
      <c r="AP39" s="44" t="n">
        <f aca="false">IF(AR$22&gt;$D39,DATEDIF($D39,AR$22,"m"),-DATEDIF(AR$22,$D39,"m")-1)</f>
        <v>0</v>
      </c>
      <c r="AQ39" s="44" t="n">
        <f aca="false">IF(AND(AP39&gt;=1,AP39&lt;=$E39*12),AP39,0)</f>
        <v>0</v>
      </c>
      <c r="AR39" s="45" t="n">
        <f aca="false">AQ39*$K39</f>
        <v>0</v>
      </c>
      <c r="AT39" s="44" t="n">
        <f aca="false">IF(AV$22&gt;$D39,DATEDIF($D39,AV$22,"m"),-DATEDIF(AV$22,$D39,"m")-1)</f>
        <v>1</v>
      </c>
      <c r="AU39" s="44" t="n">
        <f aca="false">IF(AND(AT39&gt;=1,AT39&lt;=$E39*12),AT39,0)</f>
        <v>1</v>
      </c>
      <c r="AV39" s="45" t="n">
        <f aca="false">AU39*$K39</f>
        <v>46875</v>
      </c>
      <c r="AX39" s="44" t="n">
        <f aca="false">IF(AZ$22&gt;$D39,DATEDIF($D39,AZ$22,"m"),-DATEDIF(AZ$22,$D39,"m")-1)</f>
        <v>2</v>
      </c>
      <c r="AY39" s="44" t="n">
        <f aca="false">IF(AND(AX39&gt;=1,AX39&lt;=$E39*12),AX39,0)</f>
        <v>2</v>
      </c>
      <c r="AZ39" s="45" t="n">
        <f aca="false">AY39*$K39</f>
        <v>93750</v>
      </c>
      <c r="BB39" s="44" t="n">
        <f aca="false">IF(BD$22&gt;$D39,DATEDIF($D39,BD$22,"m"),-DATEDIF(BD$22,$D39,"m")-1)</f>
        <v>3</v>
      </c>
      <c r="BC39" s="44" t="n">
        <f aca="false">IF(AND(BB39&gt;=1,BB39&lt;=$E39*12),BB39,0)</f>
        <v>3</v>
      </c>
      <c r="BD39" s="45" t="n">
        <f aca="false">BC39*$K39</f>
        <v>140625</v>
      </c>
      <c r="BF39" s="44" t="n">
        <f aca="false">IF(BH$22&gt;$D39,DATEDIF($D39,BH$22,"m"),-DATEDIF(BH$22,$D39,"m")-1)</f>
        <v>4</v>
      </c>
      <c r="BG39" s="44" t="n">
        <f aca="false">IF(AND(BF39&gt;=1,BF39&lt;=$E39*12),BF39,0)</f>
        <v>4</v>
      </c>
      <c r="BH39" s="45" t="n">
        <f aca="false">BG39*$K39</f>
        <v>187500</v>
      </c>
    </row>
    <row r="40" customFormat="false" ht="8.25" hidden="false" customHeight="true" outlineLevel="1" collapsed="false">
      <c r="B40" s="46"/>
      <c r="D40" s="30"/>
      <c r="E40" s="30"/>
      <c r="F40" s="3"/>
      <c r="G40" s="30"/>
      <c r="H40" s="3"/>
      <c r="I40" s="3"/>
      <c r="K40" s="31"/>
      <c r="L40" s="32"/>
    </row>
    <row r="41" customFormat="false" ht="14.25" hidden="false" customHeight="true" outlineLevel="1" collapsed="false">
      <c r="B41" s="28" t="s">
        <v>53</v>
      </c>
      <c r="C41" s="29" t="s">
        <v>54</v>
      </c>
      <c r="D41" s="30"/>
      <c r="E41" s="30"/>
      <c r="F41" s="3"/>
      <c r="G41" s="30"/>
      <c r="H41" s="3"/>
      <c r="I41" s="3"/>
      <c r="K41" s="31"/>
      <c r="L41" s="32"/>
    </row>
    <row r="42" customFormat="false" ht="14.25" hidden="false" customHeight="true" outlineLevel="1" collapsed="false">
      <c r="B42" s="33" t="s">
        <v>32</v>
      </c>
      <c r="C42" s="34" t="s">
        <v>55</v>
      </c>
      <c r="D42" s="30"/>
      <c r="E42" s="30"/>
      <c r="F42" s="3"/>
      <c r="G42" s="30"/>
      <c r="H42" s="3"/>
      <c r="I42" s="3"/>
      <c r="K42" s="31"/>
      <c r="L42" s="32"/>
    </row>
    <row r="43" customFormat="false" ht="14.25" hidden="false" customHeight="true" outlineLevel="1" collapsed="false">
      <c r="B43" s="35" t="n">
        <v>1</v>
      </c>
      <c r="C43" s="36" t="s">
        <v>56</v>
      </c>
      <c r="D43" s="37" t="n">
        <v>42628</v>
      </c>
      <c r="E43" s="38" t="n">
        <v>4</v>
      </c>
      <c r="F43" s="39" t="n">
        <v>5000000</v>
      </c>
      <c r="G43" s="38" t="n">
        <v>1</v>
      </c>
      <c r="H43" s="40" t="n">
        <f aca="false">F43*G43</f>
        <v>5000000</v>
      </c>
      <c r="I43" s="41" t="n">
        <v>0</v>
      </c>
      <c r="K43" s="41" t="n">
        <f aca="false">_xlfn.FLOOR.MATH(H43/(4*12))</f>
        <v>104166</v>
      </c>
      <c r="L43" s="32"/>
      <c r="N43" s="42" t="n">
        <f aca="false">IF(P$22&gt;$D43,DATEDIF($D43,P$22,"m"),-DATEDIF(P$22,$D43,"m")-1)</f>
        <v>-8</v>
      </c>
      <c r="O43" s="42" t="n">
        <f aca="false">IF(AND(N43&gt;=1,N43&lt;=$E43*12),N43,0)</f>
        <v>0</v>
      </c>
      <c r="P43" s="43" t="n">
        <f aca="false">O43*$K43</f>
        <v>0</v>
      </c>
      <c r="R43" s="44" t="n">
        <f aca="false">IF(T$22&gt;$D43,DATEDIF($D43,T$22,"m"),-DATEDIF(T$22,$D43,"m")-1)</f>
        <v>-7</v>
      </c>
      <c r="S43" s="44" t="n">
        <f aca="false">IF(AND(R43&gt;=1,R43&lt;=$E43*12),R43,0)</f>
        <v>0</v>
      </c>
      <c r="T43" s="45" t="n">
        <f aca="false">S43*$K43</f>
        <v>0</v>
      </c>
      <c r="V43" s="44" t="n">
        <f aca="false">IF(X$22&gt;$D43,DATEDIF($D43,X$22,"m"),-DATEDIF(X$22,$D43,"m")-1)</f>
        <v>-6</v>
      </c>
      <c r="W43" s="44" t="n">
        <f aca="false">IF(AND(V43&gt;=1,V43&lt;=$E43*12),V43,0)</f>
        <v>0</v>
      </c>
      <c r="X43" s="45" t="n">
        <f aca="false">W43*$K43</f>
        <v>0</v>
      </c>
      <c r="Z43" s="44" t="n">
        <f aca="false">IF(AB$22&gt;$D43,DATEDIF($D43,AB$22,"m"),-DATEDIF(AB$22,$D43,"m")-1)</f>
        <v>-5</v>
      </c>
      <c r="AA43" s="44" t="n">
        <f aca="false">IF(AND(Z43&gt;=1,Z43&lt;=$E43*12),Z43,0)</f>
        <v>0</v>
      </c>
      <c r="AB43" s="45" t="n">
        <f aca="false">AA43*$K43</f>
        <v>0</v>
      </c>
      <c r="AD43" s="44" t="n">
        <f aca="false">IF(AF$22&gt;$D43,DATEDIF($D43,AF$22,"m"),-DATEDIF(AF$22,$D43,"m")-1)</f>
        <v>-4</v>
      </c>
      <c r="AE43" s="44" t="n">
        <f aca="false">IF(AND(AD43&gt;=1,AD43&lt;=$E43*12),AD43,0)</f>
        <v>0</v>
      </c>
      <c r="AF43" s="45" t="n">
        <f aca="false">AE43*$K43</f>
        <v>0</v>
      </c>
      <c r="AH43" s="44" t="n">
        <f aca="false">IF(AJ$22&gt;$D43,DATEDIF($D43,AJ$22,"m"),-DATEDIF(AJ$22,$D43,"m")-1)</f>
        <v>-3</v>
      </c>
      <c r="AI43" s="44" t="n">
        <f aca="false">IF(AND(AH43&gt;=1,AH43&lt;=$E43*12),AH43,0)</f>
        <v>0</v>
      </c>
      <c r="AJ43" s="45" t="n">
        <f aca="false">AI43*$K43</f>
        <v>0</v>
      </c>
      <c r="AL43" s="44" t="n">
        <f aca="false">IF(AN$22&gt;$D43,DATEDIF($D43,AN$22,"m"),-DATEDIF(AN$22,$D43,"m")-1)</f>
        <v>-2</v>
      </c>
      <c r="AM43" s="44" t="n">
        <f aca="false">IF(AND(AL43&gt;=1,AL43&lt;=$E43*12),AL43,0)</f>
        <v>0</v>
      </c>
      <c r="AN43" s="45" t="n">
        <f aca="false">AM43*$K43</f>
        <v>0</v>
      </c>
      <c r="AP43" s="44" t="n">
        <f aca="false">IF(AR$22&gt;$D43,DATEDIF($D43,AR$22,"m"),-DATEDIF(AR$22,$D43,"m")-1)</f>
        <v>-1</v>
      </c>
      <c r="AQ43" s="44" t="n">
        <f aca="false">IF(AND(AP43&gt;=1,AP43&lt;=$E43*12),AP43,0)</f>
        <v>0</v>
      </c>
      <c r="AR43" s="45" t="n">
        <f aca="false">AQ43*$K43</f>
        <v>0</v>
      </c>
      <c r="AT43" s="44" t="n">
        <f aca="false">IF(AV$22&gt;$D43,DATEDIF($D43,AV$22,"m"),-DATEDIF(AV$22,$D43,"m")-1)</f>
        <v>0</v>
      </c>
      <c r="AU43" s="44" t="n">
        <f aca="false">IF(AND(AT43&gt;=1,AT43&lt;=$E43*12),AT43,0)</f>
        <v>0</v>
      </c>
      <c r="AV43" s="45" t="n">
        <f aca="false">AU43*$K43</f>
        <v>0</v>
      </c>
      <c r="AX43" s="44" t="n">
        <f aca="false">IF(AZ$22&gt;$D43,DATEDIF($D43,AZ$22,"m"),-DATEDIF(AZ$22,$D43,"m")-1)</f>
        <v>1</v>
      </c>
      <c r="AY43" s="44" t="n">
        <f aca="false">IF(AND(AX43&gt;=1,AX43&lt;=$E43*12),AX43,0)</f>
        <v>1</v>
      </c>
      <c r="AZ43" s="45" t="n">
        <f aca="false">AY43*$K43</f>
        <v>104166</v>
      </c>
      <c r="BB43" s="44" t="n">
        <f aca="false">IF(BD$22&gt;$D43,DATEDIF($D43,BD$22,"m"),-DATEDIF(BD$22,$D43,"m")-1)</f>
        <v>2</v>
      </c>
      <c r="BC43" s="44" t="n">
        <f aca="false">IF(AND(BB43&gt;=1,BB43&lt;=$E43*12),BB43,0)</f>
        <v>2</v>
      </c>
      <c r="BD43" s="45" t="n">
        <f aca="false">BC43*$K43</f>
        <v>208332</v>
      </c>
      <c r="BF43" s="44" t="n">
        <f aca="false">IF(BH$22&gt;$D43,DATEDIF($D43,BH$22,"m"),-DATEDIF(BH$22,$D43,"m")-1)</f>
        <v>3</v>
      </c>
      <c r="BG43" s="44" t="n">
        <f aca="false">IF(AND(BF43&gt;=1,BF43&lt;=$E43*12),BF43,0)</f>
        <v>3</v>
      </c>
      <c r="BH43" s="45" t="n">
        <f aca="false">BG43*$K43</f>
        <v>312498</v>
      </c>
    </row>
    <row r="44" customFormat="false" ht="14.25" hidden="false" customHeight="true" outlineLevel="1" collapsed="false">
      <c r="B44" s="46"/>
      <c r="D44" s="30"/>
      <c r="E44" s="30"/>
      <c r="F44" s="47"/>
      <c r="G44" s="30"/>
      <c r="H44" s="47"/>
      <c r="I44" s="47"/>
      <c r="K44" s="31"/>
      <c r="L44" s="32"/>
    </row>
    <row r="45" customFormat="false" ht="14.25" hidden="false" customHeight="true" outlineLevel="1" collapsed="false">
      <c r="B45" s="48"/>
      <c r="C45" s="49"/>
      <c r="D45" s="50"/>
      <c r="E45" s="50"/>
      <c r="F45" s="51" t="n">
        <f aca="false">SUM(F25:F39)</f>
        <v>62763000</v>
      </c>
      <c r="G45" s="50"/>
      <c r="H45" s="51" t="n">
        <f aca="false">SUM(H25:H39)</f>
        <v>104346000</v>
      </c>
      <c r="I45" s="51" t="n">
        <f aca="false">SUM(I25:I39)</f>
        <v>16202155</v>
      </c>
      <c r="J45" s="49"/>
      <c r="K45" s="52"/>
      <c r="L45" s="53"/>
    </row>
    <row r="46" customFormat="false" ht="14.25" hidden="false" customHeight="true" outlineLevel="1" collapsed="false">
      <c r="D46" s="30"/>
      <c r="E46" s="30"/>
      <c r="F46" s="1"/>
      <c r="G46" s="1"/>
      <c r="H46" s="1"/>
      <c r="I46" s="1"/>
      <c r="K46" s="54" t="s">
        <v>37</v>
      </c>
      <c r="L46" s="54"/>
      <c r="P46" s="55" t="n">
        <f aca="false">SUM(P23:P44)</f>
        <v>3390698</v>
      </c>
      <c r="T46" s="55" t="n">
        <f aca="false">SUM(T23:T44)</f>
        <v>3790551</v>
      </c>
      <c r="X46" s="55" t="n">
        <f aca="false">SUM(X23:X44)</f>
        <v>4190404</v>
      </c>
      <c r="AB46" s="55" t="n">
        <f aca="false">SUM(AB23:AB44)</f>
        <v>4861090</v>
      </c>
      <c r="AF46" s="55" t="n">
        <f aca="false">SUM(AF23:AF44)</f>
        <v>5773421</v>
      </c>
      <c r="AJ46" s="55" t="n">
        <f aca="false">SUM(AJ23:AJ44)</f>
        <v>6950335</v>
      </c>
      <c r="AN46" s="55" t="n">
        <f aca="false">SUM(AN23:AN44)</f>
        <v>8653415</v>
      </c>
      <c r="AR46" s="55" t="n">
        <f aca="false">SUM(AR23:AR44)</f>
        <v>10580453</v>
      </c>
      <c r="AV46" s="55" t="n">
        <f aca="false">SUM(AV23:AV44)</f>
        <v>12554366</v>
      </c>
      <c r="AZ46" s="55" t="n">
        <f aca="false">SUM(AZ23:AZ44)</f>
        <v>14709507</v>
      </c>
      <c r="BD46" s="55" t="n">
        <f aca="false">SUM(BD23:BD44)</f>
        <v>16864648</v>
      </c>
      <c r="BH46" s="56" t="n">
        <f aca="false">SUM(BH23:BH44)</f>
        <v>19142684</v>
      </c>
    </row>
    <row r="47" customFormat="false" ht="14.25" hidden="false" customHeight="true" outlineLevel="1" collapsed="false">
      <c r="C47" s="4"/>
      <c r="D47" s="30"/>
      <c r="E47" s="30"/>
      <c r="F47" s="3"/>
      <c r="G47" s="30"/>
      <c r="H47" s="3"/>
      <c r="I47" s="3"/>
      <c r="J47" s="57"/>
      <c r="K47" s="58" t="s">
        <v>38</v>
      </c>
      <c r="L47" s="58"/>
      <c r="M47" s="57"/>
      <c r="N47" s="16"/>
      <c r="O47" s="16"/>
      <c r="P47" s="59" t="n">
        <f aca="false" t="array" ref="P47:P47">SUMPRODUCT($K23:$K44,IF(N23:N44&gt;0,1,0))</f>
        <v>399853</v>
      </c>
      <c r="R47" s="16"/>
      <c r="S47" s="16"/>
      <c r="T47" s="59" t="n">
        <f aca="false" t="array" ref="T47:T47">SUMPRODUCT($K23:$K44,IF(R23:R44&gt;0,1,0))</f>
        <v>399853</v>
      </c>
      <c r="V47" s="16"/>
      <c r="W47" s="16"/>
      <c r="X47" s="59" t="n">
        <f aca="false" t="array" ref="X47:X47">SUMPRODUCT($K23:$K44,IF(V23:V44&gt;0,1,0))</f>
        <v>399853</v>
      </c>
      <c r="Z47" s="16"/>
      <c r="AA47" s="16"/>
      <c r="AB47" s="59" t="n">
        <f aca="false" t="array" ref="AB47:AB47">SUMPRODUCT($K23:$K44,IF(Z23:Z44&gt;0,1,0))</f>
        <v>670686</v>
      </c>
      <c r="AD47" s="16"/>
      <c r="AE47" s="16"/>
      <c r="AF47" s="59" t="n">
        <f aca="false" t="array" ref="AF47:AF47">SUMPRODUCT($K23:$K44,IF(AD23:AD44&gt;0,1,0))</f>
        <v>912331</v>
      </c>
      <c r="AH47" s="16"/>
      <c r="AI47" s="16"/>
      <c r="AJ47" s="59" t="n">
        <f aca="false" t="array" ref="AJ47:AJ47">SUMPRODUCT($K23:$K44,IF(AH23:AH44&gt;0,1,0))</f>
        <v>1176914</v>
      </c>
      <c r="AL47" s="16"/>
      <c r="AM47" s="16"/>
      <c r="AN47" s="59" t="n">
        <f aca="false" t="array" ref="AN47:AN47">SUMPRODUCT($K23:$K44,IF(AL23:AL44&gt;0,1,0))</f>
        <v>1703080</v>
      </c>
      <c r="AP47" s="16"/>
      <c r="AQ47" s="16"/>
      <c r="AR47" s="59" t="n">
        <f aca="false" t="array" ref="AR47:AR47">SUMPRODUCT($K23:$K44,IF(AP23:AP44&gt;0,1,0))</f>
        <v>1927038</v>
      </c>
      <c r="AT47" s="16"/>
      <c r="AU47" s="16"/>
      <c r="AV47" s="59" t="n">
        <f aca="false" t="array" ref="AV47:AV47">SUMPRODUCT($K23:$K44,IF(AT23:AT44&gt;0,1,0))</f>
        <v>1973913</v>
      </c>
      <c r="AX47" s="16"/>
      <c r="AY47" s="16"/>
      <c r="AZ47" s="59" t="n">
        <f aca="false" t="array" ref="AZ47:AZ47">SUMPRODUCT($K23:$K44,IF(AX23:AX44&gt;0,1,0))</f>
        <v>2155141</v>
      </c>
      <c r="BB47" s="16"/>
      <c r="BC47" s="16"/>
      <c r="BD47" s="59" t="n">
        <f aca="false" t="array" ref="BD47:BD47">SUMPRODUCT($K23:$K44,IF(BB23:BB44&gt;0,1,0))</f>
        <v>2155141</v>
      </c>
      <c r="BF47" s="16"/>
      <c r="BG47" s="16"/>
      <c r="BH47" s="60" t="n">
        <f aca="false" t="array" ref="BH47:BH47">SUMPRODUCT($K23:$K44,IF(BF23:BF44&gt;0,1,0))</f>
        <v>2278036</v>
      </c>
    </row>
    <row r="48" customFormat="false" ht="13.8" hidden="false" customHeight="false" outlineLevel="1" collapsed="false">
      <c r="K48" s="54" t="s">
        <v>39</v>
      </c>
      <c r="L48" s="54"/>
      <c r="P48" s="55" t="n">
        <f aca="false">P47</f>
        <v>399853</v>
      </c>
      <c r="T48" s="55" t="n">
        <f aca="false">P48+T47</f>
        <v>799706</v>
      </c>
      <c r="X48" s="55" t="n">
        <f aca="false">T48+X47</f>
        <v>1199559</v>
      </c>
      <c r="AB48" s="55" t="n">
        <f aca="false">X48+AB47</f>
        <v>1870245</v>
      </c>
      <c r="AF48" s="55" t="n">
        <f aca="false">AB48+AF47</f>
        <v>2782576</v>
      </c>
      <c r="AJ48" s="55" t="n">
        <f aca="false">AF48+AJ47</f>
        <v>3959490</v>
      </c>
      <c r="AN48" s="55" t="n">
        <f aca="false">AJ48+AN47</f>
        <v>5662570</v>
      </c>
      <c r="AR48" s="55" t="n">
        <f aca="false">AN48+AR47</f>
        <v>7589608</v>
      </c>
      <c r="AV48" s="55" t="n">
        <f aca="false">AR48+AV47</f>
        <v>9563521</v>
      </c>
      <c r="AZ48" s="55" t="n">
        <f aca="false">AV48+AZ47</f>
        <v>11718662</v>
      </c>
      <c r="BD48" s="55" t="n">
        <f aca="false">AZ48+BD47</f>
        <v>13873803</v>
      </c>
      <c r="BH48" s="56" t="n">
        <f aca="false">BD48+BH47</f>
        <v>16151839</v>
      </c>
    </row>
    <row r="49" customFormat="false" ht="8.25" hidden="false" customHeight="true" outlineLevel="1" collapsed="false">
      <c r="K49" s="54"/>
      <c r="L49" s="54"/>
      <c r="P49" s="55"/>
      <c r="T49" s="55"/>
      <c r="X49" s="55"/>
      <c r="AB49" s="55"/>
      <c r="AF49" s="55"/>
      <c r="AJ49" s="55"/>
      <c r="AN49" s="55"/>
      <c r="AR49" s="55"/>
      <c r="AV49" s="55"/>
      <c r="AZ49" s="55"/>
      <c r="BD49" s="55"/>
      <c r="BH49" s="56"/>
    </row>
    <row r="50" customFormat="false" ht="13.8" hidden="false" customHeight="false" outlineLevel="0" collapsed="false">
      <c r="B50" s="17"/>
      <c r="C50" s="18" t="s">
        <v>57</v>
      </c>
    </row>
    <row r="51" customFormat="false" ht="14.25" hidden="false" customHeight="true" outlineLevel="1" collapsed="false">
      <c r="B51" s="19"/>
      <c r="C51" s="20" t="s">
        <v>28</v>
      </c>
      <c r="D51" s="21" t="s">
        <v>4</v>
      </c>
      <c r="E51" s="22" t="s">
        <v>5</v>
      </c>
      <c r="F51" s="21" t="s">
        <v>4</v>
      </c>
      <c r="G51" s="22" t="s">
        <v>7</v>
      </c>
      <c r="H51" s="21" t="s">
        <v>8</v>
      </c>
      <c r="I51" s="22" t="s">
        <v>29</v>
      </c>
      <c r="J51" s="23"/>
      <c r="K51" s="24" t="s">
        <v>11</v>
      </c>
      <c r="L51" s="25"/>
      <c r="N51" s="26"/>
      <c r="O51" s="26"/>
      <c r="P51" s="27" t="n">
        <v>42766</v>
      </c>
      <c r="R51" s="26"/>
      <c r="S51" s="26"/>
      <c r="T51" s="27" t="n">
        <v>42794</v>
      </c>
      <c r="V51" s="26"/>
      <c r="W51" s="26"/>
      <c r="X51" s="27" t="n">
        <v>42825</v>
      </c>
      <c r="Z51" s="26"/>
      <c r="AA51" s="26"/>
      <c r="AB51" s="27" t="n">
        <v>42855</v>
      </c>
      <c r="AD51" s="26"/>
      <c r="AE51" s="26"/>
      <c r="AF51" s="27" t="n">
        <v>42886</v>
      </c>
      <c r="AH51" s="26"/>
      <c r="AI51" s="26"/>
      <c r="AJ51" s="27" t="n">
        <v>42916</v>
      </c>
      <c r="AL51" s="26"/>
      <c r="AM51" s="26"/>
      <c r="AN51" s="27" t="n">
        <v>42946</v>
      </c>
      <c r="AP51" s="26"/>
      <c r="AQ51" s="26"/>
      <c r="AR51" s="27" t="n">
        <v>42978</v>
      </c>
      <c r="AT51" s="26"/>
      <c r="AU51" s="26"/>
      <c r="AV51" s="27" t="n">
        <v>43008</v>
      </c>
      <c r="AX51" s="26"/>
      <c r="AY51" s="26"/>
      <c r="AZ51" s="27" t="n">
        <v>43039</v>
      </c>
      <c r="BB51" s="26"/>
      <c r="BC51" s="26"/>
      <c r="BD51" s="27" t="n">
        <v>43069</v>
      </c>
      <c r="BF51" s="26"/>
      <c r="BG51" s="26"/>
      <c r="BH51" s="27" t="n">
        <v>43100</v>
      </c>
    </row>
    <row r="52" customFormat="false" ht="14.25" hidden="false" customHeight="true" outlineLevel="1" collapsed="false">
      <c r="B52" s="28" t="s">
        <v>30</v>
      </c>
      <c r="C52" s="29" t="s">
        <v>31</v>
      </c>
      <c r="D52" s="30"/>
      <c r="E52" s="30"/>
      <c r="F52" s="3"/>
      <c r="G52" s="30"/>
      <c r="H52" s="3"/>
      <c r="I52" s="3"/>
      <c r="K52" s="31"/>
      <c r="L52" s="32"/>
    </row>
    <row r="53" customFormat="false" ht="14.25" hidden="false" customHeight="true" outlineLevel="1" collapsed="false">
      <c r="B53" s="33" t="s">
        <v>32</v>
      </c>
      <c r="C53" s="34" t="s">
        <v>33</v>
      </c>
      <c r="D53" s="30"/>
      <c r="E53" s="30"/>
      <c r="F53" s="3"/>
      <c r="G53" s="30"/>
      <c r="H53" s="3"/>
      <c r="I53" s="3"/>
      <c r="K53" s="31"/>
      <c r="L53" s="32"/>
    </row>
    <row r="54" customFormat="false" ht="14.25" hidden="false" customHeight="true" outlineLevel="1" collapsed="false">
      <c r="B54" s="35" t="n">
        <v>1</v>
      </c>
      <c r="C54" s="36" t="s">
        <v>34</v>
      </c>
      <c r="D54" s="37" t="n">
        <v>42080</v>
      </c>
      <c r="E54" s="38" t="n">
        <v>4</v>
      </c>
      <c r="F54" s="39" t="n">
        <v>7699000</v>
      </c>
      <c r="G54" s="38" t="n">
        <v>1</v>
      </c>
      <c r="H54" s="40" t="n">
        <f aca="false">F54*G54</f>
        <v>7699000</v>
      </c>
      <c r="I54" s="41" t="n">
        <f aca="false">H54-BH25</f>
        <v>4330705</v>
      </c>
      <c r="K54" s="41" t="n">
        <f aca="false">_xlfn.FLOOR.MATH(H54/(4*12))</f>
        <v>160395</v>
      </c>
      <c r="L54" s="32"/>
      <c r="N54" s="42" t="n">
        <f aca="false">IF(P$51&gt;$D54,DATEDIF($D54,P$51,"m"),-DATEDIF(P$51,$D54,"m")-1)</f>
        <v>22</v>
      </c>
      <c r="O54" s="42" t="n">
        <f aca="false">IF(AND(N54&gt;=1,N54&lt;=$E54*12),N54,0)</f>
        <v>22</v>
      </c>
      <c r="P54" s="43" t="n">
        <f aca="false">O54*$K54</f>
        <v>3528690</v>
      </c>
      <c r="R54" s="44" t="n">
        <f aca="false">IF(T$51&gt;$D54,DATEDIF($D54,T$51,"m"),-DATEDIF(T$51,$D54,"m")-1)</f>
        <v>23</v>
      </c>
      <c r="S54" s="44" t="n">
        <f aca="false">IF(AND(R54&gt;=1,R54&lt;=$E54*12),R54,0)</f>
        <v>23</v>
      </c>
      <c r="T54" s="45" t="n">
        <f aca="false">S54*$K54</f>
        <v>3689085</v>
      </c>
      <c r="V54" s="44" t="n">
        <f aca="false">IF(X$51&gt;$D54,DATEDIF($D54,X$51,"m"),-DATEDIF(X$51,$D54,"m")-1)</f>
        <v>24</v>
      </c>
      <c r="W54" s="44" t="n">
        <f aca="false">IF(AND(V54&gt;=1,V54&lt;=$E54*12),V54,0)</f>
        <v>24</v>
      </c>
      <c r="X54" s="45" t="n">
        <f aca="false">W54*$K54</f>
        <v>3849480</v>
      </c>
      <c r="Z54" s="44" t="n">
        <f aca="false">IF(AB$51&gt;$D54,DATEDIF($D54,AB$51,"m"),-DATEDIF(AB$51,$D54,"m")-1)</f>
        <v>25</v>
      </c>
      <c r="AA54" s="44" t="n">
        <f aca="false">IF(AND(Z54&gt;=1,Z54&lt;=$E54*12),Z54,0)</f>
        <v>25</v>
      </c>
      <c r="AB54" s="45" t="n">
        <f aca="false">AA54*$K54</f>
        <v>4009875</v>
      </c>
      <c r="AD54" s="44" t="n">
        <f aca="false">IF(AF$51&gt;$D54,DATEDIF($D54,AF$51,"m"),-DATEDIF(AF$51,$D54,"m")-1)</f>
        <v>26</v>
      </c>
      <c r="AE54" s="44" t="n">
        <f aca="false">IF(AND(AD54&gt;=1,AD54&lt;=$E54*12),AD54,0)</f>
        <v>26</v>
      </c>
      <c r="AF54" s="45" t="n">
        <f aca="false">AE54*$K54</f>
        <v>4170270</v>
      </c>
      <c r="AH54" s="44" t="n">
        <f aca="false">IF(AJ$51&gt;$D54,DATEDIF($D54,AJ$51,"m"),-DATEDIF(AJ$51,$D54,"m")-1)</f>
        <v>27</v>
      </c>
      <c r="AI54" s="44" t="n">
        <f aca="false">IF(AND(AH54&gt;=1,AH54&lt;=$E54*12),AH54,0)</f>
        <v>27</v>
      </c>
      <c r="AJ54" s="45" t="n">
        <f aca="false">AI54*$K54</f>
        <v>4330665</v>
      </c>
      <c r="AL54" s="44" t="n">
        <f aca="false">IF(AN$51&gt;$D54,DATEDIF($D54,AN$51,"m"),-DATEDIF(AN$51,$D54,"m")-1)</f>
        <v>28</v>
      </c>
      <c r="AM54" s="44" t="n">
        <f aca="false">IF(AND(AL54&gt;=1,AL54&lt;=$E54*12),AL54,0)</f>
        <v>28</v>
      </c>
      <c r="AN54" s="45" t="n">
        <f aca="false">AM54*$K54</f>
        <v>4491060</v>
      </c>
      <c r="AP54" s="44" t="n">
        <f aca="false">IF(AR$51&gt;$D54,DATEDIF($D54,AR$51,"m"),-DATEDIF(AR$51,$D54,"m")-1)</f>
        <v>29</v>
      </c>
      <c r="AQ54" s="44" t="n">
        <f aca="false">IF(AND(AP54&gt;=1,AP54&lt;=$E54*12),AP54,0)</f>
        <v>29</v>
      </c>
      <c r="AR54" s="45" t="n">
        <f aca="false">AQ54*$K54</f>
        <v>4651455</v>
      </c>
      <c r="AT54" s="44" t="n">
        <f aca="false">IF(AV$51&gt;$D54,DATEDIF($D54,AV$51,"m"),-DATEDIF(AV$51,$D54,"m")-1)</f>
        <v>30</v>
      </c>
      <c r="AU54" s="44" t="n">
        <f aca="false">IF(AND(AT54&gt;=1,AT54&lt;=$E54*12),AT54,0)</f>
        <v>30</v>
      </c>
      <c r="AV54" s="45" t="n">
        <f aca="false">AU54*$K54</f>
        <v>4811850</v>
      </c>
      <c r="AX54" s="44" t="n">
        <f aca="false">IF(AZ$51&gt;$D54,DATEDIF($D54,AZ$51,"m"),-DATEDIF(AZ$51,$D54,"m")-1)</f>
        <v>31</v>
      </c>
      <c r="AY54" s="44" t="n">
        <f aca="false">IF(AND(AX54&gt;=1,AX54&lt;=$E54*12),AX54,0)</f>
        <v>31</v>
      </c>
      <c r="AZ54" s="45" t="n">
        <f aca="false">AY54*$K54</f>
        <v>4972245</v>
      </c>
      <c r="BB54" s="44" t="n">
        <f aca="false">IF(BD$51&gt;$D54,DATEDIF($D54,BD$51,"m"),-DATEDIF(BD$51,$D54,"m")-1)</f>
        <v>32</v>
      </c>
      <c r="BC54" s="44" t="n">
        <f aca="false">IF(AND(BB54&gt;=1,BB54&lt;=$E54*12),BB54,0)</f>
        <v>32</v>
      </c>
      <c r="BD54" s="45" t="n">
        <f aca="false">BC54*$K54</f>
        <v>5132640</v>
      </c>
      <c r="BF54" s="44" t="n">
        <f aca="false">IF(BH$51&gt;$D54,DATEDIF($D54,BH$51,"m"),-DATEDIF(BH$51,$D54,"m")-1)</f>
        <v>33</v>
      </c>
      <c r="BG54" s="44" t="n">
        <f aca="false">IF(AND(BF54&gt;=1,BF54&lt;=$E54*12),BF54,0)</f>
        <v>33</v>
      </c>
      <c r="BH54" s="45" t="n">
        <f aca="false">BG54*$K54</f>
        <v>5293035</v>
      </c>
    </row>
    <row r="55" customFormat="false" ht="14.25" hidden="false" customHeight="true" outlineLevel="1" collapsed="false">
      <c r="B55" s="35" t="n">
        <f aca="false">B54+1</f>
        <v>2</v>
      </c>
      <c r="C55" s="36" t="s">
        <v>35</v>
      </c>
      <c r="D55" s="37" t="n">
        <v>42141</v>
      </c>
      <c r="E55" s="38" t="n">
        <v>4</v>
      </c>
      <c r="F55" s="39" t="n">
        <v>4200000</v>
      </c>
      <c r="G55" s="38" t="n">
        <v>2</v>
      </c>
      <c r="H55" s="40" t="n">
        <f aca="false">F55*G55</f>
        <v>8400000</v>
      </c>
      <c r="I55" s="41" t="n">
        <f aca="false">H55-BH26</f>
        <v>5075000</v>
      </c>
      <c r="K55" s="41" t="n">
        <f aca="false">_xlfn.FLOOR.MATH(H55/(4*12))</f>
        <v>175000</v>
      </c>
      <c r="L55" s="32"/>
      <c r="N55" s="42" t="n">
        <f aca="false">IF(P$51&gt;$D55,DATEDIF($D55,P$51,"m"),-DATEDIF(P$51,$D55,"m")-1)</f>
        <v>20</v>
      </c>
      <c r="O55" s="42" t="n">
        <f aca="false">IF(AND(N55&gt;=1,N55&lt;=$E55*12),N55,0)</f>
        <v>20</v>
      </c>
      <c r="P55" s="43" t="n">
        <f aca="false">O55*$K55</f>
        <v>3500000</v>
      </c>
      <c r="R55" s="44" t="n">
        <f aca="false">IF(T$51&gt;$D55,DATEDIF($D55,T$51,"m"),-DATEDIF(T$51,$D55,"m")-1)</f>
        <v>21</v>
      </c>
      <c r="S55" s="44" t="n">
        <f aca="false">IF(AND(R55&gt;=1,R55&lt;=$E55*12),R55,0)</f>
        <v>21</v>
      </c>
      <c r="T55" s="45" t="n">
        <f aca="false">S55*$K55</f>
        <v>3675000</v>
      </c>
      <c r="V55" s="44" t="n">
        <f aca="false">IF(X$51&gt;$D55,DATEDIF($D55,X$51,"m"),-DATEDIF(X$51,$D55,"m")-1)</f>
        <v>22</v>
      </c>
      <c r="W55" s="44" t="n">
        <f aca="false">IF(AND(V55&gt;=1,V55&lt;=$E55*12),V55,0)</f>
        <v>22</v>
      </c>
      <c r="X55" s="45" t="n">
        <f aca="false">W55*$K55</f>
        <v>3850000</v>
      </c>
      <c r="Z55" s="44" t="n">
        <f aca="false">IF(AB$51&gt;$D55,DATEDIF($D55,AB$51,"m"),-DATEDIF(AB$51,$D55,"m")-1)</f>
        <v>23</v>
      </c>
      <c r="AA55" s="44" t="n">
        <f aca="false">IF(AND(Z55&gt;=1,Z55&lt;=$E55*12),Z55,0)</f>
        <v>23</v>
      </c>
      <c r="AB55" s="45" t="n">
        <f aca="false">AA55*$K55</f>
        <v>4025000</v>
      </c>
      <c r="AD55" s="44" t="n">
        <f aca="false">IF(AF$51&gt;$D55,DATEDIF($D55,AF$51,"m"),-DATEDIF(AF$51,$D55,"m")-1)</f>
        <v>24</v>
      </c>
      <c r="AE55" s="44" t="n">
        <f aca="false">IF(AND(AD55&gt;=1,AD55&lt;=$E55*12),AD55,0)</f>
        <v>24</v>
      </c>
      <c r="AF55" s="45" t="n">
        <f aca="false">AE55*$K55</f>
        <v>4200000</v>
      </c>
      <c r="AH55" s="44" t="n">
        <f aca="false">IF(AJ$51&gt;$D55,DATEDIF($D55,AJ$51,"m"),-DATEDIF(AJ$51,$D55,"m")-1)</f>
        <v>25</v>
      </c>
      <c r="AI55" s="44" t="n">
        <f aca="false">IF(AND(AH55&gt;=1,AH55&lt;=$E55*12),AH55,0)</f>
        <v>25</v>
      </c>
      <c r="AJ55" s="45" t="n">
        <f aca="false">AI55*$K55</f>
        <v>4375000</v>
      </c>
      <c r="AL55" s="44" t="n">
        <f aca="false">IF(AN$51&gt;$D55,DATEDIF($D55,AN$51,"m"),-DATEDIF(AN$51,$D55,"m")-1)</f>
        <v>26</v>
      </c>
      <c r="AM55" s="44" t="n">
        <f aca="false">IF(AND(AL55&gt;=1,AL55&lt;=$E55*12),AL55,0)</f>
        <v>26</v>
      </c>
      <c r="AN55" s="45" t="n">
        <f aca="false">AM55*$K55</f>
        <v>4550000</v>
      </c>
      <c r="AP55" s="44" t="n">
        <f aca="false">IF(AR$51&gt;$D55,DATEDIF($D55,AR$51,"m"),-DATEDIF(AR$51,$D55,"m")-1)</f>
        <v>27</v>
      </c>
      <c r="AQ55" s="44" t="n">
        <f aca="false">IF(AND(AP55&gt;=1,AP55&lt;=$E55*12),AP55,0)</f>
        <v>27</v>
      </c>
      <c r="AR55" s="45" t="n">
        <f aca="false">AQ55*$K55</f>
        <v>4725000</v>
      </c>
      <c r="AT55" s="44" t="n">
        <f aca="false">IF(AV$51&gt;$D55,DATEDIF($D55,AV$51,"m"),-DATEDIF(AV$51,$D55,"m")-1)</f>
        <v>28</v>
      </c>
      <c r="AU55" s="44" t="n">
        <f aca="false">IF(AND(AT55&gt;=1,AT55&lt;=$E55*12),AT55,0)</f>
        <v>28</v>
      </c>
      <c r="AV55" s="45" t="n">
        <f aca="false">AU55*$K55</f>
        <v>4900000</v>
      </c>
      <c r="AX55" s="44" t="n">
        <f aca="false">IF(AZ$51&gt;$D55,DATEDIF($D55,AZ$51,"m"),-DATEDIF(AZ$51,$D55,"m")-1)</f>
        <v>29</v>
      </c>
      <c r="AY55" s="44" t="n">
        <f aca="false">IF(AND(AX55&gt;=1,AX55&lt;=$E55*12),AX55,0)</f>
        <v>29</v>
      </c>
      <c r="AZ55" s="45" t="n">
        <f aca="false">AY55*$K55</f>
        <v>5075000</v>
      </c>
      <c r="BB55" s="44" t="n">
        <f aca="false">IF(BD$51&gt;$D55,DATEDIF($D55,BD$51,"m"),-DATEDIF(BD$51,$D55,"m")-1)</f>
        <v>30</v>
      </c>
      <c r="BC55" s="44" t="n">
        <f aca="false">IF(AND(BB55&gt;=1,BB55&lt;=$E55*12),BB55,0)</f>
        <v>30</v>
      </c>
      <c r="BD55" s="45" t="n">
        <f aca="false">BC55*$K55</f>
        <v>5250000</v>
      </c>
      <c r="BF55" s="44" t="n">
        <f aca="false">IF(BH$51&gt;$D55,DATEDIF($D55,BH$51,"m"),-DATEDIF(BH$51,$D55,"m")-1)</f>
        <v>31</v>
      </c>
      <c r="BG55" s="44" t="n">
        <f aca="false">IF(AND(BF55&gt;=1,BF55&lt;=$E55*12),BF55,0)</f>
        <v>31</v>
      </c>
      <c r="BH55" s="45" t="n">
        <f aca="false">BG55*$K55</f>
        <v>5425000</v>
      </c>
    </row>
    <row r="56" customFormat="false" ht="14.25" hidden="false" customHeight="true" outlineLevel="1" collapsed="false">
      <c r="B56" s="35" t="n">
        <f aca="false">B55+1</f>
        <v>3</v>
      </c>
      <c r="C56" s="36" t="s">
        <v>36</v>
      </c>
      <c r="D56" s="37" t="n">
        <v>42202</v>
      </c>
      <c r="E56" s="38" t="n">
        <v>4</v>
      </c>
      <c r="F56" s="39" t="n">
        <v>3094000</v>
      </c>
      <c r="G56" s="38" t="n">
        <v>1</v>
      </c>
      <c r="H56" s="40" t="n">
        <f aca="false">F56*G56</f>
        <v>3094000</v>
      </c>
      <c r="I56" s="41" t="n">
        <f aca="false">H56-BH27</f>
        <v>1998214</v>
      </c>
      <c r="K56" s="41" t="n">
        <f aca="false">_xlfn.FLOOR.MATH(H56/(4*12))</f>
        <v>64458</v>
      </c>
      <c r="L56" s="32"/>
      <c r="N56" s="42" t="n">
        <f aca="false">IF(P$51&gt;$D56,DATEDIF($D56,P$51,"m"),-DATEDIF(P$51,$D56,"m")-1)</f>
        <v>18</v>
      </c>
      <c r="O56" s="42" t="n">
        <f aca="false">IF(AND(N56&gt;=1,N56&lt;=$E56*12),N56,0)</f>
        <v>18</v>
      </c>
      <c r="P56" s="43" t="n">
        <f aca="false">O56*$K56</f>
        <v>1160244</v>
      </c>
      <c r="R56" s="44" t="n">
        <f aca="false">IF(T$51&gt;$D56,DATEDIF($D56,T$51,"m"),-DATEDIF(T$51,$D56,"m")-1)</f>
        <v>19</v>
      </c>
      <c r="S56" s="44" t="n">
        <f aca="false">IF(AND(R56&gt;=1,R56&lt;=$E56*12),R56,0)</f>
        <v>19</v>
      </c>
      <c r="T56" s="45" t="n">
        <f aca="false">S56*$K56</f>
        <v>1224702</v>
      </c>
      <c r="V56" s="44" t="n">
        <f aca="false">IF(X$51&gt;$D56,DATEDIF($D56,X$51,"m"),-DATEDIF(X$51,$D56,"m")-1)</f>
        <v>20</v>
      </c>
      <c r="W56" s="44" t="n">
        <f aca="false">IF(AND(V56&gt;=1,V56&lt;=$E56*12),V56,0)</f>
        <v>20</v>
      </c>
      <c r="X56" s="45" t="n">
        <f aca="false">W56*$K56</f>
        <v>1289160</v>
      </c>
      <c r="Z56" s="44" t="n">
        <f aca="false">IF(AB$51&gt;$D56,DATEDIF($D56,AB$51,"m"),-DATEDIF(AB$51,$D56,"m")-1)</f>
        <v>21</v>
      </c>
      <c r="AA56" s="44" t="n">
        <f aca="false">IF(AND(Z56&gt;=1,Z56&lt;=$E56*12),Z56,0)</f>
        <v>21</v>
      </c>
      <c r="AB56" s="45" t="n">
        <f aca="false">AA56*$K56</f>
        <v>1353618</v>
      </c>
      <c r="AD56" s="44" t="n">
        <f aca="false">IF(AF$51&gt;$D56,DATEDIF($D56,AF$51,"m"),-DATEDIF(AF$51,$D56,"m")-1)</f>
        <v>22</v>
      </c>
      <c r="AE56" s="44" t="n">
        <f aca="false">IF(AND(AD56&gt;=1,AD56&lt;=$E56*12),AD56,0)</f>
        <v>22</v>
      </c>
      <c r="AF56" s="45" t="n">
        <f aca="false">AE56*$K56</f>
        <v>1418076</v>
      </c>
      <c r="AH56" s="44" t="n">
        <f aca="false">IF(AJ$51&gt;$D56,DATEDIF($D56,AJ$51,"m"),-DATEDIF(AJ$51,$D56,"m")-1)</f>
        <v>23</v>
      </c>
      <c r="AI56" s="44" t="n">
        <f aca="false">IF(AND(AH56&gt;=1,AH56&lt;=$E56*12),AH56,0)</f>
        <v>23</v>
      </c>
      <c r="AJ56" s="45" t="n">
        <f aca="false">AI56*$K56</f>
        <v>1482534</v>
      </c>
      <c r="AL56" s="44" t="n">
        <f aca="false">IF(AN$51&gt;$D56,DATEDIF($D56,AN$51,"m"),-DATEDIF(AN$51,$D56,"m")-1)</f>
        <v>24</v>
      </c>
      <c r="AM56" s="44" t="n">
        <f aca="false">IF(AND(AL56&gt;=1,AL56&lt;=$E56*12),AL56,0)</f>
        <v>24</v>
      </c>
      <c r="AN56" s="45" t="n">
        <f aca="false">AM56*$K56</f>
        <v>1546992</v>
      </c>
      <c r="AP56" s="44" t="n">
        <f aca="false">IF(AR$51&gt;$D56,DATEDIF($D56,AR$51,"m"),-DATEDIF(AR$51,$D56,"m")-1)</f>
        <v>25</v>
      </c>
      <c r="AQ56" s="44" t="n">
        <f aca="false">IF(AND(AP56&gt;=1,AP56&lt;=$E56*12),AP56,0)</f>
        <v>25</v>
      </c>
      <c r="AR56" s="45" t="n">
        <f aca="false">AQ56*$K56</f>
        <v>1611450</v>
      </c>
      <c r="AT56" s="44" t="n">
        <f aca="false">IF(AV$51&gt;$D56,DATEDIF($D56,AV$51,"m"),-DATEDIF(AV$51,$D56,"m")-1)</f>
        <v>26</v>
      </c>
      <c r="AU56" s="44" t="n">
        <f aca="false">IF(AND(AT56&gt;=1,AT56&lt;=$E56*12),AT56,0)</f>
        <v>26</v>
      </c>
      <c r="AV56" s="45" t="n">
        <f aca="false">AU56*$K56</f>
        <v>1675908</v>
      </c>
      <c r="AX56" s="44" t="n">
        <f aca="false">IF(AZ$51&gt;$D56,DATEDIF($D56,AZ$51,"m"),-DATEDIF(AZ$51,$D56,"m")-1)</f>
        <v>27</v>
      </c>
      <c r="AY56" s="44" t="n">
        <f aca="false">IF(AND(AX56&gt;=1,AX56&lt;=$E56*12),AX56,0)</f>
        <v>27</v>
      </c>
      <c r="AZ56" s="45" t="n">
        <f aca="false">AY56*$K56</f>
        <v>1740366</v>
      </c>
      <c r="BB56" s="44" t="n">
        <f aca="false">IF(BD$51&gt;$D56,DATEDIF($D56,BD$51,"m"),-DATEDIF(BD$51,$D56,"m")-1)</f>
        <v>28</v>
      </c>
      <c r="BC56" s="44" t="n">
        <f aca="false">IF(AND(BB56&gt;=1,BB56&lt;=$E56*12),BB56,0)</f>
        <v>28</v>
      </c>
      <c r="BD56" s="45" t="n">
        <f aca="false">BC56*$K56</f>
        <v>1804824</v>
      </c>
      <c r="BF56" s="44" t="n">
        <f aca="false">IF(BH$51&gt;$D56,DATEDIF($D56,BH$51,"m"),-DATEDIF(BH$51,$D56,"m")-1)</f>
        <v>29</v>
      </c>
      <c r="BG56" s="44" t="n">
        <f aca="false">IF(AND(BF56&gt;=1,BF56&lt;=$E56*12),BF56,0)</f>
        <v>29</v>
      </c>
      <c r="BH56" s="45" t="n">
        <f aca="false">BG56*$K56</f>
        <v>1869282</v>
      </c>
    </row>
    <row r="57" customFormat="false" ht="14.25" hidden="false" customHeight="true" outlineLevel="1" collapsed="false">
      <c r="B57" s="35" t="n">
        <f aca="false">B56+1</f>
        <v>4</v>
      </c>
      <c r="C57" s="36" t="s">
        <v>41</v>
      </c>
      <c r="D57" s="37" t="n">
        <v>42466</v>
      </c>
      <c r="E57" s="38" t="n">
        <v>4</v>
      </c>
      <c r="F57" s="39" t="n">
        <v>11599000</v>
      </c>
      <c r="G57" s="38" t="n">
        <v>1</v>
      </c>
      <c r="H57" s="40" t="n">
        <f aca="false">F57*G57</f>
        <v>11599000</v>
      </c>
      <c r="I57" s="41" t="n">
        <f aca="false">H57-BH28</f>
        <v>9665840</v>
      </c>
      <c r="K57" s="41" t="n">
        <f aca="false">_xlfn.FLOOR.MATH(H57/(4*12))</f>
        <v>241645</v>
      </c>
      <c r="L57" s="32"/>
      <c r="N57" s="42" t="n">
        <f aca="false">IF(P$51&gt;$D57,DATEDIF($D57,P$51,"m"),-DATEDIF(P$51,$D57,"m")-1)</f>
        <v>9</v>
      </c>
      <c r="O57" s="42" t="n">
        <f aca="false">IF(AND(N57&gt;=1,N57&lt;=$E57*12),N57,0)</f>
        <v>9</v>
      </c>
      <c r="P57" s="43" t="n">
        <f aca="false">O57*$K57</f>
        <v>2174805</v>
      </c>
      <c r="R57" s="44" t="n">
        <f aca="false">IF(T$51&gt;$D57,DATEDIF($D57,T$51,"m"),-DATEDIF(T$51,$D57,"m")-1)</f>
        <v>10</v>
      </c>
      <c r="S57" s="44" t="n">
        <f aca="false">IF(AND(R57&gt;=1,R57&lt;=$E57*12),R57,0)</f>
        <v>10</v>
      </c>
      <c r="T57" s="45" t="n">
        <f aca="false">S57*$K57</f>
        <v>2416450</v>
      </c>
      <c r="V57" s="44" t="n">
        <f aca="false">IF(X$51&gt;$D57,DATEDIF($D57,X$51,"m"),-DATEDIF(X$51,$D57,"m")-1)</f>
        <v>11</v>
      </c>
      <c r="W57" s="44" t="n">
        <f aca="false">IF(AND(V57&gt;=1,V57&lt;=$E57*12),V57,0)</f>
        <v>11</v>
      </c>
      <c r="X57" s="45" t="n">
        <f aca="false">W57*$K57</f>
        <v>2658095</v>
      </c>
      <c r="Z57" s="44" t="n">
        <f aca="false">IF(AB$51&gt;$D57,DATEDIF($D57,AB$51,"m"),-DATEDIF(AB$51,$D57,"m")-1)</f>
        <v>12</v>
      </c>
      <c r="AA57" s="44" t="n">
        <f aca="false">IF(AND(Z57&gt;=1,Z57&lt;=$E57*12),Z57,0)</f>
        <v>12</v>
      </c>
      <c r="AB57" s="45" t="n">
        <f aca="false">AA57*$K57</f>
        <v>2899740</v>
      </c>
      <c r="AD57" s="44" t="n">
        <f aca="false">IF(AF$51&gt;$D57,DATEDIF($D57,AF$51,"m"),-DATEDIF(AF$51,$D57,"m")-1)</f>
        <v>13</v>
      </c>
      <c r="AE57" s="44" t="n">
        <f aca="false">IF(AND(AD57&gt;=1,AD57&lt;=$E57*12),AD57,0)</f>
        <v>13</v>
      </c>
      <c r="AF57" s="45" t="n">
        <f aca="false">AE57*$K57</f>
        <v>3141385</v>
      </c>
      <c r="AH57" s="44" t="n">
        <f aca="false">IF(AJ$51&gt;$D57,DATEDIF($D57,AJ$51,"m"),-DATEDIF(AJ$51,$D57,"m")-1)</f>
        <v>14</v>
      </c>
      <c r="AI57" s="44" t="n">
        <f aca="false">IF(AND(AH57&gt;=1,AH57&lt;=$E57*12),AH57,0)</f>
        <v>14</v>
      </c>
      <c r="AJ57" s="45" t="n">
        <f aca="false">AI57*$K57</f>
        <v>3383030</v>
      </c>
      <c r="AL57" s="44" t="n">
        <f aca="false">IF(AN$51&gt;$D57,DATEDIF($D57,AN$51,"m"),-DATEDIF(AN$51,$D57,"m")-1)</f>
        <v>15</v>
      </c>
      <c r="AM57" s="44" t="n">
        <f aca="false">IF(AND(AL57&gt;=1,AL57&lt;=$E57*12),AL57,0)</f>
        <v>15</v>
      </c>
      <c r="AN57" s="45" t="n">
        <f aca="false">AM57*$K57</f>
        <v>3624675</v>
      </c>
      <c r="AP57" s="44" t="n">
        <f aca="false">IF(AR$51&gt;$D57,DATEDIF($D57,AR$51,"m"),-DATEDIF(AR$51,$D57,"m")-1)</f>
        <v>16</v>
      </c>
      <c r="AQ57" s="44" t="n">
        <f aca="false">IF(AND(AP57&gt;=1,AP57&lt;=$E57*12),AP57,0)</f>
        <v>16</v>
      </c>
      <c r="AR57" s="45" t="n">
        <f aca="false">AQ57*$K57</f>
        <v>3866320</v>
      </c>
      <c r="AT57" s="44" t="n">
        <f aca="false">IF(AV$51&gt;$D57,DATEDIF($D57,AV$51,"m"),-DATEDIF(AV$51,$D57,"m")-1)</f>
        <v>17</v>
      </c>
      <c r="AU57" s="44" t="n">
        <f aca="false">IF(AND(AT57&gt;=1,AT57&lt;=$E57*12),AT57,0)</f>
        <v>17</v>
      </c>
      <c r="AV57" s="45" t="n">
        <f aca="false">AU57*$K57</f>
        <v>4107965</v>
      </c>
      <c r="AX57" s="44" t="n">
        <f aca="false">IF(AZ$51&gt;$D57,DATEDIF($D57,AZ$51,"m"),-DATEDIF(AZ$51,$D57,"m")-1)</f>
        <v>18</v>
      </c>
      <c r="AY57" s="44" t="n">
        <f aca="false">IF(AND(AX57&gt;=1,AX57&lt;=$E57*12),AX57,0)</f>
        <v>18</v>
      </c>
      <c r="AZ57" s="45" t="n">
        <f aca="false">AY57*$K57</f>
        <v>4349610</v>
      </c>
      <c r="BB57" s="44" t="n">
        <f aca="false">IF(BD$51&gt;$D57,DATEDIF($D57,BD$51,"m"),-DATEDIF(BD$51,$D57,"m")-1)</f>
        <v>19</v>
      </c>
      <c r="BC57" s="44" t="n">
        <f aca="false">IF(AND(BB57&gt;=1,BB57&lt;=$E57*12),BB57,0)</f>
        <v>19</v>
      </c>
      <c r="BD57" s="45" t="n">
        <f aca="false">BC57*$K57</f>
        <v>4591255</v>
      </c>
      <c r="BF57" s="44" t="n">
        <f aca="false">IF(BH$51&gt;$D57,DATEDIF($D57,BH$51,"m"),-DATEDIF(BH$51,$D57,"m")-1)</f>
        <v>20</v>
      </c>
      <c r="BG57" s="44" t="n">
        <f aca="false">IF(AND(BF57&gt;=1,BF57&lt;=$E57*12),BF57,0)</f>
        <v>20</v>
      </c>
      <c r="BH57" s="45" t="n">
        <f aca="false">BG57*$K57</f>
        <v>4832900</v>
      </c>
    </row>
    <row r="58" customFormat="false" ht="14.25" hidden="false" customHeight="true" outlineLevel="1" collapsed="false">
      <c r="B58" s="35" t="n">
        <f aca="false">B57+1</f>
        <v>5</v>
      </c>
      <c r="C58" s="36" t="s">
        <v>42</v>
      </c>
      <c r="D58" s="37" t="n">
        <v>42527</v>
      </c>
      <c r="E58" s="38" t="n">
        <v>4</v>
      </c>
      <c r="F58" s="39" t="n">
        <v>5999000</v>
      </c>
      <c r="G58" s="38" t="n">
        <v>1</v>
      </c>
      <c r="H58" s="40" t="n">
        <f aca="false">F58*G58</f>
        <v>5999000</v>
      </c>
      <c r="I58" s="41" t="n">
        <f aca="false">H58-BH29</f>
        <v>5249126</v>
      </c>
      <c r="K58" s="41" t="n">
        <f aca="false">_xlfn.FLOOR.MATH(H58/(4*12))</f>
        <v>124979</v>
      </c>
      <c r="L58" s="32"/>
      <c r="N58" s="42" t="n">
        <f aca="false">IF(P$51&gt;$D58,DATEDIF($D58,P$51,"m"),-DATEDIF(P$51,$D58,"m")-1)</f>
        <v>7</v>
      </c>
      <c r="O58" s="42" t="n">
        <f aca="false">IF(AND(N58&gt;=1,N58&lt;=$E58*12),N58,0)</f>
        <v>7</v>
      </c>
      <c r="P58" s="43" t="n">
        <f aca="false">O58*$K58</f>
        <v>874853</v>
      </c>
      <c r="R58" s="44" t="n">
        <f aca="false">IF(T$51&gt;$D58,DATEDIF($D58,T$51,"m"),-DATEDIF(T$51,$D58,"m")-1)</f>
        <v>8</v>
      </c>
      <c r="S58" s="44" t="n">
        <f aca="false">IF(AND(R58&gt;=1,R58&lt;=$E58*12),R58,0)</f>
        <v>8</v>
      </c>
      <c r="T58" s="45" t="n">
        <f aca="false">S58*$K58</f>
        <v>999832</v>
      </c>
      <c r="V58" s="44" t="n">
        <f aca="false">IF(X$51&gt;$D58,DATEDIF($D58,X$51,"m"),-DATEDIF(X$51,$D58,"m")-1)</f>
        <v>9</v>
      </c>
      <c r="W58" s="44" t="n">
        <f aca="false">IF(AND(V58&gt;=1,V58&lt;=$E58*12),V58,0)</f>
        <v>9</v>
      </c>
      <c r="X58" s="45" t="n">
        <f aca="false">W58*$K58</f>
        <v>1124811</v>
      </c>
      <c r="Z58" s="44" t="n">
        <f aca="false">IF(AB$51&gt;$D58,DATEDIF($D58,AB$51,"m"),-DATEDIF(AB$51,$D58,"m")-1)</f>
        <v>10</v>
      </c>
      <c r="AA58" s="44" t="n">
        <f aca="false">IF(AND(Z58&gt;=1,Z58&lt;=$E58*12),Z58,0)</f>
        <v>10</v>
      </c>
      <c r="AB58" s="45" t="n">
        <f aca="false">AA58*$K58</f>
        <v>1249790</v>
      </c>
      <c r="AD58" s="44" t="n">
        <f aca="false">IF(AF$51&gt;$D58,DATEDIF($D58,AF$51,"m"),-DATEDIF(AF$51,$D58,"m")-1)</f>
        <v>11</v>
      </c>
      <c r="AE58" s="44" t="n">
        <f aca="false">IF(AND(AD58&gt;=1,AD58&lt;=$E58*12),AD58,0)</f>
        <v>11</v>
      </c>
      <c r="AF58" s="45" t="n">
        <f aca="false">AE58*$K58</f>
        <v>1374769</v>
      </c>
      <c r="AH58" s="44" t="n">
        <f aca="false">IF(AJ$51&gt;$D58,DATEDIF($D58,AJ$51,"m"),-DATEDIF(AJ$51,$D58,"m")-1)</f>
        <v>12</v>
      </c>
      <c r="AI58" s="44" t="n">
        <f aca="false">IF(AND(AH58&gt;=1,AH58&lt;=$E58*12),AH58,0)</f>
        <v>12</v>
      </c>
      <c r="AJ58" s="45" t="n">
        <f aca="false">AI58*$K58</f>
        <v>1499748</v>
      </c>
      <c r="AL58" s="44" t="n">
        <f aca="false">IF(AN$51&gt;$D58,DATEDIF($D58,AN$51,"m"),-DATEDIF(AN$51,$D58,"m")-1)</f>
        <v>13</v>
      </c>
      <c r="AM58" s="44" t="n">
        <f aca="false">IF(AND(AL58&gt;=1,AL58&lt;=$E58*12),AL58,0)</f>
        <v>13</v>
      </c>
      <c r="AN58" s="45" t="n">
        <f aca="false">AM58*$K58</f>
        <v>1624727</v>
      </c>
      <c r="AP58" s="44" t="n">
        <f aca="false">IF(AR$51&gt;$D58,DATEDIF($D58,AR$51,"m"),-DATEDIF(AR$51,$D58,"m")-1)</f>
        <v>14</v>
      </c>
      <c r="AQ58" s="44" t="n">
        <f aca="false">IF(AND(AP58&gt;=1,AP58&lt;=$E58*12),AP58,0)</f>
        <v>14</v>
      </c>
      <c r="AR58" s="45" t="n">
        <f aca="false">AQ58*$K58</f>
        <v>1749706</v>
      </c>
      <c r="AT58" s="44" t="n">
        <f aca="false">IF(AV$51&gt;$D58,DATEDIF($D58,AV$51,"m"),-DATEDIF(AV$51,$D58,"m")-1)</f>
        <v>15</v>
      </c>
      <c r="AU58" s="44" t="n">
        <f aca="false">IF(AND(AT58&gt;=1,AT58&lt;=$E58*12),AT58,0)</f>
        <v>15</v>
      </c>
      <c r="AV58" s="45" t="n">
        <f aca="false">AU58*$K58</f>
        <v>1874685</v>
      </c>
      <c r="AX58" s="44" t="n">
        <f aca="false">IF(AZ$51&gt;$D58,DATEDIF($D58,AZ$51,"m"),-DATEDIF(AZ$51,$D58,"m")-1)</f>
        <v>16</v>
      </c>
      <c r="AY58" s="44" t="n">
        <f aca="false">IF(AND(AX58&gt;=1,AX58&lt;=$E58*12),AX58,0)</f>
        <v>16</v>
      </c>
      <c r="AZ58" s="45" t="n">
        <f aca="false">AY58*$K58</f>
        <v>1999664</v>
      </c>
      <c r="BB58" s="44" t="n">
        <f aca="false">IF(BD$51&gt;$D58,DATEDIF($D58,BD$51,"m"),-DATEDIF(BD$51,$D58,"m")-1)</f>
        <v>17</v>
      </c>
      <c r="BC58" s="44" t="n">
        <f aca="false">IF(AND(BB58&gt;=1,BB58&lt;=$E58*12),BB58,0)</f>
        <v>17</v>
      </c>
      <c r="BD58" s="45" t="n">
        <f aca="false">BC58*$K58</f>
        <v>2124643</v>
      </c>
      <c r="BF58" s="44" t="n">
        <f aca="false">IF(BH$51&gt;$D58,DATEDIF($D58,BH$51,"m"),-DATEDIF(BH$51,$D58,"m")-1)</f>
        <v>18</v>
      </c>
      <c r="BG58" s="44" t="n">
        <f aca="false">IF(AND(BF58&gt;=1,BF58&lt;=$E58*12),BF58,0)</f>
        <v>18</v>
      </c>
      <c r="BH58" s="45" t="n">
        <f aca="false">BG58*$K58</f>
        <v>2249622</v>
      </c>
    </row>
    <row r="59" customFormat="false" ht="14.25" hidden="false" customHeight="true" outlineLevel="1" collapsed="false">
      <c r="B59" s="35" t="n">
        <f aca="false">B58+1</f>
        <v>6</v>
      </c>
      <c r="C59" s="36" t="s">
        <v>43</v>
      </c>
      <c r="D59" s="37" t="n">
        <v>42675</v>
      </c>
      <c r="E59" s="38" t="n">
        <v>4</v>
      </c>
      <c r="F59" s="39" t="n">
        <v>5899000</v>
      </c>
      <c r="G59" s="38" t="n">
        <v>1</v>
      </c>
      <c r="H59" s="40" t="n">
        <f aca="false">F59*G59</f>
        <v>5899000</v>
      </c>
      <c r="I59" s="41" t="n">
        <f aca="false">H59-BH30</f>
        <v>5776105</v>
      </c>
      <c r="K59" s="41" t="n">
        <f aca="false">_xlfn.FLOOR.MATH(H59/(4*12))</f>
        <v>122895</v>
      </c>
      <c r="L59" s="32"/>
      <c r="N59" s="42" t="n">
        <f aca="false">IF(P$51&gt;$D59,DATEDIF($D59,P$51,"m"),-DATEDIF(P$51,$D59,"m")-1)</f>
        <v>2</v>
      </c>
      <c r="O59" s="42" t="n">
        <f aca="false">IF(AND(N59&gt;=1,N59&lt;=$E59*12),N59,0)</f>
        <v>2</v>
      </c>
      <c r="P59" s="43" t="n">
        <f aca="false">O59*$K59</f>
        <v>245790</v>
      </c>
      <c r="R59" s="44" t="n">
        <f aca="false">IF(T$51&gt;$D59,DATEDIF($D59,T$51,"m"),-DATEDIF(T$51,$D59,"m")-1)</f>
        <v>3</v>
      </c>
      <c r="S59" s="44" t="n">
        <f aca="false">IF(AND(R59&gt;=1,R59&lt;=$E59*12),R59,0)</f>
        <v>3</v>
      </c>
      <c r="T59" s="45" t="n">
        <f aca="false">S59*$K59</f>
        <v>368685</v>
      </c>
      <c r="V59" s="44" t="n">
        <f aca="false">IF(X$51&gt;$D59,DATEDIF($D59,X$51,"m"),-DATEDIF(X$51,$D59,"m")-1)</f>
        <v>4</v>
      </c>
      <c r="W59" s="44" t="n">
        <f aca="false">IF(AND(V59&gt;=1,V59&lt;=$E59*12),V59,0)</f>
        <v>4</v>
      </c>
      <c r="X59" s="45" t="n">
        <f aca="false">W59*$K59</f>
        <v>491580</v>
      </c>
      <c r="Z59" s="44" t="n">
        <f aca="false">IF(AB$51&gt;$D59,DATEDIF($D59,AB$51,"m"),-DATEDIF(AB$51,$D59,"m")-1)</f>
        <v>5</v>
      </c>
      <c r="AA59" s="44" t="n">
        <f aca="false">IF(AND(Z59&gt;=1,Z59&lt;=$E59*12),Z59,0)</f>
        <v>5</v>
      </c>
      <c r="AB59" s="45" t="n">
        <f aca="false">AA59*$K59</f>
        <v>614475</v>
      </c>
      <c r="AD59" s="44" t="n">
        <f aca="false">IF(AF$51&gt;$D59,DATEDIF($D59,AF$51,"m"),-DATEDIF(AF$51,$D59,"m")-1)</f>
        <v>6</v>
      </c>
      <c r="AE59" s="44" t="n">
        <f aca="false">IF(AND(AD59&gt;=1,AD59&lt;=$E59*12),AD59,0)</f>
        <v>6</v>
      </c>
      <c r="AF59" s="45" t="n">
        <f aca="false">AE59*$K59</f>
        <v>737370</v>
      </c>
      <c r="AH59" s="44" t="n">
        <f aca="false">IF(AJ$51&gt;$D59,DATEDIF($D59,AJ$51,"m"),-DATEDIF(AJ$51,$D59,"m")-1)</f>
        <v>7</v>
      </c>
      <c r="AI59" s="44" t="n">
        <f aca="false">IF(AND(AH59&gt;=1,AH59&lt;=$E59*12),AH59,0)</f>
        <v>7</v>
      </c>
      <c r="AJ59" s="45" t="n">
        <f aca="false">AI59*$K59</f>
        <v>860265</v>
      </c>
      <c r="AL59" s="44" t="n">
        <f aca="false">IF(AN$51&gt;$D59,DATEDIF($D59,AN$51,"m"),-DATEDIF(AN$51,$D59,"m")-1)</f>
        <v>8</v>
      </c>
      <c r="AM59" s="44" t="n">
        <f aca="false">IF(AND(AL59&gt;=1,AL59&lt;=$E59*12),AL59,0)</f>
        <v>8</v>
      </c>
      <c r="AN59" s="45" t="n">
        <f aca="false">AM59*$K59</f>
        <v>983160</v>
      </c>
      <c r="AP59" s="44" t="n">
        <f aca="false">IF(AR$51&gt;$D59,DATEDIF($D59,AR$51,"m"),-DATEDIF(AR$51,$D59,"m")-1)</f>
        <v>9</v>
      </c>
      <c r="AQ59" s="44" t="n">
        <f aca="false">IF(AND(AP59&gt;=1,AP59&lt;=$E59*12),AP59,0)</f>
        <v>9</v>
      </c>
      <c r="AR59" s="45" t="n">
        <f aca="false">AQ59*$K59</f>
        <v>1106055</v>
      </c>
      <c r="AT59" s="44" t="n">
        <f aca="false">IF(AV$51&gt;$D59,DATEDIF($D59,AV$51,"m"),-DATEDIF(AV$51,$D59,"m")-1)</f>
        <v>10</v>
      </c>
      <c r="AU59" s="44" t="n">
        <f aca="false">IF(AND(AT59&gt;=1,AT59&lt;=$E59*12),AT59,0)</f>
        <v>10</v>
      </c>
      <c r="AV59" s="45" t="n">
        <f aca="false">AU59*$K59</f>
        <v>1228950</v>
      </c>
      <c r="AX59" s="44" t="n">
        <f aca="false">IF(AZ$51&gt;$D59,DATEDIF($D59,AZ$51,"m"),-DATEDIF(AZ$51,$D59,"m")-1)</f>
        <v>11</v>
      </c>
      <c r="AY59" s="44" t="n">
        <f aca="false">IF(AND(AX59&gt;=1,AX59&lt;=$E59*12),AX59,0)</f>
        <v>11</v>
      </c>
      <c r="AZ59" s="45" t="n">
        <f aca="false">AY59*$K59</f>
        <v>1351845</v>
      </c>
      <c r="BB59" s="44" t="n">
        <f aca="false">IF(BD$51&gt;$D59,DATEDIF($D59,BD$51,"m"),-DATEDIF(BD$51,$D59,"m")-1)</f>
        <v>12</v>
      </c>
      <c r="BC59" s="44" t="n">
        <f aca="false">IF(AND(BB59&gt;=1,BB59&lt;=$E59*12),BB59,0)</f>
        <v>12</v>
      </c>
      <c r="BD59" s="45" t="n">
        <f aca="false">BC59*$K59</f>
        <v>1474740</v>
      </c>
      <c r="BF59" s="44" t="n">
        <f aca="false">IF(BH$51&gt;$D59,DATEDIF($D59,BH$51,"m"),-DATEDIF(BH$51,$D59,"m")-1)</f>
        <v>13</v>
      </c>
      <c r="BG59" s="44" t="n">
        <f aca="false">IF(AND(BF59&gt;=1,BF59&lt;=$E59*12),BF59,0)</f>
        <v>13</v>
      </c>
      <c r="BH59" s="45" t="n">
        <f aca="false">BG59*$K59</f>
        <v>1597635</v>
      </c>
    </row>
    <row r="60" customFormat="false" ht="14.25" hidden="false" customHeight="true" outlineLevel="1" collapsed="false">
      <c r="B60" s="61"/>
      <c r="C60" s="34" t="s">
        <v>44</v>
      </c>
      <c r="D60" s="30"/>
      <c r="E60" s="30"/>
      <c r="F60" s="3"/>
      <c r="G60" s="30"/>
      <c r="H60" s="3"/>
      <c r="I60" s="3"/>
      <c r="K60" s="3"/>
      <c r="L60" s="32"/>
    </row>
    <row r="61" customFormat="false" ht="14.25" hidden="false" customHeight="true" outlineLevel="1" collapsed="false">
      <c r="B61" s="35" t="n">
        <f aca="false">B59+1</f>
        <v>7</v>
      </c>
      <c r="C61" s="36" t="s">
        <v>45</v>
      </c>
      <c r="D61" s="37" t="n">
        <v>42434</v>
      </c>
      <c r="E61" s="38" t="n">
        <v>4</v>
      </c>
      <c r="F61" s="39" t="n">
        <v>3250000</v>
      </c>
      <c r="G61" s="38" t="n">
        <v>4</v>
      </c>
      <c r="H61" s="40" t="n">
        <f aca="false">F61*G61</f>
        <v>13000000</v>
      </c>
      <c r="I61" s="41" t="n">
        <f aca="false">H61-BH32</f>
        <v>10562503</v>
      </c>
      <c r="K61" s="41" t="n">
        <f aca="false">_xlfn.FLOOR.MATH(H61/(4*12))</f>
        <v>270833</v>
      </c>
      <c r="L61" s="32"/>
      <c r="N61" s="42" t="n">
        <f aca="false">IF(P$51&gt;$D61,DATEDIF($D61,P$51,"m"),-DATEDIF(P$51,$D61,"m")-1)</f>
        <v>10</v>
      </c>
      <c r="O61" s="42" t="n">
        <f aca="false">IF(AND(N61&gt;=1,N61&lt;=$E61*12),N61,0)</f>
        <v>10</v>
      </c>
      <c r="P61" s="43" t="n">
        <f aca="false">O61*$K61</f>
        <v>2708330</v>
      </c>
      <c r="R61" s="44" t="n">
        <f aca="false">IF(T$51&gt;$D61,DATEDIF($D61,T$51,"m"),-DATEDIF(T$51,$D61,"m")-1)</f>
        <v>11</v>
      </c>
      <c r="S61" s="44" t="n">
        <f aca="false">IF(AND(R61&gt;=1,R61&lt;=$E61*12),R61,0)</f>
        <v>11</v>
      </c>
      <c r="T61" s="45" t="n">
        <f aca="false">S61*$K61</f>
        <v>2979163</v>
      </c>
      <c r="V61" s="44" t="n">
        <f aca="false">IF(X$51&gt;$D61,DATEDIF($D61,X$51,"m"),-DATEDIF(X$51,$D61,"m")-1)</f>
        <v>12</v>
      </c>
      <c r="W61" s="44" t="n">
        <f aca="false">IF(AND(V61&gt;=1,V61&lt;=$E61*12),V61,0)</f>
        <v>12</v>
      </c>
      <c r="X61" s="45" t="n">
        <f aca="false">W61*$K61</f>
        <v>3249996</v>
      </c>
      <c r="Z61" s="44" t="n">
        <f aca="false">IF(AB$51&gt;$D61,DATEDIF($D61,AB$51,"m"),-DATEDIF(AB$51,$D61,"m")-1)</f>
        <v>13</v>
      </c>
      <c r="AA61" s="44" t="n">
        <f aca="false">IF(AND(Z61&gt;=1,Z61&lt;=$E61*12),Z61,0)</f>
        <v>13</v>
      </c>
      <c r="AB61" s="45" t="n">
        <f aca="false">AA61*$K61</f>
        <v>3520829</v>
      </c>
      <c r="AD61" s="44" t="n">
        <f aca="false">IF(AF$51&gt;$D61,DATEDIF($D61,AF$51,"m"),-DATEDIF(AF$51,$D61,"m")-1)</f>
        <v>14</v>
      </c>
      <c r="AE61" s="44" t="n">
        <f aca="false">IF(AND(AD61&gt;=1,AD61&lt;=$E61*12),AD61,0)</f>
        <v>14</v>
      </c>
      <c r="AF61" s="45" t="n">
        <f aca="false">AE61*$K61</f>
        <v>3791662</v>
      </c>
      <c r="AH61" s="44" t="n">
        <f aca="false">IF(AJ$51&gt;$D61,DATEDIF($D61,AJ$51,"m"),-DATEDIF(AJ$51,$D61,"m")-1)</f>
        <v>15</v>
      </c>
      <c r="AI61" s="44" t="n">
        <f aca="false">IF(AND(AH61&gt;=1,AH61&lt;=$E61*12),AH61,0)</f>
        <v>15</v>
      </c>
      <c r="AJ61" s="45" t="n">
        <f aca="false">AI61*$K61</f>
        <v>4062495</v>
      </c>
      <c r="AL61" s="44" t="n">
        <f aca="false">IF(AN$51&gt;$D61,DATEDIF($D61,AN$51,"m"),-DATEDIF(AN$51,$D61,"m")-1)</f>
        <v>16</v>
      </c>
      <c r="AM61" s="44" t="n">
        <f aca="false">IF(AND(AL61&gt;=1,AL61&lt;=$E61*12),AL61,0)</f>
        <v>16</v>
      </c>
      <c r="AN61" s="45" t="n">
        <f aca="false">AM61*$K61</f>
        <v>4333328</v>
      </c>
      <c r="AP61" s="44" t="n">
        <f aca="false">IF(AR$51&gt;$D61,DATEDIF($D61,AR$51,"m"),-DATEDIF(AR$51,$D61,"m")-1)</f>
        <v>17</v>
      </c>
      <c r="AQ61" s="44" t="n">
        <f aca="false">IF(AND(AP61&gt;=1,AP61&lt;=$E61*12),AP61,0)</f>
        <v>17</v>
      </c>
      <c r="AR61" s="45" t="n">
        <f aca="false">AQ61*$K61</f>
        <v>4604161</v>
      </c>
      <c r="AT61" s="44" t="n">
        <f aca="false">IF(AV$51&gt;$D61,DATEDIF($D61,AV$51,"m"),-DATEDIF(AV$51,$D61,"m")-1)</f>
        <v>18</v>
      </c>
      <c r="AU61" s="44" t="n">
        <f aca="false">IF(AND(AT61&gt;=1,AT61&lt;=$E61*12),AT61,0)</f>
        <v>18</v>
      </c>
      <c r="AV61" s="45" t="n">
        <f aca="false">AU61*$K61</f>
        <v>4874994</v>
      </c>
      <c r="AX61" s="44" t="n">
        <f aca="false">IF(AZ$51&gt;$D61,DATEDIF($D61,AZ$51,"m"),-DATEDIF(AZ$51,$D61,"m")-1)</f>
        <v>19</v>
      </c>
      <c r="AY61" s="44" t="n">
        <f aca="false">IF(AND(AX61&gt;=1,AX61&lt;=$E61*12),AX61,0)</f>
        <v>19</v>
      </c>
      <c r="AZ61" s="45" t="n">
        <f aca="false">AY61*$K61</f>
        <v>5145827</v>
      </c>
      <c r="BB61" s="44" t="n">
        <f aca="false">IF(BD$51&gt;$D61,DATEDIF($D61,BD$51,"m"),-DATEDIF(BD$51,$D61,"m")-1)</f>
        <v>20</v>
      </c>
      <c r="BC61" s="44" t="n">
        <f aca="false">IF(AND(BB61&gt;=1,BB61&lt;=$E61*12),BB61,0)</f>
        <v>20</v>
      </c>
      <c r="BD61" s="45" t="n">
        <f aca="false">BC61*$K61</f>
        <v>5416660</v>
      </c>
      <c r="BF61" s="44" t="n">
        <f aca="false">IF(BH$51&gt;$D61,DATEDIF($D61,BH$51,"m"),-DATEDIF(BH$51,$D61,"m")-1)</f>
        <v>21</v>
      </c>
      <c r="BG61" s="44" t="n">
        <f aca="false">IF(AND(BF61&gt;=1,BF61&lt;=$E61*12),BF61,0)</f>
        <v>21</v>
      </c>
      <c r="BH61" s="45" t="n">
        <f aca="false">BG61*$K61</f>
        <v>5687493</v>
      </c>
    </row>
    <row r="62" customFormat="false" ht="14.25" hidden="false" customHeight="true" outlineLevel="1" collapsed="false">
      <c r="B62" s="35" t="n">
        <f aca="false">B61+1</f>
        <v>8</v>
      </c>
      <c r="C62" s="36" t="s">
        <v>46</v>
      </c>
      <c r="D62" s="37" t="n">
        <v>42534</v>
      </c>
      <c r="E62" s="38" t="n">
        <v>4</v>
      </c>
      <c r="F62" s="39" t="n">
        <v>3500000</v>
      </c>
      <c r="G62" s="38" t="n">
        <v>4</v>
      </c>
      <c r="H62" s="40" t="n">
        <f aca="false">F62*G62</f>
        <v>14000000</v>
      </c>
      <c r="I62" s="41" t="n">
        <f aca="false">H62-BH33</f>
        <v>12830000</v>
      </c>
      <c r="K62" s="41" t="n">
        <f aca="false">_xlfn.FLOOR.MATH(H62/(4*12))</f>
        <v>291666</v>
      </c>
      <c r="L62" s="32"/>
      <c r="N62" s="42" t="n">
        <f aca="false">IF(P$51&gt;$D62,DATEDIF($D62,P$51,"m"),-DATEDIF(P$51,$D62,"m")-1)</f>
        <v>7</v>
      </c>
      <c r="O62" s="42" t="n">
        <f aca="false">IF(AND(N62&gt;=1,N62&lt;=$E62*12),N62,0)</f>
        <v>7</v>
      </c>
      <c r="P62" s="43" t="n">
        <f aca="false">O62*$K62</f>
        <v>2041662</v>
      </c>
      <c r="R62" s="44" t="n">
        <f aca="false">IF(T$51&gt;$D62,DATEDIF($D62,T$51,"m"),-DATEDIF(T$51,$D62,"m")-1)</f>
        <v>8</v>
      </c>
      <c r="S62" s="44" t="n">
        <f aca="false">IF(AND(R62&gt;=1,R62&lt;=$E62*12),R62,0)</f>
        <v>8</v>
      </c>
      <c r="T62" s="45" t="n">
        <f aca="false">S62*$K62</f>
        <v>2333328</v>
      </c>
      <c r="V62" s="44" t="n">
        <f aca="false">IF(X$51&gt;$D62,DATEDIF($D62,X$51,"m"),-DATEDIF(X$51,$D62,"m")-1)</f>
        <v>9</v>
      </c>
      <c r="W62" s="44" t="n">
        <f aca="false">IF(AND(V62&gt;=1,V62&lt;=$E62*12),V62,0)</f>
        <v>9</v>
      </c>
      <c r="X62" s="45" t="n">
        <f aca="false">W62*$K62</f>
        <v>2624994</v>
      </c>
      <c r="Z62" s="44" t="n">
        <f aca="false">IF(AB$51&gt;$D62,DATEDIF($D62,AB$51,"m"),-DATEDIF(AB$51,$D62,"m")-1)</f>
        <v>10</v>
      </c>
      <c r="AA62" s="44" t="n">
        <f aca="false">IF(AND(Z62&gt;=1,Z62&lt;=$E62*12),Z62,0)</f>
        <v>10</v>
      </c>
      <c r="AB62" s="45" t="n">
        <f aca="false">AA62*$K62</f>
        <v>2916660</v>
      </c>
      <c r="AD62" s="44" t="n">
        <f aca="false">IF(AF$51&gt;$D62,DATEDIF($D62,AF$51,"m"),-DATEDIF(AF$51,$D62,"m")-1)</f>
        <v>11</v>
      </c>
      <c r="AE62" s="44" t="n">
        <f aca="false">IF(AND(AD62&gt;=1,AD62&lt;=$E62*12),AD62,0)</f>
        <v>11</v>
      </c>
      <c r="AF62" s="45" t="n">
        <f aca="false">AE62*$K62</f>
        <v>3208326</v>
      </c>
      <c r="AH62" s="44" t="n">
        <f aca="false">IF(AJ$51&gt;$D62,DATEDIF($D62,AJ$51,"m"),-DATEDIF(AJ$51,$D62,"m")-1)</f>
        <v>12</v>
      </c>
      <c r="AI62" s="44" t="n">
        <f aca="false">IF(AND(AH62&gt;=1,AH62&lt;=$E62*12),AH62,0)</f>
        <v>12</v>
      </c>
      <c r="AJ62" s="45" t="n">
        <f aca="false">AI62*$K62</f>
        <v>3499992</v>
      </c>
      <c r="AL62" s="44" t="n">
        <f aca="false">IF(AN$51&gt;$D62,DATEDIF($D62,AN$51,"m"),-DATEDIF(AN$51,$D62,"m")-1)</f>
        <v>13</v>
      </c>
      <c r="AM62" s="44" t="n">
        <f aca="false">IF(AND(AL62&gt;=1,AL62&lt;=$E62*12),AL62,0)</f>
        <v>13</v>
      </c>
      <c r="AN62" s="45" t="n">
        <f aca="false">AM62*$K62</f>
        <v>3791658</v>
      </c>
      <c r="AP62" s="44" t="n">
        <f aca="false">IF(AR$51&gt;$D62,DATEDIF($D62,AR$51,"m"),-DATEDIF(AR$51,$D62,"m")-1)</f>
        <v>14</v>
      </c>
      <c r="AQ62" s="44" t="n">
        <f aca="false">IF(AND(AP62&gt;=1,AP62&lt;=$E62*12),AP62,0)</f>
        <v>14</v>
      </c>
      <c r="AR62" s="45" t="n">
        <f aca="false">AQ62*$K62</f>
        <v>4083324</v>
      </c>
      <c r="AT62" s="44" t="n">
        <f aca="false">IF(AV$51&gt;$D62,DATEDIF($D62,AV$51,"m"),-DATEDIF(AV$51,$D62,"m")-1)</f>
        <v>15</v>
      </c>
      <c r="AU62" s="44" t="n">
        <f aca="false">IF(AND(AT62&gt;=1,AT62&lt;=$E62*12),AT62,0)</f>
        <v>15</v>
      </c>
      <c r="AV62" s="45" t="n">
        <f aca="false">AU62*$K62</f>
        <v>4374990</v>
      </c>
      <c r="AX62" s="44" t="n">
        <f aca="false">IF(AZ$51&gt;$D62,DATEDIF($D62,AZ$51,"m"),-DATEDIF(AZ$51,$D62,"m")-1)</f>
        <v>16</v>
      </c>
      <c r="AY62" s="44" t="n">
        <f aca="false">IF(AND(AX62&gt;=1,AX62&lt;=$E62*12),AX62,0)</f>
        <v>16</v>
      </c>
      <c r="AZ62" s="45" t="n">
        <f aca="false">AY62*$K62</f>
        <v>4666656</v>
      </c>
      <c r="BB62" s="44" t="n">
        <f aca="false">IF(BD$51&gt;$D62,DATEDIF($D62,BD$51,"m"),-DATEDIF(BD$51,$D62,"m")-1)</f>
        <v>17</v>
      </c>
      <c r="BC62" s="44" t="n">
        <f aca="false">IF(AND(BB62&gt;=1,BB62&lt;=$E62*12),BB62,0)</f>
        <v>17</v>
      </c>
      <c r="BD62" s="45" t="n">
        <f aca="false">BC62*$K62</f>
        <v>4958322</v>
      </c>
      <c r="BF62" s="44" t="n">
        <f aca="false">IF(BH$51&gt;$D62,DATEDIF($D62,BH$51,"m"),-DATEDIF(BH$51,$D62,"m")-1)</f>
        <v>18</v>
      </c>
      <c r="BG62" s="44" t="n">
        <f aca="false">IF(AND(BF62&gt;=1,BF62&lt;=$E62*12),BF62,0)</f>
        <v>18</v>
      </c>
      <c r="BH62" s="45" t="n">
        <f aca="false">BG62*$K62</f>
        <v>5249988</v>
      </c>
    </row>
    <row r="63" customFormat="false" ht="14.25" hidden="false" customHeight="true" outlineLevel="1" collapsed="false">
      <c r="B63" s="35" t="n">
        <f aca="false">B62+1</f>
        <v>9</v>
      </c>
      <c r="C63" s="36" t="s">
        <v>47</v>
      </c>
      <c r="D63" s="37" t="n">
        <v>42552</v>
      </c>
      <c r="E63" s="38" t="n">
        <v>4</v>
      </c>
      <c r="F63" s="39" t="n">
        <v>10750000</v>
      </c>
      <c r="G63" s="38" t="n">
        <v>1</v>
      </c>
      <c r="H63" s="40" t="n">
        <f aca="false">F63*G63</f>
        <v>10750000</v>
      </c>
      <c r="I63" s="41" t="n">
        <f aca="false">H63-BH34</f>
        <v>9630210</v>
      </c>
      <c r="K63" s="41" t="n">
        <f aca="false">_xlfn.FLOOR.MATH(H63/(4*12))</f>
        <v>223958</v>
      </c>
      <c r="L63" s="32"/>
      <c r="N63" s="42" t="n">
        <f aca="false">IF(P$51&gt;$D63,DATEDIF($D63,P$51,"m"),-DATEDIF(P$51,$D63,"m")-1)</f>
        <v>6</v>
      </c>
      <c r="O63" s="42" t="n">
        <f aca="false">IF(AND(N63&gt;=1,N63&lt;=$E63*12),N63,0)</f>
        <v>6</v>
      </c>
      <c r="P63" s="43" t="n">
        <f aca="false">O63*$K63</f>
        <v>1343748</v>
      </c>
      <c r="R63" s="44" t="n">
        <f aca="false">IF(T$51&gt;$D63,DATEDIF($D63,T$51,"m"),-DATEDIF(T$51,$D63,"m")-1)</f>
        <v>7</v>
      </c>
      <c r="S63" s="44" t="n">
        <f aca="false">IF(AND(R63&gt;=1,R63&lt;=$E63*12),R63,0)</f>
        <v>7</v>
      </c>
      <c r="T63" s="45" t="n">
        <f aca="false">S63*$K63</f>
        <v>1567706</v>
      </c>
      <c r="V63" s="44" t="n">
        <f aca="false">IF(X$51&gt;$D63,DATEDIF($D63,X$51,"m"),-DATEDIF(X$51,$D63,"m")-1)</f>
        <v>8</v>
      </c>
      <c r="W63" s="44" t="n">
        <f aca="false">IF(AND(V63&gt;=1,V63&lt;=$E63*12),V63,0)</f>
        <v>8</v>
      </c>
      <c r="X63" s="45" t="n">
        <f aca="false">W63*$K63</f>
        <v>1791664</v>
      </c>
      <c r="Z63" s="44" t="n">
        <f aca="false">IF(AB$51&gt;$D63,DATEDIF($D63,AB$51,"m"),-DATEDIF(AB$51,$D63,"m")-1)</f>
        <v>9</v>
      </c>
      <c r="AA63" s="44" t="n">
        <f aca="false">IF(AND(Z63&gt;=1,Z63&lt;=$E63*12),Z63,0)</f>
        <v>9</v>
      </c>
      <c r="AB63" s="45" t="n">
        <f aca="false">AA63*$K63</f>
        <v>2015622</v>
      </c>
      <c r="AD63" s="44" t="n">
        <f aca="false">IF(AF$51&gt;$D63,DATEDIF($D63,AF$51,"m"),-DATEDIF(AF$51,$D63,"m")-1)</f>
        <v>10</v>
      </c>
      <c r="AE63" s="44" t="n">
        <f aca="false">IF(AND(AD63&gt;=1,AD63&lt;=$E63*12),AD63,0)</f>
        <v>10</v>
      </c>
      <c r="AF63" s="45" t="n">
        <f aca="false">AE63*$K63</f>
        <v>2239580</v>
      </c>
      <c r="AH63" s="44" t="n">
        <f aca="false">IF(AJ$51&gt;$D63,DATEDIF($D63,AJ$51,"m"),-DATEDIF(AJ$51,$D63,"m")-1)</f>
        <v>11</v>
      </c>
      <c r="AI63" s="44" t="n">
        <f aca="false">IF(AND(AH63&gt;=1,AH63&lt;=$E63*12),AH63,0)</f>
        <v>11</v>
      </c>
      <c r="AJ63" s="45" t="n">
        <f aca="false">AI63*$K63</f>
        <v>2463538</v>
      </c>
      <c r="AL63" s="44" t="n">
        <f aca="false">IF(AN$51&gt;$D63,DATEDIF($D63,AN$51,"m"),-DATEDIF(AN$51,$D63,"m")-1)</f>
        <v>12</v>
      </c>
      <c r="AM63" s="44" t="n">
        <f aca="false">IF(AND(AL63&gt;=1,AL63&lt;=$E63*12),AL63,0)</f>
        <v>12</v>
      </c>
      <c r="AN63" s="45" t="n">
        <f aca="false">AM63*$K63</f>
        <v>2687496</v>
      </c>
      <c r="AP63" s="44" t="n">
        <f aca="false">IF(AR$51&gt;$D63,DATEDIF($D63,AR$51,"m"),-DATEDIF(AR$51,$D63,"m")-1)</f>
        <v>13</v>
      </c>
      <c r="AQ63" s="44" t="n">
        <f aca="false">IF(AND(AP63&gt;=1,AP63&lt;=$E63*12),AP63,0)</f>
        <v>13</v>
      </c>
      <c r="AR63" s="45" t="n">
        <f aca="false">AQ63*$K63</f>
        <v>2911454</v>
      </c>
      <c r="AT63" s="44" t="n">
        <f aca="false">IF(AV$51&gt;$D63,DATEDIF($D63,AV$51,"m"),-DATEDIF(AV$51,$D63,"m")-1)</f>
        <v>14</v>
      </c>
      <c r="AU63" s="44" t="n">
        <f aca="false">IF(AND(AT63&gt;=1,AT63&lt;=$E63*12),AT63,0)</f>
        <v>14</v>
      </c>
      <c r="AV63" s="45" t="n">
        <f aca="false">AU63*$K63</f>
        <v>3135412</v>
      </c>
      <c r="AX63" s="44" t="n">
        <f aca="false">IF(AZ$51&gt;$D63,DATEDIF($D63,AZ$51,"m"),-DATEDIF(AZ$51,$D63,"m")-1)</f>
        <v>15</v>
      </c>
      <c r="AY63" s="44" t="n">
        <f aca="false">IF(AND(AX63&gt;=1,AX63&lt;=$E63*12),AX63,0)</f>
        <v>15</v>
      </c>
      <c r="AZ63" s="45" t="n">
        <f aca="false">AY63*$K63</f>
        <v>3359370</v>
      </c>
      <c r="BB63" s="44" t="n">
        <f aca="false">IF(BD$51&gt;$D63,DATEDIF($D63,BD$51,"m"),-DATEDIF(BD$51,$D63,"m")-1)</f>
        <v>16</v>
      </c>
      <c r="BC63" s="44" t="n">
        <f aca="false">IF(AND(BB63&gt;=1,BB63&lt;=$E63*12),BB63,0)</f>
        <v>16</v>
      </c>
      <c r="BD63" s="45" t="n">
        <f aca="false">BC63*$K63</f>
        <v>3583328</v>
      </c>
      <c r="BF63" s="44" t="n">
        <f aca="false">IF(BH$51&gt;$D63,DATEDIF($D63,BH$51,"m"),-DATEDIF(BH$51,$D63,"m")-1)</f>
        <v>17</v>
      </c>
      <c r="BG63" s="44" t="n">
        <f aca="false">IF(AND(BF63&gt;=1,BF63&lt;=$E63*12),BF63,0)</f>
        <v>17</v>
      </c>
      <c r="BH63" s="45" t="n">
        <f aca="false">BG63*$K63</f>
        <v>3807286</v>
      </c>
    </row>
    <row r="64" customFormat="false" ht="14.25" hidden="false" customHeight="true" outlineLevel="1" collapsed="false">
      <c r="B64" s="35" t="n">
        <f aca="false">B63+1</f>
        <v>10</v>
      </c>
      <c r="C64" s="36" t="s">
        <v>48</v>
      </c>
      <c r="D64" s="37" t="n">
        <v>42641</v>
      </c>
      <c r="E64" s="38" t="n">
        <v>4</v>
      </c>
      <c r="F64" s="39" t="n">
        <v>3699000</v>
      </c>
      <c r="G64" s="38" t="n">
        <v>1</v>
      </c>
      <c r="H64" s="40" t="n">
        <f aca="false">F64*G64</f>
        <v>3699000</v>
      </c>
      <c r="I64" s="41" t="n">
        <f aca="false">H64-BH35</f>
        <v>3467814</v>
      </c>
      <c r="K64" s="41" t="n">
        <f aca="false">_xlfn.FLOOR.MATH(H64/(4*12))</f>
        <v>77062</v>
      </c>
      <c r="L64" s="32"/>
      <c r="N64" s="42" t="n">
        <f aca="false">IF(P$51&gt;$D64,DATEDIF($D64,P$51,"m"),-DATEDIF(P$51,$D64,"m")-1)</f>
        <v>4</v>
      </c>
      <c r="O64" s="42" t="n">
        <f aca="false">IF(AND(N64&gt;=1,N64&lt;=$E64*12),N64,0)</f>
        <v>4</v>
      </c>
      <c r="P64" s="43" t="n">
        <f aca="false">O64*$K64</f>
        <v>308248</v>
      </c>
      <c r="R64" s="44" t="n">
        <f aca="false">IF(T$51&gt;$D64,DATEDIF($D64,T$51,"m"),-DATEDIF(T$51,$D64,"m")-1)</f>
        <v>5</v>
      </c>
      <c r="S64" s="44" t="n">
        <f aca="false">IF(AND(R64&gt;=1,R64&lt;=$E64*12),R64,0)</f>
        <v>5</v>
      </c>
      <c r="T64" s="45" t="n">
        <f aca="false">S64*$K64</f>
        <v>385310</v>
      </c>
      <c r="V64" s="44" t="n">
        <f aca="false">IF(X$51&gt;$D64,DATEDIF($D64,X$51,"m"),-DATEDIF(X$51,$D64,"m")-1)</f>
        <v>6</v>
      </c>
      <c r="W64" s="44" t="n">
        <f aca="false">IF(AND(V64&gt;=1,V64&lt;=$E64*12),V64,0)</f>
        <v>6</v>
      </c>
      <c r="X64" s="45" t="n">
        <f aca="false">W64*$K64</f>
        <v>462372</v>
      </c>
      <c r="Z64" s="44" t="n">
        <f aca="false">IF(AB$51&gt;$D64,DATEDIF($D64,AB$51,"m"),-DATEDIF(AB$51,$D64,"m")-1)</f>
        <v>7</v>
      </c>
      <c r="AA64" s="44" t="n">
        <f aca="false">IF(AND(Z64&gt;=1,Z64&lt;=$E64*12),Z64,0)</f>
        <v>7</v>
      </c>
      <c r="AB64" s="45" t="n">
        <f aca="false">AA64*$K64</f>
        <v>539434</v>
      </c>
      <c r="AD64" s="44" t="n">
        <f aca="false">IF(AF$51&gt;$D64,DATEDIF($D64,AF$51,"m"),-DATEDIF(AF$51,$D64,"m")-1)</f>
        <v>8</v>
      </c>
      <c r="AE64" s="44" t="n">
        <f aca="false">IF(AND(AD64&gt;=1,AD64&lt;=$E64*12),AD64,0)</f>
        <v>8</v>
      </c>
      <c r="AF64" s="45" t="n">
        <f aca="false">AE64*$K64</f>
        <v>616496</v>
      </c>
      <c r="AH64" s="44" t="n">
        <f aca="false">IF(AJ$51&gt;$D64,DATEDIF($D64,AJ$51,"m"),-DATEDIF(AJ$51,$D64,"m")-1)</f>
        <v>9</v>
      </c>
      <c r="AI64" s="44" t="n">
        <f aca="false">IF(AND(AH64&gt;=1,AH64&lt;=$E64*12),AH64,0)</f>
        <v>9</v>
      </c>
      <c r="AJ64" s="45" t="n">
        <f aca="false">AI64*$K64</f>
        <v>693558</v>
      </c>
      <c r="AL64" s="44" t="n">
        <f aca="false">IF(AN$51&gt;$D64,DATEDIF($D64,AN$51,"m"),-DATEDIF(AN$51,$D64,"m")-1)</f>
        <v>10</v>
      </c>
      <c r="AM64" s="44" t="n">
        <f aca="false">IF(AND(AL64&gt;=1,AL64&lt;=$E64*12),AL64,0)</f>
        <v>10</v>
      </c>
      <c r="AN64" s="45" t="n">
        <f aca="false">AM64*$K64</f>
        <v>770620</v>
      </c>
      <c r="AP64" s="44" t="n">
        <f aca="false">IF(AR$51&gt;$D64,DATEDIF($D64,AR$51,"m"),-DATEDIF(AR$51,$D64,"m")-1)</f>
        <v>11</v>
      </c>
      <c r="AQ64" s="44" t="n">
        <f aca="false">IF(AND(AP64&gt;=1,AP64&lt;=$E64*12),AP64,0)</f>
        <v>11</v>
      </c>
      <c r="AR64" s="45" t="n">
        <f aca="false">AQ64*$K64</f>
        <v>847682</v>
      </c>
      <c r="AT64" s="44" t="n">
        <f aca="false">IF(AV$51&gt;$D64,DATEDIF($D64,AV$51,"m"),-DATEDIF(AV$51,$D64,"m")-1)</f>
        <v>12</v>
      </c>
      <c r="AU64" s="44" t="n">
        <f aca="false">IF(AND(AT64&gt;=1,AT64&lt;=$E64*12),AT64,0)</f>
        <v>12</v>
      </c>
      <c r="AV64" s="45" t="n">
        <f aca="false">AU64*$K64</f>
        <v>924744</v>
      </c>
      <c r="AX64" s="44" t="n">
        <f aca="false">IF(AZ$51&gt;$D64,DATEDIF($D64,AZ$51,"m"),-DATEDIF(AZ$51,$D64,"m")-1)</f>
        <v>13</v>
      </c>
      <c r="AY64" s="44" t="n">
        <f aca="false">IF(AND(AX64&gt;=1,AX64&lt;=$E64*12),AX64,0)</f>
        <v>13</v>
      </c>
      <c r="AZ64" s="45" t="n">
        <f aca="false">AY64*$K64</f>
        <v>1001806</v>
      </c>
      <c r="BB64" s="44" t="n">
        <f aca="false">IF(BD$51&gt;$D64,DATEDIF($D64,BD$51,"m"),-DATEDIF(BD$51,$D64,"m")-1)</f>
        <v>14</v>
      </c>
      <c r="BC64" s="44" t="n">
        <f aca="false">IF(AND(BB64&gt;=1,BB64&lt;=$E64*12),BB64,0)</f>
        <v>14</v>
      </c>
      <c r="BD64" s="45" t="n">
        <f aca="false">BC64*$K64</f>
        <v>1078868</v>
      </c>
      <c r="BF64" s="44" t="n">
        <f aca="false">IF(BH$51&gt;$D64,DATEDIF($D64,BH$51,"m"),-DATEDIF(BH$51,$D64,"m")-1)</f>
        <v>15</v>
      </c>
      <c r="BG64" s="44" t="n">
        <f aca="false">IF(AND(BF64&gt;=1,BF64&lt;=$E64*12),BF64,0)</f>
        <v>15</v>
      </c>
      <c r="BH64" s="45" t="n">
        <f aca="false">BG64*$K64</f>
        <v>1155930</v>
      </c>
    </row>
    <row r="65" customFormat="false" ht="14.25" hidden="false" customHeight="true" outlineLevel="1" collapsed="false">
      <c r="B65" s="35" t="n">
        <f aca="false">B64+1</f>
        <v>11</v>
      </c>
      <c r="C65" s="36" t="s">
        <v>58</v>
      </c>
      <c r="D65" s="37" t="n">
        <v>43042</v>
      </c>
      <c r="E65" s="38" t="n">
        <v>4</v>
      </c>
      <c r="F65" s="39" t="n">
        <v>2899000</v>
      </c>
      <c r="G65" s="38" t="n">
        <v>1</v>
      </c>
      <c r="H65" s="40" t="n">
        <f aca="false">F65*G65</f>
        <v>2899000</v>
      </c>
      <c r="I65" s="41" t="n">
        <v>0</v>
      </c>
      <c r="K65" s="41" t="n">
        <f aca="false">_xlfn.FLOOR.MATH(H65/(4*12))</f>
        <v>60395</v>
      </c>
      <c r="L65" s="32"/>
      <c r="N65" s="42" t="n">
        <f aca="false">IF(P$51&gt;$D65,DATEDIF($D65,P$51,"m"),-DATEDIF(P$51,$D65,"m")-1)</f>
        <v>-10</v>
      </c>
      <c r="O65" s="42" t="n">
        <f aca="false">IF(AND(N65&gt;=1,N65&lt;=$E65*12),N65,0)</f>
        <v>0</v>
      </c>
      <c r="P65" s="43" t="n">
        <f aca="false">O65*$K65</f>
        <v>0</v>
      </c>
      <c r="R65" s="44" t="n">
        <f aca="false">IF(T$51&gt;$D65,DATEDIF($D65,T$51,"m"),-DATEDIF(T$51,$D65,"m")-1)</f>
        <v>-9</v>
      </c>
      <c r="S65" s="44" t="n">
        <f aca="false">IF(AND(R65&gt;=1,R65&lt;=$E65*12),R65,0)</f>
        <v>0</v>
      </c>
      <c r="T65" s="45" t="n">
        <f aca="false">S65*$K65</f>
        <v>0</v>
      </c>
      <c r="V65" s="44" t="n">
        <f aca="false">IF(X$51&gt;$D65,DATEDIF($D65,X$51,"m"),-DATEDIF(X$51,$D65,"m")-1)</f>
        <v>-8</v>
      </c>
      <c r="W65" s="44" t="n">
        <f aca="false">IF(AND(V65&gt;=1,V65&lt;=$E65*12),V65,0)</f>
        <v>0</v>
      </c>
      <c r="X65" s="45" t="n">
        <f aca="false">W65*$K65</f>
        <v>0</v>
      </c>
      <c r="Z65" s="44" t="n">
        <f aca="false">IF(AB$51&gt;$D65,DATEDIF($D65,AB$51,"m"),-DATEDIF(AB$51,$D65,"m")-1)</f>
        <v>-7</v>
      </c>
      <c r="AA65" s="44" t="n">
        <f aca="false">IF(AND(Z65&gt;=1,Z65&lt;=$E65*12),Z65,0)</f>
        <v>0</v>
      </c>
      <c r="AB65" s="45" t="n">
        <f aca="false">AA65*$K65</f>
        <v>0</v>
      </c>
      <c r="AD65" s="44" t="n">
        <f aca="false">IF(AF$51&gt;$D65,DATEDIF($D65,AF$51,"m"),-DATEDIF(AF$51,$D65,"m")-1)</f>
        <v>-6</v>
      </c>
      <c r="AE65" s="44" t="n">
        <f aca="false">IF(AND(AD65&gt;=1,AD65&lt;=$E65*12),AD65,0)</f>
        <v>0</v>
      </c>
      <c r="AF65" s="45" t="n">
        <f aca="false">AE65*$K65</f>
        <v>0</v>
      </c>
      <c r="AH65" s="44" t="n">
        <f aca="false">IF(AJ$51&gt;$D65,DATEDIF($D65,AJ$51,"m"),-DATEDIF(AJ$51,$D65,"m")-1)</f>
        <v>-5</v>
      </c>
      <c r="AI65" s="44" t="n">
        <f aca="false">IF(AND(AH65&gt;=1,AH65&lt;=$E65*12),AH65,0)</f>
        <v>0</v>
      </c>
      <c r="AJ65" s="45" t="n">
        <f aca="false">AI65*$K65</f>
        <v>0</v>
      </c>
      <c r="AL65" s="44" t="n">
        <f aca="false">IF(AN$51&gt;$D65,DATEDIF($D65,AN$51,"m"),-DATEDIF(AN$51,$D65,"m")-1)</f>
        <v>-4</v>
      </c>
      <c r="AM65" s="44" t="n">
        <f aca="false">IF(AND(AL65&gt;=1,AL65&lt;=$E65*12),AL65,0)</f>
        <v>0</v>
      </c>
      <c r="AN65" s="45" t="n">
        <f aca="false">AM65*$K65</f>
        <v>0</v>
      </c>
      <c r="AP65" s="44" t="n">
        <f aca="false">IF(AR$51&gt;$D65,DATEDIF($D65,AR$51,"m"),-DATEDIF(AR$51,$D65,"m")-1)</f>
        <v>-3</v>
      </c>
      <c r="AQ65" s="44" t="n">
        <f aca="false">IF(AND(AP65&gt;=1,AP65&lt;=$E65*12),AP65,0)</f>
        <v>0</v>
      </c>
      <c r="AR65" s="45" t="n">
        <f aca="false">AQ65*$K65</f>
        <v>0</v>
      </c>
      <c r="AT65" s="44" t="n">
        <f aca="false">IF(AV$51&gt;$D65,DATEDIF($D65,AV$51,"m"),-DATEDIF(AV$51,$D65,"m")-1)</f>
        <v>-2</v>
      </c>
      <c r="AU65" s="44" t="n">
        <f aca="false">IF(AND(AT65&gt;=1,AT65&lt;=$E65*12),AT65,0)</f>
        <v>0</v>
      </c>
      <c r="AV65" s="45" t="n">
        <f aca="false">AU65*$K65</f>
        <v>0</v>
      </c>
      <c r="AX65" s="44" t="n">
        <f aca="false">IF(AZ$51&gt;$D65,DATEDIF($D65,AZ$51,"m"),-DATEDIF(AZ$51,$D65,"m")-1)</f>
        <v>-1</v>
      </c>
      <c r="AY65" s="44" t="n">
        <f aca="false">IF(AND(AX65&gt;=1,AX65&lt;=$E65*12),AX65,0)</f>
        <v>0</v>
      </c>
      <c r="AZ65" s="45" t="n">
        <f aca="false">AY65*$K65</f>
        <v>0</v>
      </c>
      <c r="BB65" s="44" t="n">
        <f aca="false">IF(BD$51&gt;$D65,DATEDIF($D65,BD$51,"m"),-DATEDIF(BD$51,$D65,"m")-1)</f>
        <v>0</v>
      </c>
      <c r="BC65" s="44" t="n">
        <f aca="false">IF(AND(BB65&gt;=1,BB65&lt;=$E65*12),BB65,0)</f>
        <v>0</v>
      </c>
      <c r="BD65" s="45" t="n">
        <f aca="false">BC65*$K65</f>
        <v>0</v>
      </c>
      <c r="BF65" s="44" t="n">
        <f aca="false">IF(BH$51&gt;$D65,DATEDIF($D65,BH$51,"m"),-DATEDIF(BH$51,$D65,"m")-1)</f>
        <v>1</v>
      </c>
      <c r="BG65" s="44" t="n">
        <f aca="false">IF(AND(BF65&gt;=1,BF65&lt;=$E65*12),BF65,0)</f>
        <v>1</v>
      </c>
      <c r="BH65" s="45" t="n">
        <f aca="false">BG65*$K65</f>
        <v>60395</v>
      </c>
    </row>
    <row r="66" customFormat="false" ht="14.25" hidden="false" customHeight="true" outlineLevel="1" collapsed="false">
      <c r="B66" s="61"/>
      <c r="C66" s="34" t="s">
        <v>49</v>
      </c>
      <c r="D66" s="62"/>
      <c r="E66" s="3"/>
      <c r="F66" s="63"/>
      <c r="G66" s="3"/>
      <c r="H66" s="63"/>
      <c r="I66" s="64"/>
      <c r="K66" s="3"/>
      <c r="L66" s="32"/>
    </row>
    <row r="67" customFormat="false" ht="14.25" hidden="false" customHeight="true" outlineLevel="1" collapsed="false">
      <c r="B67" s="35" t="n">
        <f aca="false">B65+1</f>
        <v>12</v>
      </c>
      <c r="C67" s="36" t="s">
        <v>50</v>
      </c>
      <c r="D67" s="37" t="n">
        <v>42493</v>
      </c>
      <c r="E67" s="38" t="n">
        <v>4</v>
      </c>
      <c r="F67" s="39" t="n">
        <v>635000</v>
      </c>
      <c r="G67" s="38" t="n">
        <v>20</v>
      </c>
      <c r="H67" s="40" t="n">
        <f aca="false">F67*G67</f>
        <v>12700000</v>
      </c>
      <c r="I67" s="41" t="n">
        <f aca="false">H67-BH37</f>
        <v>10847919</v>
      </c>
      <c r="K67" s="41" t="n">
        <f aca="false">_xlfn.FLOOR.MATH(H67/(4*12))</f>
        <v>264583</v>
      </c>
      <c r="L67" s="32"/>
      <c r="N67" s="42" t="n">
        <f aca="false">IF(P$51&gt;$D67,DATEDIF($D67,P$51,"m"),-DATEDIF(P$51,$D67,"m")-1)</f>
        <v>8</v>
      </c>
      <c r="O67" s="42" t="n">
        <f aca="false">IF(AND(N67&gt;=1,N67&lt;=$E67*12),N67,0)</f>
        <v>8</v>
      </c>
      <c r="P67" s="43" t="n">
        <f aca="false">O67*$K67</f>
        <v>2116664</v>
      </c>
      <c r="R67" s="44" t="n">
        <f aca="false">IF(T$51&gt;$D67,DATEDIF($D67,T$51,"m"),-DATEDIF(T$51,$D67,"m")-1)</f>
        <v>9</v>
      </c>
      <c r="S67" s="44" t="n">
        <f aca="false">IF(AND(R67&gt;=1,R67&lt;=$E67*12),R67,0)</f>
        <v>9</v>
      </c>
      <c r="T67" s="45" t="n">
        <f aca="false">S67*$K67</f>
        <v>2381247</v>
      </c>
      <c r="V67" s="44" t="n">
        <f aca="false">IF(X$51&gt;$D67,DATEDIF($D67,X$51,"m"),-DATEDIF(X$51,$D67,"m")-1)</f>
        <v>10</v>
      </c>
      <c r="W67" s="44" t="n">
        <f aca="false">IF(AND(V67&gt;=1,V67&lt;=$E67*12),V67,0)</f>
        <v>10</v>
      </c>
      <c r="X67" s="45" t="n">
        <f aca="false">W67*$K67</f>
        <v>2645830</v>
      </c>
      <c r="Z67" s="44" t="n">
        <f aca="false">IF(AB$51&gt;$D67,DATEDIF($D67,AB$51,"m"),-DATEDIF(AB$51,$D67,"m")-1)</f>
        <v>11</v>
      </c>
      <c r="AA67" s="44" t="n">
        <f aca="false">IF(AND(Z67&gt;=1,Z67&lt;=$E67*12),Z67,0)</f>
        <v>11</v>
      </c>
      <c r="AB67" s="45" t="n">
        <f aca="false">AA67*$K67</f>
        <v>2910413</v>
      </c>
      <c r="AD67" s="44" t="n">
        <f aca="false">IF(AF$51&gt;$D67,DATEDIF($D67,AF$51,"m"),-DATEDIF(AF$51,$D67,"m")-1)</f>
        <v>12</v>
      </c>
      <c r="AE67" s="44" t="n">
        <f aca="false">IF(AND(AD67&gt;=1,AD67&lt;=$E67*12),AD67,0)</f>
        <v>12</v>
      </c>
      <c r="AF67" s="45" t="n">
        <f aca="false">AE67*$K67</f>
        <v>3174996</v>
      </c>
      <c r="AH67" s="44" t="n">
        <f aca="false">IF(AJ$51&gt;$D67,DATEDIF($D67,AJ$51,"m"),-DATEDIF(AJ$51,$D67,"m")-1)</f>
        <v>13</v>
      </c>
      <c r="AI67" s="44" t="n">
        <f aca="false">IF(AND(AH67&gt;=1,AH67&lt;=$E67*12),AH67,0)</f>
        <v>13</v>
      </c>
      <c r="AJ67" s="45" t="n">
        <f aca="false">AI67*$K67</f>
        <v>3439579</v>
      </c>
      <c r="AL67" s="44" t="n">
        <f aca="false">IF(AN$51&gt;$D67,DATEDIF($D67,AN$51,"m"),-DATEDIF(AN$51,$D67,"m")-1)</f>
        <v>14</v>
      </c>
      <c r="AM67" s="44" t="n">
        <f aca="false">IF(AND(AL67&gt;=1,AL67&lt;=$E67*12),AL67,0)</f>
        <v>14</v>
      </c>
      <c r="AN67" s="45" t="n">
        <f aca="false">AM67*$K67</f>
        <v>3704162</v>
      </c>
      <c r="AP67" s="44" t="n">
        <f aca="false">IF(AR$51&gt;$D67,DATEDIF($D67,AR$51,"m"),-DATEDIF(AR$51,$D67,"m")-1)</f>
        <v>15</v>
      </c>
      <c r="AQ67" s="44" t="n">
        <f aca="false">IF(AND(AP67&gt;=1,AP67&lt;=$E67*12),AP67,0)</f>
        <v>15</v>
      </c>
      <c r="AR67" s="45" t="n">
        <f aca="false">AQ67*$K67</f>
        <v>3968745</v>
      </c>
      <c r="AT67" s="44" t="n">
        <f aca="false">IF(AV$51&gt;$D67,DATEDIF($D67,AV$51,"m"),-DATEDIF(AV$51,$D67,"m")-1)</f>
        <v>16</v>
      </c>
      <c r="AU67" s="44" t="n">
        <f aca="false">IF(AND(AT67&gt;=1,AT67&lt;=$E67*12),AT67,0)</f>
        <v>16</v>
      </c>
      <c r="AV67" s="45" t="n">
        <f aca="false">AU67*$K67</f>
        <v>4233328</v>
      </c>
      <c r="AX67" s="44" t="n">
        <f aca="false">IF(AZ$51&gt;$D67,DATEDIF($D67,AZ$51,"m"),-DATEDIF(AZ$51,$D67,"m")-1)</f>
        <v>17</v>
      </c>
      <c r="AY67" s="44" t="n">
        <f aca="false">IF(AND(AX67&gt;=1,AX67&lt;=$E67*12),AX67,0)</f>
        <v>17</v>
      </c>
      <c r="AZ67" s="45" t="n">
        <f aca="false">AY67*$K67</f>
        <v>4497911</v>
      </c>
      <c r="BB67" s="44" t="n">
        <f aca="false">IF(BD$51&gt;$D67,DATEDIF($D67,BD$51,"m"),-DATEDIF(BD$51,$D67,"m")-1)</f>
        <v>18</v>
      </c>
      <c r="BC67" s="44" t="n">
        <f aca="false">IF(AND(BB67&gt;=1,BB67&lt;=$E67*12),BB67,0)</f>
        <v>18</v>
      </c>
      <c r="BD67" s="45" t="n">
        <f aca="false">BC67*$K67</f>
        <v>4762494</v>
      </c>
      <c r="BF67" s="44" t="n">
        <f aca="false">IF(BH$51&gt;$D67,DATEDIF($D67,BH$51,"m"),-DATEDIF(BH$51,$D67,"m")-1)</f>
        <v>19</v>
      </c>
      <c r="BG67" s="44" t="n">
        <f aca="false">IF(AND(BF67&gt;=1,BF67&lt;=$E67*12),BF67,0)</f>
        <v>19</v>
      </c>
      <c r="BH67" s="45" t="n">
        <f aca="false">BG67*$K67</f>
        <v>5027077</v>
      </c>
    </row>
    <row r="68" customFormat="false" ht="14.25" hidden="false" customHeight="true" outlineLevel="1" collapsed="false">
      <c r="B68" s="35" t="n">
        <f aca="false">B67+1</f>
        <v>13</v>
      </c>
      <c r="C68" s="36" t="s">
        <v>51</v>
      </c>
      <c r="D68" s="37" t="n">
        <v>42524</v>
      </c>
      <c r="E68" s="38" t="n">
        <v>4</v>
      </c>
      <c r="F68" s="39" t="n">
        <v>3299000</v>
      </c>
      <c r="G68" s="38" t="n">
        <v>3</v>
      </c>
      <c r="H68" s="40" t="n">
        <f aca="false">F68*G68</f>
        <v>9897000</v>
      </c>
      <c r="I68" s="41" t="n">
        <f aca="false">H68-BH38</f>
        <v>8659878</v>
      </c>
      <c r="K68" s="41" t="n">
        <f aca="false">_xlfn.FLOOR.MATH(H68/(4*12))</f>
        <v>206187</v>
      </c>
      <c r="L68" s="32"/>
      <c r="N68" s="42" t="n">
        <f aca="false">IF(P$51&gt;$D68,DATEDIF($D68,P$51,"m"),-DATEDIF(P$51,$D68,"m")-1)</f>
        <v>7</v>
      </c>
      <c r="O68" s="42" t="n">
        <f aca="false">IF(AND(N68&gt;=1,N68&lt;=$E68*12),N68,0)</f>
        <v>7</v>
      </c>
      <c r="P68" s="43" t="n">
        <f aca="false">O68*$K68</f>
        <v>1443309</v>
      </c>
      <c r="R68" s="44" t="n">
        <f aca="false">IF(T$51&gt;$D68,DATEDIF($D68,T$51,"m"),-DATEDIF(T$51,$D68,"m")-1)</f>
        <v>8</v>
      </c>
      <c r="S68" s="44" t="n">
        <f aca="false">IF(AND(R68&gt;=1,R68&lt;=$E68*12),R68,0)</f>
        <v>8</v>
      </c>
      <c r="T68" s="45" t="n">
        <f aca="false">S68*$K68</f>
        <v>1649496</v>
      </c>
      <c r="V68" s="44" t="n">
        <f aca="false">IF(X$51&gt;$D68,DATEDIF($D68,X$51,"m"),-DATEDIF(X$51,$D68,"m")-1)</f>
        <v>9</v>
      </c>
      <c r="W68" s="44" t="n">
        <f aca="false">IF(AND(V68&gt;=1,V68&lt;=$E68*12),V68,0)</f>
        <v>9</v>
      </c>
      <c r="X68" s="45" t="n">
        <f aca="false">W68*$K68</f>
        <v>1855683</v>
      </c>
      <c r="Z68" s="44" t="n">
        <f aca="false">IF(AB$51&gt;$D68,DATEDIF($D68,AB$51,"m"),-DATEDIF(AB$51,$D68,"m")-1)</f>
        <v>10</v>
      </c>
      <c r="AA68" s="44" t="n">
        <f aca="false">IF(AND(Z68&gt;=1,Z68&lt;=$E68*12),Z68,0)</f>
        <v>10</v>
      </c>
      <c r="AB68" s="45" t="n">
        <f aca="false">AA68*$K68</f>
        <v>2061870</v>
      </c>
      <c r="AD68" s="44" t="n">
        <f aca="false">IF(AF$51&gt;$D68,DATEDIF($D68,AF$51,"m"),-DATEDIF(AF$51,$D68,"m")-1)</f>
        <v>11</v>
      </c>
      <c r="AE68" s="44" t="n">
        <f aca="false">IF(AND(AD68&gt;=1,AD68&lt;=$E68*12),AD68,0)</f>
        <v>11</v>
      </c>
      <c r="AF68" s="45" t="n">
        <f aca="false">AE68*$K68</f>
        <v>2268057</v>
      </c>
      <c r="AH68" s="44" t="n">
        <f aca="false">IF(AJ$51&gt;$D68,DATEDIF($D68,AJ$51,"m"),-DATEDIF(AJ$51,$D68,"m")-1)</f>
        <v>12</v>
      </c>
      <c r="AI68" s="44" t="n">
        <f aca="false">IF(AND(AH68&gt;=1,AH68&lt;=$E68*12),AH68,0)</f>
        <v>12</v>
      </c>
      <c r="AJ68" s="45" t="n">
        <f aca="false">AI68*$K68</f>
        <v>2474244</v>
      </c>
      <c r="AL68" s="44" t="n">
        <f aca="false">IF(AN$51&gt;$D68,DATEDIF($D68,AN$51,"m"),-DATEDIF(AN$51,$D68,"m")-1)</f>
        <v>13</v>
      </c>
      <c r="AM68" s="44" t="n">
        <f aca="false">IF(AND(AL68&gt;=1,AL68&lt;=$E68*12),AL68,0)</f>
        <v>13</v>
      </c>
      <c r="AN68" s="45" t="n">
        <f aca="false">AM68*$K68</f>
        <v>2680431</v>
      </c>
      <c r="AP68" s="44" t="n">
        <f aca="false">IF(AR$51&gt;$D68,DATEDIF($D68,AR$51,"m"),-DATEDIF(AR$51,$D68,"m")-1)</f>
        <v>14</v>
      </c>
      <c r="AQ68" s="44" t="n">
        <f aca="false">IF(AND(AP68&gt;=1,AP68&lt;=$E68*12),AP68,0)</f>
        <v>14</v>
      </c>
      <c r="AR68" s="45" t="n">
        <f aca="false">AQ68*$K68</f>
        <v>2886618</v>
      </c>
      <c r="AT68" s="44" t="n">
        <f aca="false">IF(AV$51&gt;$D68,DATEDIF($D68,AV$51,"m"),-DATEDIF(AV$51,$D68,"m")-1)</f>
        <v>15</v>
      </c>
      <c r="AU68" s="44" t="n">
        <f aca="false">IF(AND(AT68&gt;=1,AT68&lt;=$E68*12),AT68,0)</f>
        <v>15</v>
      </c>
      <c r="AV68" s="45" t="n">
        <f aca="false">AU68*$K68</f>
        <v>3092805</v>
      </c>
      <c r="AX68" s="44" t="n">
        <f aca="false">IF(AZ$51&gt;$D68,DATEDIF($D68,AZ$51,"m"),-DATEDIF(AZ$51,$D68,"m")-1)</f>
        <v>16</v>
      </c>
      <c r="AY68" s="44" t="n">
        <f aca="false">IF(AND(AX68&gt;=1,AX68&lt;=$E68*12),AX68,0)</f>
        <v>16</v>
      </c>
      <c r="AZ68" s="45" t="n">
        <f aca="false">AY68*$K68</f>
        <v>3298992</v>
      </c>
      <c r="BB68" s="44" t="n">
        <f aca="false">IF(BD$51&gt;$D68,DATEDIF($D68,BD$51,"m"),-DATEDIF(BD$51,$D68,"m")-1)</f>
        <v>17</v>
      </c>
      <c r="BC68" s="44" t="n">
        <f aca="false">IF(AND(BB68&gt;=1,BB68&lt;=$E68*12),BB68,0)</f>
        <v>17</v>
      </c>
      <c r="BD68" s="45" t="n">
        <f aca="false">BC68*$K68</f>
        <v>3505179</v>
      </c>
      <c r="BF68" s="44" t="n">
        <f aca="false">IF(BH$51&gt;$D68,DATEDIF($D68,BH$51,"m"),-DATEDIF(BH$51,$D68,"m")-1)</f>
        <v>18</v>
      </c>
      <c r="BG68" s="44" t="n">
        <f aca="false">IF(AND(BF68&gt;=1,BF68&lt;=$E68*12),BF68,0)</f>
        <v>18</v>
      </c>
      <c r="BH68" s="45" t="n">
        <f aca="false">BG68*$K68</f>
        <v>3711366</v>
      </c>
    </row>
    <row r="69" customFormat="false" ht="14.25" hidden="false" customHeight="true" outlineLevel="1" collapsed="false">
      <c r="B69" s="35" t="n">
        <f aca="false">B68+1</f>
        <v>14</v>
      </c>
      <c r="C69" s="36" t="s">
        <v>52</v>
      </c>
      <c r="D69" s="37" t="n">
        <v>42585</v>
      </c>
      <c r="E69" s="38" t="n">
        <v>4</v>
      </c>
      <c r="F69" s="39" t="n">
        <v>2250000</v>
      </c>
      <c r="G69" s="38" t="n">
        <v>1</v>
      </c>
      <c r="H69" s="40" t="n">
        <f aca="false">F69*G69</f>
        <v>2250000</v>
      </c>
      <c r="I69" s="41" t="n">
        <f aca="false">H69-BH39</f>
        <v>2062500</v>
      </c>
      <c r="K69" s="41" t="n">
        <f aca="false">_xlfn.FLOOR.MATH(H69/(4*12))</f>
        <v>46875</v>
      </c>
      <c r="L69" s="32"/>
      <c r="N69" s="42" t="n">
        <f aca="false">IF(P$51&gt;$D69,DATEDIF($D69,P$51,"m"),-DATEDIF(P$51,$D69,"m")-1)</f>
        <v>5</v>
      </c>
      <c r="O69" s="42" t="n">
        <f aca="false">IF(AND(N69&gt;=1,N69&lt;=$E69*12),N69,0)</f>
        <v>5</v>
      </c>
      <c r="P69" s="43" t="n">
        <f aca="false">O69*$K69</f>
        <v>234375</v>
      </c>
      <c r="R69" s="44" t="n">
        <f aca="false">IF(T$51&gt;$D69,DATEDIF($D69,T$51,"m"),-DATEDIF(T$51,$D69,"m")-1)</f>
        <v>6</v>
      </c>
      <c r="S69" s="44" t="n">
        <f aca="false">IF(AND(R69&gt;=1,R69&lt;=$E69*12),R69,0)</f>
        <v>6</v>
      </c>
      <c r="T69" s="45" t="n">
        <f aca="false">S69*$K69</f>
        <v>281250</v>
      </c>
      <c r="V69" s="44" t="n">
        <f aca="false">IF(X$51&gt;$D69,DATEDIF($D69,X$51,"m"),-DATEDIF(X$51,$D69,"m")-1)</f>
        <v>7</v>
      </c>
      <c r="W69" s="44" t="n">
        <f aca="false">IF(AND(V69&gt;=1,V69&lt;=$E69*12),V69,0)</f>
        <v>7</v>
      </c>
      <c r="X69" s="45" t="n">
        <f aca="false">W69*$K69</f>
        <v>328125</v>
      </c>
      <c r="Z69" s="44" t="n">
        <f aca="false">IF(AB$51&gt;$D69,DATEDIF($D69,AB$51,"m"),-DATEDIF(AB$51,$D69,"m")-1)</f>
        <v>8</v>
      </c>
      <c r="AA69" s="44" t="n">
        <f aca="false">IF(AND(Z69&gt;=1,Z69&lt;=$E69*12),Z69,0)</f>
        <v>8</v>
      </c>
      <c r="AB69" s="45" t="n">
        <f aca="false">AA69*$K69</f>
        <v>375000</v>
      </c>
      <c r="AD69" s="44" t="n">
        <f aca="false">IF(AF$51&gt;$D69,DATEDIF($D69,AF$51,"m"),-DATEDIF(AF$51,$D69,"m")-1)</f>
        <v>9</v>
      </c>
      <c r="AE69" s="44" t="n">
        <f aca="false">IF(AND(AD69&gt;=1,AD69&lt;=$E69*12),AD69,0)</f>
        <v>9</v>
      </c>
      <c r="AF69" s="45" t="n">
        <f aca="false">AE69*$K69</f>
        <v>421875</v>
      </c>
      <c r="AH69" s="44" t="n">
        <f aca="false">IF(AJ$51&gt;$D69,DATEDIF($D69,AJ$51,"m"),-DATEDIF(AJ$51,$D69,"m")-1)</f>
        <v>10</v>
      </c>
      <c r="AI69" s="44" t="n">
        <f aca="false">IF(AND(AH69&gt;=1,AH69&lt;=$E69*12),AH69,0)</f>
        <v>10</v>
      </c>
      <c r="AJ69" s="45" t="n">
        <f aca="false">AI69*$K69</f>
        <v>468750</v>
      </c>
      <c r="AL69" s="44" t="n">
        <f aca="false">IF(AN$51&gt;$D69,DATEDIF($D69,AN$51,"m"),-DATEDIF(AN$51,$D69,"m")-1)</f>
        <v>11</v>
      </c>
      <c r="AM69" s="44" t="n">
        <f aca="false">IF(AND(AL69&gt;=1,AL69&lt;=$E69*12),AL69,0)</f>
        <v>11</v>
      </c>
      <c r="AN69" s="45" t="n">
        <f aca="false">AM69*$K69</f>
        <v>515625</v>
      </c>
      <c r="AP69" s="44" t="n">
        <f aca="false">IF(AR$51&gt;$D69,DATEDIF($D69,AR$51,"m"),-DATEDIF(AR$51,$D69,"m")-1)</f>
        <v>12</v>
      </c>
      <c r="AQ69" s="44" t="n">
        <f aca="false">IF(AND(AP69&gt;=1,AP69&lt;=$E69*12),AP69,0)</f>
        <v>12</v>
      </c>
      <c r="AR69" s="45" t="n">
        <f aca="false">AQ69*$K69</f>
        <v>562500</v>
      </c>
      <c r="AT69" s="44" t="n">
        <f aca="false">IF(AV$51&gt;$D69,DATEDIF($D69,AV$51,"m"),-DATEDIF(AV$51,$D69,"m")-1)</f>
        <v>13</v>
      </c>
      <c r="AU69" s="44" t="n">
        <f aca="false">IF(AND(AT69&gt;=1,AT69&lt;=$E69*12),AT69,0)</f>
        <v>13</v>
      </c>
      <c r="AV69" s="45" t="n">
        <f aca="false">AU69*$K69</f>
        <v>609375</v>
      </c>
      <c r="AX69" s="44" t="n">
        <f aca="false">IF(AZ$51&gt;$D69,DATEDIF($D69,AZ$51,"m"),-DATEDIF(AZ$51,$D69,"m")-1)</f>
        <v>14</v>
      </c>
      <c r="AY69" s="44" t="n">
        <f aca="false">IF(AND(AX69&gt;=1,AX69&lt;=$E69*12),AX69,0)</f>
        <v>14</v>
      </c>
      <c r="AZ69" s="45" t="n">
        <f aca="false">AY69*$K69</f>
        <v>656250</v>
      </c>
      <c r="BB69" s="44" t="n">
        <f aca="false">IF(BD$51&gt;$D69,DATEDIF($D69,BD$51,"m"),-DATEDIF(BD$51,$D69,"m")-1)</f>
        <v>15</v>
      </c>
      <c r="BC69" s="44" t="n">
        <f aca="false">IF(AND(BB69&gt;=1,BB69&lt;=$E69*12),BB69,0)</f>
        <v>15</v>
      </c>
      <c r="BD69" s="45" t="n">
        <f aca="false">BC69*$K69</f>
        <v>703125</v>
      </c>
      <c r="BF69" s="44" t="n">
        <f aca="false">IF(BH$51&gt;$D69,DATEDIF($D69,BH$51,"m"),-DATEDIF(BH$51,$D69,"m")-1)</f>
        <v>16</v>
      </c>
      <c r="BG69" s="44" t="n">
        <f aca="false">IF(AND(BF69&gt;=1,BF69&lt;=$E69*12),BF69,0)</f>
        <v>16</v>
      </c>
      <c r="BH69" s="45" t="n">
        <f aca="false">BG69*$K69</f>
        <v>750000</v>
      </c>
    </row>
    <row r="70" customFormat="false" ht="8.25" hidden="false" customHeight="true" outlineLevel="1" collapsed="false">
      <c r="B70" s="46"/>
      <c r="D70" s="30"/>
      <c r="E70" s="30"/>
      <c r="F70" s="3"/>
      <c r="G70" s="30"/>
      <c r="H70" s="3"/>
      <c r="I70" s="3"/>
      <c r="K70" s="31"/>
      <c r="L70" s="32"/>
    </row>
    <row r="71" customFormat="false" ht="14.25" hidden="false" customHeight="true" outlineLevel="1" collapsed="false">
      <c r="B71" s="28" t="s">
        <v>53</v>
      </c>
      <c r="C71" s="29" t="s">
        <v>54</v>
      </c>
      <c r="D71" s="30"/>
      <c r="E71" s="30"/>
      <c r="F71" s="3"/>
      <c r="G71" s="30"/>
      <c r="H71" s="3"/>
      <c r="I71" s="3"/>
      <c r="K71" s="31"/>
      <c r="L71" s="32"/>
    </row>
    <row r="72" customFormat="false" ht="14.25" hidden="false" customHeight="true" outlineLevel="1" collapsed="false">
      <c r="B72" s="33" t="s">
        <v>32</v>
      </c>
      <c r="C72" s="34" t="s">
        <v>55</v>
      </c>
      <c r="D72" s="30"/>
      <c r="E72" s="30"/>
      <c r="F72" s="3"/>
      <c r="G72" s="30"/>
      <c r="H72" s="3"/>
      <c r="I72" s="3"/>
      <c r="K72" s="31"/>
      <c r="L72" s="32"/>
    </row>
    <row r="73" customFormat="false" ht="14.25" hidden="false" customHeight="true" outlineLevel="1" collapsed="false">
      <c r="B73" s="35" t="n">
        <v>1</v>
      </c>
      <c r="C73" s="36" t="s">
        <v>56</v>
      </c>
      <c r="D73" s="37" t="n">
        <v>42628</v>
      </c>
      <c r="E73" s="38" t="n">
        <v>4</v>
      </c>
      <c r="F73" s="39" t="n">
        <v>5000000</v>
      </c>
      <c r="G73" s="38" t="n">
        <v>1</v>
      </c>
      <c r="H73" s="40" t="n">
        <f aca="false">F73*G73</f>
        <v>5000000</v>
      </c>
      <c r="I73" s="41" t="n">
        <f aca="false">H73-BH43</f>
        <v>4687502</v>
      </c>
      <c r="K73" s="41" t="n">
        <f aca="false">_xlfn.FLOOR.MATH(H73/(4*12))</f>
        <v>104166</v>
      </c>
      <c r="L73" s="32"/>
      <c r="N73" s="42" t="n">
        <f aca="false">IF(P$51&gt;$D73,DATEDIF($D73,P$51,"m"),-DATEDIF(P$51,$D73,"m")-1)</f>
        <v>4</v>
      </c>
      <c r="O73" s="42" t="n">
        <f aca="false">IF(AND(N73&gt;=1,N73&lt;=$E73*12),N73,0)</f>
        <v>4</v>
      </c>
      <c r="P73" s="43" t="n">
        <f aca="false">O73*$K73</f>
        <v>416664</v>
      </c>
      <c r="R73" s="44" t="n">
        <f aca="false">IF(T$51&gt;$D73,DATEDIF($D73,T$51,"m"),-DATEDIF(T$51,$D73,"m")-1)</f>
        <v>5</v>
      </c>
      <c r="S73" s="44" t="n">
        <f aca="false">IF(AND(R73&gt;=1,R73&lt;=$E73*12),R73,0)</f>
        <v>5</v>
      </c>
      <c r="T73" s="45" t="n">
        <f aca="false">S73*$K73</f>
        <v>520830</v>
      </c>
      <c r="V73" s="44" t="n">
        <f aca="false">IF(X$51&gt;$D73,DATEDIF($D73,X$51,"m"),-DATEDIF(X$51,$D73,"m")-1)</f>
        <v>6</v>
      </c>
      <c r="W73" s="44" t="n">
        <f aca="false">IF(AND(V73&gt;=1,V73&lt;=$E73*12),V73,0)</f>
        <v>6</v>
      </c>
      <c r="X73" s="45" t="n">
        <f aca="false">W73*$K73</f>
        <v>624996</v>
      </c>
      <c r="Z73" s="44" t="n">
        <f aca="false">IF(AB$51&gt;$D73,DATEDIF($D73,AB$51,"m"),-DATEDIF(AB$51,$D73,"m")-1)</f>
        <v>7</v>
      </c>
      <c r="AA73" s="44" t="n">
        <f aca="false">IF(AND(Z73&gt;=1,Z73&lt;=$E73*12),Z73,0)</f>
        <v>7</v>
      </c>
      <c r="AB73" s="45" t="n">
        <f aca="false">AA73*$K73</f>
        <v>729162</v>
      </c>
      <c r="AD73" s="44" t="n">
        <f aca="false">IF(AF$51&gt;$D73,DATEDIF($D73,AF$51,"m"),-DATEDIF(AF$51,$D73,"m")-1)</f>
        <v>8</v>
      </c>
      <c r="AE73" s="44" t="n">
        <f aca="false">IF(AND(AD73&gt;=1,AD73&lt;=$E73*12),AD73,0)</f>
        <v>8</v>
      </c>
      <c r="AF73" s="45" t="n">
        <f aca="false">AE73*$K73</f>
        <v>833328</v>
      </c>
      <c r="AH73" s="44" t="n">
        <f aca="false">IF(AJ$51&gt;$D73,DATEDIF($D73,AJ$51,"m"),-DATEDIF(AJ$51,$D73,"m")-1)</f>
        <v>9</v>
      </c>
      <c r="AI73" s="44" t="n">
        <f aca="false">IF(AND(AH73&gt;=1,AH73&lt;=$E73*12),AH73,0)</f>
        <v>9</v>
      </c>
      <c r="AJ73" s="45" t="n">
        <f aca="false">AI73*$K73</f>
        <v>937494</v>
      </c>
      <c r="AL73" s="44" t="n">
        <f aca="false">IF(AN$51&gt;$D73,DATEDIF($D73,AN$51,"m"),-DATEDIF(AN$51,$D73,"m")-1)</f>
        <v>10</v>
      </c>
      <c r="AM73" s="44" t="n">
        <f aca="false">IF(AND(AL73&gt;=1,AL73&lt;=$E73*12),AL73,0)</f>
        <v>10</v>
      </c>
      <c r="AN73" s="45" t="n">
        <f aca="false">AM73*$K73</f>
        <v>1041660</v>
      </c>
      <c r="AP73" s="44" t="n">
        <f aca="false">IF(AR$51&gt;$D73,DATEDIF($D73,AR$51,"m"),-DATEDIF(AR$51,$D73,"m")-1)</f>
        <v>11</v>
      </c>
      <c r="AQ73" s="44" t="n">
        <f aca="false">IF(AND(AP73&gt;=1,AP73&lt;=$E73*12),AP73,0)</f>
        <v>11</v>
      </c>
      <c r="AR73" s="45" t="n">
        <f aca="false">AQ73*$K73</f>
        <v>1145826</v>
      </c>
      <c r="AT73" s="44" t="n">
        <f aca="false">IF(AV$51&gt;$D73,DATEDIF($D73,AV$51,"m"),-DATEDIF(AV$51,$D73,"m")-1)</f>
        <v>12</v>
      </c>
      <c r="AU73" s="44" t="n">
        <f aca="false">IF(AND(AT73&gt;=1,AT73&lt;=$E73*12),AT73,0)</f>
        <v>12</v>
      </c>
      <c r="AV73" s="45" t="n">
        <f aca="false">AU73*$K73</f>
        <v>1249992</v>
      </c>
      <c r="AX73" s="44" t="n">
        <f aca="false">IF(AZ$51&gt;$D73,DATEDIF($D73,AZ$51,"m"),-DATEDIF(AZ$51,$D73,"m")-1)</f>
        <v>13</v>
      </c>
      <c r="AY73" s="44" t="n">
        <f aca="false">IF(AND(AX73&gt;=1,AX73&lt;=$E73*12),AX73,0)</f>
        <v>13</v>
      </c>
      <c r="AZ73" s="45" t="n">
        <f aca="false">AY73*$K73</f>
        <v>1354158</v>
      </c>
      <c r="BB73" s="44" t="n">
        <f aca="false">IF(BD$51&gt;$D73,DATEDIF($D73,BD$51,"m"),-DATEDIF(BD$51,$D73,"m")-1)</f>
        <v>14</v>
      </c>
      <c r="BC73" s="44" t="n">
        <f aca="false">IF(AND(BB73&gt;=1,BB73&lt;=$E73*12),BB73,0)</f>
        <v>14</v>
      </c>
      <c r="BD73" s="45" t="n">
        <f aca="false">BC73*$K73</f>
        <v>1458324</v>
      </c>
      <c r="BF73" s="44" t="n">
        <f aca="false">IF(BH$51&gt;$D73,DATEDIF($D73,BH$51,"m"),-DATEDIF(BH$51,$D73,"m")-1)</f>
        <v>15</v>
      </c>
      <c r="BG73" s="44" t="n">
        <f aca="false">IF(AND(BF73&gt;=1,BF73&lt;=$E73*12),BF73,0)</f>
        <v>15</v>
      </c>
      <c r="BH73" s="45" t="n">
        <f aca="false">BG73*$K73</f>
        <v>1562490</v>
      </c>
    </row>
    <row r="74" customFormat="false" ht="14.25" hidden="false" customHeight="true" outlineLevel="1" collapsed="false">
      <c r="B74" s="46"/>
      <c r="D74" s="30"/>
      <c r="E74" s="30"/>
      <c r="F74" s="47"/>
      <c r="G74" s="30"/>
      <c r="H74" s="47"/>
      <c r="I74" s="47"/>
      <c r="K74" s="31"/>
      <c r="L74" s="32"/>
    </row>
    <row r="75" customFormat="false" ht="14.25" hidden="false" customHeight="true" outlineLevel="1" collapsed="false">
      <c r="B75" s="48"/>
      <c r="C75" s="49"/>
      <c r="D75" s="50"/>
      <c r="E75" s="50"/>
      <c r="F75" s="51" t="n">
        <f aca="false">SUM(F54:F69)</f>
        <v>68772000</v>
      </c>
      <c r="G75" s="50"/>
      <c r="H75" s="51" t="n">
        <f aca="false">SUM(H54:H69)</f>
        <v>111885000</v>
      </c>
      <c r="I75" s="51" t="n">
        <f aca="false">SUM(I54:I69)</f>
        <v>90155814</v>
      </c>
      <c r="J75" s="49"/>
      <c r="K75" s="52"/>
      <c r="L75" s="53"/>
    </row>
    <row r="76" customFormat="false" ht="14.25" hidden="false" customHeight="true" outlineLevel="1" collapsed="false">
      <c r="D76" s="30"/>
      <c r="E76" s="30"/>
      <c r="F76" s="1"/>
      <c r="G76" s="1"/>
      <c r="H76" s="1"/>
      <c r="I76" s="1"/>
      <c r="K76" s="54" t="s">
        <v>37</v>
      </c>
      <c r="L76" s="54"/>
      <c r="P76" s="55" t="n">
        <f aca="false">SUM(P52:P74)</f>
        <v>22097382</v>
      </c>
      <c r="T76" s="55" t="n">
        <f aca="false">SUM(T52:T74)</f>
        <v>24472084</v>
      </c>
      <c r="X76" s="55" t="n">
        <f aca="false">SUM(X52:X74)</f>
        <v>26846786</v>
      </c>
      <c r="AB76" s="55" t="n">
        <f aca="false">SUM(AB52:AB74)</f>
        <v>29221488</v>
      </c>
      <c r="AF76" s="55" t="n">
        <f aca="false">SUM(AF52:AF74)</f>
        <v>31596190</v>
      </c>
      <c r="AJ76" s="55" t="n">
        <f aca="false">SUM(AJ52:AJ74)</f>
        <v>33970892</v>
      </c>
      <c r="AN76" s="55" t="n">
        <f aca="false">SUM(AN52:AN74)</f>
        <v>36345594</v>
      </c>
      <c r="AR76" s="55" t="n">
        <f aca="false">SUM(AR52:AR74)</f>
        <v>38720296</v>
      </c>
      <c r="AV76" s="55" t="n">
        <f aca="false">SUM(AV52:AV74)</f>
        <v>41094998</v>
      </c>
      <c r="AZ76" s="55" t="n">
        <f aca="false">SUM(AZ52:AZ74)</f>
        <v>43469700</v>
      </c>
      <c r="BD76" s="55" t="n">
        <f aca="false">SUM(BD52:BD74)</f>
        <v>45844402</v>
      </c>
      <c r="BH76" s="56" t="n">
        <f aca="false">SUM(BH52:BH74)</f>
        <v>48279499</v>
      </c>
    </row>
    <row r="77" customFormat="false" ht="14.25" hidden="false" customHeight="true" outlineLevel="1" collapsed="false">
      <c r="C77" s="4"/>
      <c r="D77" s="30"/>
      <c r="E77" s="30"/>
      <c r="F77" s="3"/>
      <c r="G77" s="30"/>
      <c r="H77" s="3"/>
      <c r="I77" s="3"/>
      <c r="J77" s="57"/>
      <c r="K77" s="58" t="s">
        <v>38</v>
      </c>
      <c r="L77" s="58"/>
      <c r="M77" s="57"/>
      <c r="N77" s="16"/>
      <c r="O77" s="16"/>
      <c r="P77" s="59" t="n">
        <f aca="false" t="array" ref="P77:P77">SUMPRODUCT($K52:$K74,IF(N52:N74&gt;0,1,0))</f>
        <v>2374702</v>
      </c>
      <c r="R77" s="16"/>
      <c r="S77" s="16"/>
      <c r="T77" s="59" t="n">
        <f aca="false" t="array" ref="T77:T77">SUMPRODUCT($K52:$K74,IF(R52:R74&gt;0,1,0))</f>
        <v>2374702</v>
      </c>
      <c r="V77" s="16"/>
      <c r="W77" s="16"/>
      <c r="X77" s="59" t="n">
        <f aca="false" t="array" ref="X77:X77">SUMPRODUCT($K52:$K74,IF(V52:V74&gt;0,1,0))</f>
        <v>2374702</v>
      </c>
      <c r="Z77" s="16"/>
      <c r="AA77" s="16"/>
      <c r="AB77" s="59" t="n">
        <f aca="false" t="array" ref="AB77:AB77">SUMPRODUCT($K52:$K74,IF(Z52:Z74&gt;0,1,0))</f>
        <v>2374702</v>
      </c>
      <c r="AD77" s="16"/>
      <c r="AE77" s="16"/>
      <c r="AF77" s="59" t="n">
        <f aca="false" t="array" ref="AF77:AF77">SUMPRODUCT($K52:$K74,IF(AD52:AD74&gt;0,1,0))</f>
        <v>2374702</v>
      </c>
      <c r="AH77" s="16"/>
      <c r="AI77" s="16"/>
      <c r="AJ77" s="59" t="n">
        <f aca="false" t="array" ref="AJ77:AJ77">SUMPRODUCT($K52:$K74,IF(AH52:AH74&gt;0,1,0))</f>
        <v>2374702</v>
      </c>
      <c r="AL77" s="16"/>
      <c r="AM77" s="16"/>
      <c r="AN77" s="59" t="n">
        <f aca="false" t="array" ref="AN77:AN77">SUMPRODUCT($K52:$K74,IF(AL52:AL74&gt;0,1,0))</f>
        <v>2374702</v>
      </c>
      <c r="AP77" s="16"/>
      <c r="AQ77" s="16"/>
      <c r="AR77" s="59" t="n">
        <f aca="false" t="array" ref="AR77:AR77">SUMPRODUCT($K52:$K74,IF(AP52:AP74&gt;0,1,0))</f>
        <v>2374702</v>
      </c>
      <c r="AT77" s="16"/>
      <c r="AU77" s="16"/>
      <c r="AV77" s="59" t="n">
        <f aca="false" t="array" ref="AV77:AV77">SUMPRODUCT($K52:$K74,IF(AT52:AT74&gt;0,1,0))</f>
        <v>2374702</v>
      </c>
      <c r="AX77" s="16"/>
      <c r="AY77" s="16"/>
      <c r="AZ77" s="59" t="n">
        <f aca="false" t="array" ref="AZ77:AZ77">SUMPRODUCT($K52:$K74,IF(AX52:AX74&gt;0,1,0))</f>
        <v>2374702</v>
      </c>
      <c r="BB77" s="16"/>
      <c r="BC77" s="16"/>
      <c r="BD77" s="59" t="n">
        <f aca="false" t="array" ref="BD77:BD77">SUMPRODUCT($K52:$K74,IF(BB52:BB74&gt;0,1,0))</f>
        <v>2374702</v>
      </c>
      <c r="BF77" s="16"/>
      <c r="BG77" s="16"/>
      <c r="BH77" s="60" t="n">
        <f aca="false" t="array" ref="BH77:BH77">SUMPRODUCT($K52:$K74,IF(BF52:BF74&gt;0,1,0))</f>
        <v>2435097</v>
      </c>
    </row>
    <row r="78" customFormat="false" ht="13.8" hidden="false" customHeight="false" outlineLevel="1" collapsed="false">
      <c r="K78" s="54" t="s">
        <v>39</v>
      </c>
      <c r="L78" s="54"/>
      <c r="P78" s="55" t="n">
        <f aca="false">P77</f>
        <v>2374702</v>
      </c>
      <c r="T78" s="55" t="n">
        <f aca="false">P78+T77</f>
        <v>4749404</v>
      </c>
      <c r="X78" s="55" t="n">
        <f aca="false">T78+X77</f>
        <v>7124106</v>
      </c>
      <c r="AB78" s="55" t="n">
        <f aca="false">X78+AB77</f>
        <v>9498808</v>
      </c>
      <c r="AF78" s="55" t="n">
        <f aca="false">AB78+AF77</f>
        <v>11873510</v>
      </c>
      <c r="AJ78" s="55" t="n">
        <f aca="false">AF78+AJ77</f>
        <v>14248212</v>
      </c>
      <c r="AN78" s="55" t="n">
        <f aca="false">AJ78+AN77</f>
        <v>16622914</v>
      </c>
      <c r="AR78" s="55" t="n">
        <f aca="false">AN78+AR77</f>
        <v>18997616</v>
      </c>
      <c r="AV78" s="55" t="n">
        <f aca="false">AR78+AV77</f>
        <v>21372318</v>
      </c>
      <c r="AZ78" s="55" t="n">
        <f aca="false">AV78+AZ77</f>
        <v>23747020</v>
      </c>
      <c r="BD78" s="55" t="n">
        <f aca="false">AZ78+BD77</f>
        <v>26121722</v>
      </c>
      <c r="BH78" s="56" t="n">
        <f aca="false">BD78+BH77</f>
        <v>28556819</v>
      </c>
    </row>
    <row r="79" customFormat="false" ht="8.25" hidden="false" customHeight="true" outlineLevel="1" collapsed="false"/>
    <row r="80" customFormat="false" ht="13.8" hidden="false" customHeight="false" outlineLevel="0" collapsed="false">
      <c r="B80" s="17"/>
      <c r="C80" s="18" t="s">
        <v>59</v>
      </c>
    </row>
    <row r="81" customFormat="false" ht="14.25" hidden="false" customHeight="true" outlineLevel="1" collapsed="false">
      <c r="B81" s="19"/>
      <c r="C81" s="20" t="s">
        <v>28</v>
      </c>
      <c r="D81" s="21" t="s">
        <v>4</v>
      </c>
      <c r="E81" s="22" t="s">
        <v>5</v>
      </c>
      <c r="F81" s="21" t="s">
        <v>4</v>
      </c>
      <c r="G81" s="22" t="s">
        <v>7</v>
      </c>
      <c r="H81" s="21" t="s">
        <v>8</v>
      </c>
      <c r="I81" s="22" t="s">
        <v>29</v>
      </c>
      <c r="J81" s="23"/>
      <c r="K81" s="24" t="s">
        <v>11</v>
      </c>
      <c r="L81" s="25"/>
      <c r="N81" s="26"/>
      <c r="O81" s="26"/>
      <c r="P81" s="27" t="n">
        <v>43131</v>
      </c>
      <c r="R81" s="26"/>
      <c r="S81" s="26"/>
      <c r="T81" s="27" t="n">
        <v>43159</v>
      </c>
      <c r="V81" s="26"/>
      <c r="W81" s="26"/>
      <c r="X81" s="27" t="n">
        <v>43190</v>
      </c>
      <c r="Z81" s="26"/>
      <c r="AA81" s="26"/>
      <c r="AB81" s="27" t="n">
        <v>43220</v>
      </c>
      <c r="AD81" s="26"/>
      <c r="AE81" s="26"/>
      <c r="AF81" s="27" t="n">
        <v>43251</v>
      </c>
      <c r="AH81" s="26"/>
      <c r="AI81" s="26"/>
      <c r="AJ81" s="27" t="n">
        <v>43281</v>
      </c>
      <c r="AL81" s="26"/>
      <c r="AM81" s="26"/>
      <c r="AN81" s="27" t="n">
        <v>43311</v>
      </c>
      <c r="AP81" s="26"/>
      <c r="AQ81" s="26"/>
      <c r="AR81" s="27" t="n">
        <v>43343</v>
      </c>
      <c r="AT81" s="26"/>
      <c r="AU81" s="26"/>
      <c r="AV81" s="27" t="n">
        <v>43373</v>
      </c>
      <c r="AX81" s="26"/>
      <c r="AY81" s="26"/>
      <c r="AZ81" s="27" t="n">
        <v>43404</v>
      </c>
      <c r="BB81" s="26"/>
      <c r="BC81" s="26"/>
      <c r="BD81" s="27" t="n">
        <v>43434</v>
      </c>
      <c r="BF81" s="26"/>
      <c r="BG81" s="26"/>
      <c r="BH81" s="27" t="n">
        <v>43465</v>
      </c>
    </row>
    <row r="82" customFormat="false" ht="14.25" hidden="false" customHeight="true" outlineLevel="1" collapsed="false">
      <c r="B82" s="28" t="s">
        <v>30</v>
      </c>
      <c r="C82" s="29" t="s">
        <v>31</v>
      </c>
      <c r="D82" s="30"/>
      <c r="E82" s="30"/>
      <c r="F82" s="3"/>
      <c r="G82" s="30"/>
      <c r="H82" s="3"/>
      <c r="I82" s="3"/>
      <c r="K82" s="31"/>
      <c r="L82" s="32"/>
    </row>
    <row r="83" customFormat="false" ht="14.25" hidden="false" customHeight="true" outlineLevel="1" collapsed="false">
      <c r="B83" s="33" t="s">
        <v>32</v>
      </c>
      <c r="C83" s="34" t="s">
        <v>33</v>
      </c>
      <c r="D83" s="30"/>
      <c r="E83" s="30"/>
      <c r="F83" s="3"/>
      <c r="G83" s="30"/>
      <c r="H83" s="3"/>
      <c r="I83" s="3"/>
      <c r="K83" s="31"/>
      <c r="L83" s="32"/>
    </row>
    <row r="84" customFormat="false" ht="14.25" hidden="false" customHeight="true" outlineLevel="1" collapsed="false">
      <c r="B84" s="35" t="n">
        <v>1</v>
      </c>
      <c r="C84" s="36" t="s">
        <v>34</v>
      </c>
      <c r="D84" s="37" t="n">
        <v>42080</v>
      </c>
      <c r="E84" s="38" t="n">
        <v>4</v>
      </c>
      <c r="F84" s="39" t="n">
        <v>7699000</v>
      </c>
      <c r="G84" s="38" t="n">
        <v>1</v>
      </c>
      <c r="H84" s="40" t="n">
        <f aca="false">F84*G84</f>
        <v>7699000</v>
      </c>
      <c r="I84" s="41" t="n">
        <f aca="false">H84-BH54</f>
        <v>2405965</v>
      </c>
      <c r="K84" s="41" t="n">
        <f aca="false">_xlfn.FLOOR.MATH(H84/(4*12))</f>
        <v>160395</v>
      </c>
      <c r="L84" s="32"/>
      <c r="N84" s="42" t="n">
        <f aca="false">IF(P$81&gt;$D84,DATEDIF($D84,P$81,"m"),-DATEDIF(P$81,$D84,"m")-1)</f>
        <v>34</v>
      </c>
      <c r="O84" s="42" t="n">
        <f aca="false">IF(AND(N84&gt;=1,N84&lt;=$E84*12),N84,0)</f>
        <v>34</v>
      </c>
      <c r="P84" s="43" t="n">
        <f aca="false">O84*$K84</f>
        <v>5453430</v>
      </c>
      <c r="R84" s="44" t="n">
        <f aca="false">IF(T$81&gt;$D84,DATEDIF($D84,T$81,"m"),-DATEDIF(T$81,$D84,"m")-1)</f>
        <v>35</v>
      </c>
      <c r="S84" s="44" t="n">
        <f aca="false">IF(AND(R84&gt;=1,R84&lt;=$E84*12),R84,0)</f>
        <v>35</v>
      </c>
      <c r="T84" s="45" t="n">
        <f aca="false">S84*$K84</f>
        <v>5613825</v>
      </c>
      <c r="V84" s="44" t="n">
        <f aca="false">IF(X$81&gt;$D84,DATEDIF($D84,X$81,"m"),-DATEDIF(X$81,$D84,"m")-1)</f>
        <v>36</v>
      </c>
      <c r="W84" s="44" t="n">
        <f aca="false">IF(AND(V84&gt;=1,V84&lt;=$E84*12),V84,0)</f>
        <v>36</v>
      </c>
      <c r="X84" s="45" t="n">
        <f aca="false">W84*$K84</f>
        <v>5774220</v>
      </c>
      <c r="Z84" s="44" t="n">
        <f aca="false">IF(AB$81&gt;$D84,DATEDIF($D84,AB$81,"m"),-DATEDIF(AB$81,$D84,"m")-1)</f>
        <v>37</v>
      </c>
      <c r="AA84" s="44" t="n">
        <f aca="false">IF(AND(Z84&gt;=1,Z84&lt;=$E84*12),Z84,0)</f>
        <v>37</v>
      </c>
      <c r="AB84" s="45" t="n">
        <f aca="false">AA84*$K84</f>
        <v>5934615</v>
      </c>
      <c r="AD84" s="44" t="n">
        <f aca="false">IF(AF$81&gt;$D84,DATEDIF($D84,AF$81,"m"),-DATEDIF(AF$81,$D84,"m")-1)</f>
        <v>38</v>
      </c>
      <c r="AE84" s="44" t="n">
        <f aca="false">IF(AND(AD84&gt;=1,AD84&lt;=$E84*12),AD84,0)</f>
        <v>38</v>
      </c>
      <c r="AF84" s="45" t="n">
        <f aca="false">AE84*$K84</f>
        <v>6095010</v>
      </c>
      <c r="AH84" s="44" t="n">
        <f aca="false">IF(AJ$81&gt;$D84,DATEDIF($D84,AJ$81,"m"),-DATEDIF(AJ$81,$D84,"m")-1)</f>
        <v>39</v>
      </c>
      <c r="AI84" s="44" t="n">
        <f aca="false">IF(AND(AH84&gt;=1,AH84&lt;=$E84*12),AH84,0)</f>
        <v>39</v>
      </c>
      <c r="AJ84" s="45" t="n">
        <f aca="false">AI84*$K84</f>
        <v>6255405</v>
      </c>
      <c r="AL84" s="44" t="n">
        <f aca="false">IF(AN$81&gt;$D84,DATEDIF($D84,AN$81,"m"),-DATEDIF(AN$81,$D84,"m")-1)</f>
        <v>40</v>
      </c>
      <c r="AM84" s="44" t="n">
        <f aca="false">IF(AND(AL84&gt;=1,AL84&lt;=$E84*12),AL84,0)</f>
        <v>40</v>
      </c>
      <c r="AN84" s="45" t="n">
        <f aca="false">AM84*$K84</f>
        <v>6415800</v>
      </c>
      <c r="AP84" s="44" t="n">
        <f aca="false">IF(AR$81&gt;$D84,DATEDIF($D84,AR$81,"m"),-DATEDIF(AR$81,$D84,"m")-1)</f>
        <v>41</v>
      </c>
      <c r="AQ84" s="44" t="n">
        <f aca="false">IF(AND(AP84&gt;=1,AP84&lt;=$E84*12),AP84,0)</f>
        <v>41</v>
      </c>
      <c r="AR84" s="45" t="n">
        <f aca="false">AQ84*$K84</f>
        <v>6576195</v>
      </c>
      <c r="AT84" s="44" t="n">
        <f aca="false">IF(AV$81&gt;$D84,DATEDIF($D84,AV$81,"m"),-DATEDIF(AV$81,$D84,"m")-1)</f>
        <v>42</v>
      </c>
      <c r="AU84" s="44" t="n">
        <f aca="false">IF(AND(AT84&gt;=1,AT84&lt;=$E84*12),AT84,0)</f>
        <v>42</v>
      </c>
      <c r="AV84" s="45" t="n">
        <f aca="false">AU84*$K84</f>
        <v>6736590</v>
      </c>
      <c r="AX84" s="44" t="n">
        <f aca="false">IF(AZ$81&gt;$D84,DATEDIF($D84,AZ$81,"m"),-DATEDIF(AZ$81,$D84,"m")-1)</f>
        <v>43</v>
      </c>
      <c r="AY84" s="44" t="n">
        <f aca="false">IF(AND(AX84&gt;=1,AX84&lt;=$E84*12),AX84,0)</f>
        <v>43</v>
      </c>
      <c r="AZ84" s="45" t="n">
        <f aca="false">AY84*$K84</f>
        <v>6896985</v>
      </c>
      <c r="BB84" s="44" t="n">
        <f aca="false">IF(BD$81&gt;$D84,DATEDIF($D84,BD$81,"m"),-DATEDIF(BD$81,$D84,"m")-1)</f>
        <v>44</v>
      </c>
      <c r="BC84" s="44" t="n">
        <f aca="false">IF(AND(BB84&gt;=1,BB84&lt;=$E84*12),BB84,0)</f>
        <v>44</v>
      </c>
      <c r="BD84" s="45" t="n">
        <f aca="false">BC84*$K84</f>
        <v>7057380</v>
      </c>
      <c r="BF84" s="44" t="n">
        <f aca="false">IF(BH$81&gt;$D84,DATEDIF($D84,BH$81,"m"),-DATEDIF(BH$81,$D84,"m")-1)</f>
        <v>45</v>
      </c>
      <c r="BG84" s="44" t="n">
        <f aca="false">IF(AND(BF84&gt;=1,BF84&lt;=$E84*12),BF84,0)</f>
        <v>45</v>
      </c>
      <c r="BH84" s="45" t="n">
        <f aca="false">BG84*$K84</f>
        <v>7217775</v>
      </c>
    </row>
    <row r="85" customFormat="false" ht="14.25" hidden="false" customHeight="true" outlineLevel="1" collapsed="false">
      <c r="B85" s="35" t="n">
        <f aca="false">B84+1</f>
        <v>2</v>
      </c>
      <c r="C85" s="36" t="s">
        <v>35</v>
      </c>
      <c r="D85" s="37" t="n">
        <v>42141</v>
      </c>
      <c r="E85" s="38" t="n">
        <v>4</v>
      </c>
      <c r="F85" s="39" t="n">
        <v>4200000</v>
      </c>
      <c r="G85" s="38" t="n">
        <v>2</v>
      </c>
      <c r="H85" s="40" t="n">
        <f aca="false">F85*G85</f>
        <v>8400000</v>
      </c>
      <c r="I85" s="41" t="n">
        <f aca="false">H85-BH55</f>
        <v>2975000</v>
      </c>
      <c r="K85" s="41" t="n">
        <f aca="false">_xlfn.FLOOR.MATH(H85/(4*12))</f>
        <v>175000</v>
      </c>
      <c r="L85" s="32"/>
      <c r="N85" s="42" t="n">
        <f aca="false">IF(P$81&gt;$D85,DATEDIF($D85,P$81,"m"),-DATEDIF(P$81,$D85,"m")-1)</f>
        <v>32</v>
      </c>
      <c r="O85" s="42" t="n">
        <f aca="false">IF(AND(N85&gt;=1,N85&lt;=$E85*12),N85,0)</f>
        <v>32</v>
      </c>
      <c r="P85" s="43" t="n">
        <f aca="false">O85*$K85</f>
        <v>5600000</v>
      </c>
      <c r="R85" s="44" t="n">
        <f aca="false">IF(T$81&gt;$D85,DATEDIF($D85,T$81,"m"),-DATEDIF(T$81,$D85,"m")-1)</f>
        <v>33</v>
      </c>
      <c r="S85" s="44" t="n">
        <f aca="false">IF(AND(R85&gt;=1,R85&lt;=$E85*12),R85,0)</f>
        <v>33</v>
      </c>
      <c r="T85" s="45" t="n">
        <f aca="false">S85*$K85</f>
        <v>5775000</v>
      </c>
      <c r="V85" s="44" t="n">
        <f aca="false">IF(X$81&gt;$D85,DATEDIF($D85,X$81,"m"),-DATEDIF(X$81,$D85,"m")-1)</f>
        <v>34</v>
      </c>
      <c r="W85" s="44" t="n">
        <f aca="false">IF(AND(V85&gt;=1,V85&lt;=$E85*12),V85,0)</f>
        <v>34</v>
      </c>
      <c r="X85" s="45" t="n">
        <f aca="false">W85*$K85</f>
        <v>5950000</v>
      </c>
      <c r="Z85" s="44" t="n">
        <f aca="false">IF(AB$81&gt;$D85,DATEDIF($D85,AB$81,"m"),-DATEDIF(AB$81,$D85,"m")-1)</f>
        <v>35</v>
      </c>
      <c r="AA85" s="44" t="n">
        <f aca="false">IF(AND(Z85&gt;=1,Z85&lt;=$E85*12),Z85,0)</f>
        <v>35</v>
      </c>
      <c r="AB85" s="45" t="n">
        <f aca="false">AA85*$K85</f>
        <v>6125000</v>
      </c>
      <c r="AD85" s="44" t="n">
        <f aca="false">IF(AF$81&gt;$D85,DATEDIF($D85,AF$81,"m"),-DATEDIF(AF$81,$D85,"m")-1)</f>
        <v>36</v>
      </c>
      <c r="AE85" s="44" t="n">
        <f aca="false">IF(AND(AD85&gt;=1,AD85&lt;=$E85*12),AD85,0)</f>
        <v>36</v>
      </c>
      <c r="AF85" s="45" t="n">
        <f aca="false">AE85*$K85</f>
        <v>6300000</v>
      </c>
      <c r="AH85" s="44" t="n">
        <f aca="false">IF(AJ$81&gt;$D85,DATEDIF($D85,AJ$81,"m"),-DATEDIF(AJ$81,$D85,"m")-1)</f>
        <v>37</v>
      </c>
      <c r="AI85" s="44" t="n">
        <f aca="false">IF(AND(AH85&gt;=1,AH85&lt;=$E85*12),AH85,0)</f>
        <v>37</v>
      </c>
      <c r="AJ85" s="45" t="n">
        <f aca="false">AI85*$K85</f>
        <v>6475000</v>
      </c>
      <c r="AL85" s="44" t="n">
        <f aca="false">IF(AN$81&gt;$D85,DATEDIF($D85,AN$81,"m"),-DATEDIF(AN$81,$D85,"m")-1)</f>
        <v>38</v>
      </c>
      <c r="AM85" s="44" t="n">
        <f aca="false">IF(AND(AL85&gt;=1,AL85&lt;=$E85*12),AL85,0)</f>
        <v>38</v>
      </c>
      <c r="AN85" s="45" t="n">
        <f aca="false">AM85*$K85</f>
        <v>6650000</v>
      </c>
      <c r="AP85" s="44" t="n">
        <f aca="false">IF(AR$81&gt;$D85,DATEDIF($D85,AR$81,"m"),-DATEDIF(AR$81,$D85,"m")-1)</f>
        <v>39</v>
      </c>
      <c r="AQ85" s="44" t="n">
        <f aca="false">IF(AND(AP85&gt;=1,AP85&lt;=$E85*12),AP85,0)</f>
        <v>39</v>
      </c>
      <c r="AR85" s="45" t="n">
        <f aca="false">AQ85*$K85</f>
        <v>6825000</v>
      </c>
      <c r="AT85" s="44" t="n">
        <f aca="false">IF(AV$81&gt;$D85,DATEDIF($D85,AV$81,"m"),-DATEDIF(AV$81,$D85,"m")-1)</f>
        <v>40</v>
      </c>
      <c r="AU85" s="44" t="n">
        <f aca="false">IF(AND(AT85&gt;=1,AT85&lt;=$E85*12),AT85,0)</f>
        <v>40</v>
      </c>
      <c r="AV85" s="45" t="n">
        <f aca="false">AU85*$K85</f>
        <v>7000000</v>
      </c>
      <c r="AX85" s="44" t="n">
        <f aca="false">IF(AZ$81&gt;$D85,DATEDIF($D85,AZ$81,"m"),-DATEDIF(AZ$81,$D85,"m")-1)</f>
        <v>41</v>
      </c>
      <c r="AY85" s="44" t="n">
        <f aca="false">IF(AND(AX85&gt;=1,AX85&lt;=$E85*12),AX85,0)</f>
        <v>41</v>
      </c>
      <c r="AZ85" s="45" t="n">
        <f aca="false">AY85*$K85</f>
        <v>7175000</v>
      </c>
      <c r="BB85" s="44" t="n">
        <f aca="false">IF(BD$81&gt;$D85,DATEDIF($D85,BD$81,"m"),-DATEDIF(BD$81,$D85,"m")-1)</f>
        <v>42</v>
      </c>
      <c r="BC85" s="44" t="n">
        <f aca="false">IF(AND(BB85&gt;=1,BB85&lt;=$E85*12),BB85,0)</f>
        <v>42</v>
      </c>
      <c r="BD85" s="45" t="n">
        <f aca="false">BC85*$K85</f>
        <v>7350000</v>
      </c>
      <c r="BF85" s="44" t="n">
        <f aca="false">IF(BH$81&gt;$D85,DATEDIF($D85,BH$81,"m"),-DATEDIF(BH$81,$D85,"m")-1)</f>
        <v>43</v>
      </c>
      <c r="BG85" s="44" t="n">
        <f aca="false">IF(AND(BF85&gt;=1,BF85&lt;=$E85*12),BF85,0)</f>
        <v>43</v>
      </c>
      <c r="BH85" s="45" t="n">
        <f aca="false">BG85*$K85</f>
        <v>7525000</v>
      </c>
    </row>
    <row r="86" customFormat="false" ht="14.25" hidden="false" customHeight="true" outlineLevel="1" collapsed="false">
      <c r="B86" s="35" t="n">
        <f aca="false">B85+1</f>
        <v>3</v>
      </c>
      <c r="C86" s="36" t="s">
        <v>36</v>
      </c>
      <c r="D86" s="37" t="n">
        <v>42202</v>
      </c>
      <c r="E86" s="38" t="n">
        <v>4</v>
      </c>
      <c r="F86" s="39" t="n">
        <v>3094000</v>
      </c>
      <c r="G86" s="38" t="n">
        <v>1</v>
      </c>
      <c r="H86" s="40" t="n">
        <f aca="false">F86*G86</f>
        <v>3094000</v>
      </c>
      <c r="I86" s="41" t="n">
        <f aca="false">H86-BH56</f>
        <v>1224718</v>
      </c>
      <c r="K86" s="41" t="n">
        <f aca="false">_xlfn.FLOOR.MATH(H86/(4*12))</f>
        <v>64458</v>
      </c>
      <c r="L86" s="32"/>
      <c r="N86" s="42" t="n">
        <f aca="false">IF(P$81&gt;$D86,DATEDIF($D86,P$81,"m"),-DATEDIF(P$81,$D86,"m")-1)</f>
        <v>30</v>
      </c>
      <c r="O86" s="42" t="n">
        <f aca="false">IF(AND(N86&gt;=1,N86&lt;=$E86*12),N86,0)</f>
        <v>30</v>
      </c>
      <c r="P86" s="43" t="n">
        <f aca="false">O86*$K86</f>
        <v>1933740</v>
      </c>
      <c r="R86" s="44" t="n">
        <f aca="false">IF(T$81&gt;$D86,DATEDIF($D86,T$81,"m"),-DATEDIF(T$81,$D86,"m")-1)</f>
        <v>31</v>
      </c>
      <c r="S86" s="44" t="n">
        <f aca="false">IF(AND(R86&gt;=1,R86&lt;=$E86*12),R86,0)</f>
        <v>31</v>
      </c>
      <c r="T86" s="45" t="n">
        <f aca="false">S86*$K86</f>
        <v>1998198</v>
      </c>
      <c r="V86" s="44" t="n">
        <f aca="false">IF(X$81&gt;$D86,DATEDIF($D86,X$81,"m"),-DATEDIF(X$81,$D86,"m")-1)</f>
        <v>32</v>
      </c>
      <c r="W86" s="44" t="n">
        <f aca="false">IF(AND(V86&gt;=1,V86&lt;=$E86*12),V86,0)</f>
        <v>32</v>
      </c>
      <c r="X86" s="45" t="n">
        <f aca="false">W86*$K86</f>
        <v>2062656</v>
      </c>
      <c r="Z86" s="44" t="n">
        <f aca="false">IF(AB$81&gt;$D86,DATEDIF($D86,AB$81,"m"),-DATEDIF(AB$81,$D86,"m")-1)</f>
        <v>33</v>
      </c>
      <c r="AA86" s="44" t="n">
        <f aca="false">IF(AND(Z86&gt;=1,Z86&lt;=$E86*12),Z86,0)</f>
        <v>33</v>
      </c>
      <c r="AB86" s="45" t="n">
        <f aca="false">AA86*$K86</f>
        <v>2127114</v>
      </c>
      <c r="AD86" s="44" t="n">
        <f aca="false">IF(AF$81&gt;$D86,DATEDIF($D86,AF$81,"m"),-DATEDIF(AF$81,$D86,"m")-1)</f>
        <v>34</v>
      </c>
      <c r="AE86" s="44" t="n">
        <f aca="false">IF(AND(AD86&gt;=1,AD86&lt;=$E86*12),AD86,0)</f>
        <v>34</v>
      </c>
      <c r="AF86" s="45" t="n">
        <f aca="false">AE86*$K86</f>
        <v>2191572</v>
      </c>
      <c r="AH86" s="44" t="n">
        <f aca="false">IF(AJ$81&gt;$D86,DATEDIF($D86,AJ$81,"m"),-DATEDIF(AJ$81,$D86,"m")-1)</f>
        <v>35</v>
      </c>
      <c r="AI86" s="44" t="n">
        <f aca="false">IF(AND(AH86&gt;=1,AH86&lt;=$E86*12),AH86,0)</f>
        <v>35</v>
      </c>
      <c r="AJ86" s="45" t="n">
        <f aca="false">AI86*$K86</f>
        <v>2256030</v>
      </c>
      <c r="AL86" s="44" t="n">
        <f aca="false">IF(AN$81&gt;$D86,DATEDIF($D86,AN$81,"m"),-DATEDIF(AN$81,$D86,"m")-1)</f>
        <v>36</v>
      </c>
      <c r="AM86" s="44" t="n">
        <f aca="false">IF(AND(AL86&gt;=1,AL86&lt;=$E86*12),AL86,0)</f>
        <v>36</v>
      </c>
      <c r="AN86" s="45" t="n">
        <f aca="false">AM86*$K86</f>
        <v>2320488</v>
      </c>
      <c r="AP86" s="44" t="n">
        <f aca="false">IF(AR$81&gt;$D86,DATEDIF($D86,AR$81,"m"),-DATEDIF(AR$81,$D86,"m")-1)</f>
        <v>37</v>
      </c>
      <c r="AQ86" s="44" t="n">
        <f aca="false">IF(AND(AP86&gt;=1,AP86&lt;=$E86*12),AP86,0)</f>
        <v>37</v>
      </c>
      <c r="AR86" s="45" t="n">
        <f aca="false">AQ86*$K86</f>
        <v>2384946</v>
      </c>
      <c r="AT86" s="44" t="n">
        <f aca="false">IF(AV$81&gt;$D86,DATEDIF($D86,AV$81,"m"),-DATEDIF(AV$81,$D86,"m")-1)</f>
        <v>38</v>
      </c>
      <c r="AU86" s="44" t="n">
        <f aca="false">IF(AND(AT86&gt;=1,AT86&lt;=$E86*12),AT86,0)</f>
        <v>38</v>
      </c>
      <c r="AV86" s="45" t="n">
        <f aca="false">AU86*$K86</f>
        <v>2449404</v>
      </c>
      <c r="AX86" s="44" t="n">
        <f aca="false">IF(AZ$81&gt;$D86,DATEDIF($D86,AZ$81,"m"),-DATEDIF(AZ$81,$D86,"m")-1)</f>
        <v>39</v>
      </c>
      <c r="AY86" s="44" t="n">
        <f aca="false">IF(AND(AX86&gt;=1,AX86&lt;=$E86*12),AX86,0)</f>
        <v>39</v>
      </c>
      <c r="AZ86" s="45" t="n">
        <f aca="false">AY86*$K86</f>
        <v>2513862</v>
      </c>
      <c r="BB86" s="44" t="n">
        <f aca="false">IF(BD$81&gt;$D86,DATEDIF($D86,BD$81,"m"),-DATEDIF(BD$81,$D86,"m")-1)</f>
        <v>40</v>
      </c>
      <c r="BC86" s="44" t="n">
        <f aca="false">IF(AND(BB86&gt;=1,BB86&lt;=$E86*12),BB86,0)</f>
        <v>40</v>
      </c>
      <c r="BD86" s="45" t="n">
        <f aca="false">BC86*$K86</f>
        <v>2578320</v>
      </c>
      <c r="BF86" s="44" t="n">
        <f aca="false">IF(BH$81&gt;$D86,DATEDIF($D86,BH$81,"m"),-DATEDIF(BH$81,$D86,"m")-1)</f>
        <v>41</v>
      </c>
      <c r="BG86" s="44" t="n">
        <f aca="false">IF(AND(BF86&gt;=1,BF86&lt;=$E86*12),BF86,0)</f>
        <v>41</v>
      </c>
      <c r="BH86" s="45" t="n">
        <f aca="false">BG86*$K86</f>
        <v>2642778</v>
      </c>
    </row>
    <row r="87" customFormat="false" ht="14.25" hidden="false" customHeight="true" outlineLevel="1" collapsed="false">
      <c r="B87" s="35" t="n">
        <f aca="false">B86+1</f>
        <v>4</v>
      </c>
      <c r="C87" s="36" t="s">
        <v>41</v>
      </c>
      <c r="D87" s="37" t="n">
        <v>42588</v>
      </c>
      <c r="E87" s="38" t="n">
        <v>4</v>
      </c>
      <c r="F87" s="39" t="n">
        <v>11599000</v>
      </c>
      <c r="G87" s="38" t="n">
        <v>1</v>
      </c>
      <c r="H87" s="40" t="n">
        <f aca="false">F87*G87</f>
        <v>11599000</v>
      </c>
      <c r="I87" s="41" t="n">
        <f aca="false">H87-BH57</f>
        <v>6766100</v>
      </c>
      <c r="K87" s="41" t="n">
        <f aca="false">_xlfn.FLOOR.MATH(H87/(4*12))</f>
        <v>241645</v>
      </c>
      <c r="L87" s="32"/>
      <c r="N87" s="42" t="n">
        <f aca="false">IF(P$81&gt;$D87,DATEDIF($D87,P$81,"m"),-DATEDIF(P$81,$D87,"m")-1)</f>
        <v>17</v>
      </c>
      <c r="O87" s="42" t="n">
        <f aca="false">IF(AND(N87&gt;=1,N87&lt;=$E87*12),N87,0)</f>
        <v>17</v>
      </c>
      <c r="P87" s="43" t="n">
        <f aca="false">O87*$K87</f>
        <v>4107965</v>
      </c>
      <c r="R87" s="44" t="n">
        <f aca="false">IF(T$81&gt;$D87,DATEDIF($D87,T$81,"m"),-DATEDIF(T$81,$D87,"m")-1)</f>
        <v>18</v>
      </c>
      <c r="S87" s="44" t="n">
        <f aca="false">IF(AND(R87&gt;=1,R87&lt;=$E87*12),R87,0)</f>
        <v>18</v>
      </c>
      <c r="T87" s="45" t="n">
        <f aca="false">S87*$K87</f>
        <v>4349610</v>
      </c>
      <c r="V87" s="44" t="n">
        <f aca="false">IF(X$81&gt;$D87,DATEDIF($D87,X$81,"m"),-DATEDIF(X$81,$D87,"m")-1)</f>
        <v>19</v>
      </c>
      <c r="W87" s="44" t="n">
        <f aca="false">IF(AND(V87&gt;=1,V87&lt;=$E87*12),V87,0)</f>
        <v>19</v>
      </c>
      <c r="X87" s="45" t="n">
        <f aca="false">W87*$K87</f>
        <v>4591255</v>
      </c>
      <c r="Z87" s="44" t="n">
        <f aca="false">IF(AB$81&gt;$D87,DATEDIF($D87,AB$81,"m"),-DATEDIF(AB$81,$D87,"m")-1)</f>
        <v>20</v>
      </c>
      <c r="AA87" s="44" t="n">
        <f aca="false">IF(AND(Z87&gt;=1,Z87&lt;=$E87*12),Z87,0)</f>
        <v>20</v>
      </c>
      <c r="AB87" s="45" t="n">
        <f aca="false">AA87*$K87</f>
        <v>4832900</v>
      </c>
      <c r="AD87" s="44" t="n">
        <f aca="false">IF(AF$81&gt;$D87,DATEDIF($D87,AF$81,"m"),-DATEDIF(AF$81,$D87,"m")-1)</f>
        <v>21</v>
      </c>
      <c r="AE87" s="44" t="n">
        <f aca="false">IF(AND(AD87&gt;=1,AD87&lt;=$E87*12),AD87,0)</f>
        <v>21</v>
      </c>
      <c r="AF87" s="45" t="n">
        <f aca="false">AE87*$K87</f>
        <v>5074545</v>
      </c>
      <c r="AH87" s="44" t="n">
        <f aca="false">IF(AJ$81&gt;$D87,DATEDIF($D87,AJ$81,"m"),-DATEDIF(AJ$81,$D87,"m")-1)</f>
        <v>22</v>
      </c>
      <c r="AI87" s="44" t="n">
        <f aca="false">IF(AND(AH87&gt;=1,AH87&lt;=$E87*12),AH87,0)</f>
        <v>22</v>
      </c>
      <c r="AJ87" s="45" t="n">
        <f aca="false">AI87*$K87</f>
        <v>5316190</v>
      </c>
      <c r="AL87" s="44" t="n">
        <f aca="false">IF(AN$81&gt;$D87,DATEDIF($D87,AN$81,"m"),-DATEDIF(AN$81,$D87,"m")-1)</f>
        <v>23</v>
      </c>
      <c r="AM87" s="44" t="n">
        <f aca="false">IF(AND(AL87&gt;=1,AL87&lt;=$E87*12),AL87,0)</f>
        <v>23</v>
      </c>
      <c r="AN87" s="45" t="n">
        <f aca="false">AM87*$K87</f>
        <v>5557835</v>
      </c>
      <c r="AP87" s="44" t="n">
        <f aca="false">IF(AR$81&gt;$D87,DATEDIF($D87,AR$81,"m"),-DATEDIF(AR$81,$D87,"m")-1)</f>
        <v>24</v>
      </c>
      <c r="AQ87" s="44" t="n">
        <f aca="false">IF(AND(AP87&gt;=1,AP87&lt;=$E87*12),AP87,0)</f>
        <v>24</v>
      </c>
      <c r="AR87" s="45" t="n">
        <f aca="false">AQ87*$K87</f>
        <v>5799480</v>
      </c>
      <c r="AT87" s="44" t="n">
        <f aca="false">IF(AV$81&gt;$D87,DATEDIF($D87,AV$81,"m"),-DATEDIF(AV$81,$D87,"m")-1)</f>
        <v>25</v>
      </c>
      <c r="AU87" s="44" t="n">
        <f aca="false">IF(AND(AT87&gt;=1,AT87&lt;=$E87*12),AT87,0)</f>
        <v>25</v>
      </c>
      <c r="AV87" s="45" t="n">
        <f aca="false">AU87*$K87</f>
        <v>6041125</v>
      </c>
      <c r="AX87" s="44" t="n">
        <f aca="false">IF(AZ$81&gt;$D87,DATEDIF($D87,AZ$81,"m"),-DATEDIF(AZ$81,$D87,"m")-1)</f>
        <v>26</v>
      </c>
      <c r="AY87" s="44" t="n">
        <f aca="false">IF(AND(AX87&gt;=1,AX87&lt;=$E87*12),AX87,0)</f>
        <v>26</v>
      </c>
      <c r="AZ87" s="45" t="n">
        <f aca="false">AY87*$K87</f>
        <v>6282770</v>
      </c>
      <c r="BB87" s="44" t="n">
        <f aca="false">IF(BD$81&gt;$D87,DATEDIF($D87,BD$81,"m"),-DATEDIF(BD$81,$D87,"m")-1)</f>
        <v>27</v>
      </c>
      <c r="BC87" s="44" t="n">
        <f aca="false">IF(AND(BB87&gt;=1,BB87&lt;=$E87*12),BB87,0)</f>
        <v>27</v>
      </c>
      <c r="BD87" s="45" t="n">
        <f aca="false">BC87*$K87</f>
        <v>6524415</v>
      </c>
      <c r="BF87" s="44" t="n">
        <f aca="false">IF(BH$81&gt;$D87,DATEDIF($D87,BH$81,"m"),-DATEDIF(BH$81,$D87,"m")-1)</f>
        <v>28</v>
      </c>
      <c r="BG87" s="44" t="n">
        <f aca="false">IF(AND(BF87&gt;=1,BF87&lt;=$E87*12),BF87,0)</f>
        <v>28</v>
      </c>
      <c r="BH87" s="45" t="n">
        <f aca="false">BG87*$K87</f>
        <v>6766060</v>
      </c>
    </row>
    <row r="88" customFormat="false" ht="14.25" hidden="false" customHeight="true" outlineLevel="1" collapsed="false">
      <c r="B88" s="35" t="n">
        <f aca="false">B87+1</f>
        <v>5</v>
      </c>
      <c r="C88" s="36" t="s">
        <v>42</v>
      </c>
      <c r="D88" s="37" t="n">
        <v>42466</v>
      </c>
      <c r="E88" s="38" t="n">
        <v>4</v>
      </c>
      <c r="F88" s="39" t="n">
        <v>5999000</v>
      </c>
      <c r="G88" s="38" t="n">
        <v>1</v>
      </c>
      <c r="H88" s="40" t="n">
        <f aca="false">F88*G88</f>
        <v>5999000</v>
      </c>
      <c r="I88" s="41" t="n">
        <f aca="false">H88-BH58</f>
        <v>3749378</v>
      </c>
      <c r="K88" s="41" t="n">
        <f aca="false">_xlfn.FLOOR.MATH(H88/(4*12))</f>
        <v>124979</v>
      </c>
      <c r="L88" s="32"/>
      <c r="N88" s="42" t="n">
        <f aca="false">IF(P$81&gt;$D88,DATEDIF($D88,P$81,"m"),-DATEDIF(P$81,$D88,"m")-1)</f>
        <v>21</v>
      </c>
      <c r="O88" s="42" t="n">
        <f aca="false">IF(AND(N88&gt;=1,N88&lt;=$E88*12),N88,0)</f>
        <v>21</v>
      </c>
      <c r="P88" s="43" t="n">
        <f aca="false">O88*$K88</f>
        <v>2624559</v>
      </c>
      <c r="R88" s="44" t="n">
        <f aca="false">IF(T$81&gt;$D88,DATEDIF($D88,T$81,"m"),-DATEDIF(T$81,$D88,"m")-1)</f>
        <v>22</v>
      </c>
      <c r="S88" s="44" t="n">
        <f aca="false">IF(AND(R88&gt;=1,R88&lt;=$E88*12),R88,0)</f>
        <v>22</v>
      </c>
      <c r="T88" s="45" t="n">
        <f aca="false">S88*$K88</f>
        <v>2749538</v>
      </c>
      <c r="V88" s="44" t="n">
        <f aca="false">IF(X$81&gt;$D88,DATEDIF($D88,X$81,"m"),-DATEDIF(X$81,$D88,"m")-1)</f>
        <v>23</v>
      </c>
      <c r="W88" s="44" t="n">
        <f aca="false">IF(AND(V88&gt;=1,V88&lt;=$E88*12),V88,0)</f>
        <v>23</v>
      </c>
      <c r="X88" s="45" t="n">
        <f aca="false">W88*$K88</f>
        <v>2874517</v>
      </c>
      <c r="Z88" s="44" t="n">
        <f aca="false">IF(AB$81&gt;$D88,DATEDIF($D88,AB$81,"m"),-DATEDIF(AB$81,$D88,"m")-1)</f>
        <v>24</v>
      </c>
      <c r="AA88" s="44" t="n">
        <f aca="false">IF(AND(Z88&gt;=1,Z88&lt;=$E88*12),Z88,0)</f>
        <v>24</v>
      </c>
      <c r="AB88" s="45" t="n">
        <f aca="false">AA88*$K88</f>
        <v>2999496</v>
      </c>
      <c r="AD88" s="44" t="n">
        <f aca="false">IF(AF$81&gt;$D88,DATEDIF($D88,AF$81,"m"),-DATEDIF(AF$81,$D88,"m")-1)</f>
        <v>25</v>
      </c>
      <c r="AE88" s="44" t="n">
        <f aca="false">IF(AND(AD88&gt;=1,AD88&lt;=$E88*12),AD88,0)</f>
        <v>25</v>
      </c>
      <c r="AF88" s="45" t="n">
        <f aca="false">AE88*$K88</f>
        <v>3124475</v>
      </c>
      <c r="AH88" s="44" t="n">
        <f aca="false">IF(AJ$81&gt;$D88,DATEDIF($D88,AJ$81,"m"),-DATEDIF(AJ$81,$D88,"m")-1)</f>
        <v>26</v>
      </c>
      <c r="AI88" s="44" t="n">
        <f aca="false">IF(AND(AH88&gt;=1,AH88&lt;=$E88*12),AH88,0)</f>
        <v>26</v>
      </c>
      <c r="AJ88" s="45" t="n">
        <f aca="false">AI88*$K88</f>
        <v>3249454</v>
      </c>
      <c r="AL88" s="44" t="n">
        <f aca="false">IF(AN$81&gt;$D88,DATEDIF($D88,AN$81,"m"),-DATEDIF(AN$81,$D88,"m")-1)</f>
        <v>27</v>
      </c>
      <c r="AM88" s="44" t="n">
        <f aca="false">IF(AND(AL88&gt;=1,AL88&lt;=$E88*12),AL88,0)</f>
        <v>27</v>
      </c>
      <c r="AN88" s="45" t="n">
        <f aca="false">AM88*$K88</f>
        <v>3374433</v>
      </c>
      <c r="AP88" s="44" t="n">
        <f aca="false">IF(AR$81&gt;$D88,DATEDIF($D88,AR$81,"m"),-DATEDIF(AR$81,$D88,"m")-1)</f>
        <v>28</v>
      </c>
      <c r="AQ88" s="44" t="n">
        <f aca="false">IF(AND(AP88&gt;=1,AP88&lt;=$E88*12),AP88,0)</f>
        <v>28</v>
      </c>
      <c r="AR88" s="45" t="n">
        <f aca="false">AQ88*$K88</f>
        <v>3499412</v>
      </c>
      <c r="AT88" s="44" t="n">
        <f aca="false">IF(AV$81&gt;$D88,DATEDIF($D88,AV$81,"m"),-DATEDIF(AV$81,$D88,"m")-1)</f>
        <v>29</v>
      </c>
      <c r="AU88" s="44" t="n">
        <f aca="false">IF(AND(AT88&gt;=1,AT88&lt;=$E88*12),AT88,0)</f>
        <v>29</v>
      </c>
      <c r="AV88" s="45" t="n">
        <f aca="false">AU88*$K88</f>
        <v>3624391</v>
      </c>
      <c r="AX88" s="44" t="n">
        <f aca="false">IF(AZ$81&gt;$D88,DATEDIF($D88,AZ$81,"m"),-DATEDIF(AZ$81,$D88,"m")-1)</f>
        <v>30</v>
      </c>
      <c r="AY88" s="44" t="n">
        <f aca="false">IF(AND(AX88&gt;=1,AX88&lt;=$E88*12),AX88,0)</f>
        <v>30</v>
      </c>
      <c r="AZ88" s="45" t="n">
        <f aca="false">AY88*$K88</f>
        <v>3749370</v>
      </c>
      <c r="BB88" s="44" t="n">
        <f aca="false">IF(BD$81&gt;$D88,DATEDIF($D88,BD$81,"m"),-DATEDIF(BD$81,$D88,"m")-1)</f>
        <v>31</v>
      </c>
      <c r="BC88" s="44" t="n">
        <f aca="false">IF(AND(BB88&gt;=1,BB88&lt;=$E88*12),BB88,0)</f>
        <v>31</v>
      </c>
      <c r="BD88" s="45" t="n">
        <f aca="false">BC88*$K88</f>
        <v>3874349</v>
      </c>
      <c r="BF88" s="44" t="n">
        <f aca="false">IF(BH$81&gt;$D88,DATEDIF($D88,BH$81,"m"),-DATEDIF(BH$81,$D88,"m")-1)</f>
        <v>32</v>
      </c>
      <c r="BG88" s="44" t="n">
        <f aca="false">IF(AND(BF88&gt;=1,BF88&lt;=$E88*12),BF88,0)</f>
        <v>32</v>
      </c>
      <c r="BH88" s="45" t="n">
        <f aca="false">BG88*$K88</f>
        <v>3999328</v>
      </c>
    </row>
    <row r="89" customFormat="false" ht="14.25" hidden="false" customHeight="true" outlineLevel="1" collapsed="false">
      <c r="B89" s="35" t="n">
        <f aca="false">B88+1</f>
        <v>6</v>
      </c>
      <c r="C89" s="36" t="s">
        <v>43</v>
      </c>
      <c r="D89" s="37" t="n">
        <v>42527</v>
      </c>
      <c r="E89" s="38" t="n">
        <v>4</v>
      </c>
      <c r="F89" s="39" t="n">
        <v>5899000</v>
      </c>
      <c r="G89" s="38" t="n">
        <v>1</v>
      </c>
      <c r="H89" s="40" t="n">
        <f aca="false">F89*G89</f>
        <v>5899000</v>
      </c>
      <c r="I89" s="41" t="n">
        <f aca="false">H89-BH59</f>
        <v>4301365</v>
      </c>
      <c r="K89" s="41" t="n">
        <f aca="false">_xlfn.FLOOR.MATH(H89/(4*12))</f>
        <v>122895</v>
      </c>
      <c r="L89" s="32"/>
      <c r="N89" s="42" t="n">
        <f aca="false">IF(P$81&gt;$D89,DATEDIF($D89,P$81,"m"),-DATEDIF(P$81,$D89,"m")-1)</f>
        <v>19</v>
      </c>
      <c r="O89" s="42" t="n">
        <f aca="false">IF(AND(N89&gt;=1,N89&lt;=$E89*12),N89,0)</f>
        <v>19</v>
      </c>
      <c r="P89" s="43" t="n">
        <f aca="false">O89*$K89</f>
        <v>2335005</v>
      </c>
      <c r="R89" s="44" t="n">
        <f aca="false">IF(T$81&gt;$D89,DATEDIF($D89,T$81,"m"),-DATEDIF(T$81,$D89,"m")-1)</f>
        <v>20</v>
      </c>
      <c r="S89" s="44" t="n">
        <f aca="false">IF(AND(R89&gt;=1,R89&lt;=$E89*12),R89,0)</f>
        <v>20</v>
      </c>
      <c r="T89" s="45" t="n">
        <f aca="false">S89*$K89</f>
        <v>2457900</v>
      </c>
      <c r="V89" s="44" t="n">
        <f aca="false">IF(X$81&gt;$D89,DATEDIF($D89,X$81,"m"),-DATEDIF(X$81,$D89,"m")-1)</f>
        <v>21</v>
      </c>
      <c r="W89" s="44" t="n">
        <f aca="false">IF(AND(V89&gt;=1,V89&lt;=$E89*12),V89,0)</f>
        <v>21</v>
      </c>
      <c r="X89" s="45" t="n">
        <f aca="false">W89*$K89</f>
        <v>2580795</v>
      </c>
      <c r="Z89" s="44" t="n">
        <f aca="false">IF(AB$81&gt;$D89,DATEDIF($D89,AB$81,"m"),-DATEDIF(AB$81,$D89,"m")-1)</f>
        <v>22</v>
      </c>
      <c r="AA89" s="44" t="n">
        <f aca="false">IF(AND(Z89&gt;=1,Z89&lt;=$E89*12),Z89,0)</f>
        <v>22</v>
      </c>
      <c r="AB89" s="45" t="n">
        <f aca="false">AA89*$K89</f>
        <v>2703690</v>
      </c>
      <c r="AD89" s="44" t="n">
        <f aca="false">IF(AF$81&gt;$D89,DATEDIF($D89,AF$81,"m"),-DATEDIF(AF$81,$D89,"m")-1)</f>
        <v>23</v>
      </c>
      <c r="AE89" s="44" t="n">
        <f aca="false">IF(AND(AD89&gt;=1,AD89&lt;=$E89*12),AD89,0)</f>
        <v>23</v>
      </c>
      <c r="AF89" s="45" t="n">
        <f aca="false">AE89*$K89</f>
        <v>2826585</v>
      </c>
      <c r="AH89" s="44" t="n">
        <f aca="false">IF(AJ$81&gt;$D89,DATEDIF($D89,AJ$81,"m"),-DATEDIF(AJ$81,$D89,"m")-1)</f>
        <v>24</v>
      </c>
      <c r="AI89" s="44" t="n">
        <f aca="false">IF(AND(AH89&gt;=1,AH89&lt;=$E89*12),AH89,0)</f>
        <v>24</v>
      </c>
      <c r="AJ89" s="45" t="n">
        <f aca="false">AI89*$K89</f>
        <v>2949480</v>
      </c>
      <c r="AL89" s="44" t="n">
        <f aca="false">IF(AN$81&gt;$D89,DATEDIF($D89,AN$81,"m"),-DATEDIF(AN$81,$D89,"m")-1)</f>
        <v>25</v>
      </c>
      <c r="AM89" s="44" t="n">
        <f aca="false">IF(AND(AL89&gt;=1,AL89&lt;=$E89*12),AL89,0)</f>
        <v>25</v>
      </c>
      <c r="AN89" s="45" t="n">
        <f aca="false">AM89*$K89</f>
        <v>3072375</v>
      </c>
      <c r="AP89" s="44" t="n">
        <f aca="false">IF(AR$81&gt;$D89,DATEDIF($D89,AR$81,"m"),-DATEDIF(AR$81,$D89,"m")-1)</f>
        <v>26</v>
      </c>
      <c r="AQ89" s="44" t="n">
        <f aca="false">IF(AND(AP89&gt;=1,AP89&lt;=$E89*12),AP89,0)</f>
        <v>26</v>
      </c>
      <c r="AR89" s="45" t="n">
        <f aca="false">AQ89*$K89</f>
        <v>3195270</v>
      </c>
      <c r="AT89" s="44" t="n">
        <f aca="false">IF(AV$81&gt;$D89,DATEDIF($D89,AV$81,"m"),-DATEDIF(AV$81,$D89,"m")-1)</f>
        <v>27</v>
      </c>
      <c r="AU89" s="44" t="n">
        <f aca="false">IF(AND(AT89&gt;=1,AT89&lt;=$E89*12),AT89,0)</f>
        <v>27</v>
      </c>
      <c r="AV89" s="45" t="n">
        <f aca="false">AU89*$K89</f>
        <v>3318165</v>
      </c>
      <c r="AX89" s="44" t="n">
        <f aca="false">IF(AZ$81&gt;$D89,DATEDIF($D89,AZ$81,"m"),-DATEDIF(AZ$81,$D89,"m")-1)</f>
        <v>28</v>
      </c>
      <c r="AY89" s="44" t="n">
        <f aca="false">IF(AND(AX89&gt;=1,AX89&lt;=$E89*12),AX89,0)</f>
        <v>28</v>
      </c>
      <c r="AZ89" s="45" t="n">
        <f aca="false">AY89*$K89</f>
        <v>3441060</v>
      </c>
      <c r="BB89" s="44" t="n">
        <f aca="false">IF(BD$81&gt;$D89,DATEDIF($D89,BD$81,"m"),-DATEDIF(BD$81,$D89,"m")-1)</f>
        <v>29</v>
      </c>
      <c r="BC89" s="44" t="n">
        <f aca="false">IF(AND(BB89&gt;=1,BB89&lt;=$E89*12),BB89,0)</f>
        <v>29</v>
      </c>
      <c r="BD89" s="45" t="n">
        <f aca="false">BC89*$K89</f>
        <v>3563955</v>
      </c>
      <c r="BF89" s="44" t="n">
        <f aca="false">IF(BH$81&gt;$D89,DATEDIF($D89,BH$81,"m"),-DATEDIF(BH$81,$D89,"m")-1)</f>
        <v>30</v>
      </c>
      <c r="BG89" s="44" t="n">
        <f aca="false">IF(AND(BF89&gt;=1,BF89&lt;=$E89*12),BF89,0)</f>
        <v>30</v>
      </c>
      <c r="BH89" s="45" t="n">
        <f aca="false">BG89*$K89</f>
        <v>3686850</v>
      </c>
    </row>
    <row r="90" customFormat="false" ht="14.25" hidden="false" customHeight="true" outlineLevel="1" collapsed="false">
      <c r="B90" s="35" t="n">
        <f aca="false">B89+1</f>
        <v>7</v>
      </c>
      <c r="C90" s="36" t="s">
        <v>60</v>
      </c>
      <c r="D90" s="37" t="n">
        <v>42675</v>
      </c>
      <c r="E90" s="38" t="n">
        <v>4</v>
      </c>
      <c r="F90" s="39" t="n">
        <v>181000</v>
      </c>
      <c r="G90" s="38" t="n">
        <v>1</v>
      </c>
      <c r="H90" s="40" t="n">
        <f aca="false">F90*G90</f>
        <v>181000</v>
      </c>
      <c r="I90" s="41" t="n">
        <f aca="false">H90-BH60</f>
        <v>181000</v>
      </c>
      <c r="K90" s="41" t="n">
        <f aca="false">_xlfn.FLOOR.MATH(H90/(4*12))</f>
        <v>3770</v>
      </c>
      <c r="L90" s="32"/>
      <c r="N90" s="42" t="n">
        <f aca="false">IF(P$81&gt;$D90,DATEDIF($D90,P$81,"m"),-DATEDIF(P$81,$D90,"m")-1)</f>
        <v>14</v>
      </c>
      <c r="O90" s="42" t="n">
        <f aca="false">IF(AND(N90&gt;=1,N90&lt;=$E90*12),N90,0)</f>
        <v>14</v>
      </c>
      <c r="P90" s="43" t="n">
        <f aca="false">O90*$K90</f>
        <v>52780</v>
      </c>
      <c r="R90" s="44" t="n">
        <f aca="false">IF(T$81&gt;$D90,DATEDIF($D90,T$81,"m"),-DATEDIF(T$81,$D90,"m")-1)</f>
        <v>15</v>
      </c>
      <c r="S90" s="44" t="n">
        <f aca="false">IF(AND(R90&gt;=1,R90&lt;=$E90*12),R90,0)</f>
        <v>15</v>
      </c>
      <c r="T90" s="45" t="n">
        <f aca="false">S90*$K90</f>
        <v>56550</v>
      </c>
      <c r="V90" s="44" t="n">
        <f aca="false">IF(X$81&gt;$D90,DATEDIF($D90,X$81,"m"),-DATEDIF(X$81,$D90,"m")-1)</f>
        <v>16</v>
      </c>
      <c r="W90" s="44" t="n">
        <f aca="false">IF(AND(V90&gt;=1,V90&lt;=$E90*12),V90,0)</f>
        <v>16</v>
      </c>
      <c r="X90" s="45" t="n">
        <f aca="false">W90*$K90</f>
        <v>60320</v>
      </c>
      <c r="Z90" s="44" t="n">
        <f aca="false">IF(AB$81&gt;$D90,DATEDIF($D90,AB$81,"m"),-DATEDIF(AB$81,$D90,"m")-1)</f>
        <v>17</v>
      </c>
      <c r="AA90" s="44" t="n">
        <f aca="false">IF(AND(Z90&gt;=1,Z90&lt;=$E90*12),Z90,0)</f>
        <v>17</v>
      </c>
      <c r="AB90" s="45" t="n">
        <f aca="false">AA90*$K90</f>
        <v>64090</v>
      </c>
      <c r="AD90" s="44" t="n">
        <f aca="false">IF(AF$81&gt;$D90,DATEDIF($D90,AF$81,"m"),-DATEDIF(AF$81,$D90,"m")-1)</f>
        <v>18</v>
      </c>
      <c r="AE90" s="44" t="n">
        <f aca="false">IF(AND(AD90&gt;=1,AD90&lt;=$E90*12),AD90,0)</f>
        <v>18</v>
      </c>
      <c r="AF90" s="45" t="n">
        <f aca="false">AE90*$K90</f>
        <v>67860</v>
      </c>
      <c r="AH90" s="44" t="n">
        <f aca="false">IF(AJ$81&gt;$D90,DATEDIF($D90,AJ$81,"m"),-DATEDIF(AJ$81,$D90,"m")-1)</f>
        <v>19</v>
      </c>
      <c r="AI90" s="44" t="n">
        <f aca="false">IF(AND(AH90&gt;=1,AH90&lt;=$E90*12),AH90,0)</f>
        <v>19</v>
      </c>
      <c r="AJ90" s="45" t="n">
        <f aca="false">AI90*$K90</f>
        <v>71630</v>
      </c>
      <c r="AL90" s="44" t="n">
        <f aca="false">IF(AN$81&gt;$D90,DATEDIF($D90,AN$81,"m"),-DATEDIF(AN$81,$D90,"m")-1)</f>
        <v>20</v>
      </c>
      <c r="AM90" s="44" t="n">
        <f aca="false">IF(AND(AL90&gt;=1,AL90&lt;=$E90*12),AL90,0)</f>
        <v>20</v>
      </c>
      <c r="AN90" s="45" t="n">
        <f aca="false">AM90*$K90</f>
        <v>75400</v>
      </c>
      <c r="AP90" s="44" t="n">
        <f aca="false">IF(AR$81&gt;$D90,DATEDIF($D90,AR$81,"m"),-DATEDIF(AR$81,$D90,"m")-1)</f>
        <v>21</v>
      </c>
      <c r="AQ90" s="44" t="n">
        <f aca="false">IF(AND(AP90&gt;=1,AP90&lt;=$E90*12),AP90,0)</f>
        <v>21</v>
      </c>
      <c r="AR90" s="45" t="n">
        <f aca="false">AQ90*$K90</f>
        <v>79170</v>
      </c>
      <c r="AT90" s="44" t="n">
        <f aca="false">IF(AV$81&gt;$D90,DATEDIF($D90,AV$81,"m"),-DATEDIF(AV$81,$D90,"m")-1)</f>
        <v>22</v>
      </c>
      <c r="AU90" s="44" t="n">
        <f aca="false">IF(AND(AT90&gt;=1,AT90&lt;=$E90*12),AT90,0)</f>
        <v>22</v>
      </c>
      <c r="AV90" s="45" t="n">
        <f aca="false">AU90*$K90</f>
        <v>82940</v>
      </c>
      <c r="AX90" s="44" t="n">
        <f aca="false">IF(AZ$81&gt;$D90,DATEDIF($D90,AZ$81,"m"),-DATEDIF(AZ$81,$D90,"m")-1)</f>
        <v>23</v>
      </c>
      <c r="AY90" s="44" t="n">
        <f aca="false">IF(AND(AX90&gt;=1,AX90&lt;=$E90*12),AX90,0)</f>
        <v>23</v>
      </c>
      <c r="AZ90" s="45" t="n">
        <f aca="false">AY90*$K90</f>
        <v>86710</v>
      </c>
      <c r="BB90" s="44" t="n">
        <f aca="false">IF(BD$81&gt;$D90,DATEDIF($D90,BD$81,"m"),-DATEDIF(BD$81,$D90,"m")-1)</f>
        <v>24</v>
      </c>
      <c r="BC90" s="44" t="n">
        <f aca="false">IF(AND(BB90&gt;=1,BB90&lt;=$E90*12),BB90,0)</f>
        <v>24</v>
      </c>
      <c r="BD90" s="45" t="n">
        <f aca="false">BC90*$K90</f>
        <v>90480</v>
      </c>
      <c r="BF90" s="44" t="n">
        <f aca="false">IF(BH$81&gt;$D90,DATEDIF($D90,BH$81,"m"),-DATEDIF(BH$81,$D90,"m")-1)</f>
        <v>25</v>
      </c>
      <c r="BG90" s="44" t="n">
        <f aca="false">IF(AND(BF90&gt;=1,BF90&lt;=$E90*12),BF90,0)</f>
        <v>25</v>
      </c>
      <c r="BH90" s="45" t="n">
        <f aca="false">BG90*$K90</f>
        <v>94250</v>
      </c>
    </row>
    <row r="91" customFormat="false" ht="14.25" hidden="false" customHeight="true" outlineLevel="1" collapsed="false">
      <c r="B91" s="33" t="s">
        <v>61</v>
      </c>
      <c r="C91" s="34" t="s">
        <v>44</v>
      </c>
      <c r="D91" s="30"/>
      <c r="E91" s="30"/>
      <c r="F91" s="3"/>
      <c r="G91" s="30"/>
      <c r="H91" s="3"/>
      <c r="I91" s="3"/>
      <c r="K91" s="3"/>
      <c r="L91" s="32"/>
    </row>
    <row r="92" customFormat="false" ht="14.25" hidden="false" customHeight="true" outlineLevel="1" collapsed="false">
      <c r="B92" s="35" t="n">
        <f aca="false">B90+1</f>
        <v>8</v>
      </c>
      <c r="C92" s="36" t="s">
        <v>45</v>
      </c>
      <c r="D92" s="37" t="n">
        <v>42434</v>
      </c>
      <c r="E92" s="38" t="n">
        <v>4</v>
      </c>
      <c r="F92" s="39" t="n">
        <v>3250000</v>
      </c>
      <c r="G92" s="38" t="n">
        <v>4</v>
      </c>
      <c r="H92" s="40" t="n">
        <f aca="false">F92*G92</f>
        <v>13000000</v>
      </c>
      <c r="I92" s="41" t="n">
        <f aca="false">H92-BH61</f>
        <v>7312507</v>
      </c>
      <c r="K92" s="41" t="n">
        <f aca="false">_xlfn.FLOOR.MATH(H92/(4*12))</f>
        <v>270833</v>
      </c>
      <c r="L92" s="32"/>
      <c r="N92" s="42" t="n">
        <f aca="false">IF(P$81&gt;$D92,DATEDIF($D92,P$81,"m"),-DATEDIF(P$81,$D92,"m")-1)</f>
        <v>22</v>
      </c>
      <c r="O92" s="42" t="n">
        <f aca="false">IF(AND(N92&gt;=1,N92&lt;=$E92*12),N92,0)</f>
        <v>22</v>
      </c>
      <c r="P92" s="43" t="n">
        <f aca="false">O92*$K92</f>
        <v>5958326</v>
      </c>
      <c r="R92" s="44" t="n">
        <f aca="false">IF(T$81&gt;$D92,DATEDIF($D92,T$81,"m"),-DATEDIF(T$81,$D92,"m")-1)</f>
        <v>23</v>
      </c>
      <c r="S92" s="44" t="n">
        <f aca="false">IF(AND(R92&gt;=1,R92&lt;=$E92*12),R92,0)</f>
        <v>23</v>
      </c>
      <c r="T92" s="45" t="n">
        <f aca="false">S92*$K92</f>
        <v>6229159</v>
      </c>
      <c r="V92" s="44" t="n">
        <f aca="false">IF(X$81&gt;$D92,DATEDIF($D92,X$81,"m"),-DATEDIF(X$81,$D92,"m")-1)</f>
        <v>24</v>
      </c>
      <c r="W92" s="44" t="n">
        <f aca="false">IF(AND(V92&gt;=1,V92&lt;=$E92*12),V92,0)</f>
        <v>24</v>
      </c>
      <c r="X92" s="45" t="n">
        <f aca="false">W92*$K92</f>
        <v>6499992</v>
      </c>
      <c r="Z92" s="44" t="n">
        <f aca="false">IF(AB$81&gt;$D92,DATEDIF($D92,AB$81,"m"),-DATEDIF(AB$81,$D92,"m")-1)</f>
        <v>25</v>
      </c>
      <c r="AA92" s="44" t="n">
        <f aca="false">IF(AND(Z92&gt;=1,Z92&lt;=$E92*12),Z92,0)</f>
        <v>25</v>
      </c>
      <c r="AB92" s="45" t="n">
        <f aca="false">AA92*$K92</f>
        <v>6770825</v>
      </c>
      <c r="AD92" s="44" t="n">
        <f aca="false">IF(AF$81&gt;$D92,DATEDIF($D92,AF$81,"m"),-DATEDIF(AF$81,$D92,"m")-1)</f>
        <v>26</v>
      </c>
      <c r="AE92" s="44" t="n">
        <f aca="false">IF(AND(AD92&gt;=1,AD92&lt;=$E92*12),AD92,0)</f>
        <v>26</v>
      </c>
      <c r="AF92" s="45" t="n">
        <f aca="false">AE92*$K92</f>
        <v>7041658</v>
      </c>
      <c r="AH92" s="44" t="n">
        <f aca="false">IF(AJ$81&gt;$D92,DATEDIF($D92,AJ$81,"m"),-DATEDIF(AJ$81,$D92,"m")-1)</f>
        <v>27</v>
      </c>
      <c r="AI92" s="44" t="n">
        <f aca="false">IF(AND(AH92&gt;=1,AH92&lt;=$E92*12),AH92,0)</f>
        <v>27</v>
      </c>
      <c r="AJ92" s="45" t="n">
        <f aca="false">AI92*$K92</f>
        <v>7312491</v>
      </c>
      <c r="AL92" s="44" t="n">
        <f aca="false">IF(AN$81&gt;$D92,DATEDIF($D92,AN$81,"m"),-DATEDIF(AN$81,$D92,"m")-1)</f>
        <v>28</v>
      </c>
      <c r="AM92" s="44" t="n">
        <f aca="false">IF(AND(AL92&gt;=1,AL92&lt;=$E92*12),AL92,0)</f>
        <v>28</v>
      </c>
      <c r="AN92" s="45" t="n">
        <f aca="false">AM92*$K92</f>
        <v>7583324</v>
      </c>
      <c r="AP92" s="44" t="n">
        <f aca="false">IF(AR$81&gt;$D92,DATEDIF($D92,AR$81,"m"),-DATEDIF(AR$81,$D92,"m")-1)</f>
        <v>29</v>
      </c>
      <c r="AQ92" s="44" t="n">
        <f aca="false">IF(AND(AP92&gt;=1,AP92&lt;=$E92*12),AP92,0)</f>
        <v>29</v>
      </c>
      <c r="AR92" s="45" t="n">
        <f aca="false">AQ92*$K92</f>
        <v>7854157</v>
      </c>
      <c r="AT92" s="44" t="n">
        <f aca="false">IF(AV$81&gt;$D92,DATEDIF($D92,AV$81,"m"),-DATEDIF(AV$81,$D92,"m")-1)</f>
        <v>30</v>
      </c>
      <c r="AU92" s="44" t="n">
        <f aca="false">IF(AND(AT92&gt;=1,AT92&lt;=$E92*12),AT92,0)</f>
        <v>30</v>
      </c>
      <c r="AV92" s="45" t="n">
        <f aca="false">AU92*$K92</f>
        <v>8124990</v>
      </c>
      <c r="AX92" s="44" t="n">
        <f aca="false">IF(AZ$81&gt;$D92,DATEDIF($D92,AZ$81,"m"),-DATEDIF(AZ$81,$D92,"m")-1)</f>
        <v>31</v>
      </c>
      <c r="AY92" s="44" t="n">
        <f aca="false">IF(AND(AX92&gt;=1,AX92&lt;=$E92*12),AX92,0)</f>
        <v>31</v>
      </c>
      <c r="AZ92" s="45" t="n">
        <f aca="false">AY92*$K92</f>
        <v>8395823</v>
      </c>
      <c r="BB92" s="44" t="n">
        <f aca="false">IF(BD$81&gt;$D92,DATEDIF($D92,BD$81,"m"),-DATEDIF(BD$81,$D92,"m")-1)</f>
        <v>32</v>
      </c>
      <c r="BC92" s="44" t="n">
        <f aca="false">IF(AND(BB92&gt;=1,BB92&lt;=$E92*12),BB92,0)</f>
        <v>32</v>
      </c>
      <c r="BD92" s="45" t="n">
        <f aca="false">BC92*$K92</f>
        <v>8666656</v>
      </c>
      <c r="BF92" s="44" t="n">
        <f aca="false">IF(BH$81&gt;$D92,DATEDIF($D92,BH$81,"m"),-DATEDIF(BH$81,$D92,"m")-1)</f>
        <v>33</v>
      </c>
      <c r="BG92" s="44" t="n">
        <f aca="false">IF(AND(BF92&gt;=1,BF92&lt;=$E92*12),BF92,0)</f>
        <v>33</v>
      </c>
      <c r="BH92" s="45" t="n">
        <f aca="false">BG92*$K92</f>
        <v>8937489</v>
      </c>
    </row>
    <row r="93" customFormat="false" ht="14.25" hidden="false" customHeight="true" outlineLevel="1" collapsed="false">
      <c r="B93" s="35" t="n">
        <f aca="false">B92+1</f>
        <v>9</v>
      </c>
      <c r="C93" s="36" t="s">
        <v>46</v>
      </c>
      <c r="D93" s="37" t="n">
        <v>42534</v>
      </c>
      <c r="E93" s="38" t="n">
        <v>4</v>
      </c>
      <c r="F93" s="39" t="n">
        <v>3500000</v>
      </c>
      <c r="G93" s="38" t="n">
        <v>4</v>
      </c>
      <c r="H93" s="40" t="n">
        <f aca="false">F93*G93</f>
        <v>14000000</v>
      </c>
      <c r="I93" s="41" t="n">
        <f aca="false">H93-BH62</f>
        <v>8750012</v>
      </c>
      <c r="K93" s="41" t="n">
        <f aca="false">_xlfn.FLOOR.MATH(H93/(4*12))</f>
        <v>291666</v>
      </c>
      <c r="L93" s="32"/>
      <c r="N93" s="42" t="n">
        <f aca="false">IF(P$81&gt;$D93,DATEDIF($D93,P$81,"m"),-DATEDIF(P$81,$D93,"m")-1)</f>
        <v>19</v>
      </c>
      <c r="O93" s="42" t="n">
        <f aca="false">IF(AND(N93&gt;=1,N93&lt;=$E93*12),N93,0)</f>
        <v>19</v>
      </c>
      <c r="P93" s="43" t="n">
        <f aca="false">O93*$K93</f>
        <v>5541654</v>
      </c>
      <c r="R93" s="44" t="n">
        <f aca="false">IF(T$81&gt;$D93,DATEDIF($D93,T$81,"m"),-DATEDIF(T$81,$D93,"m")-1)</f>
        <v>20</v>
      </c>
      <c r="S93" s="44" t="n">
        <f aca="false">IF(AND(R93&gt;=1,R93&lt;=$E93*12),R93,0)</f>
        <v>20</v>
      </c>
      <c r="T93" s="45" t="n">
        <f aca="false">S93*$K93</f>
        <v>5833320</v>
      </c>
      <c r="V93" s="44" t="n">
        <f aca="false">IF(X$81&gt;$D93,DATEDIF($D93,X$81,"m"),-DATEDIF(X$81,$D93,"m")-1)</f>
        <v>21</v>
      </c>
      <c r="W93" s="44" t="n">
        <f aca="false">IF(AND(V93&gt;=1,V93&lt;=$E93*12),V93,0)</f>
        <v>21</v>
      </c>
      <c r="X93" s="45" t="n">
        <f aca="false">W93*$K93</f>
        <v>6124986</v>
      </c>
      <c r="Z93" s="44" t="n">
        <f aca="false">IF(AB$81&gt;$D93,DATEDIF($D93,AB$81,"m"),-DATEDIF(AB$81,$D93,"m")-1)</f>
        <v>22</v>
      </c>
      <c r="AA93" s="44" t="n">
        <f aca="false">IF(AND(Z93&gt;=1,Z93&lt;=$E93*12),Z93,0)</f>
        <v>22</v>
      </c>
      <c r="AB93" s="45" t="n">
        <f aca="false">AA93*$K93</f>
        <v>6416652</v>
      </c>
      <c r="AD93" s="44" t="n">
        <f aca="false">IF(AF$81&gt;$D93,DATEDIF($D93,AF$81,"m"),-DATEDIF(AF$81,$D93,"m")-1)</f>
        <v>23</v>
      </c>
      <c r="AE93" s="44" t="n">
        <f aca="false">IF(AND(AD93&gt;=1,AD93&lt;=$E93*12),AD93,0)</f>
        <v>23</v>
      </c>
      <c r="AF93" s="45" t="n">
        <f aca="false">AE93*$K93</f>
        <v>6708318</v>
      </c>
      <c r="AH93" s="44" t="n">
        <f aca="false">IF(AJ$81&gt;$D93,DATEDIF($D93,AJ$81,"m"),-DATEDIF(AJ$81,$D93,"m")-1)</f>
        <v>24</v>
      </c>
      <c r="AI93" s="44" t="n">
        <f aca="false">IF(AND(AH93&gt;=1,AH93&lt;=$E93*12),AH93,0)</f>
        <v>24</v>
      </c>
      <c r="AJ93" s="45" t="n">
        <f aca="false">AI93*$K93</f>
        <v>6999984</v>
      </c>
      <c r="AL93" s="44" t="n">
        <f aca="false">IF(AN$81&gt;$D93,DATEDIF($D93,AN$81,"m"),-DATEDIF(AN$81,$D93,"m")-1)</f>
        <v>25</v>
      </c>
      <c r="AM93" s="44" t="n">
        <f aca="false">IF(AND(AL93&gt;=1,AL93&lt;=$E93*12),AL93,0)</f>
        <v>25</v>
      </c>
      <c r="AN93" s="45" t="n">
        <f aca="false">AM93*$K93</f>
        <v>7291650</v>
      </c>
      <c r="AP93" s="44" t="n">
        <f aca="false">IF(AR$81&gt;$D93,DATEDIF($D93,AR$81,"m"),-DATEDIF(AR$81,$D93,"m")-1)</f>
        <v>26</v>
      </c>
      <c r="AQ93" s="44" t="n">
        <f aca="false">IF(AND(AP93&gt;=1,AP93&lt;=$E93*12),AP93,0)</f>
        <v>26</v>
      </c>
      <c r="AR93" s="45" t="n">
        <f aca="false">AQ93*$K93</f>
        <v>7583316</v>
      </c>
      <c r="AT93" s="44" t="n">
        <f aca="false">IF(AV$81&gt;$D93,DATEDIF($D93,AV$81,"m"),-DATEDIF(AV$81,$D93,"m")-1)</f>
        <v>27</v>
      </c>
      <c r="AU93" s="44" t="n">
        <f aca="false">IF(AND(AT93&gt;=1,AT93&lt;=$E93*12),AT93,0)</f>
        <v>27</v>
      </c>
      <c r="AV93" s="45" t="n">
        <f aca="false">AU93*$K93</f>
        <v>7874982</v>
      </c>
      <c r="AX93" s="44" t="n">
        <f aca="false">IF(AZ$81&gt;$D93,DATEDIF($D93,AZ$81,"m"),-DATEDIF(AZ$81,$D93,"m")-1)</f>
        <v>28</v>
      </c>
      <c r="AY93" s="44" t="n">
        <f aca="false">IF(AND(AX93&gt;=1,AX93&lt;=$E93*12),AX93,0)</f>
        <v>28</v>
      </c>
      <c r="AZ93" s="45" t="n">
        <f aca="false">AY93*$K93</f>
        <v>8166648</v>
      </c>
      <c r="BB93" s="44" t="n">
        <f aca="false">IF(BD$81&gt;$D93,DATEDIF($D93,BD$81,"m"),-DATEDIF(BD$81,$D93,"m")-1)</f>
        <v>29</v>
      </c>
      <c r="BC93" s="44" t="n">
        <f aca="false">IF(AND(BB93&gt;=1,BB93&lt;=$E93*12),BB93,0)</f>
        <v>29</v>
      </c>
      <c r="BD93" s="45" t="n">
        <f aca="false">BC93*$K93</f>
        <v>8458314</v>
      </c>
      <c r="BF93" s="44" t="n">
        <f aca="false">IF(BH$81&gt;$D93,DATEDIF($D93,BH$81,"m"),-DATEDIF(BH$81,$D93,"m")-1)</f>
        <v>30</v>
      </c>
      <c r="BG93" s="44" t="n">
        <f aca="false">IF(AND(BF93&gt;=1,BF93&lt;=$E93*12),BF93,0)</f>
        <v>30</v>
      </c>
      <c r="BH93" s="45" t="n">
        <f aca="false">BG93*$K93</f>
        <v>8749980</v>
      </c>
    </row>
    <row r="94" customFormat="false" ht="14.25" hidden="false" customHeight="true" outlineLevel="1" collapsed="false">
      <c r="B94" s="35" t="n">
        <f aca="false">B93+1</f>
        <v>10</v>
      </c>
      <c r="C94" s="36" t="s">
        <v>47</v>
      </c>
      <c r="D94" s="37" t="n">
        <v>42552</v>
      </c>
      <c r="E94" s="38" t="n">
        <v>4</v>
      </c>
      <c r="F94" s="39" t="n">
        <v>10750000</v>
      </c>
      <c r="G94" s="38" t="n">
        <v>1</v>
      </c>
      <c r="H94" s="40" t="n">
        <f aca="false">F94*G94</f>
        <v>10750000</v>
      </c>
      <c r="I94" s="41" t="n">
        <f aca="false">H94-BH63</f>
        <v>6942714</v>
      </c>
      <c r="K94" s="41" t="n">
        <f aca="false">_xlfn.FLOOR.MATH(H94/(4*12))</f>
        <v>223958</v>
      </c>
      <c r="L94" s="32"/>
      <c r="N94" s="42" t="n">
        <f aca="false">IF(P$81&gt;$D94,DATEDIF($D94,P$81,"m"),-DATEDIF(P$81,$D94,"m")-1)</f>
        <v>18</v>
      </c>
      <c r="O94" s="42" t="n">
        <f aca="false">IF(AND(N94&gt;=1,N94&lt;=$E94*12),N94,0)</f>
        <v>18</v>
      </c>
      <c r="P94" s="43" t="n">
        <f aca="false">O94*$K94</f>
        <v>4031244</v>
      </c>
      <c r="R94" s="44" t="n">
        <f aca="false">IF(T$81&gt;$D94,DATEDIF($D94,T$81,"m"),-DATEDIF(T$81,$D94,"m")-1)</f>
        <v>19</v>
      </c>
      <c r="S94" s="44" t="n">
        <f aca="false">IF(AND(R94&gt;=1,R94&lt;=$E94*12),R94,0)</f>
        <v>19</v>
      </c>
      <c r="T94" s="45" t="n">
        <f aca="false">S94*$K94</f>
        <v>4255202</v>
      </c>
      <c r="V94" s="44" t="n">
        <f aca="false">IF(X$81&gt;$D94,DATEDIF($D94,X$81,"m"),-DATEDIF(X$81,$D94,"m")-1)</f>
        <v>20</v>
      </c>
      <c r="W94" s="44" t="n">
        <f aca="false">IF(AND(V94&gt;=1,V94&lt;=$E94*12),V94,0)</f>
        <v>20</v>
      </c>
      <c r="X94" s="45" t="n">
        <f aca="false">W94*$K94</f>
        <v>4479160</v>
      </c>
      <c r="Z94" s="44" t="n">
        <f aca="false">IF(AB$81&gt;$D94,DATEDIF($D94,AB$81,"m"),-DATEDIF(AB$81,$D94,"m")-1)</f>
        <v>21</v>
      </c>
      <c r="AA94" s="44" t="n">
        <f aca="false">IF(AND(Z94&gt;=1,Z94&lt;=$E94*12),Z94,0)</f>
        <v>21</v>
      </c>
      <c r="AB94" s="45" t="n">
        <f aca="false">AA94*$K94</f>
        <v>4703118</v>
      </c>
      <c r="AD94" s="44" t="n">
        <f aca="false">IF(AF$81&gt;$D94,DATEDIF($D94,AF$81,"m"),-DATEDIF(AF$81,$D94,"m")-1)</f>
        <v>22</v>
      </c>
      <c r="AE94" s="44" t="n">
        <f aca="false">IF(AND(AD94&gt;=1,AD94&lt;=$E94*12),AD94,0)</f>
        <v>22</v>
      </c>
      <c r="AF94" s="45" t="n">
        <f aca="false">AE94*$K94</f>
        <v>4927076</v>
      </c>
      <c r="AH94" s="44" t="n">
        <f aca="false">IF(AJ$81&gt;$D94,DATEDIF($D94,AJ$81,"m"),-DATEDIF(AJ$81,$D94,"m")-1)</f>
        <v>23</v>
      </c>
      <c r="AI94" s="44" t="n">
        <f aca="false">IF(AND(AH94&gt;=1,AH94&lt;=$E94*12),AH94,0)</f>
        <v>23</v>
      </c>
      <c r="AJ94" s="45" t="n">
        <f aca="false">AI94*$K94</f>
        <v>5151034</v>
      </c>
      <c r="AL94" s="44" t="n">
        <f aca="false">IF(AN$81&gt;$D94,DATEDIF($D94,AN$81,"m"),-DATEDIF(AN$81,$D94,"m")-1)</f>
        <v>24</v>
      </c>
      <c r="AM94" s="44" t="n">
        <f aca="false">IF(AND(AL94&gt;=1,AL94&lt;=$E94*12),AL94,0)</f>
        <v>24</v>
      </c>
      <c r="AN94" s="45" t="n">
        <f aca="false">AM94*$K94</f>
        <v>5374992</v>
      </c>
      <c r="AP94" s="44" t="n">
        <f aca="false">IF(AR$81&gt;$D94,DATEDIF($D94,AR$81,"m"),-DATEDIF(AR$81,$D94,"m")-1)</f>
        <v>25</v>
      </c>
      <c r="AQ94" s="44" t="n">
        <f aca="false">IF(AND(AP94&gt;=1,AP94&lt;=$E94*12),AP94,0)</f>
        <v>25</v>
      </c>
      <c r="AR94" s="45" t="n">
        <f aca="false">AQ94*$K94</f>
        <v>5598950</v>
      </c>
      <c r="AT94" s="44" t="n">
        <f aca="false">IF(AV$81&gt;$D94,DATEDIF($D94,AV$81,"m"),-DATEDIF(AV$81,$D94,"m")-1)</f>
        <v>26</v>
      </c>
      <c r="AU94" s="44" t="n">
        <f aca="false">IF(AND(AT94&gt;=1,AT94&lt;=$E94*12),AT94,0)</f>
        <v>26</v>
      </c>
      <c r="AV94" s="45" t="n">
        <f aca="false">AU94*$K94</f>
        <v>5822908</v>
      </c>
      <c r="AX94" s="44" t="n">
        <f aca="false">IF(AZ$81&gt;$D94,DATEDIF($D94,AZ$81,"m"),-DATEDIF(AZ$81,$D94,"m")-1)</f>
        <v>27</v>
      </c>
      <c r="AY94" s="44" t="n">
        <f aca="false">IF(AND(AX94&gt;=1,AX94&lt;=$E94*12),AX94,0)</f>
        <v>27</v>
      </c>
      <c r="AZ94" s="45" t="n">
        <f aca="false">AY94*$K94</f>
        <v>6046866</v>
      </c>
      <c r="BB94" s="44" t="n">
        <f aca="false">IF(BD$81&gt;$D94,DATEDIF($D94,BD$81,"m"),-DATEDIF(BD$81,$D94,"m")-1)</f>
        <v>28</v>
      </c>
      <c r="BC94" s="44" t="n">
        <f aca="false">IF(AND(BB94&gt;=1,BB94&lt;=$E94*12),BB94,0)</f>
        <v>28</v>
      </c>
      <c r="BD94" s="45" t="n">
        <f aca="false">BC94*$K94</f>
        <v>6270824</v>
      </c>
      <c r="BF94" s="44" t="n">
        <f aca="false">IF(BH$81&gt;$D94,DATEDIF($D94,BH$81,"m"),-DATEDIF(BH$81,$D94,"m")-1)</f>
        <v>29</v>
      </c>
      <c r="BG94" s="44" t="n">
        <f aca="false">IF(AND(BF94&gt;=1,BF94&lt;=$E94*12),BF94,0)</f>
        <v>29</v>
      </c>
      <c r="BH94" s="45" t="n">
        <f aca="false">BG94*$K94</f>
        <v>6494782</v>
      </c>
    </row>
    <row r="95" customFormat="false" ht="14.25" hidden="false" customHeight="true" outlineLevel="1" collapsed="false">
      <c r="B95" s="35" t="n">
        <f aca="false">B94+1</f>
        <v>11</v>
      </c>
      <c r="C95" s="36" t="s">
        <v>48</v>
      </c>
      <c r="D95" s="37" t="n">
        <v>42641</v>
      </c>
      <c r="E95" s="38" t="n">
        <v>4</v>
      </c>
      <c r="F95" s="39" t="n">
        <v>3699000</v>
      </c>
      <c r="G95" s="38" t="n">
        <v>1</v>
      </c>
      <c r="H95" s="40" t="n">
        <f aca="false">F95*G95</f>
        <v>3699000</v>
      </c>
      <c r="I95" s="41" t="n">
        <f aca="false">H95-BH64</f>
        <v>2543070</v>
      </c>
      <c r="K95" s="41" t="n">
        <f aca="false">_xlfn.FLOOR.MATH(H95/(4*12))</f>
        <v>77062</v>
      </c>
      <c r="L95" s="32"/>
      <c r="N95" s="42" t="n">
        <f aca="false">IF(P$81&gt;$D95,DATEDIF($D95,P$81,"m"),-DATEDIF(P$81,$D95,"m")-1)</f>
        <v>16</v>
      </c>
      <c r="O95" s="42" t="n">
        <f aca="false">IF(AND(N95&gt;=1,N95&lt;=$E95*12),N95,0)</f>
        <v>16</v>
      </c>
      <c r="P95" s="43" t="n">
        <f aca="false">O95*$K95</f>
        <v>1232992</v>
      </c>
      <c r="R95" s="44" t="n">
        <f aca="false">IF(T$81&gt;$D95,DATEDIF($D95,T$81,"m"),-DATEDIF(T$81,$D95,"m")-1)</f>
        <v>17</v>
      </c>
      <c r="S95" s="44" t="n">
        <f aca="false">IF(AND(R95&gt;=1,R95&lt;=$E95*12),R95,0)</f>
        <v>17</v>
      </c>
      <c r="T95" s="45" t="n">
        <f aca="false">S95*$K95</f>
        <v>1310054</v>
      </c>
      <c r="V95" s="44" t="n">
        <f aca="false">IF(X$81&gt;$D95,DATEDIF($D95,X$81,"m"),-DATEDIF(X$81,$D95,"m")-1)</f>
        <v>18</v>
      </c>
      <c r="W95" s="44" t="n">
        <f aca="false">IF(AND(V95&gt;=1,V95&lt;=$E95*12),V95,0)</f>
        <v>18</v>
      </c>
      <c r="X95" s="45" t="n">
        <f aca="false">W95*$K95</f>
        <v>1387116</v>
      </c>
      <c r="Z95" s="44" t="n">
        <f aca="false">IF(AB$81&gt;$D95,DATEDIF($D95,AB$81,"m"),-DATEDIF(AB$81,$D95,"m")-1)</f>
        <v>19</v>
      </c>
      <c r="AA95" s="44" t="n">
        <f aca="false">IF(AND(Z95&gt;=1,Z95&lt;=$E95*12),Z95,0)</f>
        <v>19</v>
      </c>
      <c r="AB95" s="45" t="n">
        <f aca="false">AA95*$K95</f>
        <v>1464178</v>
      </c>
      <c r="AD95" s="44" t="n">
        <f aca="false">IF(AF$81&gt;$D95,DATEDIF($D95,AF$81,"m"),-DATEDIF(AF$81,$D95,"m")-1)</f>
        <v>20</v>
      </c>
      <c r="AE95" s="44" t="n">
        <f aca="false">IF(AND(AD95&gt;=1,AD95&lt;=$E95*12),AD95,0)</f>
        <v>20</v>
      </c>
      <c r="AF95" s="45" t="n">
        <f aca="false">AE95*$K95</f>
        <v>1541240</v>
      </c>
      <c r="AH95" s="44" t="n">
        <f aca="false">IF(AJ$81&gt;$D95,DATEDIF($D95,AJ$81,"m"),-DATEDIF(AJ$81,$D95,"m")-1)</f>
        <v>21</v>
      </c>
      <c r="AI95" s="44" t="n">
        <f aca="false">IF(AND(AH95&gt;=1,AH95&lt;=$E95*12),AH95,0)</f>
        <v>21</v>
      </c>
      <c r="AJ95" s="45" t="n">
        <f aca="false">AI95*$K95</f>
        <v>1618302</v>
      </c>
      <c r="AL95" s="44" t="n">
        <f aca="false">IF(AN$81&gt;$D95,DATEDIF($D95,AN$81,"m"),-DATEDIF(AN$81,$D95,"m")-1)</f>
        <v>22</v>
      </c>
      <c r="AM95" s="44" t="n">
        <f aca="false">IF(AND(AL95&gt;=1,AL95&lt;=$E95*12),AL95,0)</f>
        <v>22</v>
      </c>
      <c r="AN95" s="45" t="n">
        <f aca="false">AM95*$K95</f>
        <v>1695364</v>
      </c>
      <c r="AP95" s="44" t="n">
        <f aca="false">IF(AR$81&gt;$D95,DATEDIF($D95,AR$81,"m"),-DATEDIF(AR$81,$D95,"m")-1)</f>
        <v>23</v>
      </c>
      <c r="AQ95" s="44" t="n">
        <f aca="false">IF(AND(AP95&gt;=1,AP95&lt;=$E95*12),AP95,0)</f>
        <v>23</v>
      </c>
      <c r="AR95" s="45" t="n">
        <f aca="false">AQ95*$K95</f>
        <v>1772426</v>
      </c>
      <c r="AT95" s="44" t="n">
        <f aca="false">IF(AV$81&gt;$D95,DATEDIF($D95,AV$81,"m"),-DATEDIF(AV$81,$D95,"m")-1)</f>
        <v>24</v>
      </c>
      <c r="AU95" s="44" t="n">
        <f aca="false">IF(AND(AT95&gt;=1,AT95&lt;=$E95*12),AT95,0)</f>
        <v>24</v>
      </c>
      <c r="AV95" s="45" t="n">
        <f aca="false">AU95*$K95</f>
        <v>1849488</v>
      </c>
      <c r="AX95" s="44" t="n">
        <f aca="false">IF(AZ$81&gt;$D95,DATEDIF($D95,AZ$81,"m"),-DATEDIF(AZ$81,$D95,"m")-1)</f>
        <v>25</v>
      </c>
      <c r="AY95" s="44" t="n">
        <f aca="false">IF(AND(AX95&gt;=1,AX95&lt;=$E95*12),AX95,0)</f>
        <v>25</v>
      </c>
      <c r="AZ95" s="45" t="n">
        <f aca="false">AY95*$K95</f>
        <v>1926550</v>
      </c>
      <c r="BB95" s="44" t="n">
        <f aca="false">IF(BD$81&gt;$D95,DATEDIF($D95,BD$81,"m"),-DATEDIF(BD$81,$D95,"m")-1)</f>
        <v>26</v>
      </c>
      <c r="BC95" s="44" t="n">
        <f aca="false">IF(AND(BB95&gt;=1,BB95&lt;=$E95*12),BB95,0)</f>
        <v>26</v>
      </c>
      <c r="BD95" s="45" t="n">
        <f aca="false">BC95*$K95</f>
        <v>2003612</v>
      </c>
      <c r="BF95" s="44" t="n">
        <f aca="false">IF(BH$81&gt;$D95,DATEDIF($D95,BH$81,"m"),-DATEDIF(BH$81,$D95,"m")-1)</f>
        <v>27</v>
      </c>
      <c r="BG95" s="44" t="n">
        <f aca="false">IF(AND(BF95&gt;=1,BF95&lt;=$E95*12),BF95,0)</f>
        <v>27</v>
      </c>
      <c r="BH95" s="45" t="n">
        <f aca="false">BG95*$K95</f>
        <v>2080674</v>
      </c>
    </row>
    <row r="96" customFormat="false" ht="14.25" hidden="false" customHeight="true" outlineLevel="1" collapsed="false">
      <c r="B96" s="35" t="n">
        <f aca="false">B95+1</f>
        <v>12</v>
      </c>
      <c r="C96" s="36" t="s">
        <v>58</v>
      </c>
      <c r="D96" s="37" t="n">
        <v>43042</v>
      </c>
      <c r="E96" s="38" t="n">
        <v>4</v>
      </c>
      <c r="F96" s="39" t="n">
        <v>2899000</v>
      </c>
      <c r="G96" s="38" t="n">
        <v>1</v>
      </c>
      <c r="H96" s="40" t="n">
        <f aca="false">F96*G96</f>
        <v>2899000</v>
      </c>
      <c r="I96" s="41" t="n">
        <f aca="false">H96-BH65</f>
        <v>2838605</v>
      </c>
      <c r="K96" s="41" t="n">
        <f aca="false">_xlfn.FLOOR.MATH(H96/(4*12))</f>
        <v>60395</v>
      </c>
      <c r="L96" s="32"/>
      <c r="N96" s="42" t="n">
        <f aca="false">IF(P$81&gt;$D96,DATEDIF($D96,P$81,"m"),-DATEDIF(P$81,$D96,"m")-1)</f>
        <v>2</v>
      </c>
      <c r="O96" s="42" t="n">
        <f aca="false">IF(AND(N96&gt;=1,N96&lt;=$E96*12),N96,0)</f>
        <v>2</v>
      </c>
      <c r="P96" s="43" t="n">
        <f aca="false">O96*$K96</f>
        <v>120790</v>
      </c>
      <c r="R96" s="44" t="n">
        <f aca="false">IF(T$81&gt;$D96,DATEDIF($D96,T$81,"m"),-DATEDIF(T$81,$D96,"m")-1)</f>
        <v>3</v>
      </c>
      <c r="S96" s="44" t="n">
        <f aca="false">IF(AND(R96&gt;=1,R96&lt;=$E96*12),R96,0)</f>
        <v>3</v>
      </c>
      <c r="T96" s="45" t="n">
        <f aca="false">S96*$K96</f>
        <v>181185</v>
      </c>
      <c r="V96" s="44" t="n">
        <f aca="false">IF(X$81&gt;$D96,DATEDIF($D96,X$81,"m"),-DATEDIF(X$81,$D96,"m")-1)</f>
        <v>4</v>
      </c>
      <c r="W96" s="44" t="n">
        <f aca="false">IF(AND(V96&gt;=1,V96&lt;=$E96*12),V96,0)</f>
        <v>4</v>
      </c>
      <c r="X96" s="45" t="n">
        <f aca="false">W96*$K96</f>
        <v>241580</v>
      </c>
      <c r="Z96" s="44" t="n">
        <f aca="false">IF(AB$81&gt;$D96,DATEDIF($D96,AB$81,"m"),-DATEDIF(AB$81,$D96,"m")-1)</f>
        <v>5</v>
      </c>
      <c r="AA96" s="44" t="n">
        <f aca="false">IF(AND(Z96&gt;=1,Z96&lt;=$E96*12),Z96,0)</f>
        <v>5</v>
      </c>
      <c r="AB96" s="45" t="n">
        <f aca="false">AA96*$K96</f>
        <v>301975</v>
      </c>
      <c r="AD96" s="44" t="n">
        <f aca="false">IF(AF$81&gt;$D96,DATEDIF($D96,AF$81,"m"),-DATEDIF(AF$81,$D96,"m")-1)</f>
        <v>6</v>
      </c>
      <c r="AE96" s="44" t="n">
        <f aca="false">IF(AND(AD96&gt;=1,AD96&lt;=$E96*12),AD96,0)</f>
        <v>6</v>
      </c>
      <c r="AF96" s="45" t="n">
        <f aca="false">AE96*$K96</f>
        <v>362370</v>
      </c>
      <c r="AH96" s="44" t="n">
        <f aca="false">IF(AJ$81&gt;$D96,DATEDIF($D96,AJ$81,"m"),-DATEDIF(AJ$81,$D96,"m")-1)</f>
        <v>7</v>
      </c>
      <c r="AI96" s="44" t="n">
        <f aca="false">IF(AND(AH96&gt;=1,AH96&lt;=$E96*12),AH96,0)</f>
        <v>7</v>
      </c>
      <c r="AJ96" s="45" t="n">
        <f aca="false">AI96*$K96</f>
        <v>422765</v>
      </c>
      <c r="AL96" s="44" t="n">
        <f aca="false">IF(AN$81&gt;$D96,DATEDIF($D96,AN$81,"m"),-DATEDIF(AN$81,$D96,"m")-1)</f>
        <v>8</v>
      </c>
      <c r="AM96" s="44" t="n">
        <f aca="false">IF(AND(AL96&gt;=1,AL96&lt;=$E96*12),AL96,0)</f>
        <v>8</v>
      </c>
      <c r="AN96" s="45" t="n">
        <f aca="false">AM96*$K96</f>
        <v>483160</v>
      </c>
      <c r="AP96" s="44" t="n">
        <f aca="false">IF(AR$81&gt;$D96,DATEDIF($D96,AR$81,"m"),-DATEDIF(AR$81,$D96,"m")-1)</f>
        <v>9</v>
      </c>
      <c r="AQ96" s="44" t="n">
        <f aca="false">IF(AND(AP96&gt;=1,AP96&lt;=$E96*12),AP96,0)</f>
        <v>9</v>
      </c>
      <c r="AR96" s="45" t="n">
        <f aca="false">AQ96*$K96</f>
        <v>543555</v>
      </c>
      <c r="AT96" s="44" t="n">
        <f aca="false">IF(AV$81&gt;$D96,DATEDIF($D96,AV$81,"m"),-DATEDIF(AV$81,$D96,"m")-1)</f>
        <v>10</v>
      </c>
      <c r="AU96" s="44" t="n">
        <f aca="false">IF(AND(AT96&gt;=1,AT96&lt;=$E96*12),AT96,0)</f>
        <v>10</v>
      </c>
      <c r="AV96" s="45" t="n">
        <f aca="false">AU96*$K96</f>
        <v>603950</v>
      </c>
      <c r="AX96" s="44" t="n">
        <f aca="false">IF(AZ$81&gt;$D96,DATEDIF($D96,AZ$81,"m"),-DATEDIF(AZ$81,$D96,"m")-1)</f>
        <v>11</v>
      </c>
      <c r="AY96" s="44" t="n">
        <f aca="false">IF(AND(AX96&gt;=1,AX96&lt;=$E96*12),AX96,0)</f>
        <v>11</v>
      </c>
      <c r="AZ96" s="45" t="n">
        <f aca="false">AY96*$K96</f>
        <v>664345</v>
      </c>
      <c r="BB96" s="44" t="n">
        <f aca="false">IF(BD$81&gt;$D96,DATEDIF($D96,BD$81,"m"),-DATEDIF(BD$81,$D96,"m")-1)</f>
        <v>12</v>
      </c>
      <c r="BC96" s="44" t="n">
        <f aca="false">IF(AND(BB96&gt;=1,BB96&lt;=$E96*12),BB96,0)</f>
        <v>12</v>
      </c>
      <c r="BD96" s="45" t="n">
        <f aca="false">BC96*$K96</f>
        <v>724740</v>
      </c>
      <c r="BF96" s="44" t="n">
        <f aca="false">IF(BH$81&gt;$D96,DATEDIF($D96,BH$81,"m"),-DATEDIF(BH$81,$D96,"m")-1)</f>
        <v>13</v>
      </c>
      <c r="BG96" s="44" t="n">
        <f aca="false">IF(AND(BF96&gt;=1,BF96&lt;=$E96*12),BF96,0)</f>
        <v>13</v>
      </c>
      <c r="BH96" s="45" t="n">
        <f aca="false">BG96*$K96</f>
        <v>785135</v>
      </c>
    </row>
    <row r="97" customFormat="false" ht="14.25" hidden="false" customHeight="true" outlineLevel="1" collapsed="false">
      <c r="B97" s="35" t="n">
        <f aca="false">B96+1</f>
        <v>13</v>
      </c>
      <c r="C97" s="36" t="s">
        <v>62</v>
      </c>
      <c r="D97" s="37" t="n">
        <v>43133</v>
      </c>
      <c r="E97" s="38" t="n">
        <v>4</v>
      </c>
      <c r="F97" s="39" t="n">
        <v>1390000</v>
      </c>
      <c r="G97" s="38" t="n">
        <v>1</v>
      </c>
      <c r="H97" s="40" t="n">
        <f aca="false">F97*G97</f>
        <v>1390000</v>
      </c>
      <c r="I97" s="41" t="n">
        <f aca="false">H97-BH67</f>
        <v>-3637077</v>
      </c>
      <c r="K97" s="41" t="n">
        <f aca="false">_xlfn.FLOOR.MATH(H97/(4*12))</f>
        <v>28958</v>
      </c>
      <c r="L97" s="32"/>
      <c r="N97" s="42" t="n">
        <f aca="false">IF(P$81&gt;$D97,DATEDIF($D97,P$81,"m"),-DATEDIF(P$81,$D97,"m")-1)</f>
        <v>-1</v>
      </c>
      <c r="O97" s="42" t="n">
        <f aca="false">IF(AND(N97&gt;=1,N97&lt;=$E97*12),N97,0)</f>
        <v>0</v>
      </c>
      <c r="P97" s="43" t="n">
        <f aca="false">O97*$K97</f>
        <v>0</v>
      </c>
      <c r="R97" s="44" t="n">
        <f aca="false">IF(T$81&gt;$D97,DATEDIF($D97,T$81,"m"),-DATEDIF(T$81,$D97,"m")-1)</f>
        <v>0</v>
      </c>
      <c r="S97" s="44" t="n">
        <f aca="false">IF(AND(R97&gt;=1,R97&lt;=$E97*12),R97,0)</f>
        <v>0</v>
      </c>
      <c r="T97" s="45" t="n">
        <f aca="false">S97*$K97</f>
        <v>0</v>
      </c>
      <c r="V97" s="44" t="n">
        <f aca="false">IF(X$81&gt;$D97,DATEDIF($D97,X$81,"m"),-DATEDIF(X$81,$D97,"m")-1)</f>
        <v>1</v>
      </c>
      <c r="W97" s="44" t="n">
        <f aca="false">IF(AND(V97&gt;=1,V97&lt;=$E97*12),V97,0)</f>
        <v>1</v>
      </c>
      <c r="X97" s="45" t="n">
        <f aca="false">W97*$K97</f>
        <v>28958</v>
      </c>
      <c r="Z97" s="44" t="n">
        <f aca="false">IF(AB$81&gt;$D97,DATEDIF($D97,AB$81,"m"),-DATEDIF(AB$81,$D97,"m")-1)</f>
        <v>2</v>
      </c>
      <c r="AA97" s="44" t="n">
        <f aca="false">IF(AND(Z97&gt;=1,Z97&lt;=$E97*12),Z97,0)</f>
        <v>2</v>
      </c>
      <c r="AB97" s="45" t="n">
        <f aca="false">AA97*$K97</f>
        <v>57916</v>
      </c>
      <c r="AD97" s="44" t="n">
        <f aca="false">IF(AF$81&gt;$D97,DATEDIF($D97,AF$81,"m"),-DATEDIF(AF$81,$D97,"m")-1)</f>
        <v>3</v>
      </c>
      <c r="AE97" s="44" t="n">
        <f aca="false">IF(AND(AD97&gt;=1,AD97&lt;=$E97*12),AD97,0)</f>
        <v>3</v>
      </c>
      <c r="AF97" s="45" t="n">
        <f aca="false">AE97*$K97</f>
        <v>86874</v>
      </c>
      <c r="AH97" s="44" t="n">
        <f aca="false">IF(AJ$81&gt;$D97,DATEDIF($D97,AJ$81,"m"),-DATEDIF(AJ$81,$D97,"m")-1)</f>
        <v>4</v>
      </c>
      <c r="AI97" s="44" t="n">
        <f aca="false">IF(AND(AH97&gt;=1,AH97&lt;=$E97*12),AH97,0)</f>
        <v>4</v>
      </c>
      <c r="AJ97" s="45" t="n">
        <f aca="false">AI97*$K97</f>
        <v>115832</v>
      </c>
      <c r="AL97" s="44" t="n">
        <f aca="false">IF(AN$81&gt;$D97,DATEDIF($D97,AN$81,"m"),-DATEDIF(AN$81,$D97,"m")-1)</f>
        <v>5</v>
      </c>
      <c r="AM97" s="44" t="n">
        <f aca="false">IF(AND(AL97&gt;=1,AL97&lt;=$E97*12),AL97,0)</f>
        <v>5</v>
      </c>
      <c r="AN97" s="45" t="n">
        <f aca="false">AM97*$K97</f>
        <v>144790</v>
      </c>
      <c r="AP97" s="44" t="n">
        <f aca="false">IF(AR$81&gt;$D97,DATEDIF($D97,AR$81,"m"),-DATEDIF(AR$81,$D97,"m")-1)</f>
        <v>6</v>
      </c>
      <c r="AQ97" s="44" t="n">
        <f aca="false">IF(AND(AP97&gt;=1,AP97&lt;=$E97*12),AP97,0)</f>
        <v>6</v>
      </c>
      <c r="AR97" s="45" t="n">
        <f aca="false">AQ97*$K97</f>
        <v>173748</v>
      </c>
      <c r="AT97" s="44" t="n">
        <f aca="false">IF(AV$81&gt;$D97,DATEDIF($D97,AV$81,"m"),-DATEDIF(AV$81,$D97,"m")-1)</f>
        <v>7</v>
      </c>
      <c r="AU97" s="44" t="n">
        <f aca="false">IF(AND(AT97&gt;=1,AT97&lt;=$E97*12),AT97,0)</f>
        <v>7</v>
      </c>
      <c r="AV97" s="45" t="n">
        <f aca="false">AU97*$K97</f>
        <v>202706</v>
      </c>
      <c r="AX97" s="44" t="n">
        <f aca="false">IF(AZ$81&gt;$D97,DATEDIF($D97,AZ$81,"m"),-DATEDIF(AZ$81,$D97,"m")-1)</f>
        <v>8</v>
      </c>
      <c r="AY97" s="44" t="n">
        <f aca="false">IF(AND(AX97&gt;=1,AX97&lt;=$E97*12),AX97,0)</f>
        <v>8</v>
      </c>
      <c r="AZ97" s="45" t="n">
        <f aca="false">AY97*$K97</f>
        <v>231664</v>
      </c>
      <c r="BB97" s="44" t="n">
        <f aca="false">IF(BD$81&gt;$D97,DATEDIF($D97,BD$81,"m"),-DATEDIF(BD$81,$D97,"m")-1)</f>
        <v>9</v>
      </c>
      <c r="BC97" s="44" t="n">
        <f aca="false">IF(AND(BB97&gt;=1,BB97&lt;=$E97*12),BB97,0)</f>
        <v>9</v>
      </c>
      <c r="BD97" s="45" t="n">
        <f aca="false">BC97*$K97</f>
        <v>260622</v>
      </c>
      <c r="BF97" s="44" t="n">
        <f aca="false">IF(BH$81&gt;$D97,DATEDIF($D97,BH$81,"m"),-DATEDIF(BH$81,$D97,"m")-1)</f>
        <v>10</v>
      </c>
      <c r="BG97" s="44" t="n">
        <f aca="false">IF(AND(BF97&gt;=1,BF97&lt;=$E97*12),BF97,0)</f>
        <v>10</v>
      </c>
      <c r="BH97" s="45" t="n">
        <f aca="false">BG97*$K97</f>
        <v>289580</v>
      </c>
    </row>
    <row r="98" customFormat="false" ht="14.25" hidden="false" customHeight="true" outlineLevel="1" collapsed="false">
      <c r="B98" s="35" t="n">
        <f aca="false">B97+1</f>
        <v>14</v>
      </c>
      <c r="C98" s="36" t="s">
        <v>63</v>
      </c>
      <c r="D98" s="37" t="n">
        <v>43133</v>
      </c>
      <c r="E98" s="38" t="n">
        <v>4</v>
      </c>
      <c r="F98" s="39" t="n">
        <v>640000</v>
      </c>
      <c r="G98" s="38" t="n">
        <v>1</v>
      </c>
      <c r="H98" s="40" t="n">
        <f aca="false">F98*G98</f>
        <v>640000</v>
      </c>
      <c r="I98" s="41" t="n">
        <f aca="false">H98-BH68</f>
        <v>-3071366</v>
      </c>
      <c r="K98" s="41" t="n">
        <f aca="false">_xlfn.FLOOR.MATH(H98/(4*12))</f>
        <v>13333</v>
      </c>
      <c r="L98" s="32"/>
      <c r="N98" s="42" t="n">
        <f aca="false">IF(P$81&gt;$D98,DATEDIF($D98,P$81,"m"),-DATEDIF(P$81,$D98,"m")-1)</f>
        <v>-1</v>
      </c>
      <c r="O98" s="42" t="n">
        <f aca="false">IF(AND(N98&gt;=1,N98&lt;=$E98*12),N98,0)</f>
        <v>0</v>
      </c>
      <c r="P98" s="43" t="n">
        <f aca="false">O98*$K98</f>
        <v>0</v>
      </c>
      <c r="R98" s="44" t="n">
        <f aca="false">IF(T$81&gt;$D98,DATEDIF($D98,T$81,"m"),-DATEDIF(T$81,$D98,"m")-1)</f>
        <v>0</v>
      </c>
      <c r="S98" s="44" t="n">
        <f aca="false">IF(AND(R98&gt;=1,R98&lt;=$E98*12),R98,0)</f>
        <v>0</v>
      </c>
      <c r="T98" s="45" t="n">
        <f aca="false">S98*$K98</f>
        <v>0</v>
      </c>
      <c r="V98" s="44" t="n">
        <f aca="false">IF(X$81&gt;$D98,DATEDIF($D98,X$81,"m"),-DATEDIF(X$81,$D98,"m")-1)</f>
        <v>1</v>
      </c>
      <c r="W98" s="44" t="n">
        <f aca="false">IF(AND(V98&gt;=1,V98&lt;=$E98*12),V98,0)</f>
        <v>1</v>
      </c>
      <c r="X98" s="45" t="n">
        <f aca="false">W98*$K98</f>
        <v>13333</v>
      </c>
      <c r="Z98" s="44" t="n">
        <f aca="false">IF(AB$81&gt;$D98,DATEDIF($D98,AB$81,"m"),-DATEDIF(AB$81,$D98,"m")-1)</f>
        <v>2</v>
      </c>
      <c r="AA98" s="44" t="n">
        <f aca="false">IF(AND(Z98&gt;=1,Z98&lt;=$E98*12),Z98,0)</f>
        <v>2</v>
      </c>
      <c r="AB98" s="45" t="n">
        <f aca="false">AA98*$K98</f>
        <v>26666</v>
      </c>
      <c r="AD98" s="44" t="n">
        <f aca="false">IF(AF$81&gt;$D98,DATEDIF($D98,AF$81,"m"),-DATEDIF(AF$81,$D98,"m")-1)</f>
        <v>3</v>
      </c>
      <c r="AE98" s="44" t="n">
        <f aca="false">IF(AND(AD98&gt;=1,AD98&lt;=$E98*12),AD98,0)</f>
        <v>3</v>
      </c>
      <c r="AF98" s="45" t="n">
        <f aca="false">AE98*$K98</f>
        <v>39999</v>
      </c>
      <c r="AH98" s="44" t="n">
        <f aca="false">IF(AJ$81&gt;$D98,DATEDIF($D98,AJ$81,"m"),-DATEDIF(AJ$81,$D98,"m")-1)</f>
        <v>4</v>
      </c>
      <c r="AI98" s="44" t="n">
        <f aca="false">IF(AND(AH98&gt;=1,AH98&lt;=$E98*12),AH98,0)</f>
        <v>4</v>
      </c>
      <c r="AJ98" s="45" t="n">
        <f aca="false">AI98*$K98</f>
        <v>53332</v>
      </c>
      <c r="AL98" s="44" t="n">
        <f aca="false">IF(AN$81&gt;$D98,DATEDIF($D98,AN$81,"m"),-DATEDIF(AN$81,$D98,"m")-1)</f>
        <v>5</v>
      </c>
      <c r="AM98" s="44" t="n">
        <f aca="false">IF(AND(AL98&gt;=1,AL98&lt;=$E98*12),AL98,0)</f>
        <v>5</v>
      </c>
      <c r="AN98" s="45" t="n">
        <f aca="false">AM98*$K98</f>
        <v>66665</v>
      </c>
      <c r="AP98" s="44" t="n">
        <f aca="false">IF(AR$81&gt;$D98,DATEDIF($D98,AR$81,"m"),-DATEDIF(AR$81,$D98,"m")-1)</f>
        <v>6</v>
      </c>
      <c r="AQ98" s="44" t="n">
        <f aca="false">IF(AND(AP98&gt;=1,AP98&lt;=$E98*12),AP98,0)</f>
        <v>6</v>
      </c>
      <c r="AR98" s="45" t="n">
        <f aca="false">AQ98*$K98</f>
        <v>79998</v>
      </c>
      <c r="AT98" s="44" t="n">
        <f aca="false">IF(AV$81&gt;$D98,DATEDIF($D98,AV$81,"m"),-DATEDIF(AV$81,$D98,"m")-1)</f>
        <v>7</v>
      </c>
      <c r="AU98" s="44" t="n">
        <f aca="false">IF(AND(AT98&gt;=1,AT98&lt;=$E98*12),AT98,0)</f>
        <v>7</v>
      </c>
      <c r="AV98" s="45" t="n">
        <f aca="false">AU98*$K98</f>
        <v>93331</v>
      </c>
      <c r="AX98" s="44" t="n">
        <f aca="false">IF(AZ$81&gt;$D98,DATEDIF($D98,AZ$81,"m"),-DATEDIF(AZ$81,$D98,"m")-1)</f>
        <v>8</v>
      </c>
      <c r="AY98" s="44" t="n">
        <f aca="false">IF(AND(AX98&gt;=1,AX98&lt;=$E98*12),AX98,0)</f>
        <v>8</v>
      </c>
      <c r="AZ98" s="45" t="n">
        <f aca="false">AY98*$K98</f>
        <v>106664</v>
      </c>
      <c r="BB98" s="44" t="n">
        <f aca="false">IF(BD$81&gt;$D98,DATEDIF($D98,BD$81,"m"),-DATEDIF(BD$81,$D98,"m")-1)</f>
        <v>9</v>
      </c>
      <c r="BC98" s="44" t="n">
        <f aca="false">IF(AND(BB98&gt;=1,BB98&lt;=$E98*12),BB98,0)</f>
        <v>9</v>
      </c>
      <c r="BD98" s="45" t="n">
        <f aca="false">BC98*$K98</f>
        <v>119997</v>
      </c>
      <c r="BF98" s="44" t="n">
        <f aca="false">IF(BH$81&gt;$D98,DATEDIF($D98,BH$81,"m"),-DATEDIF(BH$81,$D98,"m")-1)</f>
        <v>10</v>
      </c>
      <c r="BG98" s="44" t="n">
        <f aca="false">IF(AND(BF98&gt;=1,BF98&lt;=$E98*12),BF98,0)</f>
        <v>10</v>
      </c>
      <c r="BH98" s="45" t="n">
        <f aca="false">BG98*$K98</f>
        <v>133330</v>
      </c>
    </row>
    <row r="99" customFormat="false" ht="14.25" hidden="false" customHeight="true" outlineLevel="1" collapsed="false">
      <c r="B99" s="35" t="n">
        <f aca="false">B98+1</f>
        <v>15</v>
      </c>
      <c r="C99" s="36" t="s">
        <v>64</v>
      </c>
      <c r="D99" s="37" t="n">
        <v>43162</v>
      </c>
      <c r="E99" s="38" t="n">
        <v>4</v>
      </c>
      <c r="F99" s="39" t="n">
        <v>6870000</v>
      </c>
      <c r="G99" s="38" t="n">
        <v>1</v>
      </c>
      <c r="H99" s="40" t="n">
        <f aca="false">F99*G99</f>
        <v>6870000</v>
      </c>
      <c r="I99" s="41" t="n">
        <f aca="false">H99-BH69</f>
        <v>6120000</v>
      </c>
      <c r="K99" s="41" t="n">
        <f aca="false">_xlfn.FLOOR.MATH(H99/(4*12))</f>
        <v>143125</v>
      </c>
      <c r="L99" s="32"/>
      <c r="N99" s="42" t="n">
        <f aca="false">IF(P$81&gt;$D99,DATEDIF($D99,P$81,"m"),-DATEDIF(P$81,$D99,"m")-1)</f>
        <v>-2</v>
      </c>
      <c r="O99" s="42" t="n">
        <f aca="false">IF(AND(N99&gt;=1,N99&lt;=$E99*12),N99,0)</f>
        <v>0</v>
      </c>
      <c r="P99" s="43" t="n">
        <f aca="false">O99*$K99</f>
        <v>0</v>
      </c>
      <c r="R99" s="44" t="n">
        <f aca="false">IF(T$81&gt;$D99,DATEDIF($D99,T$81,"m"),-DATEDIF(T$81,$D99,"m")-1)</f>
        <v>-1</v>
      </c>
      <c r="S99" s="44" t="n">
        <f aca="false">IF(AND(R99&gt;=1,R99&lt;=$E99*12),R99,0)</f>
        <v>0</v>
      </c>
      <c r="T99" s="45" t="n">
        <f aca="false">S99*$K99</f>
        <v>0</v>
      </c>
      <c r="V99" s="44" t="n">
        <f aca="false">IF(X$81&gt;$D99,DATEDIF($D99,X$81,"m"),-DATEDIF(X$81,$D99,"m")-1)</f>
        <v>0</v>
      </c>
      <c r="W99" s="44" t="n">
        <f aca="false">IF(AND(V99&gt;=1,V99&lt;=$E99*12),V99,0)</f>
        <v>0</v>
      </c>
      <c r="X99" s="45" t="n">
        <f aca="false">W99*$K99</f>
        <v>0</v>
      </c>
      <c r="Z99" s="44" t="n">
        <f aca="false">IF(AB$81&gt;$D99,DATEDIF($D99,AB$81,"m"),-DATEDIF(AB$81,$D99,"m")-1)</f>
        <v>1</v>
      </c>
      <c r="AA99" s="44" t="n">
        <f aca="false">IF(AND(Z99&gt;=1,Z99&lt;=$E99*12),Z99,0)</f>
        <v>1</v>
      </c>
      <c r="AB99" s="45" t="n">
        <f aca="false">AA99*$K99</f>
        <v>143125</v>
      </c>
      <c r="AD99" s="44" t="n">
        <f aca="false">IF(AF$81&gt;$D99,DATEDIF($D99,AF$81,"m"),-DATEDIF(AF$81,$D99,"m")-1)</f>
        <v>2</v>
      </c>
      <c r="AE99" s="44" t="n">
        <f aca="false">IF(AND(AD99&gt;=1,AD99&lt;=$E99*12),AD99,0)</f>
        <v>2</v>
      </c>
      <c r="AF99" s="45" t="n">
        <f aca="false">AE99*$K99</f>
        <v>286250</v>
      </c>
      <c r="AH99" s="44" t="n">
        <f aca="false">IF(AJ$81&gt;$D99,DATEDIF($D99,AJ$81,"m"),-DATEDIF(AJ$81,$D99,"m")-1)</f>
        <v>3</v>
      </c>
      <c r="AI99" s="44" t="n">
        <f aca="false">IF(AND(AH99&gt;=1,AH99&lt;=$E99*12),AH99,0)</f>
        <v>3</v>
      </c>
      <c r="AJ99" s="45" t="n">
        <f aca="false">AI99*$K99</f>
        <v>429375</v>
      </c>
      <c r="AL99" s="44" t="n">
        <f aca="false">IF(AN$81&gt;$D99,DATEDIF($D99,AN$81,"m"),-DATEDIF(AN$81,$D99,"m")-1)</f>
        <v>4</v>
      </c>
      <c r="AM99" s="44" t="n">
        <f aca="false">IF(AND(AL99&gt;=1,AL99&lt;=$E99*12),AL99,0)</f>
        <v>4</v>
      </c>
      <c r="AN99" s="45" t="n">
        <f aca="false">AM99*$K99</f>
        <v>572500</v>
      </c>
      <c r="AP99" s="44" t="n">
        <f aca="false">IF(AR$81&gt;$D99,DATEDIF($D99,AR$81,"m"),-DATEDIF(AR$81,$D99,"m")-1)</f>
        <v>5</v>
      </c>
      <c r="AQ99" s="44" t="n">
        <f aca="false">IF(AND(AP99&gt;=1,AP99&lt;=$E99*12),AP99,0)</f>
        <v>5</v>
      </c>
      <c r="AR99" s="45" t="n">
        <f aca="false">AQ99*$K99</f>
        <v>715625</v>
      </c>
      <c r="AT99" s="44" t="n">
        <f aca="false">IF(AV$81&gt;$D99,DATEDIF($D99,AV$81,"m"),-DATEDIF(AV$81,$D99,"m")-1)</f>
        <v>6</v>
      </c>
      <c r="AU99" s="44" t="n">
        <f aca="false">IF(AND(AT99&gt;=1,AT99&lt;=$E99*12),AT99,0)</f>
        <v>6</v>
      </c>
      <c r="AV99" s="45" t="n">
        <f aca="false">AU99*$K99</f>
        <v>858750</v>
      </c>
      <c r="AX99" s="44" t="n">
        <f aca="false">IF(AZ$81&gt;$D99,DATEDIF($D99,AZ$81,"m"),-DATEDIF(AZ$81,$D99,"m")-1)</f>
        <v>7</v>
      </c>
      <c r="AY99" s="44" t="n">
        <f aca="false">IF(AND(AX99&gt;=1,AX99&lt;=$E99*12),AX99,0)</f>
        <v>7</v>
      </c>
      <c r="AZ99" s="45" t="n">
        <f aca="false">AY99*$K99</f>
        <v>1001875</v>
      </c>
      <c r="BB99" s="44" t="n">
        <f aca="false">IF(BD$81&gt;$D99,DATEDIF($D99,BD$81,"m"),-DATEDIF(BD$81,$D99,"m")-1)</f>
        <v>8</v>
      </c>
      <c r="BC99" s="44" t="n">
        <f aca="false">IF(AND(BB99&gt;=1,BB99&lt;=$E99*12),BB99,0)</f>
        <v>8</v>
      </c>
      <c r="BD99" s="45" t="n">
        <f aca="false">BC99*$K99</f>
        <v>1145000</v>
      </c>
      <c r="BF99" s="44" t="n">
        <f aca="false">IF(BH$81&gt;$D99,DATEDIF($D99,BH$81,"m"),-DATEDIF(BH$81,$D99,"m")-1)</f>
        <v>9</v>
      </c>
      <c r="BG99" s="44" t="n">
        <f aca="false">IF(AND(BF99&gt;=1,BF99&lt;=$E99*12),BF99,0)</f>
        <v>9</v>
      </c>
      <c r="BH99" s="45" t="n">
        <f aca="false">BG99*$K99</f>
        <v>1288125</v>
      </c>
    </row>
    <row r="100" customFormat="false" ht="14.25" hidden="false" customHeight="true" outlineLevel="1" collapsed="false">
      <c r="B100" s="35" t="n">
        <f aca="false">B99+1</f>
        <v>16</v>
      </c>
      <c r="C100" s="36" t="s">
        <v>65</v>
      </c>
      <c r="D100" s="37" t="n">
        <v>43216</v>
      </c>
      <c r="E100" s="38" t="n">
        <v>4</v>
      </c>
      <c r="F100" s="39" t="n">
        <v>2665000</v>
      </c>
      <c r="G100" s="38" t="n">
        <v>1</v>
      </c>
      <c r="H100" s="40" t="n">
        <f aca="false">F100*G100</f>
        <v>2665000</v>
      </c>
      <c r="I100" s="41" t="n">
        <f aca="false">H100-BH74</f>
        <v>2665000</v>
      </c>
      <c r="K100" s="41" t="n">
        <f aca="false">_xlfn.FLOOR.MATH(H100/(4*12))</f>
        <v>55520</v>
      </c>
      <c r="L100" s="32"/>
      <c r="N100" s="42" t="n">
        <f aca="false">IF(P$81&gt;$D100,DATEDIF($D100,P$81,"m"),-DATEDIF(P$81,$D100,"m")-1)</f>
        <v>-3</v>
      </c>
      <c r="O100" s="42" t="n">
        <f aca="false">IF(AND(N100&gt;=1,N100&lt;=$E100*12),N100,0)</f>
        <v>0</v>
      </c>
      <c r="P100" s="43" t="n">
        <f aca="false">O100*$K100</f>
        <v>0</v>
      </c>
      <c r="R100" s="44" t="n">
        <f aca="false">IF(T$81&gt;$D100,DATEDIF($D100,T$81,"m"),-DATEDIF(T$81,$D100,"m")-1)</f>
        <v>-2</v>
      </c>
      <c r="S100" s="44" t="n">
        <f aca="false">IF(AND(R100&gt;=1,R100&lt;=$E100*12),R100,0)</f>
        <v>0</v>
      </c>
      <c r="T100" s="45" t="n">
        <f aca="false">S100*$K100</f>
        <v>0</v>
      </c>
      <c r="V100" s="44" t="n">
        <f aca="false">IF(X$81&gt;$D100,DATEDIF($D100,X$81,"m"),-DATEDIF(X$81,$D100,"m")-1)</f>
        <v>-1</v>
      </c>
      <c r="W100" s="44" t="n">
        <f aca="false">IF(AND(V100&gt;=1,V100&lt;=$E100*12),V100,0)</f>
        <v>0</v>
      </c>
      <c r="X100" s="45" t="n">
        <f aca="false">W100*$K100</f>
        <v>0</v>
      </c>
      <c r="Z100" s="44" t="n">
        <f aca="false">IF(AB$81&gt;$D100,DATEDIF($D100,AB$81,"m"),-DATEDIF(AB$81,$D100,"m")-1)</f>
        <v>0</v>
      </c>
      <c r="AA100" s="44" t="n">
        <f aca="false">IF(AND(Z100&gt;=1,Z100&lt;=$E100*12),Z100,0)</f>
        <v>0</v>
      </c>
      <c r="AB100" s="45" t="n">
        <f aca="false">AA100*$K100</f>
        <v>0</v>
      </c>
      <c r="AD100" s="44" t="n">
        <f aca="false">IF(AF$81&gt;$D100,DATEDIF($D100,AF$81,"m"),-DATEDIF(AF$81,$D100,"m")-1)</f>
        <v>1</v>
      </c>
      <c r="AE100" s="44" t="n">
        <f aca="false">IF(AND(AD100&gt;=1,AD100&lt;=$E100*12),AD100,0)</f>
        <v>1</v>
      </c>
      <c r="AF100" s="45" t="n">
        <f aca="false">AE100*$K100</f>
        <v>55520</v>
      </c>
      <c r="AH100" s="44" t="n">
        <f aca="false">IF(AJ$81&gt;$D100,DATEDIF($D100,AJ$81,"m"),-DATEDIF(AJ$81,$D100,"m")-1)</f>
        <v>2</v>
      </c>
      <c r="AI100" s="44" t="n">
        <f aca="false">IF(AND(AH100&gt;=1,AH100&lt;=$E100*12),AH100,0)</f>
        <v>2</v>
      </c>
      <c r="AJ100" s="45" t="n">
        <f aca="false">AI100*$K100</f>
        <v>111040</v>
      </c>
      <c r="AL100" s="44" t="n">
        <f aca="false">IF(AN$81&gt;$D100,DATEDIF($D100,AN$81,"m"),-DATEDIF(AN$81,$D100,"m")-1)</f>
        <v>3</v>
      </c>
      <c r="AM100" s="44" t="n">
        <f aca="false">IF(AND(AL100&gt;=1,AL100&lt;=$E100*12),AL100,0)</f>
        <v>3</v>
      </c>
      <c r="AN100" s="45" t="n">
        <f aca="false">AM100*$K100</f>
        <v>166560</v>
      </c>
      <c r="AP100" s="44" t="n">
        <f aca="false">IF(AR$81&gt;$D100,DATEDIF($D100,AR$81,"m"),-DATEDIF(AR$81,$D100,"m")-1)</f>
        <v>4</v>
      </c>
      <c r="AQ100" s="44" t="n">
        <f aca="false">IF(AND(AP100&gt;=1,AP100&lt;=$E100*12),AP100,0)</f>
        <v>4</v>
      </c>
      <c r="AR100" s="45" t="n">
        <f aca="false">AQ100*$K100</f>
        <v>222080</v>
      </c>
      <c r="AT100" s="44" t="n">
        <f aca="false">IF(AV$81&gt;$D100,DATEDIF($D100,AV$81,"m"),-DATEDIF(AV$81,$D100,"m")-1)</f>
        <v>5</v>
      </c>
      <c r="AU100" s="44" t="n">
        <f aca="false">IF(AND(AT100&gt;=1,AT100&lt;=$E100*12),AT100,0)</f>
        <v>5</v>
      </c>
      <c r="AV100" s="45" t="n">
        <f aca="false">AU100*$K100</f>
        <v>277600</v>
      </c>
      <c r="AX100" s="44" t="n">
        <f aca="false">IF(AZ$81&gt;$D100,DATEDIF($D100,AZ$81,"m"),-DATEDIF(AZ$81,$D100,"m")-1)</f>
        <v>6</v>
      </c>
      <c r="AY100" s="44" t="n">
        <f aca="false">IF(AND(AX100&gt;=1,AX100&lt;=$E100*12),AX100,0)</f>
        <v>6</v>
      </c>
      <c r="AZ100" s="45" t="n">
        <f aca="false">AY100*$K100</f>
        <v>333120</v>
      </c>
      <c r="BB100" s="44" t="n">
        <f aca="false">IF(BD$81&gt;$D100,DATEDIF($D100,BD$81,"m"),-DATEDIF(BD$81,$D100,"m")-1)</f>
        <v>7</v>
      </c>
      <c r="BC100" s="44" t="n">
        <f aca="false">IF(AND(BB100&gt;=1,BB100&lt;=$E100*12),BB100,0)</f>
        <v>7</v>
      </c>
      <c r="BD100" s="45" t="n">
        <f aca="false">BC100*$K100</f>
        <v>388640</v>
      </c>
      <c r="BF100" s="44" t="n">
        <f aca="false">IF(BH$81&gt;$D100,DATEDIF($D100,BH$81,"m"),-DATEDIF(BH$81,$D100,"m")-1)</f>
        <v>8</v>
      </c>
      <c r="BG100" s="44" t="n">
        <f aca="false">IF(AND(BF100&gt;=1,BF100&lt;=$E100*12),BF100,0)</f>
        <v>8</v>
      </c>
      <c r="BH100" s="45" t="n">
        <f aca="false">BG100*$K100</f>
        <v>444160</v>
      </c>
    </row>
    <row r="101" customFormat="false" ht="14.25" hidden="false" customHeight="true" outlineLevel="1" collapsed="false">
      <c r="B101" s="33" t="s">
        <v>66</v>
      </c>
      <c r="C101" s="34" t="s">
        <v>49</v>
      </c>
      <c r="D101" s="62"/>
      <c r="E101" s="3"/>
      <c r="F101" s="63"/>
      <c r="G101" s="3"/>
      <c r="H101" s="63"/>
      <c r="I101" s="64"/>
      <c r="K101" s="3"/>
      <c r="L101" s="32"/>
    </row>
    <row r="102" customFormat="false" ht="14.25" hidden="false" customHeight="true" outlineLevel="1" collapsed="false">
      <c r="B102" s="35" t="n">
        <f aca="false">B100+1</f>
        <v>17</v>
      </c>
      <c r="C102" s="36" t="s">
        <v>50</v>
      </c>
      <c r="D102" s="37" t="n">
        <v>42493</v>
      </c>
      <c r="E102" s="38" t="n">
        <v>4</v>
      </c>
      <c r="F102" s="39" t="n">
        <v>635000</v>
      </c>
      <c r="G102" s="38" t="n">
        <v>20</v>
      </c>
      <c r="H102" s="40" t="n">
        <f aca="false">F102*G102</f>
        <v>12700000</v>
      </c>
      <c r="I102" s="41" t="n">
        <f aca="false">H102-BH67</f>
        <v>7672923</v>
      </c>
      <c r="K102" s="41" t="n">
        <f aca="false">J102-BJ67</f>
        <v>0</v>
      </c>
      <c r="L102" s="32"/>
      <c r="N102" s="42" t="n">
        <f aca="false">IF(P$81&gt;$D102,DATEDIF($D102,P$81,"m"),-DATEDIF(P$81,$D102,"m")-1)</f>
        <v>20</v>
      </c>
      <c r="O102" s="42" t="n">
        <f aca="false">IF(AND(N102&gt;=1,N102&lt;=$E102*12),N102,0)</f>
        <v>20</v>
      </c>
      <c r="P102" s="43" t="n">
        <f aca="false">O102*$K102</f>
        <v>0</v>
      </c>
      <c r="R102" s="44" t="n">
        <f aca="false">IF(T$81&gt;$D102,DATEDIF($D102,T$81,"m"),-DATEDIF(T$81,$D102,"m")-1)</f>
        <v>21</v>
      </c>
      <c r="S102" s="44" t="n">
        <f aca="false">IF(AND(R102&gt;=1,R102&lt;=$E102*12),R102,0)</f>
        <v>21</v>
      </c>
      <c r="T102" s="45" t="n">
        <f aca="false">S102*$K102</f>
        <v>0</v>
      </c>
      <c r="V102" s="44" t="n">
        <f aca="false">IF(X$81&gt;$D102,DATEDIF($D102,X$81,"m"),-DATEDIF(X$81,$D102,"m")-1)</f>
        <v>22</v>
      </c>
      <c r="W102" s="44" t="n">
        <f aca="false">IF(AND(V102&gt;=1,V102&lt;=$E102*12),V102,0)</f>
        <v>22</v>
      </c>
      <c r="X102" s="45" t="n">
        <f aca="false">W102*$K102</f>
        <v>0</v>
      </c>
      <c r="Z102" s="44" t="n">
        <f aca="false">IF(AB$81&gt;$D102,DATEDIF($D102,AB$81,"m"),-DATEDIF(AB$81,$D102,"m")-1)</f>
        <v>23</v>
      </c>
      <c r="AA102" s="44" t="n">
        <f aca="false">IF(AND(Z102&gt;=1,Z102&lt;=$E102*12),Z102,0)</f>
        <v>23</v>
      </c>
      <c r="AB102" s="45" t="n">
        <f aca="false">AA102*$K102</f>
        <v>0</v>
      </c>
      <c r="AD102" s="44" t="n">
        <f aca="false">IF(AF$81&gt;$D102,DATEDIF($D102,AF$81,"m"),-DATEDIF(AF$81,$D102,"m")-1)</f>
        <v>24</v>
      </c>
      <c r="AE102" s="44" t="n">
        <f aca="false">IF(AND(AD102&gt;=1,AD102&lt;=$E102*12),AD102,0)</f>
        <v>24</v>
      </c>
      <c r="AF102" s="45" t="n">
        <f aca="false">AE102*$K102</f>
        <v>0</v>
      </c>
      <c r="AH102" s="44" t="n">
        <f aca="false">IF(AJ$81&gt;$D102,DATEDIF($D102,AJ$81,"m"),-DATEDIF(AJ$81,$D102,"m")-1)</f>
        <v>25</v>
      </c>
      <c r="AI102" s="44" t="n">
        <f aca="false">IF(AND(AH102&gt;=1,AH102&lt;=$E102*12),AH102,0)</f>
        <v>25</v>
      </c>
      <c r="AJ102" s="45" t="n">
        <f aca="false">AI102*$K102</f>
        <v>0</v>
      </c>
      <c r="AL102" s="44" t="n">
        <f aca="false">IF(AN$81&gt;$D102,DATEDIF($D102,AN$81,"m"),-DATEDIF(AN$81,$D102,"m")-1)</f>
        <v>26</v>
      </c>
      <c r="AM102" s="44" t="n">
        <f aca="false">IF(AND(AL102&gt;=1,AL102&lt;=$E102*12),AL102,0)</f>
        <v>26</v>
      </c>
      <c r="AN102" s="45" t="n">
        <f aca="false">AM102*$K102</f>
        <v>0</v>
      </c>
      <c r="AP102" s="44" t="n">
        <f aca="false">IF(AR$81&gt;$D102,DATEDIF($D102,AR$81,"m"),-DATEDIF(AR$81,$D102,"m")-1)</f>
        <v>27</v>
      </c>
      <c r="AQ102" s="44" t="n">
        <f aca="false">IF(AND(AP102&gt;=1,AP102&lt;=$E102*12),AP102,0)</f>
        <v>27</v>
      </c>
      <c r="AR102" s="45" t="n">
        <f aca="false">AQ102*$K102</f>
        <v>0</v>
      </c>
      <c r="AT102" s="44" t="n">
        <f aca="false">IF(AV$81&gt;$D102,DATEDIF($D102,AV$81,"m"),-DATEDIF(AV$81,$D102,"m")-1)</f>
        <v>28</v>
      </c>
      <c r="AU102" s="44" t="n">
        <f aca="false">IF(AND(AT102&gt;=1,AT102&lt;=$E102*12),AT102,0)</f>
        <v>28</v>
      </c>
      <c r="AV102" s="45" t="n">
        <f aca="false">AU102*$K102</f>
        <v>0</v>
      </c>
      <c r="AX102" s="44" t="n">
        <f aca="false">IF(AZ$81&gt;$D102,DATEDIF($D102,AZ$81,"m"),-DATEDIF(AZ$81,$D102,"m")-1)</f>
        <v>29</v>
      </c>
      <c r="AY102" s="44" t="n">
        <f aca="false">IF(AND(AX102&gt;=1,AX102&lt;=$E102*12),AX102,0)</f>
        <v>29</v>
      </c>
      <c r="AZ102" s="45" t="n">
        <f aca="false">AY102*$K102</f>
        <v>0</v>
      </c>
      <c r="BB102" s="44" t="n">
        <f aca="false">IF(BD$81&gt;$D102,DATEDIF($D102,BD$81,"m"),-DATEDIF(BD$81,$D102,"m")-1)</f>
        <v>30</v>
      </c>
      <c r="BC102" s="44" t="n">
        <f aca="false">IF(AND(BB102&gt;=1,BB102&lt;=$E102*12),BB102,0)</f>
        <v>30</v>
      </c>
      <c r="BD102" s="45" t="n">
        <f aca="false">BC102*$K102</f>
        <v>0</v>
      </c>
      <c r="BF102" s="44" t="n">
        <f aca="false">IF(BH$81&gt;$D102,DATEDIF($D102,BH$81,"m"),-DATEDIF(BH$81,$D102,"m")-1)</f>
        <v>31</v>
      </c>
      <c r="BG102" s="44" t="n">
        <f aca="false">IF(AND(BF102&gt;=1,BF102&lt;=$E102*12),BF102,0)</f>
        <v>31</v>
      </c>
      <c r="BH102" s="45" t="n">
        <f aca="false">BG102*$K102</f>
        <v>0</v>
      </c>
    </row>
    <row r="103" customFormat="false" ht="14.25" hidden="false" customHeight="true" outlineLevel="1" collapsed="false">
      <c r="B103" s="35" t="n">
        <f aca="false">B102+1</f>
        <v>18</v>
      </c>
      <c r="C103" s="36" t="s">
        <v>51</v>
      </c>
      <c r="D103" s="37" t="n">
        <v>42524</v>
      </c>
      <c r="E103" s="38" t="n">
        <v>4</v>
      </c>
      <c r="F103" s="39" t="n">
        <v>3299000</v>
      </c>
      <c r="G103" s="38" t="n">
        <v>3</v>
      </c>
      <c r="H103" s="40" t="n">
        <f aca="false">F103*G103</f>
        <v>9897000</v>
      </c>
      <c r="I103" s="41" t="n">
        <f aca="false">H103-BH68</f>
        <v>6185634</v>
      </c>
      <c r="K103" s="41" t="n">
        <f aca="false">_xlfn.FLOOR.MATH(H103/(4*12))</f>
        <v>206187</v>
      </c>
      <c r="L103" s="32"/>
      <c r="N103" s="42" t="n">
        <f aca="false">IF(P$81&gt;$D103,DATEDIF($D103,P$81,"m"),-DATEDIF(P$81,$D103,"m")-1)</f>
        <v>19</v>
      </c>
      <c r="O103" s="42" t="n">
        <f aca="false">IF(AND(N103&gt;=1,N103&lt;=$E103*12),N103,0)</f>
        <v>19</v>
      </c>
      <c r="P103" s="43" t="n">
        <f aca="false">O103*$K103</f>
        <v>3917553</v>
      </c>
      <c r="R103" s="44" t="n">
        <f aca="false">IF(T$81&gt;$D103,DATEDIF($D103,T$81,"m"),-DATEDIF(T$81,$D103,"m")-1)</f>
        <v>20</v>
      </c>
      <c r="S103" s="44" t="n">
        <f aca="false">IF(AND(R103&gt;=1,R103&lt;=$E103*12),R103,0)</f>
        <v>20</v>
      </c>
      <c r="T103" s="45" t="n">
        <f aca="false">S103*$K103</f>
        <v>4123740</v>
      </c>
      <c r="V103" s="44" t="n">
        <f aca="false">IF(X$81&gt;$D103,DATEDIF($D103,X$81,"m"),-DATEDIF(X$81,$D103,"m")-1)</f>
        <v>21</v>
      </c>
      <c r="W103" s="44" t="n">
        <f aca="false">IF(AND(V103&gt;=1,V103&lt;=$E103*12),V103,0)</f>
        <v>21</v>
      </c>
      <c r="X103" s="45" t="n">
        <f aca="false">W103*$K103</f>
        <v>4329927</v>
      </c>
      <c r="Z103" s="44" t="n">
        <f aca="false">IF(AB$81&gt;$D103,DATEDIF($D103,AB$81,"m"),-DATEDIF(AB$81,$D103,"m")-1)</f>
        <v>22</v>
      </c>
      <c r="AA103" s="44" t="n">
        <f aca="false">IF(AND(Z103&gt;=1,Z103&lt;=$E103*12),Z103,0)</f>
        <v>22</v>
      </c>
      <c r="AB103" s="45" t="n">
        <f aca="false">AA103*$K103</f>
        <v>4536114</v>
      </c>
      <c r="AD103" s="44" t="n">
        <f aca="false">IF(AF$81&gt;$D103,DATEDIF($D103,AF$81,"m"),-DATEDIF(AF$81,$D103,"m")-1)</f>
        <v>23</v>
      </c>
      <c r="AE103" s="44" t="n">
        <f aca="false">IF(AND(AD103&gt;=1,AD103&lt;=$E103*12),AD103,0)</f>
        <v>23</v>
      </c>
      <c r="AF103" s="45" t="n">
        <f aca="false">AE103*$K103</f>
        <v>4742301</v>
      </c>
      <c r="AH103" s="44" t="n">
        <f aca="false">IF(AJ$81&gt;$D103,DATEDIF($D103,AJ$81,"m"),-DATEDIF(AJ$81,$D103,"m")-1)</f>
        <v>24</v>
      </c>
      <c r="AI103" s="44" t="n">
        <f aca="false">IF(AND(AH103&gt;=1,AH103&lt;=$E103*12),AH103,0)</f>
        <v>24</v>
      </c>
      <c r="AJ103" s="45" t="n">
        <f aca="false">AI103*$K103</f>
        <v>4948488</v>
      </c>
      <c r="AL103" s="44" t="n">
        <f aca="false">IF(AN$81&gt;$D103,DATEDIF($D103,AN$81,"m"),-DATEDIF(AN$81,$D103,"m")-1)</f>
        <v>25</v>
      </c>
      <c r="AM103" s="44" t="n">
        <f aca="false">IF(AND(AL103&gt;=1,AL103&lt;=$E103*12),AL103,0)</f>
        <v>25</v>
      </c>
      <c r="AN103" s="45" t="n">
        <f aca="false">AM103*$K103</f>
        <v>5154675</v>
      </c>
      <c r="AP103" s="44" t="n">
        <f aca="false">IF(AR$81&gt;$D103,DATEDIF($D103,AR$81,"m"),-DATEDIF(AR$81,$D103,"m")-1)</f>
        <v>26</v>
      </c>
      <c r="AQ103" s="44" t="n">
        <f aca="false">IF(AND(AP103&gt;=1,AP103&lt;=$E103*12),AP103,0)</f>
        <v>26</v>
      </c>
      <c r="AR103" s="45" t="n">
        <f aca="false">AQ103*$K103</f>
        <v>5360862</v>
      </c>
      <c r="AT103" s="44" t="n">
        <f aca="false">IF(AV$81&gt;$D103,DATEDIF($D103,AV$81,"m"),-DATEDIF(AV$81,$D103,"m")-1)</f>
        <v>27</v>
      </c>
      <c r="AU103" s="44" t="n">
        <f aca="false">IF(AND(AT103&gt;=1,AT103&lt;=$E103*12),AT103,0)</f>
        <v>27</v>
      </c>
      <c r="AV103" s="45" t="n">
        <f aca="false">AU103*$K103</f>
        <v>5567049</v>
      </c>
      <c r="AX103" s="44" t="n">
        <f aca="false">IF(AZ$81&gt;$D103,DATEDIF($D103,AZ$81,"m"),-DATEDIF(AZ$81,$D103,"m")-1)</f>
        <v>28</v>
      </c>
      <c r="AY103" s="44" t="n">
        <f aca="false">IF(AND(AX103&gt;=1,AX103&lt;=$E103*12),AX103,0)</f>
        <v>28</v>
      </c>
      <c r="AZ103" s="45" t="n">
        <f aca="false">AY103*$K103</f>
        <v>5773236</v>
      </c>
      <c r="BB103" s="44" t="n">
        <f aca="false">IF(BD$81&gt;$D103,DATEDIF($D103,BD$81,"m"),-DATEDIF(BD$81,$D103,"m")-1)</f>
        <v>29</v>
      </c>
      <c r="BC103" s="44" t="n">
        <f aca="false">IF(AND(BB103&gt;=1,BB103&lt;=$E103*12),BB103,0)</f>
        <v>29</v>
      </c>
      <c r="BD103" s="45" t="n">
        <f aca="false">BC103*$K103</f>
        <v>5979423</v>
      </c>
      <c r="BF103" s="44" t="n">
        <f aca="false">IF(BH$81&gt;$D103,DATEDIF($D103,BH$81,"m"),-DATEDIF(BH$81,$D103,"m")-1)</f>
        <v>30</v>
      </c>
      <c r="BG103" s="44" t="n">
        <f aca="false">IF(AND(BF103&gt;=1,BF103&lt;=$E103*12),BF103,0)</f>
        <v>30</v>
      </c>
      <c r="BH103" s="45" t="n">
        <f aca="false">BG103*$K103</f>
        <v>6185610</v>
      </c>
    </row>
    <row r="104" customFormat="false" ht="14.25" hidden="false" customHeight="true" outlineLevel="1" collapsed="false">
      <c r="B104" s="35" t="n">
        <f aca="false">B103+1</f>
        <v>19</v>
      </c>
      <c r="C104" s="36" t="s">
        <v>52</v>
      </c>
      <c r="D104" s="37" t="n">
        <v>42585</v>
      </c>
      <c r="E104" s="38" t="n">
        <v>4</v>
      </c>
      <c r="F104" s="39" t="n">
        <v>2250000</v>
      </c>
      <c r="G104" s="38" t="n">
        <v>1</v>
      </c>
      <c r="H104" s="40" t="n">
        <f aca="false">F104*G104</f>
        <v>2250000</v>
      </c>
      <c r="I104" s="41" t="n">
        <f aca="false">H104-BH69</f>
        <v>1500000</v>
      </c>
      <c r="K104" s="41" t="n">
        <f aca="false">_xlfn.FLOOR.MATH(H104/(4*12))</f>
        <v>46875</v>
      </c>
      <c r="L104" s="32"/>
      <c r="N104" s="42" t="n">
        <f aca="false">IF(P$81&gt;$D104,DATEDIF($D104,P$81,"m"),-DATEDIF(P$81,$D104,"m")-1)</f>
        <v>17</v>
      </c>
      <c r="O104" s="42" t="n">
        <f aca="false">IF(AND(N104&gt;=1,N104&lt;=$E104*12),N104,0)</f>
        <v>17</v>
      </c>
      <c r="P104" s="43" t="n">
        <f aca="false">O104*$K104</f>
        <v>796875</v>
      </c>
      <c r="R104" s="44" t="n">
        <f aca="false">IF(T$81&gt;$D104,DATEDIF($D104,T$81,"m"),-DATEDIF(T$81,$D104,"m")-1)</f>
        <v>18</v>
      </c>
      <c r="S104" s="44" t="n">
        <f aca="false">IF(AND(R104&gt;=1,R104&lt;=$E104*12),R104,0)</f>
        <v>18</v>
      </c>
      <c r="T104" s="45" t="n">
        <f aca="false">S104*$K104</f>
        <v>843750</v>
      </c>
      <c r="V104" s="44" t="n">
        <f aca="false">IF(X$81&gt;$D104,DATEDIF($D104,X$81,"m"),-DATEDIF(X$81,$D104,"m")-1)</f>
        <v>19</v>
      </c>
      <c r="W104" s="44" t="n">
        <f aca="false">IF(AND(V104&gt;=1,V104&lt;=$E104*12),V104,0)</f>
        <v>19</v>
      </c>
      <c r="X104" s="45" t="n">
        <f aca="false">W104*$K104</f>
        <v>890625</v>
      </c>
      <c r="Z104" s="44" t="n">
        <f aca="false">IF(AB$81&gt;$D104,DATEDIF($D104,AB$81,"m"),-DATEDIF(AB$81,$D104,"m")-1)</f>
        <v>20</v>
      </c>
      <c r="AA104" s="44" t="n">
        <f aca="false">IF(AND(Z104&gt;=1,Z104&lt;=$E104*12),Z104,0)</f>
        <v>20</v>
      </c>
      <c r="AB104" s="45" t="n">
        <f aca="false">AA104*$K104</f>
        <v>937500</v>
      </c>
      <c r="AD104" s="44" t="n">
        <f aca="false">IF(AF$81&gt;$D104,DATEDIF($D104,AF$81,"m"),-DATEDIF(AF$81,$D104,"m")-1)</f>
        <v>21</v>
      </c>
      <c r="AE104" s="44" t="n">
        <f aca="false">IF(AND(AD104&gt;=1,AD104&lt;=$E104*12),AD104,0)</f>
        <v>21</v>
      </c>
      <c r="AF104" s="45" t="n">
        <f aca="false">AE104*$K104</f>
        <v>984375</v>
      </c>
      <c r="AH104" s="44" t="n">
        <f aca="false">IF(AJ$81&gt;$D104,DATEDIF($D104,AJ$81,"m"),-DATEDIF(AJ$81,$D104,"m")-1)</f>
        <v>22</v>
      </c>
      <c r="AI104" s="44" t="n">
        <f aca="false">IF(AND(AH104&gt;=1,AH104&lt;=$E104*12),AH104,0)</f>
        <v>22</v>
      </c>
      <c r="AJ104" s="45" t="n">
        <f aca="false">AI104*$K104</f>
        <v>1031250</v>
      </c>
      <c r="AL104" s="44" t="n">
        <f aca="false">IF(AN$81&gt;$D104,DATEDIF($D104,AN$81,"m"),-DATEDIF(AN$81,$D104,"m")-1)</f>
        <v>23</v>
      </c>
      <c r="AM104" s="44" t="n">
        <f aca="false">IF(AND(AL104&gt;=1,AL104&lt;=$E104*12),AL104,0)</f>
        <v>23</v>
      </c>
      <c r="AN104" s="45" t="n">
        <f aca="false">AM104*$K104</f>
        <v>1078125</v>
      </c>
      <c r="AP104" s="44" t="n">
        <f aca="false">IF(AR$81&gt;$D104,DATEDIF($D104,AR$81,"m"),-DATEDIF(AR$81,$D104,"m")-1)</f>
        <v>24</v>
      </c>
      <c r="AQ104" s="44" t="n">
        <f aca="false">IF(AND(AP104&gt;=1,AP104&lt;=$E104*12),AP104,0)</f>
        <v>24</v>
      </c>
      <c r="AR104" s="45" t="n">
        <f aca="false">AQ104*$K104</f>
        <v>1125000</v>
      </c>
      <c r="AT104" s="44" t="n">
        <f aca="false">IF(AV$81&gt;$D104,DATEDIF($D104,AV$81,"m"),-DATEDIF(AV$81,$D104,"m")-1)</f>
        <v>25</v>
      </c>
      <c r="AU104" s="44" t="n">
        <f aca="false">IF(AND(AT104&gt;=1,AT104&lt;=$E104*12),AT104,0)</f>
        <v>25</v>
      </c>
      <c r="AV104" s="45" t="n">
        <f aca="false">AU104*$K104</f>
        <v>1171875</v>
      </c>
      <c r="AX104" s="44" t="n">
        <f aca="false">IF(AZ$81&gt;$D104,DATEDIF($D104,AZ$81,"m"),-DATEDIF(AZ$81,$D104,"m")-1)</f>
        <v>26</v>
      </c>
      <c r="AY104" s="44" t="n">
        <f aca="false">IF(AND(AX104&gt;=1,AX104&lt;=$E104*12),AX104,0)</f>
        <v>26</v>
      </c>
      <c r="AZ104" s="45" t="n">
        <f aca="false">AY104*$K104</f>
        <v>1218750</v>
      </c>
      <c r="BB104" s="44" t="n">
        <f aca="false">IF(BD$81&gt;$D104,DATEDIF($D104,BD$81,"m"),-DATEDIF(BD$81,$D104,"m")-1)</f>
        <v>27</v>
      </c>
      <c r="BC104" s="44" t="n">
        <f aca="false">IF(AND(BB104&gt;=1,BB104&lt;=$E104*12),BB104,0)</f>
        <v>27</v>
      </c>
      <c r="BD104" s="45" t="n">
        <f aca="false">BC104*$K104</f>
        <v>1265625</v>
      </c>
      <c r="BF104" s="44" t="n">
        <f aca="false">IF(BH$81&gt;$D104,DATEDIF($D104,BH$81,"m"),-DATEDIF(BH$81,$D104,"m")-1)</f>
        <v>28</v>
      </c>
      <c r="BG104" s="44" t="n">
        <f aca="false">IF(AND(BF104&gt;=1,BF104&lt;=$E104*12),BF104,0)</f>
        <v>28</v>
      </c>
      <c r="BH104" s="45" t="n">
        <f aca="false">BG104*$K104</f>
        <v>1312500</v>
      </c>
    </row>
    <row r="105" customFormat="false" ht="14.25" hidden="false" customHeight="true" outlineLevel="1" collapsed="false">
      <c r="B105" s="33" t="s">
        <v>67</v>
      </c>
      <c r="C105" s="34" t="s">
        <v>68</v>
      </c>
      <c r="D105" s="62"/>
      <c r="E105" s="3"/>
      <c r="F105" s="63"/>
      <c r="G105" s="3"/>
      <c r="H105" s="63"/>
      <c r="I105" s="64"/>
      <c r="K105" s="3"/>
      <c r="L105" s="32"/>
    </row>
    <row r="106" customFormat="false" ht="14.25" hidden="false" customHeight="true" outlineLevel="1" collapsed="false">
      <c r="B106" s="35" t="n">
        <f aca="false">B104+1</f>
        <v>20</v>
      </c>
      <c r="C106" s="36" t="s">
        <v>69</v>
      </c>
      <c r="D106" s="37" t="n">
        <v>43117</v>
      </c>
      <c r="E106" s="38" t="n">
        <v>4</v>
      </c>
      <c r="F106" s="39" t="n">
        <v>28700000</v>
      </c>
      <c r="G106" s="38" t="n">
        <v>1</v>
      </c>
      <c r="H106" s="40" t="n">
        <f aca="false">F106*G106</f>
        <v>28700000</v>
      </c>
      <c r="I106" s="41" t="n">
        <f aca="false">H106-BH80</f>
        <v>28700000</v>
      </c>
      <c r="K106" s="41" t="n">
        <f aca="false">_xlfn.FLOOR.MATH(H106/(4*12))</f>
        <v>597916</v>
      </c>
      <c r="L106" s="32"/>
      <c r="N106" s="42" t="n">
        <f aca="false">IF(P$81&gt;$D106,DATEDIF($D106,P$81,"m"),-DATEDIF(P$81,$D106,"m")-1)</f>
        <v>0</v>
      </c>
      <c r="O106" s="42" t="n">
        <f aca="false">IF(AND(N106&gt;=1,N106&lt;=$E106*12),N106,0)</f>
        <v>0</v>
      </c>
      <c r="P106" s="43" t="n">
        <f aca="false">O106*$K106</f>
        <v>0</v>
      </c>
      <c r="R106" s="44" t="n">
        <f aca="false">IF(T$81&gt;$D106,DATEDIF($D106,T$81,"m"),-DATEDIF(T$81,$D106,"m")-1)</f>
        <v>1</v>
      </c>
      <c r="S106" s="44" t="n">
        <f aca="false">IF(AND(R106&gt;=1,R106&lt;=$E106*12),R106,0)</f>
        <v>1</v>
      </c>
      <c r="T106" s="45" t="n">
        <f aca="false">S106*$K106</f>
        <v>597916</v>
      </c>
      <c r="V106" s="44" t="n">
        <f aca="false">IF(X$81&gt;$D106,DATEDIF($D106,X$81,"m"),-DATEDIF(X$81,$D106,"m")-1)</f>
        <v>2</v>
      </c>
      <c r="W106" s="44" t="n">
        <f aca="false">IF(AND(V106&gt;=1,V106&lt;=$E106*12),V106,0)</f>
        <v>2</v>
      </c>
      <c r="X106" s="45" t="n">
        <f aca="false">W106*$K106</f>
        <v>1195832</v>
      </c>
      <c r="Z106" s="44" t="n">
        <f aca="false">IF(AB$81&gt;$D106,DATEDIF($D106,AB$81,"m"),-DATEDIF(AB$81,$D106,"m")-1)</f>
        <v>3</v>
      </c>
      <c r="AA106" s="44" t="n">
        <f aca="false">IF(AND(Z106&gt;=1,Z106&lt;=$E106*12),Z106,0)</f>
        <v>3</v>
      </c>
      <c r="AB106" s="45" t="n">
        <f aca="false">AA106*$K106</f>
        <v>1793748</v>
      </c>
      <c r="AD106" s="44" t="n">
        <f aca="false">IF(AF$81&gt;$D106,DATEDIF($D106,AF$81,"m"),-DATEDIF(AF$81,$D106,"m")-1)</f>
        <v>4</v>
      </c>
      <c r="AE106" s="44" t="n">
        <f aca="false">IF(AND(AD106&gt;=1,AD106&lt;=$E106*12),AD106,0)</f>
        <v>4</v>
      </c>
      <c r="AF106" s="45" t="n">
        <f aca="false">AE106*$K106</f>
        <v>2391664</v>
      </c>
      <c r="AH106" s="44" t="n">
        <f aca="false">IF(AJ$81&gt;$D106,DATEDIF($D106,AJ$81,"m"),-DATEDIF(AJ$81,$D106,"m")-1)</f>
        <v>5</v>
      </c>
      <c r="AI106" s="44" t="n">
        <f aca="false">IF(AND(AH106&gt;=1,AH106&lt;=$E106*12),AH106,0)</f>
        <v>5</v>
      </c>
      <c r="AJ106" s="45" t="n">
        <f aca="false">AI106*$K106</f>
        <v>2989580</v>
      </c>
      <c r="AL106" s="44" t="n">
        <f aca="false">IF(AN$81&gt;$D106,DATEDIF($D106,AN$81,"m"),-DATEDIF(AN$81,$D106,"m")-1)</f>
        <v>6</v>
      </c>
      <c r="AM106" s="44" t="n">
        <f aca="false">IF(AND(AL106&gt;=1,AL106&lt;=$E106*12),AL106,0)</f>
        <v>6</v>
      </c>
      <c r="AN106" s="45" t="n">
        <f aca="false">AM106*$K106</f>
        <v>3587496</v>
      </c>
      <c r="AP106" s="44" t="n">
        <f aca="false">IF(AR$81&gt;$D106,DATEDIF($D106,AR$81,"m"),-DATEDIF(AR$81,$D106,"m")-1)</f>
        <v>7</v>
      </c>
      <c r="AQ106" s="44" t="n">
        <f aca="false">IF(AND(AP106&gt;=1,AP106&lt;=$E106*12),AP106,0)</f>
        <v>7</v>
      </c>
      <c r="AR106" s="45" t="n">
        <f aca="false">AQ106*$K106</f>
        <v>4185412</v>
      </c>
      <c r="AT106" s="44" t="n">
        <f aca="false">IF(AV$81&gt;$D106,DATEDIF($D106,AV$81,"m"),-DATEDIF(AV$81,$D106,"m")-1)</f>
        <v>8</v>
      </c>
      <c r="AU106" s="44" t="n">
        <f aca="false">IF(AND(AT106&gt;=1,AT106&lt;=$E106*12),AT106,0)</f>
        <v>8</v>
      </c>
      <c r="AV106" s="45" t="n">
        <f aca="false">AU106*$K106</f>
        <v>4783328</v>
      </c>
      <c r="AX106" s="44" t="n">
        <f aca="false">IF(AZ$81&gt;$D106,DATEDIF($D106,AZ$81,"m"),-DATEDIF(AZ$81,$D106,"m")-1)</f>
        <v>9</v>
      </c>
      <c r="AY106" s="44" t="n">
        <f aca="false">IF(AND(AX106&gt;=1,AX106&lt;=$E106*12),AX106,0)</f>
        <v>9</v>
      </c>
      <c r="AZ106" s="45" t="n">
        <f aca="false">AY106*$K106</f>
        <v>5381244</v>
      </c>
      <c r="BB106" s="44" t="n">
        <f aca="false">IF(BD$81&gt;$D106,DATEDIF($D106,BD$81,"m"),-DATEDIF(BD$81,$D106,"m")-1)</f>
        <v>10</v>
      </c>
      <c r="BC106" s="44" t="n">
        <f aca="false">IF(AND(BB106&gt;=1,BB106&lt;=$E106*12),BB106,0)</f>
        <v>10</v>
      </c>
      <c r="BD106" s="45" t="n">
        <f aca="false">BC106*$K106</f>
        <v>5979160</v>
      </c>
      <c r="BF106" s="44" t="n">
        <f aca="false">IF(BH$81&gt;$D106,DATEDIF($D106,BH$81,"m"),-DATEDIF(BH$81,$D106,"m")-1)</f>
        <v>11</v>
      </c>
      <c r="BG106" s="44" t="n">
        <f aca="false">IF(AND(BF106&gt;=1,BF106&lt;=$E106*12),BF106,0)</f>
        <v>11</v>
      </c>
      <c r="BH106" s="45" t="n">
        <f aca="false">BG106*$K106</f>
        <v>6577076</v>
      </c>
    </row>
    <row r="107" customFormat="false" ht="8.25" hidden="false" customHeight="true" outlineLevel="1" collapsed="false">
      <c r="B107" s="46"/>
      <c r="D107" s="30"/>
      <c r="E107" s="30"/>
      <c r="F107" s="3"/>
      <c r="G107" s="30"/>
      <c r="H107" s="3"/>
      <c r="I107" s="3"/>
      <c r="K107" s="31"/>
      <c r="L107" s="32"/>
    </row>
    <row r="108" customFormat="false" ht="14.25" hidden="false" customHeight="true" outlineLevel="1" collapsed="false">
      <c r="B108" s="28" t="s">
        <v>53</v>
      </c>
      <c r="C108" s="29" t="s">
        <v>54</v>
      </c>
      <c r="D108" s="30"/>
      <c r="E108" s="30"/>
      <c r="F108" s="3"/>
      <c r="G108" s="30"/>
      <c r="H108" s="3"/>
      <c r="I108" s="3"/>
      <c r="K108" s="31"/>
      <c r="L108" s="32"/>
    </row>
    <row r="109" customFormat="false" ht="14.25" hidden="false" customHeight="true" outlineLevel="1" collapsed="false">
      <c r="B109" s="33" t="s">
        <v>32</v>
      </c>
      <c r="C109" s="34" t="s">
        <v>55</v>
      </c>
      <c r="D109" s="30"/>
      <c r="E109" s="30"/>
      <c r="F109" s="3"/>
      <c r="G109" s="30"/>
      <c r="H109" s="3"/>
      <c r="I109" s="3"/>
      <c r="K109" s="31"/>
      <c r="L109" s="32"/>
    </row>
    <row r="110" customFormat="false" ht="14.25" hidden="false" customHeight="true" outlineLevel="1" collapsed="false">
      <c r="B110" s="35" t="n">
        <v>1</v>
      </c>
      <c r="C110" s="36" t="s">
        <v>56</v>
      </c>
      <c r="D110" s="37" t="n">
        <v>42628</v>
      </c>
      <c r="E110" s="38" t="n">
        <v>4</v>
      </c>
      <c r="F110" s="39" t="n">
        <v>5000000</v>
      </c>
      <c r="G110" s="38" t="n">
        <v>1</v>
      </c>
      <c r="H110" s="40" t="n">
        <f aca="false">F110*G110</f>
        <v>5000000</v>
      </c>
      <c r="I110" s="41" t="n">
        <f aca="false">H110-BH79</f>
        <v>5000000</v>
      </c>
      <c r="K110" s="41" t="n">
        <f aca="false">_xlfn.FLOOR.MATH(H110/(4*12))</f>
        <v>104166</v>
      </c>
      <c r="L110" s="32"/>
      <c r="N110" s="42" t="n">
        <f aca="false">IF(P$81&gt;$D110,DATEDIF($D110,P$81,"m"),-DATEDIF(P$81,$D110,"m")-1)</f>
        <v>16</v>
      </c>
      <c r="O110" s="42" t="n">
        <f aca="false">IF(AND(N110&gt;=1,N110&lt;=$E110*12),N110,0)</f>
        <v>16</v>
      </c>
      <c r="P110" s="43" t="n">
        <f aca="false">O110*$K110</f>
        <v>1666656</v>
      </c>
      <c r="R110" s="44" t="n">
        <f aca="false">IF(T$81&gt;$D110,DATEDIF($D110,T$81,"m"),-DATEDIF(T$81,$D110,"m")-1)</f>
        <v>17</v>
      </c>
      <c r="S110" s="44" t="n">
        <f aca="false">IF(AND(R110&gt;=1,R110&lt;=$E110*12),R110,0)</f>
        <v>17</v>
      </c>
      <c r="T110" s="45" t="n">
        <f aca="false">S110*$K110</f>
        <v>1770822</v>
      </c>
      <c r="V110" s="44" t="n">
        <f aca="false">IF(X$81&gt;$D110,DATEDIF($D110,X$81,"m"),-DATEDIF(X$81,$D110,"m")-1)</f>
        <v>18</v>
      </c>
      <c r="W110" s="44" t="n">
        <f aca="false">IF(AND(V110&gt;=1,V110&lt;=$E110*12),V110,0)</f>
        <v>18</v>
      </c>
      <c r="X110" s="45" t="n">
        <f aca="false">W110*$K110</f>
        <v>1874988</v>
      </c>
      <c r="Z110" s="44" t="n">
        <f aca="false">IF(AB$81&gt;$D110,DATEDIF($D110,AB$81,"m"),-DATEDIF(AB$81,$D110,"m")-1)</f>
        <v>19</v>
      </c>
      <c r="AA110" s="44" t="n">
        <f aca="false">IF(AND(Z110&gt;=1,Z110&lt;=$E110*12),Z110,0)</f>
        <v>19</v>
      </c>
      <c r="AB110" s="45" t="n">
        <f aca="false">AA110*$K110</f>
        <v>1979154</v>
      </c>
      <c r="AD110" s="44" t="n">
        <f aca="false">IF(AF$81&gt;$D110,DATEDIF($D110,AF$81,"m"),-DATEDIF(AF$81,$D110,"m")-1)</f>
        <v>20</v>
      </c>
      <c r="AE110" s="44" t="n">
        <f aca="false">IF(AND(AD110&gt;=1,AD110&lt;=$E110*12),AD110,0)</f>
        <v>20</v>
      </c>
      <c r="AF110" s="45" t="n">
        <f aca="false">AE110*$K110</f>
        <v>2083320</v>
      </c>
      <c r="AH110" s="44" t="n">
        <f aca="false">IF(AJ$81&gt;$D110,DATEDIF($D110,AJ$81,"m"),-DATEDIF(AJ$81,$D110,"m")-1)</f>
        <v>21</v>
      </c>
      <c r="AI110" s="44" t="n">
        <f aca="false">IF(AND(AH110&gt;=1,AH110&lt;=$E110*12),AH110,0)</f>
        <v>21</v>
      </c>
      <c r="AJ110" s="45" t="n">
        <f aca="false">AI110*$K110</f>
        <v>2187486</v>
      </c>
      <c r="AL110" s="44" t="n">
        <f aca="false">IF(AN$81&gt;$D110,DATEDIF($D110,AN$81,"m"),-DATEDIF(AN$81,$D110,"m")-1)</f>
        <v>22</v>
      </c>
      <c r="AM110" s="44" t="n">
        <f aca="false">IF(AND(AL110&gt;=1,AL110&lt;=$E110*12),AL110,0)</f>
        <v>22</v>
      </c>
      <c r="AN110" s="45" t="n">
        <f aca="false">AM110*$K110</f>
        <v>2291652</v>
      </c>
      <c r="AP110" s="44" t="n">
        <f aca="false">IF(AR$81&gt;$D110,DATEDIF($D110,AR$81,"m"),-DATEDIF(AR$81,$D110,"m")-1)</f>
        <v>23</v>
      </c>
      <c r="AQ110" s="44" t="n">
        <f aca="false">IF(AND(AP110&gt;=1,AP110&lt;=$E110*12),AP110,0)</f>
        <v>23</v>
      </c>
      <c r="AR110" s="45" t="n">
        <f aca="false">AQ110*$K110</f>
        <v>2395818</v>
      </c>
      <c r="AT110" s="44" t="n">
        <f aca="false">IF(AV$81&gt;$D110,DATEDIF($D110,AV$81,"m"),-DATEDIF(AV$81,$D110,"m")-1)</f>
        <v>24</v>
      </c>
      <c r="AU110" s="44" t="n">
        <f aca="false">IF(AND(AT110&gt;=1,AT110&lt;=$E110*12),AT110,0)</f>
        <v>24</v>
      </c>
      <c r="AV110" s="45" t="n">
        <f aca="false">AU110*$K110</f>
        <v>2499984</v>
      </c>
      <c r="AX110" s="44" t="n">
        <f aca="false">IF(AZ$81&gt;$D110,DATEDIF($D110,AZ$81,"m"),-DATEDIF(AZ$81,$D110,"m")-1)</f>
        <v>25</v>
      </c>
      <c r="AY110" s="44" t="n">
        <f aca="false">IF(AND(AX110&gt;=1,AX110&lt;=$E110*12),AX110,0)</f>
        <v>25</v>
      </c>
      <c r="AZ110" s="45" t="n">
        <f aca="false">AY110*$K110</f>
        <v>2604150</v>
      </c>
      <c r="BB110" s="44" t="n">
        <f aca="false">IF(BD$81&gt;$D110,DATEDIF($D110,BD$81,"m"),-DATEDIF(BD$81,$D110,"m")-1)</f>
        <v>26</v>
      </c>
      <c r="BC110" s="44" t="n">
        <f aca="false">IF(AND(BB110&gt;=1,BB110&lt;=$E110*12),BB110,0)</f>
        <v>26</v>
      </c>
      <c r="BD110" s="45" t="n">
        <f aca="false">BC110*$K110</f>
        <v>2708316</v>
      </c>
      <c r="BF110" s="44" t="n">
        <f aca="false">IF(BH$81&gt;$D110,DATEDIF($D110,BH$81,"m"),-DATEDIF(BH$81,$D110,"m")-1)</f>
        <v>27</v>
      </c>
      <c r="BG110" s="44" t="n">
        <f aca="false">IF(AND(BF110&gt;=1,BF110&lt;=$E110*12),BF110,0)</f>
        <v>27</v>
      </c>
      <c r="BH110" s="45" t="n">
        <f aca="false">BG110*$K110</f>
        <v>2812482</v>
      </c>
    </row>
    <row r="111" customFormat="false" ht="14.25" hidden="false" customHeight="true" outlineLevel="1" collapsed="false">
      <c r="B111" s="35" t="n">
        <v>2</v>
      </c>
      <c r="C111" s="36" t="s">
        <v>70</v>
      </c>
      <c r="D111" s="37" t="n">
        <v>43358</v>
      </c>
      <c r="E111" s="38" t="n">
        <v>4</v>
      </c>
      <c r="F111" s="39" t="n">
        <v>500000</v>
      </c>
      <c r="G111" s="38" t="n">
        <v>1</v>
      </c>
      <c r="H111" s="40" t="n">
        <f aca="false">F111*G111</f>
        <v>500000</v>
      </c>
      <c r="I111" s="41" t="n">
        <f aca="false">H111-BH83</f>
        <v>500000</v>
      </c>
      <c r="K111" s="41" t="n">
        <f aca="false">_xlfn.FLOOR.MATH(H111/(4*12))</f>
        <v>10416</v>
      </c>
      <c r="L111" s="32"/>
      <c r="N111" s="42" t="n">
        <f aca="false">IF(P$81&gt;$D111,DATEDIF($D111,P$81,"m"),-DATEDIF(P$81,$D111,"m")-1)</f>
        <v>-8</v>
      </c>
      <c r="O111" s="42" t="n">
        <f aca="false">IF(AND(N111&gt;=1,N111&lt;=$E111*12),N111,0)</f>
        <v>0</v>
      </c>
      <c r="P111" s="43" t="n">
        <f aca="false">O111*$K111</f>
        <v>0</v>
      </c>
      <c r="R111" s="44" t="n">
        <f aca="false">IF(T$81&gt;$D111,DATEDIF($D111,T$81,"m"),-DATEDIF(T$81,$D111,"m")-1)</f>
        <v>-7</v>
      </c>
      <c r="S111" s="44" t="n">
        <f aca="false">IF(AND(R111&gt;=1,R111&lt;=$E111*12),R111,0)</f>
        <v>0</v>
      </c>
      <c r="T111" s="45" t="n">
        <f aca="false">S111*$K111</f>
        <v>0</v>
      </c>
      <c r="V111" s="44" t="n">
        <f aca="false">IF(X$81&gt;$D111,DATEDIF($D111,X$81,"m"),-DATEDIF(X$81,$D111,"m")-1)</f>
        <v>-6</v>
      </c>
      <c r="W111" s="44" t="n">
        <f aca="false">IF(AND(V111&gt;=1,V111&lt;=$E111*12),V111,0)</f>
        <v>0</v>
      </c>
      <c r="X111" s="45" t="n">
        <f aca="false">W111*$K111</f>
        <v>0</v>
      </c>
      <c r="Z111" s="44" t="n">
        <f aca="false">IF(AB$81&gt;$D111,DATEDIF($D111,AB$81,"m"),-DATEDIF(AB$81,$D111,"m")-1)</f>
        <v>-5</v>
      </c>
      <c r="AA111" s="44" t="n">
        <f aca="false">IF(AND(Z111&gt;=1,Z111&lt;=$E111*12),Z111,0)</f>
        <v>0</v>
      </c>
      <c r="AB111" s="45" t="n">
        <f aca="false">AA111*$K111</f>
        <v>0</v>
      </c>
      <c r="AD111" s="44" t="n">
        <f aca="false">IF(AF$81&gt;$D111,DATEDIF($D111,AF$81,"m"),-DATEDIF(AF$81,$D111,"m")-1)</f>
        <v>-4</v>
      </c>
      <c r="AE111" s="44" t="n">
        <f aca="false">IF(AND(AD111&gt;=1,AD111&lt;=$E111*12),AD111,0)</f>
        <v>0</v>
      </c>
      <c r="AF111" s="45" t="n">
        <f aca="false">AE111*$K111</f>
        <v>0</v>
      </c>
      <c r="AH111" s="44" t="n">
        <f aca="false">IF(AJ$81&gt;$D111,DATEDIF($D111,AJ$81,"m"),-DATEDIF(AJ$81,$D111,"m")-1)</f>
        <v>-3</v>
      </c>
      <c r="AI111" s="44" t="n">
        <f aca="false">IF(AND(AH111&gt;=1,AH111&lt;=$E111*12),AH111,0)</f>
        <v>0</v>
      </c>
      <c r="AJ111" s="45" t="n">
        <f aca="false">AI111*$K111</f>
        <v>0</v>
      </c>
      <c r="AL111" s="44" t="n">
        <f aca="false">IF(AN$81&gt;$D111,DATEDIF($D111,AN$81,"m"),-DATEDIF(AN$81,$D111,"m")-1)</f>
        <v>-2</v>
      </c>
      <c r="AM111" s="44" t="n">
        <f aca="false">IF(AND(AL111&gt;=1,AL111&lt;=$E111*12),AL111,0)</f>
        <v>0</v>
      </c>
      <c r="AN111" s="45" t="n">
        <f aca="false">AM111*$K111</f>
        <v>0</v>
      </c>
      <c r="AP111" s="44" t="n">
        <f aca="false">IF(AR$81&gt;$D111,DATEDIF($D111,AR$81,"m"),-DATEDIF(AR$81,$D111,"m")-1)</f>
        <v>-1</v>
      </c>
      <c r="AQ111" s="44" t="n">
        <f aca="false">IF(AND(AP111&gt;=1,AP111&lt;=$E111*12),AP111,0)</f>
        <v>0</v>
      </c>
      <c r="AR111" s="45" t="n">
        <f aca="false">AQ111*$K111</f>
        <v>0</v>
      </c>
      <c r="AT111" s="44" t="n">
        <f aca="false">IF(AV$81&gt;$D111,DATEDIF($D111,AV$81,"m"),-DATEDIF(AV$81,$D111,"m")-1)</f>
        <v>0</v>
      </c>
      <c r="AU111" s="44" t="n">
        <f aca="false">IF(AND(AT111&gt;=1,AT111&lt;=$E111*12),AT111,0)</f>
        <v>0</v>
      </c>
      <c r="AV111" s="45" t="n">
        <f aca="false">AU111*$K111</f>
        <v>0</v>
      </c>
      <c r="AX111" s="44" t="n">
        <f aca="false">IF(AZ$81&gt;$D111,DATEDIF($D111,AZ$81,"m"),-DATEDIF(AZ$81,$D111,"m")-1)</f>
        <v>1</v>
      </c>
      <c r="AY111" s="44" t="n">
        <f aca="false">IF(AND(AX111&gt;=1,AX111&lt;=$E111*12),AX111,0)</f>
        <v>1</v>
      </c>
      <c r="AZ111" s="45" t="n">
        <f aca="false">AY111*$K111</f>
        <v>10416</v>
      </c>
      <c r="BB111" s="44" t="n">
        <f aca="false">IF(BD$81&gt;$D111,DATEDIF($D111,BD$81,"m"),-DATEDIF(BD$81,$D111,"m")-1)</f>
        <v>2</v>
      </c>
      <c r="BC111" s="44" t="n">
        <f aca="false">IF(AND(BB111&gt;=1,BB111&lt;=$E111*12),BB111,0)</f>
        <v>2</v>
      </c>
      <c r="BD111" s="45" t="n">
        <f aca="false">BC111*$K111</f>
        <v>20832</v>
      </c>
      <c r="BF111" s="44" t="n">
        <f aca="false">IF(BH$81&gt;$D111,DATEDIF($D111,BH$81,"m"),-DATEDIF(BH$81,$D111,"m")-1)</f>
        <v>3</v>
      </c>
      <c r="BG111" s="44" t="n">
        <f aca="false">IF(AND(BF111&gt;=1,BF111&lt;=$E111*12),BF111,0)</f>
        <v>3</v>
      </c>
      <c r="BH111" s="45" t="n">
        <f aca="false">BG111*$K111</f>
        <v>31248</v>
      </c>
    </row>
    <row r="112" customFormat="false" ht="14.25" hidden="false" customHeight="true" outlineLevel="1" collapsed="false">
      <c r="B112" s="46"/>
      <c r="D112" s="30"/>
      <c r="E112" s="30"/>
      <c r="F112" s="47"/>
      <c r="G112" s="30"/>
      <c r="H112" s="47"/>
      <c r="I112" s="47"/>
      <c r="K112" s="31"/>
      <c r="L112" s="32"/>
    </row>
    <row r="113" customFormat="false" ht="14.25" hidden="false" customHeight="true" outlineLevel="1" collapsed="false">
      <c r="B113" s="48"/>
      <c r="C113" s="49"/>
      <c r="D113" s="50"/>
      <c r="E113" s="50"/>
      <c r="F113" s="51" t="n">
        <f aca="false">SUM(F84:F112)</f>
        <v>114718000</v>
      </c>
      <c r="G113" s="50"/>
      <c r="H113" s="51" t="n">
        <f aca="false">SUM(H84:H112)</f>
        <v>157831000</v>
      </c>
      <c r="I113" s="51" t="n">
        <f aca="false">SUM(I84:I112)</f>
        <v>101625548</v>
      </c>
      <c r="J113" s="49"/>
      <c r="K113" s="52"/>
      <c r="L113" s="53"/>
    </row>
    <row r="114" customFormat="false" ht="14.25" hidden="false" customHeight="true" outlineLevel="1" collapsed="false">
      <c r="D114" s="30"/>
      <c r="E114" s="30"/>
      <c r="F114" s="1"/>
      <c r="G114" s="1"/>
      <c r="H114" s="1"/>
      <c r="I114" s="1"/>
      <c r="K114" s="54" t="s">
        <v>37</v>
      </c>
      <c r="L114" s="54"/>
      <c r="P114" s="55" t="n">
        <f aca="false">SUM(P82:P112)</f>
        <v>45373569</v>
      </c>
      <c r="T114" s="55" t="n">
        <f aca="false">SUM(T82:T112)</f>
        <v>48145769</v>
      </c>
      <c r="X114" s="55" t="n">
        <f aca="false">SUM(X82:X112)</f>
        <v>50960260</v>
      </c>
      <c r="AB114" s="55" t="n">
        <f aca="false">SUM(AB82:AB112)</f>
        <v>53917876</v>
      </c>
      <c r="AF114" s="55" t="n">
        <f aca="false">SUM(AF82:AF112)</f>
        <v>56931012</v>
      </c>
      <c r="AJ114" s="55" t="n">
        <f aca="false">SUM(AJ82:AJ112)</f>
        <v>59944148</v>
      </c>
      <c r="AN114" s="55" t="n">
        <f aca="false">SUM(AN82:AN112)</f>
        <v>62957284</v>
      </c>
      <c r="AR114" s="55" t="n">
        <f aca="false">SUM(AR82:AR112)</f>
        <v>65970420</v>
      </c>
      <c r="AV114" s="55" t="n">
        <f aca="false">SUM(AV82:AV112)</f>
        <v>68983556</v>
      </c>
      <c r="AZ114" s="55" t="n">
        <f aca="false">SUM(AZ82:AZ112)</f>
        <v>72007108</v>
      </c>
      <c r="BD114" s="55" t="n">
        <f aca="false">SUM(BD82:BD112)</f>
        <v>75030660</v>
      </c>
      <c r="BH114" s="56" t="n">
        <f aca="false">SUM(BH82:BH112)</f>
        <v>78054212</v>
      </c>
    </row>
    <row r="115" customFormat="false" ht="14.25" hidden="false" customHeight="true" outlineLevel="1" collapsed="false">
      <c r="C115" s="4"/>
      <c r="D115" s="30"/>
      <c r="E115" s="30"/>
      <c r="F115" s="3"/>
      <c r="G115" s="30"/>
      <c r="H115" s="3"/>
      <c r="I115" s="3"/>
      <c r="J115" s="57"/>
      <c r="K115" s="58" t="s">
        <v>38</v>
      </c>
      <c r="L115" s="58"/>
      <c r="M115" s="57"/>
      <c r="N115" s="16"/>
      <c r="O115" s="16"/>
      <c r="P115" s="59" t="n">
        <f aca="false" t="array" ref="P115:P115">SUMPRODUCT($K82:$K112,IF(N82:N112&gt;0,1,0))</f>
        <v>2174284</v>
      </c>
      <c r="R115" s="16"/>
      <c r="S115" s="16"/>
      <c r="T115" s="59" t="n">
        <f aca="false" t="array" ref="T115:T115">SUMPRODUCT($K82:$K112,IF(R82:R112&gt;0,1,0))</f>
        <v>2772200</v>
      </c>
      <c r="V115" s="16"/>
      <c r="W115" s="16"/>
      <c r="X115" s="59" t="n">
        <f aca="false" t="array" ref="X115:X115">SUMPRODUCT($K82:$K112,IF(V82:V112&gt;0,1,0))</f>
        <v>2814491</v>
      </c>
      <c r="Z115" s="16"/>
      <c r="AA115" s="16"/>
      <c r="AB115" s="59" t="n">
        <f aca="false" t="array" ref="AB115:AB115">SUMPRODUCT($K82:$K112,IF(Z82:Z112&gt;0,1,0))</f>
        <v>2957616</v>
      </c>
      <c r="AD115" s="16"/>
      <c r="AE115" s="16"/>
      <c r="AF115" s="59" t="n">
        <f aca="false" t="array" ref="AF115:AF115">SUMPRODUCT($K82:$K112,IF(AD82:AD112&gt;0,1,0))</f>
        <v>3013136</v>
      </c>
      <c r="AH115" s="16"/>
      <c r="AI115" s="16"/>
      <c r="AJ115" s="59" t="n">
        <f aca="false" t="array" ref="AJ115:AJ115">SUMPRODUCT($K82:$K112,IF(AH82:AH112&gt;0,1,0))</f>
        <v>3013136</v>
      </c>
      <c r="AL115" s="16"/>
      <c r="AM115" s="16"/>
      <c r="AN115" s="59" t="n">
        <f aca="false" t="array" ref="AN115:AN115">SUMPRODUCT($K82:$K112,IF(AL82:AL112&gt;0,1,0))</f>
        <v>3013136</v>
      </c>
      <c r="AP115" s="16"/>
      <c r="AQ115" s="16"/>
      <c r="AR115" s="59" t="n">
        <f aca="false" t="array" ref="AR115:AR115">SUMPRODUCT($K82:$K112,IF(AP82:AP112&gt;0,1,0))</f>
        <v>3013136</v>
      </c>
      <c r="AT115" s="16"/>
      <c r="AU115" s="16"/>
      <c r="AV115" s="59" t="n">
        <f aca="false" t="array" ref="AV115:AV115">SUMPRODUCT($K82:$K112,IF(AT82:AT112&gt;0,1,0))</f>
        <v>3013136</v>
      </c>
      <c r="AX115" s="16"/>
      <c r="AY115" s="16"/>
      <c r="AZ115" s="59" t="n">
        <f aca="false" t="array" ref="AZ115:AZ115">SUMPRODUCT($K82:$K112,IF(AX82:AX112&gt;0,1,0))</f>
        <v>3023552</v>
      </c>
      <c r="BB115" s="16"/>
      <c r="BC115" s="16"/>
      <c r="BD115" s="59" t="n">
        <f aca="false" t="array" ref="BD115:BD115">SUMPRODUCT($K82:$K112,IF(BB82:BB112&gt;0,1,0))</f>
        <v>3023552</v>
      </c>
      <c r="BF115" s="16"/>
      <c r="BG115" s="16"/>
      <c r="BH115" s="60" t="n">
        <f aca="false" t="array" ref="BH115:BH115">SUMPRODUCT($K82:$K112,IF(BF82:BF112&gt;0,1,0))</f>
        <v>3023552</v>
      </c>
    </row>
    <row r="116" customFormat="false" ht="13.8" hidden="false" customHeight="false" outlineLevel="1" collapsed="false">
      <c r="K116" s="54" t="s">
        <v>39</v>
      </c>
      <c r="L116" s="54"/>
      <c r="P116" s="55" t="n">
        <f aca="false">P115</f>
        <v>2174284</v>
      </c>
      <c r="T116" s="55" t="n">
        <f aca="false">P116+T115</f>
        <v>4946484</v>
      </c>
      <c r="X116" s="55" t="n">
        <f aca="false">T116+X115</f>
        <v>7760975</v>
      </c>
      <c r="AB116" s="55" t="n">
        <f aca="false">X116+AB115</f>
        <v>10718591</v>
      </c>
      <c r="AF116" s="55" t="n">
        <f aca="false">AB116+AF115</f>
        <v>13731727</v>
      </c>
      <c r="AJ116" s="55" t="n">
        <f aca="false">AF116+AJ115</f>
        <v>16744863</v>
      </c>
      <c r="AN116" s="55" t="n">
        <f aca="false">AJ116+AN115</f>
        <v>19757999</v>
      </c>
      <c r="AR116" s="55" t="n">
        <f aca="false">AN116+AR115</f>
        <v>22771135</v>
      </c>
      <c r="AV116" s="55" t="n">
        <f aca="false">AR116+AV115</f>
        <v>25784271</v>
      </c>
      <c r="AZ116" s="55" t="n">
        <f aca="false">AV116+AZ115</f>
        <v>28807823</v>
      </c>
      <c r="BD116" s="55" t="n">
        <f aca="false">AZ116+BD115</f>
        <v>31831375</v>
      </c>
      <c r="BH116" s="56" t="n">
        <f aca="false">BD116+BH115</f>
        <v>34854927</v>
      </c>
    </row>
    <row r="117" customFormat="false" ht="8.25" hidden="false" customHeight="true" outlineLevel="1" collapsed="false">
      <c r="K117" s="54"/>
      <c r="L117" s="54"/>
      <c r="P117" s="55"/>
      <c r="T117" s="55"/>
      <c r="X117" s="55"/>
      <c r="AB117" s="55"/>
      <c r="AF117" s="55"/>
      <c r="AJ117" s="55"/>
      <c r="AN117" s="55"/>
      <c r="AR117" s="55"/>
      <c r="AV117" s="55"/>
      <c r="AZ117" s="55"/>
      <c r="BD117" s="55"/>
      <c r="BH117" s="56"/>
    </row>
  </sheetData>
  <mergeCells count="4">
    <mergeCell ref="F5:F6"/>
    <mergeCell ref="I5:I6"/>
    <mergeCell ref="J5:J6"/>
    <mergeCell ref="M5:M6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176"/>
    <pageSetUpPr fitToPage="false"/>
  </sheetPr>
  <dimension ref="B1:D9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B19" activeCellId="0" sqref="B19"/>
    </sheetView>
  </sheetViews>
  <sheetFormatPr defaultColWidth="11.5625" defaultRowHeight="14.25" zeroHeight="false" outlineLevelRow="0" outlineLevelCol="0"/>
  <cols>
    <col collapsed="false" customWidth="true" hidden="false" outlineLevel="0" max="1" min="1" style="65" width="2.56"/>
    <col collapsed="false" customWidth="true" hidden="false" outlineLevel="0" max="2" min="2" style="65" width="23"/>
    <col collapsed="false" customWidth="true" hidden="false" outlineLevel="0" max="3" min="3" style="65" width="2.56"/>
    <col collapsed="false" customWidth="true" hidden="false" outlineLevel="0" max="4" min="4" style="65" width="25.56"/>
    <col collapsed="false" customWidth="true" hidden="false" outlineLevel="0" max="5" min="5" style="65" width="2.56"/>
  </cols>
  <sheetData>
    <row r="1" customFormat="false" ht="8.25" hidden="false" customHeight="true" outlineLevel="0" collapsed="false"/>
    <row r="2" customFormat="false" ht="14.25" hidden="false" customHeight="false" outlineLevel="0" collapsed="false">
      <c r="B2" s="66" t="s">
        <v>71</v>
      </c>
      <c r="C2" s="1"/>
      <c r="D2" s="1"/>
    </row>
    <row r="3" customFormat="false" ht="14.25" hidden="false" customHeight="false" outlineLevel="0" collapsed="false">
      <c r="B3" s="67" t="s">
        <v>72</v>
      </c>
      <c r="C3" s="1"/>
      <c r="D3" s="1" t="s">
        <v>73</v>
      </c>
    </row>
    <row r="4" customFormat="false" ht="14.25" hidden="false" customHeight="false" outlineLevel="0" collapsed="false">
      <c r="B4" s="67" t="s">
        <v>74</v>
      </c>
      <c r="C4" s="1"/>
      <c r="D4" s="1" t="s">
        <v>75</v>
      </c>
    </row>
    <row r="5" customFormat="false" ht="14.25" hidden="false" customHeight="false" outlineLevel="0" collapsed="false">
      <c r="B5" s="67" t="s">
        <v>76</v>
      </c>
      <c r="C5" s="1"/>
      <c r="D5" s="1" t="s">
        <v>77</v>
      </c>
    </row>
    <row r="6" customFormat="false" ht="8.25" hidden="false" customHeight="true" outlineLevel="0" collapsed="false">
      <c r="B6" s="67"/>
      <c r="C6" s="1"/>
      <c r="D6" s="1"/>
    </row>
    <row r="7" customFormat="false" ht="14.25" hidden="false" customHeight="false" outlineLevel="0" collapsed="false">
      <c r="B7" s="66" t="s">
        <v>78</v>
      </c>
      <c r="C7" s="1"/>
      <c r="D7" s="1"/>
    </row>
    <row r="8" customFormat="false" ht="14.25" hidden="false" customHeight="false" outlineLevel="0" collapsed="false">
      <c r="B8" s="67" t="s">
        <v>79</v>
      </c>
      <c r="C8" s="1"/>
      <c r="D8" s="1"/>
    </row>
    <row r="9" customFormat="false" ht="8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59D"/>
    <pageSetUpPr fitToPage="false"/>
  </sheetPr>
  <dimension ref="B1:IY65373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25" zeroHeight="false" outlineLevelRow="0" outlineLevelCol="1"/>
  <cols>
    <col collapsed="false" customWidth="true" hidden="false" outlineLevel="0" max="1" min="1" style="1" width="2.56"/>
    <col collapsed="false" customWidth="true" hidden="false" outlineLevel="0" max="2" min="2" style="2" width="5.11"/>
    <col collapsed="false" customWidth="true" hidden="false" outlineLevel="0" max="3" min="3" style="2" width="25.56"/>
    <col collapsed="false" customWidth="true" hidden="false" outlineLevel="1" max="4" min="4" style="2" width="15.33"/>
    <col collapsed="false" customWidth="true" hidden="false" outlineLevel="1" max="5" min="5" style="2" width="2.56"/>
    <col collapsed="false" customWidth="true" hidden="false" outlineLevel="1" max="6" min="6" style="2" width="15.33"/>
    <col collapsed="false" customWidth="true" hidden="false" outlineLevel="1" max="7" min="7" style="2" width="2.56"/>
    <col collapsed="false" customWidth="true" hidden="false" outlineLevel="1" max="8" min="8" style="2" width="15.33"/>
    <col collapsed="false" customWidth="true" hidden="false" outlineLevel="1" max="9" min="9" style="2" width="2.56"/>
    <col collapsed="false" customWidth="true" hidden="false" outlineLevel="1" max="10" min="10" style="2" width="15.33"/>
    <col collapsed="false" customWidth="true" hidden="false" outlineLevel="0" max="12" min="11" style="2" width="2.56"/>
    <col collapsed="false" customWidth="false" hidden="false" outlineLevel="0" max="248" min="13" style="2" width="8.88"/>
    <col collapsed="false" customWidth="false" hidden="false" outlineLevel="0" max="259" min="249" style="1" width="8.88"/>
    <col collapsed="false" customWidth="true" hidden="false" outlineLevel="0" max="16384" min="16336" style="65" width="11.56"/>
  </cols>
  <sheetData>
    <row r="1" customFormat="false" ht="8.25" hidden="false" customHeight="true" outlineLevel="0" collapsed="false">
      <c r="D1" s="4"/>
      <c r="M1" s="3"/>
      <c r="P1" s="3"/>
      <c r="Q1" s="3"/>
      <c r="T1" s="3"/>
      <c r="U1" s="3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</row>
    <row r="2" customFormat="false" ht="19.5" hidden="false" customHeight="true" outlineLevel="0" collapsed="false">
      <c r="C2" s="5" t="s">
        <v>0</v>
      </c>
      <c r="D2" s="4"/>
      <c r="J2" s="4"/>
      <c r="K2" s="4"/>
    </row>
    <row r="3" customFormat="false" ht="19.5" hidden="false" customHeight="true" outlineLevel="0" collapsed="false">
      <c r="C3" s="6" t="s">
        <v>1</v>
      </c>
      <c r="D3" s="4"/>
    </row>
    <row r="4" customFormat="false" ht="8.25" hidden="false" customHeight="true" outlineLevel="0" collapsed="false">
      <c r="D4" s="4"/>
      <c r="M4" s="3"/>
      <c r="P4" s="3"/>
      <c r="Q4" s="3"/>
      <c r="T4" s="3"/>
      <c r="U4" s="3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</row>
    <row r="5" customFormat="false" ht="8.25" hidden="false" customHeight="true" outlineLevel="0" collapsed="false">
      <c r="D5" s="4"/>
      <c r="M5" s="3"/>
      <c r="P5" s="3"/>
      <c r="Q5" s="3"/>
      <c r="T5" s="3"/>
      <c r="U5" s="3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</row>
    <row r="6" customFormat="false" ht="14.25" hidden="false" customHeight="false" outlineLevel="0" collapsed="false">
      <c r="B6" s="18" t="s">
        <v>80</v>
      </c>
      <c r="C6" s="18"/>
    </row>
    <row r="7" customFormat="false" ht="14.25" hidden="false" customHeight="true" outlineLevel="0" collapsed="false">
      <c r="B7" s="68"/>
      <c r="C7" s="69" t="s">
        <v>28</v>
      </c>
      <c r="D7" s="70" t="s">
        <v>4</v>
      </c>
      <c r="E7" s="70"/>
      <c r="F7" s="71" t="n">
        <f aca="false">Aset!P9</f>
        <v>42035</v>
      </c>
      <c r="G7" s="70"/>
      <c r="H7" s="71" t="n">
        <f aca="false">Aset!T9</f>
        <v>42063</v>
      </c>
      <c r="I7" s="70"/>
      <c r="J7" s="71" t="n">
        <f aca="false">Aset!X9</f>
        <v>42094</v>
      </c>
      <c r="K7" s="25"/>
    </row>
    <row r="8" customFormat="false" ht="8.25" hidden="false" customHeight="true" outlineLevel="0" collapsed="false">
      <c r="B8" s="68"/>
      <c r="C8" s="69"/>
      <c r="D8" s="70"/>
      <c r="E8" s="70"/>
      <c r="F8" s="72"/>
      <c r="G8" s="70"/>
      <c r="H8" s="72"/>
      <c r="I8" s="70"/>
      <c r="J8" s="72"/>
      <c r="K8" s="25"/>
    </row>
    <row r="9" customFormat="false" ht="14.25" hidden="false" customHeight="true" outlineLevel="0" collapsed="false">
      <c r="B9" s="73" t="s">
        <v>30</v>
      </c>
      <c r="C9" s="74" t="s">
        <v>31</v>
      </c>
      <c r="D9" s="3"/>
      <c r="F9" s="3"/>
      <c r="H9" s="3"/>
      <c r="J9" s="31"/>
      <c r="K9" s="32"/>
    </row>
    <row r="10" customFormat="false" ht="8.25" hidden="false" customHeight="true" outlineLevel="0" collapsed="false">
      <c r="B10" s="75"/>
      <c r="C10" s="76"/>
      <c r="D10" s="3"/>
      <c r="F10" s="3"/>
      <c r="H10" s="3"/>
      <c r="J10" s="31"/>
      <c r="K10" s="32"/>
    </row>
    <row r="11" customFormat="false" ht="14.25" hidden="false" customHeight="true" outlineLevel="0" collapsed="false">
      <c r="B11" s="61" t="s">
        <v>32</v>
      </c>
      <c r="C11" s="76" t="s">
        <v>33</v>
      </c>
      <c r="D11" s="3"/>
      <c r="F11" s="3"/>
      <c r="H11" s="3"/>
      <c r="J11" s="31"/>
      <c r="K11" s="32"/>
    </row>
    <row r="12" customFormat="false" ht="14.25" hidden="false" customHeight="true" outlineLevel="0" collapsed="false">
      <c r="B12" s="35" t="n">
        <v>1</v>
      </c>
      <c r="C12" s="36" t="s">
        <v>34</v>
      </c>
      <c r="D12" s="39" t="n">
        <f aca="false">Aset!$H12</f>
        <v>7699000</v>
      </c>
      <c r="F12" s="39" t="n">
        <f aca="false">Aset!$P12</f>
        <v>0</v>
      </c>
      <c r="H12" s="39" t="n">
        <f aca="false">Aset!$T12</f>
        <v>0</v>
      </c>
      <c r="J12" s="39" t="n">
        <f aca="false">Aset!$X12</f>
        <v>0</v>
      </c>
      <c r="K12" s="32"/>
    </row>
    <row r="13" customFormat="false" ht="14.25" hidden="false" customHeight="true" outlineLevel="0" collapsed="false">
      <c r="B13" s="35" t="n">
        <f aca="false">B12+1</f>
        <v>2</v>
      </c>
      <c r="C13" s="36" t="s">
        <v>35</v>
      </c>
      <c r="D13" s="39" t="n">
        <f aca="false">Aset!$H13</f>
        <v>8400000</v>
      </c>
      <c r="F13" s="39" t="n">
        <f aca="false">Aset!$P13</f>
        <v>0</v>
      </c>
      <c r="H13" s="39" t="n">
        <f aca="false">Aset!$T13</f>
        <v>0</v>
      </c>
      <c r="J13" s="39" t="n">
        <f aca="false">Aset!$X13</f>
        <v>0</v>
      </c>
      <c r="K13" s="32"/>
    </row>
    <row r="14" customFormat="false" ht="14.25" hidden="false" customHeight="true" outlineLevel="0" collapsed="false">
      <c r="B14" s="35" t="n">
        <f aca="false">B13+1</f>
        <v>3</v>
      </c>
      <c r="C14" s="36" t="s">
        <v>36</v>
      </c>
      <c r="D14" s="39" t="n">
        <f aca="false">Aset!$H14</f>
        <v>3094000</v>
      </c>
      <c r="F14" s="39" t="n">
        <f aca="false">Aset!$P14</f>
        <v>0</v>
      </c>
      <c r="H14" s="39" t="n">
        <f aca="false">Aset!$T14</f>
        <v>0</v>
      </c>
      <c r="J14" s="39" t="n">
        <f aca="false">Aset!$X14</f>
        <v>0</v>
      </c>
      <c r="K14" s="32"/>
    </row>
    <row r="15" customFormat="false" ht="14.25" hidden="false" customHeight="true" outlineLevel="0" collapsed="false">
      <c r="B15" s="46"/>
      <c r="K15" s="32"/>
    </row>
    <row r="16" customFormat="false" ht="14.25" hidden="false" customHeight="true" outlineLevel="0" collapsed="false">
      <c r="B16" s="46"/>
      <c r="C16" s="54" t="s">
        <v>37</v>
      </c>
      <c r="F16" s="39" t="n">
        <f aca="false">Aset!$P17</f>
        <v>0</v>
      </c>
      <c r="H16" s="39" t="n">
        <f aca="false">Aset!$T17</f>
        <v>0</v>
      </c>
      <c r="J16" s="39" t="n">
        <f aca="false">Aset!$X17</f>
        <v>0</v>
      </c>
      <c r="K16" s="32"/>
    </row>
    <row r="17" customFormat="false" ht="14.25" hidden="false" customHeight="true" outlineLevel="0" collapsed="false">
      <c r="B17" s="46"/>
      <c r="C17" s="54" t="s">
        <v>38</v>
      </c>
      <c r="F17" s="39" t="n">
        <f aca="false">Aset!$P18</f>
        <v>0</v>
      </c>
      <c r="H17" s="39" t="n">
        <f aca="false">Aset!$T18</f>
        <v>0</v>
      </c>
      <c r="J17" s="39" t="n">
        <f aca="false">Aset!$X18</f>
        <v>0</v>
      </c>
      <c r="K17" s="32"/>
    </row>
    <row r="18" customFormat="false" ht="14.25" hidden="false" customHeight="true" outlineLevel="0" collapsed="false">
      <c r="B18" s="46"/>
      <c r="C18" s="54" t="s">
        <v>39</v>
      </c>
      <c r="F18" s="39" t="n">
        <f aca="false">Aset!$P19</f>
        <v>0</v>
      </c>
      <c r="H18" s="39" t="n">
        <f aca="false">Aset!$T19</f>
        <v>0</v>
      </c>
      <c r="J18" s="39" t="n">
        <f aca="false">Aset!$X19</f>
        <v>0</v>
      </c>
      <c r="K18" s="32"/>
    </row>
    <row r="19" customFormat="false" ht="8.25" hidden="false" customHeight="true" outlineLevel="0" collapsed="false">
      <c r="B19" s="48"/>
      <c r="C19" s="49"/>
      <c r="D19" s="51"/>
      <c r="E19" s="49"/>
      <c r="F19" s="51"/>
      <c r="G19" s="49"/>
      <c r="H19" s="51"/>
      <c r="I19" s="49"/>
      <c r="J19" s="52"/>
      <c r="K19" s="53"/>
    </row>
    <row r="20" customFormat="false" ht="8.25" hidden="false" customHeight="true" outlineLevel="0" collapsed="false">
      <c r="D20" s="4"/>
      <c r="M20" s="3"/>
      <c r="P20" s="3"/>
      <c r="Q20" s="3"/>
      <c r="T20" s="3"/>
      <c r="U20" s="3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</row>
    <row r="21" customFormat="false" ht="14.25" hidden="false" customHeight="false" outlineLevel="0" collapsed="false">
      <c r="B21" s="18" t="s">
        <v>81</v>
      </c>
      <c r="C21" s="18"/>
    </row>
    <row r="22" customFormat="false" ht="14.25" hidden="false" customHeight="true" outlineLevel="0" collapsed="false">
      <c r="B22" s="68"/>
      <c r="C22" s="69" t="s">
        <v>28</v>
      </c>
      <c r="D22" s="70" t="s">
        <v>4</v>
      </c>
      <c r="E22" s="70"/>
      <c r="F22" s="71" t="n">
        <f aca="false">Aset!AB9</f>
        <v>42124</v>
      </c>
      <c r="G22" s="70"/>
      <c r="H22" s="71" t="n">
        <f aca="false">Aset!AF9</f>
        <v>42155</v>
      </c>
      <c r="I22" s="70"/>
      <c r="J22" s="71" t="n">
        <f aca="false">Aset!AJ9</f>
        <v>42185</v>
      </c>
      <c r="K22" s="25"/>
    </row>
    <row r="23" customFormat="false" ht="8.25" hidden="false" customHeight="true" outlineLevel="0" collapsed="false">
      <c r="B23" s="68"/>
      <c r="C23" s="69"/>
      <c r="D23" s="70"/>
      <c r="E23" s="70"/>
      <c r="F23" s="72"/>
      <c r="G23" s="70"/>
      <c r="H23" s="72"/>
      <c r="I23" s="70"/>
      <c r="J23" s="72"/>
      <c r="K23" s="25"/>
    </row>
    <row r="24" customFormat="false" ht="14.25" hidden="false" customHeight="true" outlineLevel="0" collapsed="false">
      <c r="B24" s="73" t="s">
        <v>30</v>
      </c>
      <c r="C24" s="74" t="s">
        <v>31</v>
      </c>
      <c r="D24" s="3"/>
      <c r="F24" s="3"/>
      <c r="H24" s="3"/>
      <c r="J24" s="31"/>
      <c r="K24" s="32"/>
    </row>
    <row r="25" customFormat="false" ht="8.25" hidden="false" customHeight="true" outlineLevel="0" collapsed="false">
      <c r="B25" s="75"/>
      <c r="C25" s="76"/>
      <c r="D25" s="3"/>
      <c r="F25" s="3"/>
      <c r="H25" s="3"/>
      <c r="J25" s="31"/>
      <c r="K25" s="32"/>
    </row>
    <row r="26" customFormat="false" ht="14.25" hidden="false" customHeight="true" outlineLevel="0" collapsed="false">
      <c r="B26" s="61" t="s">
        <v>32</v>
      </c>
      <c r="C26" s="76" t="s">
        <v>33</v>
      </c>
      <c r="D26" s="3"/>
      <c r="F26" s="3"/>
      <c r="H26" s="3"/>
      <c r="J26" s="31"/>
      <c r="K26" s="32"/>
    </row>
    <row r="27" customFormat="false" ht="14.25" hidden="false" customHeight="true" outlineLevel="0" collapsed="false">
      <c r="B27" s="35" t="n">
        <v>1</v>
      </c>
      <c r="C27" s="36" t="s">
        <v>34</v>
      </c>
      <c r="D27" s="39" t="n">
        <f aca="false">Aset!$H12</f>
        <v>7699000</v>
      </c>
      <c r="F27" s="39" t="n">
        <f aca="false">Aset!$AB12</f>
        <v>160395</v>
      </c>
      <c r="H27" s="39" t="n">
        <f aca="false">Aset!$AF12</f>
        <v>320790</v>
      </c>
      <c r="J27" s="39" t="n">
        <f aca="false">Aset!$AJ12</f>
        <v>481185</v>
      </c>
      <c r="K27" s="32"/>
    </row>
    <row r="28" customFormat="false" ht="14.25" hidden="false" customHeight="true" outlineLevel="0" collapsed="false">
      <c r="B28" s="35" t="n">
        <f aca="false">B27+1</f>
        <v>2</v>
      </c>
      <c r="C28" s="36" t="s">
        <v>35</v>
      </c>
      <c r="D28" s="39" t="n">
        <f aca="false">Aset!$H13</f>
        <v>8400000</v>
      </c>
      <c r="F28" s="39" t="n">
        <f aca="false">Aset!$AB13</f>
        <v>0</v>
      </c>
      <c r="H28" s="39" t="n">
        <f aca="false">Aset!$AF13</f>
        <v>0</v>
      </c>
      <c r="J28" s="39" t="n">
        <f aca="false">Aset!$AJ13</f>
        <v>175000</v>
      </c>
      <c r="K28" s="32"/>
    </row>
    <row r="29" customFormat="false" ht="14.25" hidden="false" customHeight="true" outlineLevel="0" collapsed="false">
      <c r="B29" s="35" t="n">
        <f aca="false">B28+1</f>
        <v>3</v>
      </c>
      <c r="C29" s="36" t="s">
        <v>36</v>
      </c>
      <c r="D29" s="39" t="n">
        <f aca="false">Aset!$H14</f>
        <v>3094000</v>
      </c>
      <c r="F29" s="39" t="n">
        <f aca="false">Aset!$AB14</f>
        <v>0</v>
      </c>
      <c r="H29" s="39" t="n">
        <f aca="false">Aset!$AF14</f>
        <v>0</v>
      </c>
      <c r="J29" s="39" t="n">
        <f aca="false">Aset!$AJ14</f>
        <v>0</v>
      </c>
      <c r="K29" s="32"/>
    </row>
    <row r="30" customFormat="false" ht="14.25" hidden="false" customHeight="true" outlineLevel="0" collapsed="false">
      <c r="B30" s="46"/>
      <c r="K30" s="32"/>
    </row>
    <row r="31" customFormat="false" ht="14.25" hidden="false" customHeight="true" outlineLevel="0" collapsed="false">
      <c r="B31" s="46"/>
      <c r="C31" s="54" t="s">
        <v>37</v>
      </c>
      <c r="F31" s="39" t="n">
        <f aca="false">Aset!$AB17</f>
        <v>160395</v>
      </c>
      <c r="H31" s="39" t="n">
        <f aca="false">Aset!$AF17</f>
        <v>320790</v>
      </c>
      <c r="J31" s="39" t="n">
        <f aca="false">Aset!$AJ17</f>
        <v>656185</v>
      </c>
      <c r="K31" s="32"/>
    </row>
    <row r="32" customFormat="false" ht="14.25" hidden="false" customHeight="true" outlineLevel="0" collapsed="false">
      <c r="B32" s="46"/>
      <c r="C32" s="54" t="s">
        <v>38</v>
      </c>
      <c r="F32" s="39" t="n">
        <f aca="false">Aset!$AB18</f>
        <v>160395</v>
      </c>
      <c r="H32" s="39" t="n">
        <f aca="false">Aset!$AF18</f>
        <v>160395</v>
      </c>
      <c r="J32" s="39" t="n">
        <f aca="false">Aset!$AJ18</f>
        <v>335395</v>
      </c>
      <c r="K32" s="32"/>
    </row>
    <row r="33" customFormat="false" ht="14.25" hidden="false" customHeight="true" outlineLevel="0" collapsed="false">
      <c r="B33" s="46"/>
      <c r="C33" s="54" t="s">
        <v>39</v>
      </c>
      <c r="F33" s="39" t="n">
        <f aca="false">Aset!$AB19</f>
        <v>160395</v>
      </c>
      <c r="H33" s="39" t="n">
        <f aca="false">Aset!$AF19</f>
        <v>320790</v>
      </c>
      <c r="J33" s="39" t="n">
        <f aca="false">Aset!$AJ19</f>
        <v>656185</v>
      </c>
      <c r="K33" s="32"/>
    </row>
    <row r="34" customFormat="false" ht="8.25" hidden="false" customHeight="true" outlineLevel="0" collapsed="false">
      <c r="B34" s="48"/>
      <c r="C34" s="49"/>
      <c r="D34" s="51"/>
      <c r="E34" s="49"/>
      <c r="F34" s="51"/>
      <c r="G34" s="49"/>
      <c r="H34" s="51"/>
      <c r="I34" s="49"/>
      <c r="J34" s="52"/>
      <c r="K34" s="53"/>
    </row>
    <row r="35" customFormat="false" ht="8.25" hidden="false" customHeight="true" outlineLevel="0" collapsed="false">
      <c r="D35" s="4"/>
      <c r="M35" s="3"/>
      <c r="P35" s="3"/>
      <c r="Q35" s="3"/>
      <c r="T35" s="3"/>
      <c r="U35" s="3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</row>
    <row r="36" customFormat="false" ht="14.25" hidden="false" customHeight="false" outlineLevel="0" collapsed="false">
      <c r="B36" s="18" t="s">
        <v>82</v>
      </c>
      <c r="C36" s="18"/>
    </row>
    <row r="37" customFormat="false" ht="14.25" hidden="false" customHeight="true" outlineLevel="0" collapsed="false">
      <c r="B37" s="68"/>
      <c r="C37" s="69" t="s">
        <v>28</v>
      </c>
      <c r="D37" s="70" t="s">
        <v>4</v>
      </c>
      <c r="E37" s="70"/>
      <c r="F37" s="71" t="n">
        <f aca="false">Aset!AN9</f>
        <v>42215</v>
      </c>
      <c r="G37" s="70"/>
      <c r="H37" s="71" t="n">
        <f aca="false">Aset!AR9</f>
        <v>42247</v>
      </c>
      <c r="I37" s="70"/>
      <c r="J37" s="71" t="n">
        <f aca="false">Aset!AV9</f>
        <v>42277</v>
      </c>
      <c r="K37" s="25"/>
    </row>
    <row r="38" customFormat="false" ht="8.25" hidden="false" customHeight="true" outlineLevel="0" collapsed="false">
      <c r="B38" s="68"/>
      <c r="C38" s="69"/>
      <c r="D38" s="70"/>
      <c r="E38" s="70"/>
      <c r="F38" s="72"/>
      <c r="G38" s="70"/>
      <c r="H38" s="72"/>
      <c r="I38" s="70"/>
      <c r="J38" s="72"/>
      <c r="K38" s="25"/>
    </row>
    <row r="39" customFormat="false" ht="14.25" hidden="false" customHeight="true" outlineLevel="0" collapsed="false">
      <c r="B39" s="73" t="s">
        <v>30</v>
      </c>
      <c r="C39" s="74" t="s">
        <v>31</v>
      </c>
      <c r="D39" s="3"/>
      <c r="F39" s="3"/>
      <c r="H39" s="3"/>
      <c r="J39" s="31"/>
      <c r="K39" s="32"/>
    </row>
    <row r="40" customFormat="false" ht="8.25" hidden="false" customHeight="true" outlineLevel="0" collapsed="false">
      <c r="B40" s="75"/>
      <c r="C40" s="76"/>
      <c r="D40" s="3"/>
      <c r="F40" s="3"/>
      <c r="H40" s="3"/>
      <c r="J40" s="31"/>
      <c r="K40" s="32"/>
    </row>
    <row r="41" customFormat="false" ht="14.25" hidden="false" customHeight="true" outlineLevel="0" collapsed="false">
      <c r="B41" s="61" t="s">
        <v>32</v>
      </c>
      <c r="C41" s="76" t="s">
        <v>33</v>
      </c>
      <c r="D41" s="3"/>
      <c r="F41" s="3"/>
      <c r="H41" s="3"/>
      <c r="J41" s="31"/>
      <c r="K41" s="32"/>
    </row>
    <row r="42" customFormat="false" ht="14.25" hidden="false" customHeight="true" outlineLevel="0" collapsed="false">
      <c r="B42" s="35" t="n">
        <v>1</v>
      </c>
      <c r="C42" s="36" t="s">
        <v>34</v>
      </c>
      <c r="D42" s="39" t="n">
        <f aca="false">Aset!$H12</f>
        <v>7699000</v>
      </c>
      <c r="F42" s="39" t="n">
        <f aca="false">Aset!$AN12</f>
        <v>641580</v>
      </c>
      <c r="H42" s="39" t="n">
        <f aca="false">Aset!$AR12</f>
        <v>801975</v>
      </c>
      <c r="J42" s="39" t="n">
        <f aca="false">Aset!$AV12</f>
        <v>962370</v>
      </c>
      <c r="K42" s="32"/>
    </row>
    <row r="43" customFormat="false" ht="14.25" hidden="false" customHeight="true" outlineLevel="0" collapsed="false">
      <c r="B43" s="35" t="n">
        <f aca="false">B42+1</f>
        <v>2</v>
      </c>
      <c r="C43" s="36" t="s">
        <v>35</v>
      </c>
      <c r="D43" s="39" t="n">
        <f aca="false">Aset!$H13</f>
        <v>8400000</v>
      </c>
      <c r="F43" s="39" t="n">
        <f aca="false">Aset!$AN13</f>
        <v>350000</v>
      </c>
      <c r="H43" s="39" t="n">
        <f aca="false">Aset!$AR13</f>
        <v>525000</v>
      </c>
      <c r="J43" s="39" t="n">
        <f aca="false">Aset!$AV13</f>
        <v>700000</v>
      </c>
      <c r="K43" s="32"/>
    </row>
    <row r="44" customFormat="false" ht="14.25" hidden="false" customHeight="true" outlineLevel="0" collapsed="false">
      <c r="B44" s="35" t="n">
        <f aca="false">B43+1</f>
        <v>3</v>
      </c>
      <c r="C44" s="36" t="s">
        <v>36</v>
      </c>
      <c r="D44" s="39" t="n">
        <f aca="false">Aset!$H14</f>
        <v>3094000</v>
      </c>
      <c r="F44" s="39" t="n">
        <f aca="false">Aset!$AN14</f>
        <v>0</v>
      </c>
      <c r="H44" s="39" t="n">
        <f aca="false">Aset!$AR14</f>
        <v>64458</v>
      </c>
      <c r="J44" s="39" t="n">
        <f aca="false">Aset!$AV14</f>
        <v>128916</v>
      </c>
      <c r="K44" s="32"/>
    </row>
    <row r="45" customFormat="false" ht="14.25" hidden="false" customHeight="true" outlineLevel="0" collapsed="false">
      <c r="B45" s="46"/>
      <c r="K45" s="32"/>
    </row>
    <row r="46" customFormat="false" ht="14.25" hidden="false" customHeight="true" outlineLevel="0" collapsed="false">
      <c r="B46" s="46"/>
      <c r="C46" s="54" t="s">
        <v>37</v>
      </c>
      <c r="F46" s="39" t="n">
        <f aca="false">Aset!$AN17</f>
        <v>991580</v>
      </c>
      <c r="H46" s="39" t="n">
        <f aca="false">Aset!$AR17</f>
        <v>1391433</v>
      </c>
      <c r="J46" s="39" t="n">
        <f aca="false">Aset!$AV17</f>
        <v>1791286</v>
      </c>
      <c r="K46" s="32"/>
    </row>
    <row r="47" customFormat="false" ht="14.25" hidden="false" customHeight="true" outlineLevel="0" collapsed="false">
      <c r="B47" s="46"/>
      <c r="C47" s="54" t="s">
        <v>38</v>
      </c>
      <c r="F47" s="39" t="n">
        <f aca="false">Aset!$AN18</f>
        <v>335395</v>
      </c>
      <c r="H47" s="39" t="n">
        <f aca="false">Aset!$AR18</f>
        <v>399853</v>
      </c>
      <c r="J47" s="39" t="n">
        <f aca="false">Aset!$AV18</f>
        <v>399853</v>
      </c>
      <c r="K47" s="32"/>
    </row>
    <row r="48" customFormat="false" ht="14.25" hidden="false" customHeight="true" outlineLevel="0" collapsed="false">
      <c r="B48" s="46"/>
      <c r="C48" s="54" t="s">
        <v>39</v>
      </c>
      <c r="F48" s="39" t="n">
        <f aca="false">Aset!$AN19</f>
        <v>991580</v>
      </c>
      <c r="H48" s="39" t="n">
        <f aca="false">Aset!$AR19</f>
        <v>1391433</v>
      </c>
      <c r="J48" s="39" t="n">
        <f aca="false">Aset!$AV19</f>
        <v>1791286</v>
      </c>
      <c r="K48" s="32"/>
    </row>
    <row r="49" customFormat="false" ht="8.25" hidden="false" customHeight="true" outlineLevel="0" collapsed="false">
      <c r="B49" s="48"/>
      <c r="C49" s="49"/>
      <c r="D49" s="51"/>
      <c r="E49" s="49"/>
      <c r="F49" s="51"/>
      <c r="G49" s="49"/>
      <c r="H49" s="51"/>
      <c r="I49" s="49"/>
      <c r="J49" s="52"/>
      <c r="K49" s="53"/>
    </row>
    <row r="50" customFormat="false" ht="8.25" hidden="false" customHeight="true" outlineLevel="0" collapsed="false">
      <c r="D50" s="4"/>
      <c r="M50" s="3"/>
      <c r="P50" s="3"/>
      <c r="Q50" s="3"/>
      <c r="T50" s="3"/>
      <c r="U50" s="3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</row>
    <row r="51" customFormat="false" ht="14.25" hidden="false" customHeight="false" outlineLevel="0" collapsed="false">
      <c r="B51" s="18" t="s">
        <v>83</v>
      </c>
      <c r="C51" s="18"/>
    </row>
    <row r="52" customFormat="false" ht="14.25" hidden="false" customHeight="true" outlineLevel="0" collapsed="false">
      <c r="B52" s="68"/>
      <c r="C52" s="69" t="s">
        <v>28</v>
      </c>
      <c r="D52" s="70" t="s">
        <v>4</v>
      </c>
      <c r="E52" s="70"/>
      <c r="F52" s="71" t="n">
        <f aca="false">Aset!AZ9</f>
        <v>42308</v>
      </c>
      <c r="G52" s="70"/>
      <c r="H52" s="71" t="n">
        <f aca="false">Aset!BD9</f>
        <v>42338</v>
      </c>
      <c r="I52" s="70"/>
      <c r="J52" s="71" t="n">
        <f aca="false">Aset!BH9</f>
        <v>42369</v>
      </c>
      <c r="K52" s="25"/>
    </row>
    <row r="53" customFormat="false" ht="8.25" hidden="false" customHeight="true" outlineLevel="0" collapsed="false">
      <c r="B53" s="68"/>
      <c r="C53" s="69"/>
      <c r="D53" s="70"/>
      <c r="E53" s="70"/>
      <c r="F53" s="72"/>
      <c r="G53" s="70"/>
      <c r="H53" s="72"/>
      <c r="I53" s="70"/>
      <c r="J53" s="72"/>
      <c r="K53" s="25"/>
    </row>
    <row r="54" customFormat="false" ht="14.25" hidden="false" customHeight="true" outlineLevel="0" collapsed="false">
      <c r="B54" s="73" t="s">
        <v>30</v>
      </c>
      <c r="C54" s="74" t="s">
        <v>31</v>
      </c>
      <c r="D54" s="3"/>
      <c r="F54" s="3"/>
      <c r="H54" s="3"/>
      <c r="J54" s="31"/>
      <c r="K54" s="32"/>
    </row>
    <row r="55" customFormat="false" ht="8.25" hidden="false" customHeight="true" outlineLevel="0" collapsed="false">
      <c r="B55" s="75"/>
      <c r="C55" s="76"/>
      <c r="D55" s="3"/>
      <c r="F55" s="3"/>
      <c r="H55" s="3"/>
      <c r="J55" s="31"/>
      <c r="K55" s="32"/>
    </row>
    <row r="56" customFormat="false" ht="14.25" hidden="false" customHeight="true" outlineLevel="0" collapsed="false">
      <c r="B56" s="61" t="s">
        <v>32</v>
      </c>
      <c r="C56" s="76" t="s">
        <v>33</v>
      </c>
      <c r="D56" s="3"/>
      <c r="F56" s="3"/>
      <c r="H56" s="3"/>
      <c r="J56" s="31"/>
      <c r="K56" s="32"/>
    </row>
    <row r="57" customFormat="false" ht="14.25" hidden="false" customHeight="true" outlineLevel="0" collapsed="false">
      <c r="B57" s="35" t="n">
        <v>1</v>
      </c>
      <c r="C57" s="36" t="s">
        <v>34</v>
      </c>
      <c r="D57" s="39" t="n">
        <f aca="false">Aset!$H12</f>
        <v>7699000</v>
      </c>
      <c r="F57" s="39" t="n">
        <f aca="false">Aset!$AZ12</f>
        <v>1122765</v>
      </c>
      <c r="H57" s="39" t="n">
        <f aca="false">Aset!$BD12</f>
        <v>1283160</v>
      </c>
      <c r="J57" s="39" t="n">
        <f aca="false">Aset!$BH12</f>
        <v>1443555</v>
      </c>
      <c r="K57" s="32"/>
    </row>
    <row r="58" customFormat="false" ht="14.25" hidden="false" customHeight="true" outlineLevel="0" collapsed="false">
      <c r="B58" s="35" t="n">
        <f aca="false">B57+1</f>
        <v>2</v>
      </c>
      <c r="C58" s="36" t="s">
        <v>35</v>
      </c>
      <c r="D58" s="39" t="n">
        <f aca="false">Aset!$H13</f>
        <v>8400000</v>
      </c>
      <c r="F58" s="39" t="n">
        <f aca="false">Aset!$AZ13</f>
        <v>875000</v>
      </c>
      <c r="H58" s="39" t="n">
        <f aca="false">Aset!$BD13</f>
        <v>1050000</v>
      </c>
      <c r="J58" s="39" t="n">
        <f aca="false">Aset!$BH13</f>
        <v>1225000</v>
      </c>
      <c r="K58" s="32"/>
    </row>
    <row r="59" customFormat="false" ht="14.25" hidden="false" customHeight="true" outlineLevel="0" collapsed="false">
      <c r="B59" s="35" t="n">
        <f aca="false">B58+1</f>
        <v>3</v>
      </c>
      <c r="C59" s="36" t="s">
        <v>36</v>
      </c>
      <c r="D59" s="39" t="n">
        <f aca="false">Aset!$H14</f>
        <v>3094000</v>
      </c>
      <c r="F59" s="39" t="n">
        <f aca="false">Aset!$AZ14</f>
        <v>193374</v>
      </c>
      <c r="H59" s="39" t="n">
        <f aca="false">Aset!$BD14</f>
        <v>257832</v>
      </c>
      <c r="J59" s="39" t="n">
        <f aca="false">Aset!$BH14</f>
        <v>322290</v>
      </c>
      <c r="K59" s="32"/>
    </row>
    <row r="60" customFormat="false" ht="14.25" hidden="false" customHeight="true" outlineLevel="0" collapsed="false">
      <c r="B60" s="46"/>
      <c r="K60" s="32"/>
    </row>
    <row r="61" customFormat="false" ht="14.25" hidden="false" customHeight="true" outlineLevel="0" collapsed="false">
      <c r="B61" s="46"/>
      <c r="C61" s="54" t="s">
        <v>37</v>
      </c>
      <c r="F61" s="39" t="n">
        <f aca="false">Aset!$AZ17</f>
        <v>2191139</v>
      </c>
      <c r="H61" s="39" t="n">
        <f aca="false">Aset!$BD17</f>
        <v>2590992</v>
      </c>
      <c r="J61" s="39" t="n">
        <f aca="false">Aset!$BH17</f>
        <v>2990845</v>
      </c>
      <c r="K61" s="32"/>
    </row>
    <row r="62" customFormat="false" ht="14.25" hidden="false" customHeight="true" outlineLevel="0" collapsed="false">
      <c r="B62" s="46"/>
      <c r="C62" s="54" t="s">
        <v>38</v>
      </c>
      <c r="F62" s="39" t="n">
        <f aca="false">Aset!$AZ18</f>
        <v>399853</v>
      </c>
      <c r="H62" s="39" t="n">
        <f aca="false">Aset!$BD18</f>
        <v>399853</v>
      </c>
      <c r="J62" s="39" t="n">
        <f aca="false">Aset!$BH18</f>
        <v>399853</v>
      </c>
      <c r="K62" s="32"/>
    </row>
    <row r="63" customFormat="false" ht="14.25" hidden="false" customHeight="true" outlineLevel="0" collapsed="false">
      <c r="B63" s="46"/>
      <c r="C63" s="54" t="s">
        <v>39</v>
      </c>
      <c r="F63" s="39" t="n">
        <f aca="false">Aset!$AZ19</f>
        <v>2191139</v>
      </c>
      <c r="H63" s="39" t="n">
        <f aca="false">Aset!$BD19</f>
        <v>2590992</v>
      </c>
      <c r="J63" s="39" t="n">
        <f aca="false">Aset!$BH19</f>
        <v>2990845</v>
      </c>
      <c r="K63" s="32"/>
    </row>
    <row r="64" customFormat="false" ht="8.25" hidden="false" customHeight="true" outlineLevel="0" collapsed="false">
      <c r="B64" s="48"/>
      <c r="C64" s="49"/>
      <c r="D64" s="51"/>
      <c r="E64" s="49"/>
      <c r="F64" s="51"/>
      <c r="G64" s="49"/>
      <c r="H64" s="51"/>
      <c r="I64" s="49"/>
      <c r="J64" s="52"/>
      <c r="K64" s="53"/>
    </row>
    <row r="65" customFormat="false" ht="8.25" hidden="false" customHeight="true" outlineLevel="0" collapsed="false">
      <c r="D65" s="4"/>
      <c r="M65" s="3"/>
      <c r="P65" s="3"/>
      <c r="Q65" s="3"/>
      <c r="T65" s="3"/>
      <c r="U65" s="3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</row>
    <row r="65373" customFormat="false" ht="12.75" hidden="false" customHeight="true" outlineLevel="0" collapsed="false"/>
    <row r="65374" customFormat="false" ht="12.75" hidden="false" customHeight="true" outlineLevel="0" collapsed="false"/>
    <row r="65375" customFormat="false" ht="12.75" hidden="false" customHeight="true" outlineLevel="0" collapsed="false"/>
    <row r="65376" customFormat="false" ht="12.75" hidden="false" customHeight="true" outlineLevel="0" collapsed="false"/>
    <row r="65377" customFormat="false" ht="12.75" hidden="false" customHeight="true" outlineLevel="0" collapsed="false"/>
    <row r="65378" customFormat="false" ht="12.75" hidden="false" customHeight="true" outlineLevel="0" collapsed="false"/>
    <row r="65379" customFormat="false" ht="12.75" hidden="false" customHeight="true" outlineLevel="0" collapsed="false"/>
    <row r="65380" customFormat="false" ht="12.75" hidden="false" customHeight="true" outlineLevel="0" collapsed="false"/>
    <row r="65381" customFormat="false" ht="12.75" hidden="false" customHeight="true" outlineLevel="0" collapsed="false"/>
    <row r="65382" customFormat="false" ht="12.75" hidden="false" customHeight="true" outlineLevel="0" collapsed="false"/>
    <row r="65383" customFormat="false" ht="12.75" hidden="false" customHeight="true" outlineLevel="0" collapsed="false"/>
    <row r="65384" customFormat="false" ht="12.75" hidden="false" customHeight="true" outlineLevel="0" collapsed="false"/>
    <row r="65385" customFormat="false" ht="12.75" hidden="false" customHeight="true" outlineLevel="0" collapsed="false"/>
    <row r="65386" customFormat="false" ht="12.75" hidden="false" customHeight="true" outlineLevel="0" collapsed="false"/>
    <row r="65387" customFormat="false" ht="12.75" hidden="false" customHeight="true" outlineLevel="0" collapsed="false"/>
    <row r="65388" customFormat="false" ht="12.75" hidden="false" customHeight="true" outlineLevel="0" collapsed="false"/>
    <row r="65389" customFormat="false" ht="12.75" hidden="false" customHeight="true" outlineLevel="0" collapsed="false"/>
    <row r="6539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176"/>
    <pageSetUpPr fitToPage="false"/>
  </sheetPr>
  <dimension ref="B1:IY1048576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25" zeroHeight="false" outlineLevelRow="0" outlineLevelCol="1"/>
  <cols>
    <col collapsed="false" customWidth="true" hidden="false" outlineLevel="0" max="1" min="1" style="1" width="2.56"/>
    <col collapsed="false" customWidth="true" hidden="false" outlineLevel="0" max="2" min="2" style="2" width="5.11"/>
    <col collapsed="false" customWidth="true" hidden="false" outlineLevel="0" max="3" min="3" style="2" width="25.56"/>
    <col collapsed="false" customWidth="true" hidden="false" outlineLevel="1" max="4" min="4" style="2" width="15.33"/>
    <col collapsed="false" customWidth="true" hidden="false" outlineLevel="1" max="5" min="5" style="2" width="2.56"/>
    <col collapsed="false" customWidth="true" hidden="false" outlineLevel="1" max="6" min="6" style="2" width="15.33"/>
    <col collapsed="false" customWidth="true" hidden="false" outlineLevel="1" max="7" min="7" style="2" width="2.56"/>
    <col collapsed="false" customWidth="true" hidden="false" outlineLevel="1" max="8" min="8" style="2" width="15.33"/>
    <col collapsed="false" customWidth="true" hidden="false" outlineLevel="1" max="9" min="9" style="2" width="2.56"/>
    <col collapsed="false" customWidth="true" hidden="false" outlineLevel="1" max="10" min="10" style="2" width="15.33"/>
    <col collapsed="false" customWidth="true" hidden="false" outlineLevel="0" max="12" min="11" style="2" width="2.56"/>
    <col collapsed="false" customWidth="false" hidden="false" outlineLevel="0" max="248" min="13" style="2" width="8.88"/>
    <col collapsed="false" customWidth="false" hidden="false" outlineLevel="0" max="259" min="249" style="1" width="8.88"/>
    <col collapsed="false" customWidth="true" hidden="false" outlineLevel="0" max="16384" min="16336" style="65" width="11.56"/>
  </cols>
  <sheetData>
    <row r="1" customFormat="false" ht="8.25" hidden="false" customHeight="true" outlineLevel="0" collapsed="false">
      <c r="D1" s="4"/>
      <c r="M1" s="3"/>
      <c r="P1" s="3"/>
      <c r="Q1" s="3"/>
      <c r="T1" s="3"/>
      <c r="U1" s="3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</row>
    <row r="2" customFormat="false" ht="19.5" hidden="false" customHeight="true" outlineLevel="0" collapsed="false">
      <c r="C2" s="5" t="s">
        <v>0</v>
      </c>
      <c r="D2" s="4"/>
      <c r="J2" s="4"/>
      <c r="K2" s="4"/>
    </row>
    <row r="3" customFormat="false" ht="19.5" hidden="false" customHeight="true" outlineLevel="0" collapsed="false">
      <c r="C3" s="6" t="s">
        <v>1</v>
      </c>
      <c r="D3" s="4"/>
    </row>
    <row r="4" customFormat="false" ht="8.25" hidden="false" customHeight="true" outlineLevel="0" collapsed="false">
      <c r="D4" s="4"/>
      <c r="M4" s="3"/>
      <c r="P4" s="3"/>
      <c r="Q4" s="3"/>
      <c r="T4" s="3"/>
      <c r="U4" s="3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</row>
    <row r="5" customFormat="false" ht="8.25" hidden="false" customHeight="true" outlineLevel="0" collapsed="false">
      <c r="D5" s="4"/>
      <c r="M5" s="3"/>
      <c r="P5" s="3"/>
      <c r="Q5" s="3"/>
      <c r="T5" s="3"/>
      <c r="U5" s="3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</row>
    <row r="6" customFormat="false" ht="14.25" hidden="false" customHeight="false" outlineLevel="0" collapsed="false">
      <c r="B6" s="18" t="s">
        <v>84</v>
      </c>
      <c r="C6" s="18"/>
    </row>
    <row r="7" customFormat="false" ht="14.25" hidden="false" customHeight="true" outlineLevel="0" collapsed="false">
      <c r="B7" s="68"/>
      <c r="C7" s="69" t="s">
        <v>28</v>
      </c>
      <c r="D7" s="70" t="s">
        <v>4</v>
      </c>
      <c r="E7" s="70"/>
      <c r="F7" s="71" t="n">
        <f aca="false">Aset!P22</f>
        <v>42400</v>
      </c>
      <c r="G7" s="70"/>
      <c r="H7" s="71" t="n">
        <f aca="false">Aset!T22</f>
        <v>42428</v>
      </c>
      <c r="I7" s="70"/>
      <c r="J7" s="71" t="n">
        <f aca="false">Aset!X22</f>
        <v>42460</v>
      </c>
      <c r="K7" s="25"/>
    </row>
    <row r="8" customFormat="false" ht="8.25" hidden="false" customHeight="true" outlineLevel="0" collapsed="false">
      <c r="B8" s="68"/>
      <c r="C8" s="69"/>
      <c r="D8" s="70"/>
      <c r="E8" s="70"/>
      <c r="F8" s="72"/>
      <c r="G8" s="70"/>
      <c r="H8" s="72"/>
      <c r="I8" s="70"/>
      <c r="J8" s="72"/>
      <c r="K8" s="25"/>
    </row>
    <row r="9" customFormat="false" ht="14.25" hidden="false" customHeight="true" outlineLevel="0" collapsed="false">
      <c r="B9" s="73" t="s">
        <v>30</v>
      </c>
      <c r="C9" s="74" t="s">
        <v>31</v>
      </c>
      <c r="D9" s="3"/>
      <c r="F9" s="3"/>
      <c r="H9" s="3"/>
      <c r="J9" s="31"/>
      <c r="K9" s="32"/>
    </row>
    <row r="10" customFormat="false" ht="8.25" hidden="false" customHeight="true" outlineLevel="0" collapsed="false">
      <c r="B10" s="75"/>
      <c r="C10" s="76"/>
      <c r="D10" s="3"/>
      <c r="F10" s="3"/>
      <c r="H10" s="3"/>
      <c r="J10" s="31"/>
      <c r="K10" s="32"/>
    </row>
    <row r="11" customFormat="false" ht="14.25" hidden="false" customHeight="true" outlineLevel="0" collapsed="false">
      <c r="B11" s="61" t="s">
        <v>32</v>
      </c>
      <c r="C11" s="76" t="s">
        <v>33</v>
      </c>
      <c r="D11" s="3"/>
      <c r="F11" s="3"/>
      <c r="H11" s="3"/>
      <c r="J11" s="31"/>
      <c r="K11" s="32"/>
    </row>
    <row r="12" customFormat="false" ht="14.25" hidden="false" customHeight="true" outlineLevel="0" collapsed="false">
      <c r="B12" s="35" t="n">
        <v>1</v>
      </c>
      <c r="C12" s="36" t="s">
        <v>34</v>
      </c>
      <c r="D12" s="39" t="n">
        <f aca="false">Aset!$H25</f>
        <v>7699000</v>
      </c>
      <c r="F12" s="39" t="n">
        <f aca="false">Aset!$P25</f>
        <v>1603950</v>
      </c>
      <c r="H12" s="39" t="n">
        <f aca="false">Aset!$T25</f>
        <v>1764345</v>
      </c>
      <c r="J12" s="39" t="n">
        <f aca="false">Aset!$X25</f>
        <v>1924740</v>
      </c>
      <c r="K12" s="32"/>
    </row>
    <row r="13" customFormat="false" ht="14.25" hidden="false" customHeight="true" outlineLevel="0" collapsed="false">
      <c r="B13" s="35" t="n">
        <v>2</v>
      </c>
      <c r="C13" s="36" t="s">
        <v>35</v>
      </c>
      <c r="D13" s="39" t="n">
        <f aca="false">Aset!$H26</f>
        <v>8400000</v>
      </c>
      <c r="F13" s="39" t="n">
        <f aca="false">Aset!$P26</f>
        <v>1400000</v>
      </c>
      <c r="H13" s="39" t="n">
        <f aca="false">Aset!$T26</f>
        <v>1575000</v>
      </c>
      <c r="J13" s="39" t="n">
        <f aca="false">Aset!$X26</f>
        <v>1750000</v>
      </c>
      <c r="K13" s="32"/>
    </row>
    <row r="14" customFormat="false" ht="14.25" hidden="false" customHeight="true" outlineLevel="0" collapsed="false">
      <c r="B14" s="35" t="n">
        <v>3</v>
      </c>
      <c r="C14" s="36" t="s">
        <v>36</v>
      </c>
      <c r="D14" s="39" t="n">
        <f aca="false">Aset!$H27</f>
        <v>3094000</v>
      </c>
      <c r="F14" s="39" t="n">
        <f aca="false">Aset!$P27</f>
        <v>386748</v>
      </c>
      <c r="H14" s="39" t="n">
        <f aca="false">Aset!$T27</f>
        <v>451206</v>
      </c>
      <c r="J14" s="39" t="n">
        <f aca="false">Aset!$X27</f>
        <v>515664</v>
      </c>
      <c r="K14" s="32"/>
    </row>
    <row r="15" customFormat="false" ht="14.25" hidden="false" customHeight="true" outlineLevel="0" collapsed="false">
      <c r="B15" s="35" t="n">
        <v>4</v>
      </c>
      <c r="C15" s="36" t="s">
        <v>41</v>
      </c>
      <c r="D15" s="39" t="n">
        <f aca="false">Aset!$H28</f>
        <v>11599000</v>
      </c>
      <c r="F15" s="39" t="n">
        <f aca="false">Aset!$P28</f>
        <v>0</v>
      </c>
      <c r="H15" s="39" t="n">
        <f aca="false">Aset!$T28</f>
        <v>0</v>
      </c>
      <c r="J15" s="39" t="n">
        <f aca="false">Aset!$X28</f>
        <v>0</v>
      </c>
      <c r="K15" s="32"/>
    </row>
    <row r="16" customFormat="false" ht="14.25" hidden="false" customHeight="true" outlineLevel="0" collapsed="false">
      <c r="B16" s="35" t="n">
        <v>5</v>
      </c>
      <c r="C16" s="36" t="s">
        <v>42</v>
      </c>
      <c r="D16" s="39" t="n">
        <f aca="false">Aset!$H29</f>
        <v>5999000</v>
      </c>
      <c r="F16" s="39" t="n">
        <f aca="false">Aset!$P29</f>
        <v>0</v>
      </c>
      <c r="H16" s="39" t="n">
        <f aca="false">Aset!$T29</f>
        <v>0</v>
      </c>
      <c r="J16" s="39" t="n">
        <f aca="false">Aset!$X29</f>
        <v>0</v>
      </c>
      <c r="K16" s="32"/>
    </row>
    <row r="17" customFormat="false" ht="14.25" hidden="false" customHeight="true" outlineLevel="0" collapsed="false">
      <c r="B17" s="35" t="n">
        <v>6</v>
      </c>
      <c r="C17" s="36" t="s">
        <v>43</v>
      </c>
      <c r="D17" s="39" t="n">
        <f aca="false">Aset!$H30</f>
        <v>5899000</v>
      </c>
      <c r="F17" s="39" t="n">
        <f aca="false">Aset!$P30</f>
        <v>0</v>
      </c>
      <c r="H17" s="39" t="n">
        <f aca="false">Aset!$T30</f>
        <v>0</v>
      </c>
      <c r="J17" s="39" t="n">
        <f aca="false">Aset!$X30</f>
        <v>0</v>
      </c>
      <c r="K17" s="32"/>
    </row>
    <row r="18" customFormat="false" ht="14.25" hidden="false" customHeight="true" outlineLevel="0" collapsed="false">
      <c r="B18" s="61" t="s">
        <v>61</v>
      </c>
      <c r="C18" s="76" t="s">
        <v>44</v>
      </c>
      <c r="D18" s="3"/>
      <c r="F18" s="3"/>
      <c r="H18" s="3"/>
      <c r="J18" s="31"/>
      <c r="K18" s="32"/>
    </row>
    <row r="19" customFormat="false" ht="14.25" hidden="false" customHeight="true" outlineLevel="0" collapsed="false">
      <c r="B19" s="35" t="n">
        <v>7</v>
      </c>
      <c r="C19" s="36" t="s">
        <v>45</v>
      </c>
      <c r="D19" s="39" t="n">
        <f aca="false">Aset!$H32</f>
        <v>13000000</v>
      </c>
      <c r="F19" s="39" t="n">
        <f aca="false">Aset!$P32</f>
        <v>0</v>
      </c>
      <c r="H19" s="39" t="n">
        <f aca="false">Aset!$T32</f>
        <v>0</v>
      </c>
      <c r="J19" s="39" t="n">
        <f aca="false">Aset!$X32</f>
        <v>0</v>
      </c>
      <c r="K19" s="32"/>
    </row>
    <row r="20" customFormat="false" ht="14.25" hidden="false" customHeight="true" outlineLevel="0" collapsed="false">
      <c r="B20" s="35" t="n">
        <v>8</v>
      </c>
      <c r="C20" s="36" t="s">
        <v>46</v>
      </c>
      <c r="D20" s="39" t="n">
        <f aca="false">Aset!$H33</f>
        <v>9360000</v>
      </c>
      <c r="F20" s="39" t="n">
        <f aca="false">Aset!$P33</f>
        <v>0</v>
      </c>
      <c r="H20" s="39" t="n">
        <f aca="false">Aset!$T33</f>
        <v>0</v>
      </c>
      <c r="J20" s="39" t="n">
        <f aca="false">Aset!$X33</f>
        <v>0</v>
      </c>
      <c r="K20" s="32"/>
    </row>
    <row r="21" customFormat="false" ht="14.25" hidden="false" customHeight="true" outlineLevel="0" collapsed="false">
      <c r="B21" s="35" t="n">
        <v>9</v>
      </c>
      <c r="C21" s="36" t="s">
        <v>47</v>
      </c>
      <c r="D21" s="39" t="n">
        <f aca="false">Aset!$H34</f>
        <v>10750000</v>
      </c>
      <c r="F21" s="39" t="n">
        <f aca="false">Aset!$P34</f>
        <v>0</v>
      </c>
      <c r="H21" s="39" t="n">
        <f aca="false">Aset!$T34</f>
        <v>0</v>
      </c>
      <c r="J21" s="39" t="n">
        <f aca="false">Aset!$X34</f>
        <v>0</v>
      </c>
      <c r="K21" s="32"/>
    </row>
    <row r="22" customFormat="false" ht="14.25" hidden="false" customHeight="true" outlineLevel="0" collapsed="false">
      <c r="B22" s="35" t="n">
        <v>10</v>
      </c>
      <c r="C22" s="36" t="s">
        <v>48</v>
      </c>
      <c r="D22" s="39" t="n">
        <f aca="false">Aset!$H35</f>
        <v>3699000</v>
      </c>
      <c r="F22" s="39" t="n">
        <f aca="false">Aset!$P35</f>
        <v>0</v>
      </c>
      <c r="H22" s="39" t="n">
        <f aca="false">Aset!$T35</f>
        <v>0</v>
      </c>
      <c r="J22" s="39" t="n">
        <f aca="false">Aset!$X35</f>
        <v>0</v>
      </c>
      <c r="K22" s="32"/>
    </row>
    <row r="23" customFormat="false" ht="14.25" hidden="false" customHeight="true" outlineLevel="0" collapsed="false">
      <c r="B23" s="61" t="s">
        <v>66</v>
      </c>
      <c r="C23" s="76" t="s">
        <v>49</v>
      </c>
      <c r="D23" s="3"/>
      <c r="F23" s="3"/>
      <c r="H23" s="3"/>
      <c r="J23" s="31"/>
      <c r="K23" s="32"/>
    </row>
    <row r="24" customFormat="false" ht="14.25" hidden="false" customHeight="true" outlineLevel="0" collapsed="false">
      <c r="B24" s="35" t="n">
        <v>11</v>
      </c>
      <c r="C24" s="36" t="s">
        <v>50</v>
      </c>
      <c r="D24" s="39" t="n">
        <f aca="false">Aset!$H37</f>
        <v>12700000</v>
      </c>
      <c r="F24" s="39" t="n">
        <f aca="false">Aset!$P37</f>
        <v>0</v>
      </c>
      <c r="H24" s="39" t="n">
        <f aca="false">Aset!$T37</f>
        <v>0</v>
      </c>
      <c r="J24" s="39" t="n">
        <f aca="false">Aset!$X37</f>
        <v>0</v>
      </c>
      <c r="K24" s="32"/>
    </row>
    <row r="25" customFormat="false" ht="14.25" hidden="false" customHeight="true" outlineLevel="0" collapsed="false">
      <c r="B25" s="35" t="n">
        <v>12</v>
      </c>
      <c r="C25" s="36" t="s">
        <v>51</v>
      </c>
      <c r="D25" s="39" t="n">
        <f aca="false">Aset!$H38</f>
        <v>9897000</v>
      </c>
      <c r="F25" s="39" t="n">
        <f aca="false">Aset!$P38</f>
        <v>0</v>
      </c>
      <c r="H25" s="39" t="n">
        <f aca="false">Aset!$T38</f>
        <v>0</v>
      </c>
      <c r="J25" s="39" t="n">
        <f aca="false">Aset!$X38</f>
        <v>0</v>
      </c>
      <c r="K25" s="32"/>
    </row>
    <row r="26" customFormat="false" ht="14.25" hidden="false" customHeight="true" outlineLevel="0" collapsed="false">
      <c r="B26" s="35" t="n">
        <v>13</v>
      </c>
      <c r="C26" s="36" t="s">
        <v>52</v>
      </c>
      <c r="D26" s="39" t="n">
        <f aca="false">Aset!$H39</f>
        <v>2250000</v>
      </c>
      <c r="F26" s="39" t="n">
        <f aca="false">Aset!$P39</f>
        <v>0</v>
      </c>
      <c r="H26" s="39" t="n">
        <f aca="false">Aset!$T39</f>
        <v>0</v>
      </c>
      <c r="J26" s="39" t="n">
        <f aca="false">Aset!$X39</f>
        <v>0</v>
      </c>
      <c r="K26" s="32"/>
    </row>
    <row r="27" customFormat="false" ht="8.25" hidden="false" customHeight="true" outlineLevel="0" collapsed="false">
      <c r="B27" s="46"/>
      <c r="K27" s="32"/>
    </row>
    <row r="28" customFormat="false" ht="14.25" hidden="false" customHeight="true" outlineLevel="0" collapsed="false">
      <c r="B28" s="73" t="s">
        <v>30</v>
      </c>
      <c r="C28" s="74" t="s">
        <v>54</v>
      </c>
      <c r="D28" s="3"/>
      <c r="F28" s="3"/>
      <c r="H28" s="3"/>
      <c r="J28" s="31"/>
      <c r="K28" s="32"/>
    </row>
    <row r="29" customFormat="false" ht="8.25" hidden="false" customHeight="true" outlineLevel="0" collapsed="false">
      <c r="B29" s="75"/>
      <c r="C29" s="76"/>
      <c r="D29" s="3"/>
      <c r="F29" s="3"/>
      <c r="H29" s="3"/>
      <c r="J29" s="31"/>
      <c r="K29" s="32"/>
    </row>
    <row r="30" customFormat="false" ht="14.25" hidden="false" customHeight="true" outlineLevel="0" collapsed="false">
      <c r="B30" s="61" t="s">
        <v>32</v>
      </c>
      <c r="C30" s="76" t="s">
        <v>55</v>
      </c>
      <c r="D30" s="3"/>
      <c r="F30" s="3"/>
      <c r="H30" s="3"/>
      <c r="J30" s="31"/>
      <c r="K30" s="32"/>
    </row>
    <row r="31" customFormat="false" ht="14.25" hidden="false" customHeight="true" outlineLevel="0" collapsed="false">
      <c r="B31" s="35" t="n">
        <v>1</v>
      </c>
      <c r="C31" s="36" t="s">
        <v>56</v>
      </c>
      <c r="D31" s="39" t="n">
        <f aca="false">Aset!$H43</f>
        <v>5000000</v>
      </c>
      <c r="F31" s="39" t="n">
        <f aca="false">Aset!$P43</f>
        <v>0</v>
      </c>
      <c r="H31" s="39" t="n">
        <f aca="false">Aset!$T43</f>
        <v>0</v>
      </c>
      <c r="J31" s="39" t="n">
        <f aca="false">Aset!$X43</f>
        <v>0</v>
      </c>
      <c r="K31" s="32"/>
    </row>
    <row r="32" customFormat="false" ht="14.25" hidden="false" customHeight="true" outlineLevel="0" collapsed="false">
      <c r="B32" s="46"/>
      <c r="K32" s="32"/>
    </row>
    <row r="33" customFormat="false" ht="14.25" hidden="false" customHeight="true" outlineLevel="0" collapsed="false">
      <c r="B33" s="46"/>
      <c r="C33" s="54" t="s">
        <v>37</v>
      </c>
      <c r="F33" s="39" t="n">
        <f aca="false">Aset!$P46</f>
        <v>3390698</v>
      </c>
      <c r="H33" s="39" t="n">
        <f aca="false">Aset!$T46</f>
        <v>3790551</v>
      </c>
      <c r="J33" s="39" t="n">
        <f aca="false">Aset!$X46</f>
        <v>4190404</v>
      </c>
      <c r="K33" s="32"/>
    </row>
    <row r="34" customFormat="false" ht="14.25" hidden="false" customHeight="true" outlineLevel="0" collapsed="false">
      <c r="B34" s="46"/>
      <c r="C34" s="54" t="s">
        <v>38</v>
      </c>
      <c r="F34" s="39" t="n">
        <f aca="false">Aset!$P47</f>
        <v>399853</v>
      </c>
      <c r="H34" s="39" t="n">
        <f aca="false">Aset!$T47</f>
        <v>399853</v>
      </c>
      <c r="J34" s="39" t="n">
        <f aca="false">Aset!$X47</f>
        <v>399853</v>
      </c>
      <c r="K34" s="32"/>
    </row>
    <row r="35" customFormat="false" ht="14.25" hidden="false" customHeight="true" outlineLevel="0" collapsed="false">
      <c r="B35" s="46"/>
      <c r="C35" s="54" t="s">
        <v>39</v>
      </c>
      <c r="F35" s="39" t="n">
        <f aca="false">Aset!$P48</f>
        <v>399853</v>
      </c>
      <c r="H35" s="39" t="n">
        <f aca="false">Aset!$T48</f>
        <v>799706</v>
      </c>
      <c r="J35" s="39" t="n">
        <f aca="false">Aset!$X48</f>
        <v>1199559</v>
      </c>
      <c r="K35" s="32"/>
    </row>
    <row r="36" customFormat="false" ht="8.25" hidden="false" customHeight="true" outlineLevel="0" collapsed="false">
      <c r="B36" s="48"/>
      <c r="C36" s="49"/>
      <c r="D36" s="51"/>
      <c r="E36" s="49"/>
      <c r="F36" s="51"/>
      <c r="G36" s="49"/>
      <c r="H36" s="51"/>
      <c r="I36" s="49"/>
      <c r="J36" s="52"/>
      <c r="K36" s="53"/>
    </row>
    <row r="37" customFormat="false" ht="8.25" hidden="false" customHeight="true" outlineLevel="0" collapsed="false">
      <c r="D37" s="4"/>
      <c r="M37" s="3"/>
      <c r="P37" s="3"/>
      <c r="Q37" s="3"/>
      <c r="T37" s="3"/>
      <c r="U37" s="3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</row>
    <row r="38" customFormat="false" ht="14.25" hidden="false" customHeight="false" outlineLevel="0" collapsed="false">
      <c r="B38" s="18" t="s">
        <v>85</v>
      </c>
      <c r="C38" s="18"/>
    </row>
    <row r="39" customFormat="false" ht="14.25" hidden="false" customHeight="true" outlineLevel="0" collapsed="false">
      <c r="B39" s="68"/>
      <c r="C39" s="69" t="s">
        <v>28</v>
      </c>
      <c r="D39" s="70" t="s">
        <v>4</v>
      </c>
      <c r="E39" s="70"/>
      <c r="F39" s="71" t="n">
        <f aca="false">Aset!AB22</f>
        <v>42490</v>
      </c>
      <c r="G39" s="70"/>
      <c r="H39" s="71" t="n">
        <f aca="false">Aset!AF22</f>
        <v>42521</v>
      </c>
      <c r="I39" s="70"/>
      <c r="J39" s="71" t="n">
        <f aca="false">Aset!AJ22</f>
        <v>42551</v>
      </c>
      <c r="K39" s="25"/>
    </row>
    <row r="40" customFormat="false" ht="8.25" hidden="false" customHeight="true" outlineLevel="0" collapsed="false">
      <c r="B40" s="68"/>
      <c r="C40" s="69"/>
      <c r="D40" s="70"/>
      <c r="E40" s="70"/>
      <c r="F40" s="72"/>
      <c r="G40" s="70"/>
      <c r="H40" s="72"/>
      <c r="I40" s="70"/>
      <c r="J40" s="72"/>
      <c r="K40" s="25"/>
    </row>
    <row r="41" customFormat="false" ht="14.25" hidden="false" customHeight="true" outlineLevel="0" collapsed="false">
      <c r="B41" s="73" t="s">
        <v>30</v>
      </c>
      <c r="C41" s="74" t="s">
        <v>31</v>
      </c>
      <c r="D41" s="3"/>
      <c r="F41" s="3"/>
      <c r="H41" s="3"/>
      <c r="J41" s="31"/>
      <c r="K41" s="32"/>
    </row>
    <row r="42" customFormat="false" ht="8.25" hidden="false" customHeight="true" outlineLevel="0" collapsed="false">
      <c r="B42" s="75"/>
      <c r="C42" s="76"/>
      <c r="D42" s="3"/>
      <c r="F42" s="3"/>
      <c r="H42" s="3"/>
      <c r="J42" s="31"/>
      <c r="K42" s="32"/>
    </row>
    <row r="43" customFormat="false" ht="14.25" hidden="false" customHeight="true" outlineLevel="0" collapsed="false">
      <c r="B43" s="61" t="s">
        <v>32</v>
      </c>
      <c r="C43" s="76" t="s">
        <v>33</v>
      </c>
      <c r="D43" s="3"/>
      <c r="F43" s="3"/>
      <c r="H43" s="3"/>
      <c r="J43" s="31"/>
      <c r="K43" s="32"/>
    </row>
    <row r="44" customFormat="false" ht="14.25" hidden="false" customHeight="true" outlineLevel="0" collapsed="false">
      <c r="B44" s="35" t="n">
        <v>1</v>
      </c>
      <c r="C44" s="36" t="s">
        <v>34</v>
      </c>
      <c r="D44" s="39" t="n">
        <f aca="false">Aset!$H25</f>
        <v>7699000</v>
      </c>
      <c r="F44" s="39" t="n">
        <f aca="false">Aset!$AB25</f>
        <v>2085135</v>
      </c>
      <c r="H44" s="39" t="n">
        <f aca="false">Aset!$AF25</f>
        <v>2245530</v>
      </c>
      <c r="J44" s="39" t="n">
        <f aca="false">Aset!$AJ25</f>
        <v>2405925</v>
      </c>
      <c r="K44" s="32"/>
    </row>
    <row r="45" customFormat="false" ht="14.25" hidden="false" customHeight="true" outlineLevel="0" collapsed="false">
      <c r="B45" s="35" t="n">
        <v>2</v>
      </c>
      <c r="C45" s="36" t="s">
        <v>35</v>
      </c>
      <c r="D45" s="39" t="n">
        <f aca="false">Aset!$H26</f>
        <v>8400000</v>
      </c>
      <c r="F45" s="39" t="n">
        <f aca="false">Aset!$AB26</f>
        <v>1925000</v>
      </c>
      <c r="H45" s="39" t="n">
        <f aca="false">Aset!$AF26</f>
        <v>2100000</v>
      </c>
      <c r="J45" s="39" t="n">
        <f aca="false">Aset!$AJ26</f>
        <v>2275000</v>
      </c>
      <c r="K45" s="32"/>
    </row>
    <row r="46" customFormat="false" ht="14.25" hidden="false" customHeight="true" outlineLevel="0" collapsed="false">
      <c r="B46" s="35" t="n">
        <v>3</v>
      </c>
      <c r="C46" s="36" t="s">
        <v>36</v>
      </c>
      <c r="D46" s="39" t="n">
        <f aca="false">Aset!$H27</f>
        <v>3094000</v>
      </c>
      <c r="F46" s="39" t="n">
        <f aca="false">Aset!$AB27</f>
        <v>580122</v>
      </c>
      <c r="H46" s="39" t="n">
        <f aca="false">Aset!$AF27</f>
        <v>644580</v>
      </c>
      <c r="J46" s="39" t="n">
        <f aca="false">Aset!$AJ27</f>
        <v>709038</v>
      </c>
      <c r="K46" s="32"/>
    </row>
    <row r="47" customFormat="false" ht="14.25" hidden="false" customHeight="true" outlineLevel="0" collapsed="false">
      <c r="B47" s="35" t="n">
        <v>4</v>
      </c>
      <c r="C47" s="36" t="s">
        <v>41</v>
      </c>
      <c r="D47" s="39" t="n">
        <f aca="false">Aset!$H28</f>
        <v>11599000</v>
      </c>
      <c r="F47" s="39" t="n">
        <f aca="false">Aset!$AB28</f>
        <v>0</v>
      </c>
      <c r="H47" s="39" t="n">
        <f aca="false">Aset!$AF28</f>
        <v>241645</v>
      </c>
      <c r="J47" s="39" t="n">
        <f aca="false">Aset!$AJ28</f>
        <v>483290</v>
      </c>
      <c r="K47" s="32"/>
    </row>
    <row r="48" customFormat="false" ht="14.25" hidden="false" customHeight="true" outlineLevel="0" collapsed="false">
      <c r="B48" s="35" t="n">
        <v>5</v>
      </c>
      <c r="C48" s="36" t="s">
        <v>42</v>
      </c>
      <c r="D48" s="39" t="n">
        <f aca="false">Aset!$H29</f>
        <v>5999000</v>
      </c>
      <c r="F48" s="39" t="n">
        <f aca="false">Aset!$AB29</f>
        <v>0</v>
      </c>
      <c r="H48" s="39" t="n">
        <f aca="false">Aset!$AF29</f>
        <v>0</v>
      </c>
      <c r="J48" s="39" t="n">
        <f aca="false">Aset!$AJ29</f>
        <v>0</v>
      </c>
      <c r="K48" s="32"/>
    </row>
    <row r="49" customFormat="false" ht="14.25" hidden="false" customHeight="true" outlineLevel="0" collapsed="false">
      <c r="B49" s="35" t="n">
        <v>6</v>
      </c>
      <c r="C49" s="36" t="s">
        <v>43</v>
      </c>
      <c r="D49" s="39" t="n">
        <f aca="false">Aset!$H30</f>
        <v>5899000</v>
      </c>
      <c r="F49" s="39" t="n">
        <f aca="false">Aset!$AB30</f>
        <v>0</v>
      </c>
      <c r="H49" s="39" t="n">
        <f aca="false">Aset!$AF30</f>
        <v>0</v>
      </c>
      <c r="J49" s="39" t="n">
        <f aca="false">Aset!$AJ30</f>
        <v>0</v>
      </c>
      <c r="K49" s="32"/>
    </row>
    <row r="50" customFormat="false" ht="14.25" hidden="false" customHeight="true" outlineLevel="0" collapsed="false">
      <c r="B50" s="61" t="s">
        <v>61</v>
      </c>
      <c r="C50" s="76" t="s">
        <v>44</v>
      </c>
      <c r="D50" s="3"/>
      <c r="F50" s="3"/>
      <c r="H50" s="3"/>
      <c r="J50" s="31"/>
      <c r="K50" s="32"/>
    </row>
    <row r="51" customFormat="false" ht="14.25" hidden="false" customHeight="true" outlineLevel="0" collapsed="false">
      <c r="B51" s="35" t="n">
        <v>7</v>
      </c>
      <c r="C51" s="36" t="s">
        <v>45</v>
      </c>
      <c r="D51" s="39" t="n">
        <f aca="false">Aset!$H32</f>
        <v>13000000</v>
      </c>
      <c r="F51" s="39" t="n">
        <f aca="false">Aset!$AB32</f>
        <v>270833</v>
      </c>
      <c r="H51" s="39" t="n">
        <f aca="false">Aset!$AF32</f>
        <v>541666</v>
      </c>
      <c r="J51" s="39" t="n">
        <f aca="false">Aset!$AJ32</f>
        <v>812499</v>
      </c>
      <c r="K51" s="32"/>
    </row>
    <row r="52" customFormat="false" ht="14.25" hidden="false" customHeight="true" outlineLevel="0" collapsed="false">
      <c r="B52" s="35" t="n">
        <v>8</v>
      </c>
      <c r="C52" s="36" t="s">
        <v>46</v>
      </c>
      <c r="D52" s="39" t="n">
        <f aca="false">Aset!$H33</f>
        <v>9360000</v>
      </c>
      <c r="F52" s="39" t="n">
        <f aca="false">Aset!$AB33</f>
        <v>0</v>
      </c>
      <c r="H52" s="39" t="n">
        <f aca="false">Aset!$AF33</f>
        <v>0</v>
      </c>
      <c r="J52" s="39" t="n">
        <f aca="false">Aset!$AJ33</f>
        <v>0</v>
      </c>
      <c r="K52" s="32"/>
    </row>
    <row r="53" customFormat="false" ht="14.25" hidden="false" customHeight="true" outlineLevel="0" collapsed="false">
      <c r="B53" s="35" t="n">
        <v>9</v>
      </c>
      <c r="C53" s="36" t="s">
        <v>47</v>
      </c>
      <c r="D53" s="39" t="n">
        <f aca="false">Aset!$H34</f>
        <v>10750000</v>
      </c>
      <c r="F53" s="39" t="n">
        <f aca="false">Aset!$AB34</f>
        <v>0</v>
      </c>
      <c r="H53" s="39" t="n">
        <f aca="false">Aset!$AF34</f>
        <v>0</v>
      </c>
      <c r="J53" s="39" t="n">
        <f aca="false">Aset!$AJ34</f>
        <v>0</v>
      </c>
      <c r="K53" s="32"/>
    </row>
    <row r="54" customFormat="false" ht="14.25" hidden="false" customHeight="true" outlineLevel="0" collapsed="false">
      <c r="B54" s="35" t="n">
        <v>10</v>
      </c>
      <c r="C54" s="36" t="s">
        <v>48</v>
      </c>
      <c r="D54" s="39" t="n">
        <f aca="false">Aset!$H35</f>
        <v>3699000</v>
      </c>
      <c r="F54" s="39" t="n">
        <f aca="false">Aset!$AB35</f>
        <v>0</v>
      </c>
      <c r="H54" s="39" t="n">
        <f aca="false">Aset!$AF35</f>
        <v>0</v>
      </c>
      <c r="J54" s="39" t="n">
        <f aca="false">Aset!$AJ35</f>
        <v>0</v>
      </c>
      <c r="K54" s="32"/>
    </row>
    <row r="55" customFormat="false" ht="14.25" hidden="false" customHeight="true" outlineLevel="0" collapsed="false">
      <c r="B55" s="61" t="s">
        <v>66</v>
      </c>
      <c r="C55" s="76" t="s">
        <v>49</v>
      </c>
      <c r="D55" s="3"/>
      <c r="F55" s="3"/>
      <c r="H55" s="3"/>
      <c r="J55" s="31"/>
      <c r="K55" s="32"/>
    </row>
    <row r="56" customFormat="false" ht="14.25" hidden="false" customHeight="true" outlineLevel="0" collapsed="false">
      <c r="B56" s="35" t="n">
        <v>11</v>
      </c>
      <c r="C56" s="36" t="s">
        <v>50</v>
      </c>
      <c r="D56" s="39" t="n">
        <f aca="false">Aset!$H37</f>
        <v>12700000</v>
      </c>
      <c r="F56" s="39" t="n">
        <f aca="false">Aset!$AB37</f>
        <v>0</v>
      </c>
      <c r="H56" s="39" t="n">
        <f aca="false">Aset!$AF37</f>
        <v>0</v>
      </c>
      <c r="J56" s="39" t="n">
        <f aca="false">Aset!$AJ37</f>
        <v>264583</v>
      </c>
      <c r="K56" s="32"/>
    </row>
    <row r="57" customFormat="false" ht="14.25" hidden="false" customHeight="true" outlineLevel="0" collapsed="false">
      <c r="B57" s="35" t="n">
        <v>12</v>
      </c>
      <c r="C57" s="36" t="s">
        <v>51</v>
      </c>
      <c r="D57" s="39" t="n">
        <f aca="false">Aset!$H38</f>
        <v>9897000</v>
      </c>
      <c r="F57" s="39" t="n">
        <f aca="false">Aset!$AB38</f>
        <v>0</v>
      </c>
      <c r="H57" s="39" t="n">
        <f aca="false">Aset!$AF38</f>
        <v>0</v>
      </c>
      <c r="J57" s="39" t="n">
        <f aca="false">Aset!$AJ38</f>
        <v>0</v>
      </c>
      <c r="K57" s="32"/>
    </row>
    <row r="58" customFormat="false" ht="14.25" hidden="false" customHeight="true" outlineLevel="0" collapsed="false">
      <c r="B58" s="35" t="n">
        <v>13</v>
      </c>
      <c r="C58" s="36" t="s">
        <v>52</v>
      </c>
      <c r="D58" s="39" t="n">
        <f aca="false">Aset!$H39</f>
        <v>2250000</v>
      </c>
      <c r="F58" s="39" t="n">
        <f aca="false">Aset!$AB39</f>
        <v>0</v>
      </c>
      <c r="H58" s="39" t="n">
        <f aca="false">Aset!$AF39</f>
        <v>0</v>
      </c>
      <c r="J58" s="39" t="n">
        <f aca="false">Aset!$AJ39</f>
        <v>0</v>
      </c>
      <c r="K58" s="32"/>
    </row>
    <row r="59" customFormat="false" ht="8.25" hidden="false" customHeight="true" outlineLevel="0" collapsed="false">
      <c r="B59" s="46"/>
      <c r="K59" s="32"/>
    </row>
    <row r="60" customFormat="false" ht="14.25" hidden="false" customHeight="true" outlineLevel="0" collapsed="false">
      <c r="B60" s="73" t="s">
        <v>30</v>
      </c>
      <c r="C60" s="74" t="s">
        <v>54</v>
      </c>
      <c r="D60" s="3"/>
      <c r="F60" s="3"/>
      <c r="H60" s="3"/>
      <c r="J60" s="31"/>
      <c r="K60" s="32"/>
    </row>
    <row r="61" customFormat="false" ht="8.25" hidden="false" customHeight="true" outlineLevel="0" collapsed="false">
      <c r="B61" s="75"/>
      <c r="C61" s="76"/>
      <c r="D61" s="3"/>
      <c r="F61" s="3"/>
      <c r="H61" s="3"/>
      <c r="J61" s="31"/>
      <c r="K61" s="32"/>
    </row>
    <row r="62" customFormat="false" ht="14.25" hidden="false" customHeight="true" outlineLevel="0" collapsed="false">
      <c r="B62" s="61" t="s">
        <v>32</v>
      </c>
      <c r="C62" s="76" t="s">
        <v>55</v>
      </c>
      <c r="D62" s="3"/>
      <c r="F62" s="3"/>
      <c r="H62" s="3"/>
      <c r="J62" s="31"/>
      <c r="K62" s="32"/>
    </row>
    <row r="63" customFormat="false" ht="14.25" hidden="false" customHeight="true" outlineLevel="0" collapsed="false">
      <c r="B63" s="35" t="n">
        <v>1</v>
      </c>
      <c r="C63" s="36" t="s">
        <v>56</v>
      </c>
      <c r="D63" s="39" t="n">
        <f aca="false">Aset!$H43</f>
        <v>5000000</v>
      </c>
      <c r="F63" s="39" t="n">
        <f aca="false">Aset!$AB43</f>
        <v>0</v>
      </c>
      <c r="H63" s="39" t="n">
        <f aca="false">Aset!$AF43</f>
        <v>0</v>
      </c>
      <c r="J63" s="39" t="n">
        <f aca="false">Aset!$AJ43</f>
        <v>0</v>
      </c>
      <c r="K63" s="32"/>
    </row>
    <row r="64" customFormat="false" ht="14.25" hidden="false" customHeight="true" outlineLevel="0" collapsed="false">
      <c r="B64" s="46"/>
      <c r="K64" s="32"/>
    </row>
    <row r="65" customFormat="false" ht="14.25" hidden="false" customHeight="true" outlineLevel="0" collapsed="false">
      <c r="B65" s="46"/>
      <c r="C65" s="54" t="s">
        <v>37</v>
      </c>
      <c r="F65" s="39" t="n">
        <f aca="false">Aset!$AB46</f>
        <v>4861090</v>
      </c>
      <c r="H65" s="39" t="n">
        <f aca="false">Aset!$AF46</f>
        <v>5773421</v>
      </c>
      <c r="J65" s="39" t="n">
        <f aca="false">Aset!$AJ46</f>
        <v>6950335</v>
      </c>
      <c r="K65" s="32"/>
    </row>
    <row r="66" customFormat="false" ht="14.25" hidden="false" customHeight="true" outlineLevel="0" collapsed="false">
      <c r="B66" s="46"/>
      <c r="C66" s="54" t="s">
        <v>38</v>
      </c>
      <c r="F66" s="39" t="n">
        <f aca="false">Aset!$AB47</f>
        <v>670686</v>
      </c>
      <c r="H66" s="39" t="n">
        <f aca="false">Aset!$AF47</f>
        <v>912331</v>
      </c>
      <c r="J66" s="39" t="n">
        <f aca="false">Aset!$AJ47</f>
        <v>1176914</v>
      </c>
      <c r="K66" s="32"/>
    </row>
    <row r="67" customFormat="false" ht="14.25" hidden="false" customHeight="true" outlineLevel="0" collapsed="false">
      <c r="B67" s="46"/>
      <c r="C67" s="54" t="s">
        <v>39</v>
      </c>
      <c r="F67" s="39" t="n">
        <f aca="false">Aset!$AB48</f>
        <v>1870245</v>
      </c>
      <c r="H67" s="39" t="n">
        <f aca="false">Aset!$AF48</f>
        <v>2782576</v>
      </c>
      <c r="J67" s="39" t="n">
        <f aca="false">Aset!$AJ48</f>
        <v>3959490</v>
      </c>
      <c r="K67" s="32"/>
    </row>
    <row r="68" customFormat="false" ht="8.25" hidden="false" customHeight="true" outlineLevel="0" collapsed="false">
      <c r="B68" s="48"/>
      <c r="C68" s="49"/>
      <c r="D68" s="51"/>
      <c r="E68" s="49"/>
      <c r="F68" s="51"/>
      <c r="G68" s="49"/>
      <c r="H68" s="51"/>
      <c r="I68" s="49"/>
      <c r="J68" s="52"/>
      <c r="K68" s="53"/>
    </row>
    <row r="69" customFormat="false" ht="8.25" hidden="false" customHeight="true" outlineLevel="0" collapsed="false">
      <c r="D69" s="4"/>
      <c r="M69" s="3"/>
      <c r="P69" s="3"/>
      <c r="Q69" s="3"/>
      <c r="T69" s="3"/>
      <c r="U69" s="3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</row>
    <row r="70" customFormat="false" ht="8.25" hidden="false" customHeight="true" outlineLevel="0" collapsed="false">
      <c r="D70" s="4"/>
      <c r="M70" s="3"/>
      <c r="P70" s="3"/>
      <c r="Q70" s="3"/>
      <c r="T70" s="3"/>
      <c r="U70" s="3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</row>
    <row r="71" customFormat="false" ht="19.5" hidden="false" customHeight="true" outlineLevel="0" collapsed="false">
      <c r="C71" s="5" t="s">
        <v>0</v>
      </c>
      <c r="D71" s="4"/>
      <c r="J71" s="4"/>
      <c r="K71" s="4"/>
    </row>
    <row r="72" customFormat="false" ht="19.5" hidden="false" customHeight="true" outlineLevel="0" collapsed="false">
      <c r="C72" s="6" t="s">
        <v>86</v>
      </c>
      <c r="D72" s="4"/>
    </row>
    <row r="73" customFormat="false" ht="8.25" hidden="false" customHeight="true" outlineLevel="0" collapsed="false">
      <c r="D73" s="4"/>
      <c r="M73" s="3"/>
      <c r="P73" s="3"/>
      <c r="Q73" s="3"/>
      <c r="T73" s="3"/>
      <c r="U73" s="3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</row>
    <row r="74" customFormat="false" ht="8.25" hidden="false" customHeight="true" outlineLevel="0" collapsed="false">
      <c r="D74" s="4"/>
      <c r="M74" s="3"/>
      <c r="P74" s="3"/>
      <c r="Q74" s="3"/>
      <c r="T74" s="3"/>
      <c r="U74" s="3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</row>
    <row r="75" customFormat="false" ht="14.25" hidden="false" customHeight="false" outlineLevel="0" collapsed="false">
      <c r="B75" s="18" t="s">
        <v>87</v>
      </c>
      <c r="C75" s="18"/>
    </row>
    <row r="76" customFormat="false" ht="14.25" hidden="false" customHeight="true" outlineLevel="0" collapsed="false">
      <c r="B76" s="68"/>
      <c r="C76" s="69" t="s">
        <v>28</v>
      </c>
      <c r="D76" s="70" t="s">
        <v>4</v>
      </c>
      <c r="E76" s="70"/>
      <c r="F76" s="71" t="n">
        <f aca="false">Aset!AN22</f>
        <v>42581</v>
      </c>
      <c r="G76" s="70"/>
      <c r="H76" s="71" t="n">
        <f aca="false">Aset!AR22</f>
        <v>42613</v>
      </c>
      <c r="I76" s="70"/>
      <c r="J76" s="71" t="n">
        <f aca="false">Aset!AV22</f>
        <v>42643</v>
      </c>
      <c r="K76" s="25"/>
    </row>
    <row r="77" customFormat="false" ht="8.25" hidden="false" customHeight="true" outlineLevel="0" collapsed="false">
      <c r="B77" s="68"/>
      <c r="C77" s="69"/>
      <c r="D77" s="70"/>
      <c r="E77" s="70"/>
      <c r="F77" s="72"/>
      <c r="G77" s="70"/>
      <c r="H77" s="72"/>
      <c r="I77" s="70"/>
      <c r="J77" s="72"/>
      <c r="K77" s="25"/>
    </row>
    <row r="78" customFormat="false" ht="14.25" hidden="false" customHeight="true" outlineLevel="0" collapsed="false">
      <c r="B78" s="73" t="s">
        <v>30</v>
      </c>
      <c r="C78" s="74" t="s">
        <v>31</v>
      </c>
      <c r="D78" s="3"/>
      <c r="F78" s="3"/>
      <c r="H78" s="3"/>
      <c r="J78" s="31"/>
      <c r="K78" s="32"/>
    </row>
    <row r="79" customFormat="false" ht="8.25" hidden="false" customHeight="true" outlineLevel="0" collapsed="false">
      <c r="B79" s="75"/>
      <c r="C79" s="76"/>
      <c r="D79" s="3"/>
      <c r="F79" s="3"/>
      <c r="H79" s="3"/>
      <c r="J79" s="31"/>
      <c r="K79" s="32"/>
    </row>
    <row r="80" customFormat="false" ht="14.25" hidden="false" customHeight="true" outlineLevel="0" collapsed="false">
      <c r="B80" s="61" t="s">
        <v>32</v>
      </c>
      <c r="C80" s="76" t="s">
        <v>33</v>
      </c>
      <c r="D80" s="3"/>
      <c r="F80" s="3"/>
      <c r="H80" s="3"/>
      <c r="J80" s="31"/>
      <c r="K80" s="32"/>
    </row>
    <row r="81" customFormat="false" ht="14.25" hidden="false" customHeight="true" outlineLevel="0" collapsed="false">
      <c r="B81" s="35" t="n">
        <v>1</v>
      </c>
      <c r="C81" s="36" t="s">
        <v>34</v>
      </c>
      <c r="D81" s="39" t="n">
        <f aca="false">Aset!$H25</f>
        <v>7699000</v>
      </c>
      <c r="F81" s="39" t="n">
        <f aca="false">Aset!$AN25</f>
        <v>2566320</v>
      </c>
      <c r="H81" s="39" t="n">
        <f aca="false">Aset!$AR25</f>
        <v>2726715</v>
      </c>
      <c r="J81" s="39" t="n">
        <f aca="false">Aset!$AV25</f>
        <v>2887110</v>
      </c>
      <c r="K81" s="32"/>
    </row>
    <row r="82" customFormat="false" ht="14.25" hidden="false" customHeight="true" outlineLevel="0" collapsed="false">
      <c r="B82" s="35" t="n">
        <v>2</v>
      </c>
      <c r="C82" s="36" t="s">
        <v>35</v>
      </c>
      <c r="D82" s="39" t="n">
        <f aca="false">Aset!$H26</f>
        <v>8400000</v>
      </c>
      <c r="F82" s="39" t="n">
        <f aca="false">Aset!$AN26</f>
        <v>2450000</v>
      </c>
      <c r="H82" s="39" t="n">
        <f aca="false">Aset!$AR26</f>
        <v>2625000</v>
      </c>
      <c r="J82" s="39" t="n">
        <f aca="false">Aset!$AV26</f>
        <v>2800000</v>
      </c>
      <c r="K82" s="32"/>
    </row>
    <row r="83" customFormat="false" ht="14.25" hidden="false" customHeight="true" outlineLevel="0" collapsed="false">
      <c r="B83" s="35" t="n">
        <v>3</v>
      </c>
      <c r="C83" s="36" t="s">
        <v>36</v>
      </c>
      <c r="D83" s="39" t="n">
        <f aca="false">Aset!$H27</f>
        <v>3094000</v>
      </c>
      <c r="F83" s="39" t="n">
        <f aca="false">Aset!$AN27</f>
        <v>773496</v>
      </c>
      <c r="H83" s="39" t="n">
        <f aca="false">Aset!$AR27</f>
        <v>837954</v>
      </c>
      <c r="J83" s="39" t="n">
        <f aca="false">Aset!$AV27</f>
        <v>902412</v>
      </c>
      <c r="K83" s="32"/>
    </row>
    <row r="84" customFormat="false" ht="14.25" hidden="false" customHeight="true" outlineLevel="0" collapsed="false">
      <c r="B84" s="35" t="n">
        <v>4</v>
      </c>
      <c r="C84" s="36" t="s">
        <v>41</v>
      </c>
      <c r="D84" s="39" t="n">
        <f aca="false">Aset!$H28</f>
        <v>11599000</v>
      </c>
      <c r="F84" s="39" t="n">
        <f aca="false">Aset!$AN28</f>
        <v>724935</v>
      </c>
      <c r="H84" s="39" t="n">
        <f aca="false">Aset!$AR28</f>
        <v>966580</v>
      </c>
      <c r="J84" s="39" t="n">
        <f aca="false">Aset!$AV28</f>
        <v>1208225</v>
      </c>
      <c r="K84" s="32"/>
    </row>
    <row r="85" customFormat="false" ht="14.25" hidden="false" customHeight="true" outlineLevel="0" collapsed="false">
      <c r="B85" s="35" t="n">
        <v>5</v>
      </c>
      <c r="C85" s="36" t="s">
        <v>42</v>
      </c>
      <c r="D85" s="39" t="n">
        <f aca="false">Aset!$H29</f>
        <v>5999000</v>
      </c>
      <c r="F85" s="39" t="n">
        <f aca="false">Aset!$AN29</f>
        <v>124979</v>
      </c>
      <c r="H85" s="39" t="n">
        <f aca="false">Aset!$AR29</f>
        <v>249958</v>
      </c>
      <c r="J85" s="39" t="n">
        <f aca="false">Aset!$AV29</f>
        <v>374937</v>
      </c>
      <c r="K85" s="32"/>
    </row>
    <row r="86" customFormat="false" ht="14.25" hidden="false" customHeight="true" outlineLevel="0" collapsed="false">
      <c r="B86" s="35" t="n">
        <v>6</v>
      </c>
      <c r="C86" s="36" t="s">
        <v>43</v>
      </c>
      <c r="D86" s="39" t="n">
        <f aca="false">Aset!$H30</f>
        <v>5899000</v>
      </c>
      <c r="F86" s="39" t="n">
        <f aca="false">Aset!$AN30</f>
        <v>0</v>
      </c>
      <c r="H86" s="39" t="n">
        <f aca="false">Aset!$AR30</f>
        <v>0</v>
      </c>
      <c r="J86" s="39" t="n">
        <f aca="false">Aset!$AV30</f>
        <v>0</v>
      </c>
      <c r="K86" s="32"/>
    </row>
    <row r="87" customFormat="false" ht="14.25" hidden="false" customHeight="true" outlineLevel="0" collapsed="false">
      <c r="B87" s="61" t="s">
        <v>61</v>
      </c>
      <c r="C87" s="76" t="s">
        <v>44</v>
      </c>
      <c r="D87" s="3"/>
      <c r="F87" s="3"/>
      <c r="H87" s="3"/>
      <c r="J87" s="31"/>
      <c r="K87" s="32"/>
    </row>
    <row r="88" customFormat="false" ht="14.25" hidden="false" customHeight="true" outlineLevel="0" collapsed="false">
      <c r="B88" s="35" t="n">
        <v>7</v>
      </c>
      <c r="C88" s="36" t="s">
        <v>45</v>
      </c>
      <c r="D88" s="39" t="n">
        <f aca="false">Aset!$H32</f>
        <v>13000000</v>
      </c>
      <c r="F88" s="39" t="n">
        <f aca="false">Aset!$AN32</f>
        <v>1083332</v>
      </c>
      <c r="H88" s="39" t="n">
        <f aca="false">Aset!$AR32</f>
        <v>1354165</v>
      </c>
      <c r="J88" s="39" t="n">
        <f aca="false">Aset!$AV32</f>
        <v>1624998</v>
      </c>
      <c r="K88" s="32"/>
    </row>
    <row r="89" customFormat="false" ht="14.25" hidden="false" customHeight="true" outlineLevel="0" collapsed="false">
      <c r="B89" s="35" t="n">
        <v>8</v>
      </c>
      <c r="C89" s="36" t="s">
        <v>46</v>
      </c>
      <c r="D89" s="39" t="n">
        <f aca="false">Aset!$H33</f>
        <v>9360000</v>
      </c>
      <c r="F89" s="39" t="n">
        <f aca="false">Aset!$AN33</f>
        <v>195000</v>
      </c>
      <c r="H89" s="39" t="n">
        <f aca="false">Aset!$AR33</f>
        <v>390000</v>
      </c>
      <c r="J89" s="39" t="n">
        <f aca="false">Aset!$AV33</f>
        <v>585000</v>
      </c>
      <c r="K89" s="32"/>
    </row>
    <row r="90" customFormat="false" ht="14.25" hidden="false" customHeight="true" outlineLevel="0" collapsed="false">
      <c r="B90" s="35" t="n">
        <v>9</v>
      </c>
      <c r="C90" s="36" t="s">
        <v>47</v>
      </c>
      <c r="D90" s="39" t="n">
        <f aca="false">Aset!$H34</f>
        <v>10750000</v>
      </c>
      <c r="F90" s="39" t="n">
        <f aca="false">Aset!$AN34</f>
        <v>0</v>
      </c>
      <c r="H90" s="39" t="n">
        <f aca="false">Aset!$AR34</f>
        <v>223958</v>
      </c>
      <c r="J90" s="39" t="n">
        <f aca="false">Aset!$AV34</f>
        <v>447916</v>
      </c>
      <c r="K90" s="32"/>
    </row>
    <row r="91" customFormat="false" ht="14.25" hidden="false" customHeight="true" outlineLevel="0" collapsed="false">
      <c r="B91" s="35" t="n">
        <v>10</v>
      </c>
      <c r="C91" s="36" t="s">
        <v>48</v>
      </c>
      <c r="D91" s="39" t="n">
        <f aca="false">Aset!$H35</f>
        <v>3699000</v>
      </c>
      <c r="F91" s="39" t="n">
        <f aca="false">Aset!$AN35</f>
        <v>0</v>
      </c>
      <c r="H91" s="39" t="n">
        <f aca="false">Aset!$AR35</f>
        <v>0</v>
      </c>
      <c r="J91" s="39" t="n">
        <f aca="false">Aset!$AV35</f>
        <v>0</v>
      </c>
      <c r="K91" s="32"/>
    </row>
    <row r="92" customFormat="false" ht="14.25" hidden="false" customHeight="true" outlineLevel="0" collapsed="false">
      <c r="B92" s="61" t="s">
        <v>66</v>
      </c>
      <c r="C92" s="76" t="s">
        <v>49</v>
      </c>
      <c r="D92" s="3"/>
      <c r="F92" s="3"/>
      <c r="H92" s="3"/>
      <c r="J92" s="31"/>
      <c r="K92" s="32"/>
    </row>
    <row r="93" customFormat="false" ht="14.25" hidden="false" customHeight="true" outlineLevel="0" collapsed="false">
      <c r="B93" s="35" t="n">
        <v>11</v>
      </c>
      <c r="C93" s="36" t="s">
        <v>50</v>
      </c>
      <c r="D93" s="39" t="n">
        <f aca="false">Aset!$H37</f>
        <v>12700000</v>
      </c>
      <c r="F93" s="39" t="n">
        <f aca="false">Aset!$AN37</f>
        <v>529166</v>
      </c>
      <c r="H93" s="39" t="n">
        <f aca="false">Aset!$AR37</f>
        <v>793749</v>
      </c>
      <c r="J93" s="39" t="n">
        <f aca="false">Aset!$AV37</f>
        <v>1058332</v>
      </c>
      <c r="K93" s="32"/>
    </row>
    <row r="94" customFormat="false" ht="14.25" hidden="false" customHeight="true" outlineLevel="0" collapsed="false">
      <c r="B94" s="35" t="n">
        <v>12</v>
      </c>
      <c r="C94" s="36" t="s">
        <v>51</v>
      </c>
      <c r="D94" s="39" t="n">
        <f aca="false">Aset!$H38</f>
        <v>9897000</v>
      </c>
      <c r="F94" s="39" t="n">
        <f aca="false">Aset!$AN38</f>
        <v>206187</v>
      </c>
      <c r="H94" s="39" t="n">
        <f aca="false">Aset!$AR38</f>
        <v>412374</v>
      </c>
      <c r="J94" s="39" t="n">
        <f aca="false">Aset!$AV38</f>
        <v>618561</v>
      </c>
      <c r="K94" s="32"/>
    </row>
    <row r="95" customFormat="false" ht="14.25" hidden="false" customHeight="true" outlineLevel="0" collapsed="false">
      <c r="B95" s="35" t="n">
        <v>13</v>
      </c>
      <c r="C95" s="36" t="s">
        <v>52</v>
      </c>
      <c r="D95" s="39" t="n">
        <f aca="false">Aset!$H39</f>
        <v>2250000</v>
      </c>
      <c r="F95" s="39" t="n">
        <f aca="false">Aset!$AN39</f>
        <v>0</v>
      </c>
      <c r="H95" s="39" t="n">
        <f aca="false">Aset!$AR39</f>
        <v>0</v>
      </c>
      <c r="J95" s="39" t="n">
        <f aca="false">Aset!$AV39</f>
        <v>46875</v>
      </c>
      <c r="K95" s="32"/>
    </row>
    <row r="96" customFormat="false" ht="8.25" hidden="false" customHeight="true" outlineLevel="0" collapsed="false">
      <c r="B96" s="46"/>
      <c r="K96" s="32"/>
    </row>
    <row r="97" customFormat="false" ht="14.25" hidden="false" customHeight="true" outlineLevel="0" collapsed="false">
      <c r="B97" s="73" t="s">
        <v>30</v>
      </c>
      <c r="C97" s="74" t="s">
        <v>54</v>
      </c>
      <c r="D97" s="3"/>
      <c r="F97" s="3"/>
      <c r="H97" s="3"/>
      <c r="J97" s="31"/>
      <c r="K97" s="32"/>
    </row>
    <row r="98" customFormat="false" ht="8.25" hidden="false" customHeight="true" outlineLevel="0" collapsed="false">
      <c r="B98" s="75"/>
      <c r="C98" s="76"/>
      <c r="D98" s="3"/>
      <c r="F98" s="3"/>
      <c r="H98" s="3"/>
      <c r="J98" s="31"/>
      <c r="K98" s="32"/>
    </row>
    <row r="99" customFormat="false" ht="14.25" hidden="false" customHeight="true" outlineLevel="0" collapsed="false">
      <c r="B99" s="61" t="s">
        <v>32</v>
      </c>
      <c r="C99" s="76" t="s">
        <v>55</v>
      </c>
      <c r="D99" s="3"/>
      <c r="F99" s="3"/>
      <c r="H99" s="3"/>
      <c r="J99" s="31"/>
      <c r="K99" s="32"/>
    </row>
    <row r="100" customFormat="false" ht="14.25" hidden="false" customHeight="true" outlineLevel="0" collapsed="false">
      <c r="B100" s="35" t="n">
        <v>1</v>
      </c>
      <c r="C100" s="36" t="s">
        <v>56</v>
      </c>
      <c r="D100" s="39" t="n">
        <f aca="false">Aset!$H43</f>
        <v>5000000</v>
      </c>
      <c r="F100" s="39" t="n">
        <f aca="false">Aset!$AN43</f>
        <v>0</v>
      </c>
      <c r="H100" s="39" t="n">
        <f aca="false">Aset!$AR43</f>
        <v>0</v>
      </c>
      <c r="J100" s="39" t="n">
        <f aca="false">Aset!$AV43</f>
        <v>0</v>
      </c>
      <c r="K100" s="32"/>
    </row>
    <row r="101" customFormat="false" ht="14.25" hidden="false" customHeight="true" outlineLevel="0" collapsed="false">
      <c r="B101" s="46"/>
      <c r="K101" s="32"/>
    </row>
    <row r="102" customFormat="false" ht="14.25" hidden="false" customHeight="true" outlineLevel="0" collapsed="false">
      <c r="B102" s="46"/>
      <c r="C102" s="54" t="s">
        <v>37</v>
      </c>
      <c r="F102" s="39" t="n">
        <f aca="false">Aset!$AN46</f>
        <v>8653415</v>
      </c>
      <c r="H102" s="39" t="n">
        <f aca="false">Aset!$AR46</f>
        <v>10580453</v>
      </c>
      <c r="J102" s="39" t="n">
        <f aca="false">Aset!$AV46</f>
        <v>12554366</v>
      </c>
      <c r="K102" s="32"/>
    </row>
    <row r="103" customFormat="false" ht="14.25" hidden="false" customHeight="true" outlineLevel="0" collapsed="false">
      <c r="B103" s="46"/>
      <c r="C103" s="54" t="s">
        <v>38</v>
      </c>
      <c r="F103" s="39" t="n">
        <f aca="false">Aset!$AN47</f>
        <v>1703080</v>
      </c>
      <c r="H103" s="39" t="n">
        <f aca="false">Aset!$AR47</f>
        <v>1927038</v>
      </c>
      <c r="J103" s="39" t="n">
        <f aca="false">Aset!$AV47</f>
        <v>1973913</v>
      </c>
      <c r="K103" s="32"/>
    </row>
    <row r="104" customFormat="false" ht="14.25" hidden="false" customHeight="true" outlineLevel="0" collapsed="false">
      <c r="B104" s="46"/>
      <c r="C104" s="54" t="s">
        <v>39</v>
      </c>
      <c r="F104" s="39" t="n">
        <f aca="false">Aset!$AN48</f>
        <v>5662570</v>
      </c>
      <c r="H104" s="39" t="n">
        <f aca="false">Aset!$AR48</f>
        <v>7589608</v>
      </c>
      <c r="J104" s="39" t="n">
        <f aca="false">Aset!$AV48</f>
        <v>9563521</v>
      </c>
      <c r="K104" s="32"/>
    </row>
    <row r="105" customFormat="false" ht="8.25" hidden="false" customHeight="true" outlineLevel="0" collapsed="false">
      <c r="B105" s="48"/>
      <c r="C105" s="49"/>
      <c r="D105" s="51"/>
      <c r="E105" s="49"/>
      <c r="F105" s="51"/>
      <c r="G105" s="49"/>
      <c r="H105" s="51"/>
      <c r="I105" s="49"/>
      <c r="J105" s="52"/>
      <c r="K105" s="53"/>
    </row>
    <row r="106" customFormat="false" ht="8.25" hidden="false" customHeight="true" outlineLevel="0" collapsed="false">
      <c r="D106" s="4"/>
      <c r="M106" s="3"/>
      <c r="P106" s="3"/>
      <c r="Q106" s="3"/>
      <c r="T106" s="3"/>
      <c r="U106" s="3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</row>
    <row r="107" customFormat="false" ht="14.25" hidden="false" customHeight="false" outlineLevel="0" collapsed="false">
      <c r="B107" s="18" t="s">
        <v>88</v>
      </c>
      <c r="C107" s="18"/>
    </row>
    <row r="108" customFormat="false" ht="14.25" hidden="false" customHeight="true" outlineLevel="0" collapsed="false">
      <c r="B108" s="68"/>
      <c r="C108" s="69" t="s">
        <v>28</v>
      </c>
      <c r="D108" s="70" t="s">
        <v>4</v>
      </c>
      <c r="E108" s="70"/>
      <c r="F108" s="71" t="n">
        <f aca="false">Aset!AZ22</f>
        <v>42674</v>
      </c>
      <c r="G108" s="70"/>
      <c r="H108" s="71" t="n">
        <f aca="false">Aset!BD22</f>
        <v>42704</v>
      </c>
      <c r="I108" s="70"/>
      <c r="J108" s="71" t="n">
        <f aca="false">Aset!BH22</f>
        <v>42735</v>
      </c>
      <c r="K108" s="25"/>
    </row>
    <row r="109" customFormat="false" ht="8.25" hidden="false" customHeight="true" outlineLevel="0" collapsed="false">
      <c r="B109" s="68"/>
      <c r="C109" s="69"/>
      <c r="D109" s="70"/>
      <c r="E109" s="70"/>
      <c r="F109" s="72"/>
      <c r="G109" s="70"/>
      <c r="H109" s="72"/>
      <c r="I109" s="70"/>
      <c r="J109" s="72"/>
      <c r="K109" s="25"/>
    </row>
    <row r="110" customFormat="false" ht="14.25" hidden="false" customHeight="true" outlineLevel="0" collapsed="false">
      <c r="B110" s="73" t="s">
        <v>30</v>
      </c>
      <c r="C110" s="74" t="s">
        <v>31</v>
      </c>
      <c r="D110" s="3"/>
      <c r="F110" s="3"/>
      <c r="H110" s="3"/>
      <c r="J110" s="31"/>
      <c r="K110" s="32"/>
    </row>
    <row r="111" customFormat="false" ht="8.25" hidden="false" customHeight="true" outlineLevel="0" collapsed="false">
      <c r="B111" s="75"/>
      <c r="C111" s="76"/>
      <c r="D111" s="3"/>
      <c r="F111" s="3"/>
      <c r="H111" s="3"/>
      <c r="J111" s="31"/>
      <c r="K111" s="32"/>
    </row>
    <row r="112" customFormat="false" ht="14.25" hidden="false" customHeight="true" outlineLevel="0" collapsed="false">
      <c r="B112" s="61" t="s">
        <v>32</v>
      </c>
      <c r="C112" s="76" t="s">
        <v>33</v>
      </c>
      <c r="D112" s="3"/>
      <c r="F112" s="3"/>
      <c r="H112" s="3"/>
      <c r="J112" s="31"/>
      <c r="K112" s="32"/>
    </row>
    <row r="113" customFormat="false" ht="14.25" hidden="false" customHeight="true" outlineLevel="0" collapsed="false">
      <c r="B113" s="35" t="n">
        <v>1</v>
      </c>
      <c r="C113" s="36" t="s">
        <v>34</v>
      </c>
      <c r="D113" s="39" t="n">
        <f aca="false">Aset!$H25</f>
        <v>7699000</v>
      </c>
      <c r="F113" s="39" t="n">
        <f aca="false">Aset!$AZ25</f>
        <v>3047505</v>
      </c>
      <c r="H113" s="39" t="n">
        <f aca="false">Aset!$BD25</f>
        <v>3207900</v>
      </c>
      <c r="J113" s="39" t="n">
        <f aca="false">Aset!$BH25</f>
        <v>3368295</v>
      </c>
      <c r="K113" s="32"/>
    </row>
    <row r="114" customFormat="false" ht="14.25" hidden="false" customHeight="true" outlineLevel="0" collapsed="false">
      <c r="B114" s="35" t="n">
        <v>2</v>
      </c>
      <c r="C114" s="36" t="s">
        <v>35</v>
      </c>
      <c r="D114" s="39" t="n">
        <f aca="false">Aset!$H26</f>
        <v>8400000</v>
      </c>
      <c r="F114" s="39" t="n">
        <f aca="false">Aset!$AZ26</f>
        <v>2975000</v>
      </c>
      <c r="H114" s="39" t="n">
        <f aca="false">Aset!$BD26</f>
        <v>3150000</v>
      </c>
      <c r="J114" s="39" t="n">
        <f aca="false">Aset!$BH26</f>
        <v>3325000</v>
      </c>
      <c r="K114" s="32"/>
    </row>
    <row r="115" customFormat="false" ht="14.25" hidden="false" customHeight="true" outlineLevel="0" collapsed="false">
      <c r="B115" s="35" t="n">
        <v>3</v>
      </c>
      <c r="C115" s="36" t="s">
        <v>36</v>
      </c>
      <c r="D115" s="39" t="n">
        <f aca="false">Aset!$H27</f>
        <v>3094000</v>
      </c>
      <c r="F115" s="39" t="n">
        <f aca="false">Aset!$AZ27</f>
        <v>966870</v>
      </c>
      <c r="H115" s="39" t="n">
        <f aca="false">Aset!$BD27</f>
        <v>1031328</v>
      </c>
      <c r="J115" s="39" t="n">
        <f aca="false">Aset!$BH27</f>
        <v>1095786</v>
      </c>
      <c r="K115" s="32"/>
    </row>
    <row r="116" customFormat="false" ht="14.25" hidden="false" customHeight="true" outlineLevel="0" collapsed="false">
      <c r="B116" s="35" t="n">
        <v>4</v>
      </c>
      <c r="C116" s="36" t="s">
        <v>41</v>
      </c>
      <c r="D116" s="39" t="n">
        <f aca="false">Aset!$H28</f>
        <v>11599000</v>
      </c>
      <c r="F116" s="39" t="n">
        <f aca="false">Aset!$AZ28</f>
        <v>1449870</v>
      </c>
      <c r="H116" s="39" t="n">
        <f aca="false">Aset!$BD28</f>
        <v>1691515</v>
      </c>
      <c r="J116" s="39" t="n">
        <f aca="false">Aset!$BH28</f>
        <v>1933160</v>
      </c>
      <c r="K116" s="32"/>
    </row>
    <row r="117" customFormat="false" ht="14.25" hidden="false" customHeight="true" outlineLevel="0" collapsed="false">
      <c r="B117" s="35" t="n">
        <v>5</v>
      </c>
      <c r="C117" s="36" t="s">
        <v>42</v>
      </c>
      <c r="D117" s="39" t="n">
        <f aca="false">Aset!$H29</f>
        <v>5999000</v>
      </c>
      <c r="F117" s="39" t="n">
        <f aca="false">Aset!$AZ29</f>
        <v>499916</v>
      </c>
      <c r="H117" s="39" t="n">
        <f aca="false">Aset!$BD29</f>
        <v>624895</v>
      </c>
      <c r="J117" s="39" t="n">
        <f aca="false">Aset!$BH29</f>
        <v>749874</v>
      </c>
      <c r="K117" s="32"/>
    </row>
    <row r="118" customFormat="false" ht="14.25" hidden="false" customHeight="true" outlineLevel="0" collapsed="false">
      <c r="B118" s="35" t="n">
        <v>6</v>
      </c>
      <c r="C118" s="36" t="s">
        <v>43</v>
      </c>
      <c r="D118" s="39" t="n">
        <f aca="false">Aset!$H30</f>
        <v>5899000</v>
      </c>
      <c r="F118" s="39" t="n">
        <f aca="false">Aset!$AZ30</f>
        <v>0</v>
      </c>
      <c r="H118" s="39" t="n">
        <f aca="false">Aset!$BD30</f>
        <v>0</v>
      </c>
      <c r="J118" s="39" t="n">
        <f aca="false">Aset!$BH30</f>
        <v>122895</v>
      </c>
      <c r="K118" s="32"/>
    </row>
    <row r="119" customFormat="false" ht="14.25" hidden="false" customHeight="true" outlineLevel="0" collapsed="false">
      <c r="B119" s="61" t="s">
        <v>61</v>
      </c>
      <c r="C119" s="76" t="s">
        <v>44</v>
      </c>
      <c r="D119" s="3"/>
      <c r="F119" s="3"/>
      <c r="H119" s="3"/>
      <c r="J119" s="31"/>
      <c r="K119" s="32"/>
    </row>
    <row r="120" customFormat="false" ht="14.25" hidden="false" customHeight="true" outlineLevel="0" collapsed="false">
      <c r="B120" s="35" t="n">
        <v>7</v>
      </c>
      <c r="C120" s="36" t="s">
        <v>45</v>
      </c>
      <c r="D120" s="39" t="n">
        <f aca="false">Aset!$H32</f>
        <v>13000000</v>
      </c>
      <c r="F120" s="39" t="n">
        <f aca="false">Aset!$AZ32</f>
        <v>1895831</v>
      </c>
      <c r="H120" s="39" t="n">
        <f aca="false">Aset!$BD32</f>
        <v>2166664</v>
      </c>
      <c r="J120" s="39" t="n">
        <f aca="false">Aset!$BH32</f>
        <v>2437497</v>
      </c>
      <c r="K120" s="32"/>
    </row>
    <row r="121" customFormat="false" ht="14.25" hidden="false" customHeight="true" outlineLevel="0" collapsed="false">
      <c r="B121" s="35" t="n">
        <v>8</v>
      </c>
      <c r="C121" s="36" t="s">
        <v>46</v>
      </c>
      <c r="D121" s="39" t="n">
        <f aca="false">Aset!$H33</f>
        <v>9360000</v>
      </c>
      <c r="F121" s="39" t="n">
        <f aca="false">Aset!$AZ33</f>
        <v>780000</v>
      </c>
      <c r="H121" s="39" t="n">
        <f aca="false">Aset!$BD33</f>
        <v>975000</v>
      </c>
      <c r="J121" s="39" t="n">
        <f aca="false">Aset!$BH33</f>
        <v>1170000</v>
      </c>
      <c r="K121" s="32"/>
    </row>
    <row r="122" customFormat="false" ht="14.25" hidden="false" customHeight="true" outlineLevel="0" collapsed="false">
      <c r="B122" s="35" t="n">
        <v>9</v>
      </c>
      <c r="C122" s="36" t="s">
        <v>47</v>
      </c>
      <c r="D122" s="39" t="n">
        <f aca="false">Aset!$H34</f>
        <v>10750000</v>
      </c>
      <c r="F122" s="39" t="n">
        <f aca="false">Aset!$AZ34</f>
        <v>671874</v>
      </c>
      <c r="H122" s="39" t="n">
        <f aca="false">Aset!$BD34</f>
        <v>895832</v>
      </c>
      <c r="J122" s="39" t="n">
        <f aca="false">Aset!$BH34</f>
        <v>1119790</v>
      </c>
      <c r="K122" s="32"/>
    </row>
    <row r="123" customFormat="false" ht="14.25" hidden="false" customHeight="true" outlineLevel="0" collapsed="false">
      <c r="B123" s="35" t="n">
        <v>10</v>
      </c>
      <c r="C123" s="36" t="s">
        <v>48</v>
      </c>
      <c r="D123" s="39" t="n">
        <f aca="false">Aset!$H35</f>
        <v>3699000</v>
      </c>
      <c r="F123" s="39" t="n">
        <f aca="false">Aset!$AZ35</f>
        <v>77062</v>
      </c>
      <c r="H123" s="39" t="n">
        <f aca="false">Aset!$BD35</f>
        <v>154124</v>
      </c>
      <c r="J123" s="39" t="n">
        <f aca="false">Aset!$BH35</f>
        <v>231186</v>
      </c>
      <c r="K123" s="32"/>
    </row>
    <row r="124" customFormat="false" ht="14.25" hidden="false" customHeight="true" outlineLevel="0" collapsed="false">
      <c r="B124" s="61" t="s">
        <v>66</v>
      </c>
      <c r="C124" s="76" t="s">
        <v>49</v>
      </c>
      <c r="D124" s="3"/>
      <c r="F124" s="3"/>
      <c r="H124" s="3"/>
      <c r="J124" s="31"/>
      <c r="K124" s="32"/>
    </row>
    <row r="125" customFormat="false" ht="14.25" hidden="false" customHeight="true" outlineLevel="0" collapsed="false">
      <c r="B125" s="35" t="n">
        <v>11</v>
      </c>
      <c r="C125" s="36" t="s">
        <v>50</v>
      </c>
      <c r="D125" s="39" t="n">
        <f aca="false">Aset!$H37</f>
        <v>12700000</v>
      </c>
      <c r="F125" s="39" t="n">
        <f aca="false">Aset!$AZ37</f>
        <v>1322915</v>
      </c>
      <c r="H125" s="39" t="n">
        <f aca="false">Aset!$BD37</f>
        <v>1587498</v>
      </c>
      <c r="J125" s="39" t="n">
        <f aca="false">Aset!$BH37</f>
        <v>1852081</v>
      </c>
      <c r="K125" s="32"/>
    </row>
    <row r="126" customFormat="false" ht="14.25" hidden="false" customHeight="true" outlineLevel="0" collapsed="false">
      <c r="B126" s="35" t="n">
        <v>12</v>
      </c>
      <c r="C126" s="36" t="s">
        <v>51</v>
      </c>
      <c r="D126" s="39" t="n">
        <f aca="false">Aset!$H38</f>
        <v>9897000</v>
      </c>
      <c r="F126" s="39" t="n">
        <f aca="false">Aset!$AZ38</f>
        <v>824748</v>
      </c>
      <c r="H126" s="39" t="n">
        <f aca="false">Aset!$BD38</f>
        <v>1030935</v>
      </c>
      <c r="J126" s="39" t="n">
        <f aca="false">Aset!$BH38</f>
        <v>1237122</v>
      </c>
      <c r="K126" s="32"/>
    </row>
    <row r="127" customFormat="false" ht="14.25" hidden="false" customHeight="true" outlineLevel="0" collapsed="false">
      <c r="B127" s="35" t="n">
        <v>13</v>
      </c>
      <c r="C127" s="36" t="s">
        <v>52</v>
      </c>
      <c r="D127" s="39" t="n">
        <f aca="false">Aset!$H39</f>
        <v>2250000</v>
      </c>
      <c r="F127" s="39" t="n">
        <f aca="false">Aset!$AZ39</f>
        <v>93750</v>
      </c>
      <c r="H127" s="39" t="n">
        <f aca="false">Aset!$BD39</f>
        <v>140625</v>
      </c>
      <c r="J127" s="39" t="n">
        <f aca="false">Aset!$BH39</f>
        <v>187500</v>
      </c>
      <c r="K127" s="32"/>
    </row>
    <row r="128" customFormat="false" ht="8.25" hidden="false" customHeight="true" outlineLevel="0" collapsed="false">
      <c r="B128" s="46"/>
      <c r="K128" s="32"/>
    </row>
    <row r="129" customFormat="false" ht="14.25" hidden="false" customHeight="true" outlineLevel="0" collapsed="false">
      <c r="B129" s="73" t="s">
        <v>30</v>
      </c>
      <c r="C129" s="74" t="s">
        <v>54</v>
      </c>
      <c r="D129" s="3"/>
      <c r="F129" s="3"/>
      <c r="H129" s="3"/>
      <c r="J129" s="31"/>
      <c r="K129" s="32"/>
    </row>
    <row r="130" customFormat="false" ht="8.25" hidden="false" customHeight="true" outlineLevel="0" collapsed="false">
      <c r="B130" s="75"/>
      <c r="C130" s="76"/>
      <c r="D130" s="3"/>
      <c r="F130" s="3"/>
      <c r="H130" s="3"/>
      <c r="J130" s="31"/>
      <c r="K130" s="32"/>
    </row>
    <row r="131" customFormat="false" ht="14.25" hidden="false" customHeight="true" outlineLevel="0" collapsed="false">
      <c r="B131" s="61" t="s">
        <v>32</v>
      </c>
      <c r="C131" s="76" t="s">
        <v>55</v>
      </c>
      <c r="D131" s="3"/>
      <c r="F131" s="3"/>
      <c r="H131" s="3"/>
      <c r="J131" s="31"/>
      <c r="K131" s="32"/>
    </row>
    <row r="132" customFormat="false" ht="14.25" hidden="false" customHeight="true" outlineLevel="0" collapsed="false">
      <c r="B132" s="35" t="n">
        <v>1</v>
      </c>
      <c r="C132" s="36" t="s">
        <v>56</v>
      </c>
      <c r="D132" s="39" t="n">
        <f aca="false">Aset!$H43</f>
        <v>5000000</v>
      </c>
      <c r="F132" s="39" t="n">
        <f aca="false">Aset!$AZ43</f>
        <v>104166</v>
      </c>
      <c r="H132" s="39" t="n">
        <f aca="false">Aset!$BD43</f>
        <v>208332</v>
      </c>
      <c r="J132" s="39" t="n">
        <f aca="false">Aset!$BH43</f>
        <v>312498</v>
      </c>
      <c r="K132" s="32"/>
    </row>
    <row r="133" customFormat="false" ht="14.25" hidden="false" customHeight="true" outlineLevel="0" collapsed="false">
      <c r="B133" s="46"/>
      <c r="K133" s="32"/>
    </row>
    <row r="134" customFormat="false" ht="14.25" hidden="false" customHeight="true" outlineLevel="0" collapsed="false">
      <c r="B134" s="46"/>
      <c r="C134" s="54" t="s">
        <v>37</v>
      </c>
      <c r="F134" s="39" t="n">
        <f aca="false">Aset!$AZ46</f>
        <v>14709507</v>
      </c>
      <c r="H134" s="39" t="n">
        <f aca="false">Aset!$BD46</f>
        <v>16864648</v>
      </c>
      <c r="J134" s="39" t="n">
        <f aca="false">Aset!$BH46</f>
        <v>19142684</v>
      </c>
      <c r="K134" s="32"/>
    </row>
    <row r="135" customFormat="false" ht="14.25" hidden="false" customHeight="true" outlineLevel="0" collapsed="false">
      <c r="B135" s="46"/>
      <c r="C135" s="54" t="s">
        <v>38</v>
      </c>
      <c r="F135" s="39" t="n">
        <f aca="false">Aset!$AZ47</f>
        <v>2155141</v>
      </c>
      <c r="H135" s="39" t="n">
        <f aca="false">Aset!$BD47</f>
        <v>2155141</v>
      </c>
      <c r="J135" s="39" t="n">
        <f aca="false">Aset!$BH47</f>
        <v>2278036</v>
      </c>
      <c r="K135" s="32"/>
    </row>
    <row r="136" customFormat="false" ht="14.25" hidden="false" customHeight="true" outlineLevel="0" collapsed="false">
      <c r="B136" s="46"/>
      <c r="C136" s="54" t="s">
        <v>39</v>
      </c>
      <c r="F136" s="39" t="n">
        <f aca="false">Aset!$AZ48</f>
        <v>11718662</v>
      </c>
      <c r="H136" s="39" t="n">
        <f aca="false">Aset!$BD48</f>
        <v>13873803</v>
      </c>
      <c r="J136" s="39" t="n">
        <f aca="false">Aset!$BH48</f>
        <v>16151839</v>
      </c>
      <c r="K136" s="32"/>
    </row>
    <row r="137" customFormat="false" ht="8.25" hidden="false" customHeight="true" outlineLevel="0" collapsed="false">
      <c r="B137" s="48"/>
      <c r="C137" s="49"/>
      <c r="D137" s="51"/>
      <c r="E137" s="49"/>
      <c r="F137" s="51"/>
      <c r="G137" s="49"/>
      <c r="H137" s="51"/>
      <c r="I137" s="49"/>
      <c r="J137" s="52"/>
      <c r="K137" s="53"/>
    </row>
    <row r="138" customFormat="false" ht="8.25" hidden="false" customHeight="true" outlineLevel="0" collapsed="false">
      <c r="D138" s="4"/>
      <c r="M138" s="3"/>
      <c r="P138" s="3"/>
      <c r="Q138" s="3"/>
      <c r="T138" s="3"/>
      <c r="U138" s="3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</row>
    <row r="65355" customFormat="false" ht="12.75" hidden="false" customHeight="true" outlineLevel="0" collapsed="false"/>
    <row r="65356" customFormat="false" ht="12.75" hidden="false" customHeight="true" outlineLevel="0" collapsed="false"/>
    <row r="65357" customFormat="false" ht="12.75" hidden="false" customHeight="true" outlineLevel="0" collapsed="false"/>
    <row r="65358" customFormat="false" ht="12.75" hidden="false" customHeight="true" outlineLevel="0" collapsed="false"/>
    <row r="65359" customFormat="false" ht="12.75" hidden="false" customHeight="true" outlineLevel="0" collapsed="false"/>
    <row r="65360" customFormat="false" ht="12.75" hidden="false" customHeight="true" outlineLevel="0" collapsed="false"/>
    <row r="65361" customFormat="false" ht="12.75" hidden="false" customHeight="true" outlineLevel="0" collapsed="false"/>
    <row r="65362" customFormat="false" ht="12.75" hidden="false" customHeight="true" outlineLevel="0" collapsed="false"/>
    <row r="65363" customFormat="false" ht="12.75" hidden="false" customHeight="true" outlineLevel="0" collapsed="false"/>
    <row r="65364" customFormat="false" ht="12.75" hidden="false" customHeight="true" outlineLevel="0" collapsed="false"/>
    <row r="65365" customFormat="false" ht="12.75" hidden="false" customHeight="true" outlineLevel="0" collapsed="false"/>
    <row r="65366" customFormat="false" ht="12.75" hidden="false" customHeight="true" outlineLevel="0" collapsed="false"/>
    <row r="65367" customFormat="false" ht="12.75" hidden="false" customHeight="true" outlineLevel="0" collapsed="false"/>
    <row r="65368" customFormat="false" ht="12.75" hidden="false" customHeight="true" outlineLevel="0" collapsed="false"/>
    <row r="65369" customFormat="false" ht="12.75" hidden="false" customHeight="true" outlineLevel="0" collapsed="false"/>
    <row r="65370" customFormat="false" ht="12.75" hidden="false" customHeight="true" outlineLevel="0" collapsed="false"/>
    <row r="65371" customFormat="false" ht="12.75" hidden="false" customHeight="true" outlineLevel="0" collapsed="false"/>
    <row r="65372" customFormat="false" ht="12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37" man="true" max="16383" min="0"/>
    <brk id="69" man="true" max="16383" min="0"/>
    <brk id="106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9C4"/>
    <pageSetUpPr fitToPage="false"/>
  </sheetPr>
  <dimension ref="B1:IY65359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25" zeroHeight="false" outlineLevelRow="0" outlineLevelCol="1"/>
  <cols>
    <col collapsed="false" customWidth="true" hidden="false" outlineLevel="0" max="1" min="1" style="1" width="2.56"/>
    <col collapsed="false" customWidth="true" hidden="false" outlineLevel="0" max="2" min="2" style="2" width="5.11"/>
    <col collapsed="false" customWidth="true" hidden="false" outlineLevel="0" max="3" min="3" style="2" width="25.56"/>
    <col collapsed="false" customWidth="true" hidden="false" outlineLevel="1" max="4" min="4" style="2" width="15.33"/>
    <col collapsed="false" customWidth="true" hidden="false" outlineLevel="1" max="5" min="5" style="2" width="2.56"/>
    <col collapsed="false" customWidth="true" hidden="false" outlineLevel="1" max="6" min="6" style="2" width="15.33"/>
    <col collapsed="false" customWidth="true" hidden="false" outlineLevel="1" max="7" min="7" style="2" width="2.56"/>
    <col collapsed="false" customWidth="true" hidden="false" outlineLevel="1" max="8" min="8" style="2" width="15.33"/>
    <col collapsed="false" customWidth="true" hidden="false" outlineLevel="1" max="9" min="9" style="2" width="2.56"/>
    <col collapsed="false" customWidth="true" hidden="false" outlineLevel="1" max="10" min="10" style="2" width="15.33"/>
    <col collapsed="false" customWidth="true" hidden="false" outlineLevel="0" max="12" min="11" style="2" width="2.56"/>
    <col collapsed="false" customWidth="false" hidden="false" outlineLevel="0" max="248" min="13" style="2" width="8.88"/>
    <col collapsed="false" customWidth="false" hidden="false" outlineLevel="0" max="259" min="249" style="1" width="8.88"/>
    <col collapsed="false" customWidth="true" hidden="false" outlineLevel="0" max="16384" min="16336" style="65" width="11.56"/>
  </cols>
  <sheetData>
    <row r="1" customFormat="false" ht="8.25" hidden="false" customHeight="true" outlineLevel="0" collapsed="false">
      <c r="D1" s="4"/>
      <c r="M1" s="3"/>
      <c r="P1" s="3"/>
      <c r="Q1" s="3"/>
      <c r="T1" s="3"/>
      <c r="U1" s="3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</row>
    <row r="2" customFormat="false" ht="19.5" hidden="false" customHeight="true" outlineLevel="0" collapsed="false">
      <c r="C2" s="5" t="s">
        <v>0</v>
      </c>
      <c r="D2" s="4"/>
      <c r="J2" s="4"/>
      <c r="K2" s="4"/>
    </row>
    <row r="3" customFormat="false" ht="19.5" hidden="false" customHeight="true" outlineLevel="0" collapsed="false">
      <c r="C3" s="6" t="s">
        <v>1</v>
      </c>
      <c r="D3" s="4"/>
    </row>
    <row r="4" customFormat="false" ht="8.25" hidden="false" customHeight="true" outlineLevel="0" collapsed="false">
      <c r="D4" s="4"/>
      <c r="M4" s="3"/>
      <c r="P4" s="3"/>
      <c r="Q4" s="3"/>
      <c r="T4" s="3"/>
      <c r="U4" s="3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</row>
    <row r="5" customFormat="false" ht="8.25" hidden="false" customHeight="true" outlineLevel="0" collapsed="false">
      <c r="D5" s="4"/>
      <c r="M5" s="3"/>
      <c r="P5" s="3"/>
      <c r="Q5" s="3"/>
      <c r="T5" s="3"/>
      <c r="U5" s="3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</row>
    <row r="6" customFormat="false" ht="14.25" hidden="false" customHeight="false" outlineLevel="0" collapsed="false">
      <c r="B6" s="18" t="s">
        <v>89</v>
      </c>
      <c r="C6" s="18"/>
    </row>
    <row r="7" customFormat="false" ht="14.25" hidden="false" customHeight="true" outlineLevel="0" collapsed="false">
      <c r="B7" s="68"/>
      <c r="C7" s="69" t="s">
        <v>28</v>
      </c>
      <c r="D7" s="70" t="s">
        <v>4</v>
      </c>
      <c r="E7" s="70"/>
      <c r="F7" s="71" t="n">
        <f aca="false">Aset!P51</f>
        <v>42766</v>
      </c>
      <c r="G7" s="70"/>
      <c r="H7" s="71" t="n">
        <f aca="false">Aset!T51</f>
        <v>42794</v>
      </c>
      <c r="I7" s="70"/>
      <c r="J7" s="71" t="n">
        <f aca="false">Aset!X51</f>
        <v>42825</v>
      </c>
      <c r="K7" s="25"/>
    </row>
    <row r="8" customFormat="false" ht="8.25" hidden="false" customHeight="true" outlineLevel="0" collapsed="false">
      <c r="B8" s="68"/>
      <c r="C8" s="69"/>
      <c r="D8" s="70"/>
      <c r="E8" s="70"/>
      <c r="F8" s="72"/>
      <c r="G8" s="70"/>
      <c r="H8" s="72"/>
      <c r="I8" s="70"/>
      <c r="J8" s="72"/>
      <c r="K8" s="25"/>
    </row>
    <row r="9" customFormat="false" ht="14.25" hidden="false" customHeight="true" outlineLevel="0" collapsed="false">
      <c r="B9" s="73" t="s">
        <v>30</v>
      </c>
      <c r="C9" s="74" t="s">
        <v>31</v>
      </c>
      <c r="D9" s="3"/>
      <c r="F9" s="3"/>
      <c r="H9" s="3"/>
      <c r="J9" s="31"/>
      <c r="K9" s="32"/>
    </row>
    <row r="10" customFormat="false" ht="8.25" hidden="false" customHeight="true" outlineLevel="0" collapsed="false">
      <c r="B10" s="75"/>
      <c r="C10" s="76"/>
      <c r="D10" s="3"/>
      <c r="F10" s="3"/>
      <c r="H10" s="3"/>
      <c r="J10" s="31"/>
      <c r="K10" s="32"/>
    </row>
    <row r="11" customFormat="false" ht="14.25" hidden="false" customHeight="true" outlineLevel="0" collapsed="false">
      <c r="B11" s="61" t="s">
        <v>32</v>
      </c>
      <c r="C11" s="76" t="s">
        <v>33</v>
      </c>
      <c r="D11" s="3"/>
      <c r="F11" s="3"/>
      <c r="H11" s="3"/>
      <c r="J11" s="31"/>
      <c r="K11" s="32"/>
    </row>
    <row r="12" customFormat="false" ht="14.25" hidden="false" customHeight="true" outlineLevel="0" collapsed="false">
      <c r="B12" s="35" t="n">
        <v>1</v>
      </c>
      <c r="C12" s="36" t="s">
        <v>34</v>
      </c>
      <c r="D12" s="39" t="n">
        <f aca="false">Aset!$H54</f>
        <v>7699000</v>
      </c>
      <c r="F12" s="39" t="n">
        <f aca="false">Aset!$P54</f>
        <v>3528690</v>
      </c>
      <c r="H12" s="39" t="n">
        <f aca="false">Aset!$T54</f>
        <v>3689085</v>
      </c>
      <c r="J12" s="39" t="n">
        <f aca="false">Aset!$X54</f>
        <v>3849480</v>
      </c>
      <c r="K12" s="32"/>
    </row>
    <row r="13" customFormat="false" ht="14.25" hidden="false" customHeight="true" outlineLevel="0" collapsed="false">
      <c r="B13" s="35" t="n">
        <v>2</v>
      </c>
      <c r="C13" s="36" t="s">
        <v>35</v>
      </c>
      <c r="D13" s="39" t="n">
        <f aca="false">Aset!$H55</f>
        <v>8400000</v>
      </c>
      <c r="F13" s="39" t="n">
        <f aca="false">Aset!$P55</f>
        <v>3500000</v>
      </c>
      <c r="H13" s="39" t="n">
        <f aca="false">Aset!$T55</f>
        <v>3675000</v>
      </c>
      <c r="J13" s="39" t="n">
        <f aca="false">Aset!$X55</f>
        <v>3850000</v>
      </c>
      <c r="K13" s="32"/>
    </row>
    <row r="14" customFormat="false" ht="14.25" hidden="false" customHeight="true" outlineLevel="0" collapsed="false">
      <c r="B14" s="35" t="n">
        <v>3</v>
      </c>
      <c r="C14" s="36" t="s">
        <v>36</v>
      </c>
      <c r="D14" s="39" t="n">
        <f aca="false">Aset!$H56</f>
        <v>3094000</v>
      </c>
      <c r="F14" s="39" t="n">
        <f aca="false">Aset!$P56</f>
        <v>1160244</v>
      </c>
      <c r="H14" s="39" t="n">
        <f aca="false">Aset!$T56</f>
        <v>1224702</v>
      </c>
      <c r="J14" s="39" t="n">
        <f aca="false">Aset!$X56</f>
        <v>1289160</v>
      </c>
      <c r="K14" s="32"/>
    </row>
    <row r="15" customFormat="false" ht="14.25" hidden="false" customHeight="true" outlineLevel="0" collapsed="false">
      <c r="B15" s="35" t="n">
        <v>4</v>
      </c>
      <c r="C15" s="36" t="s">
        <v>41</v>
      </c>
      <c r="D15" s="39" t="n">
        <f aca="false">Aset!$H57</f>
        <v>11599000</v>
      </c>
      <c r="F15" s="39" t="n">
        <f aca="false">Aset!$P57</f>
        <v>2174805</v>
      </c>
      <c r="H15" s="39" t="n">
        <f aca="false">Aset!$T57</f>
        <v>2416450</v>
      </c>
      <c r="J15" s="39" t="n">
        <f aca="false">Aset!$X57</f>
        <v>2658095</v>
      </c>
      <c r="K15" s="32"/>
    </row>
    <row r="16" customFormat="false" ht="14.25" hidden="false" customHeight="true" outlineLevel="0" collapsed="false">
      <c r="B16" s="35" t="n">
        <v>5</v>
      </c>
      <c r="C16" s="36" t="s">
        <v>42</v>
      </c>
      <c r="D16" s="39" t="n">
        <f aca="false">Aset!$H58</f>
        <v>5999000</v>
      </c>
      <c r="F16" s="39" t="n">
        <f aca="false">Aset!$P58</f>
        <v>874853</v>
      </c>
      <c r="H16" s="39" t="n">
        <f aca="false">Aset!$T58</f>
        <v>999832</v>
      </c>
      <c r="J16" s="39" t="n">
        <f aca="false">Aset!$X58</f>
        <v>1124811</v>
      </c>
      <c r="K16" s="32"/>
    </row>
    <row r="17" customFormat="false" ht="14.25" hidden="false" customHeight="true" outlineLevel="0" collapsed="false">
      <c r="B17" s="35" t="n">
        <v>6</v>
      </c>
      <c r="C17" s="36" t="s">
        <v>43</v>
      </c>
      <c r="D17" s="39" t="n">
        <f aca="false">Aset!$H59</f>
        <v>5899000</v>
      </c>
      <c r="F17" s="39" t="n">
        <f aca="false">Aset!$P59</f>
        <v>245790</v>
      </c>
      <c r="H17" s="39" t="n">
        <f aca="false">Aset!$T59</f>
        <v>368685</v>
      </c>
      <c r="J17" s="39" t="n">
        <f aca="false">Aset!$X59</f>
        <v>491580</v>
      </c>
      <c r="K17" s="32"/>
    </row>
    <row r="18" customFormat="false" ht="14.25" hidden="false" customHeight="true" outlineLevel="0" collapsed="false">
      <c r="B18" s="61" t="s">
        <v>61</v>
      </c>
      <c r="C18" s="76" t="s">
        <v>44</v>
      </c>
      <c r="D18" s="3"/>
      <c r="F18" s="3"/>
      <c r="H18" s="3"/>
      <c r="J18" s="31"/>
      <c r="K18" s="32"/>
    </row>
    <row r="19" customFormat="false" ht="14.25" hidden="false" customHeight="true" outlineLevel="0" collapsed="false">
      <c r="B19" s="35" t="n">
        <v>7</v>
      </c>
      <c r="C19" s="36" t="s">
        <v>45</v>
      </c>
      <c r="D19" s="39" t="n">
        <f aca="false">Aset!$H61</f>
        <v>13000000</v>
      </c>
      <c r="F19" s="39" t="n">
        <f aca="false">Aset!$P61</f>
        <v>2708330</v>
      </c>
      <c r="H19" s="39" t="n">
        <f aca="false">Aset!$T61</f>
        <v>2979163</v>
      </c>
      <c r="J19" s="39" t="n">
        <f aca="false">Aset!$X61</f>
        <v>3249996</v>
      </c>
      <c r="K19" s="32"/>
    </row>
    <row r="20" customFormat="false" ht="14.25" hidden="false" customHeight="true" outlineLevel="0" collapsed="false">
      <c r="B20" s="35" t="n">
        <v>8</v>
      </c>
      <c r="C20" s="36" t="s">
        <v>46</v>
      </c>
      <c r="D20" s="39" t="n">
        <f aca="false">Aset!$H62</f>
        <v>14000000</v>
      </c>
      <c r="F20" s="39" t="n">
        <f aca="false">Aset!$P62</f>
        <v>2041662</v>
      </c>
      <c r="H20" s="39" t="n">
        <f aca="false">Aset!$T62</f>
        <v>2333328</v>
      </c>
      <c r="J20" s="39" t="n">
        <f aca="false">Aset!$X62</f>
        <v>2624994</v>
      </c>
      <c r="K20" s="32"/>
    </row>
    <row r="21" customFormat="false" ht="14.25" hidden="false" customHeight="true" outlineLevel="0" collapsed="false">
      <c r="B21" s="35" t="n">
        <v>9</v>
      </c>
      <c r="C21" s="36" t="s">
        <v>47</v>
      </c>
      <c r="D21" s="39" t="n">
        <f aca="false">Aset!$H63</f>
        <v>10750000</v>
      </c>
      <c r="F21" s="39" t="n">
        <f aca="false">Aset!$P63</f>
        <v>1343748</v>
      </c>
      <c r="H21" s="39" t="n">
        <f aca="false">Aset!$T63</f>
        <v>1567706</v>
      </c>
      <c r="J21" s="39" t="n">
        <f aca="false">Aset!$X63</f>
        <v>1791664</v>
      </c>
      <c r="K21" s="32"/>
    </row>
    <row r="22" customFormat="false" ht="14.25" hidden="false" customHeight="true" outlineLevel="0" collapsed="false">
      <c r="B22" s="35" t="n">
        <v>10</v>
      </c>
      <c r="C22" s="36" t="s">
        <v>48</v>
      </c>
      <c r="D22" s="39" t="n">
        <f aca="false">Aset!$H64</f>
        <v>3699000</v>
      </c>
      <c r="F22" s="39" t="n">
        <f aca="false">Aset!$P64</f>
        <v>308248</v>
      </c>
      <c r="H22" s="39" t="n">
        <f aca="false">Aset!$T64</f>
        <v>385310</v>
      </c>
      <c r="J22" s="39" t="n">
        <f aca="false">Aset!$X64</f>
        <v>462372</v>
      </c>
      <c r="K22" s="32"/>
    </row>
    <row r="23" customFormat="false" ht="14.25" hidden="false" customHeight="true" outlineLevel="0" collapsed="false">
      <c r="B23" s="35" t="n">
        <v>11</v>
      </c>
      <c r="C23" s="36" t="s">
        <v>58</v>
      </c>
      <c r="D23" s="39" t="n">
        <f aca="false">Aset!$H65</f>
        <v>2899000</v>
      </c>
      <c r="F23" s="39" t="n">
        <f aca="false">Aset!$P65</f>
        <v>0</v>
      </c>
      <c r="H23" s="39" t="n">
        <f aca="false">Aset!$T65</f>
        <v>0</v>
      </c>
      <c r="J23" s="39" t="n">
        <f aca="false">Aset!$X65</f>
        <v>0</v>
      </c>
      <c r="K23" s="32"/>
    </row>
    <row r="24" customFormat="false" ht="14.25" hidden="false" customHeight="true" outlineLevel="0" collapsed="false">
      <c r="B24" s="61" t="s">
        <v>66</v>
      </c>
      <c r="C24" s="76" t="s">
        <v>49</v>
      </c>
      <c r="D24" s="3"/>
      <c r="F24" s="3"/>
      <c r="H24" s="3"/>
      <c r="J24" s="31"/>
      <c r="K24" s="32"/>
    </row>
    <row r="25" customFormat="false" ht="14.25" hidden="false" customHeight="true" outlineLevel="0" collapsed="false">
      <c r="B25" s="35" t="n">
        <v>12</v>
      </c>
      <c r="C25" s="36" t="s">
        <v>50</v>
      </c>
      <c r="D25" s="39" t="n">
        <f aca="false">Aset!$H67</f>
        <v>12700000</v>
      </c>
      <c r="F25" s="39" t="n">
        <f aca="false">Aset!$P67</f>
        <v>2116664</v>
      </c>
      <c r="H25" s="39" t="n">
        <f aca="false">Aset!$T67</f>
        <v>2381247</v>
      </c>
      <c r="J25" s="39" t="n">
        <f aca="false">Aset!$X67</f>
        <v>2645830</v>
      </c>
      <c r="K25" s="32"/>
    </row>
    <row r="26" customFormat="false" ht="14.25" hidden="false" customHeight="true" outlineLevel="0" collapsed="false">
      <c r="B26" s="35" t="n">
        <v>13</v>
      </c>
      <c r="C26" s="36" t="s">
        <v>51</v>
      </c>
      <c r="D26" s="39" t="n">
        <f aca="false">Aset!$H68</f>
        <v>9897000</v>
      </c>
      <c r="F26" s="39" t="n">
        <f aca="false">Aset!$P68</f>
        <v>1443309</v>
      </c>
      <c r="H26" s="39" t="n">
        <f aca="false">Aset!$T68</f>
        <v>1649496</v>
      </c>
      <c r="J26" s="39" t="n">
        <f aca="false">Aset!$X68</f>
        <v>1855683</v>
      </c>
      <c r="K26" s="32"/>
    </row>
    <row r="27" customFormat="false" ht="14.25" hidden="false" customHeight="true" outlineLevel="0" collapsed="false">
      <c r="B27" s="35" t="n">
        <v>14</v>
      </c>
      <c r="C27" s="36" t="s">
        <v>52</v>
      </c>
      <c r="D27" s="39" t="n">
        <f aca="false">Aset!$H69</f>
        <v>2250000</v>
      </c>
      <c r="F27" s="39" t="n">
        <f aca="false">Aset!$P69</f>
        <v>234375</v>
      </c>
      <c r="H27" s="39" t="n">
        <f aca="false">Aset!$T69</f>
        <v>281250</v>
      </c>
      <c r="J27" s="39" t="n">
        <f aca="false">Aset!$X69</f>
        <v>328125</v>
      </c>
      <c r="K27" s="32"/>
    </row>
    <row r="28" customFormat="false" ht="8.25" hidden="false" customHeight="true" outlineLevel="0" collapsed="false">
      <c r="B28" s="46"/>
      <c r="K28" s="32"/>
    </row>
    <row r="29" customFormat="false" ht="14.25" hidden="false" customHeight="true" outlineLevel="0" collapsed="false">
      <c r="B29" s="73" t="s">
        <v>30</v>
      </c>
      <c r="C29" s="74" t="s">
        <v>54</v>
      </c>
      <c r="D29" s="3"/>
      <c r="F29" s="3"/>
      <c r="H29" s="3"/>
      <c r="J29" s="31"/>
      <c r="K29" s="32"/>
    </row>
    <row r="30" customFormat="false" ht="8.25" hidden="false" customHeight="true" outlineLevel="0" collapsed="false">
      <c r="B30" s="75"/>
      <c r="C30" s="76"/>
      <c r="D30" s="3"/>
      <c r="F30" s="3"/>
      <c r="H30" s="3"/>
      <c r="J30" s="31"/>
      <c r="K30" s="32"/>
    </row>
    <row r="31" customFormat="false" ht="14.25" hidden="false" customHeight="true" outlineLevel="0" collapsed="false">
      <c r="B31" s="61" t="s">
        <v>32</v>
      </c>
      <c r="C31" s="76" t="s">
        <v>55</v>
      </c>
      <c r="D31" s="3"/>
      <c r="F31" s="3"/>
      <c r="H31" s="3"/>
      <c r="J31" s="31"/>
      <c r="K31" s="32"/>
    </row>
    <row r="32" customFormat="false" ht="14.25" hidden="false" customHeight="true" outlineLevel="0" collapsed="false">
      <c r="B32" s="35" t="n">
        <v>1</v>
      </c>
      <c r="C32" s="36" t="s">
        <v>56</v>
      </c>
      <c r="D32" s="39" t="n">
        <f aca="false">Aset!$H73</f>
        <v>5000000</v>
      </c>
      <c r="F32" s="39" t="n">
        <f aca="false">Aset!$P73</f>
        <v>416664</v>
      </c>
      <c r="H32" s="39" t="n">
        <f aca="false">Aset!$T73</f>
        <v>520830</v>
      </c>
      <c r="J32" s="39" t="n">
        <f aca="false">Aset!$X73</f>
        <v>624996</v>
      </c>
      <c r="K32" s="32"/>
    </row>
    <row r="33" customFormat="false" ht="14.25" hidden="false" customHeight="true" outlineLevel="0" collapsed="false">
      <c r="B33" s="46"/>
      <c r="K33" s="32"/>
    </row>
    <row r="34" customFormat="false" ht="14.25" hidden="false" customHeight="true" outlineLevel="0" collapsed="false">
      <c r="B34" s="46"/>
      <c r="C34" s="54" t="s">
        <v>37</v>
      </c>
      <c r="F34" s="39" t="n">
        <f aca="false">Aset!$P76</f>
        <v>22097382</v>
      </c>
      <c r="H34" s="39" t="n">
        <f aca="false">Aset!$T76</f>
        <v>24472084</v>
      </c>
      <c r="J34" s="39" t="n">
        <f aca="false">Aset!$X76</f>
        <v>26846786</v>
      </c>
      <c r="K34" s="32"/>
    </row>
    <row r="35" customFormat="false" ht="14.25" hidden="false" customHeight="true" outlineLevel="0" collapsed="false">
      <c r="B35" s="46"/>
      <c r="C35" s="54" t="s">
        <v>38</v>
      </c>
      <c r="F35" s="39" t="n">
        <f aca="false">Aset!$P77</f>
        <v>2374702</v>
      </c>
      <c r="H35" s="39" t="n">
        <f aca="false">Aset!$T77</f>
        <v>2374702</v>
      </c>
      <c r="J35" s="39" t="n">
        <f aca="false">Aset!$X77</f>
        <v>2374702</v>
      </c>
      <c r="K35" s="32"/>
    </row>
    <row r="36" customFormat="false" ht="14.25" hidden="false" customHeight="true" outlineLevel="0" collapsed="false">
      <c r="B36" s="46"/>
      <c r="C36" s="54" t="s">
        <v>39</v>
      </c>
      <c r="F36" s="39" t="n">
        <f aca="false">Aset!$P78</f>
        <v>2374702</v>
      </c>
      <c r="H36" s="39" t="n">
        <f aca="false">Aset!$T78</f>
        <v>4749404</v>
      </c>
      <c r="J36" s="39" t="n">
        <f aca="false">Aset!$X78</f>
        <v>7124106</v>
      </c>
      <c r="K36" s="32"/>
    </row>
    <row r="37" customFormat="false" ht="8.25" hidden="false" customHeight="true" outlineLevel="0" collapsed="false">
      <c r="B37" s="48"/>
      <c r="C37" s="49"/>
      <c r="D37" s="51"/>
      <c r="E37" s="49"/>
      <c r="F37" s="51"/>
      <c r="G37" s="49"/>
      <c r="H37" s="51"/>
      <c r="I37" s="49"/>
      <c r="J37" s="52"/>
      <c r="K37" s="53"/>
    </row>
    <row r="38" customFormat="false" ht="8.25" hidden="false" customHeight="true" outlineLevel="0" collapsed="false">
      <c r="D38" s="4"/>
      <c r="M38" s="3"/>
      <c r="P38" s="3"/>
      <c r="Q38" s="3"/>
      <c r="T38" s="3"/>
      <c r="U38" s="3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</row>
    <row r="39" customFormat="false" ht="14.25" hidden="false" customHeight="false" outlineLevel="0" collapsed="false">
      <c r="B39" s="18" t="s">
        <v>90</v>
      </c>
      <c r="C39" s="18"/>
    </row>
    <row r="40" customFormat="false" ht="14.25" hidden="false" customHeight="true" outlineLevel="0" collapsed="false">
      <c r="B40" s="68"/>
      <c r="C40" s="69" t="s">
        <v>28</v>
      </c>
      <c r="D40" s="70" t="s">
        <v>4</v>
      </c>
      <c r="E40" s="70"/>
      <c r="F40" s="71" t="n">
        <f aca="false">Aset!AB51</f>
        <v>42855</v>
      </c>
      <c r="G40" s="70"/>
      <c r="H40" s="71" t="n">
        <f aca="false">Aset!AF51</f>
        <v>42886</v>
      </c>
      <c r="I40" s="70"/>
      <c r="J40" s="71" t="n">
        <f aca="false">Aset!AJ51</f>
        <v>42916</v>
      </c>
      <c r="K40" s="25"/>
    </row>
    <row r="41" customFormat="false" ht="8.25" hidden="false" customHeight="true" outlineLevel="0" collapsed="false">
      <c r="B41" s="68"/>
      <c r="C41" s="69"/>
      <c r="D41" s="70"/>
      <c r="E41" s="70"/>
      <c r="F41" s="72"/>
      <c r="G41" s="70"/>
      <c r="H41" s="72"/>
      <c r="I41" s="70"/>
      <c r="J41" s="72"/>
      <c r="K41" s="25"/>
    </row>
    <row r="42" customFormat="false" ht="14.25" hidden="false" customHeight="true" outlineLevel="0" collapsed="false">
      <c r="B42" s="73" t="s">
        <v>30</v>
      </c>
      <c r="C42" s="74" t="s">
        <v>31</v>
      </c>
      <c r="D42" s="3"/>
      <c r="F42" s="3"/>
      <c r="H42" s="3"/>
      <c r="J42" s="31"/>
      <c r="K42" s="32"/>
    </row>
    <row r="43" customFormat="false" ht="8.25" hidden="false" customHeight="true" outlineLevel="0" collapsed="false">
      <c r="B43" s="75"/>
      <c r="C43" s="76"/>
      <c r="D43" s="3"/>
      <c r="F43" s="3"/>
      <c r="H43" s="3"/>
      <c r="J43" s="31"/>
      <c r="K43" s="32"/>
    </row>
    <row r="44" customFormat="false" ht="14.25" hidden="false" customHeight="true" outlineLevel="0" collapsed="false">
      <c r="B44" s="61" t="s">
        <v>32</v>
      </c>
      <c r="C44" s="76" t="s">
        <v>33</v>
      </c>
      <c r="D44" s="3"/>
      <c r="F44" s="3"/>
      <c r="H44" s="3"/>
      <c r="J44" s="31"/>
      <c r="K44" s="32"/>
    </row>
    <row r="45" customFormat="false" ht="14.25" hidden="false" customHeight="true" outlineLevel="0" collapsed="false">
      <c r="B45" s="35" t="n">
        <v>1</v>
      </c>
      <c r="C45" s="36" t="s">
        <v>34</v>
      </c>
      <c r="D45" s="39" t="n">
        <f aca="false">Aset!$H54</f>
        <v>7699000</v>
      </c>
      <c r="F45" s="39" t="n">
        <f aca="false">Aset!$AB54</f>
        <v>4009875</v>
      </c>
      <c r="H45" s="39" t="n">
        <f aca="false">Aset!$AF54</f>
        <v>4170270</v>
      </c>
      <c r="J45" s="39" t="n">
        <f aca="false">Aset!$AJ54</f>
        <v>4330665</v>
      </c>
      <c r="K45" s="32"/>
    </row>
    <row r="46" customFormat="false" ht="14.25" hidden="false" customHeight="true" outlineLevel="0" collapsed="false">
      <c r="B46" s="35" t="n">
        <v>2</v>
      </c>
      <c r="C46" s="36" t="s">
        <v>35</v>
      </c>
      <c r="D46" s="39" t="n">
        <f aca="false">Aset!$H55</f>
        <v>8400000</v>
      </c>
      <c r="F46" s="39" t="n">
        <f aca="false">Aset!$AB55</f>
        <v>4025000</v>
      </c>
      <c r="H46" s="39" t="n">
        <f aca="false">Aset!$AF55</f>
        <v>4200000</v>
      </c>
      <c r="J46" s="39" t="n">
        <f aca="false">Aset!$AJ55</f>
        <v>4375000</v>
      </c>
      <c r="K46" s="32"/>
    </row>
    <row r="47" customFormat="false" ht="14.25" hidden="false" customHeight="true" outlineLevel="0" collapsed="false">
      <c r="B47" s="35" t="n">
        <v>3</v>
      </c>
      <c r="C47" s="36" t="s">
        <v>36</v>
      </c>
      <c r="D47" s="39" t="n">
        <f aca="false">Aset!$H56</f>
        <v>3094000</v>
      </c>
      <c r="F47" s="39" t="n">
        <f aca="false">Aset!$AB56</f>
        <v>1353618</v>
      </c>
      <c r="H47" s="39" t="n">
        <f aca="false">Aset!$AF56</f>
        <v>1418076</v>
      </c>
      <c r="J47" s="39" t="n">
        <f aca="false">Aset!$AJ56</f>
        <v>1482534</v>
      </c>
      <c r="K47" s="32"/>
    </row>
    <row r="48" customFormat="false" ht="14.25" hidden="false" customHeight="true" outlineLevel="0" collapsed="false">
      <c r="B48" s="35" t="n">
        <v>4</v>
      </c>
      <c r="C48" s="36" t="s">
        <v>41</v>
      </c>
      <c r="D48" s="39" t="n">
        <f aca="false">Aset!$H57</f>
        <v>11599000</v>
      </c>
      <c r="F48" s="39" t="n">
        <f aca="false">Aset!$AB57</f>
        <v>2899740</v>
      </c>
      <c r="H48" s="39" t="n">
        <f aca="false">Aset!$AF57</f>
        <v>3141385</v>
      </c>
      <c r="J48" s="39" t="n">
        <f aca="false">Aset!$AJ57</f>
        <v>3383030</v>
      </c>
      <c r="K48" s="32"/>
    </row>
    <row r="49" customFormat="false" ht="14.25" hidden="false" customHeight="true" outlineLevel="0" collapsed="false">
      <c r="B49" s="35" t="n">
        <v>5</v>
      </c>
      <c r="C49" s="36" t="s">
        <v>42</v>
      </c>
      <c r="D49" s="39" t="n">
        <f aca="false">Aset!$H58</f>
        <v>5999000</v>
      </c>
      <c r="F49" s="39" t="n">
        <f aca="false">Aset!$AB58</f>
        <v>1249790</v>
      </c>
      <c r="H49" s="39" t="n">
        <f aca="false">Aset!$AF58</f>
        <v>1374769</v>
      </c>
      <c r="J49" s="39" t="n">
        <f aca="false">Aset!$AJ58</f>
        <v>1499748</v>
      </c>
      <c r="K49" s="32"/>
    </row>
    <row r="50" customFormat="false" ht="14.25" hidden="false" customHeight="true" outlineLevel="0" collapsed="false">
      <c r="B50" s="35" t="n">
        <v>6</v>
      </c>
      <c r="C50" s="36" t="s">
        <v>43</v>
      </c>
      <c r="D50" s="39" t="n">
        <f aca="false">Aset!$H59</f>
        <v>5899000</v>
      </c>
      <c r="F50" s="39" t="n">
        <f aca="false">Aset!$AB59</f>
        <v>614475</v>
      </c>
      <c r="H50" s="39" t="n">
        <f aca="false">Aset!$AF59</f>
        <v>737370</v>
      </c>
      <c r="J50" s="39" t="n">
        <f aca="false">Aset!$AJ59</f>
        <v>860265</v>
      </c>
      <c r="K50" s="32"/>
    </row>
    <row r="51" customFormat="false" ht="14.25" hidden="false" customHeight="true" outlineLevel="0" collapsed="false">
      <c r="B51" s="61" t="s">
        <v>61</v>
      </c>
      <c r="C51" s="76" t="s">
        <v>44</v>
      </c>
      <c r="D51" s="3"/>
      <c r="F51" s="3"/>
      <c r="H51" s="3"/>
      <c r="J51" s="31"/>
      <c r="K51" s="32"/>
    </row>
    <row r="52" customFormat="false" ht="14.25" hidden="false" customHeight="true" outlineLevel="0" collapsed="false">
      <c r="B52" s="35" t="n">
        <v>7</v>
      </c>
      <c r="C52" s="36" t="s">
        <v>45</v>
      </c>
      <c r="D52" s="39" t="n">
        <f aca="false">Aset!$H61</f>
        <v>13000000</v>
      </c>
      <c r="F52" s="39" t="n">
        <f aca="false">Aset!$AB61</f>
        <v>3520829</v>
      </c>
      <c r="H52" s="39" t="n">
        <f aca="false">Aset!$AF61</f>
        <v>3791662</v>
      </c>
      <c r="J52" s="39" t="n">
        <f aca="false">Aset!$AJ61</f>
        <v>4062495</v>
      </c>
      <c r="K52" s="32"/>
    </row>
    <row r="53" customFormat="false" ht="14.25" hidden="false" customHeight="true" outlineLevel="0" collapsed="false">
      <c r="B53" s="35" t="n">
        <v>8</v>
      </c>
      <c r="C53" s="36" t="s">
        <v>46</v>
      </c>
      <c r="D53" s="39" t="n">
        <f aca="false">Aset!$H62</f>
        <v>14000000</v>
      </c>
      <c r="F53" s="39" t="n">
        <f aca="false">Aset!$AB62</f>
        <v>2916660</v>
      </c>
      <c r="H53" s="39" t="n">
        <f aca="false">Aset!$AF62</f>
        <v>3208326</v>
      </c>
      <c r="J53" s="39" t="n">
        <f aca="false">Aset!$AJ62</f>
        <v>3499992</v>
      </c>
      <c r="K53" s="32"/>
    </row>
    <row r="54" customFormat="false" ht="14.25" hidden="false" customHeight="true" outlineLevel="0" collapsed="false">
      <c r="B54" s="35" t="n">
        <v>9</v>
      </c>
      <c r="C54" s="36" t="s">
        <v>47</v>
      </c>
      <c r="D54" s="39" t="n">
        <f aca="false">Aset!$H63</f>
        <v>10750000</v>
      </c>
      <c r="F54" s="39" t="n">
        <f aca="false">Aset!$AB63</f>
        <v>2015622</v>
      </c>
      <c r="H54" s="39" t="n">
        <f aca="false">Aset!$AF63</f>
        <v>2239580</v>
      </c>
      <c r="J54" s="39" t="n">
        <f aca="false">Aset!$AJ63</f>
        <v>2463538</v>
      </c>
      <c r="K54" s="32"/>
    </row>
    <row r="55" customFormat="false" ht="14.25" hidden="false" customHeight="true" outlineLevel="0" collapsed="false">
      <c r="B55" s="35" t="n">
        <v>10</v>
      </c>
      <c r="C55" s="36" t="s">
        <v>48</v>
      </c>
      <c r="D55" s="39" t="n">
        <f aca="false">Aset!$H64</f>
        <v>3699000</v>
      </c>
      <c r="F55" s="39" t="n">
        <f aca="false">Aset!$AB64</f>
        <v>539434</v>
      </c>
      <c r="H55" s="39" t="n">
        <f aca="false">Aset!$AF64</f>
        <v>616496</v>
      </c>
      <c r="J55" s="39" t="n">
        <f aca="false">Aset!$AJ64</f>
        <v>693558</v>
      </c>
      <c r="K55" s="32"/>
    </row>
    <row r="56" customFormat="false" ht="14.25" hidden="false" customHeight="true" outlineLevel="0" collapsed="false">
      <c r="B56" s="35" t="n">
        <v>11</v>
      </c>
      <c r="C56" s="36" t="s">
        <v>58</v>
      </c>
      <c r="D56" s="39" t="n">
        <f aca="false">Aset!$H65</f>
        <v>2899000</v>
      </c>
      <c r="F56" s="39" t="n">
        <f aca="false">Aset!$AB65</f>
        <v>0</v>
      </c>
      <c r="H56" s="39" t="n">
        <f aca="false">Aset!$AF65</f>
        <v>0</v>
      </c>
      <c r="J56" s="39" t="n">
        <f aca="false">Aset!$AJ65</f>
        <v>0</v>
      </c>
      <c r="K56" s="32"/>
    </row>
    <row r="57" customFormat="false" ht="14.25" hidden="false" customHeight="true" outlineLevel="0" collapsed="false">
      <c r="B57" s="61" t="s">
        <v>66</v>
      </c>
      <c r="C57" s="76" t="s">
        <v>49</v>
      </c>
      <c r="D57" s="3"/>
      <c r="F57" s="3"/>
      <c r="H57" s="3"/>
      <c r="J57" s="31"/>
      <c r="K57" s="32"/>
    </row>
    <row r="58" customFormat="false" ht="14.25" hidden="false" customHeight="true" outlineLevel="0" collapsed="false">
      <c r="B58" s="35" t="n">
        <v>12</v>
      </c>
      <c r="C58" s="36" t="s">
        <v>50</v>
      </c>
      <c r="D58" s="39" t="n">
        <f aca="false">Aset!$H67</f>
        <v>12700000</v>
      </c>
      <c r="F58" s="39" t="n">
        <f aca="false">Aset!$AB67</f>
        <v>2910413</v>
      </c>
      <c r="H58" s="39" t="n">
        <f aca="false">Aset!$AF67</f>
        <v>3174996</v>
      </c>
      <c r="J58" s="39" t="n">
        <f aca="false">Aset!$AJ67</f>
        <v>3439579</v>
      </c>
      <c r="K58" s="32"/>
    </row>
    <row r="59" customFormat="false" ht="14.25" hidden="false" customHeight="true" outlineLevel="0" collapsed="false">
      <c r="B59" s="35" t="n">
        <v>13</v>
      </c>
      <c r="C59" s="36" t="s">
        <v>51</v>
      </c>
      <c r="D59" s="39" t="n">
        <f aca="false">Aset!$H68</f>
        <v>9897000</v>
      </c>
      <c r="F59" s="39" t="n">
        <f aca="false">Aset!$AB68</f>
        <v>2061870</v>
      </c>
      <c r="H59" s="39" t="n">
        <f aca="false">Aset!$AF68</f>
        <v>2268057</v>
      </c>
      <c r="J59" s="39" t="n">
        <f aca="false">Aset!$AJ68</f>
        <v>2474244</v>
      </c>
      <c r="K59" s="32"/>
    </row>
    <row r="60" customFormat="false" ht="14.25" hidden="false" customHeight="true" outlineLevel="0" collapsed="false">
      <c r="B60" s="35" t="n">
        <v>14</v>
      </c>
      <c r="C60" s="36" t="s">
        <v>52</v>
      </c>
      <c r="D60" s="39" t="n">
        <f aca="false">Aset!$H69</f>
        <v>2250000</v>
      </c>
      <c r="F60" s="39" t="n">
        <f aca="false">Aset!$AB69</f>
        <v>375000</v>
      </c>
      <c r="H60" s="39" t="n">
        <f aca="false">Aset!$AF69</f>
        <v>421875</v>
      </c>
      <c r="J60" s="39" t="n">
        <f aca="false">Aset!$AJ69</f>
        <v>468750</v>
      </c>
      <c r="K60" s="32"/>
    </row>
    <row r="61" customFormat="false" ht="8.25" hidden="false" customHeight="true" outlineLevel="0" collapsed="false">
      <c r="B61" s="46"/>
      <c r="K61" s="32"/>
    </row>
    <row r="62" customFormat="false" ht="14.25" hidden="false" customHeight="true" outlineLevel="0" collapsed="false">
      <c r="B62" s="73" t="s">
        <v>30</v>
      </c>
      <c r="C62" s="74" t="s">
        <v>54</v>
      </c>
      <c r="D62" s="3"/>
      <c r="F62" s="3"/>
      <c r="H62" s="3"/>
      <c r="J62" s="31"/>
      <c r="K62" s="32"/>
    </row>
    <row r="63" customFormat="false" ht="8.25" hidden="false" customHeight="true" outlineLevel="0" collapsed="false">
      <c r="B63" s="75"/>
      <c r="C63" s="76"/>
      <c r="D63" s="3"/>
      <c r="F63" s="3"/>
      <c r="H63" s="3"/>
      <c r="J63" s="31"/>
      <c r="K63" s="32"/>
    </row>
    <row r="64" customFormat="false" ht="14.25" hidden="false" customHeight="true" outlineLevel="0" collapsed="false">
      <c r="B64" s="61" t="s">
        <v>32</v>
      </c>
      <c r="C64" s="76" t="s">
        <v>55</v>
      </c>
      <c r="D64" s="3"/>
      <c r="F64" s="3"/>
      <c r="H64" s="3"/>
      <c r="J64" s="31"/>
      <c r="K64" s="32"/>
    </row>
    <row r="65" customFormat="false" ht="14.25" hidden="false" customHeight="true" outlineLevel="0" collapsed="false">
      <c r="B65" s="35" t="n">
        <v>1</v>
      </c>
      <c r="C65" s="36" t="s">
        <v>56</v>
      </c>
      <c r="D65" s="39" t="n">
        <f aca="false">Aset!$H73</f>
        <v>5000000</v>
      </c>
      <c r="F65" s="39" t="n">
        <f aca="false">Aset!$AB73</f>
        <v>729162</v>
      </c>
      <c r="H65" s="39" t="n">
        <f aca="false">Aset!$AF73</f>
        <v>833328</v>
      </c>
      <c r="J65" s="39" t="n">
        <f aca="false">Aset!$AJ73</f>
        <v>937494</v>
      </c>
      <c r="K65" s="32"/>
    </row>
    <row r="66" customFormat="false" ht="14.25" hidden="false" customHeight="true" outlineLevel="0" collapsed="false">
      <c r="B66" s="46"/>
      <c r="K66" s="32"/>
    </row>
    <row r="67" customFormat="false" ht="14.25" hidden="false" customHeight="true" outlineLevel="0" collapsed="false">
      <c r="B67" s="46"/>
      <c r="C67" s="54" t="s">
        <v>37</v>
      </c>
      <c r="F67" s="39" t="n">
        <f aca="false">Aset!$AB76</f>
        <v>29221488</v>
      </c>
      <c r="H67" s="39" t="n">
        <f aca="false">Aset!$AF76</f>
        <v>31596190</v>
      </c>
      <c r="J67" s="39" t="n">
        <f aca="false">Aset!$AJ76</f>
        <v>33970892</v>
      </c>
      <c r="K67" s="32"/>
    </row>
    <row r="68" customFormat="false" ht="14.25" hidden="false" customHeight="true" outlineLevel="0" collapsed="false">
      <c r="B68" s="46"/>
      <c r="C68" s="54" t="s">
        <v>38</v>
      </c>
      <c r="F68" s="39" t="n">
        <f aca="false">Aset!$AB77</f>
        <v>2374702</v>
      </c>
      <c r="H68" s="39" t="n">
        <f aca="false">Aset!$AF77</f>
        <v>2374702</v>
      </c>
      <c r="J68" s="39" t="n">
        <f aca="false">Aset!$AJ77</f>
        <v>2374702</v>
      </c>
      <c r="K68" s="32"/>
    </row>
    <row r="69" customFormat="false" ht="14.25" hidden="false" customHeight="true" outlineLevel="0" collapsed="false">
      <c r="B69" s="46"/>
      <c r="C69" s="54" t="s">
        <v>39</v>
      </c>
      <c r="F69" s="39" t="n">
        <f aca="false">Aset!$AB78</f>
        <v>9498808</v>
      </c>
      <c r="H69" s="39" t="n">
        <f aca="false">Aset!$AF78</f>
        <v>11873510</v>
      </c>
      <c r="J69" s="39" t="n">
        <f aca="false">Aset!$AJ78</f>
        <v>14248212</v>
      </c>
      <c r="K69" s="32"/>
    </row>
    <row r="70" customFormat="false" ht="8.25" hidden="false" customHeight="true" outlineLevel="0" collapsed="false">
      <c r="B70" s="48"/>
      <c r="C70" s="49"/>
      <c r="D70" s="51"/>
      <c r="E70" s="49"/>
      <c r="F70" s="51"/>
      <c r="G70" s="49"/>
      <c r="H70" s="51"/>
      <c r="I70" s="49"/>
      <c r="J70" s="52"/>
      <c r="K70" s="53"/>
    </row>
    <row r="71" customFormat="false" ht="8.25" hidden="false" customHeight="true" outlineLevel="0" collapsed="false">
      <c r="D71" s="4"/>
      <c r="M71" s="3"/>
      <c r="P71" s="3"/>
      <c r="Q71" s="3"/>
      <c r="T71" s="3"/>
      <c r="U71" s="3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</row>
    <row r="72" customFormat="false" ht="8.25" hidden="false" customHeight="true" outlineLevel="0" collapsed="false">
      <c r="D72" s="4"/>
      <c r="M72" s="3"/>
      <c r="P72" s="3"/>
      <c r="Q72" s="3"/>
      <c r="T72" s="3"/>
      <c r="U72" s="3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</row>
    <row r="73" customFormat="false" ht="19.5" hidden="false" customHeight="true" outlineLevel="0" collapsed="false">
      <c r="C73" s="5" t="s">
        <v>0</v>
      </c>
      <c r="D73" s="4"/>
      <c r="J73" s="4"/>
      <c r="K73" s="4"/>
    </row>
    <row r="74" customFormat="false" ht="19.5" hidden="false" customHeight="true" outlineLevel="0" collapsed="false">
      <c r="C74" s="6" t="s">
        <v>86</v>
      </c>
      <c r="D74" s="4"/>
    </row>
    <row r="75" customFormat="false" ht="8.25" hidden="false" customHeight="true" outlineLevel="0" collapsed="false">
      <c r="D75" s="4"/>
      <c r="M75" s="3"/>
      <c r="P75" s="3"/>
      <c r="Q75" s="3"/>
      <c r="T75" s="3"/>
      <c r="U75" s="3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</row>
    <row r="76" customFormat="false" ht="8.25" hidden="false" customHeight="true" outlineLevel="0" collapsed="false">
      <c r="D76" s="4"/>
      <c r="M76" s="3"/>
      <c r="P76" s="3"/>
      <c r="Q76" s="3"/>
      <c r="T76" s="3"/>
      <c r="U76" s="3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</row>
    <row r="77" customFormat="false" ht="14.25" hidden="false" customHeight="false" outlineLevel="0" collapsed="false">
      <c r="B77" s="18" t="s">
        <v>91</v>
      </c>
      <c r="C77" s="18"/>
    </row>
    <row r="78" customFormat="false" ht="14.25" hidden="false" customHeight="true" outlineLevel="0" collapsed="false">
      <c r="B78" s="68"/>
      <c r="C78" s="69" t="s">
        <v>28</v>
      </c>
      <c r="D78" s="70" t="s">
        <v>4</v>
      </c>
      <c r="E78" s="70"/>
      <c r="F78" s="71" t="n">
        <f aca="false">Aset!AN51</f>
        <v>42946</v>
      </c>
      <c r="G78" s="70"/>
      <c r="H78" s="71" t="n">
        <f aca="false">Aset!AR51</f>
        <v>42978</v>
      </c>
      <c r="I78" s="70"/>
      <c r="J78" s="71" t="n">
        <f aca="false">Aset!AV51</f>
        <v>43008</v>
      </c>
      <c r="K78" s="25"/>
    </row>
    <row r="79" customFormat="false" ht="8.25" hidden="false" customHeight="true" outlineLevel="0" collapsed="false">
      <c r="B79" s="68"/>
      <c r="C79" s="69"/>
      <c r="D79" s="70"/>
      <c r="E79" s="70"/>
      <c r="F79" s="72"/>
      <c r="G79" s="70"/>
      <c r="H79" s="72"/>
      <c r="I79" s="70"/>
      <c r="J79" s="72"/>
      <c r="K79" s="25"/>
    </row>
    <row r="80" customFormat="false" ht="14.25" hidden="false" customHeight="true" outlineLevel="0" collapsed="false">
      <c r="B80" s="73" t="s">
        <v>30</v>
      </c>
      <c r="C80" s="74" t="s">
        <v>31</v>
      </c>
      <c r="D80" s="3"/>
      <c r="F80" s="3"/>
      <c r="H80" s="3"/>
      <c r="J80" s="31"/>
      <c r="K80" s="32"/>
    </row>
    <row r="81" customFormat="false" ht="8.25" hidden="false" customHeight="true" outlineLevel="0" collapsed="false">
      <c r="B81" s="75"/>
      <c r="C81" s="76"/>
      <c r="D81" s="3"/>
      <c r="F81" s="3"/>
      <c r="H81" s="3"/>
      <c r="J81" s="31"/>
      <c r="K81" s="32"/>
    </row>
    <row r="82" customFormat="false" ht="14.25" hidden="false" customHeight="true" outlineLevel="0" collapsed="false">
      <c r="B82" s="61" t="s">
        <v>32</v>
      </c>
      <c r="C82" s="76" t="s">
        <v>33</v>
      </c>
      <c r="D82" s="3"/>
      <c r="F82" s="3"/>
      <c r="H82" s="3"/>
      <c r="J82" s="31"/>
      <c r="K82" s="32"/>
    </row>
    <row r="83" customFormat="false" ht="14.25" hidden="false" customHeight="true" outlineLevel="0" collapsed="false">
      <c r="B83" s="35" t="n">
        <v>1</v>
      </c>
      <c r="C83" s="36" t="s">
        <v>34</v>
      </c>
      <c r="D83" s="39" t="n">
        <f aca="false">Aset!$H54</f>
        <v>7699000</v>
      </c>
      <c r="F83" s="39" t="n">
        <f aca="false">Aset!$AN54</f>
        <v>4491060</v>
      </c>
      <c r="H83" s="39" t="n">
        <f aca="false">Aset!$AR54</f>
        <v>4651455</v>
      </c>
      <c r="J83" s="39" t="n">
        <f aca="false">Aset!$AV54</f>
        <v>4811850</v>
      </c>
      <c r="K83" s="32"/>
    </row>
    <row r="84" customFormat="false" ht="14.25" hidden="false" customHeight="true" outlineLevel="0" collapsed="false">
      <c r="B84" s="35" t="n">
        <v>2</v>
      </c>
      <c r="C84" s="36" t="s">
        <v>35</v>
      </c>
      <c r="D84" s="39" t="n">
        <f aca="false">Aset!$H55</f>
        <v>8400000</v>
      </c>
      <c r="F84" s="39" t="n">
        <f aca="false">Aset!$AN55</f>
        <v>4550000</v>
      </c>
      <c r="H84" s="39" t="n">
        <f aca="false">Aset!$AR55</f>
        <v>4725000</v>
      </c>
      <c r="J84" s="39" t="n">
        <f aca="false">Aset!$AV55</f>
        <v>4900000</v>
      </c>
      <c r="K84" s="32"/>
    </row>
    <row r="85" customFormat="false" ht="14.25" hidden="false" customHeight="true" outlineLevel="0" collapsed="false">
      <c r="B85" s="35" t="n">
        <v>3</v>
      </c>
      <c r="C85" s="36" t="s">
        <v>36</v>
      </c>
      <c r="D85" s="39" t="n">
        <f aca="false">Aset!$H56</f>
        <v>3094000</v>
      </c>
      <c r="F85" s="39" t="n">
        <f aca="false">Aset!$AN56</f>
        <v>1546992</v>
      </c>
      <c r="H85" s="39" t="n">
        <f aca="false">Aset!$AR56</f>
        <v>1611450</v>
      </c>
      <c r="J85" s="39" t="n">
        <f aca="false">Aset!$AV56</f>
        <v>1675908</v>
      </c>
      <c r="K85" s="32"/>
    </row>
    <row r="86" customFormat="false" ht="14.25" hidden="false" customHeight="true" outlineLevel="0" collapsed="false">
      <c r="B86" s="35" t="n">
        <v>4</v>
      </c>
      <c r="C86" s="36" t="s">
        <v>41</v>
      </c>
      <c r="D86" s="39" t="n">
        <f aca="false">Aset!$H57</f>
        <v>11599000</v>
      </c>
      <c r="F86" s="39" t="n">
        <f aca="false">Aset!$AN57</f>
        <v>3624675</v>
      </c>
      <c r="H86" s="39" t="n">
        <f aca="false">Aset!$AR57</f>
        <v>3866320</v>
      </c>
      <c r="J86" s="39" t="n">
        <f aca="false">Aset!$AV57</f>
        <v>4107965</v>
      </c>
      <c r="K86" s="32"/>
    </row>
    <row r="87" customFormat="false" ht="14.25" hidden="false" customHeight="true" outlineLevel="0" collapsed="false">
      <c r="B87" s="35" t="n">
        <v>5</v>
      </c>
      <c r="C87" s="36" t="s">
        <v>42</v>
      </c>
      <c r="D87" s="39" t="n">
        <f aca="false">Aset!$H58</f>
        <v>5999000</v>
      </c>
      <c r="F87" s="39" t="n">
        <f aca="false">Aset!$AN58</f>
        <v>1624727</v>
      </c>
      <c r="H87" s="39" t="n">
        <f aca="false">Aset!$AR58</f>
        <v>1749706</v>
      </c>
      <c r="J87" s="39" t="n">
        <f aca="false">Aset!$AV58</f>
        <v>1874685</v>
      </c>
      <c r="K87" s="32"/>
    </row>
    <row r="88" customFormat="false" ht="14.25" hidden="false" customHeight="true" outlineLevel="0" collapsed="false">
      <c r="B88" s="35" t="n">
        <v>6</v>
      </c>
      <c r="C88" s="36" t="s">
        <v>43</v>
      </c>
      <c r="D88" s="39" t="n">
        <f aca="false">Aset!$H59</f>
        <v>5899000</v>
      </c>
      <c r="F88" s="39" t="n">
        <f aca="false">Aset!$AN59</f>
        <v>983160</v>
      </c>
      <c r="H88" s="39" t="n">
        <f aca="false">Aset!$AR59</f>
        <v>1106055</v>
      </c>
      <c r="J88" s="39" t="n">
        <f aca="false">Aset!$AV59</f>
        <v>1228950</v>
      </c>
      <c r="K88" s="32"/>
    </row>
    <row r="89" customFormat="false" ht="14.25" hidden="false" customHeight="true" outlineLevel="0" collapsed="false">
      <c r="B89" s="61" t="s">
        <v>61</v>
      </c>
      <c r="C89" s="76" t="s">
        <v>44</v>
      </c>
      <c r="D89" s="3"/>
      <c r="F89" s="3"/>
      <c r="H89" s="3"/>
      <c r="J89" s="31"/>
      <c r="K89" s="32"/>
    </row>
    <row r="90" customFormat="false" ht="14.25" hidden="false" customHeight="true" outlineLevel="0" collapsed="false">
      <c r="B90" s="35" t="n">
        <v>7</v>
      </c>
      <c r="C90" s="36" t="s">
        <v>45</v>
      </c>
      <c r="D90" s="39" t="n">
        <f aca="false">Aset!$H61</f>
        <v>13000000</v>
      </c>
      <c r="F90" s="39" t="n">
        <f aca="false">Aset!$AN61</f>
        <v>4333328</v>
      </c>
      <c r="H90" s="39" t="n">
        <f aca="false">Aset!$AR61</f>
        <v>4604161</v>
      </c>
      <c r="J90" s="39" t="n">
        <f aca="false">Aset!$AV61</f>
        <v>4874994</v>
      </c>
      <c r="K90" s="32"/>
    </row>
    <row r="91" customFormat="false" ht="14.25" hidden="false" customHeight="true" outlineLevel="0" collapsed="false">
      <c r="B91" s="35" t="n">
        <v>8</v>
      </c>
      <c r="C91" s="36" t="s">
        <v>46</v>
      </c>
      <c r="D91" s="39" t="n">
        <f aca="false">Aset!$H62</f>
        <v>14000000</v>
      </c>
      <c r="F91" s="39" t="n">
        <f aca="false">Aset!$AN62</f>
        <v>3791658</v>
      </c>
      <c r="H91" s="39" t="n">
        <f aca="false">Aset!$AR62</f>
        <v>4083324</v>
      </c>
      <c r="J91" s="39" t="n">
        <f aca="false">Aset!$AV62</f>
        <v>4374990</v>
      </c>
      <c r="K91" s="32"/>
    </row>
    <row r="92" customFormat="false" ht="14.25" hidden="false" customHeight="true" outlineLevel="0" collapsed="false">
      <c r="B92" s="35" t="n">
        <v>9</v>
      </c>
      <c r="C92" s="36" t="s">
        <v>47</v>
      </c>
      <c r="D92" s="39" t="n">
        <f aca="false">Aset!$H63</f>
        <v>10750000</v>
      </c>
      <c r="F92" s="39" t="n">
        <f aca="false">Aset!$AN63</f>
        <v>2687496</v>
      </c>
      <c r="H92" s="39" t="n">
        <f aca="false">Aset!$AR63</f>
        <v>2911454</v>
      </c>
      <c r="J92" s="39" t="n">
        <f aca="false">Aset!$AV63</f>
        <v>3135412</v>
      </c>
      <c r="K92" s="32"/>
    </row>
    <row r="93" customFormat="false" ht="14.25" hidden="false" customHeight="true" outlineLevel="0" collapsed="false">
      <c r="B93" s="35" t="n">
        <v>10</v>
      </c>
      <c r="C93" s="36" t="s">
        <v>48</v>
      </c>
      <c r="D93" s="39" t="n">
        <f aca="false">Aset!$H64</f>
        <v>3699000</v>
      </c>
      <c r="F93" s="39" t="n">
        <f aca="false">Aset!$AN64</f>
        <v>770620</v>
      </c>
      <c r="H93" s="39" t="n">
        <f aca="false">Aset!$AR64</f>
        <v>847682</v>
      </c>
      <c r="J93" s="39" t="n">
        <f aca="false">Aset!$AV64</f>
        <v>924744</v>
      </c>
      <c r="K93" s="32"/>
    </row>
    <row r="94" customFormat="false" ht="14.25" hidden="false" customHeight="true" outlineLevel="0" collapsed="false">
      <c r="B94" s="35" t="n">
        <v>11</v>
      </c>
      <c r="C94" s="36" t="s">
        <v>58</v>
      </c>
      <c r="D94" s="39" t="n">
        <f aca="false">Aset!$H65</f>
        <v>2899000</v>
      </c>
      <c r="F94" s="39" t="n">
        <f aca="false">Aset!$AN65</f>
        <v>0</v>
      </c>
      <c r="H94" s="39" t="n">
        <f aca="false">Aset!$AR65</f>
        <v>0</v>
      </c>
      <c r="J94" s="39" t="n">
        <f aca="false">Aset!$AV65</f>
        <v>0</v>
      </c>
      <c r="K94" s="32"/>
    </row>
    <row r="95" customFormat="false" ht="14.25" hidden="false" customHeight="true" outlineLevel="0" collapsed="false">
      <c r="B95" s="61" t="s">
        <v>66</v>
      </c>
      <c r="C95" s="76" t="s">
        <v>49</v>
      </c>
      <c r="D95" s="3"/>
      <c r="F95" s="3"/>
      <c r="H95" s="3"/>
      <c r="J95" s="31"/>
      <c r="K95" s="32"/>
    </row>
    <row r="96" customFormat="false" ht="14.25" hidden="false" customHeight="true" outlineLevel="0" collapsed="false">
      <c r="B96" s="35" t="n">
        <v>12</v>
      </c>
      <c r="C96" s="36" t="s">
        <v>50</v>
      </c>
      <c r="D96" s="39" t="n">
        <f aca="false">Aset!$H67</f>
        <v>12700000</v>
      </c>
      <c r="F96" s="39" t="n">
        <f aca="false">Aset!$AN67</f>
        <v>3704162</v>
      </c>
      <c r="H96" s="39" t="n">
        <f aca="false">Aset!$AR67</f>
        <v>3968745</v>
      </c>
      <c r="J96" s="39" t="n">
        <f aca="false">Aset!$AV67</f>
        <v>4233328</v>
      </c>
      <c r="K96" s="32"/>
    </row>
    <row r="97" customFormat="false" ht="14.25" hidden="false" customHeight="true" outlineLevel="0" collapsed="false">
      <c r="B97" s="35" t="n">
        <v>13</v>
      </c>
      <c r="C97" s="36" t="s">
        <v>51</v>
      </c>
      <c r="D97" s="39" t="n">
        <f aca="false">Aset!$H68</f>
        <v>9897000</v>
      </c>
      <c r="F97" s="39" t="n">
        <f aca="false">Aset!$AN68</f>
        <v>2680431</v>
      </c>
      <c r="H97" s="39" t="n">
        <f aca="false">Aset!$AR68</f>
        <v>2886618</v>
      </c>
      <c r="J97" s="39" t="n">
        <f aca="false">Aset!$AV68</f>
        <v>3092805</v>
      </c>
      <c r="K97" s="32"/>
    </row>
    <row r="98" customFormat="false" ht="14.25" hidden="false" customHeight="true" outlineLevel="0" collapsed="false">
      <c r="B98" s="35" t="n">
        <v>14</v>
      </c>
      <c r="C98" s="36" t="s">
        <v>52</v>
      </c>
      <c r="D98" s="39" t="n">
        <f aca="false">Aset!$H69</f>
        <v>2250000</v>
      </c>
      <c r="F98" s="39" t="n">
        <f aca="false">Aset!$AN69</f>
        <v>515625</v>
      </c>
      <c r="H98" s="39" t="n">
        <f aca="false">Aset!$AR69</f>
        <v>562500</v>
      </c>
      <c r="J98" s="39" t="n">
        <f aca="false">Aset!$AV69</f>
        <v>609375</v>
      </c>
      <c r="K98" s="32"/>
    </row>
    <row r="99" customFormat="false" ht="8.25" hidden="false" customHeight="true" outlineLevel="0" collapsed="false">
      <c r="B99" s="46"/>
      <c r="K99" s="32"/>
    </row>
    <row r="100" customFormat="false" ht="14.25" hidden="false" customHeight="true" outlineLevel="0" collapsed="false">
      <c r="B100" s="73" t="s">
        <v>30</v>
      </c>
      <c r="C100" s="74" t="s">
        <v>54</v>
      </c>
      <c r="D100" s="3"/>
      <c r="F100" s="3"/>
      <c r="H100" s="3"/>
      <c r="J100" s="31"/>
      <c r="K100" s="32"/>
    </row>
    <row r="101" customFormat="false" ht="8.25" hidden="false" customHeight="true" outlineLevel="0" collapsed="false">
      <c r="B101" s="75"/>
      <c r="C101" s="76"/>
      <c r="D101" s="3"/>
      <c r="F101" s="3"/>
      <c r="H101" s="3"/>
      <c r="J101" s="31"/>
      <c r="K101" s="32"/>
    </row>
    <row r="102" customFormat="false" ht="14.25" hidden="false" customHeight="true" outlineLevel="0" collapsed="false">
      <c r="B102" s="61" t="s">
        <v>32</v>
      </c>
      <c r="C102" s="76" t="s">
        <v>55</v>
      </c>
      <c r="D102" s="3"/>
      <c r="F102" s="3"/>
      <c r="H102" s="3"/>
      <c r="J102" s="31"/>
      <c r="K102" s="32"/>
    </row>
    <row r="103" customFormat="false" ht="14.25" hidden="false" customHeight="true" outlineLevel="0" collapsed="false">
      <c r="B103" s="35" t="n">
        <v>1</v>
      </c>
      <c r="C103" s="36" t="s">
        <v>56</v>
      </c>
      <c r="D103" s="39" t="n">
        <f aca="false">Aset!$H73</f>
        <v>5000000</v>
      </c>
      <c r="F103" s="39" t="n">
        <f aca="false">Aset!$AN73</f>
        <v>1041660</v>
      </c>
      <c r="H103" s="39" t="n">
        <f aca="false">Aset!$AR73</f>
        <v>1145826</v>
      </c>
      <c r="J103" s="39" t="n">
        <f aca="false">Aset!$AV73</f>
        <v>1249992</v>
      </c>
      <c r="K103" s="32"/>
    </row>
    <row r="104" customFormat="false" ht="14.25" hidden="false" customHeight="true" outlineLevel="0" collapsed="false">
      <c r="B104" s="46"/>
      <c r="K104" s="32"/>
    </row>
    <row r="105" customFormat="false" ht="14.25" hidden="false" customHeight="true" outlineLevel="0" collapsed="false">
      <c r="B105" s="46"/>
      <c r="C105" s="54" t="s">
        <v>37</v>
      </c>
      <c r="F105" s="39" t="n">
        <f aca="false">Aset!$AN76</f>
        <v>36345594</v>
      </c>
      <c r="H105" s="39" t="n">
        <f aca="false">Aset!$AR76</f>
        <v>38720296</v>
      </c>
      <c r="J105" s="39" t="n">
        <f aca="false">Aset!$AV76</f>
        <v>41094998</v>
      </c>
      <c r="K105" s="32"/>
    </row>
    <row r="106" customFormat="false" ht="14.25" hidden="false" customHeight="true" outlineLevel="0" collapsed="false">
      <c r="B106" s="46"/>
      <c r="C106" s="54" t="s">
        <v>38</v>
      </c>
      <c r="F106" s="39" t="n">
        <f aca="false">Aset!$AN77</f>
        <v>2374702</v>
      </c>
      <c r="H106" s="39" t="n">
        <f aca="false">Aset!$AR77</f>
        <v>2374702</v>
      </c>
      <c r="J106" s="39" t="n">
        <f aca="false">Aset!$AV77</f>
        <v>2374702</v>
      </c>
      <c r="K106" s="32"/>
    </row>
    <row r="107" customFormat="false" ht="14.25" hidden="false" customHeight="true" outlineLevel="0" collapsed="false">
      <c r="B107" s="46"/>
      <c r="C107" s="54" t="s">
        <v>39</v>
      </c>
      <c r="F107" s="39" t="n">
        <f aca="false">Aset!$AN78</f>
        <v>16622914</v>
      </c>
      <c r="H107" s="39" t="n">
        <f aca="false">Aset!$AR78</f>
        <v>18997616</v>
      </c>
      <c r="J107" s="39" t="n">
        <f aca="false">Aset!$AV78</f>
        <v>21372318</v>
      </c>
      <c r="K107" s="32"/>
    </row>
    <row r="108" customFormat="false" ht="8.25" hidden="false" customHeight="true" outlineLevel="0" collapsed="false">
      <c r="B108" s="48"/>
      <c r="C108" s="49"/>
      <c r="D108" s="51"/>
      <c r="E108" s="49"/>
      <c r="F108" s="51"/>
      <c r="G108" s="49"/>
      <c r="H108" s="51"/>
      <c r="I108" s="49"/>
      <c r="J108" s="52"/>
      <c r="K108" s="53"/>
    </row>
    <row r="109" customFormat="false" ht="8.25" hidden="false" customHeight="true" outlineLevel="0" collapsed="false">
      <c r="D109" s="4"/>
      <c r="M109" s="3"/>
      <c r="P109" s="3"/>
      <c r="Q109" s="3"/>
      <c r="T109" s="3"/>
      <c r="U109" s="3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</row>
    <row r="110" customFormat="false" ht="14.25" hidden="false" customHeight="false" outlineLevel="0" collapsed="false">
      <c r="B110" s="18" t="s">
        <v>92</v>
      </c>
      <c r="C110" s="18"/>
    </row>
    <row r="111" customFormat="false" ht="14.25" hidden="false" customHeight="true" outlineLevel="0" collapsed="false">
      <c r="B111" s="68"/>
      <c r="C111" s="69" t="s">
        <v>28</v>
      </c>
      <c r="D111" s="70" t="s">
        <v>4</v>
      </c>
      <c r="E111" s="70"/>
      <c r="F111" s="71" t="n">
        <f aca="false">Aset!AZ51</f>
        <v>43039</v>
      </c>
      <c r="G111" s="70"/>
      <c r="H111" s="71" t="n">
        <f aca="false">Aset!BD51</f>
        <v>43069</v>
      </c>
      <c r="I111" s="70"/>
      <c r="J111" s="71" t="n">
        <f aca="false">Aset!BH51</f>
        <v>43100</v>
      </c>
      <c r="K111" s="25"/>
    </row>
    <row r="112" customFormat="false" ht="8.25" hidden="false" customHeight="true" outlineLevel="0" collapsed="false">
      <c r="B112" s="68"/>
      <c r="C112" s="69"/>
      <c r="D112" s="70"/>
      <c r="E112" s="70"/>
      <c r="F112" s="72"/>
      <c r="G112" s="70"/>
      <c r="H112" s="72"/>
      <c r="I112" s="70"/>
      <c r="J112" s="72"/>
      <c r="K112" s="25"/>
    </row>
    <row r="113" customFormat="false" ht="14.25" hidden="false" customHeight="true" outlineLevel="0" collapsed="false">
      <c r="B113" s="73" t="s">
        <v>30</v>
      </c>
      <c r="C113" s="74" t="s">
        <v>31</v>
      </c>
      <c r="D113" s="3"/>
      <c r="F113" s="3"/>
      <c r="H113" s="3"/>
      <c r="J113" s="31"/>
      <c r="K113" s="32"/>
    </row>
    <row r="114" customFormat="false" ht="8.25" hidden="false" customHeight="true" outlineLevel="0" collapsed="false">
      <c r="B114" s="75"/>
      <c r="C114" s="76"/>
      <c r="D114" s="3"/>
      <c r="F114" s="3"/>
      <c r="H114" s="3"/>
      <c r="J114" s="31"/>
      <c r="K114" s="32"/>
    </row>
    <row r="115" customFormat="false" ht="14.25" hidden="false" customHeight="true" outlineLevel="0" collapsed="false">
      <c r="B115" s="61" t="s">
        <v>32</v>
      </c>
      <c r="C115" s="76" t="s">
        <v>33</v>
      </c>
      <c r="D115" s="3"/>
      <c r="F115" s="3"/>
      <c r="H115" s="3"/>
      <c r="J115" s="31"/>
      <c r="K115" s="32"/>
    </row>
    <row r="116" customFormat="false" ht="14.25" hidden="false" customHeight="true" outlineLevel="0" collapsed="false">
      <c r="B116" s="35" t="n">
        <v>1</v>
      </c>
      <c r="C116" s="36" t="s">
        <v>34</v>
      </c>
      <c r="D116" s="39" t="n">
        <f aca="false">Aset!$H54</f>
        <v>7699000</v>
      </c>
      <c r="F116" s="39" t="n">
        <f aca="false">Aset!$AZ54</f>
        <v>4972245</v>
      </c>
      <c r="H116" s="39" t="n">
        <f aca="false">Aset!$BD54</f>
        <v>5132640</v>
      </c>
      <c r="J116" s="39" t="n">
        <f aca="false">Aset!$BH54</f>
        <v>5293035</v>
      </c>
      <c r="K116" s="32"/>
    </row>
    <row r="117" customFormat="false" ht="14.25" hidden="false" customHeight="true" outlineLevel="0" collapsed="false">
      <c r="B117" s="35" t="n">
        <v>2</v>
      </c>
      <c r="C117" s="36" t="s">
        <v>35</v>
      </c>
      <c r="D117" s="39" t="n">
        <f aca="false">Aset!$H55</f>
        <v>8400000</v>
      </c>
      <c r="F117" s="39" t="n">
        <f aca="false">Aset!$AZ55</f>
        <v>5075000</v>
      </c>
      <c r="H117" s="39" t="n">
        <f aca="false">Aset!$BD55</f>
        <v>5250000</v>
      </c>
      <c r="J117" s="39" t="n">
        <f aca="false">Aset!$BH55</f>
        <v>5425000</v>
      </c>
      <c r="K117" s="32"/>
    </row>
    <row r="118" customFormat="false" ht="14.25" hidden="false" customHeight="true" outlineLevel="0" collapsed="false">
      <c r="B118" s="35" t="n">
        <v>3</v>
      </c>
      <c r="C118" s="36" t="s">
        <v>36</v>
      </c>
      <c r="D118" s="39" t="n">
        <f aca="false">Aset!$H56</f>
        <v>3094000</v>
      </c>
      <c r="F118" s="39" t="n">
        <f aca="false">Aset!$AZ56</f>
        <v>1740366</v>
      </c>
      <c r="H118" s="39" t="n">
        <f aca="false">Aset!$BD56</f>
        <v>1804824</v>
      </c>
      <c r="J118" s="39" t="n">
        <f aca="false">Aset!$BH56</f>
        <v>1869282</v>
      </c>
      <c r="K118" s="32"/>
    </row>
    <row r="119" customFormat="false" ht="14.25" hidden="false" customHeight="true" outlineLevel="0" collapsed="false">
      <c r="B119" s="35" t="n">
        <v>4</v>
      </c>
      <c r="C119" s="36" t="s">
        <v>41</v>
      </c>
      <c r="D119" s="39" t="n">
        <f aca="false">Aset!$H57</f>
        <v>11599000</v>
      </c>
      <c r="F119" s="39" t="n">
        <f aca="false">Aset!$AZ57</f>
        <v>4349610</v>
      </c>
      <c r="H119" s="39" t="n">
        <f aca="false">Aset!$BD57</f>
        <v>4591255</v>
      </c>
      <c r="J119" s="39" t="n">
        <f aca="false">Aset!$BH57</f>
        <v>4832900</v>
      </c>
      <c r="K119" s="32"/>
    </row>
    <row r="120" customFormat="false" ht="14.25" hidden="false" customHeight="true" outlineLevel="0" collapsed="false">
      <c r="B120" s="35" t="n">
        <v>5</v>
      </c>
      <c r="C120" s="36" t="s">
        <v>42</v>
      </c>
      <c r="D120" s="39" t="n">
        <f aca="false">Aset!$H58</f>
        <v>5999000</v>
      </c>
      <c r="F120" s="39" t="n">
        <f aca="false">Aset!$AZ58</f>
        <v>1999664</v>
      </c>
      <c r="H120" s="39" t="n">
        <f aca="false">Aset!$BD58</f>
        <v>2124643</v>
      </c>
      <c r="J120" s="39" t="n">
        <f aca="false">Aset!$BH58</f>
        <v>2249622</v>
      </c>
      <c r="K120" s="32"/>
    </row>
    <row r="121" customFormat="false" ht="14.25" hidden="false" customHeight="true" outlineLevel="0" collapsed="false">
      <c r="B121" s="35" t="n">
        <v>6</v>
      </c>
      <c r="C121" s="36" t="s">
        <v>43</v>
      </c>
      <c r="D121" s="39" t="n">
        <f aca="false">Aset!$H59</f>
        <v>5899000</v>
      </c>
      <c r="F121" s="39" t="n">
        <f aca="false">Aset!$AZ59</f>
        <v>1351845</v>
      </c>
      <c r="H121" s="39" t="n">
        <f aca="false">Aset!$BD59</f>
        <v>1474740</v>
      </c>
      <c r="J121" s="39" t="n">
        <f aca="false">Aset!$BH59</f>
        <v>1597635</v>
      </c>
      <c r="K121" s="32"/>
    </row>
    <row r="122" customFormat="false" ht="14.25" hidden="false" customHeight="true" outlineLevel="0" collapsed="false">
      <c r="B122" s="61" t="s">
        <v>61</v>
      </c>
      <c r="C122" s="76" t="s">
        <v>44</v>
      </c>
      <c r="D122" s="3"/>
      <c r="F122" s="3"/>
      <c r="H122" s="3"/>
      <c r="J122" s="31"/>
      <c r="K122" s="32"/>
    </row>
    <row r="123" customFormat="false" ht="14.25" hidden="false" customHeight="true" outlineLevel="0" collapsed="false">
      <c r="B123" s="35" t="n">
        <v>7</v>
      </c>
      <c r="C123" s="36" t="s">
        <v>45</v>
      </c>
      <c r="D123" s="39" t="n">
        <f aca="false">Aset!$H61</f>
        <v>13000000</v>
      </c>
      <c r="F123" s="39" t="n">
        <f aca="false">Aset!$AZ61</f>
        <v>5145827</v>
      </c>
      <c r="H123" s="39" t="n">
        <f aca="false">Aset!$BD61</f>
        <v>5416660</v>
      </c>
      <c r="J123" s="39" t="n">
        <f aca="false">Aset!$BH61</f>
        <v>5687493</v>
      </c>
      <c r="K123" s="32"/>
    </row>
    <row r="124" customFormat="false" ht="14.25" hidden="false" customHeight="true" outlineLevel="0" collapsed="false">
      <c r="B124" s="35" t="n">
        <v>8</v>
      </c>
      <c r="C124" s="36" t="s">
        <v>46</v>
      </c>
      <c r="D124" s="39" t="n">
        <f aca="false">Aset!$H62</f>
        <v>14000000</v>
      </c>
      <c r="F124" s="39" t="n">
        <f aca="false">Aset!$AZ62</f>
        <v>4666656</v>
      </c>
      <c r="H124" s="39" t="n">
        <f aca="false">Aset!$BD62</f>
        <v>4958322</v>
      </c>
      <c r="J124" s="39" t="n">
        <f aca="false">Aset!$BH62</f>
        <v>5249988</v>
      </c>
      <c r="K124" s="32"/>
    </row>
    <row r="125" customFormat="false" ht="14.25" hidden="false" customHeight="true" outlineLevel="0" collapsed="false">
      <c r="B125" s="35" t="n">
        <v>9</v>
      </c>
      <c r="C125" s="36" t="s">
        <v>47</v>
      </c>
      <c r="D125" s="39" t="n">
        <f aca="false">Aset!$H63</f>
        <v>10750000</v>
      </c>
      <c r="F125" s="39" t="n">
        <f aca="false">Aset!$AZ63</f>
        <v>3359370</v>
      </c>
      <c r="H125" s="39" t="n">
        <f aca="false">Aset!$BD63</f>
        <v>3583328</v>
      </c>
      <c r="J125" s="39" t="n">
        <f aca="false">Aset!$BH63</f>
        <v>3807286</v>
      </c>
      <c r="K125" s="32"/>
    </row>
    <row r="126" customFormat="false" ht="14.25" hidden="false" customHeight="true" outlineLevel="0" collapsed="false">
      <c r="B126" s="35" t="n">
        <v>10</v>
      </c>
      <c r="C126" s="36" t="s">
        <v>48</v>
      </c>
      <c r="D126" s="39" t="n">
        <f aca="false">Aset!$H64</f>
        <v>3699000</v>
      </c>
      <c r="F126" s="39" t="n">
        <f aca="false">Aset!$AZ64</f>
        <v>1001806</v>
      </c>
      <c r="H126" s="39" t="n">
        <f aca="false">Aset!$BD64</f>
        <v>1078868</v>
      </c>
      <c r="J126" s="39" t="n">
        <f aca="false">Aset!$BH64</f>
        <v>1155930</v>
      </c>
      <c r="K126" s="32"/>
    </row>
    <row r="127" customFormat="false" ht="14.25" hidden="false" customHeight="true" outlineLevel="0" collapsed="false">
      <c r="B127" s="35" t="n">
        <v>11</v>
      </c>
      <c r="C127" s="36" t="s">
        <v>58</v>
      </c>
      <c r="D127" s="39" t="n">
        <f aca="false">Aset!$H65</f>
        <v>2899000</v>
      </c>
      <c r="F127" s="39" t="n">
        <f aca="false">Aset!$AZ65</f>
        <v>0</v>
      </c>
      <c r="H127" s="39" t="n">
        <f aca="false">Aset!$BD65</f>
        <v>0</v>
      </c>
      <c r="J127" s="39" t="n">
        <f aca="false">Aset!$BH65</f>
        <v>60395</v>
      </c>
      <c r="K127" s="32"/>
    </row>
    <row r="128" customFormat="false" ht="14.25" hidden="false" customHeight="true" outlineLevel="0" collapsed="false">
      <c r="B128" s="61" t="s">
        <v>66</v>
      </c>
      <c r="C128" s="76" t="s">
        <v>49</v>
      </c>
      <c r="D128" s="3"/>
      <c r="F128" s="3"/>
      <c r="H128" s="3"/>
      <c r="J128" s="31"/>
      <c r="K128" s="32"/>
    </row>
    <row r="129" customFormat="false" ht="14.25" hidden="false" customHeight="true" outlineLevel="0" collapsed="false">
      <c r="B129" s="35" t="n">
        <v>12</v>
      </c>
      <c r="C129" s="36" t="s">
        <v>50</v>
      </c>
      <c r="D129" s="39" t="n">
        <f aca="false">Aset!$H67</f>
        <v>12700000</v>
      </c>
      <c r="F129" s="39" t="n">
        <f aca="false">Aset!$AZ67</f>
        <v>4497911</v>
      </c>
      <c r="H129" s="39" t="n">
        <f aca="false">Aset!$BD67</f>
        <v>4762494</v>
      </c>
      <c r="J129" s="39" t="n">
        <f aca="false">Aset!$BH67</f>
        <v>5027077</v>
      </c>
      <c r="K129" s="32"/>
    </row>
    <row r="130" customFormat="false" ht="14.25" hidden="false" customHeight="true" outlineLevel="0" collapsed="false">
      <c r="B130" s="35" t="n">
        <v>13</v>
      </c>
      <c r="C130" s="36" t="s">
        <v>51</v>
      </c>
      <c r="D130" s="39" t="n">
        <f aca="false">Aset!$H68</f>
        <v>9897000</v>
      </c>
      <c r="F130" s="39" t="n">
        <f aca="false">Aset!$AZ68</f>
        <v>3298992</v>
      </c>
      <c r="H130" s="39" t="n">
        <f aca="false">Aset!$BD68</f>
        <v>3505179</v>
      </c>
      <c r="J130" s="39" t="n">
        <f aca="false">Aset!$BH68</f>
        <v>3711366</v>
      </c>
      <c r="K130" s="32"/>
    </row>
    <row r="131" customFormat="false" ht="14.25" hidden="false" customHeight="true" outlineLevel="0" collapsed="false">
      <c r="B131" s="35" t="n">
        <v>14</v>
      </c>
      <c r="C131" s="36" t="s">
        <v>52</v>
      </c>
      <c r="D131" s="39" t="n">
        <f aca="false">Aset!$H69</f>
        <v>2250000</v>
      </c>
      <c r="F131" s="39" t="n">
        <f aca="false">Aset!$AZ69</f>
        <v>656250</v>
      </c>
      <c r="H131" s="39" t="n">
        <f aca="false">Aset!$BD69</f>
        <v>703125</v>
      </c>
      <c r="J131" s="39" t="n">
        <f aca="false">Aset!$BH69</f>
        <v>750000</v>
      </c>
      <c r="K131" s="32"/>
    </row>
    <row r="132" customFormat="false" ht="8.25" hidden="false" customHeight="true" outlineLevel="0" collapsed="false">
      <c r="B132" s="46"/>
      <c r="K132" s="32"/>
    </row>
    <row r="133" customFormat="false" ht="14.25" hidden="false" customHeight="true" outlineLevel="0" collapsed="false">
      <c r="B133" s="73" t="s">
        <v>30</v>
      </c>
      <c r="C133" s="74" t="s">
        <v>54</v>
      </c>
      <c r="D133" s="3"/>
      <c r="F133" s="3"/>
      <c r="H133" s="3"/>
      <c r="J133" s="31"/>
      <c r="K133" s="32"/>
    </row>
    <row r="134" customFormat="false" ht="8.25" hidden="false" customHeight="true" outlineLevel="0" collapsed="false">
      <c r="B134" s="75"/>
      <c r="C134" s="76"/>
      <c r="D134" s="3"/>
      <c r="F134" s="3"/>
      <c r="H134" s="3"/>
      <c r="J134" s="31"/>
      <c r="K134" s="32"/>
    </row>
    <row r="135" customFormat="false" ht="14.25" hidden="false" customHeight="true" outlineLevel="0" collapsed="false">
      <c r="B135" s="61" t="s">
        <v>32</v>
      </c>
      <c r="C135" s="76" t="s">
        <v>55</v>
      </c>
      <c r="D135" s="3"/>
      <c r="F135" s="3"/>
      <c r="H135" s="3"/>
      <c r="J135" s="31"/>
      <c r="K135" s="32"/>
    </row>
    <row r="136" customFormat="false" ht="14.25" hidden="false" customHeight="true" outlineLevel="0" collapsed="false">
      <c r="B136" s="35" t="n">
        <v>1</v>
      </c>
      <c r="C136" s="36" t="s">
        <v>56</v>
      </c>
      <c r="D136" s="39" t="n">
        <f aca="false">Aset!$H73</f>
        <v>5000000</v>
      </c>
      <c r="F136" s="39" t="n">
        <f aca="false">Aset!$AZ73</f>
        <v>1354158</v>
      </c>
      <c r="H136" s="39" t="n">
        <f aca="false">Aset!$BD73</f>
        <v>1458324</v>
      </c>
      <c r="J136" s="39" t="n">
        <f aca="false">Aset!$BH73</f>
        <v>1562490</v>
      </c>
      <c r="K136" s="32"/>
    </row>
    <row r="137" customFormat="false" ht="14.25" hidden="false" customHeight="true" outlineLevel="0" collapsed="false">
      <c r="B137" s="46"/>
      <c r="K137" s="32"/>
    </row>
    <row r="138" customFormat="false" ht="14.25" hidden="false" customHeight="true" outlineLevel="0" collapsed="false">
      <c r="B138" s="46"/>
      <c r="C138" s="54" t="s">
        <v>37</v>
      </c>
      <c r="F138" s="39" t="n">
        <f aca="false">Aset!$AZ76</f>
        <v>43469700</v>
      </c>
      <c r="H138" s="39" t="n">
        <f aca="false">Aset!$BD76</f>
        <v>45844402</v>
      </c>
      <c r="J138" s="39" t="n">
        <f aca="false">Aset!$BH76</f>
        <v>48279499</v>
      </c>
      <c r="K138" s="32"/>
    </row>
    <row r="139" customFormat="false" ht="14.25" hidden="false" customHeight="true" outlineLevel="0" collapsed="false">
      <c r="B139" s="46"/>
      <c r="C139" s="54" t="s">
        <v>38</v>
      </c>
      <c r="F139" s="39" t="n">
        <f aca="false">Aset!$AZ77</f>
        <v>2374702</v>
      </c>
      <c r="H139" s="39" t="n">
        <f aca="false">Aset!$BD77</f>
        <v>2374702</v>
      </c>
      <c r="J139" s="39" t="n">
        <f aca="false">Aset!$BH77</f>
        <v>2435097</v>
      </c>
      <c r="K139" s="32"/>
    </row>
    <row r="140" customFormat="false" ht="14.25" hidden="false" customHeight="true" outlineLevel="0" collapsed="false">
      <c r="B140" s="46"/>
      <c r="C140" s="54" t="s">
        <v>39</v>
      </c>
      <c r="F140" s="39" t="n">
        <f aca="false">Aset!$AZ78</f>
        <v>23747020</v>
      </c>
      <c r="H140" s="39" t="n">
        <f aca="false">Aset!$BD78</f>
        <v>26121722</v>
      </c>
      <c r="J140" s="39" t="n">
        <f aca="false">Aset!$BH78</f>
        <v>28556819</v>
      </c>
      <c r="K140" s="32"/>
    </row>
    <row r="141" customFormat="false" ht="8.25" hidden="false" customHeight="true" outlineLevel="0" collapsed="false">
      <c r="B141" s="48"/>
      <c r="C141" s="49"/>
      <c r="D141" s="51"/>
      <c r="E141" s="49"/>
      <c r="F141" s="51"/>
      <c r="G141" s="49"/>
      <c r="H141" s="51"/>
      <c r="I141" s="49"/>
      <c r="J141" s="52"/>
      <c r="K141" s="53"/>
    </row>
    <row r="142" customFormat="false" ht="8.25" hidden="false" customHeight="true" outlineLevel="0" collapsed="false">
      <c r="D142" s="4"/>
      <c r="M142" s="3"/>
      <c r="P142" s="3"/>
      <c r="Q142" s="3"/>
      <c r="T142" s="3"/>
      <c r="U142" s="3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</row>
    <row r="65359" customFormat="false" ht="12.75" hidden="false" customHeight="true" outlineLevel="0" collapsed="false"/>
    <row r="65360" customFormat="false" ht="12.75" hidden="false" customHeight="true" outlineLevel="0" collapsed="false"/>
    <row r="65361" customFormat="false" ht="12.75" hidden="false" customHeight="true" outlineLevel="0" collapsed="false"/>
    <row r="65362" customFormat="false" ht="12.75" hidden="false" customHeight="true" outlineLevel="0" collapsed="false"/>
    <row r="65363" customFormat="false" ht="12.75" hidden="false" customHeight="true" outlineLevel="0" collapsed="false"/>
    <row r="65364" customFormat="false" ht="12.75" hidden="false" customHeight="true" outlineLevel="0" collapsed="false"/>
    <row r="65365" customFormat="false" ht="12.75" hidden="false" customHeight="true" outlineLevel="0" collapsed="false"/>
    <row r="65366" customFormat="false" ht="12.75" hidden="false" customHeight="true" outlineLevel="0" collapsed="false"/>
    <row r="65367" customFormat="false" ht="12.75" hidden="false" customHeight="true" outlineLevel="0" collapsed="false"/>
    <row r="65368" customFormat="false" ht="12.75" hidden="false" customHeight="true" outlineLevel="0" collapsed="false"/>
    <row r="65369" customFormat="false" ht="12.75" hidden="false" customHeight="true" outlineLevel="0" collapsed="false"/>
    <row r="65370" customFormat="false" ht="12.75" hidden="false" customHeight="true" outlineLevel="0" collapsed="false"/>
    <row r="65371" customFormat="false" ht="12.75" hidden="false" customHeight="true" outlineLevel="0" collapsed="false"/>
    <row r="65372" customFormat="false" ht="12.75" hidden="false" customHeight="true" outlineLevel="0" collapsed="false"/>
    <row r="65373" customFormat="false" ht="12.75" hidden="false" customHeight="true" outlineLevel="0" collapsed="false"/>
    <row r="65374" customFormat="false" ht="12.75" hidden="false" customHeight="true" outlineLevel="0" collapsed="false"/>
    <row r="65375" customFormat="false" ht="12.75" hidden="false" customHeight="true" outlineLevel="0" collapsed="false"/>
    <row r="653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38" man="true" max="16383" min="0"/>
    <brk id="71" man="true" max="16383" min="0"/>
    <brk id="109" man="true" max="16383" min="0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176"/>
    <pageSetUpPr fitToPage="false"/>
  </sheetPr>
  <dimension ref="B1:IY1048576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L46" activeCellId="0" sqref="L46"/>
    </sheetView>
  </sheetViews>
  <sheetFormatPr defaultColWidth="8.88671875" defaultRowHeight="14.25" zeroHeight="false" outlineLevelRow="0" outlineLevelCol="1"/>
  <cols>
    <col collapsed="false" customWidth="true" hidden="false" outlineLevel="0" max="1" min="1" style="1" width="2.56"/>
    <col collapsed="false" customWidth="true" hidden="false" outlineLevel="0" max="2" min="2" style="2" width="5.11"/>
    <col collapsed="false" customWidth="true" hidden="false" outlineLevel="0" max="3" min="3" style="2" width="25.56"/>
    <col collapsed="false" customWidth="true" hidden="false" outlineLevel="1" max="4" min="4" style="2" width="15.33"/>
    <col collapsed="false" customWidth="true" hidden="false" outlineLevel="1" max="5" min="5" style="2" width="2.56"/>
    <col collapsed="false" customWidth="true" hidden="false" outlineLevel="1" max="6" min="6" style="2" width="15.33"/>
    <col collapsed="false" customWidth="true" hidden="false" outlineLevel="1" max="7" min="7" style="2" width="2.56"/>
    <col collapsed="false" customWidth="true" hidden="false" outlineLevel="1" max="8" min="8" style="2" width="15.33"/>
    <col collapsed="false" customWidth="true" hidden="false" outlineLevel="1" max="9" min="9" style="2" width="2.56"/>
    <col collapsed="false" customWidth="true" hidden="false" outlineLevel="1" max="10" min="10" style="2" width="15.33"/>
    <col collapsed="false" customWidth="true" hidden="false" outlineLevel="0" max="12" min="11" style="2" width="2.56"/>
    <col collapsed="false" customWidth="false" hidden="false" outlineLevel="0" max="248" min="13" style="2" width="8.88"/>
    <col collapsed="false" customWidth="false" hidden="false" outlineLevel="0" max="259" min="249" style="1" width="8.88"/>
    <col collapsed="false" customWidth="true" hidden="false" outlineLevel="0" max="16384" min="16336" style="65" width="11.56"/>
  </cols>
  <sheetData>
    <row r="1" customFormat="false" ht="8.25" hidden="false" customHeight="true" outlineLevel="0" collapsed="false">
      <c r="D1" s="4"/>
      <c r="M1" s="3"/>
      <c r="P1" s="3"/>
      <c r="Q1" s="3"/>
      <c r="T1" s="3"/>
      <c r="U1" s="3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</row>
    <row r="2" customFormat="false" ht="19.5" hidden="false" customHeight="true" outlineLevel="0" collapsed="false">
      <c r="C2" s="5" t="s">
        <v>0</v>
      </c>
      <c r="D2" s="4"/>
      <c r="J2" s="4"/>
      <c r="K2" s="4"/>
    </row>
    <row r="3" customFormat="false" ht="19.5" hidden="false" customHeight="true" outlineLevel="0" collapsed="false">
      <c r="C3" s="6" t="s">
        <v>1</v>
      </c>
      <c r="D3" s="4"/>
    </row>
    <row r="4" customFormat="false" ht="8.25" hidden="false" customHeight="true" outlineLevel="0" collapsed="false">
      <c r="D4" s="4"/>
      <c r="M4" s="3"/>
      <c r="P4" s="3"/>
      <c r="Q4" s="3"/>
      <c r="T4" s="3"/>
      <c r="U4" s="3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</row>
    <row r="5" customFormat="false" ht="8.25" hidden="false" customHeight="true" outlineLevel="0" collapsed="false">
      <c r="D5" s="4"/>
      <c r="M5" s="3"/>
      <c r="P5" s="3"/>
      <c r="Q5" s="3"/>
      <c r="T5" s="3"/>
      <c r="U5" s="3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</row>
    <row r="6" customFormat="false" ht="14.25" hidden="false" customHeight="false" outlineLevel="0" collapsed="false">
      <c r="B6" s="18" t="s">
        <v>93</v>
      </c>
      <c r="C6" s="18"/>
    </row>
    <row r="7" customFormat="false" ht="14.25" hidden="false" customHeight="true" outlineLevel="0" collapsed="false">
      <c r="B7" s="68"/>
      <c r="C7" s="69" t="s">
        <v>28</v>
      </c>
      <c r="D7" s="70" t="s">
        <v>4</v>
      </c>
      <c r="E7" s="70"/>
      <c r="F7" s="71" t="n">
        <f aca="false">Aset!P81</f>
        <v>43131</v>
      </c>
      <c r="G7" s="70"/>
      <c r="H7" s="71" t="n">
        <f aca="false">Aset!T81</f>
        <v>43159</v>
      </c>
      <c r="I7" s="70"/>
      <c r="J7" s="71" t="n">
        <f aca="false">Aset!X81</f>
        <v>43190</v>
      </c>
      <c r="K7" s="25"/>
    </row>
    <row r="8" customFormat="false" ht="8.25" hidden="false" customHeight="true" outlineLevel="0" collapsed="false">
      <c r="B8" s="68"/>
      <c r="C8" s="69"/>
      <c r="D8" s="70"/>
      <c r="E8" s="70"/>
      <c r="F8" s="72"/>
      <c r="G8" s="70"/>
      <c r="H8" s="72"/>
      <c r="I8" s="70"/>
      <c r="J8" s="72"/>
      <c r="K8" s="25"/>
    </row>
    <row r="9" customFormat="false" ht="14.25" hidden="false" customHeight="true" outlineLevel="0" collapsed="false">
      <c r="B9" s="73" t="s">
        <v>30</v>
      </c>
      <c r="C9" s="74" t="s">
        <v>31</v>
      </c>
      <c r="D9" s="3"/>
      <c r="F9" s="3"/>
      <c r="H9" s="3"/>
      <c r="J9" s="31"/>
      <c r="K9" s="32"/>
    </row>
    <row r="10" customFormat="false" ht="8.25" hidden="false" customHeight="true" outlineLevel="0" collapsed="false">
      <c r="B10" s="75"/>
      <c r="C10" s="76"/>
      <c r="D10" s="3"/>
      <c r="F10" s="3"/>
      <c r="H10" s="3"/>
      <c r="J10" s="31"/>
      <c r="K10" s="32"/>
    </row>
    <row r="11" customFormat="false" ht="14.25" hidden="false" customHeight="true" outlineLevel="0" collapsed="false">
      <c r="B11" s="61" t="s">
        <v>32</v>
      </c>
      <c r="C11" s="76" t="s">
        <v>33</v>
      </c>
      <c r="D11" s="3"/>
      <c r="F11" s="3"/>
      <c r="H11" s="3"/>
      <c r="J11" s="31"/>
      <c r="K11" s="32"/>
    </row>
    <row r="12" customFormat="false" ht="14.25" hidden="false" customHeight="true" outlineLevel="0" collapsed="false">
      <c r="B12" s="35" t="n">
        <v>1</v>
      </c>
      <c r="C12" s="36" t="s">
        <v>34</v>
      </c>
      <c r="D12" s="39" t="n">
        <f aca="false">Aset!$H84</f>
        <v>7699000</v>
      </c>
      <c r="F12" s="39" t="n">
        <f aca="false">Aset!$P84</f>
        <v>5453430</v>
      </c>
      <c r="H12" s="39" t="n">
        <f aca="false">Aset!$T84</f>
        <v>5613825</v>
      </c>
      <c r="J12" s="39" t="n">
        <f aca="false">Aset!$X84</f>
        <v>5774220</v>
      </c>
      <c r="K12" s="32"/>
    </row>
    <row r="13" customFormat="false" ht="14.25" hidden="false" customHeight="true" outlineLevel="0" collapsed="false">
      <c r="B13" s="35" t="n">
        <v>2</v>
      </c>
      <c r="C13" s="36" t="s">
        <v>35</v>
      </c>
      <c r="D13" s="39" t="n">
        <f aca="false">Aset!$H85</f>
        <v>8400000</v>
      </c>
      <c r="F13" s="39" t="n">
        <f aca="false">Aset!$P85</f>
        <v>5600000</v>
      </c>
      <c r="H13" s="39" t="n">
        <f aca="false">Aset!$T85</f>
        <v>5775000</v>
      </c>
      <c r="J13" s="39" t="n">
        <f aca="false">Aset!$X85</f>
        <v>5950000</v>
      </c>
      <c r="K13" s="32"/>
    </row>
    <row r="14" customFormat="false" ht="14.25" hidden="false" customHeight="true" outlineLevel="0" collapsed="false">
      <c r="B14" s="35" t="n">
        <v>3</v>
      </c>
      <c r="C14" s="36" t="s">
        <v>36</v>
      </c>
      <c r="D14" s="39" t="n">
        <f aca="false">Aset!$H86</f>
        <v>3094000</v>
      </c>
      <c r="F14" s="39" t="n">
        <f aca="false">Aset!$P86</f>
        <v>1933740</v>
      </c>
      <c r="H14" s="39" t="n">
        <f aca="false">Aset!$T86</f>
        <v>1998198</v>
      </c>
      <c r="J14" s="39" t="n">
        <f aca="false">Aset!$X86</f>
        <v>2062656</v>
      </c>
      <c r="K14" s="32"/>
    </row>
    <row r="15" customFormat="false" ht="14.25" hidden="false" customHeight="true" outlineLevel="0" collapsed="false">
      <c r="B15" s="35" t="n">
        <v>4</v>
      </c>
      <c r="C15" s="36" t="s">
        <v>41</v>
      </c>
      <c r="D15" s="39" t="n">
        <f aca="false">Aset!$H87</f>
        <v>11599000</v>
      </c>
      <c r="F15" s="39" t="n">
        <f aca="false">Aset!$P87</f>
        <v>4107965</v>
      </c>
      <c r="H15" s="39" t="n">
        <f aca="false">Aset!$T87</f>
        <v>4349610</v>
      </c>
      <c r="J15" s="39" t="n">
        <f aca="false">Aset!$X87</f>
        <v>4591255</v>
      </c>
      <c r="K15" s="32"/>
    </row>
    <row r="16" customFormat="false" ht="14.25" hidden="false" customHeight="true" outlineLevel="0" collapsed="false">
      <c r="B16" s="35" t="n">
        <v>5</v>
      </c>
      <c r="C16" s="36" t="s">
        <v>42</v>
      </c>
      <c r="D16" s="39" t="n">
        <f aca="false">Aset!$H88</f>
        <v>5999000</v>
      </c>
      <c r="F16" s="39" t="n">
        <f aca="false">Aset!$P88</f>
        <v>2624559</v>
      </c>
      <c r="H16" s="39" t="n">
        <f aca="false">Aset!$T88</f>
        <v>2749538</v>
      </c>
      <c r="J16" s="39" t="n">
        <f aca="false">Aset!$X88</f>
        <v>2874517</v>
      </c>
      <c r="K16" s="32"/>
    </row>
    <row r="17" customFormat="false" ht="14.25" hidden="false" customHeight="true" outlineLevel="0" collapsed="false">
      <c r="B17" s="35" t="n">
        <v>6</v>
      </c>
      <c r="C17" s="36" t="s">
        <v>43</v>
      </c>
      <c r="D17" s="39" t="n">
        <f aca="false">Aset!$H89</f>
        <v>5899000</v>
      </c>
      <c r="F17" s="39" t="n">
        <f aca="false">Aset!$P89</f>
        <v>2335005</v>
      </c>
      <c r="H17" s="39" t="n">
        <f aca="false">Aset!$T89</f>
        <v>2457900</v>
      </c>
      <c r="J17" s="39" t="n">
        <f aca="false">Aset!$X89</f>
        <v>2580795</v>
      </c>
      <c r="K17" s="32"/>
    </row>
    <row r="18" customFormat="false" ht="14.25" hidden="false" customHeight="true" outlineLevel="0" collapsed="false">
      <c r="B18" s="35" t="n">
        <v>7</v>
      </c>
      <c r="C18" s="36" t="s">
        <v>60</v>
      </c>
      <c r="D18" s="39" t="n">
        <f aca="false">Aset!$H90</f>
        <v>181000</v>
      </c>
      <c r="F18" s="39" t="n">
        <f aca="false">Aset!$P90</f>
        <v>52780</v>
      </c>
      <c r="H18" s="39" t="n">
        <f aca="false">Aset!$T90</f>
        <v>56550</v>
      </c>
      <c r="J18" s="39" t="n">
        <f aca="false">Aset!$X90</f>
        <v>60320</v>
      </c>
      <c r="K18" s="32"/>
    </row>
    <row r="19" customFormat="false" ht="14.25" hidden="false" customHeight="true" outlineLevel="0" collapsed="false">
      <c r="B19" s="61" t="s">
        <v>61</v>
      </c>
      <c r="C19" s="76" t="s">
        <v>44</v>
      </c>
      <c r="D19" s="3"/>
      <c r="F19" s="3"/>
      <c r="H19" s="3"/>
      <c r="J19" s="31"/>
      <c r="K19" s="32"/>
    </row>
    <row r="20" customFormat="false" ht="14.25" hidden="false" customHeight="true" outlineLevel="0" collapsed="false">
      <c r="B20" s="35" t="n">
        <v>8</v>
      </c>
      <c r="C20" s="36" t="s">
        <v>45</v>
      </c>
      <c r="D20" s="39" t="n">
        <f aca="false">Aset!$H92</f>
        <v>13000000</v>
      </c>
      <c r="F20" s="39" t="n">
        <f aca="false">Aset!$P92</f>
        <v>5958326</v>
      </c>
      <c r="H20" s="39" t="n">
        <f aca="false">Aset!$T92</f>
        <v>6229159</v>
      </c>
      <c r="J20" s="39" t="n">
        <f aca="false">Aset!$X92</f>
        <v>6499992</v>
      </c>
      <c r="K20" s="32"/>
    </row>
    <row r="21" customFormat="false" ht="14.25" hidden="false" customHeight="true" outlineLevel="0" collapsed="false">
      <c r="B21" s="35" t="n">
        <v>9</v>
      </c>
      <c r="C21" s="36" t="s">
        <v>46</v>
      </c>
      <c r="D21" s="39" t="n">
        <f aca="false">Aset!$H93</f>
        <v>14000000</v>
      </c>
      <c r="F21" s="39" t="n">
        <f aca="false">Aset!$P93</f>
        <v>5541654</v>
      </c>
      <c r="H21" s="39" t="n">
        <f aca="false">Aset!$T93</f>
        <v>5833320</v>
      </c>
      <c r="J21" s="39" t="n">
        <f aca="false">Aset!$X93</f>
        <v>6124986</v>
      </c>
      <c r="K21" s="32"/>
    </row>
    <row r="22" customFormat="false" ht="14.25" hidden="false" customHeight="true" outlineLevel="0" collapsed="false">
      <c r="B22" s="35" t="n">
        <v>10</v>
      </c>
      <c r="C22" s="36" t="s">
        <v>47</v>
      </c>
      <c r="D22" s="39" t="n">
        <f aca="false">Aset!$H94</f>
        <v>10750000</v>
      </c>
      <c r="F22" s="39" t="n">
        <f aca="false">Aset!$P94</f>
        <v>4031244</v>
      </c>
      <c r="H22" s="39" t="n">
        <f aca="false">Aset!$T94</f>
        <v>4255202</v>
      </c>
      <c r="J22" s="39" t="n">
        <f aca="false">Aset!$X94</f>
        <v>4479160</v>
      </c>
      <c r="K22" s="32"/>
    </row>
    <row r="23" customFormat="false" ht="14.25" hidden="false" customHeight="true" outlineLevel="0" collapsed="false">
      <c r="B23" s="35" t="n">
        <v>11</v>
      </c>
      <c r="C23" s="36" t="s">
        <v>48</v>
      </c>
      <c r="D23" s="39" t="n">
        <f aca="false">Aset!$H95</f>
        <v>3699000</v>
      </c>
      <c r="F23" s="39" t="n">
        <f aca="false">Aset!$P95</f>
        <v>1232992</v>
      </c>
      <c r="H23" s="39" t="n">
        <f aca="false">Aset!$T95</f>
        <v>1310054</v>
      </c>
      <c r="J23" s="39" t="n">
        <f aca="false">Aset!$X95</f>
        <v>1387116</v>
      </c>
      <c r="K23" s="32"/>
    </row>
    <row r="24" customFormat="false" ht="14.25" hidden="false" customHeight="true" outlineLevel="0" collapsed="false">
      <c r="B24" s="35" t="n">
        <v>12</v>
      </c>
      <c r="C24" s="36" t="s">
        <v>58</v>
      </c>
      <c r="D24" s="39" t="n">
        <f aca="false">Aset!$H96</f>
        <v>2899000</v>
      </c>
      <c r="F24" s="39" t="n">
        <f aca="false">Aset!$P96</f>
        <v>120790</v>
      </c>
      <c r="H24" s="39" t="n">
        <f aca="false">Aset!$T96</f>
        <v>181185</v>
      </c>
      <c r="J24" s="39" t="n">
        <f aca="false">Aset!$X96</f>
        <v>241580</v>
      </c>
      <c r="K24" s="32"/>
    </row>
    <row r="25" customFormat="false" ht="14.25" hidden="false" customHeight="true" outlineLevel="0" collapsed="false">
      <c r="B25" s="35" t="n">
        <v>13</v>
      </c>
      <c r="C25" s="36" t="s">
        <v>62</v>
      </c>
      <c r="D25" s="39" t="n">
        <f aca="false">Aset!$H97</f>
        <v>1390000</v>
      </c>
      <c r="F25" s="39" t="n">
        <f aca="false">Aset!$P97</f>
        <v>0</v>
      </c>
      <c r="H25" s="39" t="n">
        <f aca="false">Aset!$T97</f>
        <v>0</v>
      </c>
      <c r="J25" s="39" t="n">
        <f aca="false">Aset!$X97</f>
        <v>28958</v>
      </c>
      <c r="K25" s="32"/>
    </row>
    <row r="26" customFormat="false" ht="14.25" hidden="false" customHeight="true" outlineLevel="0" collapsed="false">
      <c r="B26" s="35" t="n">
        <v>14</v>
      </c>
      <c r="C26" s="36" t="s">
        <v>63</v>
      </c>
      <c r="D26" s="39" t="n">
        <f aca="false">Aset!$H98</f>
        <v>640000</v>
      </c>
      <c r="F26" s="39" t="n">
        <f aca="false">Aset!$P98</f>
        <v>0</v>
      </c>
      <c r="H26" s="39" t="n">
        <f aca="false">Aset!$T98</f>
        <v>0</v>
      </c>
      <c r="J26" s="39" t="n">
        <f aca="false">Aset!$X98</f>
        <v>13333</v>
      </c>
      <c r="K26" s="32"/>
    </row>
    <row r="27" customFormat="false" ht="14.25" hidden="false" customHeight="true" outlineLevel="0" collapsed="false">
      <c r="B27" s="35" t="n">
        <v>15</v>
      </c>
      <c r="C27" s="36" t="s">
        <v>64</v>
      </c>
      <c r="D27" s="39" t="n">
        <f aca="false">Aset!$H99</f>
        <v>6870000</v>
      </c>
      <c r="F27" s="39" t="n">
        <f aca="false">Aset!$P99</f>
        <v>0</v>
      </c>
      <c r="H27" s="39" t="n">
        <f aca="false">Aset!$T99</f>
        <v>0</v>
      </c>
      <c r="J27" s="39" t="n">
        <f aca="false">Aset!$X99</f>
        <v>0</v>
      </c>
      <c r="K27" s="32"/>
    </row>
    <row r="28" customFormat="false" ht="14.25" hidden="false" customHeight="true" outlineLevel="0" collapsed="false">
      <c r="B28" s="35" t="n">
        <v>16</v>
      </c>
      <c r="C28" s="36" t="s">
        <v>65</v>
      </c>
      <c r="D28" s="39" t="n">
        <f aca="false">Aset!$H100</f>
        <v>2665000</v>
      </c>
      <c r="F28" s="39" t="n">
        <f aca="false">Aset!$P100</f>
        <v>0</v>
      </c>
      <c r="H28" s="39" t="n">
        <f aca="false">Aset!$T100</f>
        <v>0</v>
      </c>
      <c r="J28" s="39" t="n">
        <f aca="false">Aset!$X100</f>
        <v>0</v>
      </c>
      <c r="K28" s="32"/>
    </row>
    <row r="29" customFormat="false" ht="14.25" hidden="false" customHeight="true" outlineLevel="0" collapsed="false">
      <c r="B29" s="61" t="s">
        <v>66</v>
      </c>
      <c r="C29" s="76" t="s">
        <v>49</v>
      </c>
      <c r="D29" s="3"/>
      <c r="F29" s="3"/>
      <c r="H29" s="3"/>
      <c r="J29" s="31"/>
      <c r="K29" s="32"/>
    </row>
    <row r="30" customFormat="false" ht="14.25" hidden="false" customHeight="true" outlineLevel="0" collapsed="false">
      <c r="B30" s="35" t="n">
        <v>17</v>
      </c>
      <c r="C30" s="36" t="s">
        <v>50</v>
      </c>
      <c r="D30" s="39" t="n">
        <f aca="false">Aset!$H102</f>
        <v>12700000</v>
      </c>
      <c r="F30" s="39" t="n">
        <f aca="false">Aset!$P102</f>
        <v>0</v>
      </c>
      <c r="H30" s="39" t="n">
        <f aca="false">Aset!$T102</f>
        <v>0</v>
      </c>
      <c r="J30" s="39" t="n">
        <f aca="false">Aset!$X102</f>
        <v>0</v>
      </c>
      <c r="K30" s="32"/>
    </row>
    <row r="31" customFormat="false" ht="14.25" hidden="false" customHeight="true" outlineLevel="0" collapsed="false">
      <c r="B31" s="35" t="n">
        <v>18</v>
      </c>
      <c r="C31" s="36" t="s">
        <v>51</v>
      </c>
      <c r="D31" s="39" t="n">
        <f aca="false">Aset!$H103</f>
        <v>9897000</v>
      </c>
      <c r="F31" s="39" t="n">
        <f aca="false">Aset!$P103</f>
        <v>3917553</v>
      </c>
      <c r="H31" s="39" t="n">
        <f aca="false">Aset!$T103</f>
        <v>4123740</v>
      </c>
      <c r="J31" s="39" t="n">
        <f aca="false">Aset!$X103</f>
        <v>4329927</v>
      </c>
      <c r="K31" s="32"/>
    </row>
    <row r="32" customFormat="false" ht="14.25" hidden="false" customHeight="true" outlineLevel="0" collapsed="false">
      <c r="B32" s="35" t="n">
        <v>19</v>
      </c>
      <c r="C32" s="36" t="s">
        <v>52</v>
      </c>
      <c r="D32" s="39" t="n">
        <f aca="false">Aset!$H104</f>
        <v>2250000</v>
      </c>
      <c r="F32" s="39" t="n">
        <f aca="false">Aset!$P104</f>
        <v>796875</v>
      </c>
      <c r="H32" s="39" t="n">
        <f aca="false">Aset!$T104</f>
        <v>843750</v>
      </c>
      <c r="J32" s="39" t="n">
        <f aca="false">Aset!$X104</f>
        <v>890625</v>
      </c>
      <c r="K32" s="32"/>
    </row>
    <row r="33" customFormat="false" ht="14.25" hidden="false" customHeight="true" outlineLevel="0" collapsed="false">
      <c r="B33" s="61" t="s">
        <v>67</v>
      </c>
      <c r="C33" s="76" t="s">
        <v>68</v>
      </c>
      <c r="D33" s="3"/>
      <c r="F33" s="3"/>
      <c r="H33" s="3"/>
      <c r="J33" s="31"/>
      <c r="K33" s="32"/>
    </row>
    <row r="34" customFormat="false" ht="14.25" hidden="false" customHeight="true" outlineLevel="0" collapsed="false">
      <c r="B34" s="35" t="n">
        <v>20</v>
      </c>
      <c r="C34" s="36" t="s">
        <v>69</v>
      </c>
      <c r="D34" s="39" t="n">
        <f aca="false">Aset!$H106</f>
        <v>28700000</v>
      </c>
      <c r="F34" s="39" t="n">
        <f aca="false">Aset!$P106</f>
        <v>0</v>
      </c>
      <c r="H34" s="39" t="n">
        <f aca="false">Aset!$T106</f>
        <v>597916</v>
      </c>
      <c r="J34" s="39" t="n">
        <f aca="false">Aset!$X106</f>
        <v>1195832</v>
      </c>
      <c r="K34" s="32"/>
    </row>
    <row r="35" customFormat="false" ht="8.25" hidden="false" customHeight="true" outlineLevel="0" collapsed="false">
      <c r="B35" s="46"/>
      <c r="K35" s="32"/>
    </row>
    <row r="36" customFormat="false" ht="14.25" hidden="false" customHeight="true" outlineLevel="0" collapsed="false">
      <c r="B36" s="73" t="s">
        <v>30</v>
      </c>
      <c r="C36" s="74" t="s">
        <v>54</v>
      </c>
      <c r="D36" s="3"/>
      <c r="F36" s="3"/>
      <c r="H36" s="3"/>
      <c r="J36" s="31"/>
      <c r="K36" s="32"/>
    </row>
    <row r="37" customFormat="false" ht="8.25" hidden="false" customHeight="true" outlineLevel="0" collapsed="false">
      <c r="B37" s="75"/>
      <c r="C37" s="76"/>
      <c r="D37" s="3"/>
      <c r="F37" s="3"/>
      <c r="H37" s="3"/>
      <c r="J37" s="31"/>
      <c r="K37" s="32"/>
    </row>
    <row r="38" customFormat="false" ht="14.25" hidden="false" customHeight="true" outlineLevel="0" collapsed="false">
      <c r="B38" s="61" t="s">
        <v>32</v>
      </c>
      <c r="C38" s="76" t="s">
        <v>55</v>
      </c>
      <c r="D38" s="3"/>
      <c r="F38" s="3"/>
      <c r="H38" s="3"/>
      <c r="J38" s="31"/>
      <c r="K38" s="32"/>
    </row>
    <row r="39" customFormat="false" ht="14.25" hidden="false" customHeight="true" outlineLevel="0" collapsed="false">
      <c r="B39" s="35" t="n">
        <v>1</v>
      </c>
      <c r="C39" s="36" t="s">
        <v>56</v>
      </c>
      <c r="D39" s="39" t="n">
        <f aca="false">Aset!$H110</f>
        <v>5000000</v>
      </c>
      <c r="F39" s="39" t="n">
        <f aca="false">Aset!$P110</f>
        <v>1666656</v>
      </c>
      <c r="H39" s="39" t="n">
        <f aca="false">Aset!$T110</f>
        <v>1770822</v>
      </c>
      <c r="J39" s="39" t="n">
        <f aca="false">Aset!$X110</f>
        <v>1874988</v>
      </c>
      <c r="K39" s="32"/>
    </row>
    <row r="40" customFormat="false" ht="14.25" hidden="false" customHeight="true" outlineLevel="0" collapsed="false">
      <c r="B40" s="35" t="n">
        <v>2</v>
      </c>
      <c r="C40" s="36" t="s">
        <v>70</v>
      </c>
      <c r="D40" s="39" t="n">
        <f aca="false">Aset!$H111</f>
        <v>500000</v>
      </c>
      <c r="F40" s="39" t="n">
        <f aca="false">Aset!$P111</f>
        <v>0</v>
      </c>
      <c r="H40" s="39" t="n">
        <f aca="false">Aset!$T111</f>
        <v>0</v>
      </c>
      <c r="J40" s="39" t="n">
        <f aca="false">Aset!$X111</f>
        <v>0</v>
      </c>
      <c r="K40" s="32"/>
    </row>
    <row r="41" customFormat="false" ht="14.25" hidden="false" customHeight="true" outlineLevel="0" collapsed="false">
      <c r="B41" s="46"/>
      <c r="K41" s="32"/>
    </row>
    <row r="42" customFormat="false" ht="14.25" hidden="false" customHeight="true" outlineLevel="0" collapsed="false">
      <c r="B42" s="46"/>
      <c r="C42" s="54" t="s">
        <v>37</v>
      </c>
      <c r="F42" s="39" t="n">
        <f aca="false">Aset!$P114</f>
        <v>45373569</v>
      </c>
      <c r="H42" s="39" t="n">
        <f aca="false">Aset!$T114</f>
        <v>48145769</v>
      </c>
      <c r="J42" s="39" t="n">
        <f aca="false">Aset!$X114</f>
        <v>50960260</v>
      </c>
      <c r="K42" s="32"/>
    </row>
    <row r="43" customFormat="false" ht="14.25" hidden="false" customHeight="true" outlineLevel="0" collapsed="false">
      <c r="B43" s="46"/>
      <c r="C43" s="54" t="s">
        <v>38</v>
      </c>
      <c r="F43" s="39" t="n">
        <f aca="false">Aset!$P115</f>
        <v>2174284</v>
      </c>
      <c r="H43" s="39" t="n">
        <f aca="false">Aset!$T115</f>
        <v>2772200</v>
      </c>
      <c r="J43" s="39" t="n">
        <f aca="false">Aset!$X115</f>
        <v>2814491</v>
      </c>
      <c r="K43" s="32"/>
    </row>
    <row r="44" customFormat="false" ht="14.25" hidden="false" customHeight="true" outlineLevel="0" collapsed="false">
      <c r="B44" s="46"/>
      <c r="C44" s="54" t="s">
        <v>39</v>
      </c>
      <c r="F44" s="39" t="n">
        <f aca="false">Aset!$P116</f>
        <v>2174284</v>
      </c>
      <c r="H44" s="39" t="n">
        <f aca="false">Aset!$T116</f>
        <v>4946484</v>
      </c>
      <c r="J44" s="39" t="n">
        <f aca="false">Aset!$X116</f>
        <v>7760975</v>
      </c>
      <c r="K44" s="32"/>
    </row>
    <row r="45" customFormat="false" ht="8.25" hidden="false" customHeight="true" outlineLevel="0" collapsed="false">
      <c r="B45" s="48"/>
      <c r="C45" s="49"/>
      <c r="D45" s="51"/>
      <c r="E45" s="49"/>
      <c r="F45" s="51"/>
      <c r="G45" s="49"/>
      <c r="H45" s="51"/>
      <c r="I45" s="49"/>
      <c r="J45" s="52"/>
      <c r="K45" s="53"/>
    </row>
    <row r="46" customFormat="false" ht="8.25" hidden="false" customHeight="true" outlineLevel="0" collapsed="false">
      <c r="D46" s="4"/>
      <c r="M46" s="3"/>
      <c r="P46" s="3"/>
      <c r="Q46" s="3"/>
      <c r="T46" s="3"/>
      <c r="U46" s="3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</row>
    <row r="47" customFormat="false" ht="14.25" hidden="false" customHeight="false" outlineLevel="0" collapsed="false">
      <c r="B47" s="18" t="s">
        <v>94</v>
      </c>
      <c r="C47" s="18"/>
    </row>
    <row r="48" customFormat="false" ht="14.25" hidden="false" customHeight="true" outlineLevel="0" collapsed="false">
      <c r="B48" s="68"/>
      <c r="C48" s="69" t="s">
        <v>28</v>
      </c>
      <c r="D48" s="70" t="s">
        <v>4</v>
      </c>
      <c r="E48" s="70"/>
      <c r="F48" s="71" t="n">
        <f aca="false">Aset!AB81</f>
        <v>43220</v>
      </c>
      <c r="G48" s="70"/>
      <c r="H48" s="71" t="n">
        <f aca="false">Aset!AF81</f>
        <v>43251</v>
      </c>
      <c r="I48" s="70"/>
      <c r="J48" s="71" t="n">
        <f aca="false">Aset!AJ81</f>
        <v>43281</v>
      </c>
      <c r="K48" s="25"/>
    </row>
    <row r="49" customFormat="false" ht="8.25" hidden="false" customHeight="true" outlineLevel="0" collapsed="false">
      <c r="B49" s="68"/>
      <c r="C49" s="69"/>
      <c r="D49" s="70"/>
      <c r="E49" s="70"/>
      <c r="F49" s="72"/>
      <c r="G49" s="70"/>
      <c r="H49" s="72"/>
      <c r="I49" s="70"/>
      <c r="J49" s="72"/>
      <c r="K49" s="25"/>
    </row>
    <row r="50" customFormat="false" ht="14.25" hidden="false" customHeight="true" outlineLevel="0" collapsed="false">
      <c r="B50" s="73" t="s">
        <v>30</v>
      </c>
      <c r="C50" s="76" t="s">
        <v>31</v>
      </c>
      <c r="D50" s="3"/>
      <c r="F50" s="3"/>
      <c r="H50" s="3"/>
      <c r="J50" s="31"/>
      <c r="K50" s="32"/>
    </row>
    <row r="51" customFormat="false" ht="8.25" hidden="false" customHeight="true" outlineLevel="0" collapsed="false">
      <c r="B51" s="75"/>
      <c r="C51" s="76"/>
      <c r="D51" s="3"/>
      <c r="F51" s="3"/>
      <c r="H51" s="3"/>
      <c r="J51" s="31"/>
      <c r="K51" s="32"/>
    </row>
    <row r="52" customFormat="false" ht="14.25" hidden="false" customHeight="true" outlineLevel="0" collapsed="false">
      <c r="B52" s="61" t="s">
        <v>32</v>
      </c>
      <c r="C52" s="76" t="s">
        <v>33</v>
      </c>
      <c r="D52" s="3"/>
      <c r="F52" s="3"/>
      <c r="H52" s="3"/>
      <c r="J52" s="31"/>
      <c r="K52" s="32"/>
    </row>
    <row r="53" customFormat="false" ht="14.25" hidden="false" customHeight="true" outlineLevel="0" collapsed="false">
      <c r="B53" s="35" t="n">
        <v>1</v>
      </c>
      <c r="C53" s="36" t="s">
        <v>34</v>
      </c>
      <c r="D53" s="39" t="n">
        <f aca="false">Aset!$H84</f>
        <v>7699000</v>
      </c>
      <c r="F53" s="39" t="n">
        <f aca="false">Aset!$AB84</f>
        <v>5934615</v>
      </c>
      <c r="H53" s="39" t="n">
        <f aca="false">Aset!$AF84</f>
        <v>6095010</v>
      </c>
      <c r="J53" s="39" t="n">
        <f aca="false">Aset!$AJ84</f>
        <v>6255405</v>
      </c>
      <c r="K53" s="32"/>
    </row>
    <row r="54" customFormat="false" ht="14.25" hidden="false" customHeight="true" outlineLevel="0" collapsed="false">
      <c r="B54" s="35" t="n">
        <v>2</v>
      </c>
      <c r="C54" s="36" t="s">
        <v>35</v>
      </c>
      <c r="D54" s="39" t="n">
        <f aca="false">Aset!$H85</f>
        <v>8400000</v>
      </c>
      <c r="F54" s="39" t="n">
        <f aca="false">Aset!$AB85</f>
        <v>6125000</v>
      </c>
      <c r="H54" s="39" t="n">
        <f aca="false">Aset!$AF85</f>
        <v>6300000</v>
      </c>
      <c r="J54" s="39" t="n">
        <f aca="false">Aset!$AJ85</f>
        <v>6475000</v>
      </c>
      <c r="K54" s="32"/>
    </row>
    <row r="55" customFormat="false" ht="14.25" hidden="false" customHeight="true" outlineLevel="0" collapsed="false">
      <c r="B55" s="35" t="n">
        <v>3</v>
      </c>
      <c r="C55" s="36" t="s">
        <v>36</v>
      </c>
      <c r="D55" s="39" t="n">
        <f aca="false">Aset!$H86</f>
        <v>3094000</v>
      </c>
      <c r="F55" s="39" t="n">
        <f aca="false">Aset!$AB86</f>
        <v>2127114</v>
      </c>
      <c r="H55" s="39" t="n">
        <f aca="false">Aset!$AF86</f>
        <v>2191572</v>
      </c>
      <c r="J55" s="39" t="n">
        <f aca="false">Aset!$AJ86</f>
        <v>2256030</v>
      </c>
      <c r="K55" s="32"/>
    </row>
    <row r="56" customFormat="false" ht="14.25" hidden="false" customHeight="true" outlineLevel="0" collapsed="false">
      <c r="B56" s="35" t="n">
        <v>4</v>
      </c>
      <c r="C56" s="36" t="s">
        <v>41</v>
      </c>
      <c r="D56" s="39" t="n">
        <f aca="false">Aset!$H87</f>
        <v>11599000</v>
      </c>
      <c r="F56" s="39" t="n">
        <f aca="false">Aset!$AB87</f>
        <v>4832900</v>
      </c>
      <c r="H56" s="39" t="n">
        <f aca="false">Aset!$AF87</f>
        <v>5074545</v>
      </c>
      <c r="J56" s="39" t="n">
        <f aca="false">Aset!$AJ87</f>
        <v>5316190</v>
      </c>
      <c r="K56" s="32"/>
    </row>
    <row r="57" customFormat="false" ht="14.25" hidden="false" customHeight="true" outlineLevel="0" collapsed="false">
      <c r="B57" s="35" t="n">
        <v>5</v>
      </c>
      <c r="C57" s="36" t="s">
        <v>42</v>
      </c>
      <c r="D57" s="39" t="n">
        <f aca="false">Aset!$H88</f>
        <v>5999000</v>
      </c>
      <c r="F57" s="39" t="n">
        <f aca="false">Aset!$AB88</f>
        <v>2999496</v>
      </c>
      <c r="H57" s="39" t="n">
        <f aca="false">Aset!$AF88</f>
        <v>3124475</v>
      </c>
      <c r="J57" s="39" t="n">
        <f aca="false">Aset!$AJ88</f>
        <v>3249454</v>
      </c>
      <c r="K57" s="32"/>
    </row>
    <row r="58" customFormat="false" ht="14.25" hidden="false" customHeight="true" outlineLevel="0" collapsed="false">
      <c r="B58" s="35" t="n">
        <v>6</v>
      </c>
      <c r="C58" s="36" t="s">
        <v>43</v>
      </c>
      <c r="D58" s="39" t="n">
        <f aca="false">Aset!$H89</f>
        <v>5899000</v>
      </c>
      <c r="F58" s="39" t="n">
        <f aca="false">Aset!$AB89</f>
        <v>2703690</v>
      </c>
      <c r="H58" s="39" t="n">
        <f aca="false">Aset!$AF89</f>
        <v>2826585</v>
      </c>
      <c r="J58" s="39" t="n">
        <f aca="false">Aset!$AJ89</f>
        <v>2949480</v>
      </c>
      <c r="K58" s="32"/>
    </row>
    <row r="59" customFormat="false" ht="14.25" hidden="false" customHeight="true" outlineLevel="0" collapsed="false">
      <c r="B59" s="35" t="n">
        <v>7</v>
      </c>
      <c r="C59" s="36" t="s">
        <v>60</v>
      </c>
      <c r="D59" s="39" t="n">
        <f aca="false">Aset!$H90</f>
        <v>181000</v>
      </c>
      <c r="F59" s="39" t="n">
        <f aca="false">Aset!$AB90</f>
        <v>64090</v>
      </c>
      <c r="H59" s="39" t="n">
        <f aca="false">Aset!$AF90</f>
        <v>67860</v>
      </c>
      <c r="J59" s="39" t="n">
        <f aca="false">Aset!$AJ90</f>
        <v>71630</v>
      </c>
      <c r="K59" s="32"/>
    </row>
    <row r="60" customFormat="false" ht="14.25" hidden="false" customHeight="true" outlineLevel="0" collapsed="false">
      <c r="B60" s="61" t="s">
        <v>61</v>
      </c>
      <c r="C60" s="76" t="s">
        <v>44</v>
      </c>
      <c r="D60" s="3"/>
      <c r="F60" s="3"/>
      <c r="H60" s="3"/>
      <c r="J60" s="31"/>
      <c r="K60" s="32"/>
    </row>
    <row r="61" customFormat="false" ht="14.25" hidden="false" customHeight="true" outlineLevel="0" collapsed="false">
      <c r="B61" s="35" t="n">
        <v>8</v>
      </c>
      <c r="C61" s="36" t="s">
        <v>45</v>
      </c>
      <c r="D61" s="39" t="n">
        <f aca="false">Aset!$H92</f>
        <v>13000000</v>
      </c>
      <c r="F61" s="39" t="n">
        <f aca="false">Aset!$AB92</f>
        <v>6770825</v>
      </c>
      <c r="H61" s="39" t="n">
        <f aca="false">Aset!$AF92</f>
        <v>7041658</v>
      </c>
      <c r="J61" s="39" t="n">
        <f aca="false">Aset!$AJ92</f>
        <v>7312491</v>
      </c>
      <c r="K61" s="32"/>
    </row>
    <row r="62" customFormat="false" ht="14.25" hidden="false" customHeight="true" outlineLevel="0" collapsed="false">
      <c r="B62" s="35" t="n">
        <v>9</v>
      </c>
      <c r="C62" s="36" t="s">
        <v>46</v>
      </c>
      <c r="D62" s="39" t="n">
        <f aca="false">Aset!$H93</f>
        <v>14000000</v>
      </c>
      <c r="F62" s="39" t="n">
        <f aca="false">Aset!$AB93</f>
        <v>6416652</v>
      </c>
      <c r="H62" s="39" t="n">
        <f aca="false">Aset!$AF93</f>
        <v>6708318</v>
      </c>
      <c r="J62" s="39" t="n">
        <f aca="false">Aset!$AJ93</f>
        <v>6999984</v>
      </c>
      <c r="K62" s="32"/>
    </row>
    <row r="63" customFormat="false" ht="14.25" hidden="false" customHeight="true" outlineLevel="0" collapsed="false">
      <c r="B63" s="35" t="n">
        <v>10</v>
      </c>
      <c r="C63" s="36" t="s">
        <v>47</v>
      </c>
      <c r="D63" s="39" t="n">
        <f aca="false">Aset!$H94</f>
        <v>10750000</v>
      </c>
      <c r="F63" s="39" t="n">
        <f aca="false">Aset!$AB94</f>
        <v>4703118</v>
      </c>
      <c r="H63" s="39" t="n">
        <f aca="false">Aset!$AF94</f>
        <v>4927076</v>
      </c>
      <c r="J63" s="39" t="n">
        <f aca="false">Aset!$AJ94</f>
        <v>5151034</v>
      </c>
      <c r="K63" s="32"/>
    </row>
    <row r="64" customFormat="false" ht="14.25" hidden="false" customHeight="true" outlineLevel="0" collapsed="false">
      <c r="B64" s="35" t="n">
        <v>11</v>
      </c>
      <c r="C64" s="36" t="s">
        <v>48</v>
      </c>
      <c r="D64" s="39" t="n">
        <f aca="false">Aset!$H95</f>
        <v>3699000</v>
      </c>
      <c r="F64" s="39" t="n">
        <f aca="false">Aset!$AB95</f>
        <v>1464178</v>
      </c>
      <c r="H64" s="39" t="n">
        <f aca="false">Aset!$AF95</f>
        <v>1541240</v>
      </c>
      <c r="J64" s="39" t="n">
        <f aca="false">Aset!$AJ95</f>
        <v>1618302</v>
      </c>
      <c r="K64" s="32"/>
    </row>
    <row r="65" customFormat="false" ht="14.25" hidden="false" customHeight="true" outlineLevel="0" collapsed="false">
      <c r="B65" s="35" t="n">
        <v>12</v>
      </c>
      <c r="C65" s="36" t="s">
        <v>58</v>
      </c>
      <c r="D65" s="39" t="n">
        <f aca="false">Aset!$H96</f>
        <v>2899000</v>
      </c>
      <c r="F65" s="39" t="n">
        <f aca="false">Aset!$AB96</f>
        <v>301975</v>
      </c>
      <c r="H65" s="39" t="n">
        <f aca="false">Aset!$AF96</f>
        <v>362370</v>
      </c>
      <c r="J65" s="39" t="n">
        <f aca="false">Aset!$AJ96</f>
        <v>422765</v>
      </c>
      <c r="K65" s="32"/>
    </row>
    <row r="66" customFormat="false" ht="14.25" hidden="false" customHeight="true" outlineLevel="0" collapsed="false">
      <c r="B66" s="35" t="n">
        <v>13</v>
      </c>
      <c r="C66" s="36" t="s">
        <v>62</v>
      </c>
      <c r="D66" s="39" t="n">
        <f aca="false">Aset!$H97</f>
        <v>1390000</v>
      </c>
      <c r="F66" s="39" t="n">
        <f aca="false">Aset!$AB97</f>
        <v>57916</v>
      </c>
      <c r="H66" s="39" t="n">
        <f aca="false">Aset!$AF97</f>
        <v>86874</v>
      </c>
      <c r="J66" s="39" t="n">
        <f aca="false">Aset!$AJ97</f>
        <v>115832</v>
      </c>
      <c r="K66" s="32"/>
    </row>
    <row r="67" customFormat="false" ht="14.25" hidden="false" customHeight="true" outlineLevel="0" collapsed="false">
      <c r="B67" s="35" t="n">
        <v>14</v>
      </c>
      <c r="C67" s="36" t="s">
        <v>63</v>
      </c>
      <c r="D67" s="39" t="n">
        <f aca="false">Aset!$H98</f>
        <v>640000</v>
      </c>
      <c r="F67" s="39" t="n">
        <f aca="false">Aset!$AB98</f>
        <v>26666</v>
      </c>
      <c r="H67" s="39" t="n">
        <f aca="false">Aset!$AF98</f>
        <v>39999</v>
      </c>
      <c r="J67" s="39" t="n">
        <f aca="false">Aset!$AJ98</f>
        <v>53332</v>
      </c>
      <c r="K67" s="32"/>
    </row>
    <row r="68" customFormat="false" ht="14.25" hidden="false" customHeight="true" outlineLevel="0" collapsed="false">
      <c r="B68" s="35" t="n">
        <v>15</v>
      </c>
      <c r="C68" s="36" t="s">
        <v>64</v>
      </c>
      <c r="D68" s="39" t="n">
        <f aca="false">Aset!$H99</f>
        <v>6870000</v>
      </c>
      <c r="F68" s="39" t="n">
        <f aca="false">Aset!$AB99</f>
        <v>143125</v>
      </c>
      <c r="H68" s="39" t="n">
        <f aca="false">Aset!$AF99</f>
        <v>286250</v>
      </c>
      <c r="J68" s="39" t="n">
        <f aca="false">Aset!$AJ99</f>
        <v>429375</v>
      </c>
      <c r="K68" s="32"/>
    </row>
    <row r="69" customFormat="false" ht="14.25" hidden="false" customHeight="true" outlineLevel="0" collapsed="false">
      <c r="B69" s="35" t="n">
        <v>16</v>
      </c>
      <c r="C69" s="36" t="s">
        <v>65</v>
      </c>
      <c r="D69" s="39" t="n">
        <f aca="false">Aset!$H100</f>
        <v>2665000</v>
      </c>
      <c r="F69" s="39" t="n">
        <f aca="false">Aset!$AB100</f>
        <v>0</v>
      </c>
      <c r="H69" s="39" t="n">
        <f aca="false">Aset!$AF100</f>
        <v>55520</v>
      </c>
      <c r="J69" s="39" t="n">
        <f aca="false">Aset!$AJ100</f>
        <v>111040</v>
      </c>
      <c r="K69" s="32"/>
    </row>
    <row r="70" customFormat="false" ht="14.25" hidden="false" customHeight="true" outlineLevel="0" collapsed="false">
      <c r="B70" s="61" t="s">
        <v>66</v>
      </c>
      <c r="C70" s="76" t="s">
        <v>49</v>
      </c>
      <c r="D70" s="3"/>
      <c r="F70" s="3"/>
      <c r="H70" s="3"/>
      <c r="J70" s="31"/>
      <c r="K70" s="32"/>
    </row>
    <row r="71" customFormat="false" ht="14.25" hidden="false" customHeight="true" outlineLevel="0" collapsed="false">
      <c r="B71" s="35" t="n">
        <v>17</v>
      </c>
      <c r="C71" s="36" t="s">
        <v>50</v>
      </c>
      <c r="D71" s="39" t="n">
        <f aca="false">Aset!$H102</f>
        <v>12700000</v>
      </c>
      <c r="F71" s="39" t="n">
        <f aca="false">Aset!$AB102</f>
        <v>0</v>
      </c>
      <c r="H71" s="39" t="n">
        <f aca="false">Aset!$AF102</f>
        <v>0</v>
      </c>
      <c r="J71" s="39" t="n">
        <f aca="false">Aset!$AJ102</f>
        <v>0</v>
      </c>
      <c r="K71" s="32"/>
    </row>
    <row r="72" customFormat="false" ht="14.25" hidden="false" customHeight="true" outlineLevel="0" collapsed="false">
      <c r="B72" s="35" t="n">
        <v>18</v>
      </c>
      <c r="C72" s="36" t="s">
        <v>51</v>
      </c>
      <c r="D72" s="39" t="n">
        <f aca="false">Aset!$H103</f>
        <v>9897000</v>
      </c>
      <c r="F72" s="39" t="n">
        <f aca="false">Aset!$AB103</f>
        <v>4536114</v>
      </c>
      <c r="H72" s="39" t="n">
        <f aca="false">Aset!$AF103</f>
        <v>4742301</v>
      </c>
      <c r="J72" s="39" t="n">
        <f aca="false">Aset!$AJ103</f>
        <v>4948488</v>
      </c>
      <c r="K72" s="32"/>
    </row>
    <row r="73" customFormat="false" ht="14.25" hidden="false" customHeight="true" outlineLevel="0" collapsed="false">
      <c r="B73" s="35" t="n">
        <v>19</v>
      </c>
      <c r="C73" s="36" t="s">
        <v>52</v>
      </c>
      <c r="D73" s="39" t="n">
        <f aca="false">Aset!$H104</f>
        <v>2250000</v>
      </c>
      <c r="F73" s="39" t="n">
        <f aca="false">Aset!$AB104</f>
        <v>937500</v>
      </c>
      <c r="H73" s="39" t="n">
        <f aca="false">Aset!$AF104</f>
        <v>984375</v>
      </c>
      <c r="J73" s="39" t="n">
        <f aca="false">Aset!$AJ104</f>
        <v>1031250</v>
      </c>
      <c r="K73" s="32"/>
    </row>
    <row r="74" customFormat="false" ht="14.25" hidden="false" customHeight="true" outlineLevel="0" collapsed="false">
      <c r="B74" s="61" t="s">
        <v>67</v>
      </c>
      <c r="C74" s="76" t="s">
        <v>68</v>
      </c>
      <c r="D74" s="3"/>
      <c r="F74" s="3"/>
      <c r="H74" s="3"/>
      <c r="J74" s="31"/>
      <c r="K74" s="32"/>
    </row>
    <row r="75" customFormat="false" ht="14.25" hidden="false" customHeight="true" outlineLevel="0" collapsed="false">
      <c r="B75" s="35" t="n">
        <v>20</v>
      </c>
      <c r="C75" s="36" t="s">
        <v>69</v>
      </c>
      <c r="D75" s="39" t="n">
        <f aca="false">Aset!$H106</f>
        <v>28700000</v>
      </c>
      <c r="F75" s="39" t="n">
        <f aca="false">Aset!$AB106</f>
        <v>1793748</v>
      </c>
      <c r="H75" s="39" t="n">
        <f aca="false">Aset!$AF106</f>
        <v>2391664</v>
      </c>
      <c r="J75" s="39" t="n">
        <f aca="false">Aset!$AJ106</f>
        <v>2989580</v>
      </c>
      <c r="K75" s="32"/>
    </row>
    <row r="76" customFormat="false" ht="8.25" hidden="false" customHeight="true" outlineLevel="0" collapsed="false">
      <c r="B76" s="46"/>
      <c r="K76" s="32"/>
    </row>
    <row r="77" customFormat="false" ht="14.25" hidden="false" customHeight="true" outlineLevel="0" collapsed="false">
      <c r="B77" s="73" t="s">
        <v>30</v>
      </c>
      <c r="C77" s="76" t="s">
        <v>54</v>
      </c>
      <c r="D77" s="3"/>
      <c r="F77" s="3"/>
      <c r="H77" s="3"/>
      <c r="J77" s="31"/>
      <c r="K77" s="32"/>
    </row>
    <row r="78" customFormat="false" ht="8.25" hidden="false" customHeight="true" outlineLevel="0" collapsed="false">
      <c r="B78" s="75"/>
      <c r="C78" s="76"/>
      <c r="D78" s="3"/>
      <c r="F78" s="3"/>
      <c r="H78" s="3"/>
      <c r="J78" s="31"/>
      <c r="K78" s="32"/>
    </row>
    <row r="79" customFormat="false" ht="14.25" hidden="false" customHeight="true" outlineLevel="0" collapsed="false">
      <c r="B79" s="61" t="s">
        <v>32</v>
      </c>
      <c r="C79" s="76" t="s">
        <v>55</v>
      </c>
      <c r="D79" s="3"/>
      <c r="F79" s="3"/>
      <c r="H79" s="3"/>
      <c r="J79" s="31"/>
      <c r="K79" s="32"/>
    </row>
    <row r="80" customFormat="false" ht="14.25" hidden="false" customHeight="true" outlineLevel="0" collapsed="false">
      <c r="B80" s="35" t="n">
        <v>1</v>
      </c>
      <c r="C80" s="36" t="s">
        <v>56</v>
      </c>
      <c r="D80" s="39" t="n">
        <f aca="false">Aset!$H110</f>
        <v>5000000</v>
      </c>
      <c r="F80" s="39" t="n">
        <f aca="false">Aset!$AB110</f>
        <v>1979154</v>
      </c>
      <c r="H80" s="39" t="n">
        <f aca="false">Aset!$AF110</f>
        <v>2083320</v>
      </c>
      <c r="J80" s="39" t="n">
        <f aca="false">Aset!$AJ110</f>
        <v>2187486</v>
      </c>
      <c r="K80" s="32"/>
    </row>
    <row r="81" customFormat="false" ht="14.25" hidden="false" customHeight="true" outlineLevel="0" collapsed="false">
      <c r="B81" s="35" t="n">
        <v>2</v>
      </c>
      <c r="C81" s="36" t="s">
        <v>70</v>
      </c>
      <c r="D81" s="39" t="n">
        <f aca="false">Aset!$H111</f>
        <v>500000</v>
      </c>
      <c r="F81" s="39" t="n">
        <f aca="false">Aset!$AB111</f>
        <v>0</v>
      </c>
      <c r="H81" s="39" t="n">
        <f aca="false">Aset!$AF111</f>
        <v>0</v>
      </c>
      <c r="J81" s="39" t="n">
        <f aca="false">Aset!$AJ111</f>
        <v>0</v>
      </c>
      <c r="K81" s="32"/>
    </row>
    <row r="82" customFormat="false" ht="14.25" hidden="false" customHeight="true" outlineLevel="0" collapsed="false">
      <c r="B82" s="46"/>
      <c r="K82" s="32"/>
    </row>
    <row r="83" customFormat="false" ht="14.25" hidden="false" customHeight="true" outlineLevel="0" collapsed="false">
      <c r="B83" s="46"/>
      <c r="C83" s="54" t="s">
        <v>37</v>
      </c>
      <c r="F83" s="39" t="n">
        <f aca="false">Aset!$AB114</f>
        <v>53917876</v>
      </c>
      <c r="H83" s="39" t="n">
        <f aca="false">Aset!$AF114</f>
        <v>56931012</v>
      </c>
      <c r="J83" s="39" t="n">
        <f aca="false">Aset!$AJ114</f>
        <v>59944148</v>
      </c>
      <c r="K83" s="32"/>
    </row>
    <row r="84" customFormat="false" ht="14.25" hidden="false" customHeight="true" outlineLevel="0" collapsed="false">
      <c r="B84" s="46"/>
      <c r="C84" s="54" t="s">
        <v>38</v>
      </c>
      <c r="F84" s="39" t="n">
        <f aca="false">Aset!$AB115</f>
        <v>2957616</v>
      </c>
      <c r="H84" s="39" t="n">
        <f aca="false">Aset!$AF115</f>
        <v>3013136</v>
      </c>
      <c r="J84" s="39" t="n">
        <f aca="false">Aset!$AJ115</f>
        <v>3013136</v>
      </c>
      <c r="K84" s="32"/>
    </row>
    <row r="85" customFormat="false" ht="14.25" hidden="false" customHeight="true" outlineLevel="0" collapsed="false">
      <c r="B85" s="46"/>
      <c r="C85" s="54" t="s">
        <v>39</v>
      </c>
      <c r="F85" s="39" t="n">
        <f aca="false">Aset!$AB116</f>
        <v>10718591</v>
      </c>
      <c r="H85" s="39" t="n">
        <f aca="false">Aset!$AF116</f>
        <v>13731727</v>
      </c>
      <c r="J85" s="39" t="n">
        <f aca="false">Aset!$AJ116</f>
        <v>16744863</v>
      </c>
      <c r="K85" s="32"/>
    </row>
    <row r="86" customFormat="false" ht="8.25" hidden="false" customHeight="true" outlineLevel="0" collapsed="false">
      <c r="B86" s="48"/>
      <c r="C86" s="49"/>
      <c r="D86" s="51"/>
      <c r="E86" s="49"/>
      <c r="F86" s="51"/>
      <c r="G86" s="49"/>
      <c r="H86" s="51"/>
      <c r="I86" s="49"/>
      <c r="J86" s="52"/>
      <c r="K86" s="53"/>
    </row>
    <row r="87" customFormat="false" ht="8.25" hidden="false" customHeight="true" outlineLevel="0" collapsed="false">
      <c r="D87" s="4"/>
      <c r="M87" s="3"/>
      <c r="P87" s="3"/>
      <c r="Q87" s="3"/>
      <c r="T87" s="3"/>
      <c r="U87" s="3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</row>
    <row r="88" customFormat="false" ht="14.25" hidden="false" customHeight="false" outlineLevel="0" collapsed="false">
      <c r="B88" s="18" t="s">
        <v>95</v>
      </c>
      <c r="C88" s="18"/>
    </row>
    <row r="89" customFormat="false" ht="14.25" hidden="false" customHeight="true" outlineLevel="0" collapsed="false">
      <c r="B89" s="68"/>
      <c r="C89" s="69" t="s">
        <v>28</v>
      </c>
      <c r="D89" s="70" t="s">
        <v>4</v>
      </c>
      <c r="E89" s="70"/>
      <c r="F89" s="71" t="n">
        <f aca="false">Aset!AN81</f>
        <v>43311</v>
      </c>
      <c r="G89" s="70"/>
      <c r="H89" s="71" t="n">
        <f aca="false">Aset!AR81</f>
        <v>43343</v>
      </c>
      <c r="I89" s="70"/>
      <c r="J89" s="71" t="n">
        <f aca="false">Aset!AV81</f>
        <v>43373</v>
      </c>
      <c r="K89" s="25"/>
    </row>
    <row r="90" customFormat="false" ht="8.25" hidden="false" customHeight="true" outlineLevel="0" collapsed="false">
      <c r="B90" s="68"/>
      <c r="C90" s="69"/>
      <c r="D90" s="70"/>
      <c r="E90" s="70"/>
      <c r="F90" s="72"/>
      <c r="G90" s="70"/>
      <c r="H90" s="72"/>
      <c r="I90" s="70"/>
      <c r="J90" s="72"/>
      <c r="K90" s="25"/>
    </row>
    <row r="91" customFormat="false" ht="14.25" hidden="false" customHeight="true" outlineLevel="0" collapsed="false">
      <c r="B91" s="73" t="s">
        <v>30</v>
      </c>
      <c r="C91" s="76" t="s">
        <v>31</v>
      </c>
      <c r="D91" s="3"/>
      <c r="F91" s="3"/>
      <c r="H91" s="3"/>
      <c r="J91" s="31"/>
      <c r="K91" s="32"/>
    </row>
    <row r="92" customFormat="false" ht="8.25" hidden="false" customHeight="true" outlineLevel="0" collapsed="false">
      <c r="B92" s="75"/>
      <c r="C92" s="76"/>
      <c r="D92" s="3"/>
      <c r="F92" s="3"/>
      <c r="H92" s="3"/>
      <c r="J92" s="31"/>
      <c r="K92" s="32"/>
    </row>
    <row r="93" customFormat="false" ht="14.25" hidden="false" customHeight="true" outlineLevel="0" collapsed="false">
      <c r="B93" s="61" t="s">
        <v>32</v>
      </c>
      <c r="C93" s="76" t="s">
        <v>33</v>
      </c>
      <c r="D93" s="3"/>
      <c r="F93" s="3"/>
      <c r="H93" s="3"/>
      <c r="J93" s="31"/>
      <c r="K93" s="32"/>
    </row>
    <row r="94" customFormat="false" ht="14.25" hidden="false" customHeight="true" outlineLevel="0" collapsed="false">
      <c r="B94" s="35" t="n">
        <v>1</v>
      </c>
      <c r="C94" s="36" t="s">
        <v>34</v>
      </c>
      <c r="D94" s="39" t="n">
        <f aca="false">Aset!$H84</f>
        <v>7699000</v>
      </c>
      <c r="F94" s="39" t="n">
        <f aca="false">Aset!$AN84</f>
        <v>6415800</v>
      </c>
      <c r="H94" s="39" t="n">
        <f aca="false">Aset!$AR84</f>
        <v>6576195</v>
      </c>
      <c r="J94" s="39" t="n">
        <f aca="false">Aset!$AV84</f>
        <v>6736590</v>
      </c>
      <c r="K94" s="32"/>
    </row>
    <row r="95" customFormat="false" ht="14.25" hidden="false" customHeight="true" outlineLevel="0" collapsed="false">
      <c r="B95" s="35" t="n">
        <v>2</v>
      </c>
      <c r="C95" s="36" t="s">
        <v>35</v>
      </c>
      <c r="D95" s="39" t="n">
        <f aca="false">Aset!$H85</f>
        <v>8400000</v>
      </c>
      <c r="F95" s="39" t="n">
        <f aca="false">Aset!$AN85</f>
        <v>6650000</v>
      </c>
      <c r="H95" s="39" t="n">
        <f aca="false">Aset!$AR85</f>
        <v>6825000</v>
      </c>
      <c r="J95" s="39" t="n">
        <f aca="false">Aset!$AV85</f>
        <v>7000000</v>
      </c>
      <c r="K95" s="32"/>
    </row>
    <row r="96" customFormat="false" ht="14.25" hidden="false" customHeight="true" outlineLevel="0" collapsed="false">
      <c r="B96" s="35" t="n">
        <v>3</v>
      </c>
      <c r="C96" s="36" t="s">
        <v>36</v>
      </c>
      <c r="D96" s="39" t="n">
        <f aca="false">Aset!$H86</f>
        <v>3094000</v>
      </c>
      <c r="F96" s="39" t="n">
        <f aca="false">Aset!$AN86</f>
        <v>2320488</v>
      </c>
      <c r="H96" s="39" t="n">
        <f aca="false">Aset!$AR86</f>
        <v>2384946</v>
      </c>
      <c r="J96" s="39" t="n">
        <f aca="false">Aset!$AV86</f>
        <v>2449404</v>
      </c>
      <c r="K96" s="32"/>
    </row>
    <row r="97" customFormat="false" ht="14.25" hidden="false" customHeight="true" outlineLevel="0" collapsed="false">
      <c r="B97" s="35" t="n">
        <v>4</v>
      </c>
      <c r="C97" s="36" t="s">
        <v>41</v>
      </c>
      <c r="D97" s="39" t="n">
        <f aca="false">Aset!$H87</f>
        <v>11599000</v>
      </c>
      <c r="F97" s="39" t="n">
        <f aca="false">Aset!$AN87</f>
        <v>5557835</v>
      </c>
      <c r="H97" s="39" t="n">
        <f aca="false">Aset!$AR87</f>
        <v>5799480</v>
      </c>
      <c r="J97" s="39" t="n">
        <f aca="false">Aset!$AV87</f>
        <v>6041125</v>
      </c>
      <c r="K97" s="32"/>
    </row>
    <row r="98" customFormat="false" ht="14.25" hidden="false" customHeight="true" outlineLevel="0" collapsed="false">
      <c r="B98" s="35" t="n">
        <v>5</v>
      </c>
      <c r="C98" s="36" t="s">
        <v>42</v>
      </c>
      <c r="D98" s="39" t="n">
        <f aca="false">Aset!$H88</f>
        <v>5999000</v>
      </c>
      <c r="F98" s="39" t="n">
        <f aca="false">Aset!$AN88</f>
        <v>3374433</v>
      </c>
      <c r="H98" s="39" t="n">
        <f aca="false">Aset!$AR88</f>
        <v>3499412</v>
      </c>
      <c r="J98" s="39" t="n">
        <f aca="false">Aset!$AV88</f>
        <v>3624391</v>
      </c>
      <c r="K98" s="32"/>
    </row>
    <row r="99" customFormat="false" ht="14.25" hidden="false" customHeight="true" outlineLevel="0" collapsed="false">
      <c r="B99" s="35" t="n">
        <v>6</v>
      </c>
      <c r="C99" s="36" t="s">
        <v>43</v>
      </c>
      <c r="D99" s="39" t="n">
        <f aca="false">Aset!$H89</f>
        <v>5899000</v>
      </c>
      <c r="F99" s="39" t="n">
        <f aca="false">Aset!$AN89</f>
        <v>3072375</v>
      </c>
      <c r="H99" s="39" t="n">
        <f aca="false">Aset!$AR89</f>
        <v>3195270</v>
      </c>
      <c r="J99" s="39" t="n">
        <f aca="false">Aset!$AV89</f>
        <v>3318165</v>
      </c>
      <c r="K99" s="32"/>
    </row>
    <row r="100" customFormat="false" ht="14.25" hidden="false" customHeight="true" outlineLevel="0" collapsed="false">
      <c r="B100" s="35" t="n">
        <v>7</v>
      </c>
      <c r="C100" s="36" t="s">
        <v>60</v>
      </c>
      <c r="D100" s="39" t="n">
        <f aca="false">Aset!$H90</f>
        <v>181000</v>
      </c>
      <c r="F100" s="39" t="n">
        <f aca="false">Aset!$AN90</f>
        <v>75400</v>
      </c>
      <c r="H100" s="39" t="n">
        <f aca="false">Aset!$AR90</f>
        <v>79170</v>
      </c>
      <c r="J100" s="39" t="n">
        <f aca="false">Aset!$AV90</f>
        <v>82940</v>
      </c>
      <c r="K100" s="32"/>
    </row>
    <row r="101" customFormat="false" ht="14.25" hidden="false" customHeight="true" outlineLevel="0" collapsed="false">
      <c r="B101" s="61" t="s">
        <v>61</v>
      </c>
      <c r="C101" s="76" t="s">
        <v>44</v>
      </c>
      <c r="D101" s="3"/>
      <c r="F101" s="3"/>
      <c r="H101" s="3"/>
      <c r="J101" s="31"/>
      <c r="K101" s="32"/>
    </row>
    <row r="102" customFormat="false" ht="14.25" hidden="false" customHeight="true" outlineLevel="0" collapsed="false">
      <c r="B102" s="35" t="n">
        <v>8</v>
      </c>
      <c r="C102" s="36" t="s">
        <v>45</v>
      </c>
      <c r="D102" s="39" t="n">
        <f aca="false">Aset!$H92</f>
        <v>13000000</v>
      </c>
      <c r="F102" s="39" t="n">
        <f aca="false">Aset!$AN92</f>
        <v>7583324</v>
      </c>
      <c r="H102" s="39" t="n">
        <f aca="false">Aset!$AR92</f>
        <v>7854157</v>
      </c>
      <c r="J102" s="39" t="n">
        <f aca="false">Aset!$AV92</f>
        <v>8124990</v>
      </c>
      <c r="K102" s="32"/>
    </row>
    <row r="103" customFormat="false" ht="14.25" hidden="false" customHeight="true" outlineLevel="0" collapsed="false">
      <c r="B103" s="35" t="n">
        <v>9</v>
      </c>
      <c r="C103" s="36" t="s">
        <v>46</v>
      </c>
      <c r="D103" s="39" t="n">
        <f aca="false">Aset!$H93</f>
        <v>14000000</v>
      </c>
      <c r="F103" s="39" t="n">
        <f aca="false">Aset!$AN93</f>
        <v>7291650</v>
      </c>
      <c r="H103" s="39" t="n">
        <f aca="false">Aset!$AR93</f>
        <v>7583316</v>
      </c>
      <c r="J103" s="39" t="n">
        <f aca="false">Aset!$AV93</f>
        <v>7874982</v>
      </c>
      <c r="K103" s="32"/>
    </row>
    <row r="104" customFormat="false" ht="14.25" hidden="false" customHeight="true" outlineLevel="0" collapsed="false">
      <c r="B104" s="35" t="n">
        <v>10</v>
      </c>
      <c r="C104" s="36" t="s">
        <v>47</v>
      </c>
      <c r="D104" s="39" t="n">
        <f aca="false">Aset!$H94</f>
        <v>10750000</v>
      </c>
      <c r="F104" s="39" t="n">
        <f aca="false">Aset!$AN94</f>
        <v>5374992</v>
      </c>
      <c r="H104" s="39" t="n">
        <f aca="false">Aset!$AR94</f>
        <v>5598950</v>
      </c>
      <c r="J104" s="39" t="n">
        <f aca="false">Aset!$AV94</f>
        <v>5822908</v>
      </c>
      <c r="K104" s="32"/>
    </row>
    <row r="105" customFormat="false" ht="14.25" hidden="false" customHeight="true" outlineLevel="0" collapsed="false">
      <c r="B105" s="35" t="n">
        <v>11</v>
      </c>
      <c r="C105" s="36" t="s">
        <v>48</v>
      </c>
      <c r="D105" s="39" t="n">
        <f aca="false">Aset!$H95</f>
        <v>3699000</v>
      </c>
      <c r="F105" s="39" t="n">
        <f aca="false">Aset!$AN95</f>
        <v>1695364</v>
      </c>
      <c r="H105" s="39" t="n">
        <f aca="false">Aset!$AR95</f>
        <v>1772426</v>
      </c>
      <c r="J105" s="39" t="n">
        <f aca="false">Aset!$AV95</f>
        <v>1849488</v>
      </c>
      <c r="K105" s="32"/>
    </row>
    <row r="106" customFormat="false" ht="14.25" hidden="false" customHeight="true" outlineLevel="0" collapsed="false">
      <c r="B106" s="35" t="n">
        <v>12</v>
      </c>
      <c r="C106" s="36" t="s">
        <v>58</v>
      </c>
      <c r="D106" s="39" t="n">
        <f aca="false">Aset!$H96</f>
        <v>2899000</v>
      </c>
      <c r="F106" s="39" t="n">
        <f aca="false">Aset!$AN96</f>
        <v>483160</v>
      </c>
      <c r="H106" s="39" t="n">
        <f aca="false">Aset!$AR96</f>
        <v>543555</v>
      </c>
      <c r="J106" s="39" t="n">
        <f aca="false">Aset!$AV96</f>
        <v>603950</v>
      </c>
      <c r="K106" s="32"/>
    </row>
    <row r="107" customFormat="false" ht="14.25" hidden="false" customHeight="true" outlineLevel="0" collapsed="false">
      <c r="B107" s="35" t="n">
        <v>13</v>
      </c>
      <c r="C107" s="36" t="s">
        <v>62</v>
      </c>
      <c r="D107" s="39" t="n">
        <f aca="false">Aset!$H97</f>
        <v>1390000</v>
      </c>
      <c r="F107" s="39" t="n">
        <f aca="false">Aset!$AN97</f>
        <v>144790</v>
      </c>
      <c r="H107" s="39" t="n">
        <f aca="false">Aset!$AR97</f>
        <v>173748</v>
      </c>
      <c r="J107" s="39" t="n">
        <f aca="false">Aset!$AV97</f>
        <v>202706</v>
      </c>
      <c r="K107" s="32"/>
    </row>
    <row r="108" customFormat="false" ht="14.25" hidden="false" customHeight="true" outlineLevel="0" collapsed="false">
      <c r="B108" s="35" t="n">
        <v>14</v>
      </c>
      <c r="C108" s="36" t="s">
        <v>63</v>
      </c>
      <c r="D108" s="39" t="n">
        <f aca="false">Aset!$H98</f>
        <v>640000</v>
      </c>
      <c r="F108" s="39" t="n">
        <f aca="false">Aset!$AN98</f>
        <v>66665</v>
      </c>
      <c r="H108" s="39" t="n">
        <f aca="false">Aset!$AR98</f>
        <v>79998</v>
      </c>
      <c r="J108" s="39" t="n">
        <f aca="false">Aset!$AV98</f>
        <v>93331</v>
      </c>
      <c r="K108" s="32"/>
    </row>
    <row r="109" customFormat="false" ht="14.25" hidden="false" customHeight="true" outlineLevel="0" collapsed="false">
      <c r="B109" s="35" t="n">
        <v>15</v>
      </c>
      <c r="C109" s="36" t="s">
        <v>64</v>
      </c>
      <c r="D109" s="39" t="n">
        <f aca="false">Aset!$H99</f>
        <v>6870000</v>
      </c>
      <c r="F109" s="39" t="n">
        <f aca="false">Aset!$AN99</f>
        <v>572500</v>
      </c>
      <c r="H109" s="39" t="n">
        <f aca="false">Aset!$AR99</f>
        <v>715625</v>
      </c>
      <c r="J109" s="39" t="n">
        <f aca="false">Aset!$AV99</f>
        <v>858750</v>
      </c>
      <c r="K109" s="32"/>
    </row>
    <row r="110" customFormat="false" ht="14.25" hidden="false" customHeight="true" outlineLevel="0" collapsed="false">
      <c r="B110" s="35" t="n">
        <v>16</v>
      </c>
      <c r="C110" s="36" t="s">
        <v>65</v>
      </c>
      <c r="D110" s="39" t="n">
        <f aca="false">Aset!$H100</f>
        <v>2665000</v>
      </c>
      <c r="F110" s="39" t="n">
        <f aca="false">Aset!$AN100</f>
        <v>166560</v>
      </c>
      <c r="H110" s="39" t="n">
        <f aca="false">Aset!$AR100</f>
        <v>222080</v>
      </c>
      <c r="J110" s="39" t="n">
        <f aca="false">Aset!$AV100</f>
        <v>277600</v>
      </c>
      <c r="K110" s="32"/>
    </row>
    <row r="111" customFormat="false" ht="14.25" hidden="false" customHeight="true" outlineLevel="0" collapsed="false">
      <c r="B111" s="61" t="s">
        <v>66</v>
      </c>
      <c r="C111" s="76" t="s">
        <v>49</v>
      </c>
      <c r="D111" s="3"/>
      <c r="F111" s="3"/>
      <c r="H111" s="3"/>
      <c r="J111" s="31"/>
      <c r="K111" s="32"/>
    </row>
    <row r="112" customFormat="false" ht="14.25" hidden="false" customHeight="true" outlineLevel="0" collapsed="false">
      <c r="B112" s="35" t="n">
        <v>17</v>
      </c>
      <c r="C112" s="36" t="s">
        <v>50</v>
      </c>
      <c r="D112" s="39" t="n">
        <f aca="false">Aset!$H102</f>
        <v>12700000</v>
      </c>
      <c r="F112" s="39" t="n">
        <f aca="false">Aset!$AN102</f>
        <v>0</v>
      </c>
      <c r="H112" s="39" t="n">
        <f aca="false">Aset!$AR102</f>
        <v>0</v>
      </c>
      <c r="J112" s="39" t="n">
        <f aca="false">Aset!$AV102</f>
        <v>0</v>
      </c>
      <c r="K112" s="32"/>
    </row>
    <row r="113" customFormat="false" ht="14.25" hidden="false" customHeight="true" outlineLevel="0" collapsed="false">
      <c r="B113" s="35" t="n">
        <v>18</v>
      </c>
      <c r="C113" s="36" t="s">
        <v>51</v>
      </c>
      <c r="D113" s="39" t="n">
        <f aca="false">Aset!$H103</f>
        <v>9897000</v>
      </c>
      <c r="F113" s="39" t="n">
        <f aca="false">Aset!$AN103</f>
        <v>5154675</v>
      </c>
      <c r="H113" s="39" t="n">
        <f aca="false">Aset!$AR103</f>
        <v>5360862</v>
      </c>
      <c r="J113" s="39" t="n">
        <f aca="false">Aset!$AV103</f>
        <v>5567049</v>
      </c>
      <c r="K113" s="32"/>
    </row>
    <row r="114" customFormat="false" ht="14.25" hidden="false" customHeight="true" outlineLevel="0" collapsed="false">
      <c r="B114" s="35" t="n">
        <v>19</v>
      </c>
      <c r="C114" s="36" t="s">
        <v>52</v>
      </c>
      <c r="D114" s="39" t="n">
        <f aca="false">Aset!$H104</f>
        <v>2250000</v>
      </c>
      <c r="F114" s="39" t="n">
        <f aca="false">Aset!$AN104</f>
        <v>1078125</v>
      </c>
      <c r="H114" s="39" t="n">
        <f aca="false">Aset!$AR104</f>
        <v>1125000</v>
      </c>
      <c r="J114" s="39" t="n">
        <f aca="false">Aset!$AV104</f>
        <v>1171875</v>
      </c>
      <c r="K114" s="32"/>
    </row>
    <row r="115" customFormat="false" ht="14.25" hidden="false" customHeight="true" outlineLevel="0" collapsed="false">
      <c r="B115" s="61" t="s">
        <v>67</v>
      </c>
      <c r="C115" s="76" t="s">
        <v>68</v>
      </c>
      <c r="D115" s="3"/>
      <c r="F115" s="3"/>
      <c r="H115" s="3"/>
      <c r="J115" s="31"/>
      <c r="K115" s="32"/>
    </row>
    <row r="116" customFormat="false" ht="14.25" hidden="false" customHeight="true" outlineLevel="0" collapsed="false">
      <c r="B116" s="35" t="n">
        <v>20</v>
      </c>
      <c r="C116" s="36" t="s">
        <v>69</v>
      </c>
      <c r="D116" s="39" t="n">
        <f aca="false">Aset!$H106</f>
        <v>28700000</v>
      </c>
      <c r="F116" s="39" t="n">
        <f aca="false">Aset!$AN106</f>
        <v>3587496</v>
      </c>
      <c r="H116" s="39" t="n">
        <f aca="false">Aset!$AR106</f>
        <v>4185412</v>
      </c>
      <c r="J116" s="39" t="n">
        <f aca="false">Aset!$AV106</f>
        <v>4783328</v>
      </c>
      <c r="K116" s="32"/>
    </row>
    <row r="117" customFormat="false" ht="8.25" hidden="false" customHeight="true" outlineLevel="0" collapsed="false">
      <c r="B117" s="46"/>
      <c r="K117" s="32"/>
    </row>
    <row r="118" customFormat="false" ht="14.25" hidden="false" customHeight="true" outlineLevel="0" collapsed="false">
      <c r="B118" s="73" t="s">
        <v>30</v>
      </c>
      <c r="C118" s="76" t="s">
        <v>54</v>
      </c>
      <c r="D118" s="3"/>
      <c r="F118" s="3"/>
      <c r="H118" s="3"/>
      <c r="J118" s="31"/>
      <c r="K118" s="32"/>
    </row>
    <row r="119" customFormat="false" ht="8.25" hidden="false" customHeight="true" outlineLevel="0" collapsed="false">
      <c r="B119" s="75"/>
      <c r="C119" s="76"/>
      <c r="D119" s="3"/>
      <c r="F119" s="3"/>
      <c r="H119" s="3"/>
      <c r="J119" s="31"/>
      <c r="K119" s="32"/>
    </row>
    <row r="120" customFormat="false" ht="14.25" hidden="false" customHeight="true" outlineLevel="0" collapsed="false">
      <c r="B120" s="61" t="s">
        <v>32</v>
      </c>
      <c r="C120" s="76" t="s">
        <v>55</v>
      </c>
      <c r="D120" s="3"/>
      <c r="F120" s="3"/>
      <c r="H120" s="3"/>
      <c r="J120" s="31"/>
      <c r="K120" s="32"/>
    </row>
    <row r="121" customFormat="false" ht="14.25" hidden="false" customHeight="true" outlineLevel="0" collapsed="false">
      <c r="B121" s="35" t="n">
        <v>1</v>
      </c>
      <c r="C121" s="36" t="s">
        <v>56</v>
      </c>
      <c r="D121" s="39" t="n">
        <f aca="false">Aset!$H110</f>
        <v>5000000</v>
      </c>
      <c r="F121" s="39" t="n">
        <f aca="false">Aset!$AN110</f>
        <v>2291652</v>
      </c>
      <c r="H121" s="39" t="n">
        <f aca="false">Aset!$AR110</f>
        <v>2395818</v>
      </c>
      <c r="J121" s="39" t="n">
        <f aca="false">Aset!$AV110</f>
        <v>2499984</v>
      </c>
      <c r="K121" s="32"/>
    </row>
    <row r="122" customFormat="false" ht="14.25" hidden="false" customHeight="true" outlineLevel="0" collapsed="false">
      <c r="B122" s="35" t="n">
        <v>2</v>
      </c>
      <c r="C122" s="36" t="s">
        <v>70</v>
      </c>
      <c r="D122" s="39" t="n">
        <f aca="false">Aset!$H111</f>
        <v>500000</v>
      </c>
      <c r="F122" s="39" t="n">
        <f aca="false">Aset!$AN111</f>
        <v>0</v>
      </c>
      <c r="H122" s="39" t="n">
        <f aca="false">Aset!$AR111</f>
        <v>0</v>
      </c>
      <c r="J122" s="39" t="n">
        <f aca="false">Aset!$AV111</f>
        <v>0</v>
      </c>
      <c r="K122" s="32"/>
    </row>
    <row r="123" customFormat="false" ht="14.25" hidden="false" customHeight="true" outlineLevel="0" collapsed="false">
      <c r="B123" s="46"/>
      <c r="K123" s="32"/>
    </row>
    <row r="124" customFormat="false" ht="14.25" hidden="false" customHeight="true" outlineLevel="0" collapsed="false">
      <c r="B124" s="46"/>
      <c r="C124" s="54" t="s">
        <v>37</v>
      </c>
      <c r="F124" s="39" t="n">
        <f aca="false">Aset!$AN114</f>
        <v>62957284</v>
      </c>
      <c r="H124" s="39" t="n">
        <f aca="false">Aset!$AR114</f>
        <v>65970420</v>
      </c>
      <c r="J124" s="39" t="n">
        <f aca="false">Aset!$AV114</f>
        <v>68983556</v>
      </c>
      <c r="K124" s="32"/>
    </row>
    <row r="125" customFormat="false" ht="14.25" hidden="false" customHeight="true" outlineLevel="0" collapsed="false">
      <c r="B125" s="46"/>
      <c r="C125" s="54" t="s">
        <v>38</v>
      </c>
      <c r="F125" s="39" t="n">
        <f aca="false">Aset!$AN115</f>
        <v>3013136</v>
      </c>
      <c r="H125" s="39" t="n">
        <f aca="false">Aset!$AR115</f>
        <v>3013136</v>
      </c>
      <c r="J125" s="39" t="n">
        <f aca="false">Aset!$AV115</f>
        <v>3013136</v>
      </c>
      <c r="K125" s="32"/>
    </row>
    <row r="126" customFormat="false" ht="14.25" hidden="false" customHeight="true" outlineLevel="0" collapsed="false">
      <c r="B126" s="46"/>
      <c r="C126" s="54" t="s">
        <v>39</v>
      </c>
      <c r="F126" s="39" t="n">
        <f aca="false">Aset!$AN116</f>
        <v>19757999</v>
      </c>
      <c r="H126" s="39" t="n">
        <f aca="false">Aset!$AR116</f>
        <v>22771135</v>
      </c>
      <c r="J126" s="39" t="n">
        <f aca="false">Aset!$AV116</f>
        <v>25784271</v>
      </c>
      <c r="K126" s="32"/>
    </row>
    <row r="127" customFormat="false" ht="8.25" hidden="false" customHeight="true" outlineLevel="0" collapsed="false">
      <c r="B127" s="48"/>
      <c r="C127" s="49"/>
      <c r="D127" s="51"/>
      <c r="E127" s="49"/>
      <c r="F127" s="51"/>
      <c r="G127" s="49"/>
      <c r="H127" s="51"/>
      <c r="I127" s="49"/>
      <c r="J127" s="52"/>
      <c r="K127" s="53"/>
    </row>
    <row r="128" customFormat="false" ht="8.25" hidden="false" customHeight="true" outlineLevel="0" collapsed="false">
      <c r="D128" s="4"/>
      <c r="M128" s="3"/>
      <c r="P128" s="3"/>
      <c r="Q128" s="3"/>
      <c r="T128" s="3"/>
      <c r="U128" s="3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</row>
    <row r="129" customFormat="false" ht="14.25" hidden="false" customHeight="false" outlineLevel="0" collapsed="false">
      <c r="B129" s="18" t="s">
        <v>96</v>
      </c>
      <c r="C129" s="18"/>
    </row>
    <row r="130" customFormat="false" ht="14.25" hidden="false" customHeight="true" outlineLevel="0" collapsed="false">
      <c r="B130" s="68"/>
      <c r="C130" s="69" t="s">
        <v>28</v>
      </c>
      <c r="D130" s="70" t="s">
        <v>4</v>
      </c>
      <c r="E130" s="70"/>
      <c r="F130" s="71" t="n">
        <f aca="false">Aset!AZ81</f>
        <v>43404</v>
      </c>
      <c r="G130" s="70"/>
      <c r="H130" s="71" t="n">
        <f aca="false">Aset!BD81</f>
        <v>43434</v>
      </c>
      <c r="I130" s="70"/>
      <c r="J130" s="71" t="n">
        <f aca="false">Aset!BH81</f>
        <v>43465</v>
      </c>
      <c r="K130" s="25"/>
    </row>
    <row r="131" customFormat="false" ht="8.25" hidden="false" customHeight="true" outlineLevel="0" collapsed="false">
      <c r="B131" s="68"/>
      <c r="C131" s="69"/>
      <c r="D131" s="70"/>
      <c r="E131" s="70"/>
      <c r="F131" s="72"/>
      <c r="G131" s="70"/>
      <c r="H131" s="72"/>
      <c r="I131" s="70"/>
      <c r="J131" s="72"/>
      <c r="K131" s="25"/>
    </row>
    <row r="132" customFormat="false" ht="14.25" hidden="false" customHeight="true" outlineLevel="0" collapsed="false">
      <c r="B132" s="73" t="s">
        <v>30</v>
      </c>
      <c r="C132" s="76" t="s">
        <v>31</v>
      </c>
      <c r="D132" s="3"/>
      <c r="F132" s="3"/>
      <c r="H132" s="3"/>
      <c r="J132" s="31"/>
      <c r="K132" s="32"/>
    </row>
    <row r="133" customFormat="false" ht="8.25" hidden="false" customHeight="true" outlineLevel="0" collapsed="false">
      <c r="B133" s="75"/>
      <c r="C133" s="76"/>
      <c r="D133" s="3"/>
      <c r="F133" s="3"/>
      <c r="H133" s="3"/>
      <c r="J133" s="31"/>
      <c r="K133" s="32"/>
    </row>
    <row r="134" customFormat="false" ht="14.25" hidden="false" customHeight="true" outlineLevel="0" collapsed="false">
      <c r="B134" s="61" t="s">
        <v>32</v>
      </c>
      <c r="C134" s="76" t="s">
        <v>33</v>
      </c>
      <c r="D134" s="3"/>
      <c r="F134" s="3"/>
      <c r="H134" s="3"/>
      <c r="J134" s="31"/>
      <c r="K134" s="32"/>
    </row>
    <row r="135" customFormat="false" ht="14.25" hidden="false" customHeight="true" outlineLevel="0" collapsed="false">
      <c r="B135" s="35" t="n">
        <v>1</v>
      </c>
      <c r="C135" s="36" t="s">
        <v>34</v>
      </c>
      <c r="D135" s="39" t="n">
        <f aca="false">Aset!$H84</f>
        <v>7699000</v>
      </c>
      <c r="F135" s="39" t="n">
        <f aca="false">Aset!$AZ84</f>
        <v>6896985</v>
      </c>
      <c r="H135" s="39" t="n">
        <f aca="false">Aset!$BD84</f>
        <v>7057380</v>
      </c>
      <c r="J135" s="39" t="n">
        <f aca="false">Aset!$BH84</f>
        <v>7217775</v>
      </c>
      <c r="K135" s="32"/>
    </row>
    <row r="136" customFormat="false" ht="14.25" hidden="false" customHeight="true" outlineLevel="0" collapsed="false">
      <c r="B136" s="35" t="n">
        <v>2</v>
      </c>
      <c r="C136" s="36" t="s">
        <v>35</v>
      </c>
      <c r="D136" s="39" t="n">
        <f aca="false">Aset!$H85</f>
        <v>8400000</v>
      </c>
      <c r="F136" s="39" t="n">
        <f aca="false">Aset!$AZ85</f>
        <v>7175000</v>
      </c>
      <c r="H136" s="39" t="n">
        <f aca="false">Aset!$BD85</f>
        <v>7350000</v>
      </c>
      <c r="J136" s="39" t="n">
        <f aca="false">Aset!$BH85</f>
        <v>7525000</v>
      </c>
      <c r="K136" s="32"/>
    </row>
    <row r="137" customFormat="false" ht="14.25" hidden="false" customHeight="true" outlineLevel="0" collapsed="false">
      <c r="B137" s="35" t="n">
        <v>3</v>
      </c>
      <c r="C137" s="36" t="s">
        <v>36</v>
      </c>
      <c r="D137" s="39" t="n">
        <f aca="false">Aset!$H86</f>
        <v>3094000</v>
      </c>
      <c r="F137" s="39" t="n">
        <f aca="false">Aset!$AZ86</f>
        <v>2513862</v>
      </c>
      <c r="H137" s="39" t="n">
        <f aca="false">Aset!$BD86</f>
        <v>2578320</v>
      </c>
      <c r="J137" s="39" t="n">
        <f aca="false">Aset!$BH86</f>
        <v>2642778</v>
      </c>
      <c r="K137" s="32"/>
    </row>
    <row r="138" customFormat="false" ht="14.25" hidden="false" customHeight="true" outlineLevel="0" collapsed="false">
      <c r="B138" s="35" t="n">
        <v>4</v>
      </c>
      <c r="C138" s="36" t="s">
        <v>41</v>
      </c>
      <c r="D138" s="39" t="n">
        <f aca="false">Aset!$H87</f>
        <v>11599000</v>
      </c>
      <c r="F138" s="39" t="n">
        <f aca="false">Aset!$AZ87</f>
        <v>6282770</v>
      </c>
      <c r="H138" s="39" t="n">
        <f aca="false">Aset!$BD87</f>
        <v>6524415</v>
      </c>
      <c r="J138" s="39" t="n">
        <f aca="false">Aset!$BH87</f>
        <v>6766060</v>
      </c>
      <c r="K138" s="32"/>
    </row>
    <row r="139" customFormat="false" ht="14.25" hidden="false" customHeight="true" outlineLevel="0" collapsed="false">
      <c r="B139" s="35" t="n">
        <v>5</v>
      </c>
      <c r="C139" s="36" t="s">
        <v>42</v>
      </c>
      <c r="D139" s="39" t="n">
        <f aca="false">Aset!$H88</f>
        <v>5999000</v>
      </c>
      <c r="F139" s="39" t="n">
        <f aca="false">Aset!$AZ88</f>
        <v>3749370</v>
      </c>
      <c r="H139" s="39" t="n">
        <f aca="false">Aset!$BD88</f>
        <v>3874349</v>
      </c>
      <c r="J139" s="39" t="n">
        <f aca="false">Aset!$BH88</f>
        <v>3999328</v>
      </c>
      <c r="K139" s="32"/>
    </row>
    <row r="140" customFormat="false" ht="14.25" hidden="false" customHeight="true" outlineLevel="0" collapsed="false">
      <c r="B140" s="35" t="n">
        <v>6</v>
      </c>
      <c r="C140" s="36" t="s">
        <v>43</v>
      </c>
      <c r="D140" s="39" t="n">
        <f aca="false">Aset!$H89</f>
        <v>5899000</v>
      </c>
      <c r="F140" s="39" t="n">
        <f aca="false">Aset!$AZ89</f>
        <v>3441060</v>
      </c>
      <c r="H140" s="39" t="n">
        <f aca="false">Aset!$BD89</f>
        <v>3563955</v>
      </c>
      <c r="J140" s="39" t="n">
        <f aca="false">Aset!$BH89</f>
        <v>3686850</v>
      </c>
      <c r="K140" s="32"/>
    </row>
    <row r="141" customFormat="false" ht="14.25" hidden="false" customHeight="true" outlineLevel="0" collapsed="false">
      <c r="B141" s="35" t="n">
        <v>7</v>
      </c>
      <c r="C141" s="36" t="s">
        <v>60</v>
      </c>
      <c r="D141" s="39" t="n">
        <f aca="false">Aset!$H90</f>
        <v>181000</v>
      </c>
      <c r="F141" s="39" t="n">
        <f aca="false">Aset!$AZ90</f>
        <v>86710</v>
      </c>
      <c r="H141" s="39" t="n">
        <f aca="false">Aset!$BD90</f>
        <v>90480</v>
      </c>
      <c r="J141" s="39" t="n">
        <f aca="false">Aset!$BH90</f>
        <v>94250</v>
      </c>
      <c r="K141" s="32"/>
    </row>
    <row r="142" customFormat="false" ht="14.25" hidden="false" customHeight="true" outlineLevel="0" collapsed="false">
      <c r="B142" s="61" t="s">
        <v>61</v>
      </c>
      <c r="C142" s="76" t="s">
        <v>44</v>
      </c>
      <c r="D142" s="3"/>
      <c r="F142" s="3"/>
      <c r="H142" s="3"/>
      <c r="J142" s="31"/>
      <c r="K142" s="32"/>
    </row>
    <row r="143" customFormat="false" ht="14.25" hidden="false" customHeight="true" outlineLevel="0" collapsed="false">
      <c r="B143" s="35" t="n">
        <v>8</v>
      </c>
      <c r="C143" s="36" t="s">
        <v>45</v>
      </c>
      <c r="D143" s="39" t="n">
        <f aca="false">Aset!$H92</f>
        <v>13000000</v>
      </c>
      <c r="F143" s="39" t="n">
        <f aca="false">Aset!$AZ92</f>
        <v>8395823</v>
      </c>
      <c r="H143" s="39" t="n">
        <f aca="false">Aset!$BD92</f>
        <v>8666656</v>
      </c>
      <c r="J143" s="39" t="n">
        <f aca="false">Aset!$BH92</f>
        <v>8937489</v>
      </c>
      <c r="K143" s="32"/>
    </row>
    <row r="144" customFormat="false" ht="14.25" hidden="false" customHeight="true" outlineLevel="0" collapsed="false">
      <c r="B144" s="35" t="n">
        <v>9</v>
      </c>
      <c r="C144" s="36" t="s">
        <v>46</v>
      </c>
      <c r="D144" s="39" t="n">
        <f aca="false">Aset!$H93</f>
        <v>14000000</v>
      </c>
      <c r="F144" s="39" t="n">
        <f aca="false">Aset!$AZ93</f>
        <v>8166648</v>
      </c>
      <c r="H144" s="39" t="n">
        <f aca="false">Aset!$BD93</f>
        <v>8458314</v>
      </c>
      <c r="J144" s="39" t="n">
        <f aca="false">Aset!$BH93</f>
        <v>8749980</v>
      </c>
      <c r="K144" s="32"/>
    </row>
    <row r="145" customFormat="false" ht="14.25" hidden="false" customHeight="true" outlineLevel="0" collapsed="false">
      <c r="B145" s="35" t="n">
        <v>10</v>
      </c>
      <c r="C145" s="36" t="s">
        <v>47</v>
      </c>
      <c r="D145" s="39" t="n">
        <f aca="false">Aset!$H94</f>
        <v>10750000</v>
      </c>
      <c r="F145" s="39" t="n">
        <f aca="false">Aset!$AZ94</f>
        <v>6046866</v>
      </c>
      <c r="H145" s="39" t="n">
        <f aca="false">Aset!$BD94</f>
        <v>6270824</v>
      </c>
      <c r="J145" s="39" t="n">
        <f aca="false">Aset!$BH94</f>
        <v>6494782</v>
      </c>
      <c r="K145" s="32"/>
    </row>
    <row r="146" customFormat="false" ht="14.25" hidden="false" customHeight="true" outlineLevel="0" collapsed="false">
      <c r="B146" s="35" t="n">
        <v>11</v>
      </c>
      <c r="C146" s="36" t="s">
        <v>48</v>
      </c>
      <c r="D146" s="39" t="n">
        <f aca="false">Aset!$H95</f>
        <v>3699000</v>
      </c>
      <c r="F146" s="39" t="n">
        <f aca="false">Aset!$AZ95</f>
        <v>1926550</v>
      </c>
      <c r="H146" s="39" t="n">
        <f aca="false">Aset!$BD95</f>
        <v>2003612</v>
      </c>
      <c r="J146" s="39" t="n">
        <f aca="false">Aset!$BH95</f>
        <v>2080674</v>
      </c>
      <c r="K146" s="32"/>
    </row>
    <row r="147" customFormat="false" ht="14.25" hidden="false" customHeight="true" outlineLevel="0" collapsed="false">
      <c r="B147" s="35" t="n">
        <v>12</v>
      </c>
      <c r="C147" s="36" t="s">
        <v>58</v>
      </c>
      <c r="D147" s="39" t="n">
        <f aca="false">Aset!$H96</f>
        <v>2899000</v>
      </c>
      <c r="F147" s="39" t="n">
        <f aca="false">Aset!$AZ96</f>
        <v>664345</v>
      </c>
      <c r="H147" s="39" t="n">
        <f aca="false">Aset!$BD96</f>
        <v>724740</v>
      </c>
      <c r="J147" s="39" t="n">
        <f aca="false">Aset!$BH96</f>
        <v>785135</v>
      </c>
      <c r="K147" s="32"/>
    </row>
    <row r="148" customFormat="false" ht="14.25" hidden="false" customHeight="true" outlineLevel="0" collapsed="false">
      <c r="B148" s="35" t="n">
        <v>13</v>
      </c>
      <c r="C148" s="36" t="s">
        <v>62</v>
      </c>
      <c r="D148" s="39" t="n">
        <f aca="false">Aset!$H97</f>
        <v>1390000</v>
      </c>
      <c r="F148" s="39" t="n">
        <f aca="false">Aset!$AZ97</f>
        <v>231664</v>
      </c>
      <c r="H148" s="39" t="n">
        <f aca="false">Aset!$BD97</f>
        <v>260622</v>
      </c>
      <c r="J148" s="39" t="n">
        <f aca="false">Aset!$BH97</f>
        <v>289580</v>
      </c>
      <c r="K148" s="32"/>
    </row>
    <row r="149" customFormat="false" ht="14.25" hidden="false" customHeight="true" outlineLevel="0" collapsed="false">
      <c r="B149" s="35" t="n">
        <v>14</v>
      </c>
      <c r="C149" s="36" t="s">
        <v>63</v>
      </c>
      <c r="D149" s="39" t="n">
        <f aca="false">Aset!$H98</f>
        <v>640000</v>
      </c>
      <c r="F149" s="39" t="n">
        <f aca="false">Aset!$AZ98</f>
        <v>106664</v>
      </c>
      <c r="H149" s="39" t="n">
        <f aca="false">Aset!$BD98</f>
        <v>119997</v>
      </c>
      <c r="J149" s="39" t="n">
        <f aca="false">Aset!$BH98</f>
        <v>133330</v>
      </c>
      <c r="K149" s="32"/>
    </row>
    <row r="150" customFormat="false" ht="14.25" hidden="false" customHeight="true" outlineLevel="0" collapsed="false">
      <c r="B150" s="35" t="n">
        <v>15</v>
      </c>
      <c r="C150" s="36" t="s">
        <v>64</v>
      </c>
      <c r="D150" s="39" t="n">
        <f aca="false">Aset!$H99</f>
        <v>6870000</v>
      </c>
      <c r="F150" s="39" t="n">
        <f aca="false">Aset!$AZ99</f>
        <v>1001875</v>
      </c>
      <c r="H150" s="39" t="n">
        <f aca="false">Aset!$BD99</f>
        <v>1145000</v>
      </c>
      <c r="J150" s="39" t="n">
        <f aca="false">Aset!$BH99</f>
        <v>1288125</v>
      </c>
      <c r="K150" s="32"/>
    </row>
    <row r="151" customFormat="false" ht="14.25" hidden="false" customHeight="true" outlineLevel="0" collapsed="false">
      <c r="B151" s="35" t="n">
        <v>16</v>
      </c>
      <c r="C151" s="36" t="s">
        <v>65</v>
      </c>
      <c r="D151" s="39" t="n">
        <f aca="false">Aset!$H100</f>
        <v>2665000</v>
      </c>
      <c r="F151" s="39" t="n">
        <f aca="false">Aset!$AZ100</f>
        <v>333120</v>
      </c>
      <c r="H151" s="39" t="n">
        <f aca="false">Aset!$BD100</f>
        <v>388640</v>
      </c>
      <c r="J151" s="39" t="n">
        <f aca="false">Aset!$BH100</f>
        <v>444160</v>
      </c>
      <c r="K151" s="32"/>
    </row>
    <row r="152" customFormat="false" ht="14.25" hidden="false" customHeight="true" outlineLevel="0" collapsed="false">
      <c r="B152" s="61" t="s">
        <v>66</v>
      </c>
      <c r="C152" s="76" t="s">
        <v>49</v>
      </c>
      <c r="D152" s="3"/>
      <c r="F152" s="3"/>
      <c r="H152" s="3"/>
      <c r="J152" s="31"/>
      <c r="K152" s="32"/>
    </row>
    <row r="153" customFormat="false" ht="14.25" hidden="false" customHeight="true" outlineLevel="0" collapsed="false">
      <c r="B153" s="35" t="n">
        <v>17</v>
      </c>
      <c r="C153" s="36" t="s">
        <v>50</v>
      </c>
      <c r="D153" s="39" t="n">
        <f aca="false">Aset!$H102</f>
        <v>12700000</v>
      </c>
      <c r="F153" s="39" t="n">
        <f aca="false">Aset!$AZ102</f>
        <v>0</v>
      </c>
      <c r="H153" s="39" t="n">
        <f aca="false">Aset!$BD102</f>
        <v>0</v>
      </c>
      <c r="J153" s="39" t="n">
        <f aca="false">Aset!$BH102</f>
        <v>0</v>
      </c>
      <c r="K153" s="32"/>
    </row>
    <row r="154" customFormat="false" ht="14.25" hidden="false" customHeight="true" outlineLevel="0" collapsed="false">
      <c r="B154" s="35" t="n">
        <v>18</v>
      </c>
      <c r="C154" s="36" t="s">
        <v>51</v>
      </c>
      <c r="D154" s="39" t="n">
        <f aca="false">Aset!$H103</f>
        <v>9897000</v>
      </c>
      <c r="F154" s="39" t="n">
        <f aca="false">Aset!$AZ103</f>
        <v>5773236</v>
      </c>
      <c r="H154" s="39" t="n">
        <f aca="false">Aset!$BD103</f>
        <v>5979423</v>
      </c>
      <c r="J154" s="39" t="n">
        <f aca="false">Aset!$BH103</f>
        <v>6185610</v>
      </c>
      <c r="K154" s="32"/>
    </row>
    <row r="155" customFormat="false" ht="14.25" hidden="false" customHeight="true" outlineLevel="0" collapsed="false">
      <c r="B155" s="35" t="n">
        <v>19</v>
      </c>
      <c r="C155" s="36" t="s">
        <v>52</v>
      </c>
      <c r="D155" s="39" t="n">
        <f aca="false">Aset!$H104</f>
        <v>2250000</v>
      </c>
      <c r="F155" s="39" t="n">
        <f aca="false">Aset!$AZ104</f>
        <v>1218750</v>
      </c>
      <c r="H155" s="39" t="n">
        <f aca="false">Aset!$BD104</f>
        <v>1265625</v>
      </c>
      <c r="J155" s="39" t="n">
        <f aca="false">Aset!$BH104</f>
        <v>1312500</v>
      </c>
      <c r="K155" s="32"/>
    </row>
    <row r="156" customFormat="false" ht="14.25" hidden="false" customHeight="true" outlineLevel="0" collapsed="false">
      <c r="B156" s="61" t="s">
        <v>67</v>
      </c>
      <c r="C156" s="76" t="s">
        <v>68</v>
      </c>
      <c r="D156" s="3"/>
      <c r="F156" s="3"/>
      <c r="H156" s="3"/>
      <c r="J156" s="31"/>
      <c r="K156" s="32"/>
    </row>
    <row r="157" customFormat="false" ht="14.25" hidden="false" customHeight="true" outlineLevel="0" collapsed="false">
      <c r="B157" s="35" t="n">
        <v>20</v>
      </c>
      <c r="C157" s="36" t="s">
        <v>69</v>
      </c>
      <c r="D157" s="39" t="n">
        <f aca="false">Aset!$H106</f>
        <v>28700000</v>
      </c>
      <c r="F157" s="39" t="n">
        <f aca="false">Aset!$AZ106</f>
        <v>5381244</v>
      </c>
      <c r="H157" s="39" t="n">
        <f aca="false">Aset!$BD106</f>
        <v>5979160</v>
      </c>
      <c r="J157" s="39" t="n">
        <f aca="false">Aset!$BH106</f>
        <v>6577076</v>
      </c>
      <c r="K157" s="32"/>
    </row>
    <row r="158" customFormat="false" ht="8.25" hidden="false" customHeight="true" outlineLevel="0" collapsed="false">
      <c r="B158" s="46"/>
      <c r="K158" s="32"/>
    </row>
    <row r="159" customFormat="false" ht="14.25" hidden="false" customHeight="true" outlineLevel="0" collapsed="false">
      <c r="B159" s="73" t="s">
        <v>30</v>
      </c>
      <c r="C159" s="76" t="s">
        <v>54</v>
      </c>
      <c r="D159" s="3"/>
      <c r="F159" s="3"/>
      <c r="H159" s="3"/>
      <c r="J159" s="31"/>
      <c r="K159" s="32"/>
    </row>
    <row r="160" customFormat="false" ht="8.25" hidden="false" customHeight="true" outlineLevel="0" collapsed="false">
      <c r="B160" s="75"/>
      <c r="C160" s="76"/>
      <c r="D160" s="3"/>
      <c r="F160" s="3"/>
      <c r="H160" s="3"/>
      <c r="J160" s="31"/>
      <c r="K160" s="32"/>
    </row>
    <row r="161" customFormat="false" ht="14.25" hidden="false" customHeight="true" outlineLevel="0" collapsed="false">
      <c r="B161" s="61" t="s">
        <v>32</v>
      </c>
      <c r="C161" s="76" t="s">
        <v>55</v>
      </c>
      <c r="D161" s="3"/>
      <c r="F161" s="3"/>
      <c r="H161" s="3"/>
      <c r="J161" s="31"/>
      <c r="K161" s="32"/>
    </row>
    <row r="162" customFormat="false" ht="14.25" hidden="false" customHeight="true" outlineLevel="0" collapsed="false">
      <c r="B162" s="35" t="n">
        <v>1</v>
      </c>
      <c r="C162" s="36" t="s">
        <v>56</v>
      </c>
      <c r="D162" s="39" t="n">
        <f aca="false">Aset!$H110</f>
        <v>5000000</v>
      </c>
      <c r="F162" s="39" t="n">
        <f aca="false">Aset!$AZ110</f>
        <v>2604150</v>
      </c>
      <c r="H162" s="39" t="n">
        <f aca="false">Aset!$BD110</f>
        <v>2708316</v>
      </c>
      <c r="J162" s="39" t="n">
        <f aca="false">Aset!$BH110</f>
        <v>2812482</v>
      </c>
      <c r="K162" s="32"/>
    </row>
    <row r="163" customFormat="false" ht="14.25" hidden="false" customHeight="true" outlineLevel="0" collapsed="false">
      <c r="B163" s="35" t="n">
        <v>2</v>
      </c>
      <c r="C163" s="36" t="s">
        <v>70</v>
      </c>
      <c r="D163" s="39" t="n">
        <f aca="false">Aset!$H111</f>
        <v>500000</v>
      </c>
      <c r="F163" s="39" t="n">
        <f aca="false">Aset!$AZ111</f>
        <v>10416</v>
      </c>
      <c r="H163" s="39" t="n">
        <f aca="false">Aset!$BD111</f>
        <v>20832</v>
      </c>
      <c r="J163" s="39" t="n">
        <f aca="false">Aset!$BH111</f>
        <v>31248</v>
      </c>
      <c r="K163" s="32"/>
    </row>
    <row r="164" customFormat="false" ht="14.25" hidden="false" customHeight="true" outlineLevel="0" collapsed="false">
      <c r="B164" s="46"/>
      <c r="K164" s="32"/>
    </row>
    <row r="165" customFormat="false" ht="14.25" hidden="false" customHeight="true" outlineLevel="0" collapsed="false">
      <c r="B165" s="46"/>
      <c r="C165" s="54" t="s">
        <v>37</v>
      </c>
      <c r="F165" s="39" t="n">
        <f aca="false">Aset!$AZ114</f>
        <v>72007108</v>
      </c>
      <c r="H165" s="39" t="n">
        <f aca="false">Aset!$BD114</f>
        <v>75030660</v>
      </c>
      <c r="J165" s="39" t="n">
        <f aca="false">Aset!$BH114</f>
        <v>78054212</v>
      </c>
      <c r="K165" s="32"/>
    </row>
    <row r="166" customFormat="false" ht="14.25" hidden="false" customHeight="true" outlineLevel="0" collapsed="false">
      <c r="B166" s="46"/>
      <c r="C166" s="54" t="s">
        <v>38</v>
      </c>
      <c r="F166" s="39" t="n">
        <f aca="false">Aset!$AZ115</f>
        <v>3023552</v>
      </c>
      <c r="H166" s="39" t="n">
        <f aca="false">Aset!$BD115</f>
        <v>3023552</v>
      </c>
      <c r="J166" s="39" t="n">
        <f aca="false">Aset!$BH115</f>
        <v>3023552</v>
      </c>
      <c r="K166" s="32"/>
    </row>
    <row r="167" customFormat="false" ht="14.25" hidden="false" customHeight="true" outlineLevel="0" collapsed="false">
      <c r="B167" s="46"/>
      <c r="C167" s="54" t="s">
        <v>39</v>
      </c>
      <c r="F167" s="39" t="n">
        <f aca="false">Aset!$AZ116</f>
        <v>28807823</v>
      </c>
      <c r="H167" s="39" t="n">
        <f aca="false">Aset!$BD116</f>
        <v>31831375</v>
      </c>
      <c r="J167" s="39" t="n">
        <f aca="false">Aset!$BH116</f>
        <v>34854927</v>
      </c>
      <c r="K167" s="32"/>
    </row>
    <row r="168" customFormat="false" ht="8.25" hidden="false" customHeight="true" outlineLevel="0" collapsed="false">
      <c r="B168" s="48"/>
      <c r="C168" s="49"/>
      <c r="D168" s="51"/>
      <c r="E168" s="49"/>
      <c r="F168" s="51"/>
      <c r="G168" s="49"/>
      <c r="H168" s="51"/>
      <c r="I168" s="49"/>
      <c r="J168" s="52"/>
      <c r="K168" s="53"/>
    </row>
    <row r="169" customFormat="false" ht="8.25" hidden="false" customHeight="true" outlineLevel="0" collapsed="false">
      <c r="D169" s="4"/>
      <c r="M169" s="3"/>
      <c r="P169" s="3"/>
      <c r="Q169" s="3"/>
      <c r="T169" s="3"/>
      <c r="U169" s="3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</row>
    <row r="65386" customFormat="false" ht="12.75" hidden="false" customHeight="true" outlineLevel="0" collapsed="false"/>
    <row r="65387" customFormat="false" ht="12.75" hidden="false" customHeight="true" outlineLevel="0" collapsed="false"/>
    <row r="65388" customFormat="false" ht="12.75" hidden="false" customHeight="true" outlineLevel="0" collapsed="false"/>
    <row r="65389" customFormat="false" ht="12.75" hidden="false" customHeight="true" outlineLevel="0" collapsed="false"/>
    <row r="65390" customFormat="false" ht="12.75" hidden="false" customHeight="true" outlineLevel="0" collapsed="false"/>
    <row r="65391" customFormat="false" ht="12.75" hidden="false" customHeight="true" outlineLevel="0" collapsed="false"/>
    <row r="65392" customFormat="false" ht="12.75" hidden="false" customHeight="true" outlineLevel="0" collapsed="false"/>
    <row r="65393" customFormat="false" ht="12.75" hidden="false" customHeight="true" outlineLevel="0" collapsed="false"/>
    <row r="65394" customFormat="false" ht="12.75" hidden="false" customHeight="true" outlineLevel="0" collapsed="false"/>
    <row r="65395" customFormat="false" ht="12.75" hidden="false" customHeight="true" outlineLevel="0" collapsed="false"/>
    <row r="65396" customFormat="false" ht="12.75" hidden="false" customHeight="true" outlineLevel="0" collapsed="false"/>
    <row r="65397" customFormat="false" ht="12.75" hidden="false" customHeight="true" outlineLevel="0" collapsed="false"/>
    <row r="65398" customFormat="false" ht="12.75" hidden="false" customHeight="true" outlineLevel="0" collapsed="false"/>
    <row r="65399" customFormat="false" ht="12.75" hidden="false" customHeight="true" outlineLevel="0" collapsed="false"/>
    <row r="65400" customFormat="false" ht="12.75" hidden="false" customHeight="true" outlineLevel="0" collapsed="false"/>
    <row r="65401" customFormat="false" ht="12.75" hidden="false" customHeight="true" outlineLevel="0" collapsed="false"/>
    <row r="65402" customFormat="false" ht="12.75" hidden="false" customHeight="true" outlineLevel="0" collapsed="false"/>
    <row r="65403" customFormat="false" ht="12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46" man="true" max="16383" min="0"/>
    <brk id="87" man="true" max="16383" min="0"/>
    <brk id="128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wiftTokens xmlns:xsd="http://www.w3.org/2001/XMLSchema" xmlns:xsi="http://www.w3.org/2001/XMLSchema-instance">
  <Tokens/>
</SwiftTokens>
</file>

<file path=customXml/itemProps1.xml><?xml version="1.0" encoding="utf-8"?>
<ds:datastoreItem xmlns:ds="http://schemas.openxmlformats.org/officeDocument/2006/customXml" ds:itemID="{2D8F7192-75F7-4C25-86A0-BA9970CC4D3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2023-02-11T14:46:15Z</dcterms:created>
  <dc:creator>epsi sayidina</dc:creator>
  <dc:description/>
  <dc:language>id-ID</dc:language>
  <cp:lastModifiedBy/>
  <dcterms:modified xsi:type="dcterms:W3CDTF">2023-03-02T21:58:24Z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kedDataId">
    <vt:lpwstr>{2D8F7192-75F7-4C25-86A0-BA9970CC4D3D}</vt:lpwstr>
  </property>
  <property fmtid="{D5CDD505-2E9C-101B-9397-08002B2CF9AE}" pid="3" name="PlanSwiftJobGuid">
    <vt:lpwstr/>
  </property>
  <property fmtid="{D5CDD505-2E9C-101B-9397-08002B2CF9AE}" pid="4" name="PlanSwiftJobName">
    <vt:lpwstr/>
  </property>
</Properties>
</file>