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Angka" sheetId="1" state="visible" r:id="rId2"/>
    <sheet name="Case" sheetId="2" state="visible" r:id="rId3"/>
    <sheet name="Teks" sheetId="3" state="visible" r:id="rId4"/>
    <sheet name="Tanggal" sheetId="4" state="visible" r:id="rId5"/>
    <sheet name="Terbilang" sheetId="5" state="visible" r:id="rId6"/>
    <sheet name="Jumlah" sheetId="6" state="visible" r:id="rId7"/>
    <sheet name="Acuan" sheetId="7" state="visible" r:id="rId8"/>
    <sheet name="Rujukan" sheetId="8" state="visible" r:id="rId9"/>
    <sheet name="Rujukan-F" sheetId="9" state="visible" r:id="rId10"/>
  </sheets>
  <definedNames>
    <definedName function="false" hidden="false" localSheetId="6" name="_xlnm.Print_Area" vbProcedure="false">Acuan!$A$1:$H$27</definedName>
    <definedName function="false" hidden="false" localSheetId="0" name="_xlnm.Print_Area" vbProcedure="false">Angka!$A$1:$H$23</definedName>
    <definedName function="false" hidden="false" localSheetId="1" name="_xlnm.Print_Area" vbProcedure="false">Case!$A$1:$I$9</definedName>
    <definedName function="false" hidden="false" localSheetId="5" name="_xlnm.Print_Area" vbProcedure="false">Jumlah!$A$1:$I$42</definedName>
    <definedName function="false" hidden="false" localSheetId="7" name="_xlnm.Print_Area" vbProcedure="false">Rujukan!$A$1:$P$19</definedName>
    <definedName function="false" hidden="false" localSheetId="8" name="_xlnm.Print_Area" vbProcedure="false">'Rujukan-F'!$A$1:$P$37</definedName>
    <definedName function="false" hidden="false" localSheetId="3" name="_xlnm.Print_Area" vbProcedure="false">Tanggal!$A$1:$J$11</definedName>
    <definedName function="false" hidden="false" localSheetId="2" name="_xlnm.Print_Area" vbProcedure="false">Teks!$A$1:$I$9</definedName>
    <definedName function="false" hidden="false" localSheetId="4" name="_xlnm.Print_Area" vbProcedure="false">Terbilang!$A$1:$G$8</definedName>
    <definedName function="true" hidden="false" name="com.goosepirate.lox365.oxt.XLOOKUP" vbProcedure="tru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<sst xmlns="http://schemas.openxmlformats.org/spreadsheetml/2006/main" count="280" uniqueCount="156">
  <si>
    <t xml:space="preserve">Angka</t>
  </si>
  <si>
    <t xml:space="preserve">Urut</t>
  </si>
  <si>
    <t xml:space="preserve">Data</t>
  </si>
  <si>
    <t xml:space="preserve">Jumlah Angka</t>
  </si>
  <si>
    <t xml:space="preserve">:</t>
  </si>
  <si>
    <t xml:space="preserve">=SUM(C5:C14)</t>
  </si>
  <si>
    <t xml:space="preserve">Jumlah Data</t>
  </si>
  <si>
    <t xml:space="preserve">=COUNT(C5:C14)</t>
  </si>
  <si>
    <t xml:space="preserve">Nilai Terbesar</t>
  </si>
  <si>
    <t xml:space="preserve">=MAX(C5:C14)</t>
  </si>
  <si>
    <t xml:space="preserve">Nilai Terkecil</t>
  </si>
  <si>
    <t xml:space="preserve">=MIN(C5:C14)</t>
  </si>
  <si>
    <t xml:space="preserve">Nilai Rata-Rata</t>
  </si>
  <si>
    <t xml:space="preserve">=AVERAGE(C5:C14)</t>
  </si>
  <si>
    <t xml:space="preserve">Case</t>
  </si>
  <si>
    <t xml:space="preserve">Rumus</t>
  </si>
  <si>
    <t xml:space="preserve">Formula</t>
  </si>
  <si>
    <t xml:space="preserve">Hasil</t>
  </si>
  <si>
    <t xml:space="preserve">cAtAtAn si blEwAh</t>
  </si>
  <si>
    <t xml:space="preserve">UPPER</t>
  </si>
  <si>
    <t xml:space="preserve">=UPPER(C5)</t>
  </si>
  <si>
    <t xml:space="preserve">empUs MEOng</t>
  </si>
  <si>
    <t xml:space="preserve">LOWER</t>
  </si>
  <si>
    <t xml:space="preserve">=LOWER(C6)</t>
  </si>
  <si>
    <t xml:space="preserve">tElItI tElAtEn tEkUn</t>
  </si>
  <si>
    <t xml:space="preserve">PROPER</t>
  </si>
  <si>
    <t xml:space="preserve">=PROPER(C7)</t>
  </si>
  <si>
    <t xml:space="preserve">Teks</t>
  </si>
  <si>
    <t xml:space="preserve">Substring</t>
  </si>
  <si>
    <t xml:space="preserve">Manusia</t>
  </si>
  <si>
    <t xml:space="preserve">LEFT</t>
  </si>
  <si>
    <t xml:space="preserve">=LEFT(C5;4)</t>
  </si>
  <si>
    <t xml:space="preserve">RIGHT</t>
  </si>
  <si>
    <t xml:space="preserve">=RIGHT(C6;4)</t>
  </si>
  <si>
    <t xml:space="preserve">MID</t>
  </si>
  <si>
    <t xml:space="preserve">=MID(C7;3;2)</t>
  </si>
  <si>
    <t xml:space="preserve">Tanggal</t>
  </si>
  <si>
    <t xml:space="preserve">Mulai</t>
  </si>
  <si>
    <t xml:space="preserve">Selesai</t>
  </si>
  <si>
    <t xml:space="preserve">Parameter</t>
  </si>
  <si>
    <t xml:space="preserve">Keterangan</t>
  </si>
  <si>
    <t xml:space="preserve">Datedif</t>
  </si>
  <si>
    <t xml:space="preserve">d</t>
  </si>
  <si>
    <t xml:space="preserve">Hari</t>
  </si>
  <si>
    <t xml:space="preserve">=DATEDIF(C5;D5;E5)</t>
  </si>
  <si>
    <t xml:space="preserve">m</t>
  </si>
  <si>
    <t xml:space="preserve">Bulan</t>
  </si>
  <si>
    <t xml:space="preserve">=DATEDIF(C6;D6;E6)</t>
  </si>
  <si>
    <t xml:space="preserve">y</t>
  </si>
  <si>
    <t xml:space="preserve">Tahun</t>
  </si>
  <si>
    <t xml:space="preserve">=DATEDIF(C7;D7;E7)</t>
  </si>
  <si>
    <t xml:space="preserve">md</t>
  </si>
  <si>
    <t xml:space="preserve">Tanggal Saja</t>
  </si>
  <si>
    <t xml:space="preserve">=DATEDIF(C8;D8;E8)</t>
  </si>
  <si>
    <t xml:space="preserve">ym</t>
  </si>
  <si>
    <t xml:space="preserve">Bulan Saja</t>
  </si>
  <si>
    <t xml:space="preserve">=DATEDIF(C9;D9;E9)</t>
  </si>
  <si>
    <t xml:space="preserve">Nominal</t>
  </si>
  <si>
    <t xml:space="preserve">Masukkan angka nominal di kanan sini:</t>
  </si>
  <si>
    <t xml:space="preserve">Number Text</t>
  </si>
  <si>
    <t xml:space="preserve">NUMBERTEXT(D3)</t>
  </si>
  <si>
    <t xml:space="preserve">Terbilang</t>
  </si>
  <si>
    <t xml:space="preserve">TERBILANG(D3)</t>
  </si>
  <si>
    <t xml:space="preserve">PROPER(TERBILANG(D3))&amp;" Rupiah."</t>
  </si>
  <si>
    <t xml:space="preserve">Daftar Belanja Pegawai</t>
  </si>
  <si>
    <t xml:space="preserve">Buah</t>
  </si>
  <si>
    <t xml:space="preserve">Pembeli</t>
  </si>
  <si>
    <t xml:space="preserve">Harga</t>
  </si>
  <si>
    <t xml:space="preserve">Pembelian</t>
  </si>
  <si>
    <t xml:space="preserve">Jumlah</t>
  </si>
  <si>
    <t xml:space="preserve">Blewah</t>
  </si>
  <si>
    <t xml:space="preserve">Bambang</t>
  </si>
  <si>
    <t xml:space="preserve">Senin</t>
  </si>
  <si>
    <t xml:space="preserve">Pisang</t>
  </si>
  <si>
    <t xml:space="preserve">Rudolfo</t>
  </si>
  <si>
    <t xml:space="preserve">Selasa</t>
  </si>
  <si>
    <t xml:space="preserve">Jeruk</t>
  </si>
  <si>
    <t xml:space="preserve">Fulan</t>
  </si>
  <si>
    <t xml:space="preserve">Rabu</t>
  </si>
  <si>
    <t xml:space="preserve">Pepaya</t>
  </si>
  <si>
    <t xml:space="preserve">Kamis</t>
  </si>
  <si>
    <t xml:space="preserve">Mangga</t>
  </si>
  <si>
    <t xml:space="preserve">Jumat</t>
  </si>
  <si>
    <t xml:space="preserve">Sabtu</t>
  </si>
  <si>
    <t xml:space="preserve">Total: SUM</t>
  </si>
  <si>
    <t xml:space="preserve">Kriteria</t>
  </si>
  <si>
    <t xml:space="preserve">Nilai Dicari</t>
  </si>
  <si>
    <t xml:space="preserve">Nilai Rupiah</t>
  </si>
  <si>
    <t xml:space="preserve">Jumlah Pembelian</t>
  </si>
  <si>
    <t xml:space="preserve">SUMPRODUCT</t>
  </si>
  <si>
    <t xml:space="preserve">Pembelian Pepaya</t>
  </si>
  <si>
    <t xml:space="preserve">SUM, SUMIF</t>
  </si>
  <si>
    <t xml:space="preserve">SUMPRODUCT, IF</t>
  </si>
  <si>
    <t xml:space="preserve">Pembelian Kriteria Buah</t>
  </si>
  <si>
    <t xml:space="preserve">Pembelian Fulan</t>
  </si>
  <si>
    <t xml:space="preserve">Pembelian Kriteria Pembeli</t>
  </si>
  <si>
    <t xml:space="preserve">Pembelian Rabu</t>
  </si>
  <si>
    <t xml:space="preserve">Pembelian Kriteria Hari</t>
  </si>
  <si>
    <t xml:space="preserve">SUMIFS</t>
  </si>
  <si>
    <t xml:space="preserve">Pembelian Pepaya, Fulan</t>
  </si>
  <si>
    <t xml:space="preserve">Pembelian Pepaya, Fulan, Rabu</t>
  </si>
  <si>
    <t xml:space="preserve">Pembelian Kriteria </t>
  </si>
  <si>
    <t xml:space="preserve">Acuan</t>
  </si>
  <si>
    <t xml:space="preserve">Status</t>
  </si>
  <si>
    <t xml:space="preserve">PTKP</t>
  </si>
  <si>
    <t xml:space="preserve">TK</t>
  </si>
  <si>
    <t xml:space="preserve">Tidak Kawin</t>
  </si>
  <si>
    <t xml:space="preserve">K/0</t>
  </si>
  <si>
    <t xml:space="preserve">Kawin Belum Punya Anak</t>
  </si>
  <si>
    <t xml:space="preserve">K/1</t>
  </si>
  <si>
    <t xml:space="preserve">Kawin Anak 1</t>
  </si>
  <si>
    <t xml:space="preserve">K/2</t>
  </si>
  <si>
    <t xml:space="preserve">Kawin Anak 2</t>
  </si>
  <si>
    <t xml:space="preserve">K/3</t>
  </si>
  <si>
    <t xml:space="preserve">Kawin Anak 3</t>
  </si>
  <si>
    <t xml:space="preserve">VLOOKUP</t>
  </si>
  <si>
    <t xml:space="preserve">Nama</t>
  </si>
  <si>
    <t xml:space="preserve"> =VLOOKUP(C15;$C$5:$E$9;3)</t>
  </si>
  <si>
    <t xml:space="preserve"> =VLOOKUP(C16;$C$5:$E$9;3)</t>
  </si>
  <si>
    <t xml:space="preserve"> =VLOOKUP(C17;$C$5:$E$9;3)</t>
  </si>
  <si>
    <t xml:space="preserve">SWITCH</t>
  </si>
  <si>
    <t xml:space="preserve"> =SWITCH(C23;"TK";$E$5;"K/0";
 $E$6;"K/1";$E$7;"K/2";$E$8;"K/3";$E$9)</t>
  </si>
  <si>
    <t xml:space="preserve"> =SWITCH(C24;"TK";$E$5;"K/0";
 $E$6;"K/1";$E$7;"K/2";$E$8;"K/3";$E$9)</t>
  </si>
  <si>
    <t xml:space="preserve"> =SWITCH(C25;"TK";$E$5;"K/0";
$E$6;"K/1";$E$7;"K/2";$E$8;"K/3";$E$9)</t>
  </si>
  <si>
    <t xml:space="preserve">Belanja</t>
  </si>
  <si>
    <t xml:space="preserve">Jan</t>
  </si>
  <si>
    <t xml:space="preserve">Feb</t>
  </si>
  <si>
    <t xml:space="preserve">Mar</t>
  </si>
  <si>
    <t xml:space="preserve">Apr</t>
  </si>
  <si>
    <t xml:space="preserve">Mei</t>
  </si>
  <si>
    <t xml:space="preserve">Jun</t>
  </si>
  <si>
    <t xml:space="preserve">Jul</t>
  </si>
  <si>
    <t xml:space="preserve">Ags</t>
  </si>
  <si>
    <t xml:space="preserve">Sep</t>
  </si>
  <si>
    <t xml:space="preserve">Okt</t>
  </si>
  <si>
    <t xml:space="preserve">Nov</t>
  </si>
  <si>
    <t xml:space="preserve">Des</t>
  </si>
  <si>
    <t xml:space="preserve">Kopi</t>
  </si>
  <si>
    <t xml:space="preserve">Gula</t>
  </si>
  <si>
    <t xml:space="preserve">Teh</t>
  </si>
  <si>
    <t xml:space="preserve">Masukkan bulan yang dicari:</t>
  </si>
  <si>
    <t xml:space="preserve">HLOOKUP</t>
  </si>
  <si>
    <t xml:space="preserve">INDEX</t>
  </si>
  <si>
    <t xml:space="preserve">XLOOKUP</t>
  </si>
  <si>
    <t xml:space="preserve"> =HLOOKUP($D$11;$D$3:$O$8;2)</t>
  </si>
  <si>
    <t xml:space="preserve"> =HLOOKUP($D$11;$D$3:$O$8;4)</t>
  </si>
  <si>
    <t xml:space="preserve"> =HLOOKUP($D$11;$D$3:$O$8;5)</t>
  </si>
  <si>
    <t xml:space="preserve"> =HLOOKUP($D$11;$D$3:$O$8;6)</t>
  </si>
  <si>
    <t xml:space="preserve"> =INDEX($D4:$O4;1;$D$20)</t>
  </si>
  <si>
    <t xml:space="preserve"> =INDEX($D6:$O6;1;$D$20)</t>
  </si>
  <si>
    <t xml:space="preserve"> =INDEX($D7:$O7;1;$D$20)</t>
  </si>
  <si>
    <t xml:space="preserve"> =INDEX($D8:$O8;1;$D$20)</t>
  </si>
  <si>
    <t xml:space="preserve"> =XLOOKUP($D$29;$D$4:$O$4;$D3:$O3)</t>
  </si>
  <si>
    <t xml:space="preserve"> =XLOOKUP($D$29;$D$4:$O$4;$D6:$O6)</t>
  </si>
  <si>
    <t xml:space="preserve"> =XLOOKUP($D$29;$D$4:$O$4;$D7:$O7)</t>
  </si>
  <si>
    <t xml:space="preserve"> =XLOOKUP($D$29;$D$4:$O$4;$D8:$O8)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</si>
</sst>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0\."/>
    <numFmt numFmtId="166" formatCode="#,##0"/>
    <numFmt numFmtId="167" formatCode="dd\-mmm\-yy;\:* @\?"/>
    <numFmt numFmtId="168" formatCode="#,##0.00"/>
    <numFmt numFmtId="169" formatCode="* #,##0\ ;* \(#,##0\);* &quot;- &quot;;@\ "/>
    <numFmt numFmtId="170" formatCode="&quot; Rp&quot;* #,##0.00\ ;&quot;-Rp&quot;* #,##0.00\ ;&quot; Rp&quot;* \-#\ ;@"/>
    <numFmt numFmtId="171" formatCode="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D47A1"/>
      <name val="Arial"/>
      <family val="2"/>
      <charset val="1"/>
    </font>
    <font>
      <sz val="10"/>
      <color rgb="FF004D4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80CBC4"/>
        <bgColor rgb="FFB2DFDB"/>
      </patternFill>
    </fill>
    <fill>
      <patternFill patternType="solid">
        <fgColor rgb="FFE0F2F1"/>
        <bgColor rgb="FFE3F2FD"/>
      </patternFill>
    </fill>
    <fill>
      <patternFill patternType="solid">
        <fgColor rgb="FFB2DFDB"/>
        <bgColor rgb="FFBBDEFB"/>
      </patternFill>
    </fill>
    <fill>
      <patternFill patternType="solid">
        <fgColor rgb="FFE3F2FD"/>
        <bgColor rgb="FFE0F7FA"/>
      </patternFill>
    </fill>
    <fill>
      <patternFill patternType="solid">
        <fgColor rgb="FFFFF9C4"/>
        <bgColor rgb="FFEFEBE9"/>
      </patternFill>
    </fill>
    <fill>
      <patternFill patternType="solid">
        <fgColor rgb="FF4DB6AC"/>
        <bgColor rgb="FF26A69A"/>
      </patternFill>
    </fill>
    <fill>
      <patternFill patternType="solid">
        <fgColor rgb="FF26A69A"/>
        <bgColor rgb="FF009688"/>
      </patternFill>
    </fill>
    <fill>
      <patternFill patternType="solid">
        <fgColor rgb="FF009688"/>
        <bgColor rgb="FF00897B"/>
      </patternFill>
    </fill>
    <fill>
      <patternFill patternType="solid">
        <fgColor rgb="FF00897B"/>
        <bgColor rgb="FF009688"/>
      </patternFill>
    </fill>
    <fill>
      <patternFill patternType="solid">
        <fgColor rgb="FFFFF176"/>
        <bgColor rgb="FFFFF9C4"/>
      </patternFill>
    </fill>
    <fill>
      <patternFill patternType="solid">
        <fgColor rgb="FFBBDEFB"/>
        <bgColor rgb="FFB2DFDB"/>
      </patternFill>
    </fill>
    <fill>
      <patternFill patternType="solid">
        <fgColor rgb="FFFFFFFF"/>
        <bgColor rgb="FFE0F7FA"/>
      </patternFill>
    </fill>
    <fill>
      <patternFill patternType="solid">
        <fgColor rgb="FFD7CCC8"/>
        <bgColor rgb="FFB2DFDB"/>
      </patternFill>
    </fill>
    <fill>
      <patternFill patternType="solid">
        <fgColor rgb="FFEFEBE9"/>
        <bgColor rgb="FFE0F2F1"/>
      </patternFill>
    </fill>
    <fill>
      <patternFill patternType="solid">
        <fgColor rgb="FFE0F7FA"/>
        <bgColor rgb="FFE3F2F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>
        <color rgb="FF009688"/>
      </right>
      <top/>
      <bottom/>
      <diagonal/>
    </border>
    <border diagonalUp="false" diagonalDown="false">
      <left style="thin">
        <color rgb="FF009688"/>
      </left>
      <right/>
      <top/>
      <bottom/>
      <diagonal/>
    </border>
    <border diagonalUp="false" diagonalDown="false">
      <left/>
      <right/>
      <top/>
      <bottom style="thin">
        <color rgb="FF2196F3"/>
      </bottom>
      <diagonal/>
    </border>
    <border diagonalUp="false" diagonalDown="false">
      <left/>
      <right/>
      <top/>
      <bottom style="thin">
        <color rgb="FF009688"/>
      </bottom>
      <diagonal/>
    </border>
    <border diagonalUp="false" diagonalDown="false">
      <left/>
      <right/>
      <top style="thin">
        <color rgb="FF009688"/>
      </top>
      <bottom style="thin">
        <color rgb="FF009688"/>
      </bottom>
      <diagonal/>
    </border>
    <border diagonalUp="false" diagonalDown="false">
      <left style="thin">
        <color rgb="FF009688"/>
      </left>
      <right style="thin">
        <color rgb="FF009688"/>
      </right>
      <top/>
      <bottom/>
      <diagonal/>
    </border>
    <border diagonalUp="false" diagonalDown="false">
      <left/>
      <right/>
      <top style="thin">
        <color rgb="FF009688"/>
      </top>
      <bottom/>
      <diagonal/>
    </border>
    <border diagonalUp="false" diagonalDown="false">
      <left/>
      <right/>
      <top style="thin">
        <color rgb="FF2196F3"/>
      </top>
      <bottom style="thin">
        <color rgb="FF2196F3"/>
      </bottom>
      <diagonal/>
    </border>
    <border diagonalUp="false" diagonalDown="false">
      <left/>
      <right/>
      <top style="thin">
        <color rgb="FF2196F3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4" borderId="4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1" shrinkToFit="false"/>
      <protection locked="true" hidden="false"/>
    </xf>
    <xf numFmtId="166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1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1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1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3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13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6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97B"/>
      <rgbColor rgb="FFD7CCC8"/>
      <rgbColor rgb="FF808080"/>
      <rgbColor rgb="FF9999FF"/>
      <rgbColor rgb="FF993366"/>
      <rgbColor rgb="FFFFF9C4"/>
      <rgbColor rgb="FFE0F7FA"/>
      <rgbColor rgb="FF660066"/>
      <rgbColor rgb="FFFF8080"/>
      <rgbColor rgb="FF009688"/>
      <rgbColor rgb="FFBBDEFB"/>
      <rgbColor rgb="FF000080"/>
      <rgbColor rgb="FFFF00FF"/>
      <rgbColor rgb="FFFFFF00"/>
      <rgbColor rgb="FF00FFFF"/>
      <rgbColor rgb="FF800080"/>
      <rgbColor rgb="FF800000"/>
      <rgbColor rgb="FF00796B"/>
      <rgbColor rgb="FF0000FF"/>
      <rgbColor rgb="FF00CCFF"/>
      <rgbColor rgb="FFE0F2F1"/>
      <rgbColor rgb="FFE3F2FD"/>
      <rgbColor rgb="FFFFF176"/>
      <rgbColor rgb="FFB2DFDB"/>
      <rgbColor rgb="FFFF99CC"/>
      <rgbColor rgb="FFCC99FF"/>
      <rgbColor rgb="FFEFEBE9"/>
      <rgbColor rgb="FF2196F3"/>
      <rgbColor rgb="FF4DB6AC"/>
      <rgbColor rgb="FF99CC00"/>
      <rgbColor rgb="FFFFCC00"/>
      <rgbColor rgb="FFFF9900"/>
      <rgbColor rgb="FFFF6600"/>
      <rgbColor rgb="FF666699"/>
      <rgbColor rgb="FF80CBC4"/>
      <rgbColor rgb="FF004D40"/>
      <rgbColor rgb="FF26A69A"/>
      <rgbColor rgb="FF003300"/>
      <rgbColor rgb="FF333300"/>
      <rgbColor rgb="FF993300"/>
      <rgbColor rgb="FF993366"/>
      <rgbColor rgb="FF0D47A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0F2F1"/>
    <pageSetUpPr fitToPage="false"/>
  </sheetPr>
  <dimension ref="B1:G24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3" min="2" style="1" width="10.2"/>
    <col collapsed="false" customWidth="true" hidden="false" outlineLevel="0" max="4" min="4" style="1" width="2.55"/>
    <col collapsed="false" customWidth="true" hidden="false" outlineLevel="0" max="5" min="5" style="1" width="10.2"/>
    <col collapsed="false" customWidth="true" hidden="false" outlineLevel="0" max="6" min="6" style="1" width="2.55"/>
    <col collapsed="false" customWidth="true" hidden="false" outlineLevel="0" max="7" min="7" style="0" width="20.43"/>
    <col collapsed="false" customWidth="true" hidden="false" outlineLevel="0" max="8" min="8" style="0" width="2.55"/>
  </cols>
  <sheetData>
    <row r="1" customFormat="false" ht="8.5" hidden="false" customHeight="true" outlineLevel="0" collapsed="false"/>
    <row r="2" s="2" customFormat="true" ht="14.15" hidden="false" customHeight="true" outlineLevel="0" collapsed="false">
      <c r="B2" s="3" t="s">
        <v>0</v>
      </c>
      <c r="C2" s="3"/>
    </row>
    <row r="3" s="2" customFormat="true" ht="14.15" hidden="false" customHeight="true" outlineLevel="0" collapsed="false">
      <c r="B3" s="4" t="s">
        <v>1</v>
      </c>
      <c r="C3" s="5" t="s">
        <v>2</v>
      </c>
    </row>
    <row r="4" customFormat="false" ht="8.5" hidden="false" customHeight="true" outlineLevel="0" collapsed="false">
      <c r="B4" s="6"/>
    </row>
    <row r="5" customFormat="false" ht="14.15" hidden="false" customHeight="true" outlineLevel="0" collapsed="false">
      <c r="B5" s="7" t="n">
        <v>1</v>
      </c>
      <c r="C5" s="8" t="n">
        <v>530</v>
      </c>
    </row>
    <row r="6" customFormat="false" ht="14.15" hidden="false" customHeight="true" outlineLevel="0" collapsed="false">
      <c r="B6" s="7" t="n">
        <f aca="false">B5+1</f>
        <v>2</v>
      </c>
      <c r="C6" s="8" t="n">
        <v>165</v>
      </c>
    </row>
    <row r="7" customFormat="false" ht="14.15" hidden="false" customHeight="true" outlineLevel="0" collapsed="false">
      <c r="B7" s="7" t="n">
        <f aca="false">B6+1</f>
        <v>3</v>
      </c>
      <c r="C7" s="8" t="n">
        <v>2</v>
      </c>
    </row>
    <row r="8" customFormat="false" ht="14.15" hidden="false" customHeight="true" outlineLevel="0" collapsed="false">
      <c r="B8" s="7" t="n">
        <f aca="false">B7+1</f>
        <v>4</v>
      </c>
      <c r="C8" s="8" t="n">
        <v>439</v>
      </c>
    </row>
    <row r="9" customFormat="false" ht="14.15" hidden="false" customHeight="true" outlineLevel="0" collapsed="false">
      <c r="B9" s="7" t="n">
        <f aca="false">B8+1</f>
        <v>5</v>
      </c>
      <c r="C9" s="8" t="n">
        <v>452</v>
      </c>
    </row>
    <row r="10" customFormat="false" ht="14.15" hidden="false" customHeight="true" outlineLevel="0" collapsed="false">
      <c r="B10" s="7" t="n">
        <f aca="false">B9+1</f>
        <v>6</v>
      </c>
      <c r="C10" s="8" t="n">
        <v>90</v>
      </c>
    </row>
    <row r="11" customFormat="false" ht="14.15" hidden="false" customHeight="true" outlineLevel="0" collapsed="false">
      <c r="B11" s="7" t="n">
        <f aca="false">B10+1</f>
        <v>7</v>
      </c>
      <c r="C11" s="8" t="n">
        <v>783</v>
      </c>
    </row>
    <row r="12" customFormat="false" ht="14.15" hidden="false" customHeight="true" outlineLevel="0" collapsed="false">
      <c r="B12" s="7" t="n">
        <f aca="false">B11+1</f>
        <v>8</v>
      </c>
      <c r="C12" s="8" t="n">
        <v>571</v>
      </c>
    </row>
    <row r="13" customFormat="false" ht="14.15" hidden="false" customHeight="true" outlineLevel="0" collapsed="false">
      <c r="B13" s="7" t="n">
        <f aca="false">B12+1</f>
        <v>9</v>
      </c>
      <c r="C13" s="8" t="n">
        <v>682</v>
      </c>
    </row>
    <row r="14" customFormat="false" ht="14.15" hidden="false" customHeight="true" outlineLevel="0" collapsed="false">
      <c r="B14" s="7" t="n">
        <f aca="false">B13+1</f>
        <v>10</v>
      </c>
      <c r="C14" s="8" t="n">
        <v>713</v>
      </c>
    </row>
    <row r="15" customFormat="false" ht="8.5" hidden="false" customHeight="true" outlineLevel="0" collapsed="false">
      <c r="B15" s="6"/>
    </row>
    <row r="17" customFormat="false" ht="12.8" hidden="false" customHeight="false" outlineLevel="0" collapsed="false">
      <c r="B17" s="1" t="s">
        <v>3</v>
      </c>
      <c r="D17" s="9" t="s">
        <v>4</v>
      </c>
      <c r="E17" s="1" t="n">
        <f aca="false">SUM(C5:C14)</f>
        <v>4427</v>
      </c>
      <c r="G17" s="0" t="s">
        <v>5</v>
      </c>
    </row>
    <row r="18" customFormat="false" ht="12.8" hidden="false" customHeight="false" outlineLevel="0" collapsed="false">
      <c r="B18" s="1" t="s">
        <v>6</v>
      </c>
      <c r="D18" s="9" t="s">
        <v>4</v>
      </c>
      <c r="E18" s="1" t="n">
        <f aca="false">COUNT(C5:C14)</f>
        <v>10</v>
      </c>
      <c r="G18" s="0" t="s">
        <v>7</v>
      </c>
    </row>
    <row r="19" customFormat="false" ht="8.5" hidden="false" customHeight="true" outlineLevel="0" collapsed="false">
      <c r="D19" s="9"/>
    </row>
    <row r="20" customFormat="false" ht="14.15" hidden="false" customHeight="true" outlineLevel="0" collapsed="false">
      <c r="B20" s="1" t="s">
        <v>8</v>
      </c>
      <c r="D20" s="9" t="s">
        <v>4</v>
      </c>
      <c r="E20" s="1" t="n">
        <f aca="false">MAX(C5:C14)</f>
        <v>783</v>
      </c>
      <c r="G20" s="0" t="s">
        <v>9</v>
      </c>
    </row>
    <row r="21" customFormat="false" ht="14.15" hidden="false" customHeight="true" outlineLevel="0" collapsed="false">
      <c r="B21" s="1" t="s">
        <v>10</v>
      </c>
      <c r="D21" s="9" t="s">
        <v>4</v>
      </c>
      <c r="E21" s="1" t="n">
        <f aca="false">MIN(C5:C14)</f>
        <v>2</v>
      </c>
      <c r="G21" s="0" t="s">
        <v>11</v>
      </c>
    </row>
    <row r="22" customFormat="false" ht="14.15" hidden="false" customHeight="true" outlineLevel="0" collapsed="false">
      <c r="B22" s="1" t="s">
        <v>12</v>
      </c>
      <c r="D22" s="9" t="s">
        <v>4</v>
      </c>
      <c r="E22" s="1" t="n">
        <f aca="false">AVERAGE(C5:C14)</f>
        <v>442.7</v>
      </c>
      <c r="G22" s="0" t="s">
        <v>13</v>
      </c>
    </row>
    <row r="23" customFormat="false" ht="8.5" hidden="false" customHeight="true" outlineLevel="0" collapsed="false"/>
    <row r="24" customFormat="false" ht="14.15" hidden="false" customHeight="true" outlineLevel="0" collapsed="false"/>
  </sheetData>
  <mergeCells count="1">
    <mergeCell ref="B2:C2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2DFDB"/>
    <pageSetUpPr fitToPage="false"/>
  </sheetPr>
  <dimension ref="A1:H11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H7" activeCellId="0" sqref="H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1" width="10.2"/>
    <col collapsed="false" customWidth="true" hidden="false" outlineLevel="0" max="3" min="3" style="1" width="20.43"/>
    <col collapsed="false" customWidth="true" hidden="false" outlineLevel="0" max="4" min="4" style="1" width="1.53"/>
    <col collapsed="false" customWidth="true" hidden="false" outlineLevel="0" max="5" min="5" style="1" width="10.2"/>
    <col collapsed="false" customWidth="true" hidden="false" outlineLevel="0" max="6" min="6" style="1" width="20.43"/>
    <col collapsed="false" customWidth="true" hidden="false" outlineLevel="0" max="7" min="7" style="1" width="2.55"/>
    <col collapsed="false" customWidth="true" hidden="false" outlineLevel="0" max="8" min="8" style="0" width="15.32"/>
    <col collapsed="false" customWidth="true" hidden="false" outlineLevel="0" max="9" min="9" style="0" width="2.55"/>
  </cols>
  <sheetData>
    <row r="1" customFormat="false" ht="8.5" hidden="false" customHeight="true" outlineLevel="0" collapsed="false"/>
    <row r="2" customFormat="false" ht="14.15" hidden="false" customHeight="true" outlineLevel="0" collapsed="false">
      <c r="A2" s="2"/>
      <c r="B2" s="3" t="s">
        <v>14</v>
      </c>
      <c r="C2" s="3"/>
      <c r="D2" s="2"/>
      <c r="E2" s="3" t="s">
        <v>15</v>
      </c>
      <c r="F2" s="3"/>
    </row>
    <row r="3" customFormat="false" ht="14.15" hidden="false" customHeight="true" outlineLevel="0" collapsed="false">
      <c r="A3" s="2"/>
      <c r="B3" s="4" t="s">
        <v>1</v>
      </c>
      <c r="C3" s="5" t="s">
        <v>2</v>
      </c>
      <c r="D3" s="2"/>
      <c r="E3" s="4" t="s">
        <v>16</v>
      </c>
      <c r="F3" s="5" t="s">
        <v>17</v>
      </c>
    </row>
    <row r="4" customFormat="false" ht="8.5" hidden="false" customHeight="true" outlineLevel="0" collapsed="false">
      <c r="B4" s="6"/>
    </row>
    <row r="5" customFormat="false" ht="14.15" hidden="false" customHeight="true" outlineLevel="0" collapsed="false">
      <c r="B5" s="7" t="n">
        <v>1</v>
      </c>
      <c r="C5" s="9" t="s">
        <v>18</v>
      </c>
      <c r="E5" s="7" t="s">
        <v>19</v>
      </c>
      <c r="F5" s="9" t="str">
        <f aca="false">UPPER(C5)</f>
        <v>CATATAN SI BLEWAH</v>
      </c>
      <c r="H5" s="0" t="s">
        <v>20</v>
      </c>
    </row>
    <row r="6" customFormat="false" ht="14.15" hidden="false" customHeight="true" outlineLevel="0" collapsed="false">
      <c r="B6" s="7" t="n">
        <f aca="false">B5+1</f>
        <v>2</v>
      </c>
      <c r="C6" s="9" t="s">
        <v>21</v>
      </c>
      <c r="E6" s="7" t="s">
        <v>22</v>
      </c>
      <c r="F6" s="9" t="str">
        <f aca="false">LOWER(C6)</f>
        <v>empus meong</v>
      </c>
      <c r="H6" s="0" t="s">
        <v>23</v>
      </c>
    </row>
    <row r="7" customFormat="false" ht="14.15" hidden="false" customHeight="true" outlineLevel="0" collapsed="false">
      <c r="B7" s="7" t="n">
        <f aca="false">B6+1</f>
        <v>3</v>
      </c>
      <c r="C7" s="9" t="s">
        <v>24</v>
      </c>
      <c r="E7" s="7" t="s">
        <v>25</v>
      </c>
      <c r="F7" s="9" t="str">
        <f aca="false">PROPER(C7)</f>
        <v>Teliti Telaten Tekun</v>
      </c>
      <c r="H7" s="0" t="s">
        <v>26</v>
      </c>
    </row>
    <row r="8" customFormat="false" ht="8.5" hidden="false" customHeight="true" outlineLevel="0" collapsed="false">
      <c r="B8" s="6"/>
    </row>
    <row r="10" customFormat="false" ht="8.5" hidden="false" customHeight="true" outlineLevel="0" collapsed="false"/>
    <row r="11" customFormat="false" ht="14.15" hidden="false" customHeight="true" outlineLevel="0" collapsed="false"/>
  </sheetData>
  <mergeCells count="2">
    <mergeCell ref="B2:C2"/>
    <mergeCell ref="E2:F2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CBC4"/>
    <pageSetUpPr fitToPage="false"/>
  </sheetPr>
  <dimension ref="A1:H11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J15" activeCellId="0" sqref="J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1" width="10.2"/>
    <col collapsed="false" customWidth="true" hidden="false" outlineLevel="0" max="3" min="3" style="1" width="20.43"/>
    <col collapsed="false" customWidth="true" hidden="false" outlineLevel="0" max="4" min="4" style="1" width="1.53"/>
    <col collapsed="false" customWidth="true" hidden="false" outlineLevel="0" max="5" min="5" style="1" width="10.2"/>
    <col collapsed="false" customWidth="true" hidden="false" outlineLevel="0" max="6" min="6" style="1" width="20.43"/>
    <col collapsed="false" customWidth="true" hidden="false" outlineLevel="0" max="7" min="7" style="1" width="2.55"/>
    <col collapsed="false" customWidth="true" hidden="false" outlineLevel="0" max="8" min="8" style="0" width="12.76"/>
    <col collapsed="false" customWidth="true" hidden="false" outlineLevel="0" max="9" min="9" style="0" width="2.55"/>
  </cols>
  <sheetData>
    <row r="1" customFormat="false" ht="8.5" hidden="false" customHeight="true" outlineLevel="0" collapsed="false"/>
    <row r="2" customFormat="false" ht="14.15" hidden="false" customHeight="true" outlineLevel="0" collapsed="false">
      <c r="A2" s="2"/>
      <c r="B2" s="3" t="s">
        <v>27</v>
      </c>
      <c r="C2" s="3"/>
      <c r="D2" s="2"/>
      <c r="E2" s="3" t="s">
        <v>28</v>
      </c>
      <c r="F2" s="3"/>
    </row>
    <row r="3" customFormat="false" ht="14.15" hidden="false" customHeight="true" outlineLevel="0" collapsed="false">
      <c r="A3" s="2"/>
      <c r="B3" s="4" t="s">
        <v>1</v>
      </c>
      <c r="C3" s="5" t="s">
        <v>2</v>
      </c>
      <c r="D3" s="2"/>
      <c r="E3" s="4" t="s">
        <v>16</v>
      </c>
      <c r="F3" s="5" t="s">
        <v>17</v>
      </c>
    </row>
    <row r="4" customFormat="false" ht="8.5" hidden="false" customHeight="true" outlineLevel="0" collapsed="false">
      <c r="B4" s="6"/>
    </row>
    <row r="5" customFormat="false" ht="14.15" hidden="false" customHeight="true" outlineLevel="0" collapsed="false">
      <c r="B5" s="7" t="n">
        <v>1</v>
      </c>
      <c r="C5" s="9" t="s">
        <v>29</v>
      </c>
      <c r="E5" s="7" t="s">
        <v>30</v>
      </c>
      <c r="F5" s="9" t="str">
        <f aca="false">LEFT(C5,4)</f>
        <v>Manu</v>
      </c>
      <c r="H5" s="0" t="s">
        <v>31</v>
      </c>
    </row>
    <row r="6" customFormat="false" ht="14.15" hidden="false" customHeight="true" outlineLevel="0" collapsed="false">
      <c r="B6" s="7" t="n">
        <f aca="false">B5+1</f>
        <v>2</v>
      </c>
      <c r="C6" s="9" t="s">
        <v>29</v>
      </c>
      <c r="E6" s="7" t="s">
        <v>32</v>
      </c>
      <c r="F6" s="9" t="str">
        <f aca="false">RIGHT(C6,4)</f>
        <v>usia</v>
      </c>
      <c r="H6" s="0" t="s">
        <v>33</v>
      </c>
    </row>
    <row r="7" customFormat="false" ht="14.15" hidden="false" customHeight="true" outlineLevel="0" collapsed="false">
      <c r="B7" s="7" t="n">
        <f aca="false">B6+1</f>
        <v>3</v>
      </c>
      <c r="C7" s="9" t="s">
        <v>29</v>
      </c>
      <c r="E7" s="7" t="s">
        <v>34</v>
      </c>
      <c r="F7" s="9" t="str">
        <f aca="false">MID(C7,3,2)</f>
        <v>nu</v>
      </c>
      <c r="H7" s="0" t="s">
        <v>35</v>
      </c>
    </row>
    <row r="8" customFormat="false" ht="8.5" hidden="false" customHeight="true" outlineLevel="0" collapsed="false">
      <c r="B8" s="6"/>
      <c r="E8" s="6"/>
    </row>
    <row r="10" customFormat="false" ht="8.5" hidden="false" customHeight="true" outlineLevel="0" collapsed="false"/>
    <row r="11" customFormat="false" ht="14.15" hidden="false" customHeight="true" outlineLevel="0" collapsed="false"/>
  </sheetData>
  <mergeCells count="2">
    <mergeCell ref="B2:C2"/>
    <mergeCell ref="E2:F2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DB6AC"/>
    <pageSetUpPr fitToPage="false"/>
  </sheetPr>
  <dimension ref="A1:I13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I5" activeCellId="0" sqref="I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1" width="5.11"/>
    <col collapsed="false" customWidth="true" hidden="false" outlineLevel="0" max="6" min="3" style="1" width="12.76"/>
    <col collapsed="false" customWidth="true" hidden="false" outlineLevel="0" max="7" min="7" style="10" width="12.76"/>
    <col collapsed="false" customWidth="true" hidden="false" outlineLevel="0" max="8" min="8" style="1" width="2.55"/>
    <col collapsed="false" customWidth="true" hidden="false" outlineLevel="0" max="9" min="9" style="0" width="20.43"/>
    <col collapsed="false" customWidth="true" hidden="false" outlineLevel="0" max="10" min="10" style="0" width="2.55"/>
  </cols>
  <sheetData>
    <row r="1" customFormat="false" ht="8.5" hidden="false" customHeight="true" outlineLevel="0" collapsed="false"/>
    <row r="2" customFormat="false" ht="14.15" hidden="false" customHeight="true" outlineLevel="0" collapsed="false">
      <c r="A2" s="2"/>
      <c r="B2" s="3" t="s">
        <v>36</v>
      </c>
      <c r="C2" s="3"/>
      <c r="D2" s="3"/>
      <c r="E2" s="3"/>
      <c r="F2" s="3"/>
      <c r="G2" s="3"/>
    </row>
    <row r="3" customFormat="false" ht="14.15" hidden="false" customHeight="true" outlineLevel="0" collapsed="false">
      <c r="A3" s="2"/>
      <c r="B3" s="4" t="s">
        <v>1</v>
      </c>
      <c r="C3" s="5" t="s">
        <v>37</v>
      </c>
      <c r="D3" s="11" t="s">
        <v>38</v>
      </c>
      <c r="E3" s="12" t="s">
        <v>39</v>
      </c>
      <c r="F3" s="11" t="s">
        <v>40</v>
      </c>
      <c r="G3" s="12" t="s">
        <v>41</v>
      </c>
    </row>
    <row r="4" customFormat="false" ht="8.5" hidden="false" customHeight="true" outlineLevel="0" collapsed="false">
      <c r="B4" s="6"/>
    </row>
    <row r="5" customFormat="false" ht="14.15" hidden="false" customHeight="true" outlineLevel="0" collapsed="false">
      <c r="B5" s="7" t="n">
        <v>1</v>
      </c>
      <c r="C5" s="13" t="n">
        <v>42785</v>
      </c>
      <c r="D5" s="13" t="n">
        <v>43150</v>
      </c>
      <c r="E5" s="10" t="s">
        <v>42</v>
      </c>
      <c r="F5" s="9" t="s">
        <v>43</v>
      </c>
      <c r="G5" s="10" t="n">
        <f aca="false">DATEDIF(C5,D5,E5)</f>
        <v>365</v>
      </c>
      <c r="I5" s="0" t="s">
        <v>44</v>
      </c>
    </row>
    <row r="6" customFormat="false" ht="14.15" hidden="false" customHeight="true" outlineLevel="0" collapsed="false">
      <c r="B6" s="7" t="n">
        <f aca="false">B5+1</f>
        <v>2</v>
      </c>
      <c r="C6" s="13" t="n">
        <v>42419</v>
      </c>
      <c r="D6" s="13" t="n">
        <v>43150</v>
      </c>
      <c r="E6" s="10" t="s">
        <v>45</v>
      </c>
      <c r="F6" s="9" t="s">
        <v>46</v>
      </c>
      <c r="G6" s="10" t="n">
        <f aca="false">DATEDIF(C6,D6,E6)</f>
        <v>24</v>
      </c>
      <c r="I6" s="0" t="s">
        <v>47</v>
      </c>
    </row>
    <row r="7" customFormat="false" ht="14.15" hidden="false" customHeight="true" outlineLevel="0" collapsed="false">
      <c r="B7" s="7" t="n">
        <f aca="false">B6+1</f>
        <v>3</v>
      </c>
      <c r="C7" s="13" t="n">
        <v>42054</v>
      </c>
      <c r="D7" s="13" t="n">
        <v>43150</v>
      </c>
      <c r="E7" s="10" t="s">
        <v>48</v>
      </c>
      <c r="F7" s="9" t="s">
        <v>49</v>
      </c>
      <c r="G7" s="10" t="n">
        <f aca="false">DATEDIF(C7,D7,E7)</f>
        <v>3</v>
      </c>
      <c r="I7" s="0" t="s">
        <v>50</v>
      </c>
    </row>
    <row r="8" customFormat="false" ht="14.15" hidden="false" customHeight="true" outlineLevel="0" collapsed="false">
      <c r="B8" s="7" t="n">
        <f aca="false">B7+1</f>
        <v>4</v>
      </c>
      <c r="C8" s="13" t="n">
        <v>42770</v>
      </c>
      <c r="D8" s="13" t="n">
        <v>43150</v>
      </c>
      <c r="E8" s="10" t="s">
        <v>51</v>
      </c>
      <c r="F8" s="9" t="s">
        <v>52</v>
      </c>
      <c r="G8" s="10" t="n">
        <f aca="false">DATEDIF(C8,D8,E8)</f>
        <v>15</v>
      </c>
      <c r="I8" s="0" t="s">
        <v>53</v>
      </c>
    </row>
    <row r="9" customFormat="false" ht="14.15" hidden="false" customHeight="true" outlineLevel="0" collapsed="false">
      <c r="B9" s="7" t="n">
        <f aca="false">B8+1</f>
        <v>5</v>
      </c>
      <c r="C9" s="13" t="n">
        <v>43058</v>
      </c>
      <c r="D9" s="13" t="n">
        <v>43150</v>
      </c>
      <c r="E9" s="10" t="s">
        <v>54</v>
      </c>
      <c r="F9" s="9" t="s">
        <v>55</v>
      </c>
      <c r="G9" s="10" t="n">
        <f aca="false">DATEDIF(C9,D9,E9)</f>
        <v>3</v>
      </c>
      <c r="I9" s="0" t="s">
        <v>56</v>
      </c>
    </row>
    <row r="10" customFormat="false" ht="8.5" hidden="false" customHeight="true" outlineLevel="0" collapsed="false">
      <c r="B10" s="6"/>
    </row>
    <row r="12" customFormat="false" ht="8.5" hidden="false" customHeight="true" outlineLevel="0" collapsed="false"/>
    <row r="13" customFormat="false" ht="14.15" hidden="false" customHeight="true" outlineLevel="0" collapsed="false"/>
  </sheetData>
  <mergeCells count="1">
    <mergeCell ref="B2:C2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6A69A"/>
    <pageSetUpPr fitToPage="false"/>
  </sheetPr>
  <dimension ref="B2:F8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7" activeCellId="0" sqref="C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1" width="10.2"/>
    <col collapsed="false" customWidth="true" hidden="false" outlineLevel="0" max="3" min="3" style="1" width="35.76"/>
    <col collapsed="false" customWidth="true" hidden="false" outlineLevel="0" max="7" min="7" style="1" width="2.55"/>
  </cols>
  <sheetData>
    <row r="2" customFormat="false" ht="8.5" hidden="false" customHeight="true" outlineLevel="0" collapsed="false"/>
    <row r="3" customFormat="false" ht="12.8" hidden="false" customHeight="false" outlineLevel="0" collapsed="false">
      <c r="B3" s="14" t="s">
        <v>57</v>
      </c>
      <c r="C3" s="15" t="s">
        <v>58</v>
      </c>
      <c r="D3" s="16" t="n">
        <v>123456789.12</v>
      </c>
      <c r="E3" s="16"/>
      <c r="F3" s="16"/>
    </row>
    <row r="4" customFormat="false" ht="8.5" hidden="false" customHeight="true" outlineLevel="0" collapsed="false"/>
    <row r="5" customFormat="false" ht="42.5" hidden="false" customHeight="true" outlineLevel="0" collapsed="false">
      <c r="B5" s="17" t="s">
        <v>59</v>
      </c>
      <c r="C5" s="18" t="s">
        <v>60</v>
      </c>
      <c r="D5" s="19" t="str">
        <f aca="false">ORG.NUMBERTEXT.NUMBERTEXT(D3)</f>
        <v>Seratus dua puluh tiga juta empat ratus lima puluh enam ribu tujuh ratus delapan puluh sembilan koma satu dua</v>
      </c>
      <c r="E5" s="19"/>
      <c r="F5" s="19"/>
    </row>
    <row r="6" customFormat="false" ht="42.5" hidden="false" customHeight="true" outlineLevel="0" collapsed="false">
      <c r="B6" s="20" t="s">
        <v>61</v>
      </c>
      <c r="C6" s="21" t="s">
        <v>62</v>
      </c>
      <c r="D6" s="22" t="str">
        <f aca="false">TERBILANG(D3)</f>
        <v>Seratus dua puluh tiga juta empat ratus lima puluh enam ribu tujuh ratus delapan puluh sembilan koma satu dua</v>
      </c>
      <c r="E6" s="22"/>
      <c r="F6" s="22"/>
    </row>
    <row r="7" customFormat="false" ht="51" hidden="false" customHeight="true" outlineLevel="0" collapsed="false">
      <c r="B7" s="20" t="s">
        <v>61</v>
      </c>
      <c r="C7" s="21" t="s">
        <v>63</v>
      </c>
      <c r="D7" s="22" t="str">
        <f aca="false">PROPER(TERBILANG(D3))&amp;" Rupiah."</f>
        <v>Seratus Dua Puluh Tiga Juta Empat Ratus Lima Puluh Enam Ribu Tujuh Ratus Delapan Puluh Sembilan Koma Satu Dua Rupiah.</v>
      </c>
      <c r="E7" s="22"/>
      <c r="F7" s="22"/>
    </row>
    <row r="8" customFormat="false" ht="8.5" hidden="false" customHeight="true" outlineLevel="0" collapsed="false"/>
  </sheetData>
  <mergeCells count="4">
    <mergeCell ref="D3:F3"/>
    <mergeCell ref="D5:F5"/>
    <mergeCell ref="D6:F6"/>
    <mergeCell ref="D7:F7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H42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F24" activeCellId="0" sqref="F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4" min="2" style="1" width="10.2"/>
    <col collapsed="false" customWidth="true" hidden="false" outlineLevel="0" max="9" min="9" style="1" width="2.55"/>
  </cols>
  <sheetData>
    <row r="1" customFormat="false" ht="8.5" hidden="false" customHeight="true" outlineLevel="0" collapsed="false"/>
    <row r="2" customFormat="false" ht="17" hidden="false" customHeight="true" outlineLevel="0" collapsed="false">
      <c r="A2" s="2"/>
      <c r="B2" s="23" t="s">
        <v>64</v>
      </c>
      <c r="C2" s="24"/>
      <c r="D2" s="24"/>
      <c r="E2" s="24"/>
      <c r="F2" s="24"/>
      <c r="G2" s="24"/>
      <c r="H2" s="24"/>
    </row>
    <row r="3" customFormat="false" ht="14.15" hidden="false" customHeight="true" outlineLevel="0" collapsed="false">
      <c r="A3" s="2"/>
      <c r="B3" s="4" t="s">
        <v>1</v>
      </c>
      <c r="C3" s="25" t="s">
        <v>65</v>
      </c>
      <c r="D3" s="26" t="s">
        <v>66</v>
      </c>
      <c r="E3" s="27" t="s">
        <v>43</v>
      </c>
      <c r="F3" s="28" t="s">
        <v>67</v>
      </c>
      <c r="G3" s="29" t="s">
        <v>68</v>
      </c>
      <c r="H3" s="30" t="s">
        <v>69</v>
      </c>
    </row>
    <row r="4" customFormat="false" ht="8.5" hidden="false" customHeight="true" outlineLevel="0" collapsed="false">
      <c r="B4" s="6"/>
      <c r="C4" s="31"/>
      <c r="D4" s="31"/>
      <c r="E4" s="31"/>
      <c r="F4" s="31"/>
      <c r="G4" s="31"/>
      <c r="H4" s="32"/>
    </row>
    <row r="5" customFormat="false" ht="14.15" hidden="false" customHeight="true" outlineLevel="0" collapsed="false">
      <c r="B5" s="7" t="n">
        <v>1</v>
      </c>
      <c r="C5" s="33" t="s">
        <v>70</v>
      </c>
      <c r="D5" s="34" t="s">
        <v>71</v>
      </c>
      <c r="E5" s="34" t="s">
        <v>72</v>
      </c>
      <c r="F5" s="34" t="n">
        <v>27500</v>
      </c>
      <c r="G5" s="34" t="n">
        <v>1</v>
      </c>
      <c r="H5" s="8" t="n">
        <f aca="false">F5*G5</f>
        <v>27500</v>
      </c>
    </row>
    <row r="6" customFormat="false" ht="14.15" hidden="false" customHeight="true" outlineLevel="0" collapsed="false">
      <c r="B6" s="7" t="n">
        <f aca="false">B5+1</f>
        <v>2</v>
      </c>
      <c r="C6" s="33" t="s">
        <v>73</v>
      </c>
      <c r="D6" s="34" t="s">
        <v>74</v>
      </c>
      <c r="E6" s="34" t="s">
        <v>75</v>
      </c>
      <c r="F6" s="34" t="n">
        <v>15500</v>
      </c>
      <c r="G6" s="34" t="n">
        <v>2</v>
      </c>
      <c r="H6" s="8" t="n">
        <f aca="false">F6*G6</f>
        <v>31000</v>
      </c>
    </row>
    <row r="7" customFormat="false" ht="14.15" hidden="false" customHeight="true" outlineLevel="0" collapsed="false">
      <c r="B7" s="7" t="n">
        <f aca="false">B6+1</f>
        <v>3</v>
      </c>
      <c r="C7" s="33" t="s">
        <v>76</v>
      </c>
      <c r="D7" s="34" t="s">
        <v>77</v>
      </c>
      <c r="E7" s="34" t="s">
        <v>78</v>
      </c>
      <c r="F7" s="34" t="n">
        <v>18000</v>
      </c>
      <c r="G7" s="34" t="n">
        <v>3</v>
      </c>
      <c r="H7" s="8" t="n">
        <f aca="false">F7*G7</f>
        <v>54000</v>
      </c>
    </row>
    <row r="8" customFormat="false" ht="14.15" hidden="false" customHeight="true" outlineLevel="0" collapsed="false">
      <c r="B8" s="7" t="n">
        <f aca="false">B7+1</f>
        <v>4</v>
      </c>
      <c r="C8" s="33" t="s">
        <v>79</v>
      </c>
      <c r="D8" s="34" t="s">
        <v>71</v>
      </c>
      <c r="E8" s="34" t="s">
        <v>80</v>
      </c>
      <c r="F8" s="34" t="n">
        <v>17000</v>
      </c>
      <c r="G8" s="34" t="n">
        <v>4</v>
      </c>
      <c r="H8" s="8" t="n">
        <f aca="false">F8*G8</f>
        <v>68000</v>
      </c>
    </row>
    <row r="9" customFormat="false" ht="14.15" hidden="false" customHeight="true" outlineLevel="0" collapsed="false">
      <c r="B9" s="7" t="n">
        <f aca="false">B8+1</f>
        <v>5</v>
      </c>
      <c r="C9" s="33" t="s">
        <v>81</v>
      </c>
      <c r="D9" s="34" t="s">
        <v>74</v>
      </c>
      <c r="E9" s="34" t="s">
        <v>82</v>
      </c>
      <c r="F9" s="34" t="n">
        <v>14500</v>
      </c>
      <c r="G9" s="34" t="n">
        <v>1</v>
      </c>
      <c r="H9" s="8" t="n">
        <f aca="false">F9*G9</f>
        <v>14500</v>
      </c>
    </row>
    <row r="10" customFormat="false" ht="14.15" hidden="false" customHeight="true" outlineLevel="0" collapsed="false">
      <c r="B10" s="7" t="n">
        <f aca="false">B9+1</f>
        <v>6</v>
      </c>
      <c r="C10" s="33" t="s">
        <v>70</v>
      </c>
      <c r="D10" s="34" t="s">
        <v>77</v>
      </c>
      <c r="E10" s="34" t="s">
        <v>83</v>
      </c>
      <c r="F10" s="34" t="n">
        <v>27500</v>
      </c>
      <c r="G10" s="34" t="n">
        <v>2</v>
      </c>
      <c r="H10" s="8" t="n">
        <f aca="false">F10*G10</f>
        <v>55000</v>
      </c>
    </row>
    <row r="11" customFormat="false" ht="14.15" hidden="false" customHeight="true" outlineLevel="0" collapsed="false">
      <c r="B11" s="7" t="n">
        <f aca="false">B10+1</f>
        <v>7</v>
      </c>
      <c r="C11" s="33" t="s">
        <v>73</v>
      </c>
      <c r="D11" s="34" t="s">
        <v>71</v>
      </c>
      <c r="E11" s="34" t="s">
        <v>72</v>
      </c>
      <c r="F11" s="34" t="n">
        <v>15500</v>
      </c>
      <c r="G11" s="34" t="n">
        <v>3</v>
      </c>
      <c r="H11" s="8" t="n">
        <f aca="false">F11*G11</f>
        <v>46500</v>
      </c>
    </row>
    <row r="12" customFormat="false" ht="14.15" hidden="false" customHeight="true" outlineLevel="0" collapsed="false">
      <c r="B12" s="7" t="n">
        <f aca="false">B11+1</f>
        <v>8</v>
      </c>
      <c r="C12" s="33" t="s">
        <v>76</v>
      </c>
      <c r="D12" s="34" t="s">
        <v>74</v>
      </c>
      <c r="E12" s="34" t="s">
        <v>75</v>
      </c>
      <c r="F12" s="34" t="n">
        <v>18000</v>
      </c>
      <c r="G12" s="34" t="n">
        <v>4</v>
      </c>
      <c r="H12" s="8" t="n">
        <f aca="false">F12*G12</f>
        <v>72000</v>
      </c>
    </row>
    <row r="13" customFormat="false" ht="14.15" hidden="false" customHeight="true" outlineLevel="0" collapsed="false">
      <c r="B13" s="7" t="n">
        <f aca="false">B12+1</f>
        <v>9</v>
      </c>
      <c r="C13" s="33" t="s">
        <v>79</v>
      </c>
      <c r="D13" s="34" t="s">
        <v>77</v>
      </c>
      <c r="E13" s="34" t="s">
        <v>78</v>
      </c>
      <c r="F13" s="34" t="n">
        <v>17000</v>
      </c>
      <c r="G13" s="34" t="n">
        <v>1</v>
      </c>
      <c r="H13" s="8" t="n">
        <f aca="false">F13*G13</f>
        <v>17000</v>
      </c>
    </row>
    <row r="14" customFormat="false" ht="14.15" hidden="false" customHeight="true" outlineLevel="0" collapsed="false">
      <c r="B14" s="7" t="n">
        <f aca="false">B13+1</f>
        <v>10</v>
      </c>
      <c r="C14" s="33" t="s">
        <v>81</v>
      </c>
      <c r="D14" s="34" t="s">
        <v>71</v>
      </c>
      <c r="E14" s="34" t="s">
        <v>80</v>
      </c>
      <c r="F14" s="34" t="n">
        <v>14500</v>
      </c>
      <c r="G14" s="34" t="n">
        <v>2</v>
      </c>
      <c r="H14" s="8" t="n">
        <f aca="false">F14*G14</f>
        <v>29000</v>
      </c>
    </row>
    <row r="15" customFormat="false" ht="14.15" hidden="false" customHeight="true" outlineLevel="0" collapsed="false">
      <c r="B15" s="7" t="n">
        <f aca="false">B14+1</f>
        <v>11</v>
      </c>
      <c r="C15" s="33" t="s">
        <v>70</v>
      </c>
      <c r="D15" s="34" t="s">
        <v>74</v>
      </c>
      <c r="E15" s="34" t="s">
        <v>82</v>
      </c>
      <c r="F15" s="34" t="n">
        <v>27500</v>
      </c>
      <c r="G15" s="34" t="n">
        <v>3</v>
      </c>
      <c r="H15" s="8" t="n">
        <f aca="false">F15*G15</f>
        <v>82500</v>
      </c>
    </row>
    <row r="16" customFormat="false" ht="14.15" hidden="false" customHeight="true" outlineLevel="0" collapsed="false">
      <c r="B16" s="7" t="n">
        <f aca="false">B15+1</f>
        <v>12</v>
      </c>
      <c r="C16" s="33" t="s">
        <v>73</v>
      </c>
      <c r="D16" s="34" t="s">
        <v>77</v>
      </c>
      <c r="E16" s="34" t="s">
        <v>83</v>
      </c>
      <c r="F16" s="34" t="n">
        <v>15500</v>
      </c>
      <c r="G16" s="34" t="n">
        <v>4</v>
      </c>
      <c r="H16" s="8" t="n">
        <f aca="false">F16*G16</f>
        <v>62000</v>
      </c>
    </row>
    <row r="17" customFormat="false" ht="8.5" hidden="false" customHeight="true" outlineLevel="0" collapsed="false">
      <c r="B17" s="6"/>
      <c r="C17" s="31"/>
      <c r="D17" s="31"/>
      <c r="E17" s="31"/>
      <c r="F17" s="31"/>
      <c r="G17" s="31"/>
      <c r="H17" s="32"/>
    </row>
    <row r="18" customFormat="false" ht="14.15" hidden="false" customHeight="true" outlineLevel="0" collapsed="false">
      <c r="B18" s="6"/>
      <c r="C18" s="31"/>
      <c r="D18" s="31"/>
      <c r="E18" s="34"/>
      <c r="F18" s="34"/>
      <c r="G18" s="35" t="s">
        <v>84</v>
      </c>
      <c r="H18" s="36" t="n">
        <f aca="false">SUM(H5:H16)</f>
        <v>559000</v>
      </c>
    </row>
    <row r="19" customFormat="false" ht="14.15" hidden="false" customHeight="true" outlineLevel="0" collapsed="false">
      <c r="B19" s="37" t="s">
        <v>85</v>
      </c>
      <c r="C19" s="33" t="s">
        <v>70</v>
      </c>
      <c r="D19" s="34" t="s">
        <v>77</v>
      </c>
      <c r="E19" s="34" t="s">
        <v>83</v>
      </c>
      <c r="F19" s="34"/>
      <c r="G19" s="35"/>
      <c r="H19" s="36"/>
    </row>
    <row r="20" customFormat="false" ht="8.5" hidden="false" customHeight="true" outlineLevel="0" collapsed="false">
      <c r="B20" s="6"/>
      <c r="C20" s="31"/>
      <c r="D20" s="31"/>
      <c r="E20" s="31"/>
      <c r="F20" s="31"/>
      <c r="G20" s="31"/>
      <c r="H20" s="32"/>
    </row>
    <row r="22" customFormat="false" ht="12.8" hidden="false" customHeight="false" outlineLevel="0" collapsed="false">
      <c r="B22" s="38" t="s">
        <v>86</v>
      </c>
      <c r="C22" s="39"/>
      <c r="D22" s="39"/>
      <c r="E22" s="40" t="s">
        <v>87</v>
      </c>
      <c r="F22" s="38" t="s">
        <v>16</v>
      </c>
      <c r="G22" s="39"/>
    </row>
    <row r="23" customFormat="false" ht="8.5" hidden="false" customHeight="true" outlineLevel="0" collapsed="false">
      <c r="B23" s="41"/>
      <c r="E23" s="41"/>
      <c r="F23" s="41"/>
    </row>
    <row r="24" customFormat="false" ht="14.15" hidden="false" customHeight="true" outlineLevel="0" collapsed="false">
      <c r="B24" s="41" t="s">
        <v>88</v>
      </c>
      <c r="E24" s="42" t="n">
        <f aca="false">SUMPRODUCT(F5:F16,G5:G16)</f>
        <v>559000</v>
      </c>
      <c r="F24" s="41" t="s">
        <v>89</v>
      </c>
    </row>
    <row r="25" customFormat="false" ht="8.5" hidden="false" customHeight="true" outlineLevel="0" collapsed="false">
      <c r="B25" s="41"/>
      <c r="E25" s="41"/>
      <c r="F25" s="41"/>
    </row>
    <row r="26" customFormat="false" ht="12.8" hidden="false" customHeight="false" outlineLevel="0" collapsed="false">
      <c r="B26" s="41" t="s">
        <v>90</v>
      </c>
      <c r="E26" s="42" t="n">
        <f aca="false">SUMIF(C5:C16,"Pepaya",H5:H16)</f>
        <v>85000</v>
      </c>
      <c r="F26" s="41" t="s">
        <v>91</v>
      </c>
    </row>
    <row r="27" customFormat="false" ht="12.8" hidden="false" customHeight="false" outlineLevel="0" collapsed="false">
      <c r="B27" s="41" t="s">
        <v>90</v>
      </c>
      <c r="E27" s="42" t="n">
        <f aca="false">SUMPRODUCT(F5:F16,IF(C5:C16="Pepaya",G5:G16,0))</f>
        <v>85000</v>
      </c>
      <c r="F27" s="41" t="s">
        <v>92</v>
      </c>
    </row>
    <row r="28" customFormat="false" ht="12.8" hidden="false" customHeight="false" outlineLevel="0" collapsed="false">
      <c r="B28" s="43" t="s">
        <v>93</v>
      </c>
      <c r="C28" s="44"/>
      <c r="D28" s="44"/>
      <c r="E28" s="45" t="n">
        <f aca="false">SUMPRODUCT(F5:F16,IF(C5:C16=C19,G5:G16,0))</f>
        <v>165000</v>
      </c>
      <c r="F28" s="41"/>
    </row>
    <row r="29" customFormat="false" ht="8.5" hidden="false" customHeight="true" outlineLevel="0" collapsed="false">
      <c r="B29" s="41"/>
      <c r="E29" s="41"/>
      <c r="F29" s="41"/>
    </row>
    <row r="30" customFormat="false" ht="12.8" hidden="false" customHeight="false" outlineLevel="0" collapsed="false">
      <c r="B30" s="41" t="s">
        <v>94</v>
      </c>
      <c r="E30" s="42" t="n">
        <f aca="false">SUMIF(D5:D16,"Fulan",H5:H16)</f>
        <v>188000</v>
      </c>
      <c r="F30" s="41" t="s">
        <v>91</v>
      </c>
    </row>
    <row r="31" customFormat="false" ht="12.8" hidden="false" customHeight="false" outlineLevel="0" collapsed="false">
      <c r="B31" s="41" t="s">
        <v>94</v>
      </c>
      <c r="E31" s="42" t="n">
        <f aca="false">SUMPRODUCT(F5:F16,IF(D5:D16="Fulan",G5:G16,0))</f>
        <v>188000</v>
      </c>
      <c r="F31" s="41" t="s">
        <v>92</v>
      </c>
    </row>
    <row r="32" customFormat="false" ht="12.8" hidden="false" customHeight="false" outlineLevel="0" collapsed="false">
      <c r="B32" s="43" t="s">
        <v>95</v>
      </c>
      <c r="C32" s="44"/>
      <c r="D32" s="44"/>
      <c r="E32" s="45" t="n">
        <f aca="false">SUMPRODUCT(F5:F16,IF(D5:D16=D19,G5:G16,0))</f>
        <v>188000</v>
      </c>
      <c r="F32" s="41"/>
    </row>
    <row r="33" customFormat="false" ht="8.5" hidden="false" customHeight="true" outlineLevel="0" collapsed="false">
      <c r="B33" s="41"/>
      <c r="E33" s="41"/>
      <c r="F33" s="41"/>
    </row>
    <row r="34" customFormat="false" ht="12.8" hidden="false" customHeight="false" outlineLevel="0" collapsed="false">
      <c r="B34" s="41" t="s">
        <v>96</v>
      </c>
      <c r="E34" s="42" t="n">
        <f aca="false">SUMIF(E5:E16,"Rabu",H5:H16)</f>
        <v>71000</v>
      </c>
      <c r="F34" s="41" t="s">
        <v>91</v>
      </c>
    </row>
    <row r="35" customFormat="false" ht="12.8" hidden="false" customHeight="false" outlineLevel="0" collapsed="false">
      <c r="B35" s="41" t="s">
        <v>96</v>
      </c>
      <c r="E35" s="42" t="n">
        <f aca="false">SUMPRODUCT(F5:F16,IF(E5:E16="Rabu",G5:G16,0))</f>
        <v>71000</v>
      </c>
      <c r="F35" s="41" t="s">
        <v>92</v>
      </c>
    </row>
    <row r="36" customFormat="false" ht="12.8" hidden="false" customHeight="false" outlineLevel="0" collapsed="false">
      <c r="B36" s="43" t="s">
        <v>97</v>
      </c>
      <c r="C36" s="44"/>
      <c r="D36" s="44"/>
      <c r="E36" s="45" t="n">
        <f aca="false">SUMPRODUCT(F5:F16,IF(E5:E16=E19,G5:G16,0))</f>
        <v>117000</v>
      </c>
      <c r="F36" s="41"/>
    </row>
    <row r="37" customFormat="false" ht="8.5" hidden="false" customHeight="true" outlineLevel="0" collapsed="false">
      <c r="B37" s="41"/>
      <c r="E37" s="41"/>
      <c r="F37" s="41"/>
    </row>
    <row r="38" customFormat="false" ht="12.8" hidden="false" customHeight="false" outlineLevel="0" collapsed="false">
      <c r="B38" s="41" t="s">
        <v>90</v>
      </c>
      <c r="E38" s="42" t="n">
        <f aca="false">SUMIFS(H5:H16,C5:C16,"=Pepaya")</f>
        <v>85000</v>
      </c>
      <c r="F38" s="41" t="s">
        <v>98</v>
      </c>
    </row>
    <row r="39" customFormat="false" ht="12.8" hidden="false" customHeight="false" outlineLevel="0" collapsed="false">
      <c r="B39" s="41" t="s">
        <v>99</v>
      </c>
      <c r="E39" s="42" t="n">
        <f aca="false">SUMIFS(H5:H16,C5:C16,"=Pepaya",D5:D16,"=Fulan")</f>
        <v>17000</v>
      </c>
      <c r="F39" s="41" t="s">
        <v>98</v>
      </c>
    </row>
    <row r="40" customFormat="false" ht="12.8" hidden="false" customHeight="false" outlineLevel="0" collapsed="false">
      <c r="B40" s="41" t="s">
        <v>100</v>
      </c>
      <c r="E40" s="42" t="n">
        <f aca="false">SUMIFS(H5:H16,C5:C16,"=Pepaya",D5:D16,"=Fulan",E5:E16,"=Rabu")</f>
        <v>17000</v>
      </c>
      <c r="F40" s="41" t="s">
        <v>98</v>
      </c>
    </row>
    <row r="41" customFormat="false" ht="12.8" hidden="false" customHeight="false" outlineLevel="0" collapsed="false">
      <c r="B41" s="43" t="s">
        <v>101</v>
      </c>
      <c r="C41" s="44"/>
      <c r="D41" s="44"/>
      <c r="E41" s="45" t="n">
        <f aca="false">SUMIFS(H5:H16,C5:C16,"="&amp;C19,D5:D16,"="&amp;D19,E5:E16,"="&amp;E19)</f>
        <v>55000</v>
      </c>
    </row>
    <row r="42" customFormat="false" ht="8.5" hidden="false" customHeight="true" outlineLevel="0" collapsed="false">
      <c r="B42" s="41"/>
      <c r="E42" s="41"/>
      <c r="F42" s="41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97B"/>
    <pageSetUpPr fitToPage="false"/>
  </sheetPr>
  <dimension ref="B1:G26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E25" activeCellId="0" sqref="E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1" width="10.2"/>
    <col collapsed="false" customWidth="true" hidden="false" outlineLevel="0" max="3" min="3" style="1" width="7.66"/>
    <col collapsed="false" customWidth="true" hidden="false" outlineLevel="0" max="4" min="4" style="1" width="25.54"/>
    <col collapsed="false" customWidth="true" hidden="false" outlineLevel="0" max="5" min="5" style="1" width="20.43"/>
    <col collapsed="false" customWidth="true" hidden="false" outlineLevel="0" max="6" min="6" style="1" width="2.55"/>
    <col collapsed="false" customWidth="true" hidden="false" outlineLevel="0" max="7" min="7" style="0" width="35.76"/>
    <col collapsed="false" customWidth="true" hidden="false" outlineLevel="0" max="8" min="8" style="0" width="2.55"/>
    <col collapsed="false" customWidth="true" hidden="false" outlineLevel="0" max="9" min="9" style="1" width="2.55"/>
  </cols>
  <sheetData>
    <row r="1" customFormat="false" ht="8.5" hidden="false" customHeight="true" outlineLevel="0" collapsed="false"/>
    <row r="2" customFormat="false" ht="8.5" hidden="false" customHeight="true" outlineLevel="0" collapsed="false"/>
    <row r="3" customFormat="false" ht="14.65" hidden="false" customHeight="false" outlineLevel="0" collapsed="false">
      <c r="B3" s="46" t="s">
        <v>102</v>
      </c>
      <c r="C3" s="47" t="s">
        <v>103</v>
      </c>
      <c r="D3" s="48" t="s">
        <v>40</v>
      </c>
      <c r="E3" s="47" t="s">
        <v>104</v>
      </c>
    </row>
    <row r="4" customFormat="false" ht="8.5" hidden="false" customHeight="true" outlineLevel="0" collapsed="false">
      <c r="C4" s="49"/>
      <c r="D4" s="50"/>
      <c r="E4" s="50"/>
    </row>
    <row r="5" customFormat="false" ht="14.65" hidden="false" customHeight="false" outlineLevel="0" collapsed="false">
      <c r="C5" s="51" t="s">
        <v>105</v>
      </c>
      <c r="D5" s="52" t="s">
        <v>106</v>
      </c>
      <c r="E5" s="53" t="n">
        <v>54000000</v>
      </c>
    </row>
    <row r="6" customFormat="false" ht="14.65" hidden="false" customHeight="false" outlineLevel="0" collapsed="false">
      <c r="C6" s="54" t="s">
        <v>107</v>
      </c>
      <c r="D6" s="55" t="s">
        <v>108</v>
      </c>
      <c r="E6" s="56" t="n">
        <v>58500000</v>
      </c>
    </row>
    <row r="7" customFormat="false" ht="14.65" hidden="false" customHeight="false" outlineLevel="0" collapsed="false">
      <c r="C7" s="54" t="s">
        <v>109</v>
      </c>
      <c r="D7" s="55" t="s">
        <v>110</v>
      </c>
      <c r="E7" s="56" t="n">
        <v>63000000</v>
      </c>
    </row>
    <row r="8" customFormat="false" ht="14.65" hidden="false" customHeight="false" outlineLevel="0" collapsed="false">
      <c r="C8" s="54" t="s">
        <v>111</v>
      </c>
      <c r="D8" s="55" t="s">
        <v>112</v>
      </c>
      <c r="E8" s="56" t="n">
        <v>67500000</v>
      </c>
    </row>
    <row r="9" customFormat="false" ht="14.65" hidden="false" customHeight="false" outlineLevel="0" collapsed="false">
      <c r="C9" s="54" t="s">
        <v>113</v>
      </c>
      <c r="D9" s="55" t="s">
        <v>114</v>
      </c>
      <c r="E9" s="56" t="n">
        <v>72000000</v>
      </c>
    </row>
    <row r="10" customFormat="false" ht="8.5" hidden="false" customHeight="true" outlineLevel="0" collapsed="false">
      <c r="C10" s="57"/>
      <c r="D10" s="57"/>
      <c r="E10" s="57"/>
    </row>
    <row r="11" customFormat="false" ht="12.8" hidden="false" customHeight="false" outlineLevel="0" collapsed="false">
      <c r="C11" s="58"/>
      <c r="D11" s="58"/>
      <c r="E11" s="58"/>
    </row>
    <row r="12" customFormat="false" ht="12.8" hidden="false" customHeight="false" outlineLevel="0" collapsed="false">
      <c r="B12" s="46" t="s">
        <v>115</v>
      </c>
      <c r="C12" s="58"/>
      <c r="D12" s="58"/>
      <c r="E12" s="58"/>
    </row>
    <row r="13" customFormat="false" ht="14.65" hidden="false" customHeight="false" outlineLevel="0" collapsed="false">
      <c r="B13" s="59" t="s">
        <v>116</v>
      </c>
      <c r="C13" s="60" t="s">
        <v>103</v>
      </c>
      <c r="D13" s="59" t="s">
        <v>40</v>
      </c>
      <c r="E13" s="60" t="s">
        <v>104</v>
      </c>
    </row>
    <row r="14" customFormat="false" ht="14.65" hidden="false" customHeight="false" outlineLevel="0" collapsed="false">
      <c r="C14" s="49"/>
      <c r="D14" s="50"/>
      <c r="E14" s="50"/>
    </row>
    <row r="15" customFormat="false" ht="14.65" hidden="false" customHeight="false" outlineLevel="0" collapsed="false">
      <c r="B15" s="61" t="s">
        <v>71</v>
      </c>
      <c r="C15" s="62" t="s">
        <v>105</v>
      </c>
      <c r="D15" s="63" t="str">
        <f aca="false">VLOOKUP(C15,$C$5:$E$9,2)</f>
        <v>Tidak Kawin</v>
      </c>
      <c r="E15" s="64" t="n">
        <f aca="false">VLOOKUP(C15,$C$5:$E$9,3)</f>
        <v>54000000</v>
      </c>
      <c r="G15" s="0" t="s">
        <v>117</v>
      </c>
    </row>
    <row r="16" customFormat="false" ht="14.65" hidden="false" customHeight="false" outlineLevel="0" collapsed="false">
      <c r="B16" s="61" t="s">
        <v>74</v>
      </c>
      <c r="C16" s="65" t="s">
        <v>109</v>
      </c>
      <c r="D16" s="63" t="str">
        <f aca="false">VLOOKUP(C16,$C$5:$E$9,2)</f>
        <v>Kawin Anak 1</v>
      </c>
      <c r="E16" s="64" t="n">
        <f aca="false">VLOOKUP(C16,$C$5:$E$9,3)</f>
        <v>63000000</v>
      </c>
      <c r="G16" s="0" t="s">
        <v>118</v>
      </c>
    </row>
    <row r="17" customFormat="false" ht="14.65" hidden="false" customHeight="false" outlineLevel="0" collapsed="false">
      <c r="B17" s="61" t="s">
        <v>77</v>
      </c>
      <c r="C17" s="65" t="s">
        <v>113</v>
      </c>
      <c r="D17" s="63" t="str">
        <f aca="false">VLOOKUP(C17,$C$5:$E$9,2)</f>
        <v>Kawin Anak 3</v>
      </c>
      <c r="E17" s="64" t="n">
        <f aca="false">VLOOKUP(C17,$C$5:$E$9,3)</f>
        <v>72000000</v>
      </c>
      <c r="G17" s="0" t="s">
        <v>119</v>
      </c>
    </row>
    <row r="18" customFormat="false" ht="8.5" hidden="false" customHeight="true" outlineLevel="0" collapsed="false">
      <c r="C18" s="57"/>
      <c r="D18" s="57"/>
      <c r="E18" s="57"/>
    </row>
    <row r="19" customFormat="false" ht="12.8" hidden="false" customHeight="false" outlineLevel="0" collapsed="false">
      <c r="C19" s="58"/>
      <c r="D19" s="58"/>
      <c r="E19" s="58"/>
    </row>
    <row r="20" customFormat="false" ht="12.8" hidden="false" customHeight="false" outlineLevel="0" collapsed="false">
      <c r="B20" s="46" t="s">
        <v>120</v>
      </c>
      <c r="C20" s="58"/>
      <c r="D20" s="58"/>
      <c r="E20" s="58"/>
    </row>
    <row r="21" customFormat="false" ht="12.8" hidden="false" customHeight="false" outlineLevel="0" collapsed="false">
      <c r="B21" s="59" t="s">
        <v>116</v>
      </c>
      <c r="C21" s="60" t="s">
        <v>103</v>
      </c>
      <c r="D21" s="59" t="s">
        <v>40</v>
      </c>
      <c r="E21" s="60" t="s">
        <v>104</v>
      </c>
    </row>
    <row r="22" customFormat="false" ht="12.8" hidden="false" customHeight="false" outlineLevel="0" collapsed="false">
      <c r="C22" s="49"/>
      <c r="D22" s="50"/>
      <c r="E22" s="50"/>
    </row>
    <row r="23" customFormat="false" ht="23.85" hidden="false" customHeight="false" outlineLevel="0" collapsed="false">
      <c r="B23" s="66" t="s">
        <v>71</v>
      </c>
      <c r="C23" s="67" t="s">
        <v>105</v>
      </c>
      <c r="D23" s="68" t="str">
        <f aca="false">_xlfn.SWITCH(C23,"TK",$D$5,"K/0",$D$6,"K/1",$D$7,"K/2",$D$8,"K/3",$D$9)</f>
        <v>Tidak Kawin</v>
      </c>
      <c r="E23" s="69" t="n">
        <f aca="false">_xlfn.SWITCH(C23,"TK",$E$5,"K/0",$E$6,"K/1",$E$7,"K/2",$E$8,"K/3",$E$9)</f>
        <v>54000000</v>
      </c>
      <c r="F23" s="70"/>
      <c r="G23" s="71" t="s">
        <v>121</v>
      </c>
    </row>
    <row r="24" customFormat="false" ht="23.85" hidden="false" customHeight="false" outlineLevel="0" collapsed="false">
      <c r="B24" s="66" t="s">
        <v>74</v>
      </c>
      <c r="C24" s="72" t="s">
        <v>109</v>
      </c>
      <c r="D24" s="68" t="str">
        <f aca="false">_xlfn.SWITCH(C24,"TK",$D$5,"K/0",$D$6,"K/1",$D$7,"K/2",$D$8,"K/3",$D$9)</f>
        <v>Kawin Anak 1</v>
      </c>
      <c r="E24" s="69" t="n">
        <f aca="false">_xlfn.SWITCH(C24,"TK",$E$5,"K/0",$E$6,"K/1",$E$7,"K/2",$E$8,"K/3",$E$9)</f>
        <v>63000000</v>
      </c>
      <c r="F24" s="70"/>
      <c r="G24" s="71" t="s">
        <v>122</v>
      </c>
    </row>
    <row r="25" customFormat="false" ht="23.85" hidden="false" customHeight="false" outlineLevel="0" collapsed="false">
      <c r="B25" s="66" t="s">
        <v>77</v>
      </c>
      <c r="C25" s="72" t="s">
        <v>113</v>
      </c>
      <c r="D25" s="68" t="str">
        <f aca="false">_xlfn.SWITCH(C25,"TK",$D$5,"K/0",$D$6,"K/1",$D$7,"K/2",$D$8,"K/3",$D$9)</f>
        <v>Kawin Anak 3</v>
      </c>
      <c r="E25" s="69" t="n">
        <f aca="false">_xlfn.SWITCH(C25,"TK",$E$5,"K/0",$E$6,"K/1",$E$7,"K/2",$E$8,"K/3",$E$9)</f>
        <v>72000000</v>
      </c>
      <c r="F25" s="70"/>
      <c r="G25" s="71" t="s">
        <v>123</v>
      </c>
    </row>
    <row r="26" customFormat="false" ht="8.5" hidden="false" customHeight="true" outlineLevel="0" collapsed="false">
      <c r="C26" s="57"/>
      <c r="D26" s="57"/>
      <c r="E26" s="57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796B"/>
    <pageSetUpPr fitToPage="false"/>
  </sheetPr>
  <dimension ref="B2:O18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F15" activeCellId="0" sqref="F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1" width="5.11"/>
    <col collapsed="false" customWidth="true" hidden="false" outlineLevel="0" max="3" min="3" style="73" width="10.2"/>
    <col collapsed="false" customWidth="true" hidden="false" outlineLevel="0" max="15" min="4" style="1" width="10.2"/>
    <col collapsed="false" customWidth="true" hidden="false" outlineLevel="0" max="16" min="16" style="1" width="2.55"/>
  </cols>
  <sheetData>
    <row r="2" customFormat="false" ht="8.5" hidden="false" customHeight="true" outlineLevel="0" collapsed="false"/>
    <row r="3" customFormat="false" ht="14.15" hidden="false" customHeight="true" outlineLevel="0" collapsed="false">
      <c r="D3" s="74" t="n">
        <v>1</v>
      </c>
      <c r="E3" s="74" t="n">
        <v>2</v>
      </c>
      <c r="F3" s="74" t="n">
        <v>3</v>
      </c>
      <c r="G3" s="74" t="n">
        <v>4</v>
      </c>
      <c r="H3" s="74" t="n">
        <v>5</v>
      </c>
      <c r="I3" s="74" t="n">
        <v>6</v>
      </c>
      <c r="J3" s="74" t="n">
        <v>7</v>
      </c>
      <c r="K3" s="74" t="n">
        <v>8</v>
      </c>
      <c r="L3" s="74" t="n">
        <v>9</v>
      </c>
      <c r="M3" s="74" t="n">
        <v>10</v>
      </c>
      <c r="N3" s="74" t="n">
        <v>11</v>
      </c>
      <c r="O3" s="74" t="n">
        <v>12</v>
      </c>
    </row>
    <row r="4" customFormat="false" ht="14.15" hidden="false" customHeight="true" outlineLevel="0" collapsed="false">
      <c r="B4" s="75" t="s">
        <v>1</v>
      </c>
      <c r="C4" s="76" t="s">
        <v>124</v>
      </c>
      <c r="D4" s="75" t="s">
        <v>125</v>
      </c>
      <c r="E4" s="77" t="s">
        <v>126</v>
      </c>
      <c r="F4" s="75" t="s">
        <v>127</v>
      </c>
      <c r="G4" s="77" t="s">
        <v>128</v>
      </c>
      <c r="H4" s="75" t="s">
        <v>129</v>
      </c>
      <c r="I4" s="77" t="s">
        <v>130</v>
      </c>
      <c r="J4" s="75" t="s">
        <v>131</v>
      </c>
      <c r="K4" s="77" t="s">
        <v>132</v>
      </c>
      <c r="L4" s="75" t="s">
        <v>133</v>
      </c>
      <c r="M4" s="77" t="s">
        <v>134</v>
      </c>
      <c r="N4" s="75" t="s">
        <v>135</v>
      </c>
      <c r="O4" s="77" t="s">
        <v>136</v>
      </c>
    </row>
    <row r="5" customFormat="false" ht="8.5" hidden="false" customHeight="true" outlineLevel="0" collapsed="false"/>
    <row r="6" customFormat="false" ht="14.15" hidden="false" customHeight="true" outlineLevel="0" collapsed="false">
      <c r="B6" s="78" t="n">
        <v>1</v>
      </c>
      <c r="C6" s="79" t="s">
        <v>137</v>
      </c>
      <c r="D6" s="80" t="n">
        <v>153000</v>
      </c>
      <c r="E6" s="80" t="n">
        <v>150000</v>
      </c>
      <c r="F6" s="80" t="n">
        <v>204000</v>
      </c>
      <c r="G6" s="80" t="n">
        <v>174000</v>
      </c>
      <c r="H6" s="80" t="n">
        <v>204000</v>
      </c>
      <c r="I6" s="80" t="n">
        <v>154000</v>
      </c>
      <c r="J6" s="80" t="n">
        <v>152000</v>
      </c>
      <c r="K6" s="80" t="n">
        <v>204000</v>
      </c>
      <c r="L6" s="80" t="n">
        <v>174000</v>
      </c>
      <c r="M6" s="80" t="n">
        <v>204000</v>
      </c>
      <c r="N6" s="80" t="n">
        <v>140000</v>
      </c>
      <c r="O6" s="80" t="n">
        <v>153000</v>
      </c>
    </row>
    <row r="7" customFormat="false" ht="14.15" hidden="false" customHeight="true" outlineLevel="0" collapsed="false">
      <c r="B7" s="81" t="n">
        <f aca="false">B6+1</f>
        <v>2</v>
      </c>
      <c r="C7" s="82" t="s">
        <v>138</v>
      </c>
      <c r="D7" s="83" t="n">
        <v>28000</v>
      </c>
      <c r="E7" s="83" t="n">
        <v>22000</v>
      </c>
      <c r="F7" s="83" t="n">
        <v>45000</v>
      </c>
      <c r="G7" s="83" t="n">
        <v>32000</v>
      </c>
      <c r="H7" s="83" t="n">
        <v>28000</v>
      </c>
      <c r="I7" s="83" t="n">
        <v>22000</v>
      </c>
      <c r="J7" s="83" t="n">
        <v>45000</v>
      </c>
      <c r="K7" s="83" t="n">
        <v>32000</v>
      </c>
      <c r="L7" s="83" t="n">
        <v>28000</v>
      </c>
      <c r="M7" s="83" t="n">
        <v>22000</v>
      </c>
      <c r="N7" s="83" t="n">
        <v>45000</v>
      </c>
      <c r="O7" s="83" t="n">
        <v>32000</v>
      </c>
    </row>
    <row r="8" customFormat="false" ht="14.15" hidden="false" customHeight="true" outlineLevel="0" collapsed="false">
      <c r="B8" s="84" t="n">
        <f aca="false">B7+1</f>
        <v>3</v>
      </c>
      <c r="C8" s="85" t="s">
        <v>139</v>
      </c>
      <c r="D8" s="83" t="n">
        <v>11000</v>
      </c>
      <c r="E8" s="83" t="n">
        <v>43500</v>
      </c>
      <c r="F8" s="83" t="n">
        <v>13500</v>
      </c>
      <c r="G8" s="83" t="n">
        <v>40500</v>
      </c>
      <c r="H8" s="83" t="n">
        <v>11000</v>
      </c>
      <c r="I8" s="83" t="n">
        <v>43500</v>
      </c>
      <c r="J8" s="83" t="n">
        <v>13500</v>
      </c>
      <c r="K8" s="83" t="n">
        <v>40500</v>
      </c>
      <c r="L8" s="83" t="n">
        <v>16500</v>
      </c>
      <c r="M8" s="83" t="n">
        <v>11000</v>
      </c>
      <c r="N8" s="83" t="n">
        <v>43500</v>
      </c>
      <c r="O8" s="83" t="n">
        <v>13500</v>
      </c>
    </row>
    <row r="9" customFormat="false" ht="8.5" hidden="false" customHeight="true" outlineLevel="0" collapsed="false">
      <c r="B9" s="86"/>
      <c r="C9" s="87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</row>
    <row r="10" customFormat="false" ht="12.8" hidden="false" customHeight="false" outlineLevel="0" collapsed="false">
      <c r="D10" s="1" t="s">
        <v>140</v>
      </c>
      <c r="G10" s="0"/>
      <c r="H10" s="1" t="s">
        <v>140</v>
      </c>
      <c r="K10" s="0"/>
      <c r="L10" s="1" t="s">
        <v>140</v>
      </c>
    </row>
    <row r="11" customFormat="false" ht="12.8" hidden="false" customHeight="false" outlineLevel="0" collapsed="false">
      <c r="C11" s="1"/>
      <c r="D11" s="88" t="s">
        <v>141</v>
      </c>
      <c r="E11" s="89" t="n">
        <v>8</v>
      </c>
      <c r="G11" s="0"/>
      <c r="H11" s="88" t="s">
        <v>142</v>
      </c>
      <c r="I11" s="89" t="n">
        <v>7</v>
      </c>
      <c r="K11" s="0"/>
      <c r="L11" s="88" t="s">
        <v>143</v>
      </c>
      <c r="M11" s="89" t="s">
        <v>130</v>
      </c>
    </row>
    <row r="12" customFormat="false" ht="8.5" hidden="false" customHeight="true" outlineLevel="0" collapsed="false">
      <c r="C12" s="1"/>
      <c r="G12" s="0"/>
      <c r="K12" s="0"/>
    </row>
    <row r="13" customFormat="false" ht="14.15" hidden="false" customHeight="true" outlineLevel="0" collapsed="false">
      <c r="C13" s="1"/>
      <c r="D13" s="90" t="s">
        <v>46</v>
      </c>
      <c r="E13" s="91" t="str">
        <f aca="false">HLOOKUP($E$11,$D$3:$O$8,2)</f>
        <v>Ags</v>
      </c>
      <c r="G13" s="0"/>
      <c r="H13" s="90" t="s">
        <v>46</v>
      </c>
      <c r="I13" s="91" t="str">
        <f aca="false">INDEX($D4:$O4,1,$I$11)</f>
        <v>Jul</v>
      </c>
      <c r="K13" s="0"/>
      <c r="L13" s="90" t="s">
        <v>46</v>
      </c>
      <c r="M13" s="91" t="n">
        <f aca="false">COM.GOOSEPIRATE.LOX365.OXT.XLOOKUP($M$11,$D$4:$O$4,$D3:$O3)</f>
        <v>6</v>
      </c>
    </row>
    <row r="14" customFormat="false" ht="8.5" hidden="false" customHeight="true" outlineLevel="0" collapsed="false">
      <c r="C14" s="1"/>
      <c r="G14" s="0"/>
      <c r="K14" s="0"/>
    </row>
    <row r="15" customFormat="false" ht="12.8" hidden="false" customHeight="false" outlineLevel="0" collapsed="false">
      <c r="C15" s="1"/>
      <c r="D15" s="92" t="s">
        <v>137</v>
      </c>
      <c r="E15" s="93" t="n">
        <f aca="false">HLOOKUP($E$11,$D$3:$O$8,4)</f>
        <v>204000</v>
      </c>
      <c r="G15" s="0"/>
      <c r="H15" s="92" t="s">
        <v>137</v>
      </c>
      <c r="I15" s="93" t="n">
        <f aca="false">INDEX($D6:$O6,1,$I$11)</f>
        <v>152000</v>
      </c>
      <c r="K15" s="0"/>
      <c r="L15" s="92" t="s">
        <v>137</v>
      </c>
      <c r="M15" s="93" t="n">
        <f aca="false">COM.GOOSEPIRATE.LOX365.OXT.XLOOKUP($M$11,$D$4:$O$4,$D6:$O6)</f>
        <v>154000</v>
      </c>
    </row>
    <row r="16" customFormat="false" ht="12.8" hidden="false" customHeight="false" outlineLevel="0" collapsed="false">
      <c r="C16" s="1"/>
      <c r="D16" s="94" t="s">
        <v>138</v>
      </c>
      <c r="E16" s="95" t="n">
        <f aca="false">HLOOKUP($E$11,$D$3:$O$8,5)</f>
        <v>32000</v>
      </c>
      <c r="G16" s="0"/>
      <c r="H16" s="94" t="s">
        <v>138</v>
      </c>
      <c r="I16" s="95" t="n">
        <f aca="false">INDEX($D7:$O7,1,$I$11)</f>
        <v>45000</v>
      </c>
      <c r="K16" s="0"/>
      <c r="L16" s="94" t="s">
        <v>138</v>
      </c>
      <c r="M16" s="95" t="n">
        <f aca="false">COM.GOOSEPIRATE.LOX365.OXT.XLOOKUP($M$11,$D$4:$O$4,$D7:$O7)</f>
        <v>22000</v>
      </c>
    </row>
    <row r="17" customFormat="false" ht="12.8" hidden="false" customHeight="false" outlineLevel="0" collapsed="false">
      <c r="C17" s="1"/>
      <c r="D17" s="96" t="s">
        <v>139</v>
      </c>
      <c r="E17" s="95" t="n">
        <f aca="false">HLOOKUP($E$11,$D$3:$O$8,6)</f>
        <v>40500</v>
      </c>
      <c r="G17" s="0"/>
      <c r="H17" s="96" t="s">
        <v>139</v>
      </c>
      <c r="I17" s="95" t="n">
        <f aca="false">INDEX($D8:$O8,1,$I$11)</f>
        <v>13500</v>
      </c>
      <c r="K17" s="0"/>
      <c r="L17" s="96" t="s">
        <v>139</v>
      </c>
      <c r="M17" s="95" t="n">
        <f aca="false">COM.GOOSEPIRATE.LOX365.OXT.XLOOKUP($M$11,$D$4:$O$4,$D8:$O8)</f>
        <v>43500</v>
      </c>
    </row>
    <row r="18" customFormat="false" ht="8.5" hidden="false" customHeight="true" outlineLevel="0" collapsed="false">
      <c r="C18" s="1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4D40"/>
    <pageSetUpPr fitToPage="false"/>
  </sheetPr>
  <dimension ref="B2:O36"/>
  <sheetViews>
    <sheetView showFormulas="false" showGridLines="fals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H22" activeCellId="0" sqref="H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1" width="5.11"/>
    <col collapsed="false" customWidth="true" hidden="false" outlineLevel="0" max="3" min="3" style="73" width="10.2"/>
    <col collapsed="false" customWidth="true" hidden="false" outlineLevel="0" max="15" min="4" style="1" width="10.21"/>
    <col collapsed="false" customWidth="true" hidden="false" outlineLevel="0" max="16" min="16" style="1" width="2.55"/>
  </cols>
  <sheetData>
    <row r="2" customFormat="false" ht="8.5" hidden="false" customHeight="true" outlineLevel="0" collapsed="false"/>
    <row r="3" customFormat="false" ht="14.15" hidden="false" customHeight="true" outlineLevel="0" collapsed="false">
      <c r="D3" s="74" t="n">
        <v>1</v>
      </c>
      <c r="E3" s="74" t="n">
        <v>2</v>
      </c>
      <c r="F3" s="74" t="n">
        <v>3</v>
      </c>
      <c r="G3" s="74" t="n">
        <v>4</v>
      </c>
      <c r="H3" s="74" t="n">
        <v>5</v>
      </c>
      <c r="I3" s="74" t="n">
        <v>6</v>
      </c>
      <c r="J3" s="74" t="n">
        <v>7</v>
      </c>
      <c r="K3" s="74" t="n">
        <v>8</v>
      </c>
      <c r="L3" s="74" t="n">
        <v>9</v>
      </c>
      <c r="M3" s="74" t="n">
        <v>10</v>
      </c>
      <c r="N3" s="74" t="n">
        <v>11</v>
      </c>
      <c r="O3" s="74" t="n">
        <v>12</v>
      </c>
    </row>
    <row r="4" customFormat="false" ht="14.15" hidden="false" customHeight="true" outlineLevel="0" collapsed="false">
      <c r="B4" s="75" t="s">
        <v>1</v>
      </c>
      <c r="C4" s="76" t="s">
        <v>124</v>
      </c>
      <c r="D4" s="75" t="s">
        <v>125</v>
      </c>
      <c r="E4" s="77" t="s">
        <v>126</v>
      </c>
      <c r="F4" s="75" t="s">
        <v>127</v>
      </c>
      <c r="G4" s="77" t="s">
        <v>128</v>
      </c>
      <c r="H4" s="75" t="s">
        <v>129</v>
      </c>
      <c r="I4" s="77" t="s">
        <v>130</v>
      </c>
      <c r="J4" s="75" t="s">
        <v>131</v>
      </c>
      <c r="K4" s="77" t="s">
        <v>132</v>
      </c>
      <c r="L4" s="75" t="s">
        <v>133</v>
      </c>
      <c r="M4" s="77" t="s">
        <v>134</v>
      </c>
      <c r="N4" s="75" t="s">
        <v>135</v>
      </c>
      <c r="O4" s="77" t="s">
        <v>136</v>
      </c>
    </row>
    <row r="5" customFormat="false" ht="8.5" hidden="false" customHeight="true" outlineLevel="0" collapsed="false"/>
    <row r="6" customFormat="false" ht="14.15" hidden="false" customHeight="true" outlineLevel="0" collapsed="false">
      <c r="B6" s="78" t="n">
        <v>1</v>
      </c>
      <c r="C6" s="79" t="s">
        <v>137</v>
      </c>
      <c r="D6" s="80" t="n">
        <v>153000</v>
      </c>
      <c r="E6" s="80" t="n">
        <v>150000</v>
      </c>
      <c r="F6" s="80" t="n">
        <v>204000</v>
      </c>
      <c r="G6" s="80" t="n">
        <v>174000</v>
      </c>
      <c r="H6" s="80" t="n">
        <v>204000</v>
      </c>
      <c r="I6" s="80" t="n">
        <v>154000</v>
      </c>
      <c r="J6" s="80" t="n">
        <v>152000</v>
      </c>
      <c r="K6" s="80" t="n">
        <v>204000</v>
      </c>
      <c r="L6" s="80" t="n">
        <v>174000</v>
      </c>
      <c r="M6" s="80" t="n">
        <v>204000</v>
      </c>
      <c r="N6" s="80" t="n">
        <v>140000</v>
      </c>
      <c r="O6" s="80" t="n">
        <v>153000</v>
      </c>
    </row>
    <row r="7" customFormat="false" ht="14.15" hidden="false" customHeight="true" outlineLevel="0" collapsed="false">
      <c r="B7" s="81" t="n">
        <f aca="false">B6+1</f>
        <v>2</v>
      </c>
      <c r="C7" s="82" t="s">
        <v>138</v>
      </c>
      <c r="D7" s="83" t="n">
        <v>28000</v>
      </c>
      <c r="E7" s="83" t="n">
        <v>22000</v>
      </c>
      <c r="F7" s="83" t="n">
        <v>45000</v>
      </c>
      <c r="G7" s="83" t="n">
        <v>32000</v>
      </c>
      <c r="H7" s="83" t="n">
        <v>28000</v>
      </c>
      <c r="I7" s="83" t="n">
        <v>22000</v>
      </c>
      <c r="J7" s="83" t="n">
        <v>45000</v>
      </c>
      <c r="K7" s="83" t="n">
        <v>32000</v>
      </c>
      <c r="L7" s="83" t="n">
        <v>28000</v>
      </c>
      <c r="M7" s="83" t="n">
        <v>22000</v>
      </c>
      <c r="N7" s="83" t="n">
        <v>45000</v>
      </c>
      <c r="O7" s="83" t="n">
        <v>32000</v>
      </c>
    </row>
    <row r="8" customFormat="false" ht="14.15" hidden="false" customHeight="true" outlineLevel="0" collapsed="false">
      <c r="B8" s="84" t="n">
        <f aca="false">B7+1</f>
        <v>3</v>
      </c>
      <c r="C8" s="85" t="s">
        <v>139</v>
      </c>
      <c r="D8" s="83" t="n">
        <v>11000</v>
      </c>
      <c r="E8" s="83" t="n">
        <v>43500</v>
      </c>
      <c r="F8" s="83" t="n">
        <v>13500</v>
      </c>
      <c r="G8" s="83" t="n">
        <v>40500</v>
      </c>
      <c r="H8" s="83" t="n">
        <v>11000</v>
      </c>
      <c r="I8" s="83" t="n">
        <v>43500</v>
      </c>
      <c r="J8" s="83" t="n">
        <v>13500</v>
      </c>
      <c r="K8" s="83" t="n">
        <v>40500</v>
      </c>
      <c r="L8" s="83" t="n">
        <v>16500</v>
      </c>
      <c r="M8" s="83" t="n">
        <v>11000</v>
      </c>
      <c r="N8" s="83" t="n">
        <v>43500</v>
      </c>
      <c r="O8" s="83" t="n">
        <v>13500</v>
      </c>
    </row>
    <row r="9" customFormat="false" ht="8.5" hidden="false" customHeight="true" outlineLevel="0" collapsed="false">
      <c r="B9" s="86"/>
      <c r="C9" s="87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</row>
    <row r="10" customFormat="false" ht="12.8" hidden="false" customHeight="false" outlineLevel="0" collapsed="false">
      <c r="B10" s="0"/>
      <c r="C10" s="1" t="s">
        <v>140</v>
      </c>
      <c r="E10" s="0"/>
      <c r="G10" s="0"/>
      <c r="H10" s="0"/>
      <c r="I10" s="0"/>
      <c r="K10" s="0"/>
      <c r="L10" s="0"/>
      <c r="M10" s="0"/>
    </row>
    <row r="11" customFormat="false" ht="12.8" hidden="false" customHeight="false" outlineLevel="0" collapsed="false">
      <c r="B11" s="0"/>
      <c r="C11" s="88" t="s">
        <v>141</v>
      </c>
      <c r="D11" s="89" t="n">
        <v>8</v>
      </c>
      <c r="E11" s="0"/>
      <c r="G11" s="0"/>
      <c r="H11" s="0"/>
      <c r="I11" s="0"/>
      <c r="K11" s="0"/>
      <c r="L11" s="0"/>
      <c r="M11" s="0"/>
    </row>
    <row r="12" customFormat="false" ht="8.5" hidden="false" customHeight="true" outlineLevel="0" collapsed="false">
      <c r="B12" s="0"/>
      <c r="C12" s="1"/>
      <c r="E12" s="0"/>
      <c r="G12" s="0"/>
      <c r="H12" s="0"/>
      <c r="I12" s="0"/>
      <c r="K12" s="0"/>
      <c r="L12" s="0"/>
      <c r="M12" s="0"/>
    </row>
    <row r="13" customFormat="false" ht="14.15" hidden="false" customHeight="true" outlineLevel="0" collapsed="false">
      <c r="B13" s="0"/>
      <c r="C13" s="90" t="s">
        <v>46</v>
      </c>
      <c r="D13" s="91" t="str">
        <f aca="false">HLOOKUP($D$11,$D$3:$O$8,2)</f>
        <v>Ags</v>
      </c>
      <c r="E13" s="0" t="s">
        <v>144</v>
      </c>
      <c r="G13" s="0"/>
      <c r="H13" s="0"/>
      <c r="I13" s="0"/>
      <c r="K13" s="0"/>
      <c r="L13" s="0"/>
      <c r="M13" s="0"/>
    </row>
    <row r="14" customFormat="false" ht="8.5" hidden="false" customHeight="true" outlineLevel="0" collapsed="false">
      <c r="B14" s="0"/>
      <c r="C14" s="1"/>
      <c r="E14" s="0"/>
      <c r="G14" s="0"/>
      <c r="H14" s="0"/>
      <c r="I14" s="0"/>
      <c r="K14" s="0"/>
      <c r="L14" s="0"/>
      <c r="M14" s="0"/>
    </row>
    <row r="15" customFormat="false" ht="12.8" hidden="false" customHeight="false" outlineLevel="0" collapsed="false">
      <c r="B15" s="0"/>
      <c r="C15" s="92" t="s">
        <v>137</v>
      </c>
      <c r="D15" s="93" t="n">
        <f aca="false">HLOOKUP($D$11,$D$3:$O$8,4)</f>
        <v>204000</v>
      </c>
      <c r="E15" s="0" t="s">
        <v>145</v>
      </c>
      <c r="G15" s="0"/>
      <c r="H15" s="0"/>
      <c r="I15" s="0"/>
      <c r="K15" s="0"/>
      <c r="L15" s="0"/>
      <c r="M15" s="0"/>
    </row>
    <row r="16" customFormat="false" ht="12.8" hidden="false" customHeight="false" outlineLevel="0" collapsed="false">
      <c r="B16" s="0"/>
      <c r="C16" s="94" t="s">
        <v>138</v>
      </c>
      <c r="D16" s="95" t="n">
        <f aca="false">HLOOKUP($D$11,$D$3:$O$8,5)</f>
        <v>32000</v>
      </c>
      <c r="E16" s="0" t="s">
        <v>146</v>
      </c>
      <c r="G16" s="0"/>
      <c r="H16" s="0"/>
      <c r="I16" s="0"/>
      <c r="K16" s="0"/>
      <c r="L16" s="0"/>
      <c r="M16" s="0"/>
    </row>
    <row r="17" customFormat="false" ht="12.8" hidden="false" customHeight="false" outlineLevel="0" collapsed="false">
      <c r="B17" s="0"/>
      <c r="C17" s="96" t="s">
        <v>139</v>
      </c>
      <c r="D17" s="95" t="n">
        <f aca="false">HLOOKUP($D$11,$D$3:$O$8,6)</f>
        <v>40500</v>
      </c>
      <c r="E17" s="0" t="s">
        <v>147</v>
      </c>
      <c r="G17" s="0"/>
      <c r="H17" s="0"/>
      <c r="I17" s="0"/>
      <c r="K17" s="0"/>
      <c r="L17" s="0"/>
      <c r="M17" s="0"/>
    </row>
    <row r="18" customFormat="false" ht="8.5" hidden="false" customHeight="true" outlineLevel="0" collapsed="false">
      <c r="B18" s="0"/>
      <c r="C18" s="1"/>
    </row>
    <row r="19" customFormat="false" ht="12.8" hidden="false" customHeight="false" outlineLevel="0" collapsed="false">
      <c r="B19" s="0"/>
      <c r="C19" s="1" t="s">
        <v>140</v>
      </c>
    </row>
    <row r="20" customFormat="false" ht="12.8" hidden="false" customHeight="false" outlineLevel="0" collapsed="false">
      <c r="B20" s="0"/>
      <c r="C20" s="88" t="s">
        <v>142</v>
      </c>
      <c r="D20" s="89" t="n">
        <v>7</v>
      </c>
    </row>
    <row r="21" customFormat="false" ht="12.8" hidden="false" customHeight="false" outlineLevel="0" collapsed="false">
      <c r="B21" s="0"/>
      <c r="C21" s="1"/>
    </row>
    <row r="22" customFormat="false" ht="12.8" hidden="false" customHeight="false" outlineLevel="0" collapsed="false">
      <c r="B22" s="0"/>
      <c r="C22" s="90" t="s">
        <v>46</v>
      </c>
      <c r="D22" s="91" t="str">
        <f aca="false">INDEX($D4:$O4,1,$D$20)</f>
        <v>Jul</v>
      </c>
      <c r="E22" s="1" t="s">
        <v>148</v>
      </c>
    </row>
    <row r="23" customFormat="false" ht="12.8" hidden="false" customHeight="false" outlineLevel="0" collapsed="false">
      <c r="B23" s="0"/>
      <c r="C23" s="1"/>
    </row>
    <row r="24" customFormat="false" ht="12.8" hidden="false" customHeight="false" outlineLevel="0" collapsed="false">
      <c r="B24" s="0"/>
      <c r="C24" s="92" t="s">
        <v>137</v>
      </c>
      <c r="D24" s="93" t="n">
        <f aca="false">INDEX($D6:$O6,1,$D$20)</f>
        <v>152000</v>
      </c>
      <c r="E24" s="1" t="s">
        <v>149</v>
      </c>
    </row>
    <row r="25" customFormat="false" ht="12.8" hidden="false" customHeight="false" outlineLevel="0" collapsed="false">
      <c r="B25" s="0"/>
      <c r="C25" s="94" t="s">
        <v>138</v>
      </c>
      <c r="D25" s="95" t="n">
        <f aca="false">INDEX($D7:$O7,1,$D$20)</f>
        <v>45000</v>
      </c>
      <c r="E25" s="1" t="s">
        <v>150</v>
      </c>
    </row>
    <row r="26" customFormat="false" ht="12.8" hidden="false" customHeight="false" outlineLevel="0" collapsed="false">
      <c r="B26" s="0"/>
      <c r="C26" s="96" t="s">
        <v>139</v>
      </c>
      <c r="D26" s="95" t="n">
        <f aca="false">INDEX($D8:$O8,1,$D$20)</f>
        <v>13500</v>
      </c>
      <c r="E26" s="1" t="s">
        <v>151</v>
      </c>
    </row>
    <row r="27" customFormat="false" ht="8.5" hidden="false" customHeight="true" outlineLevel="0" collapsed="false">
      <c r="B27" s="0"/>
      <c r="C27" s="1"/>
    </row>
    <row r="28" customFormat="false" ht="12.8" hidden="false" customHeight="false" outlineLevel="0" collapsed="false">
      <c r="B28" s="0"/>
      <c r="C28" s="1" t="s">
        <v>140</v>
      </c>
    </row>
    <row r="29" customFormat="false" ht="12.8" hidden="false" customHeight="false" outlineLevel="0" collapsed="false">
      <c r="B29" s="0"/>
      <c r="C29" s="88" t="s">
        <v>143</v>
      </c>
      <c r="D29" s="89" t="s">
        <v>130</v>
      </c>
    </row>
    <row r="30" customFormat="false" ht="12.8" hidden="false" customHeight="false" outlineLevel="0" collapsed="false">
      <c r="B30" s="0"/>
      <c r="C30" s="1"/>
    </row>
    <row r="31" customFormat="false" ht="12.8" hidden="false" customHeight="false" outlineLevel="0" collapsed="false">
      <c r="B31" s="0"/>
      <c r="C31" s="90" t="s">
        <v>46</v>
      </c>
      <c r="D31" s="91" t="n">
        <f aca="false">COM.GOOSEPIRATE.LOX365.OXT.XLOOKUP($D$29,$D$4:$O$4,$D3:$O3)</f>
        <v>6</v>
      </c>
      <c r="E31" s="1" t="s">
        <v>152</v>
      </c>
    </row>
    <row r="32" customFormat="false" ht="12.8" hidden="false" customHeight="false" outlineLevel="0" collapsed="false">
      <c r="B32" s="0"/>
      <c r="C32" s="1"/>
    </row>
    <row r="33" customFormat="false" ht="12.8" hidden="false" customHeight="false" outlineLevel="0" collapsed="false">
      <c r="B33" s="0"/>
      <c r="C33" s="92" t="s">
        <v>137</v>
      </c>
      <c r="D33" s="93" t="n">
        <f aca="false">COM.GOOSEPIRATE.LOX365.OXT.XLOOKUP($D$29,$D$4:$O$4,$D6:$O6)</f>
        <v>154000</v>
      </c>
      <c r="E33" s="1" t="s">
        <v>153</v>
      </c>
    </row>
    <row r="34" customFormat="false" ht="12.8" hidden="false" customHeight="false" outlineLevel="0" collapsed="false">
      <c r="B34" s="0"/>
      <c r="C34" s="94" t="s">
        <v>138</v>
      </c>
      <c r="D34" s="95" t="n">
        <f aca="false">COM.GOOSEPIRATE.LOX365.OXT.XLOOKUP($D$29,$D$4:$O$4,$D7:$O7)</f>
        <v>22000</v>
      </c>
      <c r="E34" s="1" t="s">
        <v>154</v>
      </c>
    </row>
    <row r="35" customFormat="false" ht="12.8" hidden="false" customHeight="false" outlineLevel="0" collapsed="false">
      <c r="B35" s="0"/>
      <c r="C35" s="96" t="s">
        <v>139</v>
      </c>
      <c r="D35" s="95" t="n">
        <f aca="false">COM.GOOSEPIRATE.LOX365.OXT.XLOOKUP($D$29,$D$4:$O$4,$D8:$O8)</f>
        <v>43500</v>
      </c>
      <c r="E35" s="1" t="s">
        <v>155</v>
      </c>
    </row>
    <row r="36" customFormat="false" ht="8.5" hidden="false" customHeight="true" outlineLevel="0" collapsed="false">
      <c r="B36" s="0"/>
      <c r="C36" s="1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596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2023-02-13T23:20:40Z</dcterms:created>
  <dc:creator/>
  <dc:description/>
  <dc:language>id-ID</dc:language>
  <cp:lastModifiedBy/>
  <dcterms:modified xsi:type="dcterms:W3CDTF">2023-02-22T10:11:26Z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