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ress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<sst xmlns="http://schemas.openxmlformats.org/spreadsheetml/2006/main" count="90" uniqueCount="45">
  <si>
    <t xml:space="preserve">Polynomial Regression</t>
  </si>
  <si>
    <t xml:space="preserve">Tranposed Linest</t>
  </si>
  <si>
    <t xml:space="preserve">Coeffs</t>
  </si>
  <si>
    <t xml:space="preserve">SE Coeffs</t>
  </si>
  <si>
    <t xml:space="preserve">d</t>
  </si>
  <si>
    <t xml:space="preserve">c</t>
  </si>
  <si>
    <t xml:space="preserve">b</t>
  </si>
  <si>
    <t xml:space="preserve">a</t>
  </si>
  <si>
    <t xml:space="preserve">T-value and p-value</t>
  </si>
  <si>
    <t xml:space="preserve">t-value</t>
  </si>
  <si>
    <t xml:space="preserve">β̅/SE(β)</t>
  </si>
  <si>
    <t xml:space="preserve">p-value</t>
  </si>
  <si>
    <t xml:space="preserve">two tailed</t>
  </si>
  <si>
    <t xml:space="preserve">Basic Properties</t>
  </si>
  <si>
    <t xml:space="preserve">Statistical Properties</t>
  </si>
  <si>
    <t xml:space="preserve">df1 =  n-2</t>
  </si>
  <si>
    <t xml:space="preserve">SSR = ∑ϵᵢ²</t>
  </si>
  <si>
    <t xml:space="preserve">df2 =  n-3</t>
  </si>
  <si>
    <t xml:space="preserve">df3 =  n-4</t>
  </si>
  <si>
    <t xml:space="preserve">sample count</t>
  </si>
  <si>
    <t xml:space="preserve">coefficient of determination</t>
  </si>
  <si>
    <t xml:space="preserve">n</t>
  </si>
  <si>
    <t xml:space="preserve">SST = ∑(yᵢ-ȳ)²</t>
  </si>
  <si>
    <t xml:space="preserve">R²</t>
  </si>
  <si>
    <r>
      <rPr>
        <sz val="10.5"/>
        <rFont val="Calibri"/>
        <family val="2"/>
        <charset val="1"/>
      </rPr>
      <t xml:space="preserve">R²</t>
    </r>
    <r>
      <rPr>
        <vertAlign val="subscript"/>
        <sz val="10.5"/>
        <rFont val="Calibri"/>
        <family val="2"/>
        <charset val="1"/>
      </rPr>
      <t xml:space="preserve">adj</t>
    </r>
  </si>
  <si>
    <t xml:space="preserve">sample mean</t>
  </si>
  <si>
    <t xml:space="preserve">Standard Error of the Estimate</t>
  </si>
  <si>
    <t xml:space="preserve">x̄ (mean)</t>
  </si>
  <si>
    <t xml:space="preserve">ȳ (mean)</t>
  </si>
  <si>
    <t xml:space="preserve">MSE = SSR/df</t>
  </si>
  <si>
    <t xml:space="preserve">RMSE</t>
  </si>
  <si>
    <t xml:space="preserve">Data Source</t>
  </si>
  <si>
    <t xml:space="preserve">Straight Line</t>
  </si>
  <si>
    <t xml:space="preserve">Quadratic</t>
  </si>
  <si>
    <t xml:space="preserve">Cubic</t>
  </si>
  <si>
    <t xml:space="preserve">y = a + bx</t>
  </si>
  <si>
    <t xml:space="preserve">y = a + bx + cx²</t>
  </si>
  <si>
    <t xml:space="preserve">y = a + bx + cx² + dx³</t>
  </si>
  <si>
    <t xml:space="preserve">Sample Series</t>
  </si>
  <si>
    <t xml:space="preserve">Polynomial (Predicted)</t>
  </si>
  <si>
    <t xml:space="preserve">xᵢ observed</t>
  </si>
  <si>
    <t xml:space="preserve">yᵢ observed</t>
  </si>
  <si>
    <t xml:space="preserve">Ŷ1ᵢ = fit1(xᵢ)</t>
  </si>
  <si>
    <t xml:space="preserve">Ŷ2ᵢ = fit2(xᵢ)</t>
  </si>
  <si>
    <t xml:space="preserve">Ŷ3ᵢ = fit3(xᵢ)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</si>
</sst>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"/>
    <numFmt numFmtId="166" formatCode="0.0000"/>
    <numFmt numFmtId="167" formatCode="0.00E+00"/>
    <numFmt numFmtId="168" formatCode="#,##0.0000000000"/>
    <numFmt numFmtId="169" formatCode="#,##0"/>
    <numFmt numFmtId="170" formatCode="#,##0.00"/>
    <numFmt numFmtId="171" formatCode="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sz val="10.5"/>
      <name val="Calibri"/>
      <family val="2"/>
      <charset val="1"/>
    </font>
    <font>
      <sz val="10.5"/>
      <name val="Calibri"/>
      <family val="2"/>
      <charset val="1"/>
    </font>
    <font>
      <vertAlign val="subscript"/>
      <sz val="10.5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D54F"/>
        <bgColor rgb="FFFFE082"/>
      </patternFill>
    </fill>
    <fill>
      <patternFill patternType="solid">
        <fgColor rgb="FFFFE082"/>
        <bgColor rgb="FFFFECB3"/>
      </patternFill>
    </fill>
    <fill>
      <patternFill patternType="solid">
        <fgColor rgb="FFB2DFDB"/>
        <bgColor rgb="FFC0C0C0"/>
      </patternFill>
    </fill>
    <fill>
      <patternFill patternType="solid">
        <fgColor rgb="FFE0F2F1"/>
        <bgColor rgb="FFCCFFFF"/>
      </patternFill>
    </fill>
    <fill>
      <patternFill patternType="solid">
        <fgColor rgb="FFFFECB3"/>
        <bgColor rgb="FFFFFF99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9E9E9E"/>
      </left>
      <right/>
      <top/>
      <bottom/>
      <diagonal/>
    </border>
    <border diagonalUp="false" diagonalDown="false">
      <left/>
      <right/>
      <top/>
      <bottom style="thin">
        <color rgb="FF009688"/>
      </bottom>
      <diagonal/>
    </border>
    <border diagonalUp="false" diagonalDown="false">
      <left/>
      <right/>
      <top style="thin">
        <color rgb="FF009688"/>
      </top>
      <bottom style="thin">
        <color rgb="FF009688"/>
      </bottom>
      <diagonal/>
    </border>
    <border diagonalUp="false" diagonalDown="false">
      <left/>
      <right/>
      <top style="thin">
        <color rgb="FF009688"/>
      </top>
      <bottom/>
      <diagonal/>
    </border>
    <border diagonalUp="false" diagonalDown="false">
      <left/>
      <right style="thin">
        <color rgb="FF009688"/>
      </right>
      <top/>
      <bottom/>
      <diagonal/>
    </border>
    <border diagonalUp="false" diagonalDown="false">
      <left style="thin">
        <color rgb="FF009688"/>
      </left>
      <right style="thin">
        <color rgb="FF009688"/>
      </right>
      <top/>
      <bottom/>
      <diagonal/>
    </border>
    <border diagonalUp="false" diagonalDown="false">
      <left style="thin">
        <color rgb="FF009688"/>
      </left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>
        <color rgb="FF795548"/>
      </right>
      <top/>
      <bottom/>
      <diagonal/>
    </border>
    <border diagonalUp="false" diagonalDown="false">
      <left style="thin">
        <color rgb="FF795548"/>
      </left>
      <right style="thin">
        <color rgb="FF795548"/>
      </right>
      <top/>
      <bottom/>
      <diagonal/>
    </border>
    <border diagonalUp="false" diagonalDown="false">
      <left style="thin">
        <color rgb="FF795548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88"/>
      <rgbColor rgb="FFC0C0C0"/>
      <rgbColor rgb="FF808080"/>
      <rgbColor rgb="FF9999FF"/>
      <rgbColor rgb="FF993366"/>
      <rgbColor rgb="FFFFECB3"/>
      <rgbColor rgb="FFE0F2F1"/>
      <rgbColor rgb="FF660066"/>
      <rgbColor rgb="FFFF8080"/>
      <rgbColor rgb="FF0066CC"/>
      <rgbColor rgb="FFB2DF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E082"/>
      <rgbColor rgb="FF3366FF"/>
      <rgbColor rgb="FF33CCCC"/>
      <rgbColor rgb="FF99CC00"/>
      <rgbColor rgb="FFFFD54F"/>
      <rgbColor rgb="FFFF9900"/>
      <rgbColor rgb="FFFF6600"/>
      <rgbColor rgb="FF795548"/>
      <rgbColor rgb="FF9E9E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coeff_1" displayName="coeff_1" ref="I8:I9" headerRowCount="1" totalsRowCount="0" totalsRowShown="0">
  <tableColumns count="1">
    <tableColumn id="1" name="Column1"/>
  </tableColumns>
</table>
</file>

<file path=xl/tables/table2.xml><?xml version="1.0" encoding="utf-8"?>
<table xmlns="http://schemas.openxmlformats.org/spreadsheetml/2006/main" id="2" name="coeff_2" displayName="coeff_2" ref="L7:L9" headerRowCount="1" totalsRowCount="0" totalsRowShown="0">
  <tableColumns count="1">
    <tableColumn id="1" name="Column1"/>
  </tableColumns>
</table>
</file>

<file path=xl/tables/table3.xml><?xml version="1.0" encoding="utf-8"?>
<table xmlns="http://schemas.openxmlformats.org/spreadsheetml/2006/main" id="3" name="coeff_3" displayName="coeff_3" ref="O6:O9" headerRowCount="1" totalsRowCount="0" totalsRowShown="0">
  <tableColumns count="1">
    <tableColumn id="1" name="Column1"/>
  </tableColumns>
</table>
</file>

<file path=xl/tables/table4.xml><?xml version="1.0" encoding="utf-8"?>
<table xmlns="http://schemas.openxmlformats.org/spreadsheetml/2006/main" id="4" name="x_observed" displayName="x_observed" ref="B41:B53" headerRowCount="1" totalsRowCount="0" totalsRowShown="0">
  <tableColumns count="1">
    <tableColumn id="1" name="Column1"/>
  </tableColumns>
</table>
</file>

<file path=xl/tables/table5.xml><?xml version="1.0" encoding="utf-8"?>
<table xmlns="http://schemas.openxmlformats.org/spreadsheetml/2006/main" id="5" name="y1_predicted" displayName="y1_predicted" ref="E41:E53" headerRowCount="1" totalsRowCount="0" totalsRowShown="0">
  <tableColumns count="1">
    <tableColumn id="1" name="Column1"/>
  </tableColumns>
</table>
</file>

<file path=xl/tables/table6.xml><?xml version="1.0" encoding="utf-8"?>
<table xmlns="http://schemas.openxmlformats.org/spreadsheetml/2006/main" id="6" name="y2_predicted" displayName="y2_predicted" ref="F41:F53" headerRowCount="1" totalsRowCount="0" totalsRowShown="0">
  <tableColumns count="1">
    <tableColumn id="1" name="Column1"/>
  </tableColumns>
</table>
</file>

<file path=xl/tables/table7.xml><?xml version="1.0" encoding="utf-8"?>
<table xmlns="http://schemas.openxmlformats.org/spreadsheetml/2006/main" id="7" name="y3_predicted" displayName="y3_predicted" ref="G41:G53" headerRowCount="1" totalsRowCount="0" totalsRowShown="0">
  <tableColumns count="1">
    <tableColumn id="1" name="Column1"/>
  </tableColumns>
</table>
</file>

<file path=xl/tables/table8.xml><?xml version="1.0" encoding="utf-8"?>
<table xmlns="http://schemas.openxmlformats.org/spreadsheetml/2006/main" id="8" name="y_observed" displayName="y_observed" ref="C41:C53" headerRowCount="1" totalsRowCount="0" totalsRowShown="0">
  <tableColumns count="1">
    <tableColumn id="1" name="Column1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0CAF9"/>
    <pageSetUpPr fitToPage="false"/>
  </sheetPr>
  <dimension ref="A1:Q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2.56"/>
    <col collapsed="false" customWidth="true" hidden="false" outlineLevel="0" max="6" min="5" style="1" width="15.32"/>
    <col collapsed="false" customWidth="true" hidden="false" outlineLevel="0" max="7" min="7" style="2" width="15.32"/>
    <col collapsed="false" customWidth="true" hidden="false" outlineLevel="0" max="8" min="8" style="2" width="2.55"/>
    <col collapsed="false" customWidth="true" hidden="false" outlineLevel="0" max="10" min="9" style="2" width="12.76"/>
    <col collapsed="false" customWidth="true" hidden="false" outlineLevel="0" max="11" min="11" style="2" width="2.55"/>
    <col collapsed="false" customWidth="true" hidden="false" outlineLevel="0" max="13" min="12" style="2" width="12.76"/>
    <col collapsed="false" customWidth="true" hidden="false" outlineLevel="0" max="14" min="14" style="2" width="2.55"/>
    <col collapsed="false" customWidth="true" hidden="false" outlineLevel="0" max="16" min="15" style="2" width="12.76"/>
    <col collapsed="false" customWidth="true" hidden="false" outlineLevel="0" max="17" min="17" style="2" width="2.55"/>
  </cols>
  <sheetData>
    <row r="1" customFormat="false" ht="7.1" hidden="false" customHeight="true" outlineLevel="0" collapsed="false">
      <c r="A1" s="2"/>
      <c r="B1" s="2"/>
      <c r="C1" s="2"/>
      <c r="D1" s="3"/>
      <c r="G1" s="1"/>
    </row>
    <row r="2" customFormat="false" ht="15" hidden="false" customHeight="false" outlineLevel="0" collapsed="false">
      <c r="A2" s="2"/>
      <c r="B2" s="4" t="s">
        <v>0</v>
      </c>
      <c r="C2" s="4"/>
      <c r="D2" s="3"/>
      <c r="E2" s="0"/>
      <c r="F2" s="0"/>
      <c r="G2" s="0"/>
    </row>
    <row r="3" customFormat="false" ht="14.15" hidden="false" customHeight="true" outlineLevel="0" collapsed="false">
      <c r="A3" s="2"/>
      <c r="B3" s="2"/>
      <c r="C3" s="2"/>
      <c r="D3" s="3"/>
      <c r="E3" s="0"/>
      <c r="F3" s="0"/>
      <c r="G3" s="0"/>
      <c r="H3" s="1"/>
      <c r="K3" s="1"/>
      <c r="N3" s="1"/>
      <c r="Q3" s="1"/>
    </row>
    <row r="4" customFormat="false" ht="7.1" hidden="false" customHeight="true" outlineLevel="0" collapsed="false">
      <c r="A4" s="2"/>
      <c r="B4" s="2"/>
      <c r="C4" s="2"/>
      <c r="D4" s="3"/>
      <c r="G4" s="1"/>
    </row>
    <row r="5" customFormat="false" ht="14.15" hidden="false" customHeight="true" outlineLevel="0" collapsed="false">
      <c r="A5" s="2"/>
      <c r="B5" s="0"/>
      <c r="C5" s="0"/>
      <c r="D5" s="0"/>
      <c r="E5" s="0"/>
      <c r="F5" s="5" t="s">
        <v>1</v>
      </c>
      <c r="G5" s="5"/>
      <c r="H5" s="0"/>
      <c r="I5" s="6" t="s">
        <v>2</v>
      </c>
      <c r="J5" s="7" t="s">
        <v>3</v>
      </c>
      <c r="L5" s="6" t="s">
        <v>2</v>
      </c>
      <c r="M5" s="7" t="s">
        <v>3</v>
      </c>
      <c r="O5" s="6" t="s">
        <v>2</v>
      </c>
      <c r="P5" s="7" t="s">
        <v>3</v>
      </c>
    </row>
    <row r="6" customFormat="false" ht="15" hidden="false" customHeight="false" outlineLevel="0" collapsed="false">
      <c r="A6" s="2"/>
      <c r="B6" s="0"/>
      <c r="C6" s="0"/>
      <c r="D6" s="0"/>
      <c r="E6" s="0"/>
      <c r="F6" s="2"/>
      <c r="G6" s="8" t="s">
        <v>4</v>
      </c>
      <c r="H6" s="0"/>
      <c r="O6" s="9" t="n">
        <f aca="false" t="array" ref="O6:P9">TRANSPOSE(LINEST(C41:C53,B41:B53^{1,2,3},1,1))</f>
        <v>2</v>
      </c>
      <c r="P6" s="9" t="n">
        <v>2.42035633856246E-015</v>
      </c>
    </row>
    <row r="7" customFormat="false" ht="15" hidden="false" customHeight="false" outlineLevel="0" collapsed="false">
      <c r="A7" s="2"/>
      <c r="B7" s="0"/>
      <c r="C7" s="0"/>
      <c r="D7" s="0"/>
      <c r="E7" s="0"/>
      <c r="F7" s="2"/>
      <c r="G7" s="10" t="s">
        <v>5</v>
      </c>
      <c r="H7" s="0"/>
      <c r="L7" s="9" t="n">
        <f aca="false" t="array" ref="L7:M9">TRANSPOSE(LINEST(C41:C53,B41:B53^{1,2},1,1))</f>
        <v>39</v>
      </c>
      <c r="M7" s="9" t="n">
        <v>2.02837021134844</v>
      </c>
      <c r="O7" s="11" t="n">
        <v>2.99999999999999</v>
      </c>
      <c r="P7" s="11" t="n">
        <v>4.42525415656703E-014</v>
      </c>
    </row>
    <row r="8" customFormat="false" ht="15" hidden="false" customHeight="false" outlineLevel="0" collapsed="false">
      <c r="A8" s="2"/>
      <c r="B8" s="0"/>
      <c r="C8" s="0"/>
      <c r="D8" s="0"/>
      <c r="E8" s="0"/>
      <c r="F8" s="2"/>
      <c r="G8" s="12" t="s">
        <v>6</v>
      </c>
      <c r="H8" s="0"/>
      <c r="I8" s="13" t="n">
        <f aca="false" t="array" ref="I8:J9">TRANSPOSE(LINEST(C41:C53,B41:B53,1,1))</f>
        <v>306</v>
      </c>
      <c r="J8" s="13" t="n">
        <v>39.5239529544156</v>
      </c>
      <c r="L8" s="11" t="n">
        <v>-162</v>
      </c>
      <c r="M8" s="11" t="n">
        <v>25.2530054788392</v>
      </c>
      <c r="O8" s="11" t="n">
        <v>4.00000000000001</v>
      </c>
      <c r="P8" s="11" t="n">
        <v>2.22926325219824E-013</v>
      </c>
    </row>
    <row r="9" customFormat="false" ht="15" hidden="false" customHeight="false" outlineLevel="0" collapsed="false">
      <c r="A9" s="2"/>
      <c r="B9" s="0"/>
      <c r="C9" s="0"/>
      <c r="D9" s="0"/>
      <c r="E9" s="0"/>
      <c r="F9" s="2"/>
      <c r="G9" s="14" t="s">
        <v>7</v>
      </c>
      <c r="H9" s="0"/>
      <c r="I9" s="15" t="n">
        <v>-721</v>
      </c>
      <c r="J9" s="15" t="n">
        <v>279.476551533654</v>
      </c>
      <c r="L9" s="11" t="n">
        <v>137</v>
      </c>
      <c r="M9" s="11" t="n">
        <v>65.2240096020738</v>
      </c>
      <c r="O9" s="11" t="n">
        <v>5.00000000000023</v>
      </c>
      <c r="P9" s="11" t="n">
        <v>2.96347194327798E-013</v>
      </c>
    </row>
    <row r="10" customFormat="false" ht="8.25" hidden="false" customHeight="true" outlineLevel="0" collapsed="false">
      <c r="A10" s="2"/>
      <c r="B10" s="0"/>
      <c r="C10" s="0"/>
      <c r="D10" s="0"/>
      <c r="E10" s="0"/>
      <c r="F10" s="2"/>
      <c r="H10" s="0"/>
    </row>
    <row r="11" customFormat="false" ht="15" hidden="false" customHeight="false" outlineLevel="0" collapsed="false">
      <c r="A11" s="0"/>
      <c r="B11" s="0"/>
      <c r="C11" s="0"/>
      <c r="D11" s="0"/>
      <c r="E11" s="0"/>
      <c r="F11" s="5" t="s">
        <v>8</v>
      </c>
      <c r="G11" s="5"/>
      <c r="H11" s="0"/>
      <c r="I11" s="6" t="s">
        <v>9</v>
      </c>
      <c r="J11" s="16" t="s">
        <v>10</v>
      </c>
      <c r="L11" s="6" t="s">
        <v>9</v>
      </c>
      <c r="M11" s="16" t="s">
        <v>10</v>
      </c>
      <c r="O11" s="6" t="s">
        <v>9</v>
      </c>
      <c r="P11" s="16" t="s">
        <v>10</v>
      </c>
      <c r="Q11" s="0"/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17"/>
      <c r="L12" s="0"/>
      <c r="M12" s="18"/>
      <c r="O12" s="19" t="s">
        <v>4</v>
      </c>
      <c r="P12" s="18" t="n">
        <f aca="false">O6/P6</f>
        <v>826324606891509</v>
      </c>
      <c r="Q12" s="0"/>
    </row>
    <row r="13" customFormat="false" ht="1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17"/>
      <c r="L13" s="20" t="s">
        <v>5</v>
      </c>
      <c r="M13" s="18" t="n">
        <f aca="false">L7/M7</f>
        <v>19.2272592950738</v>
      </c>
      <c r="O13" s="20" t="s">
        <v>5</v>
      </c>
      <c r="P13" s="18" t="n">
        <f aca="false">O7/P7</f>
        <v>67792716392300.8</v>
      </c>
      <c r="Q13" s="0"/>
    </row>
    <row r="14" customFormat="false" ht="1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20" t="s">
        <v>6</v>
      </c>
      <c r="J14" s="17" t="n">
        <f aca="false">I8/J8</f>
        <v>7.74214057872503</v>
      </c>
      <c r="L14" s="20" t="s">
        <v>6</v>
      </c>
      <c r="M14" s="18" t="n">
        <f aca="false">L8/M8</f>
        <v>-6.41507800470515</v>
      </c>
      <c r="O14" s="20" t="s">
        <v>6</v>
      </c>
      <c r="P14" s="18" t="n">
        <f aca="false">O8/P8</f>
        <v>17943147791341.7</v>
      </c>
      <c r="Q14" s="0"/>
    </row>
    <row r="15" customFormat="false" ht="15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20" t="s">
        <v>7</v>
      </c>
      <c r="J15" s="17" t="n">
        <f aca="false">I9/J9</f>
        <v>-2.57982287259323</v>
      </c>
      <c r="L15" s="20" t="s">
        <v>7</v>
      </c>
      <c r="M15" s="18" t="n">
        <f aca="false">L9/M9</f>
        <v>2.1004535114573</v>
      </c>
      <c r="O15" s="20" t="s">
        <v>7</v>
      </c>
      <c r="P15" s="18" t="n">
        <f aca="false">O9/P9</f>
        <v>16872101695923.6</v>
      </c>
      <c r="Q15" s="0"/>
    </row>
    <row r="16" customFormat="false" ht="8.5" hidden="false" customHeight="true" outlineLevel="0" collapsed="false">
      <c r="A16" s="0"/>
      <c r="B16" s="0"/>
      <c r="C16" s="0"/>
      <c r="D16" s="0"/>
      <c r="E16" s="0"/>
      <c r="F16" s="0"/>
      <c r="G16" s="0"/>
      <c r="H16" s="0"/>
      <c r="Q16" s="0"/>
    </row>
    <row r="17" customFormat="false" ht="1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6" t="s">
        <v>11</v>
      </c>
      <c r="J17" s="16" t="s">
        <v>12</v>
      </c>
      <c r="L17" s="6" t="s">
        <v>11</v>
      </c>
      <c r="M17" s="16" t="s">
        <v>12</v>
      </c>
      <c r="O17" s="6" t="s">
        <v>11</v>
      </c>
      <c r="P17" s="16" t="s">
        <v>12</v>
      </c>
      <c r="Q17" s="0"/>
    </row>
    <row r="18" customFormat="false" ht="15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21"/>
      <c r="L18" s="0"/>
      <c r="M18" s="21"/>
      <c r="O18" s="19" t="s">
        <v>4</v>
      </c>
      <c r="P18" s="21" t="n">
        <f aca="false">_xlfn.T.DIST.2T(ABS(P12),$O$24)</f>
        <v>2.83474932235218E-131</v>
      </c>
      <c r="Q18" s="0"/>
    </row>
    <row r="19" customFormat="false" ht="15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21"/>
      <c r="L19" s="20" t="s">
        <v>5</v>
      </c>
      <c r="M19" s="21" t="n">
        <f aca="false">_xlfn.T.DIST.2T(ABS(M13),$L$24)</f>
        <v>3.15348246062016E-009</v>
      </c>
      <c r="O19" s="20" t="s">
        <v>5</v>
      </c>
      <c r="P19" s="21" t="n">
        <f aca="false">_xlfn.T.DIST.2T(ABS(P13),$O$24)</f>
        <v>1.6835402615869E-121</v>
      </c>
      <c r="Q19" s="0"/>
    </row>
    <row r="20" customFormat="false" ht="15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20" t="s">
        <v>6</v>
      </c>
      <c r="J20" s="21" t="n">
        <f aca="false">_xlfn.T.DIST.2T(ABS(J14),$I$24)</f>
        <v>8.90736413654872E-006</v>
      </c>
      <c r="L20" s="20" t="s">
        <v>6</v>
      </c>
      <c r="M20" s="21" t="n">
        <f aca="false">_xlfn.T.DIST.2T(ABS(M14),$L$24)</f>
        <v>7.68281202590709E-005</v>
      </c>
      <c r="O20" s="20" t="s">
        <v>6</v>
      </c>
      <c r="P20" s="21" t="n">
        <f aca="false">_xlfn.T.DIST.2T(ABS(P14),$O$24)</f>
        <v>2.6410895255234E-116</v>
      </c>
      <c r="Q20" s="0"/>
    </row>
    <row r="21" customFormat="false" ht="15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20" t="s">
        <v>7</v>
      </c>
      <c r="J21" s="21" t="n">
        <f aca="false">_xlfn.T.DIST.2T(ABS(J15),$I$24)</f>
        <v>0.0255983855295941</v>
      </c>
      <c r="L21" s="20" t="s">
        <v>7</v>
      </c>
      <c r="M21" s="21" t="n">
        <f aca="false">_xlfn.T.DIST.2T(ABS(M15),$L$24)</f>
        <v>0.0620299422471254</v>
      </c>
      <c r="O21" s="20" t="s">
        <v>7</v>
      </c>
      <c r="P21" s="21" t="n">
        <f aca="false">_xlfn.T.DIST.2T(ABS(P15),$O$24)</f>
        <v>4.59566296878242E-116</v>
      </c>
      <c r="Q21" s="0"/>
    </row>
    <row r="22" customFormat="false" ht="8.25" hidden="false" customHeight="true" outlineLevel="0" collapsed="false">
      <c r="A22" s="2"/>
      <c r="B22" s="2"/>
      <c r="C22" s="2"/>
      <c r="D22" s="3"/>
      <c r="G22" s="1"/>
    </row>
    <row r="23" customFormat="false" ht="14.15" hidden="false" customHeight="true" outlineLevel="0" collapsed="false">
      <c r="B23" s="5" t="s">
        <v>13</v>
      </c>
      <c r="C23" s="5"/>
      <c r="F23" s="5" t="s">
        <v>14</v>
      </c>
      <c r="G23" s="5"/>
      <c r="I23" s="22" t="s">
        <v>15</v>
      </c>
      <c r="J23" s="6" t="s">
        <v>16</v>
      </c>
      <c r="L23" s="23" t="s">
        <v>17</v>
      </c>
      <c r="M23" s="6" t="s">
        <v>16</v>
      </c>
      <c r="O23" s="24" t="s">
        <v>18</v>
      </c>
      <c r="P23" s="6" t="s">
        <v>16</v>
      </c>
    </row>
    <row r="24" customFormat="false" ht="14.15" hidden="false" customHeight="true" outlineLevel="0" collapsed="false">
      <c r="B24" s="0"/>
      <c r="C24" s="0"/>
      <c r="E24" s="0"/>
      <c r="F24" s="0"/>
      <c r="G24" s="0"/>
      <c r="I24" s="25" t="n">
        <f aca="false">COUNT(x_observed)-2</f>
        <v>11</v>
      </c>
      <c r="J24" s="26" t="n">
        <f aca="false" t="array" ref="J24:J24">SUMSQ(y_observed-y1_predicted)</f>
        <v>3127410</v>
      </c>
      <c r="L24" s="27" t="n">
        <f aca="false">COUNT(x_observed)-3</f>
        <v>10</v>
      </c>
      <c r="M24" s="26" t="n">
        <f aca="false" t="array" ref="M24:M24">SUMSQ(y_observed-y2_predicted)</f>
        <v>82368.0000000001</v>
      </c>
      <c r="O24" s="28" t="n">
        <f aca="false">COUNT(x_observed)-4</f>
        <v>9</v>
      </c>
      <c r="P24" s="26" t="n">
        <f aca="false" t="array" ref="P24:P24">SUMSQ(y_observed-y3_predicted)</f>
        <v>1.34346167602759E-025</v>
      </c>
    </row>
    <row r="25" customFormat="false" ht="14.15" hidden="false" customHeight="true" outlineLevel="0" collapsed="false">
      <c r="B25" s="0"/>
      <c r="C25" s="0"/>
      <c r="E25" s="2"/>
      <c r="F25" s="0"/>
      <c r="J25" s="26"/>
      <c r="M25" s="26"/>
      <c r="P25" s="26"/>
    </row>
    <row r="26" customFormat="false" ht="8.5" hidden="false" customHeight="true" outlineLevel="0" collapsed="false">
      <c r="B26" s="29"/>
      <c r="C26" s="29"/>
      <c r="E26" s="2"/>
    </row>
    <row r="27" customFormat="false" ht="14.15" hidden="false" customHeight="true" outlineLevel="0" collapsed="false">
      <c r="B27" s="16" t="s">
        <v>19</v>
      </c>
      <c r="C27" s="16"/>
      <c r="E27" s="2"/>
      <c r="F27" s="0"/>
      <c r="I27" s="16" t="s">
        <v>20</v>
      </c>
      <c r="J27" s="16"/>
      <c r="L27" s="16" t="s">
        <v>20</v>
      </c>
      <c r="M27" s="16"/>
      <c r="O27" s="16" t="s">
        <v>20</v>
      </c>
      <c r="P27" s="16"/>
    </row>
    <row r="28" customFormat="false" ht="14.15" hidden="false" customHeight="true" outlineLevel="0" collapsed="false">
      <c r="B28" s="22" t="s">
        <v>21</v>
      </c>
      <c r="C28" s="30" t="s">
        <v>21</v>
      </c>
      <c r="E28" s="2"/>
      <c r="F28" s="0"/>
      <c r="G28" s="16" t="s">
        <v>22</v>
      </c>
      <c r="I28" s="6" t="s">
        <v>23</v>
      </c>
      <c r="J28" s="16" t="s">
        <v>24</v>
      </c>
      <c r="L28" s="6" t="s">
        <v>23</v>
      </c>
      <c r="M28" s="16" t="s">
        <v>24</v>
      </c>
      <c r="O28" s="6" t="s">
        <v>23</v>
      </c>
      <c r="P28" s="16" t="s">
        <v>24</v>
      </c>
    </row>
    <row r="29" customFormat="false" ht="14.15" hidden="false" customHeight="true" outlineLevel="0" collapsed="false">
      <c r="B29" s="25" t="n">
        <f aca="false">COUNT(x_observed)</f>
        <v>13</v>
      </c>
      <c r="C29" s="28" t="n">
        <f aca="false" t="array" ref="C29:C29">COUNT(x_observed)</f>
        <v>13</v>
      </c>
      <c r="E29" s="2"/>
      <c r="F29" s="26"/>
      <c r="G29" s="26" t="n">
        <f aca="false" t="array" ref="G29:G29">SUMSQ(y_observed-$C$33)</f>
        <v>20169162</v>
      </c>
      <c r="I29" s="31" t="n">
        <f aca="false">1-($J$24/$G$29)</f>
        <v>0.844941004489924</v>
      </c>
      <c r="J29" s="31" t="n">
        <f aca="false">1-((1-I29)*($B$29-1)/$I24)</f>
        <v>0.830844732170826</v>
      </c>
      <c r="L29" s="31" t="n">
        <f aca="false">1-($M$24/$G$29)</f>
        <v>0.995916141682039</v>
      </c>
      <c r="M29" s="31" t="n">
        <f aca="false">1-((1-L29)*($B$29-1)/$I24)</f>
        <v>0.995544881834952</v>
      </c>
      <c r="O29" s="31" t="n">
        <f aca="false">1-($P$24/$G$29)</f>
        <v>1</v>
      </c>
      <c r="P29" s="31" t="n">
        <f aca="false">1-((1-O29)*($B$29-1)/$I24)</f>
        <v>1</v>
      </c>
    </row>
    <row r="30" customFormat="false" ht="8.5" hidden="false" customHeight="true" outlineLevel="0" collapsed="false">
      <c r="B30" s="29"/>
      <c r="C30" s="29"/>
      <c r="E30" s="29"/>
      <c r="F30" s="29"/>
      <c r="G30" s="29"/>
    </row>
    <row r="31" customFormat="false" ht="14.15" hidden="false" customHeight="true" outlineLevel="0" collapsed="false">
      <c r="B31" s="16" t="s">
        <v>25</v>
      </c>
      <c r="C31" s="16"/>
      <c r="E31" s="2"/>
      <c r="F31" s="2"/>
      <c r="I31" s="16" t="s">
        <v>26</v>
      </c>
      <c r="J31" s="16"/>
      <c r="L31" s="16" t="s">
        <v>26</v>
      </c>
      <c r="M31" s="16"/>
      <c r="O31" s="16" t="s">
        <v>26</v>
      </c>
      <c r="P31" s="16"/>
    </row>
    <row r="32" customFormat="false" ht="14.15" hidden="false" customHeight="true" outlineLevel="0" collapsed="false">
      <c r="B32" s="22" t="s">
        <v>27</v>
      </c>
      <c r="C32" s="30" t="s">
        <v>28</v>
      </c>
      <c r="E32" s="2"/>
      <c r="F32" s="2"/>
      <c r="I32" s="6" t="s">
        <v>29</v>
      </c>
      <c r="J32" s="16" t="s">
        <v>30</v>
      </c>
      <c r="L32" s="6" t="s">
        <v>29</v>
      </c>
      <c r="M32" s="16" t="s">
        <v>30</v>
      </c>
      <c r="O32" s="6" t="s">
        <v>29</v>
      </c>
      <c r="P32" s="16" t="s">
        <v>30</v>
      </c>
    </row>
    <row r="33" customFormat="false" ht="14.15" hidden="false" customHeight="true" outlineLevel="0" collapsed="false">
      <c r="B33" s="32" t="n">
        <f aca="false">AVERAGE(x_observed)</f>
        <v>6</v>
      </c>
      <c r="C33" s="33" t="n">
        <f aca="false">AVERAGE(y_observed)</f>
        <v>1115</v>
      </c>
      <c r="E33" s="2"/>
      <c r="F33" s="2"/>
      <c r="I33" s="26" t="n">
        <f aca="false">J24/$I$24</f>
        <v>284310</v>
      </c>
      <c r="J33" s="34" t="n">
        <f aca="false">SQRT(I33)</f>
        <v>533.207276769551</v>
      </c>
      <c r="L33" s="26" t="n">
        <f aca="false">M24/$L$24</f>
        <v>8236.80000000001</v>
      </c>
      <c r="M33" s="34" t="n">
        <f aca="false">SQRT(L33)</f>
        <v>90.7568179257074</v>
      </c>
      <c r="O33" s="26" t="n">
        <f aca="false">P24/$O$24</f>
        <v>1.49273519558621E-026</v>
      </c>
      <c r="P33" s="34" t="n">
        <f aca="false">SQRT(O33)</f>
        <v>1.22177542764054E-013</v>
      </c>
    </row>
    <row r="34" customFormat="false" ht="8.5" hidden="false" customHeight="true" outlineLevel="0" collapsed="false">
      <c r="B34" s="35"/>
      <c r="C34" s="35"/>
      <c r="D34" s="36"/>
      <c r="E34" s="37"/>
      <c r="F34" s="37"/>
      <c r="G34" s="37"/>
      <c r="H34" s="37"/>
      <c r="I34" s="38"/>
      <c r="J34" s="39"/>
      <c r="K34" s="37"/>
      <c r="L34" s="38"/>
      <c r="M34" s="39"/>
      <c r="N34" s="37"/>
      <c r="O34" s="38"/>
      <c r="P34" s="39"/>
    </row>
    <row r="35" customFormat="false" ht="8.5" hidden="false" customHeight="true" outlineLevel="0" collapsed="false">
      <c r="B35" s="40"/>
      <c r="C35" s="40"/>
      <c r="D35" s="40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</row>
    <row r="36" customFormat="false" ht="15" hidden="false" customHeight="true" outlineLevel="0" collapsed="false">
      <c r="B36" s="5" t="s">
        <v>31</v>
      </c>
      <c r="C36" s="5"/>
      <c r="E36" s="5" t="s">
        <v>32</v>
      </c>
      <c r="F36" s="42" t="s">
        <v>33</v>
      </c>
      <c r="G36" s="5" t="s">
        <v>34</v>
      </c>
    </row>
    <row r="37" customFormat="false" ht="15" hidden="false" customHeight="true" outlineLevel="0" collapsed="false">
      <c r="E37" s="43" t="s">
        <v>35</v>
      </c>
      <c r="F37" s="43" t="s">
        <v>36</v>
      </c>
      <c r="G37" s="43" t="s">
        <v>37</v>
      </c>
    </row>
    <row r="38" customFormat="false" ht="8.5" hidden="false" customHeight="true" outlineLevel="0" collapsed="false"/>
    <row r="39" customFormat="false" ht="15" hidden="false" customHeight="false" outlineLevel="0" collapsed="false">
      <c r="B39" s="44" t="s">
        <v>38</v>
      </c>
      <c r="C39" s="44"/>
      <c r="E39" s="44" t="s">
        <v>39</v>
      </c>
      <c r="F39" s="44"/>
      <c r="G39" s="44"/>
    </row>
    <row r="40" customFormat="false" ht="15" hidden="false" customHeight="false" outlineLevel="0" collapsed="false">
      <c r="B40" s="22" t="s">
        <v>40</v>
      </c>
      <c r="C40" s="30" t="s">
        <v>41</v>
      </c>
      <c r="E40" s="45" t="s">
        <v>42</v>
      </c>
      <c r="F40" s="46" t="s">
        <v>43</v>
      </c>
      <c r="G40" s="47" t="s">
        <v>44</v>
      </c>
    </row>
    <row r="41" customFormat="false" ht="15" hidden="false" customHeight="false" outlineLevel="0" collapsed="false">
      <c r="B41" s="48" t="n">
        <v>0</v>
      </c>
      <c r="C41" s="28" t="n">
        <v>5</v>
      </c>
      <c r="E41" s="34" t="n">
        <f aca="false" t="array" ref="E41:E41">SUMPRODUCT(TRANSPOSE(coeff_1),B41^{1,0})</f>
        <v>-721</v>
      </c>
      <c r="F41" s="33" t="n">
        <f aca="false">SUMPRODUCT(TRANSPOSE(coeff_2),B41^{2,1,0})</f>
        <v>137</v>
      </c>
      <c r="G41" s="33" t="n">
        <f aca="false">SUMPRODUCT(TRANSPOSE(coeff_3),B41^{3,2,1,0})</f>
        <v>5.00000000000023</v>
      </c>
    </row>
    <row r="42" customFormat="false" ht="15" hidden="false" customHeight="false" outlineLevel="0" collapsed="false">
      <c r="B42" s="48" t="n">
        <f aca="false">B41+1</f>
        <v>1</v>
      </c>
      <c r="C42" s="28" t="n">
        <v>14</v>
      </c>
      <c r="E42" s="34" t="n">
        <f aca="false" t="array" ref="E42:E42">SUMPRODUCT(TRANSPOSE(coeff_1),B42^{1,0})</f>
        <v>-415</v>
      </c>
      <c r="F42" s="33" t="n">
        <f aca="false">SUMPRODUCT(TRANSPOSE(coeff_2),B42^{2,1,0})</f>
        <v>14.0000000000003</v>
      </c>
      <c r="G42" s="33" t="n">
        <f aca="false">SUMPRODUCT(TRANSPOSE(coeff_3),B42^{3,2,1,0})</f>
        <v>14.0000000000002</v>
      </c>
    </row>
    <row r="43" customFormat="false" ht="15" hidden="false" customHeight="false" outlineLevel="0" collapsed="false">
      <c r="B43" s="48" t="n">
        <f aca="false">B42+1</f>
        <v>2</v>
      </c>
      <c r="C43" s="28" t="n">
        <v>41</v>
      </c>
      <c r="E43" s="34" t="n">
        <f aca="false" t="array" ref="E43:E43">SUMPRODUCT(TRANSPOSE(coeff_1),B43^{1,0})</f>
        <v>-109</v>
      </c>
      <c r="F43" s="33" t="n">
        <f aca="false">SUMPRODUCT(TRANSPOSE(coeff_2),B43^{2,1,0})</f>
        <v>-30.9999999999998</v>
      </c>
      <c r="G43" s="33" t="n">
        <f aca="false">SUMPRODUCT(TRANSPOSE(coeff_3),B43^{3,2,1,0})</f>
        <v>41.0000000000002</v>
      </c>
    </row>
    <row r="44" customFormat="false" ht="15" hidden="false" customHeight="false" outlineLevel="0" collapsed="false">
      <c r="B44" s="48" t="n">
        <f aca="false">B43+1</f>
        <v>3</v>
      </c>
      <c r="C44" s="28" t="n">
        <v>98</v>
      </c>
      <c r="E44" s="34" t="n">
        <f aca="false" t="array" ref="E44:E44">SUMPRODUCT(TRANSPOSE(coeff_1),B44^{1,0})</f>
        <v>197</v>
      </c>
      <c r="F44" s="33" t="n">
        <f aca="false">SUMPRODUCT(TRANSPOSE(coeff_2),B44^{2,1,0})</f>
        <v>2.00000000000017</v>
      </c>
      <c r="G44" s="33" t="n">
        <f aca="false">SUMPRODUCT(TRANSPOSE(coeff_3),B44^{3,2,1,0})</f>
        <v>98.0000000000001</v>
      </c>
    </row>
    <row r="45" customFormat="false" ht="15" hidden="false" customHeight="false" outlineLevel="0" collapsed="false">
      <c r="B45" s="48" t="n">
        <f aca="false">B44+1</f>
        <v>4</v>
      </c>
      <c r="C45" s="28" t="n">
        <v>197</v>
      </c>
      <c r="E45" s="34" t="n">
        <f aca="false" t="array" ref="E45:E45">SUMPRODUCT(TRANSPOSE(coeff_1),B45^{1,0})</f>
        <v>503</v>
      </c>
      <c r="F45" s="33" t="n">
        <f aca="false">SUMPRODUCT(TRANSPOSE(coeff_2),B45^{2,1,0})</f>
        <v>113</v>
      </c>
      <c r="G45" s="33" t="n">
        <f aca="false">SUMPRODUCT(TRANSPOSE(coeff_3),B45^{3,2,1,0})</f>
        <v>197</v>
      </c>
    </row>
    <row r="46" customFormat="false" ht="15" hidden="false" customHeight="false" outlineLevel="0" collapsed="false">
      <c r="B46" s="48" t="n">
        <f aca="false">B45+1</f>
        <v>5</v>
      </c>
      <c r="C46" s="28" t="n">
        <v>350</v>
      </c>
      <c r="E46" s="34" t="n">
        <f aca="false" t="array" ref="E46:E46">SUMPRODUCT(TRANSPOSE(coeff_1),B46^{1,0})</f>
        <v>809</v>
      </c>
      <c r="F46" s="33" t="n">
        <f aca="false">SUMPRODUCT(TRANSPOSE(coeff_2),B46^{2,1,0})</f>
        <v>302</v>
      </c>
      <c r="G46" s="33" t="n">
        <f aca="false">SUMPRODUCT(TRANSPOSE(coeff_3),B46^{3,2,1,0})</f>
        <v>350</v>
      </c>
    </row>
    <row r="47" customFormat="false" ht="15" hidden="false" customHeight="false" outlineLevel="0" collapsed="false">
      <c r="B47" s="48" t="n">
        <f aca="false">B46+1</f>
        <v>6</v>
      </c>
      <c r="C47" s="28" t="n">
        <v>569</v>
      </c>
      <c r="E47" s="34" t="n">
        <f aca="false" t="array" ref="E47:E47">SUMPRODUCT(TRANSPOSE(coeff_1),B47^{1,0})</f>
        <v>1115</v>
      </c>
      <c r="F47" s="33" t="n">
        <f aca="false">SUMPRODUCT(TRANSPOSE(coeff_2),B47^{2,1,0})</f>
        <v>569</v>
      </c>
      <c r="G47" s="33" t="n">
        <f aca="false">SUMPRODUCT(TRANSPOSE(coeff_3),B47^{3,2,1,0})</f>
        <v>569</v>
      </c>
    </row>
    <row r="48" customFormat="false" ht="15" hidden="false" customHeight="false" outlineLevel="0" collapsed="false">
      <c r="B48" s="48" t="n">
        <f aca="false">B47+1</f>
        <v>7</v>
      </c>
      <c r="C48" s="28" t="n">
        <v>866</v>
      </c>
      <c r="E48" s="34" t="n">
        <f aca="false" t="array" ref="E48:E48">SUMPRODUCT(TRANSPOSE(coeff_1),B48^{1,0})</f>
        <v>1421</v>
      </c>
      <c r="F48" s="33" t="n">
        <f aca="false">SUMPRODUCT(TRANSPOSE(coeff_2),B48^{2,1,0})</f>
        <v>914</v>
      </c>
      <c r="G48" s="33" t="n">
        <f aca="false">SUMPRODUCT(TRANSPOSE(coeff_3),B48^{3,2,1,0})</f>
        <v>866</v>
      </c>
    </row>
    <row r="49" customFormat="false" ht="15" hidden="false" customHeight="false" outlineLevel="0" collapsed="false">
      <c r="B49" s="48" t="n">
        <f aca="false">B48+1</f>
        <v>8</v>
      </c>
      <c r="C49" s="28" t="n">
        <v>1253</v>
      </c>
      <c r="E49" s="34" t="n">
        <f aca="false" t="array" ref="E49:E49">SUMPRODUCT(TRANSPOSE(coeff_1),B49^{1,0})</f>
        <v>1727</v>
      </c>
      <c r="F49" s="33" t="n">
        <f aca="false">SUMPRODUCT(TRANSPOSE(coeff_2),B49^{2,1,0})</f>
        <v>1337</v>
      </c>
      <c r="G49" s="33" t="n">
        <f aca="false">SUMPRODUCT(TRANSPOSE(coeff_3),B49^{3,2,1,0})</f>
        <v>1253</v>
      </c>
    </row>
    <row r="50" customFormat="false" ht="15" hidden="false" customHeight="false" outlineLevel="0" collapsed="false">
      <c r="B50" s="48" t="n">
        <f aca="false">B49+1</f>
        <v>9</v>
      </c>
      <c r="C50" s="28" t="n">
        <v>1742</v>
      </c>
      <c r="E50" s="34" t="n">
        <f aca="false" t="array" ref="E50:E50">SUMPRODUCT(TRANSPOSE(coeff_1),B50^{1,0})</f>
        <v>2033</v>
      </c>
      <c r="F50" s="33" t="n">
        <f aca="false">SUMPRODUCT(TRANSPOSE(coeff_2),B50^{2,1,0})</f>
        <v>1838</v>
      </c>
      <c r="G50" s="33" t="n">
        <f aca="false">SUMPRODUCT(TRANSPOSE(coeff_3),B50^{3,2,1,0})</f>
        <v>1742</v>
      </c>
    </row>
    <row r="51" customFormat="false" ht="15" hidden="false" customHeight="false" outlineLevel="0" collapsed="false">
      <c r="B51" s="48" t="n">
        <f aca="false">B50+1</f>
        <v>10</v>
      </c>
      <c r="C51" s="28" t="n">
        <v>2345</v>
      </c>
      <c r="E51" s="34" t="n">
        <f aca="false" t="array" ref="E51:E51">SUMPRODUCT(TRANSPOSE(coeff_1),B51^{1,0})</f>
        <v>2339</v>
      </c>
      <c r="F51" s="33" t="n">
        <f aca="false">SUMPRODUCT(TRANSPOSE(coeff_2),B51^{2,1,0})</f>
        <v>2417</v>
      </c>
      <c r="G51" s="33" t="n">
        <f aca="false">SUMPRODUCT(TRANSPOSE(coeff_3),B51^{3,2,1,0})</f>
        <v>2345</v>
      </c>
    </row>
    <row r="52" customFormat="false" ht="15" hidden="false" customHeight="false" outlineLevel="0" collapsed="false">
      <c r="B52" s="48" t="n">
        <f aca="false">B51+1</f>
        <v>11</v>
      </c>
      <c r="C52" s="28" t="n">
        <v>3074</v>
      </c>
      <c r="E52" s="34" t="n">
        <f aca="false" t="array" ref="E52:E52">SUMPRODUCT(TRANSPOSE(coeff_1),B52^{1,0})</f>
        <v>2645</v>
      </c>
      <c r="F52" s="33" t="n">
        <f aca="false">SUMPRODUCT(TRANSPOSE(coeff_2),B52^{2,1,0})</f>
        <v>3074</v>
      </c>
      <c r="G52" s="33" t="n">
        <f aca="false">SUMPRODUCT(TRANSPOSE(coeff_3),B52^{3,2,1,0})</f>
        <v>3074</v>
      </c>
    </row>
    <row r="53" customFormat="false" ht="15" hidden="false" customHeight="false" outlineLevel="0" collapsed="false">
      <c r="B53" s="48" t="n">
        <f aca="false">B52+1</f>
        <v>12</v>
      </c>
      <c r="C53" s="28" t="n">
        <v>3941</v>
      </c>
      <c r="E53" s="34" t="n">
        <f aca="false" t="array" ref="E53:E53">SUMPRODUCT(TRANSPOSE(coeff_1),B53^{1,0})</f>
        <v>2951</v>
      </c>
      <c r="F53" s="33" t="n">
        <f aca="false">SUMPRODUCT(TRANSPOSE(coeff_2),B53^{2,1,0})</f>
        <v>3809</v>
      </c>
      <c r="G53" s="33" t="n">
        <f aca="false">SUMPRODUCT(TRANSPOSE(coeff_3),B53^{3,2,1,0})</f>
        <v>3941</v>
      </c>
    </row>
    <row r="54" customFormat="false" ht="8.5" hidden="false" customHeight="tru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6">
    <mergeCell ref="B2:C2"/>
    <mergeCell ref="F5:G5"/>
    <mergeCell ref="F11:G11"/>
    <mergeCell ref="B23:C23"/>
    <mergeCell ref="F23:G23"/>
    <mergeCell ref="B27:C27"/>
    <mergeCell ref="I27:J27"/>
    <mergeCell ref="L27:M27"/>
    <mergeCell ref="O27:P27"/>
    <mergeCell ref="B31:C31"/>
    <mergeCell ref="I31:J31"/>
    <mergeCell ref="L31:M31"/>
    <mergeCell ref="O31:P31"/>
    <mergeCell ref="B36:C36"/>
    <mergeCell ref="B39:C39"/>
    <mergeCell ref="E39:G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1309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2023-03-20T15:05:06Z</dcterms:created>
  <dc:creator/>
  <dc:description/>
  <dc:language>id-ID</dc:language>
  <cp:lastModifiedBy/>
  <dcterms:modified xsi:type="dcterms:W3CDTF">2025-05-03T01:50:57Z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