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Desktop\farm_data\"/>
    </mc:Choice>
  </mc:AlternateContent>
  <bookViews>
    <workbookView xWindow="0" yWindow="0" windowWidth="38400" windowHeight="17260" activeTab="1"/>
  </bookViews>
  <sheets>
    <sheet name="농가정보" sheetId="1" r:id="rId1"/>
    <sheet name="생육조사" sheetId="2" r:id="rId2"/>
    <sheet name="야장" sheetId="9" r:id="rId3"/>
    <sheet name="마디조사" sheetId="5" r:id="rId4"/>
    <sheet name="조사일 평균" sheetId="6" r:id="rId5"/>
    <sheet name="생육수확" sheetId="10" r:id="rId6"/>
    <sheet name="보고서" sheetId="8" r:id="rId7"/>
  </sheets>
  <definedNames>
    <definedName name="ExternalData_1" localSheetId="5" hidden="1">생육수확!$A$1:$I$2</definedName>
    <definedName name="ExternalData_1" localSheetId="4" hidden="1">'조사일 평균'!$A$1:$Q$2</definedName>
    <definedName name="_xlnm.Print_Area" localSheetId="3">마디조사!$A$1:$KN$42</definedName>
    <definedName name="_xlnm.Print_Area" localSheetId="6">보고서!$A$1:$K$93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2" l="1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42" i="2" l="1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L4" i="5" l="1" a="1"/>
  <c r="L4" i="5" s="1"/>
  <c r="B3" i="5" a="1"/>
  <c r="B3" i="5" s="1"/>
  <c r="C3" i="5" a="1"/>
  <c r="C3" i="5" s="1"/>
  <c r="C4" i="5" a="1"/>
  <c r="C4" i="5" s="1"/>
  <c r="C5" i="5" a="1"/>
  <c r="C5" i="5" s="1"/>
  <c r="C6" i="5" a="1"/>
  <c r="C6" i="5" s="1"/>
  <c r="C7" i="5" a="1"/>
  <c r="C7" i="5" s="1"/>
  <c r="C8" i="5" a="1"/>
  <c r="C8" i="5" s="1"/>
  <c r="C9" i="5" a="1"/>
  <c r="C9" i="5" s="1"/>
  <c r="C10" i="5" a="1"/>
  <c r="C10" i="5" s="1"/>
  <c r="C11" i="5" a="1"/>
  <c r="C11" i="5" s="1"/>
  <c r="C4" i="8" l="1"/>
  <c r="C20" i="8" s="1"/>
  <c r="E20" i="8" l="1"/>
  <c r="W43" i="9"/>
  <c r="W41" i="9"/>
  <c r="W39" i="9"/>
  <c r="W37" i="9"/>
  <c r="W35" i="9"/>
  <c r="W33" i="9"/>
  <c r="W31" i="9"/>
  <c r="W29" i="9"/>
  <c r="W27" i="9"/>
  <c r="W25" i="9"/>
  <c r="W23" i="9"/>
  <c r="W21" i="9"/>
  <c r="W19" i="9"/>
  <c r="W17" i="9"/>
  <c r="W15" i="9"/>
  <c r="W13" i="9"/>
  <c r="W11" i="9"/>
  <c r="W9" i="9"/>
  <c r="W7" i="9"/>
  <c r="W5" i="9"/>
  <c r="Y5" i="9"/>
  <c r="Y2" i="9"/>
  <c r="C5" i="9"/>
  <c r="E5" i="9"/>
  <c r="G5" i="9"/>
  <c r="I5" i="9"/>
  <c r="K5" i="9"/>
  <c r="M5" i="9"/>
  <c r="O5" i="9"/>
  <c r="Q5" i="9"/>
  <c r="S5" i="9"/>
  <c r="U5" i="9"/>
  <c r="AA5" i="9"/>
  <c r="AC5" i="9"/>
  <c r="C7" i="9"/>
  <c r="E7" i="9"/>
  <c r="G7" i="9"/>
  <c r="I7" i="9"/>
  <c r="K7" i="9"/>
  <c r="M7" i="9"/>
  <c r="O7" i="9"/>
  <c r="Q7" i="9"/>
  <c r="S7" i="9"/>
  <c r="U7" i="9"/>
  <c r="Y7" i="9"/>
  <c r="AA7" i="9"/>
  <c r="AC7" i="9"/>
  <c r="C9" i="9"/>
  <c r="E9" i="9"/>
  <c r="G9" i="9"/>
  <c r="I9" i="9"/>
  <c r="K9" i="9"/>
  <c r="M9" i="9"/>
  <c r="O9" i="9"/>
  <c r="Q9" i="9"/>
  <c r="S9" i="9"/>
  <c r="U9" i="9"/>
  <c r="Y9" i="9"/>
  <c r="AA9" i="9"/>
  <c r="AC9" i="9"/>
  <c r="C11" i="9"/>
  <c r="E11" i="9"/>
  <c r="G11" i="9"/>
  <c r="I11" i="9"/>
  <c r="K11" i="9"/>
  <c r="M11" i="9"/>
  <c r="O11" i="9"/>
  <c r="Q11" i="9"/>
  <c r="S11" i="9"/>
  <c r="U11" i="9"/>
  <c r="Y11" i="9"/>
  <c r="AA11" i="9"/>
  <c r="AC11" i="9"/>
  <c r="C13" i="9"/>
  <c r="E13" i="9"/>
  <c r="G13" i="9"/>
  <c r="I13" i="9"/>
  <c r="K13" i="9"/>
  <c r="M13" i="9"/>
  <c r="O13" i="9"/>
  <c r="Q13" i="9"/>
  <c r="S13" i="9"/>
  <c r="U13" i="9"/>
  <c r="Y13" i="9"/>
  <c r="AA13" i="9"/>
  <c r="AC13" i="9"/>
  <c r="C15" i="9"/>
  <c r="E15" i="9"/>
  <c r="G15" i="9"/>
  <c r="I15" i="9"/>
  <c r="K15" i="9"/>
  <c r="M15" i="9"/>
  <c r="O15" i="9"/>
  <c r="Q15" i="9"/>
  <c r="S15" i="9"/>
  <c r="U15" i="9"/>
  <c r="Y15" i="9"/>
  <c r="AA15" i="9"/>
  <c r="AC15" i="9"/>
  <c r="C17" i="9"/>
  <c r="E17" i="9"/>
  <c r="G17" i="9"/>
  <c r="I17" i="9"/>
  <c r="K17" i="9"/>
  <c r="M17" i="9"/>
  <c r="O17" i="9"/>
  <c r="Q17" i="9"/>
  <c r="S17" i="9"/>
  <c r="U17" i="9"/>
  <c r="Y17" i="9"/>
  <c r="AA17" i="9"/>
  <c r="AC17" i="9"/>
  <c r="C19" i="9"/>
  <c r="E19" i="9"/>
  <c r="G19" i="9"/>
  <c r="I19" i="9"/>
  <c r="K19" i="9"/>
  <c r="M19" i="9"/>
  <c r="O19" i="9"/>
  <c r="Q19" i="9"/>
  <c r="S19" i="9"/>
  <c r="U19" i="9"/>
  <c r="Y19" i="9"/>
  <c r="AA19" i="9"/>
  <c r="AC19" i="9"/>
  <c r="C21" i="9"/>
  <c r="E21" i="9"/>
  <c r="G21" i="9"/>
  <c r="I21" i="9"/>
  <c r="K21" i="9"/>
  <c r="M21" i="9"/>
  <c r="O21" i="9"/>
  <c r="Q21" i="9"/>
  <c r="S21" i="9"/>
  <c r="U21" i="9"/>
  <c r="Y21" i="9"/>
  <c r="AA21" i="9"/>
  <c r="AC21" i="9"/>
  <c r="C23" i="9"/>
  <c r="E23" i="9"/>
  <c r="G23" i="9"/>
  <c r="I23" i="9"/>
  <c r="K23" i="9"/>
  <c r="M23" i="9"/>
  <c r="O23" i="9"/>
  <c r="Q23" i="9"/>
  <c r="S23" i="9"/>
  <c r="U23" i="9"/>
  <c r="Y23" i="9"/>
  <c r="AA23" i="9"/>
  <c r="AC23" i="9"/>
  <c r="C25" i="9"/>
  <c r="E25" i="9"/>
  <c r="G25" i="9"/>
  <c r="I25" i="9"/>
  <c r="K25" i="9"/>
  <c r="M25" i="9"/>
  <c r="O25" i="9"/>
  <c r="Q25" i="9"/>
  <c r="S25" i="9"/>
  <c r="U25" i="9"/>
  <c r="Y25" i="9"/>
  <c r="AA25" i="9"/>
  <c r="AC25" i="9"/>
  <c r="C27" i="9"/>
  <c r="E27" i="9"/>
  <c r="G27" i="9"/>
  <c r="I27" i="9"/>
  <c r="K27" i="9"/>
  <c r="M27" i="9"/>
  <c r="O27" i="9"/>
  <c r="Q27" i="9"/>
  <c r="S27" i="9"/>
  <c r="U27" i="9"/>
  <c r="Y27" i="9"/>
  <c r="AA27" i="9"/>
  <c r="AC27" i="9"/>
  <c r="C29" i="9"/>
  <c r="E29" i="9"/>
  <c r="G29" i="9"/>
  <c r="I29" i="9"/>
  <c r="K29" i="9"/>
  <c r="M29" i="9"/>
  <c r="O29" i="9"/>
  <c r="Q29" i="9"/>
  <c r="S29" i="9"/>
  <c r="U29" i="9"/>
  <c r="Y29" i="9"/>
  <c r="AA29" i="9"/>
  <c r="AC29" i="9"/>
  <c r="C31" i="9"/>
  <c r="E31" i="9"/>
  <c r="G31" i="9"/>
  <c r="I31" i="9"/>
  <c r="K31" i="9"/>
  <c r="M31" i="9"/>
  <c r="O31" i="9"/>
  <c r="Q31" i="9"/>
  <c r="S31" i="9"/>
  <c r="U31" i="9"/>
  <c r="Y31" i="9"/>
  <c r="AA31" i="9"/>
  <c r="AC31" i="9"/>
  <c r="C33" i="9"/>
  <c r="E33" i="9"/>
  <c r="G33" i="9"/>
  <c r="I33" i="9"/>
  <c r="K33" i="9"/>
  <c r="M33" i="9"/>
  <c r="O33" i="9"/>
  <c r="Q33" i="9"/>
  <c r="S33" i="9"/>
  <c r="U33" i="9"/>
  <c r="Y33" i="9"/>
  <c r="AA33" i="9"/>
  <c r="AC33" i="9"/>
  <c r="C35" i="9"/>
  <c r="E35" i="9"/>
  <c r="G35" i="9"/>
  <c r="I35" i="9"/>
  <c r="K35" i="9"/>
  <c r="M35" i="9"/>
  <c r="O35" i="9"/>
  <c r="Q35" i="9"/>
  <c r="S35" i="9"/>
  <c r="U35" i="9"/>
  <c r="Y35" i="9"/>
  <c r="AA35" i="9"/>
  <c r="AC35" i="9"/>
  <c r="C37" i="9"/>
  <c r="E37" i="9"/>
  <c r="G37" i="9"/>
  <c r="I37" i="9"/>
  <c r="K37" i="9"/>
  <c r="M37" i="9"/>
  <c r="O37" i="9"/>
  <c r="Q37" i="9"/>
  <c r="S37" i="9"/>
  <c r="U37" i="9"/>
  <c r="Y37" i="9"/>
  <c r="AA37" i="9"/>
  <c r="AC37" i="9"/>
  <c r="C39" i="9"/>
  <c r="E39" i="9"/>
  <c r="G39" i="9"/>
  <c r="I39" i="9"/>
  <c r="K39" i="9"/>
  <c r="M39" i="9"/>
  <c r="O39" i="9"/>
  <c r="Q39" i="9"/>
  <c r="S39" i="9"/>
  <c r="U39" i="9"/>
  <c r="Y39" i="9"/>
  <c r="AA39" i="9"/>
  <c r="AC39" i="9"/>
  <c r="C41" i="9"/>
  <c r="E41" i="9"/>
  <c r="G41" i="9"/>
  <c r="I41" i="9"/>
  <c r="K41" i="9"/>
  <c r="M41" i="9"/>
  <c r="O41" i="9"/>
  <c r="Q41" i="9"/>
  <c r="S41" i="9"/>
  <c r="U41" i="9"/>
  <c r="Y41" i="9"/>
  <c r="AA41" i="9"/>
  <c r="AC41" i="9"/>
  <c r="C43" i="9"/>
  <c r="E43" i="9"/>
  <c r="G43" i="9"/>
  <c r="I43" i="9"/>
  <c r="K43" i="9"/>
  <c r="M43" i="9"/>
  <c r="O43" i="9"/>
  <c r="Q43" i="9"/>
  <c r="S43" i="9"/>
  <c r="U43" i="9"/>
  <c r="Y43" i="9"/>
  <c r="AA43" i="9"/>
  <c r="AC43" i="9"/>
  <c r="E25" i="8" l="1"/>
  <c r="E22" i="8"/>
  <c r="E33" i="8"/>
  <c r="E29" i="8"/>
  <c r="E28" i="8"/>
  <c r="E32" i="8"/>
  <c r="E31" i="8"/>
  <c r="E30" i="8"/>
  <c r="E27" i="8"/>
  <c r="E26" i="8"/>
  <c r="E24" i="8"/>
  <c r="E23" i="8"/>
  <c r="E21" i="8"/>
  <c r="C33" i="8"/>
  <c r="C28" i="8"/>
  <c r="C24" i="8"/>
  <c r="C32" i="8"/>
  <c r="C27" i="8"/>
  <c r="C25" i="8"/>
  <c r="C21" i="8"/>
  <c r="C31" i="8"/>
  <c r="C26" i="8"/>
  <c r="C22" i="8"/>
  <c r="C30" i="8"/>
  <c r="C23" i="8"/>
  <c r="C29" i="8"/>
  <c r="G10" i="8"/>
  <c r="C9" i="8" l="1"/>
  <c r="C8" i="8"/>
  <c r="C11" i="8" l="1"/>
  <c r="E10" i="8"/>
  <c r="C10" i="8"/>
  <c r="C7" i="8"/>
  <c r="G19" i="8" l="1"/>
  <c r="KI62" i="5" a="1"/>
  <c r="KI62" i="5" s="1"/>
  <c r="KH62" i="5" a="1"/>
  <c r="KH62" i="5" s="1"/>
  <c r="KG62" i="5" a="1"/>
  <c r="KG62" i="5" s="1"/>
  <c r="KF62" i="5" a="1"/>
  <c r="KF62" i="5" s="1"/>
  <c r="KI61" i="5" a="1"/>
  <c r="KI61" i="5" s="1"/>
  <c r="KH61" i="5" a="1"/>
  <c r="KH61" i="5" s="1"/>
  <c r="KG61" i="5" a="1"/>
  <c r="KG61" i="5" s="1"/>
  <c r="KF61" i="5" a="1"/>
  <c r="KF61" i="5" s="1"/>
  <c r="KI60" i="5" a="1"/>
  <c r="KI60" i="5" s="1"/>
  <c r="KH60" i="5" a="1"/>
  <c r="KH60" i="5" s="1"/>
  <c r="KG60" i="5" a="1"/>
  <c r="KG60" i="5" s="1"/>
  <c r="KF60" i="5" a="1"/>
  <c r="KF60" i="5" s="1"/>
  <c r="KI59" i="5" a="1"/>
  <c r="KI59" i="5" s="1"/>
  <c r="KH59" i="5" a="1"/>
  <c r="KH59" i="5" s="1"/>
  <c r="KG59" i="5" a="1"/>
  <c r="KG59" i="5" s="1"/>
  <c r="KF59" i="5" a="1"/>
  <c r="KF59" i="5" s="1"/>
  <c r="KI58" i="5" a="1"/>
  <c r="KI58" i="5" s="1"/>
  <c r="KH58" i="5" a="1"/>
  <c r="KH58" i="5" s="1"/>
  <c r="KG58" i="5" a="1"/>
  <c r="KG58" i="5" s="1"/>
  <c r="KF58" i="5" a="1"/>
  <c r="KF58" i="5" s="1"/>
  <c r="KI57" i="5" a="1"/>
  <c r="KI57" i="5" s="1"/>
  <c r="KH57" i="5" a="1"/>
  <c r="KH57" i="5" s="1"/>
  <c r="KG57" i="5" a="1"/>
  <c r="KG57" i="5" s="1"/>
  <c r="KF57" i="5" a="1"/>
  <c r="KF57" i="5" s="1"/>
  <c r="KI56" i="5" a="1"/>
  <c r="KI56" i="5" s="1"/>
  <c r="KH56" i="5" a="1"/>
  <c r="KH56" i="5" s="1"/>
  <c r="KG56" i="5" a="1"/>
  <c r="KG56" i="5" s="1"/>
  <c r="KF56" i="5" a="1"/>
  <c r="KF56" i="5" s="1"/>
  <c r="KI55" i="5" a="1"/>
  <c r="KI55" i="5" s="1"/>
  <c r="KH55" i="5" a="1"/>
  <c r="KH55" i="5" s="1"/>
  <c r="KG55" i="5" a="1"/>
  <c r="KG55" i="5" s="1"/>
  <c r="KF55" i="5" a="1"/>
  <c r="KF55" i="5" s="1"/>
  <c r="KI54" i="5" a="1"/>
  <c r="KI54" i="5" s="1"/>
  <c r="KH54" i="5" a="1"/>
  <c r="KH54" i="5" s="1"/>
  <c r="KG54" i="5" a="1"/>
  <c r="KG54" i="5" s="1"/>
  <c r="KF54" i="5" a="1"/>
  <c r="KF54" i="5" s="1"/>
  <c r="KI53" i="5" a="1"/>
  <c r="KI53" i="5" s="1"/>
  <c r="KH53" i="5" a="1"/>
  <c r="KH53" i="5" s="1"/>
  <c r="KG53" i="5" a="1"/>
  <c r="KG53" i="5" s="1"/>
  <c r="KF53" i="5" a="1"/>
  <c r="KF53" i="5" s="1"/>
  <c r="KI52" i="5" a="1"/>
  <c r="KI52" i="5" s="1"/>
  <c r="KH52" i="5" a="1"/>
  <c r="KH52" i="5" s="1"/>
  <c r="KG52" i="5" a="1"/>
  <c r="KG52" i="5" s="1"/>
  <c r="KF52" i="5" a="1"/>
  <c r="KF52" i="5" s="1"/>
  <c r="KI51" i="5" a="1"/>
  <c r="KI51" i="5" s="1"/>
  <c r="KH51" i="5" a="1"/>
  <c r="KH51" i="5" s="1"/>
  <c r="KG51" i="5" a="1"/>
  <c r="KG51" i="5" s="1"/>
  <c r="KF51" i="5" a="1"/>
  <c r="KF51" i="5" s="1"/>
  <c r="KI50" i="5" a="1"/>
  <c r="KI50" i="5" s="1"/>
  <c r="KH50" i="5" a="1"/>
  <c r="KH50" i="5" s="1"/>
  <c r="KG50" i="5" a="1"/>
  <c r="KG50" i="5" s="1"/>
  <c r="KF50" i="5" a="1"/>
  <c r="KF50" i="5" s="1"/>
  <c r="KI49" i="5" a="1"/>
  <c r="KI49" i="5" s="1"/>
  <c r="KH49" i="5" a="1"/>
  <c r="KH49" i="5" s="1"/>
  <c r="KG49" i="5" a="1"/>
  <c r="KG49" i="5" s="1"/>
  <c r="KF49" i="5" a="1"/>
  <c r="KF49" i="5" s="1"/>
  <c r="KI48" i="5" a="1"/>
  <c r="KI48" i="5" s="1"/>
  <c r="KH48" i="5" a="1"/>
  <c r="KH48" i="5" s="1"/>
  <c r="KG48" i="5" a="1"/>
  <c r="KG48" i="5" s="1"/>
  <c r="KF48" i="5" a="1"/>
  <c r="KF48" i="5" s="1"/>
  <c r="KI47" i="5" a="1"/>
  <c r="KI47" i="5" s="1"/>
  <c r="KH47" i="5" a="1"/>
  <c r="KH47" i="5" s="1"/>
  <c r="KG47" i="5" a="1"/>
  <c r="KG47" i="5" s="1"/>
  <c r="KF47" i="5" a="1"/>
  <c r="KF47" i="5" s="1"/>
  <c r="KI46" i="5" a="1"/>
  <c r="KI46" i="5" s="1"/>
  <c r="KH46" i="5" a="1"/>
  <c r="KH46" i="5" s="1"/>
  <c r="KG46" i="5" a="1"/>
  <c r="KG46" i="5" s="1"/>
  <c r="KF46" i="5" a="1"/>
  <c r="KF46" i="5" s="1"/>
  <c r="KI45" i="5" a="1"/>
  <c r="KI45" i="5" s="1"/>
  <c r="KH45" i="5" a="1"/>
  <c r="KH45" i="5" s="1"/>
  <c r="KG45" i="5" a="1"/>
  <c r="KG45" i="5" s="1"/>
  <c r="KF45" i="5" a="1"/>
  <c r="KF45" i="5" s="1"/>
  <c r="KI44" i="5" a="1"/>
  <c r="KI44" i="5" s="1"/>
  <c r="KH44" i="5" a="1"/>
  <c r="KH44" i="5" s="1"/>
  <c r="KG44" i="5" a="1"/>
  <c r="KG44" i="5" s="1"/>
  <c r="KF44" i="5" a="1"/>
  <c r="KF44" i="5" s="1"/>
  <c r="KI43" i="5" a="1"/>
  <c r="KI43" i="5" s="1"/>
  <c r="KH43" i="5" a="1"/>
  <c r="KH43" i="5" s="1"/>
  <c r="KG43" i="5" a="1"/>
  <c r="KG43" i="5" s="1"/>
  <c r="KF43" i="5" a="1"/>
  <c r="KF43" i="5" s="1"/>
  <c r="KI42" i="5" a="1"/>
  <c r="KI42" i="5" s="1"/>
  <c r="KH42" i="5" a="1"/>
  <c r="KH42" i="5" s="1"/>
  <c r="KG42" i="5" a="1"/>
  <c r="KG42" i="5" s="1"/>
  <c r="KF42" i="5" a="1"/>
  <c r="KF42" i="5" s="1"/>
  <c r="KI41" i="5" a="1"/>
  <c r="KI41" i="5" s="1"/>
  <c r="KH41" i="5" a="1"/>
  <c r="KH41" i="5" s="1"/>
  <c r="KG41" i="5" a="1"/>
  <c r="KG41" i="5" s="1"/>
  <c r="KF41" i="5" a="1"/>
  <c r="KF41" i="5" s="1"/>
  <c r="KI40" i="5" a="1"/>
  <c r="KI40" i="5" s="1"/>
  <c r="KH40" i="5" a="1"/>
  <c r="KH40" i="5" s="1"/>
  <c r="KG40" i="5" a="1"/>
  <c r="KG40" i="5" s="1"/>
  <c r="KF40" i="5" a="1"/>
  <c r="KF40" i="5" s="1"/>
  <c r="KI39" i="5" a="1"/>
  <c r="KI39" i="5" s="1"/>
  <c r="KH39" i="5" a="1"/>
  <c r="KH39" i="5" s="1"/>
  <c r="KG39" i="5" a="1"/>
  <c r="KG39" i="5" s="1"/>
  <c r="KF39" i="5" a="1"/>
  <c r="KF39" i="5" s="1"/>
  <c r="KI38" i="5" a="1"/>
  <c r="KI38" i="5" s="1"/>
  <c r="KH38" i="5" a="1"/>
  <c r="KH38" i="5" s="1"/>
  <c r="KG38" i="5" a="1"/>
  <c r="KG38" i="5" s="1"/>
  <c r="KF38" i="5" a="1"/>
  <c r="KF38" i="5" s="1"/>
  <c r="KI37" i="5" a="1"/>
  <c r="KI37" i="5" s="1"/>
  <c r="KH37" i="5" a="1"/>
  <c r="KH37" i="5" s="1"/>
  <c r="KG37" i="5" a="1"/>
  <c r="KG37" i="5" s="1"/>
  <c r="KF37" i="5" a="1"/>
  <c r="KF37" i="5" s="1"/>
  <c r="KI36" i="5" a="1"/>
  <c r="KI36" i="5" s="1"/>
  <c r="KH36" i="5" a="1"/>
  <c r="KH36" i="5" s="1"/>
  <c r="KG36" i="5" a="1"/>
  <c r="KG36" i="5" s="1"/>
  <c r="KF36" i="5" a="1"/>
  <c r="KF36" i="5" s="1"/>
  <c r="KI35" i="5" a="1"/>
  <c r="KI35" i="5" s="1"/>
  <c r="KH35" i="5" a="1"/>
  <c r="KH35" i="5" s="1"/>
  <c r="KG35" i="5" a="1"/>
  <c r="KG35" i="5" s="1"/>
  <c r="KF35" i="5" a="1"/>
  <c r="KF35" i="5" s="1"/>
  <c r="KI34" i="5" a="1"/>
  <c r="KI34" i="5" s="1"/>
  <c r="KH34" i="5" a="1"/>
  <c r="KH34" i="5" s="1"/>
  <c r="KG34" i="5" a="1"/>
  <c r="KG34" i="5" s="1"/>
  <c r="KF34" i="5" a="1"/>
  <c r="KF34" i="5" s="1"/>
  <c r="KI33" i="5" a="1"/>
  <c r="KI33" i="5" s="1"/>
  <c r="KH33" i="5" a="1"/>
  <c r="KH33" i="5" s="1"/>
  <c r="KG33" i="5" a="1"/>
  <c r="KG33" i="5" s="1"/>
  <c r="KF33" i="5" a="1"/>
  <c r="KF33" i="5" s="1"/>
  <c r="KI32" i="5" a="1"/>
  <c r="KI32" i="5" s="1"/>
  <c r="KH32" i="5" a="1"/>
  <c r="KH32" i="5" s="1"/>
  <c r="KG32" i="5" a="1"/>
  <c r="KG32" i="5" s="1"/>
  <c r="KF32" i="5" a="1"/>
  <c r="KF32" i="5" s="1"/>
  <c r="KI31" i="5" a="1"/>
  <c r="KI31" i="5" s="1"/>
  <c r="KH31" i="5" a="1"/>
  <c r="KH31" i="5" s="1"/>
  <c r="KG31" i="5" a="1"/>
  <c r="KG31" i="5" s="1"/>
  <c r="KF31" i="5" a="1"/>
  <c r="KF31" i="5" s="1"/>
  <c r="KI30" i="5" a="1"/>
  <c r="KI30" i="5" s="1"/>
  <c r="KH30" i="5" a="1"/>
  <c r="KH30" i="5" s="1"/>
  <c r="KG30" i="5" a="1"/>
  <c r="KG30" i="5" s="1"/>
  <c r="KF30" i="5" a="1"/>
  <c r="KF30" i="5" s="1"/>
  <c r="KI29" i="5" a="1"/>
  <c r="KI29" i="5" s="1"/>
  <c r="KH29" i="5" a="1"/>
  <c r="KH29" i="5" s="1"/>
  <c r="KG29" i="5" a="1"/>
  <c r="KG29" i="5" s="1"/>
  <c r="KF29" i="5" a="1"/>
  <c r="KF29" i="5" s="1"/>
  <c r="KI28" i="5" a="1"/>
  <c r="KI28" i="5" s="1"/>
  <c r="KH28" i="5" a="1"/>
  <c r="KH28" i="5" s="1"/>
  <c r="KG28" i="5" a="1"/>
  <c r="KG28" i="5" s="1"/>
  <c r="KF28" i="5" a="1"/>
  <c r="KF28" i="5" s="1"/>
  <c r="KI27" i="5" a="1"/>
  <c r="KI27" i="5" s="1"/>
  <c r="KH27" i="5" a="1"/>
  <c r="KH27" i="5" s="1"/>
  <c r="KG27" i="5" a="1"/>
  <c r="KG27" i="5" s="1"/>
  <c r="KF27" i="5" a="1"/>
  <c r="KF27" i="5" s="1"/>
  <c r="KI26" i="5" a="1"/>
  <c r="KI26" i="5" s="1"/>
  <c r="KH26" i="5" a="1"/>
  <c r="KH26" i="5" s="1"/>
  <c r="KG26" i="5" a="1"/>
  <c r="KG26" i="5" s="1"/>
  <c r="KF26" i="5" a="1"/>
  <c r="KF26" i="5" s="1"/>
  <c r="KI25" i="5" a="1"/>
  <c r="KI25" i="5" s="1"/>
  <c r="KH25" i="5" a="1"/>
  <c r="KH25" i="5" s="1"/>
  <c r="KG25" i="5" a="1"/>
  <c r="KG25" i="5" s="1"/>
  <c r="KF25" i="5" a="1"/>
  <c r="KF25" i="5" s="1"/>
  <c r="KI24" i="5" a="1"/>
  <c r="KI24" i="5" s="1"/>
  <c r="KH24" i="5" a="1"/>
  <c r="KH24" i="5" s="1"/>
  <c r="KG24" i="5" a="1"/>
  <c r="KG24" i="5" s="1"/>
  <c r="KF24" i="5" a="1"/>
  <c r="KF24" i="5" s="1"/>
  <c r="KI23" i="5" a="1"/>
  <c r="KI23" i="5" s="1"/>
  <c r="KH23" i="5" a="1"/>
  <c r="KH23" i="5" s="1"/>
  <c r="KG23" i="5" a="1"/>
  <c r="KG23" i="5" s="1"/>
  <c r="KF23" i="5" a="1"/>
  <c r="KF23" i="5" s="1"/>
  <c r="KI22" i="5" a="1"/>
  <c r="KI22" i="5" s="1"/>
  <c r="KH22" i="5" a="1"/>
  <c r="KH22" i="5" s="1"/>
  <c r="KG22" i="5" a="1"/>
  <c r="KG22" i="5" s="1"/>
  <c r="KF22" i="5" a="1"/>
  <c r="KF22" i="5" s="1"/>
  <c r="KI21" i="5" a="1"/>
  <c r="KI21" i="5" s="1"/>
  <c r="KH21" i="5" a="1"/>
  <c r="KH21" i="5" s="1"/>
  <c r="KG21" i="5" a="1"/>
  <c r="KG21" i="5" s="1"/>
  <c r="KF21" i="5" a="1"/>
  <c r="KF21" i="5" s="1"/>
  <c r="KI20" i="5" a="1"/>
  <c r="KI20" i="5" s="1"/>
  <c r="KH20" i="5" a="1"/>
  <c r="KH20" i="5" s="1"/>
  <c r="KG20" i="5" a="1"/>
  <c r="KG20" i="5" s="1"/>
  <c r="KF20" i="5" a="1"/>
  <c r="KF20" i="5" s="1"/>
  <c r="KI19" i="5" a="1"/>
  <c r="KI19" i="5" s="1"/>
  <c r="KH19" i="5" a="1"/>
  <c r="KH19" i="5" s="1"/>
  <c r="KG19" i="5" a="1"/>
  <c r="KG19" i="5" s="1"/>
  <c r="KF19" i="5" a="1"/>
  <c r="KF19" i="5" s="1"/>
  <c r="KI18" i="5" a="1"/>
  <c r="KI18" i="5" s="1"/>
  <c r="KH18" i="5" a="1"/>
  <c r="KH18" i="5" s="1"/>
  <c r="KG18" i="5" a="1"/>
  <c r="KG18" i="5" s="1"/>
  <c r="KF18" i="5" a="1"/>
  <c r="KF18" i="5" s="1"/>
  <c r="KI17" i="5" a="1"/>
  <c r="KI17" i="5" s="1"/>
  <c r="KH17" i="5" a="1"/>
  <c r="KH17" i="5" s="1"/>
  <c r="KG17" i="5" a="1"/>
  <c r="KG17" i="5" s="1"/>
  <c r="KF17" i="5" a="1"/>
  <c r="KF17" i="5" s="1"/>
  <c r="KI16" i="5" a="1"/>
  <c r="KI16" i="5" s="1"/>
  <c r="KH16" i="5" a="1"/>
  <c r="KH16" i="5" s="1"/>
  <c r="KG16" i="5" a="1"/>
  <c r="KG16" i="5" s="1"/>
  <c r="KF16" i="5" a="1"/>
  <c r="KF16" i="5" s="1"/>
  <c r="KI15" i="5" a="1"/>
  <c r="KI15" i="5" s="1"/>
  <c r="KH15" i="5" a="1"/>
  <c r="KH15" i="5" s="1"/>
  <c r="KG15" i="5" a="1"/>
  <c r="KG15" i="5" s="1"/>
  <c r="KF15" i="5" a="1"/>
  <c r="KF15" i="5" s="1"/>
  <c r="KI14" i="5" a="1"/>
  <c r="KI14" i="5" s="1"/>
  <c r="KH14" i="5" a="1"/>
  <c r="KH14" i="5" s="1"/>
  <c r="KG14" i="5" a="1"/>
  <c r="KG14" i="5" s="1"/>
  <c r="KF14" i="5" a="1"/>
  <c r="KF14" i="5" s="1"/>
  <c r="KI13" i="5" a="1"/>
  <c r="KI13" i="5" s="1"/>
  <c r="KH13" i="5" a="1"/>
  <c r="KH13" i="5" s="1"/>
  <c r="KG13" i="5" a="1"/>
  <c r="KG13" i="5" s="1"/>
  <c r="KF13" i="5" a="1"/>
  <c r="KF13" i="5" s="1"/>
  <c r="KI12" i="5" a="1"/>
  <c r="KI12" i="5" s="1"/>
  <c r="KH12" i="5" a="1"/>
  <c r="KH12" i="5" s="1"/>
  <c r="KG12" i="5" a="1"/>
  <c r="KG12" i="5" s="1"/>
  <c r="KF12" i="5" a="1"/>
  <c r="KF12" i="5" s="1"/>
  <c r="KI11" i="5" a="1"/>
  <c r="KI11" i="5" s="1"/>
  <c r="KH11" i="5" a="1"/>
  <c r="KH11" i="5" s="1"/>
  <c r="KG11" i="5" a="1"/>
  <c r="KG11" i="5" s="1"/>
  <c r="KF11" i="5" a="1"/>
  <c r="KF11" i="5" s="1"/>
  <c r="KI10" i="5" a="1"/>
  <c r="KI10" i="5" s="1"/>
  <c r="KH10" i="5" a="1"/>
  <c r="KH10" i="5" s="1"/>
  <c r="KG10" i="5" a="1"/>
  <c r="KG10" i="5" s="1"/>
  <c r="KF10" i="5" a="1"/>
  <c r="KF10" i="5" s="1"/>
  <c r="KI9" i="5" a="1"/>
  <c r="KI9" i="5" s="1"/>
  <c r="KH9" i="5" a="1"/>
  <c r="KH9" i="5" s="1"/>
  <c r="KG9" i="5" a="1"/>
  <c r="KG9" i="5" s="1"/>
  <c r="KF9" i="5" a="1"/>
  <c r="KF9" i="5" s="1"/>
  <c r="KI8" i="5" a="1"/>
  <c r="KI8" i="5" s="1"/>
  <c r="KH8" i="5" a="1"/>
  <c r="KH8" i="5" s="1"/>
  <c r="KG8" i="5" a="1"/>
  <c r="KG8" i="5" s="1"/>
  <c r="KF8" i="5" a="1"/>
  <c r="KF8" i="5" s="1"/>
  <c r="KI7" i="5" a="1"/>
  <c r="KI7" i="5" s="1"/>
  <c r="KH7" i="5" a="1"/>
  <c r="KH7" i="5" s="1"/>
  <c r="KG7" i="5" a="1"/>
  <c r="KG7" i="5" s="1"/>
  <c r="KF7" i="5" a="1"/>
  <c r="KF7" i="5" s="1"/>
  <c r="KI6" i="5" a="1"/>
  <c r="KI6" i="5" s="1"/>
  <c r="KH6" i="5" a="1"/>
  <c r="KH6" i="5" s="1"/>
  <c r="KG6" i="5" a="1"/>
  <c r="KG6" i="5" s="1"/>
  <c r="KF6" i="5" a="1"/>
  <c r="KF6" i="5" s="1"/>
  <c r="KI5" i="5" a="1"/>
  <c r="KI5" i="5" s="1"/>
  <c r="KH5" i="5" a="1"/>
  <c r="KH5" i="5" s="1"/>
  <c r="KG5" i="5" a="1"/>
  <c r="KG5" i="5" s="1"/>
  <c r="KF5" i="5" a="1"/>
  <c r="KF5" i="5" s="1"/>
  <c r="KI4" i="5" a="1"/>
  <c r="KI4" i="5" s="1"/>
  <c r="KH4" i="5" a="1"/>
  <c r="KH4" i="5" s="1"/>
  <c r="KG4" i="5" a="1"/>
  <c r="KG4" i="5" s="1"/>
  <c r="KF4" i="5" a="1"/>
  <c r="KF4" i="5" s="1"/>
  <c r="KI3" i="5" a="1"/>
  <c r="KI3" i="5" s="1"/>
  <c r="KH3" i="5" a="1"/>
  <c r="KH3" i="5" s="1"/>
  <c r="KG3" i="5" a="1"/>
  <c r="KG3" i="5" s="1"/>
  <c r="KF3" i="5" a="1"/>
  <c r="KF3" i="5" s="1"/>
  <c r="JY62" i="5" a="1"/>
  <c r="JY62" i="5" s="1"/>
  <c r="JX62" i="5" a="1"/>
  <c r="JX62" i="5" s="1"/>
  <c r="JW62" i="5" a="1"/>
  <c r="JW62" i="5" s="1"/>
  <c r="JV62" i="5" a="1"/>
  <c r="JV62" i="5" s="1"/>
  <c r="JY61" i="5" a="1"/>
  <c r="JY61" i="5" s="1"/>
  <c r="JX61" i="5" a="1"/>
  <c r="JX61" i="5" s="1"/>
  <c r="JW61" i="5" a="1"/>
  <c r="JW61" i="5" s="1"/>
  <c r="JV61" i="5" a="1"/>
  <c r="JV61" i="5" s="1"/>
  <c r="JY60" i="5" a="1"/>
  <c r="JY60" i="5" s="1"/>
  <c r="JX60" i="5" a="1"/>
  <c r="JX60" i="5" s="1"/>
  <c r="JW60" i="5" a="1"/>
  <c r="JW60" i="5" s="1"/>
  <c r="JV60" i="5" a="1"/>
  <c r="JV60" i="5" s="1"/>
  <c r="JY59" i="5" a="1"/>
  <c r="JY59" i="5" s="1"/>
  <c r="JX59" i="5" a="1"/>
  <c r="JX59" i="5" s="1"/>
  <c r="JW59" i="5" a="1"/>
  <c r="JW59" i="5" s="1"/>
  <c r="JV59" i="5" a="1"/>
  <c r="JV59" i="5" s="1"/>
  <c r="JY58" i="5" a="1"/>
  <c r="JY58" i="5" s="1"/>
  <c r="JX58" i="5" a="1"/>
  <c r="JX58" i="5" s="1"/>
  <c r="JW58" i="5" a="1"/>
  <c r="JW58" i="5" s="1"/>
  <c r="JV58" i="5" a="1"/>
  <c r="JV58" i="5" s="1"/>
  <c r="JY57" i="5" a="1"/>
  <c r="JY57" i="5" s="1"/>
  <c r="JX57" i="5" a="1"/>
  <c r="JX57" i="5" s="1"/>
  <c r="JW57" i="5" a="1"/>
  <c r="JW57" i="5" s="1"/>
  <c r="JV57" i="5" a="1"/>
  <c r="JV57" i="5" s="1"/>
  <c r="JY56" i="5" a="1"/>
  <c r="JY56" i="5" s="1"/>
  <c r="JX56" i="5" a="1"/>
  <c r="JX56" i="5" s="1"/>
  <c r="JW56" i="5" a="1"/>
  <c r="JW56" i="5" s="1"/>
  <c r="JV56" i="5" a="1"/>
  <c r="JV56" i="5" s="1"/>
  <c r="JY55" i="5" a="1"/>
  <c r="JY55" i="5" s="1"/>
  <c r="JX55" i="5" a="1"/>
  <c r="JX55" i="5" s="1"/>
  <c r="JW55" i="5" a="1"/>
  <c r="JW55" i="5" s="1"/>
  <c r="JV55" i="5" a="1"/>
  <c r="JV55" i="5" s="1"/>
  <c r="JY54" i="5" a="1"/>
  <c r="JY54" i="5" s="1"/>
  <c r="JX54" i="5" a="1"/>
  <c r="JX54" i="5" s="1"/>
  <c r="JW54" i="5" a="1"/>
  <c r="JW54" i="5" s="1"/>
  <c r="JV54" i="5" a="1"/>
  <c r="JV54" i="5" s="1"/>
  <c r="JY53" i="5" a="1"/>
  <c r="JY53" i="5" s="1"/>
  <c r="JX53" i="5" a="1"/>
  <c r="JX53" i="5" s="1"/>
  <c r="JW53" i="5" a="1"/>
  <c r="JW53" i="5" s="1"/>
  <c r="JV53" i="5" a="1"/>
  <c r="JV53" i="5" s="1"/>
  <c r="JY52" i="5" a="1"/>
  <c r="JY52" i="5" s="1"/>
  <c r="JX52" i="5" a="1"/>
  <c r="JX52" i="5" s="1"/>
  <c r="JW52" i="5" a="1"/>
  <c r="JW52" i="5" s="1"/>
  <c r="JV52" i="5" a="1"/>
  <c r="JV52" i="5" s="1"/>
  <c r="JY51" i="5" a="1"/>
  <c r="JY51" i="5" s="1"/>
  <c r="JX51" i="5" a="1"/>
  <c r="JX51" i="5" s="1"/>
  <c r="JW51" i="5" a="1"/>
  <c r="JW51" i="5" s="1"/>
  <c r="JV51" i="5" a="1"/>
  <c r="JV51" i="5" s="1"/>
  <c r="JY50" i="5" a="1"/>
  <c r="JY50" i="5" s="1"/>
  <c r="JX50" i="5" a="1"/>
  <c r="JX50" i="5" s="1"/>
  <c r="JW50" i="5" a="1"/>
  <c r="JW50" i="5" s="1"/>
  <c r="JV50" i="5" a="1"/>
  <c r="JV50" i="5" s="1"/>
  <c r="JY49" i="5" a="1"/>
  <c r="JY49" i="5" s="1"/>
  <c r="JX49" i="5" a="1"/>
  <c r="JX49" i="5" s="1"/>
  <c r="JW49" i="5" a="1"/>
  <c r="JW49" i="5" s="1"/>
  <c r="JV49" i="5" a="1"/>
  <c r="JV49" i="5" s="1"/>
  <c r="JY48" i="5" a="1"/>
  <c r="JY48" i="5" s="1"/>
  <c r="JX48" i="5" a="1"/>
  <c r="JX48" i="5" s="1"/>
  <c r="JW48" i="5" a="1"/>
  <c r="JW48" i="5" s="1"/>
  <c r="JV48" i="5" a="1"/>
  <c r="JV48" i="5" s="1"/>
  <c r="JY47" i="5" a="1"/>
  <c r="JY47" i="5" s="1"/>
  <c r="JX47" i="5" a="1"/>
  <c r="JX47" i="5" s="1"/>
  <c r="JW47" i="5" a="1"/>
  <c r="JW47" i="5" s="1"/>
  <c r="JV47" i="5" a="1"/>
  <c r="JV47" i="5" s="1"/>
  <c r="JY46" i="5" a="1"/>
  <c r="JY46" i="5" s="1"/>
  <c r="JX46" i="5" a="1"/>
  <c r="JX46" i="5" s="1"/>
  <c r="JW46" i="5" a="1"/>
  <c r="JW46" i="5" s="1"/>
  <c r="JV46" i="5" a="1"/>
  <c r="JV46" i="5" s="1"/>
  <c r="JY45" i="5" a="1"/>
  <c r="JY45" i="5" s="1"/>
  <c r="JX45" i="5" a="1"/>
  <c r="JX45" i="5" s="1"/>
  <c r="JW45" i="5" a="1"/>
  <c r="JW45" i="5" s="1"/>
  <c r="JV45" i="5" a="1"/>
  <c r="JV45" i="5" s="1"/>
  <c r="JY44" i="5" a="1"/>
  <c r="JY44" i="5" s="1"/>
  <c r="JX44" i="5" a="1"/>
  <c r="JX44" i="5" s="1"/>
  <c r="JW44" i="5" a="1"/>
  <c r="JW44" i="5" s="1"/>
  <c r="JV44" i="5" a="1"/>
  <c r="JV44" i="5" s="1"/>
  <c r="JY43" i="5" a="1"/>
  <c r="JY43" i="5" s="1"/>
  <c r="JX43" i="5" a="1"/>
  <c r="JX43" i="5" s="1"/>
  <c r="JW43" i="5" a="1"/>
  <c r="JW43" i="5" s="1"/>
  <c r="JV43" i="5" a="1"/>
  <c r="JV43" i="5" s="1"/>
  <c r="JY42" i="5" a="1"/>
  <c r="JY42" i="5" s="1"/>
  <c r="JX42" i="5" a="1"/>
  <c r="JX42" i="5" s="1"/>
  <c r="JW42" i="5" a="1"/>
  <c r="JW42" i="5" s="1"/>
  <c r="JV42" i="5" a="1"/>
  <c r="JV42" i="5" s="1"/>
  <c r="JY41" i="5" a="1"/>
  <c r="JY41" i="5" s="1"/>
  <c r="JX41" i="5" a="1"/>
  <c r="JX41" i="5" s="1"/>
  <c r="JW41" i="5" a="1"/>
  <c r="JW41" i="5" s="1"/>
  <c r="JV41" i="5" a="1"/>
  <c r="JV41" i="5" s="1"/>
  <c r="JY40" i="5" a="1"/>
  <c r="JY40" i="5" s="1"/>
  <c r="JX40" i="5" a="1"/>
  <c r="JX40" i="5" s="1"/>
  <c r="JW40" i="5" a="1"/>
  <c r="JW40" i="5" s="1"/>
  <c r="JV40" i="5" a="1"/>
  <c r="JV40" i="5" s="1"/>
  <c r="JY39" i="5" a="1"/>
  <c r="JY39" i="5" s="1"/>
  <c r="JX39" i="5" a="1"/>
  <c r="JX39" i="5" s="1"/>
  <c r="JW39" i="5" a="1"/>
  <c r="JW39" i="5" s="1"/>
  <c r="JV39" i="5" a="1"/>
  <c r="JV39" i="5" s="1"/>
  <c r="JY38" i="5" a="1"/>
  <c r="JY38" i="5" s="1"/>
  <c r="JX38" i="5" a="1"/>
  <c r="JX38" i="5" s="1"/>
  <c r="JW38" i="5" a="1"/>
  <c r="JW38" i="5" s="1"/>
  <c r="JV38" i="5" a="1"/>
  <c r="JV38" i="5" s="1"/>
  <c r="JY37" i="5" a="1"/>
  <c r="JY37" i="5" s="1"/>
  <c r="JX37" i="5" a="1"/>
  <c r="JX37" i="5" s="1"/>
  <c r="JW37" i="5" a="1"/>
  <c r="JW37" i="5" s="1"/>
  <c r="JV37" i="5" a="1"/>
  <c r="JV37" i="5" s="1"/>
  <c r="JY36" i="5" a="1"/>
  <c r="JY36" i="5" s="1"/>
  <c r="JX36" i="5" a="1"/>
  <c r="JX36" i="5" s="1"/>
  <c r="JW36" i="5" a="1"/>
  <c r="JW36" i="5" s="1"/>
  <c r="JV36" i="5" a="1"/>
  <c r="JV36" i="5" s="1"/>
  <c r="JY35" i="5" a="1"/>
  <c r="JY35" i="5" s="1"/>
  <c r="JX35" i="5" a="1"/>
  <c r="JX35" i="5" s="1"/>
  <c r="JW35" i="5" a="1"/>
  <c r="JW35" i="5" s="1"/>
  <c r="JV35" i="5" a="1"/>
  <c r="JV35" i="5" s="1"/>
  <c r="JY34" i="5" a="1"/>
  <c r="JY34" i="5" s="1"/>
  <c r="JX34" i="5" a="1"/>
  <c r="JX34" i="5" s="1"/>
  <c r="JW34" i="5" a="1"/>
  <c r="JW34" i="5" s="1"/>
  <c r="JV34" i="5" a="1"/>
  <c r="JV34" i="5" s="1"/>
  <c r="JY33" i="5" a="1"/>
  <c r="JY33" i="5" s="1"/>
  <c r="JX33" i="5" a="1"/>
  <c r="JX33" i="5" s="1"/>
  <c r="JW33" i="5" a="1"/>
  <c r="JW33" i="5" s="1"/>
  <c r="JV33" i="5" a="1"/>
  <c r="JV33" i="5" s="1"/>
  <c r="JY32" i="5" a="1"/>
  <c r="JY32" i="5" s="1"/>
  <c r="JX32" i="5" a="1"/>
  <c r="JX32" i="5" s="1"/>
  <c r="JW32" i="5" a="1"/>
  <c r="JW32" i="5" s="1"/>
  <c r="JV32" i="5" a="1"/>
  <c r="JV32" i="5" s="1"/>
  <c r="JY31" i="5" a="1"/>
  <c r="JY31" i="5" s="1"/>
  <c r="JX31" i="5" a="1"/>
  <c r="JX31" i="5" s="1"/>
  <c r="JW31" i="5" a="1"/>
  <c r="JW31" i="5" s="1"/>
  <c r="JV31" i="5" a="1"/>
  <c r="JV31" i="5" s="1"/>
  <c r="JY30" i="5" a="1"/>
  <c r="JY30" i="5" s="1"/>
  <c r="JX30" i="5" a="1"/>
  <c r="JX30" i="5" s="1"/>
  <c r="JW30" i="5" a="1"/>
  <c r="JW30" i="5" s="1"/>
  <c r="JV30" i="5" a="1"/>
  <c r="JV30" i="5" s="1"/>
  <c r="JY29" i="5" a="1"/>
  <c r="JY29" i="5" s="1"/>
  <c r="JX29" i="5" a="1"/>
  <c r="JX29" i="5" s="1"/>
  <c r="JW29" i="5" a="1"/>
  <c r="JW29" i="5" s="1"/>
  <c r="JV29" i="5" a="1"/>
  <c r="JV29" i="5" s="1"/>
  <c r="JY28" i="5" a="1"/>
  <c r="JY28" i="5" s="1"/>
  <c r="JX28" i="5" a="1"/>
  <c r="JX28" i="5" s="1"/>
  <c r="JW28" i="5" a="1"/>
  <c r="JW28" i="5" s="1"/>
  <c r="JV28" i="5" a="1"/>
  <c r="JV28" i="5" s="1"/>
  <c r="JY27" i="5" a="1"/>
  <c r="JY27" i="5" s="1"/>
  <c r="JX27" i="5" a="1"/>
  <c r="JX27" i="5" s="1"/>
  <c r="JW27" i="5" a="1"/>
  <c r="JW27" i="5" s="1"/>
  <c r="JV27" i="5" a="1"/>
  <c r="JV27" i="5" s="1"/>
  <c r="JY26" i="5" a="1"/>
  <c r="JY26" i="5" s="1"/>
  <c r="JX26" i="5" a="1"/>
  <c r="JX26" i="5" s="1"/>
  <c r="JW26" i="5" a="1"/>
  <c r="JW26" i="5" s="1"/>
  <c r="JV26" i="5" a="1"/>
  <c r="JV26" i="5" s="1"/>
  <c r="JY25" i="5" a="1"/>
  <c r="JY25" i="5" s="1"/>
  <c r="JX25" i="5" a="1"/>
  <c r="JX25" i="5" s="1"/>
  <c r="JW25" i="5" a="1"/>
  <c r="JW25" i="5" s="1"/>
  <c r="JV25" i="5" a="1"/>
  <c r="JV25" i="5" s="1"/>
  <c r="JY24" i="5" a="1"/>
  <c r="JY24" i="5" s="1"/>
  <c r="JX24" i="5" a="1"/>
  <c r="JX24" i="5" s="1"/>
  <c r="JW24" i="5" a="1"/>
  <c r="JW24" i="5" s="1"/>
  <c r="JV24" i="5" a="1"/>
  <c r="JV24" i="5" s="1"/>
  <c r="JY23" i="5" a="1"/>
  <c r="JY23" i="5" s="1"/>
  <c r="JX23" i="5" a="1"/>
  <c r="JX23" i="5" s="1"/>
  <c r="JW23" i="5" a="1"/>
  <c r="JW23" i="5" s="1"/>
  <c r="JV23" i="5" a="1"/>
  <c r="JV23" i="5" s="1"/>
  <c r="JY22" i="5" a="1"/>
  <c r="JY22" i="5" s="1"/>
  <c r="JX22" i="5" a="1"/>
  <c r="JX22" i="5" s="1"/>
  <c r="JW22" i="5" a="1"/>
  <c r="JW22" i="5" s="1"/>
  <c r="JV22" i="5" a="1"/>
  <c r="JV22" i="5" s="1"/>
  <c r="JY21" i="5" a="1"/>
  <c r="JY21" i="5" s="1"/>
  <c r="JX21" i="5" a="1"/>
  <c r="JX21" i="5" s="1"/>
  <c r="JW21" i="5" a="1"/>
  <c r="JW21" i="5" s="1"/>
  <c r="JV21" i="5" a="1"/>
  <c r="JV21" i="5" s="1"/>
  <c r="JY20" i="5" a="1"/>
  <c r="JY20" i="5" s="1"/>
  <c r="JX20" i="5" a="1"/>
  <c r="JX20" i="5" s="1"/>
  <c r="JW20" i="5" a="1"/>
  <c r="JW20" i="5" s="1"/>
  <c r="JV20" i="5" a="1"/>
  <c r="JV20" i="5" s="1"/>
  <c r="JY19" i="5" a="1"/>
  <c r="JY19" i="5" s="1"/>
  <c r="JX19" i="5" a="1"/>
  <c r="JX19" i="5" s="1"/>
  <c r="JW19" i="5" a="1"/>
  <c r="JW19" i="5" s="1"/>
  <c r="JV19" i="5" a="1"/>
  <c r="JV19" i="5" s="1"/>
  <c r="JY18" i="5" a="1"/>
  <c r="JY18" i="5" s="1"/>
  <c r="JX18" i="5" a="1"/>
  <c r="JX18" i="5" s="1"/>
  <c r="JW18" i="5" a="1"/>
  <c r="JW18" i="5" s="1"/>
  <c r="JV18" i="5" a="1"/>
  <c r="JV18" i="5" s="1"/>
  <c r="JY17" i="5" a="1"/>
  <c r="JY17" i="5" s="1"/>
  <c r="JX17" i="5" a="1"/>
  <c r="JX17" i="5" s="1"/>
  <c r="JW17" i="5" a="1"/>
  <c r="JW17" i="5" s="1"/>
  <c r="JV17" i="5" a="1"/>
  <c r="JV17" i="5" s="1"/>
  <c r="JY16" i="5" a="1"/>
  <c r="JY16" i="5" s="1"/>
  <c r="JX16" i="5" a="1"/>
  <c r="JX16" i="5" s="1"/>
  <c r="JW16" i="5" a="1"/>
  <c r="JW16" i="5" s="1"/>
  <c r="JV16" i="5" a="1"/>
  <c r="JV16" i="5" s="1"/>
  <c r="JY15" i="5" a="1"/>
  <c r="JY15" i="5" s="1"/>
  <c r="JX15" i="5" a="1"/>
  <c r="JX15" i="5" s="1"/>
  <c r="JW15" i="5" a="1"/>
  <c r="JW15" i="5" s="1"/>
  <c r="JV15" i="5" a="1"/>
  <c r="JV15" i="5" s="1"/>
  <c r="JY14" i="5" a="1"/>
  <c r="JY14" i="5" s="1"/>
  <c r="JX14" i="5" a="1"/>
  <c r="JX14" i="5" s="1"/>
  <c r="JW14" i="5" a="1"/>
  <c r="JW14" i="5" s="1"/>
  <c r="JV14" i="5" a="1"/>
  <c r="JV14" i="5" s="1"/>
  <c r="JY13" i="5" a="1"/>
  <c r="JY13" i="5" s="1"/>
  <c r="JX13" i="5" a="1"/>
  <c r="JX13" i="5" s="1"/>
  <c r="JW13" i="5" a="1"/>
  <c r="JW13" i="5" s="1"/>
  <c r="JV13" i="5" a="1"/>
  <c r="JV13" i="5" s="1"/>
  <c r="JY12" i="5" a="1"/>
  <c r="JY12" i="5" s="1"/>
  <c r="JX12" i="5" a="1"/>
  <c r="JX12" i="5" s="1"/>
  <c r="JW12" i="5" a="1"/>
  <c r="JW12" i="5" s="1"/>
  <c r="JV12" i="5" a="1"/>
  <c r="JV12" i="5" s="1"/>
  <c r="JY11" i="5" a="1"/>
  <c r="JY11" i="5" s="1"/>
  <c r="JX11" i="5" a="1"/>
  <c r="JX11" i="5" s="1"/>
  <c r="JW11" i="5" a="1"/>
  <c r="JW11" i="5" s="1"/>
  <c r="JV11" i="5" a="1"/>
  <c r="JV11" i="5" s="1"/>
  <c r="JY10" i="5" a="1"/>
  <c r="JY10" i="5" s="1"/>
  <c r="JX10" i="5" a="1"/>
  <c r="JX10" i="5" s="1"/>
  <c r="JW10" i="5" a="1"/>
  <c r="JW10" i="5" s="1"/>
  <c r="JV10" i="5" a="1"/>
  <c r="JV10" i="5" s="1"/>
  <c r="JY9" i="5" a="1"/>
  <c r="JY9" i="5" s="1"/>
  <c r="JX9" i="5" a="1"/>
  <c r="JX9" i="5" s="1"/>
  <c r="JW9" i="5" a="1"/>
  <c r="JW9" i="5" s="1"/>
  <c r="JV9" i="5" a="1"/>
  <c r="JV9" i="5" s="1"/>
  <c r="JY8" i="5" a="1"/>
  <c r="JY8" i="5" s="1"/>
  <c r="JX8" i="5" a="1"/>
  <c r="JX8" i="5" s="1"/>
  <c r="JW8" i="5" a="1"/>
  <c r="JW8" i="5" s="1"/>
  <c r="JV8" i="5" a="1"/>
  <c r="JV8" i="5" s="1"/>
  <c r="JY7" i="5" a="1"/>
  <c r="JY7" i="5" s="1"/>
  <c r="JX7" i="5" a="1"/>
  <c r="JX7" i="5" s="1"/>
  <c r="JW7" i="5" a="1"/>
  <c r="JW7" i="5" s="1"/>
  <c r="JV7" i="5" a="1"/>
  <c r="JV7" i="5" s="1"/>
  <c r="JY6" i="5" a="1"/>
  <c r="JY6" i="5" s="1"/>
  <c r="JX6" i="5" a="1"/>
  <c r="JX6" i="5" s="1"/>
  <c r="JW6" i="5" a="1"/>
  <c r="JW6" i="5" s="1"/>
  <c r="JV6" i="5" a="1"/>
  <c r="JV6" i="5" s="1"/>
  <c r="JY5" i="5" a="1"/>
  <c r="JY5" i="5" s="1"/>
  <c r="JX5" i="5" a="1"/>
  <c r="JX5" i="5" s="1"/>
  <c r="JW5" i="5" a="1"/>
  <c r="JW5" i="5" s="1"/>
  <c r="JV5" i="5" a="1"/>
  <c r="JV5" i="5" s="1"/>
  <c r="JY4" i="5" a="1"/>
  <c r="JY4" i="5" s="1"/>
  <c r="JX4" i="5" a="1"/>
  <c r="JX4" i="5" s="1"/>
  <c r="JW4" i="5" a="1"/>
  <c r="JW4" i="5" s="1"/>
  <c r="JV4" i="5" a="1"/>
  <c r="JV4" i="5" s="1"/>
  <c r="JY3" i="5" a="1"/>
  <c r="JY3" i="5" s="1"/>
  <c r="JX3" i="5" a="1"/>
  <c r="JX3" i="5" s="1"/>
  <c r="JW3" i="5" a="1"/>
  <c r="JW3" i="5" s="1"/>
  <c r="JV3" i="5" a="1"/>
  <c r="JV3" i="5" s="1"/>
  <c r="JO62" i="5" a="1"/>
  <c r="JO62" i="5" s="1"/>
  <c r="JN62" i="5" a="1"/>
  <c r="JN62" i="5" s="1"/>
  <c r="JM62" i="5" a="1"/>
  <c r="JM62" i="5" s="1"/>
  <c r="JL62" i="5" a="1"/>
  <c r="JL62" i="5" s="1"/>
  <c r="JO61" i="5" a="1"/>
  <c r="JO61" i="5" s="1"/>
  <c r="JN61" i="5" a="1"/>
  <c r="JN61" i="5" s="1"/>
  <c r="JM61" i="5" a="1"/>
  <c r="JM61" i="5" s="1"/>
  <c r="JL61" i="5" a="1"/>
  <c r="JL61" i="5" s="1"/>
  <c r="JO60" i="5" a="1"/>
  <c r="JO60" i="5" s="1"/>
  <c r="JN60" i="5" a="1"/>
  <c r="JN60" i="5" s="1"/>
  <c r="JM60" i="5" a="1"/>
  <c r="JM60" i="5" s="1"/>
  <c r="JL60" i="5" a="1"/>
  <c r="JL60" i="5" s="1"/>
  <c r="JO59" i="5" a="1"/>
  <c r="JO59" i="5" s="1"/>
  <c r="JN59" i="5" a="1"/>
  <c r="JN59" i="5" s="1"/>
  <c r="JM59" i="5" a="1"/>
  <c r="JM59" i="5" s="1"/>
  <c r="JL59" i="5" a="1"/>
  <c r="JL59" i="5" s="1"/>
  <c r="JO58" i="5" a="1"/>
  <c r="JO58" i="5" s="1"/>
  <c r="JN58" i="5" a="1"/>
  <c r="JN58" i="5" s="1"/>
  <c r="JM58" i="5" a="1"/>
  <c r="JM58" i="5" s="1"/>
  <c r="JL58" i="5" a="1"/>
  <c r="JL58" i="5" s="1"/>
  <c r="JO57" i="5" a="1"/>
  <c r="JO57" i="5" s="1"/>
  <c r="JN57" i="5" a="1"/>
  <c r="JN57" i="5" s="1"/>
  <c r="JM57" i="5" a="1"/>
  <c r="JM57" i="5" s="1"/>
  <c r="JL57" i="5" a="1"/>
  <c r="JL57" i="5" s="1"/>
  <c r="JO56" i="5" a="1"/>
  <c r="JO56" i="5" s="1"/>
  <c r="JN56" i="5" a="1"/>
  <c r="JN56" i="5" s="1"/>
  <c r="JM56" i="5" a="1"/>
  <c r="JM56" i="5" s="1"/>
  <c r="JL56" i="5" a="1"/>
  <c r="JL56" i="5" s="1"/>
  <c r="JO55" i="5" a="1"/>
  <c r="JO55" i="5" s="1"/>
  <c r="JN55" i="5" a="1"/>
  <c r="JN55" i="5" s="1"/>
  <c r="JM55" i="5" a="1"/>
  <c r="JM55" i="5" s="1"/>
  <c r="JL55" i="5" a="1"/>
  <c r="JL55" i="5" s="1"/>
  <c r="JO54" i="5" a="1"/>
  <c r="JO54" i="5" s="1"/>
  <c r="JN54" i="5" a="1"/>
  <c r="JN54" i="5" s="1"/>
  <c r="JM54" i="5" a="1"/>
  <c r="JM54" i="5" s="1"/>
  <c r="JL54" i="5" a="1"/>
  <c r="JL54" i="5" s="1"/>
  <c r="JO53" i="5" a="1"/>
  <c r="JO53" i="5" s="1"/>
  <c r="JN53" i="5" a="1"/>
  <c r="JN53" i="5" s="1"/>
  <c r="JM53" i="5" a="1"/>
  <c r="JM53" i="5" s="1"/>
  <c r="JL53" i="5" a="1"/>
  <c r="JL53" i="5" s="1"/>
  <c r="JO52" i="5" a="1"/>
  <c r="JO52" i="5" s="1"/>
  <c r="JN52" i="5" a="1"/>
  <c r="JN52" i="5" s="1"/>
  <c r="JM52" i="5" a="1"/>
  <c r="JM52" i="5" s="1"/>
  <c r="JL52" i="5" a="1"/>
  <c r="JL52" i="5" s="1"/>
  <c r="JO51" i="5" a="1"/>
  <c r="JO51" i="5" s="1"/>
  <c r="JN51" i="5" a="1"/>
  <c r="JN51" i="5" s="1"/>
  <c r="JM51" i="5" a="1"/>
  <c r="JM51" i="5" s="1"/>
  <c r="JL51" i="5" a="1"/>
  <c r="JL51" i="5" s="1"/>
  <c r="JO50" i="5" a="1"/>
  <c r="JO50" i="5" s="1"/>
  <c r="JN50" i="5" a="1"/>
  <c r="JN50" i="5" s="1"/>
  <c r="JM50" i="5" a="1"/>
  <c r="JM50" i="5" s="1"/>
  <c r="JL50" i="5" a="1"/>
  <c r="JL50" i="5" s="1"/>
  <c r="JO49" i="5" a="1"/>
  <c r="JO49" i="5" s="1"/>
  <c r="JN49" i="5" a="1"/>
  <c r="JN49" i="5" s="1"/>
  <c r="JM49" i="5" a="1"/>
  <c r="JM49" i="5" s="1"/>
  <c r="JL49" i="5" a="1"/>
  <c r="JL49" i="5" s="1"/>
  <c r="JO48" i="5" a="1"/>
  <c r="JO48" i="5" s="1"/>
  <c r="JN48" i="5" a="1"/>
  <c r="JN48" i="5" s="1"/>
  <c r="JM48" i="5" a="1"/>
  <c r="JM48" i="5" s="1"/>
  <c r="JL48" i="5" a="1"/>
  <c r="JL48" i="5" s="1"/>
  <c r="JO47" i="5" a="1"/>
  <c r="JO47" i="5" s="1"/>
  <c r="JN47" i="5" a="1"/>
  <c r="JN47" i="5" s="1"/>
  <c r="JM47" i="5" a="1"/>
  <c r="JM47" i="5" s="1"/>
  <c r="JL47" i="5" a="1"/>
  <c r="JL47" i="5" s="1"/>
  <c r="JO46" i="5" a="1"/>
  <c r="JO46" i="5" s="1"/>
  <c r="JN46" i="5" a="1"/>
  <c r="JN46" i="5" s="1"/>
  <c r="JM46" i="5" a="1"/>
  <c r="JM46" i="5" s="1"/>
  <c r="JL46" i="5" a="1"/>
  <c r="JL46" i="5" s="1"/>
  <c r="JO45" i="5" a="1"/>
  <c r="JO45" i="5" s="1"/>
  <c r="JN45" i="5" a="1"/>
  <c r="JN45" i="5" s="1"/>
  <c r="JM45" i="5" a="1"/>
  <c r="JM45" i="5" s="1"/>
  <c r="JL45" i="5" a="1"/>
  <c r="JL45" i="5" s="1"/>
  <c r="JO44" i="5" a="1"/>
  <c r="JO44" i="5" s="1"/>
  <c r="JN44" i="5" a="1"/>
  <c r="JN44" i="5" s="1"/>
  <c r="JM44" i="5" a="1"/>
  <c r="JM44" i="5" s="1"/>
  <c r="JL44" i="5" a="1"/>
  <c r="JL44" i="5" s="1"/>
  <c r="JO43" i="5" a="1"/>
  <c r="JO43" i="5" s="1"/>
  <c r="JN43" i="5" a="1"/>
  <c r="JN43" i="5" s="1"/>
  <c r="JM43" i="5" a="1"/>
  <c r="JM43" i="5" s="1"/>
  <c r="JL43" i="5" a="1"/>
  <c r="JL43" i="5" s="1"/>
  <c r="JO42" i="5" a="1"/>
  <c r="JO42" i="5" s="1"/>
  <c r="JN42" i="5" a="1"/>
  <c r="JN42" i="5" s="1"/>
  <c r="JM42" i="5" a="1"/>
  <c r="JM42" i="5" s="1"/>
  <c r="JL42" i="5" a="1"/>
  <c r="JL42" i="5" s="1"/>
  <c r="JO41" i="5" a="1"/>
  <c r="JO41" i="5" s="1"/>
  <c r="JN41" i="5" a="1"/>
  <c r="JN41" i="5" s="1"/>
  <c r="JM41" i="5" a="1"/>
  <c r="JM41" i="5" s="1"/>
  <c r="JL41" i="5" a="1"/>
  <c r="JL41" i="5" s="1"/>
  <c r="JO40" i="5" a="1"/>
  <c r="JO40" i="5" s="1"/>
  <c r="JN40" i="5" a="1"/>
  <c r="JN40" i="5" s="1"/>
  <c r="JM40" i="5" a="1"/>
  <c r="JM40" i="5" s="1"/>
  <c r="JL40" i="5" a="1"/>
  <c r="JL40" i="5" s="1"/>
  <c r="JO39" i="5" a="1"/>
  <c r="JO39" i="5" s="1"/>
  <c r="JN39" i="5" a="1"/>
  <c r="JN39" i="5" s="1"/>
  <c r="JM39" i="5" a="1"/>
  <c r="JM39" i="5" s="1"/>
  <c r="JL39" i="5" a="1"/>
  <c r="JL39" i="5" s="1"/>
  <c r="JO38" i="5" a="1"/>
  <c r="JO38" i="5" s="1"/>
  <c r="JN38" i="5" a="1"/>
  <c r="JN38" i="5" s="1"/>
  <c r="JM38" i="5" a="1"/>
  <c r="JM38" i="5" s="1"/>
  <c r="JL38" i="5" a="1"/>
  <c r="JL38" i="5" s="1"/>
  <c r="JO37" i="5" a="1"/>
  <c r="JO37" i="5" s="1"/>
  <c r="JN37" i="5" a="1"/>
  <c r="JN37" i="5" s="1"/>
  <c r="JM37" i="5" a="1"/>
  <c r="JM37" i="5" s="1"/>
  <c r="JL37" i="5" a="1"/>
  <c r="JL37" i="5" s="1"/>
  <c r="JO36" i="5" a="1"/>
  <c r="JO36" i="5" s="1"/>
  <c r="JN36" i="5" a="1"/>
  <c r="JN36" i="5" s="1"/>
  <c r="JM36" i="5" a="1"/>
  <c r="JM36" i="5" s="1"/>
  <c r="JL36" i="5" a="1"/>
  <c r="JL36" i="5" s="1"/>
  <c r="JO35" i="5" a="1"/>
  <c r="JO35" i="5" s="1"/>
  <c r="JN35" i="5" a="1"/>
  <c r="JN35" i="5" s="1"/>
  <c r="JM35" i="5" a="1"/>
  <c r="JM35" i="5" s="1"/>
  <c r="JL35" i="5" a="1"/>
  <c r="JL35" i="5" s="1"/>
  <c r="JO34" i="5" a="1"/>
  <c r="JO34" i="5" s="1"/>
  <c r="JN34" i="5" a="1"/>
  <c r="JN34" i="5" s="1"/>
  <c r="JM34" i="5" a="1"/>
  <c r="JM34" i="5" s="1"/>
  <c r="JL34" i="5" a="1"/>
  <c r="JL34" i="5" s="1"/>
  <c r="JO33" i="5" a="1"/>
  <c r="JO33" i="5" s="1"/>
  <c r="JN33" i="5" a="1"/>
  <c r="JN33" i="5" s="1"/>
  <c r="JM33" i="5" a="1"/>
  <c r="JM33" i="5" s="1"/>
  <c r="JL33" i="5" a="1"/>
  <c r="JL33" i="5" s="1"/>
  <c r="JO32" i="5" a="1"/>
  <c r="JO32" i="5" s="1"/>
  <c r="JN32" i="5" a="1"/>
  <c r="JN32" i="5" s="1"/>
  <c r="JM32" i="5" a="1"/>
  <c r="JM32" i="5" s="1"/>
  <c r="JL32" i="5" a="1"/>
  <c r="JL32" i="5" s="1"/>
  <c r="JO31" i="5" a="1"/>
  <c r="JO31" i="5" s="1"/>
  <c r="JN31" i="5" a="1"/>
  <c r="JN31" i="5" s="1"/>
  <c r="JM31" i="5" a="1"/>
  <c r="JM31" i="5" s="1"/>
  <c r="JL31" i="5" a="1"/>
  <c r="JL31" i="5" s="1"/>
  <c r="JO30" i="5" a="1"/>
  <c r="JO30" i="5" s="1"/>
  <c r="JN30" i="5" a="1"/>
  <c r="JN30" i="5" s="1"/>
  <c r="JM30" i="5" a="1"/>
  <c r="JM30" i="5" s="1"/>
  <c r="JL30" i="5" a="1"/>
  <c r="JL30" i="5" s="1"/>
  <c r="JO29" i="5" a="1"/>
  <c r="JO29" i="5" s="1"/>
  <c r="JN29" i="5" a="1"/>
  <c r="JN29" i="5" s="1"/>
  <c r="JM29" i="5" a="1"/>
  <c r="JM29" i="5" s="1"/>
  <c r="JL29" i="5" a="1"/>
  <c r="JL29" i="5" s="1"/>
  <c r="JO28" i="5" a="1"/>
  <c r="JO28" i="5" s="1"/>
  <c r="JN28" i="5" a="1"/>
  <c r="JN28" i="5" s="1"/>
  <c r="JM28" i="5" a="1"/>
  <c r="JM28" i="5" s="1"/>
  <c r="JL28" i="5" a="1"/>
  <c r="JL28" i="5" s="1"/>
  <c r="JO27" i="5" a="1"/>
  <c r="JO27" i="5" s="1"/>
  <c r="JN27" i="5" a="1"/>
  <c r="JN27" i="5" s="1"/>
  <c r="JM27" i="5" a="1"/>
  <c r="JM27" i="5" s="1"/>
  <c r="JL27" i="5" a="1"/>
  <c r="JL27" i="5" s="1"/>
  <c r="JO26" i="5" a="1"/>
  <c r="JO26" i="5" s="1"/>
  <c r="JN26" i="5" a="1"/>
  <c r="JN26" i="5" s="1"/>
  <c r="JM26" i="5" a="1"/>
  <c r="JM26" i="5" s="1"/>
  <c r="JL26" i="5" a="1"/>
  <c r="JL26" i="5" s="1"/>
  <c r="JO25" i="5" a="1"/>
  <c r="JO25" i="5" s="1"/>
  <c r="JN25" i="5" a="1"/>
  <c r="JN25" i="5" s="1"/>
  <c r="JM25" i="5" a="1"/>
  <c r="JM25" i="5" s="1"/>
  <c r="JL25" i="5" a="1"/>
  <c r="JL25" i="5" s="1"/>
  <c r="JO24" i="5" a="1"/>
  <c r="JO24" i="5" s="1"/>
  <c r="JN24" i="5" a="1"/>
  <c r="JN24" i="5" s="1"/>
  <c r="JM24" i="5" a="1"/>
  <c r="JM24" i="5" s="1"/>
  <c r="JL24" i="5" a="1"/>
  <c r="JL24" i="5" s="1"/>
  <c r="JO23" i="5" a="1"/>
  <c r="JO23" i="5" s="1"/>
  <c r="JN23" i="5" a="1"/>
  <c r="JN23" i="5" s="1"/>
  <c r="JM23" i="5" a="1"/>
  <c r="JM23" i="5" s="1"/>
  <c r="JL23" i="5" a="1"/>
  <c r="JL23" i="5" s="1"/>
  <c r="JO22" i="5" a="1"/>
  <c r="JO22" i="5" s="1"/>
  <c r="JN22" i="5" a="1"/>
  <c r="JN22" i="5" s="1"/>
  <c r="JM22" i="5" a="1"/>
  <c r="JM22" i="5" s="1"/>
  <c r="JL22" i="5" a="1"/>
  <c r="JL22" i="5" s="1"/>
  <c r="JO21" i="5" a="1"/>
  <c r="JO21" i="5" s="1"/>
  <c r="JN21" i="5" a="1"/>
  <c r="JN21" i="5" s="1"/>
  <c r="JM21" i="5" a="1"/>
  <c r="JM21" i="5" s="1"/>
  <c r="JL21" i="5" a="1"/>
  <c r="JL21" i="5" s="1"/>
  <c r="JO20" i="5" a="1"/>
  <c r="JO20" i="5" s="1"/>
  <c r="JN20" i="5" a="1"/>
  <c r="JN20" i="5" s="1"/>
  <c r="JM20" i="5" a="1"/>
  <c r="JM20" i="5" s="1"/>
  <c r="JL20" i="5" a="1"/>
  <c r="JL20" i="5" s="1"/>
  <c r="JO19" i="5" a="1"/>
  <c r="JO19" i="5" s="1"/>
  <c r="JN19" i="5" a="1"/>
  <c r="JN19" i="5" s="1"/>
  <c r="JM19" i="5" a="1"/>
  <c r="JM19" i="5" s="1"/>
  <c r="JL19" i="5" a="1"/>
  <c r="JL19" i="5" s="1"/>
  <c r="JO18" i="5" a="1"/>
  <c r="JO18" i="5" s="1"/>
  <c r="JN18" i="5" a="1"/>
  <c r="JN18" i="5" s="1"/>
  <c r="JM18" i="5" a="1"/>
  <c r="JM18" i="5" s="1"/>
  <c r="JL18" i="5" a="1"/>
  <c r="JL18" i="5" s="1"/>
  <c r="JO17" i="5" a="1"/>
  <c r="JO17" i="5" s="1"/>
  <c r="JN17" i="5" a="1"/>
  <c r="JN17" i="5" s="1"/>
  <c r="JM17" i="5" a="1"/>
  <c r="JM17" i="5" s="1"/>
  <c r="JL17" i="5" a="1"/>
  <c r="JL17" i="5" s="1"/>
  <c r="JO16" i="5" a="1"/>
  <c r="JO16" i="5" s="1"/>
  <c r="JN16" i="5" a="1"/>
  <c r="JN16" i="5" s="1"/>
  <c r="JM16" i="5" a="1"/>
  <c r="JM16" i="5" s="1"/>
  <c r="JL16" i="5" a="1"/>
  <c r="JL16" i="5" s="1"/>
  <c r="JO15" i="5" a="1"/>
  <c r="JO15" i="5" s="1"/>
  <c r="JN15" i="5" a="1"/>
  <c r="JN15" i="5" s="1"/>
  <c r="JM15" i="5" a="1"/>
  <c r="JM15" i="5" s="1"/>
  <c r="JL15" i="5" a="1"/>
  <c r="JL15" i="5" s="1"/>
  <c r="JO14" i="5" a="1"/>
  <c r="JO14" i="5" s="1"/>
  <c r="JN14" i="5" a="1"/>
  <c r="JN14" i="5" s="1"/>
  <c r="JM14" i="5" a="1"/>
  <c r="JM14" i="5" s="1"/>
  <c r="JL14" i="5" a="1"/>
  <c r="JL14" i="5" s="1"/>
  <c r="JO13" i="5" a="1"/>
  <c r="JO13" i="5" s="1"/>
  <c r="JN13" i="5" a="1"/>
  <c r="JN13" i="5" s="1"/>
  <c r="JM13" i="5" a="1"/>
  <c r="JM13" i="5" s="1"/>
  <c r="JL13" i="5" a="1"/>
  <c r="JL13" i="5" s="1"/>
  <c r="JO12" i="5" a="1"/>
  <c r="JO12" i="5" s="1"/>
  <c r="JN12" i="5" a="1"/>
  <c r="JN12" i="5" s="1"/>
  <c r="JM12" i="5" a="1"/>
  <c r="JM12" i="5" s="1"/>
  <c r="JL12" i="5" a="1"/>
  <c r="JL12" i="5" s="1"/>
  <c r="JO11" i="5" a="1"/>
  <c r="JO11" i="5" s="1"/>
  <c r="JN11" i="5" a="1"/>
  <c r="JN11" i="5" s="1"/>
  <c r="JM11" i="5" a="1"/>
  <c r="JM11" i="5" s="1"/>
  <c r="JL11" i="5" a="1"/>
  <c r="JL11" i="5" s="1"/>
  <c r="JO10" i="5" a="1"/>
  <c r="JO10" i="5" s="1"/>
  <c r="JN10" i="5" a="1"/>
  <c r="JN10" i="5" s="1"/>
  <c r="JM10" i="5" a="1"/>
  <c r="JM10" i="5" s="1"/>
  <c r="JL10" i="5" a="1"/>
  <c r="JL10" i="5" s="1"/>
  <c r="JO9" i="5" a="1"/>
  <c r="JO9" i="5" s="1"/>
  <c r="JN9" i="5" a="1"/>
  <c r="JN9" i="5" s="1"/>
  <c r="JM9" i="5" a="1"/>
  <c r="JM9" i="5" s="1"/>
  <c r="JL9" i="5" a="1"/>
  <c r="JL9" i="5" s="1"/>
  <c r="JO8" i="5" a="1"/>
  <c r="JO8" i="5" s="1"/>
  <c r="JN8" i="5" a="1"/>
  <c r="JN8" i="5" s="1"/>
  <c r="JM8" i="5" a="1"/>
  <c r="JM8" i="5" s="1"/>
  <c r="JL8" i="5" a="1"/>
  <c r="JL8" i="5" s="1"/>
  <c r="JO7" i="5" a="1"/>
  <c r="JO7" i="5" s="1"/>
  <c r="JN7" i="5" a="1"/>
  <c r="JN7" i="5" s="1"/>
  <c r="JM7" i="5" a="1"/>
  <c r="JM7" i="5" s="1"/>
  <c r="JL7" i="5" a="1"/>
  <c r="JL7" i="5" s="1"/>
  <c r="JO6" i="5" a="1"/>
  <c r="JO6" i="5" s="1"/>
  <c r="JN6" i="5" a="1"/>
  <c r="JN6" i="5" s="1"/>
  <c r="JM6" i="5" a="1"/>
  <c r="JM6" i="5" s="1"/>
  <c r="JL6" i="5" a="1"/>
  <c r="JL6" i="5" s="1"/>
  <c r="JO5" i="5" a="1"/>
  <c r="JO5" i="5" s="1"/>
  <c r="JN5" i="5" a="1"/>
  <c r="JN5" i="5" s="1"/>
  <c r="JM5" i="5" a="1"/>
  <c r="JM5" i="5" s="1"/>
  <c r="JL5" i="5" a="1"/>
  <c r="JL5" i="5" s="1"/>
  <c r="JO4" i="5" a="1"/>
  <c r="JO4" i="5" s="1"/>
  <c r="JN4" i="5" a="1"/>
  <c r="JN4" i="5" s="1"/>
  <c r="JM4" i="5" a="1"/>
  <c r="JM4" i="5" s="1"/>
  <c r="JL4" i="5" a="1"/>
  <c r="JL4" i="5" s="1"/>
  <c r="JO3" i="5" a="1"/>
  <c r="JO3" i="5" s="1"/>
  <c r="JN3" i="5" a="1"/>
  <c r="JN3" i="5" s="1"/>
  <c r="JM3" i="5" a="1"/>
  <c r="JM3" i="5" s="1"/>
  <c r="JL3" i="5" a="1"/>
  <c r="JL3" i="5" s="1"/>
  <c r="JE62" i="5" a="1"/>
  <c r="JE62" i="5" s="1"/>
  <c r="JD62" i="5" a="1"/>
  <c r="JD62" i="5" s="1"/>
  <c r="JC62" i="5" a="1"/>
  <c r="JC62" i="5" s="1"/>
  <c r="JB62" i="5" a="1"/>
  <c r="JB62" i="5" s="1"/>
  <c r="JE61" i="5" a="1"/>
  <c r="JE61" i="5" s="1"/>
  <c r="JD61" i="5" a="1"/>
  <c r="JD61" i="5" s="1"/>
  <c r="JC61" i="5" a="1"/>
  <c r="JC61" i="5" s="1"/>
  <c r="JB61" i="5" a="1"/>
  <c r="JB61" i="5" s="1"/>
  <c r="JE60" i="5" a="1"/>
  <c r="JE60" i="5" s="1"/>
  <c r="JD60" i="5" a="1"/>
  <c r="JD60" i="5" s="1"/>
  <c r="JC60" i="5" a="1"/>
  <c r="JC60" i="5" s="1"/>
  <c r="JB60" i="5" a="1"/>
  <c r="JB60" i="5" s="1"/>
  <c r="JE59" i="5" a="1"/>
  <c r="JE59" i="5" s="1"/>
  <c r="JD59" i="5" a="1"/>
  <c r="JD59" i="5" s="1"/>
  <c r="JC59" i="5" a="1"/>
  <c r="JC59" i="5" s="1"/>
  <c r="JB59" i="5" a="1"/>
  <c r="JB59" i="5" s="1"/>
  <c r="JE58" i="5" a="1"/>
  <c r="JE58" i="5" s="1"/>
  <c r="JD58" i="5" a="1"/>
  <c r="JD58" i="5" s="1"/>
  <c r="JC58" i="5" a="1"/>
  <c r="JC58" i="5" s="1"/>
  <c r="JB58" i="5" a="1"/>
  <c r="JB58" i="5" s="1"/>
  <c r="JE57" i="5" a="1"/>
  <c r="JE57" i="5" s="1"/>
  <c r="JD57" i="5" a="1"/>
  <c r="JD57" i="5" s="1"/>
  <c r="JC57" i="5" a="1"/>
  <c r="JC57" i="5" s="1"/>
  <c r="JB57" i="5" a="1"/>
  <c r="JB57" i="5" s="1"/>
  <c r="JE56" i="5" a="1"/>
  <c r="JE56" i="5" s="1"/>
  <c r="JD56" i="5" a="1"/>
  <c r="JD56" i="5" s="1"/>
  <c r="JC56" i="5" a="1"/>
  <c r="JC56" i="5" s="1"/>
  <c r="JB56" i="5" a="1"/>
  <c r="JB56" i="5" s="1"/>
  <c r="JE55" i="5" a="1"/>
  <c r="JE55" i="5" s="1"/>
  <c r="JD55" i="5" a="1"/>
  <c r="JD55" i="5" s="1"/>
  <c r="JC55" i="5" a="1"/>
  <c r="JC55" i="5" s="1"/>
  <c r="JB55" i="5" a="1"/>
  <c r="JB55" i="5" s="1"/>
  <c r="JE54" i="5" a="1"/>
  <c r="JE54" i="5" s="1"/>
  <c r="JD54" i="5" a="1"/>
  <c r="JD54" i="5" s="1"/>
  <c r="JC54" i="5" a="1"/>
  <c r="JC54" i="5" s="1"/>
  <c r="JB54" i="5" a="1"/>
  <c r="JB54" i="5" s="1"/>
  <c r="JE53" i="5" a="1"/>
  <c r="JE53" i="5" s="1"/>
  <c r="JD53" i="5" a="1"/>
  <c r="JD53" i="5" s="1"/>
  <c r="JC53" i="5" a="1"/>
  <c r="JC53" i="5" s="1"/>
  <c r="JB53" i="5" a="1"/>
  <c r="JB53" i="5" s="1"/>
  <c r="JE52" i="5" a="1"/>
  <c r="JE52" i="5" s="1"/>
  <c r="JD52" i="5" a="1"/>
  <c r="JD52" i="5" s="1"/>
  <c r="JC52" i="5" a="1"/>
  <c r="JC52" i="5" s="1"/>
  <c r="JB52" i="5" a="1"/>
  <c r="JB52" i="5" s="1"/>
  <c r="JE51" i="5" a="1"/>
  <c r="JE51" i="5" s="1"/>
  <c r="JD51" i="5" a="1"/>
  <c r="JD51" i="5" s="1"/>
  <c r="JC51" i="5" a="1"/>
  <c r="JC51" i="5" s="1"/>
  <c r="JB51" i="5" a="1"/>
  <c r="JB51" i="5" s="1"/>
  <c r="JE50" i="5" a="1"/>
  <c r="JE50" i="5" s="1"/>
  <c r="JD50" i="5" a="1"/>
  <c r="JD50" i="5" s="1"/>
  <c r="JC50" i="5" a="1"/>
  <c r="JC50" i="5" s="1"/>
  <c r="JB50" i="5" a="1"/>
  <c r="JB50" i="5" s="1"/>
  <c r="JE49" i="5" a="1"/>
  <c r="JE49" i="5" s="1"/>
  <c r="JD49" i="5" a="1"/>
  <c r="JD49" i="5" s="1"/>
  <c r="JC49" i="5" a="1"/>
  <c r="JC49" i="5" s="1"/>
  <c r="JB49" i="5" a="1"/>
  <c r="JB49" i="5" s="1"/>
  <c r="JE48" i="5" a="1"/>
  <c r="JE48" i="5" s="1"/>
  <c r="JD48" i="5" a="1"/>
  <c r="JD48" i="5" s="1"/>
  <c r="JC48" i="5" a="1"/>
  <c r="JC48" i="5" s="1"/>
  <c r="JB48" i="5" a="1"/>
  <c r="JB48" i="5" s="1"/>
  <c r="JE47" i="5" a="1"/>
  <c r="JE47" i="5" s="1"/>
  <c r="JD47" i="5" a="1"/>
  <c r="JD47" i="5" s="1"/>
  <c r="JC47" i="5" a="1"/>
  <c r="JC47" i="5" s="1"/>
  <c r="JB47" i="5" a="1"/>
  <c r="JB47" i="5" s="1"/>
  <c r="JE46" i="5" a="1"/>
  <c r="JE46" i="5" s="1"/>
  <c r="JD46" i="5" a="1"/>
  <c r="JD46" i="5" s="1"/>
  <c r="JC46" i="5" a="1"/>
  <c r="JC46" i="5" s="1"/>
  <c r="JB46" i="5" a="1"/>
  <c r="JB46" i="5" s="1"/>
  <c r="JE45" i="5" a="1"/>
  <c r="JE45" i="5" s="1"/>
  <c r="JD45" i="5" a="1"/>
  <c r="JD45" i="5" s="1"/>
  <c r="JC45" i="5" a="1"/>
  <c r="JC45" i="5" s="1"/>
  <c r="JB45" i="5" a="1"/>
  <c r="JB45" i="5" s="1"/>
  <c r="JE44" i="5" a="1"/>
  <c r="JE44" i="5" s="1"/>
  <c r="JD44" i="5" a="1"/>
  <c r="JD44" i="5" s="1"/>
  <c r="JC44" i="5" a="1"/>
  <c r="JC44" i="5" s="1"/>
  <c r="JB44" i="5" a="1"/>
  <c r="JB44" i="5" s="1"/>
  <c r="JE43" i="5" a="1"/>
  <c r="JE43" i="5" s="1"/>
  <c r="JD43" i="5" a="1"/>
  <c r="JD43" i="5" s="1"/>
  <c r="JC43" i="5" a="1"/>
  <c r="JC43" i="5" s="1"/>
  <c r="JB43" i="5" a="1"/>
  <c r="JB43" i="5" s="1"/>
  <c r="JE42" i="5" a="1"/>
  <c r="JE42" i="5" s="1"/>
  <c r="JD42" i="5" a="1"/>
  <c r="JD42" i="5" s="1"/>
  <c r="JC42" i="5" a="1"/>
  <c r="JC42" i="5" s="1"/>
  <c r="JB42" i="5" a="1"/>
  <c r="JB42" i="5" s="1"/>
  <c r="JE41" i="5" a="1"/>
  <c r="JE41" i="5" s="1"/>
  <c r="JD41" i="5" a="1"/>
  <c r="JD41" i="5" s="1"/>
  <c r="JC41" i="5" a="1"/>
  <c r="JC41" i="5" s="1"/>
  <c r="JB41" i="5" a="1"/>
  <c r="JB41" i="5" s="1"/>
  <c r="JE40" i="5" a="1"/>
  <c r="JE40" i="5" s="1"/>
  <c r="JD40" i="5" a="1"/>
  <c r="JD40" i="5" s="1"/>
  <c r="JC40" i="5" a="1"/>
  <c r="JC40" i="5" s="1"/>
  <c r="JB40" i="5" a="1"/>
  <c r="JB40" i="5" s="1"/>
  <c r="JE39" i="5" a="1"/>
  <c r="JE39" i="5" s="1"/>
  <c r="JD39" i="5" a="1"/>
  <c r="JD39" i="5" s="1"/>
  <c r="JC39" i="5" a="1"/>
  <c r="JC39" i="5" s="1"/>
  <c r="JB39" i="5" a="1"/>
  <c r="JB39" i="5" s="1"/>
  <c r="JE38" i="5" a="1"/>
  <c r="JE38" i="5" s="1"/>
  <c r="JD38" i="5" a="1"/>
  <c r="JD38" i="5" s="1"/>
  <c r="JC38" i="5" a="1"/>
  <c r="JC38" i="5" s="1"/>
  <c r="JB38" i="5" a="1"/>
  <c r="JB38" i="5" s="1"/>
  <c r="JE37" i="5" a="1"/>
  <c r="JE37" i="5" s="1"/>
  <c r="JD37" i="5" a="1"/>
  <c r="JD37" i="5" s="1"/>
  <c r="JC37" i="5" a="1"/>
  <c r="JC37" i="5" s="1"/>
  <c r="JB37" i="5" a="1"/>
  <c r="JB37" i="5" s="1"/>
  <c r="JE36" i="5" a="1"/>
  <c r="JE36" i="5" s="1"/>
  <c r="JD36" i="5" a="1"/>
  <c r="JD36" i="5" s="1"/>
  <c r="JC36" i="5" a="1"/>
  <c r="JC36" i="5" s="1"/>
  <c r="JB36" i="5" a="1"/>
  <c r="JB36" i="5" s="1"/>
  <c r="JE35" i="5" a="1"/>
  <c r="JE35" i="5" s="1"/>
  <c r="JD35" i="5" a="1"/>
  <c r="JD35" i="5" s="1"/>
  <c r="JC35" i="5" a="1"/>
  <c r="JC35" i="5" s="1"/>
  <c r="JB35" i="5" a="1"/>
  <c r="JB35" i="5" s="1"/>
  <c r="JE34" i="5" a="1"/>
  <c r="JE34" i="5" s="1"/>
  <c r="JD34" i="5" a="1"/>
  <c r="JD34" i="5" s="1"/>
  <c r="JC34" i="5" a="1"/>
  <c r="JC34" i="5" s="1"/>
  <c r="JB34" i="5" a="1"/>
  <c r="JB34" i="5" s="1"/>
  <c r="JE33" i="5" a="1"/>
  <c r="JE33" i="5" s="1"/>
  <c r="JD33" i="5" a="1"/>
  <c r="JD33" i="5" s="1"/>
  <c r="JC33" i="5" a="1"/>
  <c r="JC33" i="5" s="1"/>
  <c r="JB33" i="5" a="1"/>
  <c r="JB33" i="5" s="1"/>
  <c r="JE32" i="5" a="1"/>
  <c r="JE32" i="5" s="1"/>
  <c r="JD32" i="5" a="1"/>
  <c r="JD32" i="5" s="1"/>
  <c r="JC32" i="5" a="1"/>
  <c r="JC32" i="5" s="1"/>
  <c r="JB32" i="5" a="1"/>
  <c r="JB32" i="5" s="1"/>
  <c r="JE31" i="5" a="1"/>
  <c r="JE31" i="5" s="1"/>
  <c r="JD31" i="5" a="1"/>
  <c r="JD31" i="5" s="1"/>
  <c r="JC31" i="5" a="1"/>
  <c r="JC31" i="5" s="1"/>
  <c r="JB31" i="5" a="1"/>
  <c r="JB31" i="5" s="1"/>
  <c r="JE30" i="5" a="1"/>
  <c r="JE30" i="5" s="1"/>
  <c r="JD30" i="5" a="1"/>
  <c r="JD30" i="5" s="1"/>
  <c r="JC30" i="5" a="1"/>
  <c r="JC30" i="5" s="1"/>
  <c r="JB30" i="5" a="1"/>
  <c r="JB30" i="5" s="1"/>
  <c r="JE29" i="5" a="1"/>
  <c r="JE29" i="5" s="1"/>
  <c r="JD29" i="5" a="1"/>
  <c r="JD29" i="5" s="1"/>
  <c r="JC29" i="5" a="1"/>
  <c r="JC29" i="5" s="1"/>
  <c r="JB29" i="5" a="1"/>
  <c r="JB29" i="5" s="1"/>
  <c r="JE28" i="5" a="1"/>
  <c r="JE28" i="5" s="1"/>
  <c r="JD28" i="5" a="1"/>
  <c r="JD28" i="5" s="1"/>
  <c r="JC28" i="5" a="1"/>
  <c r="JC28" i="5" s="1"/>
  <c r="JB28" i="5" a="1"/>
  <c r="JB28" i="5" s="1"/>
  <c r="JE27" i="5" a="1"/>
  <c r="JE27" i="5" s="1"/>
  <c r="JD27" i="5" a="1"/>
  <c r="JD27" i="5" s="1"/>
  <c r="JC27" i="5" a="1"/>
  <c r="JC27" i="5" s="1"/>
  <c r="JB27" i="5" a="1"/>
  <c r="JB27" i="5" s="1"/>
  <c r="JE26" i="5" a="1"/>
  <c r="JE26" i="5" s="1"/>
  <c r="JD26" i="5" a="1"/>
  <c r="JD26" i="5" s="1"/>
  <c r="JC26" i="5" a="1"/>
  <c r="JC26" i="5" s="1"/>
  <c r="JB26" i="5" a="1"/>
  <c r="JB26" i="5" s="1"/>
  <c r="JE25" i="5" a="1"/>
  <c r="JE25" i="5" s="1"/>
  <c r="JD25" i="5" a="1"/>
  <c r="JD25" i="5" s="1"/>
  <c r="JC25" i="5" a="1"/>
  <c r="JC25" i="5" s="1"/>
  <c r="JB25" i="5" a="1"/>
  <c r="JB25" i="5" s="1"/>
  <c r="JE24" i="5" a="1"/>
  <c r="JE24" i="5" s="1"/>
  <c r="JD24" i="5" a="1"/>
  <c r="JD24" i="5" s="1"/>
  <c r="JC24" i="5" a="1"/>
  <c r="JC24" i="5" s="1"/>
  <c r="JB24" i="5" a="1"/>
  <c r="JB24" i="5" s="1"/>
  <c r="JE23" i="5" a="1"/>
  <c r="JE23" i="5" s="1"/>
  <c r="JD23" i="5" a="1"/>
  <c r="JD23" i="5" s="1"/>
  <c r="JC23" i="5" a="1"/>
  <c r="JC23" i="5" s="1"/>
  <c r="JB23" i="5" a="1"/>
  <c r="JB23" i="5" s="1"/>
  <c r="JE22" i="5" a="1"/>
  <c r="JE22" i="5" s="1"/>
  <c r="JD22" i="5" a="1"/>
  <c r="JD22" i="5" s="1"/>
  <c r="JC22" i="5" a="1"/>
  <c r="JC22" i="5" s="1"/>
  <c r="JB22" i="5" a="1"/>
  <c r="JB22" i="5" s="1"/>
  <c r="JE21" i="5" a="1"/>
  <c r="JE21" i="5" s="1"/>
  <c r="JD21" i="5" a="1"/>
  <c r="JD21" i="5" s="1"/>
  <c r="JC21" i="5" a="1"/>
  <c r="JC21" i="5" s="1"/>
  <c r="JB21" i="5" a="1"/>
  <c r="JB21" i="5" s="1"/>
  <c r="JE20" i="5" a="1"/>
  <c r="JE20" i="5" s="1"/>
  <c r="JD20" i="5" a="1"/>
  <c r="JD20" i="5" s="1"/>
  <c r="JC20" i="5" a="1"/>
  <c r="JC20" i="5" s="1"/>
  <c r="JB20" i="5" a="1"/>
  <c r="JB20" i="5" s="1"/>
  <c r="JE19" i="5" a="1"/>
  <c r="JE19" i="5" s="1"/>
  <c r="JD19" i="5" a="1"/>
  <c r="JD19" i="5" s="1"/>
  <c r="JC19" i="5" a="1"/>
  <c r="JC19" i="5" s="1"/>
  <c r="JB19" i="5" a="1"/>
  <c r="JB19" i="5" s="1"/>
  <c r="JE18" i="5" a="1"/>
  <c r="JE18" i="5" s="1"/>
  <c r="JD18" i="5" a="1"/>
  <c r="JD18" i="5" s="1"/>
  <c r="JC18" i="5" a="1"/>
  <c r="JC18" i="5" s="1"/>
  <c r="JB18" i="5" a="1"/>
  <c r="JB18" i="5" s="1"/>
  <c r="JE17" i="5" a="1"/>
  <c r="JE17" i="5" s="1"/>
  <c r="JD17" i="5" a="1"/>
  <c r="JD17" i="5" s="1"/>
  <c r="JC17" i="5" a="1"/>
  <c r="JC17" i="5" s="1"/>
  <c r="JB17" i="5" a="1"/>
  <c r="JB17" i="5" s="1"/>
  <c r="JE16" i="5" a="1"/>
  <c r="JE16" i="5" s="1"/>
  <c r="JD16" i="5" a="1"/>
  <c r="JD16" i="5" s="1"/>
  <c r="JC16" i="5" a="1"/>
  <c r="JC16" i="5" s="1"/>
  <c r="JB16" i="5" a="1"/>
  <c r="JB16" i="5" s="1"/>
  <c r="JE15" i="5" a="1"/>
  <c r="JE15" i="5" s="1"/>
  <c r="JD15" i="5" a="1"/>
  <c r="JD15" i="5" s="1"/>
  <c r="JC15" i="5" a="1"/>
  <c r="JC15" i="5" s="1"/>
  <c r="JB15" i="5" a="1"/>
  <c r="JB15" i="5" s="1"/>
  <c r="JE14" i="5" a="1"/>
  <c r="JE14" i="5" s="1"/>
  <c r="JD14" i="5" a="1"/>
  <c r="JD14" i="5" s="1"/>
  <c r="JC14" i="5" a="1"/>
  <c r="JC14" i="5" s="1"/>
  <c r="JB14" i="5" a="1"/>
  <c r="JB14" i="5" s="1"/>
  <c r="JE13" i="5" a="1"/>
  <c r="JE13" i="5" s="1"/>
  <c r="JD13" i="5" a="1"/>
  <c r="JD13" i="5" s="1"/>
  <c r="JC13" i="5" a="1"/>
  <c r="JC13" i="5" s="1"/>
  <c r="JB13" i="5" a="1"/>
  <c r="JB13" i="5" s="1"/>
  <c r="JE12" i="5" a="1"/>
  <c r="JE12" i="5" s="1"/>
  <c r="JD12" i="5" a="1"/>
  <c r="JD12" i="5" s="1"/>
  <c r="JC12" i="5" a="1"/>
  <c r="JC12" i="5" s="1"/>
  <c r="JB12" i="5" a="1"/>
  <c r="JB12" i="5" s="1"/>
  <c r="JE11" i="5" a="1"/>
  <c r="JE11" i="5" s="1"/>
  <c r="JD11" i="5" a="1"/>
  <c r="JD11" i="5" s="1"/>
  <c r="JC11" i="5" a="1"/>
  <c r="JC11" i="5" s="1"/>
  <c r="JB11" i="5" a="1"/>
  <c r="JB11" i="5" s="1"/>
  <c r="JE10" i="5" a="1"/>
  <c r="JE10" i="5" s="1"/>
  <c r="JD10" i="5" a="1"/>
  <c r="JD10" i="5" s="1"/>
  <c r="JC10" i="5" a="1"/>
  <c r="JC10" i="5" s="1"/>
  <c r="JB10" i="5" a="1"/>
  <c r="JB10" i="5" s="1"/>
  <c r="JE9" i="5" a="1"/>
  <c r="JE9" i="5" s="1"/>
  <c r="JD9" i="5" a="1"/>
  <c r="JD9" i="5" s="1"/>
  <c r="JC9" i="5" a="1"/>
  <c r="JC9" i="5" s="1"/>
  <c r="JB9" i="5" a="1"/>
  <c r="JB9" i="5" s="1"/>
  <c r="JE8" i="5" a="1"/>
  <c r="JE8" i="5" s="1"/>
  <c r="JD8" i="5" a="1"/>
  <c r="JD8" i="5" s="1"/>
  <c r="JC8" i="5" a="1"/>
  <c r="JC8" i="5" s="1"/>
  <c r="JB8" i="5" a="1"/>
  <c r="JB8" i="5" s="1"/>
  <c r="JE7" i="5" a="1"/>
  <c r="JE7" i="5" s="1"/>
  <c r="JD7" i="5" a="1"/>
  <c r="JD7" i="5" s="1"/>
  <c r="JC7" i="5" a="1"/>
  <c r="JC7" i="5" s="1"/>
  <c r="JB7" i="5" a="1"/>
  <c r="JB7" i="5" s="1"/>
  <c r="JE6" i="5" a="1"/>
  <c r="JE6" i="5" s="1"/>
  <c r="JD6" i="5" a="1"/>
  <c r="JD6" i="5" s="1"/>
  <c r="JC6" i="5" a="1"/>
  <c r="JC6" i="5" s="1"/>
  <c r="JB6" i="5" a="1"/>
  <c r="JB6" i="5" s="1"/>
  <c r="JE5" i="5" a="1"/>
  <c r="JE5" i="5" s="1"/>
  <c r="JD5" i="5" a="1"/>
  <c r="JD5" i="5" s="1"/>
  <c r="JC5" i="5" a="1"/>
  <c r="JC5" i="5" s="1"/>
  <c r="JB5" i="5" a="1"/>
  <c r="JB5" i="5" s="1"/>
  <c r="JE4" i="5" a="1"/>
  <c r="JE4" i="5" s="1"/>
  <c r="JD4" i="5" a="1"/>
  <c r="JD4" i="5" s="1"/>
  <c r="JC4" i="5" a="1"/>
  <c r="JC4" i="5" s="1"/>
  <c r="JB4" i="5" a="1"/>
  <c r="JB4" i="5" s="1"/>
  <c r="JE3" i="5" a="1"/>
  <c r="JE3" i="5" s="1"/>
  <c r="JD3" i="5" a="1"/>
  <c r="JD3" i="5" s="1"/>
  <c r="JC3" i="5" a="1"/>
  <c r="JC3" i="5" s="1"/>
  <c r="JB3" i="5" a="1"/>
  <c r="JB3" i="5" s="1"/>
  <c r="IU62" i="5" a="1"/>
  <c r="IU62" i="5" s="1"/>
  <c r="IT62" i="5" a="1"/>
  <c r="IT62" i="5" s="1"/>
  <c r="IS62" i="5" a="1"/>
  <c r="IS62" i="5" s="1"/>
  <c r="IR62" i="5" a="1"/>
  <c r="IR62" i="5" s="1"/>
  <c r="IU61" i="5" a="1"/>
  <c r="IU61" i="5" s="1"/>
  <c r="IT61" i="5" a="1"/>
  <c r="IT61" i="5" s="1"/>
  <c r="IS61" i="5" a="1"/>
  <c r="IS61" i="5" s="1"/>
  <c r="IR61" i="5" a="1"/>
  <c r="IR61" i="5" s="1"/>
  <c r="IU60" i="5" a="1"/>
  <c r="IU60" i="5" s="1"/>
  <c r="IT60" i="5" a="1"/>
  <c r="IT60" i="5" s="1"/>
  <c r="IS60" i="5" a="1"/>
  <c r="IS60" i="5" s="1"/>
  <c r="IR60" i="5" a="1"/>
  <c r="IR60" i="5" s="1"/>
  <c r="IU59" i="5" a="1"/>
  <c r="IU59" i="5" s="1"/>
  <c r="IT59" i="5" a="1"/>
  <c r="IT59" i="5" s="1"/>
  <c r="IS59" i="5" a="1"/>
  <c r="IS59" i="5" s="1"/>
  <c r="IR59" i="5" a="1"/>
  <c r="IR59" i="5" s="1"/>
  <c r="IU58" i="5" a="1"/>
  <c r="IU58" i="5" s="1"/>
  <c r="IT58" i="5" a="1"/>
  <c r="IT58" i="5" s="1"/>
  <c r="IS58" i="5" a="1"/>
  <c r="IS58" i="5" s="1"/>
  <c r="IR58" i="5" a="1"/>
  <c r="IR58" i="5" s="1"/>
  <c r="IU57" i="5" a="1"/>
  <c r="IU57" i="5" s="1"/>
  <c r="IT57" i="5" a="1"/>
  <c r="IT57" i="5" s="1"/>
  <c r="IS57" i="5" a="1"/>
  <c r="IS57" i="5" s="1"/>
  <c r="IR57" i="5" a="1"/>
  <c r="IR57" i="5" s="1"/>
  <c r="IU56" i="5" a="1"/>
  <c r="IU56" i="5" s="1"/>
  <c r="IT56" i="5" a="1"/>
  <c r="IT56" i="5" s="1"/>
  <c r="IS56" i="5" a="1"/>
  <c r="IS56" i="5" s="1"/>
  <c r="IR56" i="5" a="1"/>
  <c r="IR56" i="5" s="1"/>
  <c r="IU55" i="5" a="1"/>
  <c r="IU55" i="5" s="1"/>
  <c r="IT55" i="5" a="1"/>
  <c r="IT55" i="5" s="1"/>
  <c r="IS55" i="5" a="1"/>
  <c r="IS55" i="5" s="1"/>
  <c r="IR55" i="5" a="1"/>
  <c r="IR55" i="5" s="1"/>
  <c r="IU54" i="5" a="1"/>
  <c r="IU54" i="5" s="1"/>
  <c r="IT54" i="5" a="1"/>
  <c r="IT54" i="5" s="1"/>
  <c r="IS54" i="5" a="1"/>
  <c r="IS54" i="5" s="1"/>
  <c r="IR54" i="5" a="1"/>
  <c r="IR54" i="5" s="1"/>
  <c r="IU53" i="5" a="1"/>
  <c r="IU53" i="5" s="1"/>
  <c r="IT53" i="5" a="1"/>
  <c r="IT53" i="5" s="1"/>
  <c r="IS53" i="5" a="1"/>
  <c r="IS53" i="5" s="1"/>
  <c r="IR53" i="5" a="1"/>
  <c r="IR53" i="5" s="1"/>
  <c r="IU52" i="5" a="1"/>
  <c r="IU52" i="5" s="1"/>
  <c r="IT52" i="5" a="1"/>
  <c r="IT52" i="5" s="1"/>
  <c r="IS52" i="5" a="1"/>
  <c r="IS52" i="5" s="1"/>
  <c r="IR52" i="5" a="1"/>
  <c r="IR52" i="5" s="1"/>
  <c r="IU51" i="5" a="1"/>
  <c r="IU51" i="5" s="1"/>
  <c r="IT51" i="5" a="1"/>
  <c r="IT51" i="5" s="1"/>
  <c r="IS51" i="5" a="1"/>
  <c r="IS51" i="5" s="1"/>
  <c r="IR51" i="5" a="1"/>
  <c r="IR51" i="5" s="1"/>
  <c r="IU50" i="5" a="1"/>
  <c r="IU50" i="5" s="1"/>
  <c r="IT50" i="5" a="1"/>
  <c r="IT50" i="5" s="1"/>
  <c r="IS50" i="5" a="1"/>
  <c r="IS50" i="5" s="1"/>
  <c r="IR50" i="5" a="1"/>
  <c r="IR50" i="5" s="1"/>
  <c r="IU49" i="5" a="1"/>
  <c r="IU49" i="5" s="1"/>
  <c r="IT49" i="5" a="1"/>
  <c r="IT49" i="5" s="1"/>
  <c r="IS49" i="5" a="1"/>
  <c r="IS49" i="5" s="1"/>
  <c r="IR49" i="5" a="1"/>
  <c r="IR49" i="5" s="1"/>
  <c r="IU48" i="5" a="1"/>
  <c r="IU48" i="5" s="1"/>
  <c r="IT48" i="5" a="1"/>
  <c r="IT48" i="5" s="1"/>
  <c r="IS48" i="5" a="1"/>
  <c r="IS48" i="5" s="1"/>
  <c r="IR48" i="5" a="1"/>
  <c r="IR48" i="5" s="1"/>
  <c r="IU47" i="5" a="1"/>
  <c r="IU47" i="5" s="1"/>
  <c r="IT47" i="5" a="1"/>
  <c r="IT47" i="5" s="1"/>
  <c r="IS47" i="5" a="1"/>
  <c r="IS47" i="5" s="1"/>
  <c r="IR47" i="5" a="1"/>
  <c r="IR47" i="5" s="1"/>
  <c r="IU46" i="5" a="1"/>
  <c r="IU46" i="5" s="1"/>
  <c r="IT46" i="5" a="1"/>
  <c r="IT46" i="5" s="1"/>
  <c r="IS46" i="5" a="1"/>
  <c r="IS46" i="5" s="1"/>
  <c r="IR46" i="5" a="1"/>
  <c r="IR46" i="5" s="1"/>
  <c r="IU45" i="5" a="1"/>
  <c r="IU45" i="5" s="1"/>
  <c r="IT45" i="5" a="1"/>
  <c r="IT45" i="5" s="1"/>
  <c r="IS45" i="5" a="1"/>
  <c r="IS45" i="5" s="1"/>
  <c r="IR45" i="5" a="1"/>
  <c r="IR45" i="5" s="1"/>
  <c r="IU44" i="5" a="1"/>
  <c r="IU44" i="5" s="1"/>
  <c r="IT44" i="5" a="1"/>
  <c r="IT44" i="5" s="1"/>
  <c r="IS44" i="5" a="1"/>
  <c r="IS44" i="5" s="1"/>
  <c r="IR44" i="5" a="1"/>
  <c r="IR44" i="5" s="1"/>
  <c r="IU43" i="5" a="1"/>
  <c r="IU43" i="5" s="1"/>
  <c r="IT43" i="5" a="1"/>
  <c r="IT43" i="5" s="1"/>
  <c r="IS43" i="5" a="1"/>
  <c r="IS43" i="5" s="1"/>
  <c r="IR43" i="5" a="1"/>
  <c r="IR43" i="5" s="1"/>
  <c r="IU42" i="5" a="1"/>
  <c r="IU42" i="5" s="1"/>
  <c r="IT42" i="5" a="1"/>
  <c r="IT42" i="5" s="1"/>
  <c r="IS42" i="5" a="1"/>
  <c r="IS42" i="5" s="1"/>
  <c r="IR42" i="5" a="1"/>
  <c r="IR42" i="5" s="1"/>
  <c r="IU41" i="5" a="1"/>
  <c r="IU41" i="5" s="1"/>
  <c r="IT41" i="5" a="1"/>
  <c r="IT41" i="5" s="1"/>
  <c r="IS41" i="5" a="1"/>
  <c r="IS41" i="5" s="1"/>
  <c r="IR41" i="5" a="1"/>
  <c r="IR41" i="5" s="1"/>
  <c r="IU40" i="5" a="1"/>
  <c r="IU40" i="5" s="1"/>
  <c r="IT40" i="5" a="1"/>
  <c r="IT40" i="5" s="1"/>
  <c r="IS40" i="5" a="1"/>
  <c r="IS40" i="5" s="1"/>
  <c r="IR40" i="5" a="1"/>
  <c r="IR40" i="5" s="1"/>
  <c r="IU39" i="5" a="1"/>
  <c r="IU39" i="5" s="1"/>
  <c r="IT39" i="5" a="1"/>
  <c r="IT39" i="5" s="1"/>
  <c r="IS39" i="5" a="1"/>
  <c r="IS39" i="5" s="1"/>
  <c r="IR39" i="5" a="1"/>
  <c r="IR39" i="5" s="1"/>
  <c r="IU38" i="5" a="1"/>
  <c r="IU38" i="5" s="1"/>
  <c r="IT38" i="5" a="1"/>
  <c r="IT38" i="5" s="1"/>
  <c r="IS38" i="5" a="1"/>
  <c r="IS38" i="5" s="1"/>
  <c r="IR38" i="5" a="1"/>
  <c r="IR38" i="5" s="1"/>
  <c r="IU37" i="5" a="1"/>
  <c r="IU37" i="5" s="1"/>
  <c r="IT37" i="5" a="1"/>
  <c r="IT37" i="5" s="1"/>
  <c r="IS37" i="5" a="1"/>
  <c r="IS37" i="5" s="1"/>
  <c r="IR37" i="5" a="1"/>
  <c r="IR37" i="5" s="1"/>
  <c r="IU36" i="5" a="1"/>
  <c r="IU36" i="5" s="1"/>
  <c r="IT36" i="5" a="1"/>
  <c r="IT36" i="5" s="1"/>
  <c r="IS36" i="5" a="1"/>
  <c r="IS36" i="5" s="1"/>
  <c r="IR36" i="5" a="1"/>
  <c r="IR36" i="5" s="1"/>
  <c r="IU35" i="5" a="1"/>
  <c r="IU35" i="5" s="1"/>
  <c r="IT35" i="5" a="1"/>
  <c r="IT35" i="5" s="1"/>
  <c r="IS35" i="5" a="1"/>
  <c r="IS35" i="5" s="1"/>
  <c r="IR35" i="5" a="1"/>
  <c r="IR35" i="5" s="1"/>
  <c r="IU34" i="5" a="1"/>
  <c r="IU34" i="5" s="1"/>
  <c r="IT34" i="5" a="1"/>
  <c r="IT34" i="5" s="1"/>
  <c r="IS34" i="5" a="1"/>
  <c r="IS34" i="5" s="1"/>
  <c r="IR34" i="5" a="1"/>
  <c r="IR34" i="5" s="1"/>
  <c r="IU33" i="5" a="1"/>
  <c r="IU33" i="5" s="1"/>
  <c r="IT33" i="5" a="1"/>
  <c r="IT33" i="5" s="1"/>
  <c r="IS33" i="5" a="1"/>
  <c r="IS33" i="5" s="1"/>
  <c r="IR33" i="5" a="1"/>
  <c r="IR33" i="5" s="1"/>
  <c r="IU32" i="5" a="1"/>
  <c r="IU32" i="5" s="1"/>
  <c r="IT32" i="5" a="1"/>
  <c r="IT32" i="5" s="1"/>
  <c r="IS32" i="5" a="1"/>
  <c r="IS32" i="5" s="1"/>
  <c r="IR32" i="5" a="1"/>
  <c r="IR32" i="5" s="1"/>
  <c r="IU31" i="5" a="1"/>
  <c r="IU31" i="5" s="1"/>
  <c r="IT31" i="5" a="1"/>
  <c r="IT31" i="5" s="1"/>
  <c r="IS31" i="5" a="1"/>
  <c r="IS31" i="5" s="1"/>
  <c r="IR31" i="5" a="1"/>
  <c r="IR31" i="5" s="1"/>
  <c r="IU30" i="5" a="1"/>
  <c r="IU30" i="5" s="1"/>
  <c r="IT30" i="5" a="1"/>
  <c r="IT30" i="5" s="1"/>
  <c r="IS30" i="5" a="1"/>
  <c r="IS30" i="5" s="1"/>
  <c r="IR30" i="5" a="1"/>
  <c r="IR30" i="5" s="1"/>
  <c r="IU29" i="5" a="1"/>
  <c r="IU29" i="5" s="1"/>
  <c r="IT29" i="5" a="1"/>
  <c r="IT29" i="5" s="1"/>
  <c r="IS29" i="5" a="1"/>
  <c r="IS29" i="5" s="1"/>
  <c r="IR29" i="5" a="1"/>
  <c r="IR29" i="5" s="1"/>
  <c r="IU28" i="5" a="1"/>
  <c r="IU28" i="5" s="1"/>
  <c r="IT28" i="5" a="1"/>
  <c r="IT28" i="5" s="1"/>
  <c r="IS28" i="5" a="1"/>
  <c r="IS28" i="5" s="1"/>
  <c r="IR28" i="5" a="1"/>
  <c r="IR28" i="5" s="1"/>
  <c r="IU27" i="5" a="1"/>
  <c r="IU27" i="5" s="1"/>
  <c r="IT27" i="5" a="1"/>
  <c r="IT27" i="5" s="1"/>
  <c r="IS27" i="5" a="1"/>
  <c r="IS27" i="5" s="1"/>
  <c r="IR27" i="5" a="1"/>
  <c r="IR27" i="5" s="1"/>
  <c r="IU26" i="5" a="1"/>
  <c r="IU26" i="5" s="1"/>
  <c r="IT26" i="5" a="1"/>
  <c r="IT26" i="5" s="1"/>
  <c r="IS26" i="5" a="1"/>
  <c r="IS26" i="5" s="1"/>
  <c r="IR26" i="5" a="1"/>
  <c r="IR26" i="5" s="1"/>
  <c r="IU25" i="5" a="1"/>
  <c r="IU25" i="5" s="1"/>
  <c r="IT25" i="5" a="1"/>
  <c r="IT25" i="5" s="1"/>
  <c r="IS25" i="5" a="1"/>
  <c r="IS25" i="5" s="1"/>
  <c r="IR25" i="5" a="1"/>
  <c r="IR25" i="5" s="1"/>
  <c r="IU24" i="5" a="1"/>
  <c r="IU24" i="5" s="1"/>
  <c r="IT24" i="5" a="1"/>
  <c r="IT24" i="5" s="1"/>
  <c r="IS24" i="5" a="1"/>
  <c r="IS24" i="5" s="1"/>
  <c r="IR24" i="5" a="1"/>
  <c r="IR24" i="5" s="1"/>
  <c r="IU23" i="5" a="1"/>
  <c r="IU23" i="5" s="1"/>
  <c r="IT23" i="5" a="1"/>
  <c r="IT23" i="5" s="1"/>
  <c r="IS23" i="5" a="1"/>
  <c r="IS23" i="5" s="1"/>
  <c r="IR23" i="5" a="1"/>
  <c r="IR23" i="5" s="1"/>
  <c r="IU22" i="5" a="1"/>
  <c r="IU22" i="5" s="1"/>
  <c r="IT22" i="5" a="1"/>
  <c r="IT22" i="5" s="1"/>
  <c r="IS22" i="5" a="1"/>
  <c r="IS22" i="5" s="1"/>
  <c r="IR22" i="5" a="1"/>
  <c r="IR22" i="5" s="1"/>
  <c r="IU21" i="5" a="1"/>
  <c r="IU21" i="5" s="1"/>
  <c r="IT21" i="5" a="1"/>
  <c r="IT21" i="5" s="1"/>
  <c r="IS21" i="5" a="1"/>
  <c r="IS21" i="5" s="1"/>
  <c r="IR21" i="5" a="1"/>
  <c r="IR21" i="5" s="1"/>
  <c r="IU20" i="5" a="1"/>
  <c r="IU20" i="5" s="1"/>
  <c r="IT20" i="5" a="1"/>
  <c r="IT20" i="5" s="1"/>
  <c r="IS20" i="5" a="1"/>
  <c r="IS20" i="5" s="1"/>
  <c r="IR20" i="5" a="1"/>
  <c r="IR20" i="5" s="1"/>
  <c r="IU19" i="5" a="1"/>
  <c r="IU19" i="5" s="1"/>
  <c r="IT19" i="5" a="1"/>
  <c r="IT19" i="5" s="1"/>
  <c r="IS19" i="5" a="1"/>
  <c r="IS19" i="5" s="1"/>
  <c r="IR19" i="5" a="1"/>
  <c r="IR19" i="5" s="1"/>
  <c r="IU18" i="5" a="1"/>
  <c r="IU18" i="5" s="1"/>
  <c r="IT18" i="5" a="1"/>
  <c r="IT18" i="5" s="1"/>
  <c r="IS18" i="5" a="1"/>
  <c r="IS18" i="5" s="1"/>
  <c r="IR18" i="5" a="1"/>
  <c r="IR18" i="5" s="1"/>
  <c r="IU17" i="5" a="1"/>
  <c r="IU17" i="5" s="1"/>
  <c r="IT17" i="5" a="1"/>
  <c r="IT17" i="5" s="1"/>
  <c r="IS17" i="5" a="1"/>
  <c r="IS17" i="5" s="1"/>
  <c r="IR17" i="5" a="1"/>
  <c r="IR17" i="5" s="1"/>
  <c r="IU16" i="5" a="1"/>
  <c r="IU16" i="5" s="1"/>
  <c r="IT16" i="5" a="1"/>
  <c r="IT16" i="5" s="1"/>
  <c r="IS16" i="5" a="1"/>
  <c r="IS16" i="5" s="1"/>
  <c r="IR16" i="5" a="1"/>
  <c r="IR16" i="5" s="1"/>
  <c r="IU15" i="5" a="1"/>
  <c r="IU15" i="5" s="1"/>
  <c r="IT15" i="5" a="1"/>
  <c r="IT15" i="5" s="1"/>
  <c r="IS15" i="5" a="1"/>
  <c r="IS15" i="5" s="1"/>
  <c r="IR15" i="5" a="1"/>
  <c r="IR15" i="5" s="1"/>
  <c r="IU14" i="5" a="1"/>
  <c r="IU14" i="5" s="1"/>
  <c r="IT14" i="5" a="1"/>
  <c r="IT14" i="5" s="1"/>
  <c r="IS14" i="5" a="1"/>
  <c r="IS14" i="5" s="1"/>
  <c r="IR14" i="5" a="1"/>
  <c r="IR14" i="5" s="1"/>
  <c r="IU13" i="5" a="1"/>
  <c r="IU13" i="5" s="1"/>
  <c r="IT13" i="5" a="1"/>
  <c r="IT13" i="5" s="1"/>
  <c r="IS13" i="5" a="1"/>
  <c r="IS13" i="5" s="1"/>
  <c r="IR13" i="5" a="1"/>
  <c r="IR13" i="5" s="1"/>
  <c r="IU12" i="5" a="1"/>
  <c r="IU12" i="5" s="1"/>
  <c r="IT12" i="5" a="1"/>
  <c r="IT12" i="5" s="1"/>
  <c r="IS12" i="5" a="1"/>
  <c r="IS12" i="5" s="1"/>
  <c r="IR12" i="5" a="1"/>
  <c r="IR12" i="5" s="1"/>
  <c r="IU11" i="5" a="1"/>
  <c r="IU11" i="5" s="1"/>
  <c r="IT11" i="5" a="1"/>
  <c r="IT11" i="5" s="1"/>
  <c r="IS11" i="5" a="1"/>
  <c r="IS11" i="5" s="1"/>
  <c r="IR11" i="5" a="1"/>
  <c r="IR11" i="5" s="1"/>
  <c r="IU10" i="5" a="1"/>
  <c r="IU10" i="5" s="1"/>
  <c r="IT10" i="5" a="1"/>
  <c r="IT10" i="5" s="1"/>
  <c r="IS10" i="5" a="1"/>
  <c r="IS10" i="5" s="1"/>
  <c r="IR10" i="5" a="1"/>
  <c r="IR10" i="5" s="1"/>
  <c r="IU9" i="5" a="1"/>
  <c r="IU9" i="5" s="1"/>
  <c r="IT9" i="5" a="1"/>
  <c r="IT9" i="5" s="1"/>
  <c r="IS9" i="5" a="1"/>
  <c r="IS9" i="5" s="1"/>
  <c r="IR9" i="5" a="1"/>
  <c r="IR9" i="5" s="1"/>
  <c r="IU8" i="5" a="1"/>
  <c r="IU8" i="5" s="1"/>
  <c r="IT8" i="5" a="1"/>
  <c r="IT8" i="5" s="1"/>
  <c r="IS8" i="5" a="1"/>
  <c r="IS8" i="5" s="1"/>
  <c r="IR8" i="5" a="1"/>
  <c r="IR8" i="5" s="1"/>
  <c r="IU7" i="5" a="1"/>
  <c r="IU7" i="5" s="1"/>
  <c r="IT7" i="5" a="1"/>
  <c r="IT7" i="5" s="1"/>
  <c r="IS7" i="5" a="1"/>
  <c r="IS7" i="5" s="1"/>
  <c r="IR7" i="5" a="1"/>
  <c r="IR7" i="5" s="1"/>
  <c r="IU6" i="5" a="1"/>
  <c r="IU6" i="5" s="1"/>
  <c r="IT6" i="5" a="1"/>
  <c r="IT6" i="5" s="1"/>
  <c r="IS6" i="5" a="1"/>
  <c r="IS6" i="5" s="1"/>
  <c r="IR6" i="5" a="1"/>
  <c r="IR6" i="5" s="1"/>
  <c r="IU5" i="5" a="1"/>
  <c r="IU5" i="5" s="1"/>
  <c r="IT5" i="5" a="1"/>
  <c r="IT5" i="5" s="1"/>
  <c r="IS5" i="5" a="1"/>
  <c r="IS5" i="5" s="1"/>
  <c r="IR5" i="5" a="1"/>
  <c r="IR5" i="5" s="1"/>
  <c r="IU4" i="5" a="1"/>
  <c r="IU4" i="5" s="1"/>
  <c r="IT4" i="5" a="1"/>
  <c r="IT4" i="5" s="1"/>
  <c r="IS4" i="5" a="1"/>
  <c r="IS4" i="5" s="1"/>
  <c r="IR4" i="5" a="1"/>
  <c r="IR4" i="5" s="1"/>
  <c r="IU3" i="5" a="1"/>
  <c r="IU3" i="5" s="1"/>
  <c r="IT3" i="5" a="1"/>
  <c r="IT3" i="5" s="1"/>
  <c r="IS3" i="5" a="1"/>
  <c r="IS3" i="5" s="1"/>
  <c r="IR3" i="5" a="1"/>
  <c r="IR3" i="5" s="1"/>
  <c r="IK62" i="5" a="1"/>
  <c r="IK62" i="5" s="1"/>
  <c r="IJ62" i="5" a="1"/>
  <c r="IJ62" i="5" s="1"/>
  <c r="II62" i="5" a="1"/>
  <c r="II62" i="5" s="1"/>
  <c r="IH62" i="5" a="1"/>
  <c r="IH62" i="5" s="1"/>
  <c r="IK61" i="5" a="1"/>
  <c r="IK61" i="5" s="1"/>
  <c r="IJ61" i="5" a="1"/>
  <c r="IJ61" i="5" s="1"/>
  <c r="II61" i="5" a="1"/>
  <c r="II61" i="5" s="1"/>
  <c r="IH61" i="5" a="1"/>
  <c r="IH61" i="5" s="1"/>
  <c r="IK60" i="5" a="1"/>
  <c r="IK60" i="5" s="1"/>
  <c r="IJ60" i="5" a="1"/>
  <c r="IJ60" i="5" s="1"/>
  <c r="II60" i="5" a="1"/>
  <c r="II60" i="5" s="1"/>
  <c r="IH60" i="5" a="1"/>
  <c r="IH60" i="5" s="1"/>
  <c r="IK59" i="5" a="1"/>
  <c r="IK59" i="5" s="1"/>
  <c r="IJ59" i="5" a="1"/>
  <c r="IJ59" i="5" s="1"/>
  <c r="II59" i="5" a="1"/>
  <c r="II59" i="5" s="1"/>
  <c r="IH59" i="5" a="1"/>
  <c r="IH59" i="5" s="1"/>
  <c r="IK58" i="5" a="1"/>
  <c r="IK58" i="5" s="1"/>
  <c r="IJ58" i="5" a="1"/>
  <c r="IJ58" i="5" s="1"/>
  <c r="II58" i="5" a="1"/>
  <c r="II58" i="5" s="1"/>
  <c r="IH58" i="5" a="1"/>
  <c r="IH58" i="5" s="1"/>
  <c r="IK57" i="5" a="1"/>
  <c r="IK57" i="5" s="1"/>
  <c r="IJ57" i="5" a="1"/>
  <c r="IJ57" i="5" s="1"/>
  <c r="II57" i="5" a="1"/>
  <c r="II57" i="5" s="1"/>
  <c r="IH57" i="5" a="1"/>
  <c r="IH57" i="5" s="1"/>
  <c r="IK56" i="5" a="1"/>
  <c r="IK56" i="5" s="1"/>
  <c r="IJ56" i="5" a="1"/>
  <c r="IJ56" i="5" s="1"/>
  <c r="II56" i="5" a="1"/>
  <c r="II56" i="5" s="1"/>
  <c r="IH56" i="5" a="1"/>
  <c r="IH56" i="5" s="1"/>
  <c r="IK55" i="5" a="1"/>
  <c r="IK55" i="5" s="1"/>
  <c r="IJ55" i="5" a="1"/>
  <c r="IJ55" i="5" s="1"/>
  <c r="II55" i="5" a="1"/>
  <c r="II55" i="5" s="1"/>
  <c r="IH55" i="5" a="1"/>
  <c r="IH55" i="5" s="1"/>
  <c r="IK54" i="5" a="1"/>
  <c r="IK54" i="5" s="1"/>
  <c r="IJ54" i="5" a="1"/>
  <c r="IJ54" i="5" s="1"/>
  <c r="II54" i="5" a="1"/>
  <c r="II54" i="5" s="1"/>
  <c r="IH54" i="5" a="1"/>
  <c r="IH54" i="5" s="1"/>
  <c r="IK53" i="5" a="1"/>
  <c r="IK53" i="5" s="1"/>
  <c r="IJ53" i="5" a="1"/>
  <c r="IJ53" i="5" s="1"/>
  <c r="II53" i="5" a="1"/>
  <c r="II53" i="5" s="1"/>
  <c r="IH53" i="5" a="1"/>
  <c r="IH53" i="5" s="1"/>
  <c r="IK52" i="5" a="1"/>
  <c r="IK52" i="5" s="1"/>
  <c r="IJ52" i="5" a="1"/>
  <c r="IJ52" i="5" s="1"/>
  <c r="II52" i="5" a="1"/>
  <c r="II52" i="5" s="1"/>
  <c r="IH52" i="5" a="1"/>
  <c r="IH52" i="5" s="1"/>
  <c r="IK51" i="5" a="1"/>
  <c r="IK51" i="5" s="1"/>
  <c r="IJ51" i="5" a="1"/>
  <c r="IJ51" i="5" s="1"/>
  <c r="II51" i="5" a="1"/>
  <c r="II51" i="5" s="1"/>
  <c r="IH51" i="5" a="1"/>
  <c r="IH51" i="5" s="1"/>
  <c r="IK50" i="5" a="1"/>
  <c r="IK50" i="5" s="1"/>
  <c r="IJ50" i="5" a="1"/>
  <c r="IJ50" i="5" s="1"/>
  <c r="II50" i="5" a="1"/>
  <c r="II50" i="5" s="1"/>
  <c r="IH50" i="5" a="1"/>
  <c r="IH50" i="5" s="1"/>
  <c r="IK49" i="5" a="1"/>
  <c r="IK49" i="5" s="1"/>
  <c r="IJ49" i="5" a="1"/>
  <c r="IJ49" i="5" s="1"/>
  <c r="II49" i="5" a="1"/>
  <c r="II49" i="5" s="1"/>
  <c r="IH49" i="5" a="1"/>
  <c r="IH49" i="5" s="1"/>
  <c r="IK48" i="5" a="1"/>
  <c r="IK48" i="5" s="1"/>
  <c r="IJ48" i="5" a="1"/>
  <c r="IJ48" i="5" s="1"/>
  <c r="II48" i="5" a="1"/>
  <c r="II48" i="5" s="1"/>
  <c r="IH48" i="5" a="1"/>
  <c r="IH48" i="5" s="1"/>
  <c r="IK47" i="5" a="1"/>
  <c r="IK47" i="5" s="1"/>
  <c r="IJ47" i="5" a="1"/>
  <c r="IJ47" i="5" s="1"/>
  <c r="II47" i="5" a="1"/>
  <c r="II47" i="5" s="1"/>
  <c r="IH47" i="5" a="1"/>
  <c r="IH47" i="5" s="1"/>
  <c r="IK46" i="5" a="1"/>
  <c r="IK46" i="5" s="1"/>
  <c r="IJ46" i="5" a="1"/>
  <c r="IJ46" i="5" s="1"/>
  <c r="II46" i="5" a="1"/>
  <c r="II46" i="5" s="1"/>
  <c r="IH46" i="5" a="1"/>
  <c r="IH46" i="5" s="1"/>
  <c r="IK45" i="5" a="1"/>
  <c r="IK45" i="5" s="1"/>
  <c r="IJ45" i="5" a="1"/>
  <c r="IJ45" i="5" s="1"/>
  <c r="II45" i="5" a="1"/>
  <c r="II45" i="5" s="1"/>
  <c r="IH45" i="5" a="1"/>
  <c r="IH45" i="5" s="1"/>
  <c r="IK44" i="5" a="1"/>
  <c r="IK44" i="5" s="1"/>
  <c r="IJ44" i="5" a="1"/>
  <c r="IJ44" i="5" s="1"/>
  <c r="II44" i="5" a="1"/>
  <c r="II44" i="5" s="1"/>
  <c r="IH44" i="5" a="1"/>
  <c r="IH44" i="5" s="1"/>
  <c r="IK43" i="5" a="1"/>
  <c r="IK43" i="5" s="1"/>
  <c r="IJ43" i="5" a="1"/>
  <c r="IJ43" i="5" s="1"/>
  <c r="II43" i="5" a="1"/>
  <c r="II43" i="5" s="1"/>
  <c r="IH43" i="5" a="1"/>
  <c r="IH43" i="5" s="1"/>
  <c r="IK42" i="5" a="1"/>
  <c r="IK42" i="5" s="1"/>
  <c r="IJ42" i="5" a="1"/>
  <c r="IJ42" i="5" s="1"/>
  <c r="II42" i="5" a="1"/>
  <c r="II42" i="5" s="1"/>
  <c r="IH42" i="5" a="1"/>
  <c r="IH42" i="5" s="1"/>
  <c r="IK41" i="5" a="1"/>
  <c r="IK41" i="5" s="1"/>
  <c r="IJ41" i="5" a="1"/>
  <c r="IJ41" i="5" s="1"/>
  <c r="II41" i="5" a="1"/>
  <c r="II41" i="5" s="1"/>
  <c r="IH41" i="5" a="1"/>
  <c r="IH41" i="5" s="1"/>
  <c r="IK40" i="5" a="1"/>
  <c r="IK40" i="5" s="1"/>
  <c r="IJ40" i="5" a="1"/>
  <c r="IJ40" i="5" s="1"/>
  <c r="II40" i="5" a="1"/>
  <c r="II40" i="5" s="1"/>
  <c r="IH40" i="5" a="1"/>
  <c r="IH40" i="5" s="1"/>
  <c r="IK39" i="5" a="1"/>
  <c r="IK39" i="5" s="1"/>
  <c r="IJ39" i="5" a="1"/>
  <c r="IJ39" i="5" s="1"/>
  <c r="II39" i="5" a="1"/>
  <c r="II39" i="5" s="1"/>
  <c r="IH39" i="5" a="1"/>
  <c r="IH39" i="5" s="1"/>
  <c r="IK38" i="5" a="1"/>
  <c r="IK38" i="5" s="1"/>
  <c r="IJ38" i="5" a="1"/>
  <c r="IJ38" i="5" s="1"/>
  <c r="II38" i="5" a="1"/>
  <c r="II38" i="5" s="1"/>
  <c r="IH38" i="5" a="1"/>
  <c r="IH38" i="5" s="1"/>
  <c r="IK37" i="5" a="1"/>
  <c r="IK37" i="5" s="1"/>
  <c r="IJ37" i="5" a="1"/>
  <c r="IJ37" i="5" s="1"/>
  <c r="II37" i="5" a="1"/>
  <c r="II37" i="5" s="1"/>
  <c r="IH37" i="5" a="1"/>
  <c r="IH37" i="5" s="1"/>
  <c r="IK36" i="5" a="1"/>
  <c r="IK36" i="5" s="1"/>
  <c r="IJ36" i="5" a="1"/>
  <c r="IJ36" i="5" s="1"/>
  <c r="II36" i="5" a="1"/>
  <c r="II36" i="5" s="1"/>
  <c r="IH36" i="5" a="1"/>
  <c r="IH36" i="5" s="1"/>
  <c r="IK35" i="5" a="1"/>
  <c r="IK35" i="5" s="1"/>
  <c r="IJ35" i="5" a="1"/>
  <c r="IJ35" i="5" s="1"/>
  <c r="II35" i="5" a="1"/>
  <c r="II35" i="5" s="1"/>
  <c r="IH35" i="5" a="1"/>
  <c r="IH35" i="5" s="1"/>
  <c r="IK34" i="5" a="1"/>
  <c r="IK34" i="5" s="1"/>
  <c r="IJ34" i="5" a="1"/>
  <c r="IJ34" i="5" s="1"/>
  <c r="II34" i="5" a="1"/>
  <c r="II34" i="5" s="1"/>
  <c r="IH34" i="5" a="1"/>
  <c r="IH34" i="5" s="1"/>
  <c r="IK33" i="5" a="1"/>
  <c r="IK33" i="5" s="1"/>
  <c r="IJ33" i="5" a="1"/>
  <c r="IJ33" i="5" s="1"/>
  <c r="II33" i="5" a="1"/>
  <c r="II33" i="5" s="1"/>
  <c r="IH33" i="5" a="1"/>
  <c r="IH33" i="5" s="1"/>
  <c r="IK32" i="5" a="1"/>
  <c r="IK32" i="5" s="1"/>
  <c r="IJ32" i="5" a="1"/>
  <c r="IJ32" i="5" s="1"/>
  <c r="II32" i="5" a="1"/>
  <c r="II32" i="5" s="1"/>
  <c r="IH32" i="5" a="1"/>
  <c r="IH32" i="5" s="1"/>
  <c r="IK31" i="5" a="1"/>
  <c r="IK31" i="5" s="1"/>
  <c r="IJ31" i="5" a="1"/>
  <c r="IJ31" i="5" s="1"/>
  <c r="II31" i="5" a="1"/>
  <c r="II31" i="5" s="1"/>
  <c r="IH31" i="5" a="1"/>
  <c r="IH31" i="5" s="1"/>
  <c r="IK30" i="5" a="1"/>
  <c r="IK30" i="5" s="1"/>
  <c r="IJ30" i="5" a="1"/>
  <c r="IJ30" i="5" s="1"/>
  <c r="II30" i="5" a="1"/>
  <c r="II30" i="5" s="1"/>
  <c r="IH30" i="5" a="1"/>
  <c r="IH30" i="5" s="1"/>
  <c r="IK29" i="5" a="1"/>
  <c r="IK29" i="5" s="1"/>
  <c r="IJ29" i="5" a="1"/>
  <c r="IJ29" i="5" s="1"/>
  <c r="II29" i="5" a="1"/>
  <c r="II29" i="5" s="1"/>
  <c r="IH29" i="5" a="1"/>
  <c r="IH29" i="5" s="1"/>
  <c r="IK28" i="5" a="1"/>
  <c r="IK28" i="5" s="1"/>
  <c r="IJ28" i="5" a="1"/>
  <c r="IJ28" i="5" s="1"/>
  <c r="II28" i="5" a="1"/>
  <c r="II28" i="5" s="1"/>
  <c r="IH28" i="5" a="1"/>
  <c r="IH28" i="5" s="1"/>
  <c r="IK27" i="5" a="1"/>
  <c r="IK27" i="5" s="1"/>
  <c r="IJ27" i="5" a="1"/>
  <c r="IJ27" i="5" s="1"/>
  <c r="II27" i="5" a="1"/>
  <c r="II27" i="5" s="1"/>
  <c r="IH27" i="5" a="1"/>
  <c r="IH27" i="5" s="1"/>
  <c r="IK26" i="5" a="1"/>
  <c r="IK26" i="5" s="1"/>
  <c r="IJ26" i="5" a="1"/>
  <c r="IJ26" i="5" s="1"/>
  <c r="II26" i="5" a="1"/>
  <c r="II26" i="5" s="1"/>
  <c r="IH26" i="5" a="1"/>
  <c r="IH26" i="5" s="1"/>
  <c r="IK25" i="5" a="1"/>
  <c r="IK25" i="5" s="1"/>
  <c r="IJ25" i="5" a="1"/>
  <c r="IJ25" i="5" s="1"/>
  <c r="II25" i="5" a="1"/>
  <c r="II25" i="5" s="1"/>
  <c r="IH25" i="5" a="1"/>
  <c r="IH25" i="5" s="1"/>
  <c r="IK24" i="5" a="1"/>
  <c r="IK24" i="5" s="1"/>
  <c r="IJ24" i="5" a="1"/>
  <c r="IJ24" i="5" s="1"/>
  <c r="II24" i="5" a="1"/>
  <c r="II24" i="5" s="1"/>
  <c r="IH24" i="5" a="1"/>
  <c r="IH24" i="5" s="1"/>
  <c r="IK23" i="5" a="1"/>
  <c r="IK23" i="5" s="1"/>
  <c r="IJ23" i="5" a="1"/>
  <c r="IJ23" i="5" s="1"/>
  <c r="II23" i="5" a="1"/>
  <c r="II23" i="5" s="1"/>
  <c r="IH23" i="5" a="1"/>
  <c r="IH23" i="5" s="1"/>
  <c r="IK22" i="5" a="1"/>
  <c r="IK22" i="5" s="1"/>
  <c r="IJ22" i="5" a="1"/>
  <c r="IJ22" i="5" s="1"/>
  <c r="II22" i="5" a="1"/>
  <c r="II22" i="5" s="1"/>
  <c r="IH22" i="5" a="1"/>
  <c r="IH22" i="5" s="1"/>
  <c r="IK21" i="5" a="1"/>
  <c r="IK21" i="5" s="1"/>
  <c r="IJ21" i="5" a="1"/>
  <c r="IJ21" i="5" s="1"/>
  <c r="II21" i="5" a="1"/>
  <c r="II21" i="5" s="1"/>
  <c r="IH21" i="5" a="1"/>
  <c r="IH21" i="5" s="1"/>
  <c r="IK20" i="5" a="1"/>
  <c r="IK20" i="5" s="1"/>
  <c r="IJ20" i="5" a="1"/>
  <c r="IJ20" i="5" s="1"/>
  <c r="II20" i="5" a="1"/>
  <c r="II20" i="5" s="1"/>
  <c r="IH20" i="5" a="1"/>
  <c r="IH20" i="5" s="1"/>
  <c r="IK19" i="5" a="1"/>
  <c r="IK19" i="5" s="1"/>
  <c r="IJ19" i="5" a="1"/>
  <c r="IJ19" i="5" s="1"/>
  <c r="II19" i="5" a="1"/>
  <c r="II19" i="5" s="1"/>
  <c r="IH19" i="5" a="1"/>
  <c r="IH19" i="5" s="1"/>
  <c r="IK18" i="5" a="1"/>
  <c r="IK18" i="5" s="1"/>
  <c r="IJ18" i="5" a="1"/>
  <c r="IJ18" i="5" s="1"/>
  <c r="II18" i="5" a="1"/>
  <c r="II18" i="5" s="1"/>
  <c r="IH18" i="5" a="1"/>
  <c r="IH18" i="5" s="1"/>
  <c r="IK17" i="5" a="1"/>
  <c r="IK17" i="5" s="1"/>
  <c r="IJ17" i="5" a="1"/>
  <c r="IJ17" i="5" s="1"/>
  <c r="II17" i="5" a="1"/>
  <c r="II17" i="5" s="1"/>
  <c r="IH17" i="5" a="1"/>
  <c r="IH17" i="5" s="1"/>
  <c r="IK16" i="5" a="1"/>
  <c r="IK16" i="5" s="1"/>
  <c r="IJ16" i="5" a="1"/>
  <c r="IJ16" i="5" s="1"/>
  <c r="II16" i="5" a="1"/>
  <c r="II16" i="5" s="1"/>
  <c r="IH16" i="5" a="1"/>
  <c r="IH16" i="5" s="1"/>
  <c r="IK15" i="5" a="1"/>
  <c r="IK15" i="5" s="1"/>
  <c r="IJ15" i="5" a="1"/>
  <c r="IJ15" i="5" s="1"/>
  <c r="II15" i="5" a="1"/>
  <c r="II15" i="5" s="1"/>
  <c r="IH15" i="5" a="1"/>
  <c r="IH15" i="5" s="1"/>
  <c r="IK14" i="5" a="1"/>
  <c r="IK14" i="5" s="1"/>
  <c r="IJ14" i="5" a="1"/>
  <c r="IJ14" i="5" s="1"/>
  <c r="II14" i="5" a="1"/>
  <c r="II14" i="5" s="1"/>
  <c r="IH14" i="5" a="1"/>
  <c r="IH14" i="5" s="1"/>
  <c r="IK13" i="5" a="1"/>
  <c r="IK13" i="5" s="1"/>
  <c r="IJ13" i="5" a="1"/>
  <c r="IJ13" i="5" s="1"/>
  <c r="II13" i="5" a="1"/>
  <c r="II13" i="5" s="1"/>
  <c r="IH13" i="5" a="1"/>
  <c r="IH13" i="5" s="1"/>
  <c r="IK12" i="5" a="1"/>
  <c r="IK12" i="5" s="1"/>
  <c r="IJ12" i="5" a="1"/>
  <c r="IJ12" i="5" s="1"/>
  <c r="II12" i="5" a="1"/>
  <c r="II12" i="5" s="1"/>
  <c r="IH12" i="5" a="1"/>
  <c r="IH12" i="5" s="1"/>
  <c r="IK11" i="5" a="1"/>
  <c r="IK11" i="5" s="1"/>
  <c r="IJ11" i="5" a="1"/>
  <c r="IJ11" i="5" s="1"/>
  <c r="II11" i="5" a="1"/>
  <c r="II11" i="5" s="1"/>
  <c r="IH11" i="5" a="1"/>
  <c r="IH11" i="5" s="1"/>
  <c r="IK10" i="5" a="1"/>
  <c r="IK10" i="5" s="1"/>
  <c r="IJ10" i="5" a="1"/>
  <c r="IJ10" i="5" s="1"/>
  <c r="II10" i="5" a="1"/>
  <c r="II10" i="5" s="1"/>
  <c r="IH10" i="5" a="1"/>
  <c r="IH10" i="5" s="1"/>
  <c r="IK9" i="5" a="1"/>
  <c r="IK9" i="5" s="1"/>
  <c r="IJ9" i="5" a="1"/>
  <c r="IJ9" i="5" s="1"/>
  <c r="II9" i="5" a="1"/>
  <c r="II9" i="5" s="1"/>
  <c r="IH9" i="5" a="1"/>
  <c r="IH9" i="5" s="1"/>
  <c r="IK8" i="5" a="1"/>
  <c r="IK8" i="5" s="1"/>
  <c r="IJ8" i="5" a="1"/>
  <c r="IJ8" i="5" s="1"/>
  <c r="II8" i="5" a="1"/>
  <c r="II8" i="5" s="1"/>
  <c r="IH8" i="5" a="1"/>
  <c r="IH8" i="5" s="1"/>
  <c r="IK7" i="5" a="1"/>
  <c r="IK7" i="5" s="1"/>
  <c r="IJ7" i="5" a="1"/>
  <c r="IJ7" i="5" s="1"/>
  <c r="II7" i="5" a="1"/>
  <c r="II7" i="5" s="1"/>
  <c r="IH7" i="5" a="1"/>
  <c r="IH7" i="5" s="1"/>
  <c r="IK6" i="5" a="1"/>
  <c r="IK6" i="5" s="1"/>
  <c r="IJ6" i="5" a="1"/>
  <c r="IJ6" i="5" s="1"/>
  <c r="II6" i="5" a="1"/>
  <c r="II6" i="5" s="1"/>
  <c r="IH6" i="5" a="1"/>
  <c r="IH6" i="5" s="1"/>
  <c r="IK5" i="5" a="1"/>
  <c r="IK5" i="5" s="1"/>
  <c r="IJ5" i="5" a="1"/>
  <c r="IJ5" i="5" s="1"/>
  <c r="II5" i="5" a="1"/>
  <c r="II5" i="5" s="1"/>
  <c r="IH5" i="5" a="1"/>
  <c r="IH5" i="5" s="1"/>
  <c r="IK4" i="5" a="1"/>
  <c r="IK4" i="5" s="1"/>
  <c r="IJ4" i="5" a="1"/>
  <c r="IJ4" i="5" s="1"/>
  <c r="II4" i="5" a="1"/>
  <c r="II4" i="5" s="1"/>
  <c r="IH4" i="5" a="1"/>
  <c r="IH4" i="5" s="1"/>
  <c r="IK3" i="5" a="1"/>
  <c r="IK3" i="5" s="1"/>
  <c r="IJ3" i="5" a="1"/>
  <c r="IJ3" i="5" s="1"/>
  <c r="II3" i="5" a="1"/>
  <c r="II3" i="5" s="1"/>
  <c r="IH3" i="5" a="1"/>
  <c r="IH3" i="5" s="1"/>
  <c r="IA62" i="5" a="1"/>
  <c r="IA62" i="5" s="1"/>
  <c r="HZ62" i="5" a="1"/>
  <c r="HZ62" i="5" s="1"/>
  <c r="HY62" i="5" a="1"/>
  <c r="HY62" i="5" s="1"/>
  <c r="HX62" i="5" a="1"/>
  <c r="HX62" i="5" s="1"/>
  <c r="IA61" i="5" a="1"/>
  <c r="IA61" i="5" s="1"/>
  <c r="HZ61" i="5" a="1"/>
  <c r="HZ61" i="5" s="1"/>
  <c r="HY61" i="5" a="1"/>
  <c r="HY61" i="5" s="1"/>
  <c r="HX61" i="5" a="1"/>
  <c r="HX61" i="5" s="1"/>
  <c r="IA60" i="5" a="1"/>
  <c r="IA60" i="5" s="1"/>
  <c r="HZ60" i="5" a="1"/>
  <c r="HZ60" i="5" s="1"/>
  <c r="HY60" i="5" a="1"/>
  <c r="HY60" i="5" s="1"/>
  <c r="HX60" i="5" a="1"/>
  <c r="HX60" i="5" s="1"/>
  <c r="IA59" i="5" a="1"/>
  <c r="IA59" i="5" s="1"/>
  <c r="HZ59" i="5" a="1"/>
  <c r="HZ59" i="5" s="1"/>
  <c r="HY59" i="5" a="1"/>
  <c r="HY59" i="5" s="1"/>
  <c r="HX59" i="5" a="1"/>
  <c r="HX59" i="5" s="1"/>
  <c r="IA58" i="5" a="1"/>
  <c r="IA58" i="5" s="1"/>
  <c r="HZ58" i="5" a="1"/>
  <c r="HZ58" i="5" s="1"/>
  <c r="HY58" i="5" a="1"/>
  <c r="HY58" i="5" s="1"/>
  <c r="HX58" i="5" a="1"/>
  <c r="HX58" i="5" s="1"/>
  <c r="IA57" i="5" a="1"/>
  <c r="IA57" i="5" s="1"/>
  <c r="HZ57" i="5" a="1"/>
  <c r="HZ57" i="5" s="1"/>
  <c r="HY57" i="5" a="1"/>
  <c r="HY57" i="5" s="1"/>
  <c r="HX57" i="5" a="1"/>
  <c r="HX57" i="5" s="1"/>
  <c r="IA56" i="5" a="1"/>
  <c r="IA56" i="5" s="1"/>
  <c r="HZ56" i="5" a="1"/>
  <c r="HZ56" i="5" s="1"/>
  <c r="HY56" i="5" a="1"/>
  <c r="HY56" i="5" s="1"/>
  <c r="HX56" i="5" a="1"/>
  <c r="HX56" i="5" s="1"/>
  <c r="IA55" i="5" a="1"/>
  <c r="IA55" i="5" s="1"/>
  <c r="HZ55" i="5" a="1"/>
  <c r="HZ55" i="5" s="1"/>
  <c r="HY55" i="5" a="1"/>
  <c r="HY55" i="5" s="1"/>
  <c r="HX55" i="5" a="1"/>
  <c r="HX55" i="5" s="1"/>
  <c r="IA54" i="5" a="1"/>
  <c r="IA54" i="5" s="1"/>
  <c r="HZ54" i="5" a="1"/>
  <c r="HZ54" i="5" s="1"/>
  <c r="HY54" i="5" a="1"/>
  <c r="HY54" i="5" s="1"/>
  <c r="HX54" i="5" a="1"/>
  <c r="HX54" i="5" s="1"/>
  <c r="IA53" i="5" a="1"/>
  <c r="IA53" i="5" s="1"/>
  <c r="HZ53" i="5" a="1"/>
  <c r="HZ53" i="5" s="1"/>
  <c r="HY53" i="5" a="1"/>
  <c r="HY53" i="5" s="1"/>
  <c r="HX53" i="5" a="1"/>
  <c r="HX53" i="5" s="1"/>
  <c r="IA52" i="5" a="1"/>
  <c r="IA52" i="5" s="1"/>
  <c r="HZ52" i="5" a="1"/>
  <c r="HZ52" i="5" s="1"/>
  <c r="HY52" i="5" a="1"/>
  <c r="HY52" i="5" s="1"/>
  <c r="HX52" i="5" a="1"/>
  <c r="HX52" i="5" s="1"/>
  <c r="IA51" i="5" a="1"/>
  <c r="IA51" i="5" s="1"/>
  <c r="HZ51" i="5" a="1"/>
  <c r="HZ51" i="5" s="1"/>
  <c r="HY51" i="5" a="1"/>
  <c r="HY51" i="5" s="1"/>
  <c r="HX51" i="5" a="1"/>
  <c r="HX51" i="5" s="1"/>
  <c r="IA50" i="5" a="1"/>
  <c r="IA50" i="5" s="1"/>
  <c r="HZ50" i="5" a="1"/>
  <c r="HZ50" i="5" s="1"/>
  <c r="HY50" i="5" a="1"/>
  <c r="HY50" i="5" s="1"/>
  <c r="HX50" i="5" a="1"/>
  <c r="HX50" i="5" s="1"/>
  <c r="IA49" i="5" a="1"/>
  <c r="IA49" i="5" s="1"/>
  <c r="HZ49" i="5" a="1"/>
  <c r="HZ49" i="5" s="1"/>
  <c r="HY49" i="5" a="1"/>
  <c r="HY49" i="5" s="1"/>
  <c r="HX49" i="5" a="1"/>
  <c r="HX49" i="5" s="1"/>
  <c r="IA48" i="5" a="1"/>
  <c r="IA48" i="5" s="1"/>
  <c r="HZ48" i="5" a="1"/>
  <c r="HZ48" i="5" s="1"/>
  <c r="HY48" i="5" a="1"/>
  <c r="HY48" i="5" s="1"/>
  <c r="HX48" i="5" a="1"/>
  <c r="HX48" i="5" s="1"/>
  <c r="IA47" i="5" a="1"/>
  <c r="IA47" i="5" s="1"/>
  <c r="HZ47" i="5" a="1"/>
  <c r="HZ47" i="5" s="1"/>
  <c r="HY47" i="5" a="1"/>
  <c r="HY47" i="5" s="1"/>
  <c r="HX47" i="5" a="1"/>
  <c r="HX47" i="5" s="1"/>
  <c r="IA46" i="5" a="1"/>
  <c r="IA46" i="5" s="1"/>
  <c r="HZ46" i="5" a="1"/>
  <c r="HZ46" i="5" s="1"/>
  <c r="HY46" i="5" a="1"/>
  <c r="HY46" i="5" s="1"/>
  <c r="HX46" i="5" a="1"/>
  <c r="HX46" i="5" s="1"/>
  <c r="IA45" i="5" a="1"/>
  <c r="IA45" i="5" s="1"/>
  <c r="HZ45" i="5" a="1"/>
  <c r="HZ45" i="5" s="1"/>
  <c r="HY45" i="5" a="1"/>
  <c r="HY45" i="5" s="1"/>
  <c r="HX45" i="5" a="1"/>
  <c r="HX45" i="5" s="1"/>
  <c r="IA44" i="5" a="1"/>
  <c r="IA44" i="5" s="1"/>
  <c r="HZ44" i="5" a="1"/>
  <c r="HZ44" i="5" s="1"/>
  <c r="HY44" i="5" a="1"/>
  <c r="HY44" i="5" s="1"/>
  <c r="HX44" i="5" a="1"/>
  <c r="HX44" i="5" s="1"/>
  <c r="IA43" i="5" a="1"/>
  <c r="IA43" i="5" s="1"/>
  <c r="HZ43" i="5" a="1"/>
  <c r="HZ43" i="5" s="1"/>
  <c r="HY43" i="5" a="1"/>
  <c r="HY43" i="5" s="1"/>
  <c r="HX43" i="5" a="1"/>
  <c r="HX43" i="5" s="1"/>
  <c r="IA42" i="5" a="1"/>
  <c r="IA42" i="5" s="1"/>
  <c r="HZ42" i="5" a="1"/>
  <c r="HZ42" i="5" s="1"/>
  <c r="HY42" i="5" a="1"/>
  <c r="HY42" i="5" s="1"/>
  <c r="HX42" i="5" a="1"/>
  <c r="HX42" i="5" s="1"/>
  <c r="IA41" i="5" a="1"/>
  <c r="IA41" i="5" s="1"/>
  <c r="HZ41" i="5" a="1"/>
  <c r="HZ41" i="5" s="1"/>
  <c r="HY41" i="5" a="1"/>
  <c r="HY41" i="5" s="1"/>
  <c r="HX41" i="5" a="1"/>
  <c r="HX41" i="5" s="1"/>
  <c r="IA40" i="5" a="1"/>
  <c r="IA40" i="5" s="1"/>
  <c r="HZ40" i="5" a="1"/>
  <c r="HZ40" i="5" s="1"/>
  <c r="HY40" i="5" a="1"/>
  <c r="HY40" i="5" s="1"/>
  <c r="HX40" i="5" a="1"/>
  <c r="HX40" i="5" s="1"/>
  <c r="IA39" i="5" a="1"/>
  <c r="IA39" i="5" s="1"/>
  <c r="HZ39" i="5" a="1"/>
  <c r="HZ39" i="5" s="1"/>
  <c r="HY39" i="5" a="1"/>
  <c r="HY39" i="5" s="1"/>
  <c r="HX39" i="5" a="1"/>
  <c r="HX39" i="5" s="1"/>
  <c r="IA38" i="5" a="1"/>
  <c r="IA38" i="5" s="1"/>
  <c r="HZ38" i="5" a="1"/>
  <c r="HZ38" i="5" s="1"/>
  <c r="HY38" i="5" a="1"/>
  <c r="HY38" i="5" s="1"/>
  <c r="HX38" i="5" a="1"/>
  <c r="HX38" i="5" s="1"/>
  <c r="IA37" i="5" a="1"/>
  <c r="IA37" i="5" s="1"/>
  <c r="HZ37" i="5" a="1"/>
  <c r="HZ37" i="5" s="1"/>
  <c r="HY37" i="5" a="1"/>
  <c r="HY37" i="5" s="1"/>
  <c r="HX37" i="5" a="1"/>
  <c r="HX37" i="5" s="1"/>
  <c r="IA36" i="5" a="1"/>
  <c r="IA36" i="5" s="1"/>
  <c r="HZ36" i="5" a="1"/>
  <c r="HZ36" i="5" s="1"/>
  <c r="HY36" i="5" a="1"/>
  <c r="HY36" i="5" s="1"/>
  <c r="HX36" i="5" a="1"/>
  <c r="HX36" i="5" s="1"/>
  <c r="IA35" i="5" a="1"/>
  <c r="IA35" i="5" s="1"/>
  <c r="HZ35" i="5" a="1"/>
  <c r="HZ35" i="5" s="1"/>
  <c r="HY35" i="5" a="1"/>
  <c r="HY35" i="5" s="1"/>
  <c r="HX35" i="5" a="1"/>
  <c r="HX35" i="5" s="1"/>
  <c r="IA34" i="5" a="1"/>
  <c r="IA34" i="5" s="1"/>
  <c r="HZ34" i="5" a="1"/>
  <c r="HZ34" i="5" s="1"/>
  <c r="HY34" i="5" a="1"/>
  <c r="HY34" i="5" s="1"/>
  <c r="HX34" i="5" a="1"/>
  <c r="HX34" i="5" s="1"/>
  <c r="IA33" i="5" a="1"/>
  <c r="IA33" i="5" s="1"/>
  <c r="HZ33" i="5" a="1"/>
  <c r="HZ33" i="5" s="1"/>
  <c r="HY33" i="5" a="1"/>
  <c r="HY33" i="5" s="1"/>
  <c r="HX33" i="5" a="1"/>
  <c r="HX33" i="5" s="1"/>
  <c r="IA32" i="5" a="1"/>
  <c r="IA32" i="5" s="1"/>
  <c r="HZ32" i="5" a="1"/>
  <c r="HZ32" i="5" s="1"/>
  <c r="HY32" i="5" a="1"/>
  <c r="HY32" i="5" s="1"/>
  <c r="HX32" i="5" a="1"/>
  <c r="HX32" i="5" s="1"/>
  <c r="IA31" i="5" a="1"/>
  <c r="IA31" i="5" s="1"/>
  <c r="HZ31" i="5" a="1"/>
  <c r="HZ31" i="5" s="1"/>
  <c r="HY31" i="5" a="1"/>
  <c r="HY31" i="5" s="1"/>
  <c r="HX31" i="5" a="1"/>
  <c r="HX31" i="5" s="1"/>
  <c r="IA30" i="5" a="1"/>
  <c r="IA30" i="5" s="1"/>
  <c r="HZ30" i="5" a="1"/>
  <c r="HZ30" i="5" s="1"/>
  <c r="HY30" i="5" a="1"/>
  <c r="HY30" i="5" s="1"/>
  <c r="HX30" i="5" a="1"/>
  <c r="HX30" i="5" s="1"/>
  <c r="IA29" i="5" a="1"/>
  <c r="IA29" i="5" s="1"/>
  <c r="HZ29" i="5" a="1"/>
  <c r="HZ29" i="5" s="1"/>
  <c r="HY29" i="5" a="1"/>
  <c r="HY29" i="5" s="1"/>
  <c r="HX29" i="5" a="1"/>
  <c r="HX29" i="5" s="1"/>
  <c r="IA28" i="5" a="1"/>
  <c r="IA28" i="5" s="1"/>
  <c r="HZ28" i="5" a="1"/>
  <c r="HZ28" i="5" s="1"/>
  <c r="HY28" i="5" a="1"/>
  <c r="HY28" i="5" s="1"/>
  <c r="HX28" i="5" a="1"/>
  <c r="HX28" i="5" s="1"/>
  <c r="IA27" i="5" a="1"/>
  <c r="IA27" i="5" s="1"/>
  <c r="HZ27" i="5" a="1"/>
  <c r="HZ27" i="5" s="1"/>
  <c r="HY27" i="5" a="1"/>
  <c r="HY27" i="5" s="1"/>
  <c r="HX27" i="5" a="1"/>
  <c r="HX27" i="5" s="1"/>
  <c r="IA26" i="5" a="1"/>
  <c r="IA26" i="5" s="1"/>
  <c r="HZ26" i="5" a="1"/>
  <c r="HZ26" i="5" s="1"/>
  <c r="HY26" i="5" a="1"/>
  <c r="HY26" i="5" s="1"/>
  <c r="HX26" i="5" a="1"/>
  <c r="HX26" i="5" s="1"/>
  <c r="IA25" i="5" a="1"/>
  <c r="IA25" i="5" s="1"/>
  <c r="HZ25" i="5" a="1"/>
  <c r="HZ25" i="5" s="1"/>
  <c r="HY25" i="5" a="1"/>
  <c r="HY25" i="5" s="1"/>
  <c r="HX25" i="5" a="1"/>
  <c r="HX25" i="5" s="1"/>
  <c r="IA24" i="5" a="1"/>
  <c r="IA24" i="5" s="1"/>
  <c r="HZ24" i="5" a="1"/>
  <c r="HZ24" i="5" s="1"/>
  <c r="HY24" i="5" a="1"/>
  <c r="HY24" i="5" s="1"/>
  <c r="HX24" i="5" a="1"/>
  <c r="HX24" i="5" s="1"/>
  <c r="IA23" i="5" a="1"/>
  <c r="IA23" i="5" s="1"/>
  <c r="HZ23" i="5" a="1"/>
  <c r="HZ23" i="5" s="1"/>
  <c r="HY23" i="5" a="1"/>
  <c r="HY23" i="5" s="1"/>
  <c r="HX23" i="5" a="1"/>
  <c r="HX23" i="5" s="1"/>
  <c r="IA22" i="5" a="1"/>
  <c r="IA22" i="5" s="1"/>
  <c r="HZ22" i="5" a="1"/>
  <c r="HZ22" i="5" s="1"/>
  <c r="HY22" i="5" a="1"/>
  <c r="HY22" i="5" s="1"/>
  <c r="HX22" i="5" a="1"/>
  <c r="HX22" i="5" s="1"/>
  <c r="IA21" i="5" a="1"/>
  <c r="IA21" i="5" s="1"/>
  <c r="HZ21" i="5" a="1"/>
  <c r="HZ21" i="5" s="1"/>
  <c r="HY21" i="5" a="1"/>
  <c r="HY21" i="5" s="1"/>
  <c r="HX21" i="5" a="1"/>
  <c r="HX21" i="5" s="1"/>
  <c r="IA20" i="5" a="1"/>
  <c r="IA20" i="5" s="1"/>
  <c r="HZ20" i="5" a="1"/>
  <c r="HZ20" i="5" s="1"/>
  <c r="HY20" i="5" a="1"/>
  <c r="HY20" i="5" s="1"/>
  <c r="HX20" i="5" a="1"/>
  <c r="HX20" i="5" s="1"/>
  <c r="IA19" i="5" a="1"/>
  <c r="IA19" i="5" s="1"/>
  <c r="HZ19" i="5" a="1"/>
  <c r="HZ19" i="5" s="1"/>
  <c r="HY19" i="5" a="1"/>
  <c r="HY19" i="5" s="1"/>
  <c r="HX19" i="5" a="1"/>
  <c r="HX19" i="5" s="1"/>
  <c r="IA18" i="5" a="1"/>
  <c r="IA18" i="5" s="1"/>
  <c r="HZ18" i="5" a="1"/>
  <c r="HZ18" i="5" s="1"/>
  <c r="HY18" i="5" a="1"/>
  <c r="HY18" i="5" s="1"/>
  <c r="HX18" i="5" a="1"/>
  <c r="HX18" i="5" s="1"/>
  <c r="IA17" i="5" a="1"/>
  <c r="IA17" i="5" s="1"/>
  <c r="HZ17" i="5" a="1"/>
  <c r="HZ17" i="5" s="1"/>
  <c r="HY17" i="5" a="1"/>
  <c r="HY17" i="5" s="1"/>
  <c r="HX17" i="5" a="1"/>
  <c r="HX17" i="5" s="1"/>
  <c r="IA16" i="5" a="1"/>
  <c r="IA16" i="5" s="1"/>
  <c r="HZ16" i="5" a="1"/>
  <c r="HZ16" i="5" s="1"/>
  <c r="HY16" i="5" a="1"/>
  <c r="HY16" i="5" s="1"/>
  <c r="HX16" i="5" a="1"/>
  <c r="HX16" i="5" s="1"/>
  <c r="IA15" i="5" a="1"/>
  <c r="IA15" i="5" s="1"/>
  <c r="HZ15" i="5" a="1"/>
  <c r="HZ15" i="5" s="1"/>
  <c r="HY15" i="5" a="1"/>
  <c r="HY15" i="5" s="1"/>
  <c r="HX15" i="5" a="1"/>
  <c r="HX15" i="5" s="1"/>
  <c r="IA14" i="5" a="1"/>
  <c r="IA14" i="5" s="1"/>
  <c r="HZ14" i="5" a="1"/>
  <c r="HZ14" i="5" s="1"/>
  <c r="HY14" i="5" a="1"/>
  <c r="HY14" i="5" s="1"/>
  <c r="HX14" i="5" a="1"/>
  <c r="HX14" i="5" s="1"/>
  <c r="IA13" i="5" a="1"/>
  <c r="IA13" i="5" s="1"/>
  <c r="HZ13" i="5" a="1"/>
  <c r="HZ13" i="5" s="1"/>
  <c r="HY13" i="5" a="1"/>
  <c r="HY13" i="5" s="1"/>
  <c r="HX13" i="5" a="1"/>
  <c r="HX13" i="5" s="1"/>
  <c r="IA12" i="5" a="1"/>
  <c r="IA12" i="5" s="1"/>
  <c r="HZ12" i="5" a="1"/>
  <c r="HZ12" i="5" s="1"/>
  <c r="HY12" i="5" a="1"/>
  <c r="HY12" i="5" s="1"/>
  <c r="HX12" i="5" a="1"/>
  <c r="HX12" i="5" s="1"/>
  <c r="IA11" i="5" a="1"/>
  <c r="IA11" i="5" s="1"/>
  <c r="HZ11" i="5" a="1"/>
  <c r="HZ11" i="5" s="1"/>
  <c r="HY11" i="5" a="1"/>
  <c r="HY11" i="5" s="1"/>
  <c r="HX11" i="5" a="1"/>
  <c r="HX11" i="5" s="1"/>
  <c r="IA10" i="5" a="1"/>
  <c r="IA10" i="5" s="1"/>
  <c r="HZ10" i="5" a="1"/>
  <c r="HZ10" i="5" s="1"/>
  <c r="HY10" i="5" a="1"/>
  <c r="HY10" i="5" s="1"/>
  <c r="HX10" i="5" a="1"/>
  <c r="HX10" i="5" s="1"/>
  <c r="IA9" i="5" a="1"/>
  <c r="IA9" i="5" s="1"/>
  <c r="HZ9" i="5" a="1"/>
  <c r="HZ9" i="5" s="1"/>
  <c r="HY9" i="5" a="1"/>
  <c r="HY9" i="5" s="1"/>
  <c r="HX9" i="5" a="1"/>
  <c r="HX9" i="5" s="1"/>
  <c r="IA8" i="5" a="1"/>
  <c r="IA8" i="5" s="1"/>
  <c r="HZ8" i="5" a="1"/>
  <c r="HZ8" i="5" s="1"/>
  <c r="HY8" i="5" a="1"/>
  <c r="HY8" i="5" s="1"/>
  <c r="HX8" i="5" a="1"/>
  <c r="HX8" i="5" s="1"/>
  <c r="IA7" i="5" a="1"/>
  <c r="IA7" i="5" s="1"/>
  <c r="HZ7" i="5" a="1"/>
  <c r="HZ7" i="5" s="1"/>
  <c r="HY7" i="5" a="1"/>
  <c r="HY7" i="5" s="1"/>
  <c r="HX7" i="5" a="1"/>
  <c r="HX7" i="5" s="1"/>
  <c r="IA6" i="5" a="1"/>
  <c r="IA6" i="5" s="1"/>
  <c r="HZ6" i="5" a="1"/>
  <c r="HZ6" i="5" s="1"/>
  <c r="HY6" i="5" a="1"/>
  <c r="HY6" i="5" s="1"/>
  <c r="HX6" i="5" a="1"/>
  <c r="HX6" i="5" s="1"/>
  <c r="IA5" i="5" a="1"/>
  <c r="IA5" i="5" s="1"/>
  <c r="HZ5" i="5" a="1"/>
  <c r="HZ5" i="5" s="1"/>
  <c r="HY5" i="5" a="1"/>
  <c r="HY5" i="5" s="1"/>
  <c r="HX5" i="5" a="1"/>
  <c r="HX5" i="5" s="1"/>
  <c r="IA4" i="5" a="1"/>
  <c r="IA4" i="5" s="1"/>
  <c r="HZ4" i="5" a="1"/>
  <c r="HZ4" i="5" s="1"/>
  <c r="HY4" i="5" a="1"/>
  <c r="HY4" i="5" s="1"/>
  <c r="HX4" i="5" a="1"/>
  <c r="HX4" i="5" s="1"/>
  <c r="IA3" i="5" a="1"/>
  <c r="IA3" i="5" s="1"/>
  <c r="HZ3" i="5" a="1"/>
  <c r="HZ3" i="5" s="1"/>
  <c r="HY3" i="5" a="1"/>
  <c r="HY3" i="5" s="1"/>
  <c r="HX3" i="5" a="1"/>
  <c r="HX3" i="5" s="1"/>
  <c r="HQ62" i="5" a="1"/>
  <c r="HQ62" i="5" s="1"/>
  <c r="HP62" i="5" a="1"/>
  <c r="HP62" i="5" s="1"/>
  <c r="HO62" i="5" a="1"/>
  <c r="HO62" i="5" s="1"/>
  <c r="HN62" i="5" a="1"/>
  <c r="HN62" i="5" s="1"/>
  <c r="HQ61" i="5" a="1"/>
  <c r="HQ61" i="5" s="1"/>
  <c r="HP61" i="5" a="1"/>
  <c r="HP61" i="5" s="1"/>
  <c r="HO61" i="5" a="1"/>
  <c r="HO61" i="5" s="1"/>
  <c r="HN61" i="5" a="1"/>
  <c r="HN61" i="5" s="1"/>
  <c r="HQ60" i="5" a="1"/>
  <c r="HQ60" i="5" s="1"/>
  <c r="HP60" i="5" a="1"/>
  <c r="HP60" i="5" s="1"/>
  <c r="HO60" i="5" a="1"/>
  <c r="HO60" i="5" s="1"/>
  <c r="HN60" i="5" a="1"/>
  <c r="HN60" i="5" s="1"/>
  <c r="HQ59" i="5" a="1"/>
  <c r="HQ59" i="5" s="1"/>
  <c r="HP59" i="5" a="1"/>
  <c r="HP59" i="5" s="1"/>
  <c r="HO59" i="5" a="1"/>
  <c r="HO59" i="5" s="1"/>
  <c r="HN59" i="5" a="1"/>
  <c r="HN59" i="5" s="1"/>
  <c r="HQ58" i="5" a="1"/>
  <c r="HQ58" i="5" s="1"/>
  <c r="HP58" i="5" a="1"/>
  <c r="HP58" i="5" s="1"/>
  <c r="HO58" i="5" a="1"/>
  <c r="HO58" i="5" s="1"/>
  <c r="HN58" i="5" a="1"/>
  <c r="HN58" i="5" s="1"/>
  <c r="HQ57" i="5" a="1"/>
  <c r="HQ57" i="5" s="1"/>
  <c r="HP57" i="5" a="1"/>
  <c r="HP57" i="5" s="1"/>
  <c r="HO57" i="5" a="1"/>
  <c r="HO57" i="5" s="1"/>
  <c r="HN57" i="5" a="1"/>
  <c r="HN57" i="5" s="1"/>
  <c r="HQ56" i="5" a="1"/>
  <c r="HQ56" i="5" s="1"/>
  <c r="HP56" i="5" a="1"/>
  <c r="HP56" i="5" s="1"/>
  <c r="HO56" i="5" a="1"/>
  <c r="HO56" i="5" s="1"/>
  <c r="HN56" i="5" a="1"/>
  <c r="HN56" i="5" s="1"/>
  <c r="HQ55" i="5" a="1"/>
  <c r="HQ55" i="5" s="1"/>
  <c r="HP55" i="5" a="1"/>
  <c r="HP55" i="5" s="1"/>
  <c r="HO55" i="5" a="1"/>
  <c r="HO55" i="5" s="1"/>
  <c r="HN55" i="5" a="1"/>
  <c r="HN55" i="5" s="1"/>
  <c r="HQ54" i="5" a="1"/>
  <c r="HQ54" i="5" s="1"/>
  <c r="HP54" i="5" a="1"/>
  <c r="HP54" i="5" s="1"/>
  <c r="HO54" i="5" a="1"/>
  <c r="HO54" i="5" s="1"/>
  <c r="HN54" i="5" a="1"/>
  <c r="HN54" i="5" s="1"/>
  <c r="HQ53" i="5" a="1"/>
  <c r="HQ53" i="5" s="1"/>
  <c r="HP53" i="5" a="1"/>
  <c r="HP53" i="5" s="1"/>
  <c r="HO53" i="5" a="1"/>
  <c r="HO53" i="5" s="1"/>
  <c r="HN53" i="5" a="1"/>
  <c r="HN53" i="5" s="1"/>
  <c r="HQ52" i="5" a="1"/>
  <c r="HQ52" i="5" s="1"/>
  <c r="HP52" i="5" a="1"/>
  <c r="HP52" i="5" s="1"/>
  <c r="HO52" i="5" a="1"/>
  <c r="HO52" i="5" s="1"/>
  <c r="HN52" i="5" a="1"/>
  <c r="HN52" i="5" s="1"/>
  <c r="HQ51" i="5" a="1"/>
  <c r="HQ51" i="5" s="1"/>
  <c r="HP51" i="5" a="1"/>
  <c r="HP51" i="5" s="1"/>
  <c r="HO51" i="5" a="1"/>
  <c r="HO51" i="5" s="1"/>
  <c r="HN51" i="5" a="1"/>
  <c r="HN51" i="5" s="1"/>
  <c r="HQ50" i="5" a="1"/>
  <c r="HQ50" i="5" s="1"/>
  <c r="HP50" i="5" a="1"/>
  <c r="HP50" i="5" s="1"/>
  <c r="HO50" i="5" a="1"/>
  <c r="HO50" i="5" s="1"/>
  <c r="HN50" i="5" a="1"/>
  <c r="HN50" i="5" s="1"/>
  <c r="HQ49" i="5" a="1"/>
  <c r="HQ49" i="5" s="1"/>
  <c r="HP49" i="5" a="1"/>
  <c r="HP49" i="5" s="1"/>
  <c r="HO49" i="5" a="1"/>
  <c r="HO49" i="5" s="1"/>
  <c r="HN49" i="5" a="1"/>
  <c r="HN49" i="5" s="1"/>
  <c r="HQ48" i="5" a="1"/>
  <c r="HQ48" i="5" s="1"/>
  <c r="HP48" i="5" a="1"/>
  <c r="HP48" i="5" s="1"/>
  <c r="HO48" i="5" a="1"/>
  <c r="HO48" i="5" s="1"/>
  <c r="HN48" i="5" a="1"/>
  <c r="HN48" i="5" s="1"/>
  <c r="HQ47" i="5" a="1"/>
  <c r="HQ47" i="5" s="1"/>
  <c r="HP47" i="5" a="1"/>
  <c r="HP47" i="5" s="1"/>
  <c r="HO47" i="5" a="1"/>
  <c r="HO47" i="5" s="1"/>
  <c r="HN47" i="5" a="1"/>
  <c r="HN47" i="5" s="1"/>
  <c r="HQ46" i="5" a="1"/>
  <c r="HQ46" i="5" s="1"/>
  <c r="HP46" i="5" a="1"/>
  <c r="HP46" i="5" s="1"/>
  <c r="HO46" i="5" a="1"/>
  <c r="HO46" i="5" s="1"/>
  <c r="HN46" i="5" a="1"/>
  <c r="HN46" i="5" s="1"/>
  <c r="HQ45" i="5" a="1"/>
  <c r="HQ45" i="5" s="1"/>
  <c r="HP45" i="5" a="1"/>
  <c r="HP45" i="5" s="1"/>
  <c r="HO45" i="5" a="1"/>
  <c r="HO45" i="5" s="1"/>
  <c r="HN45" i="5" a="1"/>
  <c r="HN45" i="5" s="1"/>
  <c r="HQ44" i="5" a="1"/>
  <c r="HQ44" i="5" s="1"/>
  <c r="HP44" i="5" a="1"/>
  <c r="HP44" i="5" s="1"/>
  <c r="HO44" i="5" a="1"/>
  <c r="HO44" i="5" s="1"/>
  <c r="HN44" i="5" a="1"/>
  <c r="HN44" i="5" s="1"/>
  <c r="HQ43" i="5" a="1"/>
  <c r="HQ43" i="5" s="1"/>
  <c r="HP43" i="5" a="1"/>
  <c r="HP43" i="5" s="1"/>
  <c r="HO43" i="5" a="1"/>
  <c r="HO43" i="5" s="1"/>
  <c r="HN43" i="5" a="1"/>
  <c r="HN43" i="5" s="1"/>
  <c r="HQ42" i="5" a="1"/>
  <c r="HQ42" i="5" s="1"/>
  <c r="HP42" i="5" a="1"/>
  <c r="HP42" i="5" s="1"/>
  <c r="HO42" i="5" a="1"/>
  <c r="HO42" i="5" s="1"/>
  <c r="HN42" i="5" a="1"/>
  <c r="HN42" i="5" s="1"/>
  <c r="HQ41" i="5" a="1"/>
  <c r="HQ41" i="5" s="1"/>
  <c r="HP41" i="5" a="1"/>
  <c r="HP41" i="5" s="1"/>
  <c r="HO41" i="5" a="1"/>
  <c r="HO41" i="5" s="1"/>
  <c r="HN41" i="5" a="1"/>
  <c r="HN41" i="5" s="1"/>
  <c r="HQ40" i="5" a="1"/>
  <c r="HQ40" i="5" s="1"/>
  <c r="HP40" i="5" a="1"/>
  <c r="HP40" i="5" s="1"/>
  <c r="HO40" i="5" a="1"/>
  <c r="HO40" i="5" s="1"/>
  <c r="HN40" i="5" a="1"/>
  <c r="HN40" i="5" s="1"/>
  <c r="HQ39" i="5" a="1"/>
  <c r="HQ39" i="5" s="1"/>
  <c r="HP39" i="5" a="1"/>
  <c r="HP39" i="5" s="1"/>
  <c r="HO39" i="5" a="1"/>
  <c r="HO39" i="5" s="1"/>
  <c r="HN39" i="5" a="1"/>
  <c r="HN39" i="5" s="1"/>
  <c r="HQ38" i="5" a="1"/>
  <c r="HQ38" i="5" s="1"/>
  <c r="HP38" i="5" a="1"/>
  <c r="HP38" i="5" s="1"/>
  <c r="HO38" i="5" a="1"/>
  <c r="HO38" i="5" s="1"/>
  <c r="HN38" i="5" a="1"/>
  <c r="HN38" i="5" s="1"/>
  <c r="HQ37" i="5" a="1"/>
  <c r="HQ37" i="5" s="1"/>
  <c r="HP37" i="5" a="1"/>
  <c r="HP37" i="5" s="1"/>
  <c r="HO37" i="5" a="1"/>
  <c r="HO37" i="5" s="1"/>
  <c r="HN37" i="5" a="1"/>
  <c r="HN37" i="5" s="1"/>
  <c r="HQ36" i="5" a="1"/>
  <c r="HQ36" i="5" s="1"/>
  <c r="HP36" i="5" a="1"/>
  <c r="HP36" i="5" s="1"/>
  <c r="HO36" i="5" a="1"/>
  <c r="HO36" i="5" s="1"/>
  <c r="HN36" i="5" a="1"/>
  <c r="HN36" i="5" s="1"/>
  <c r="HQ35" i="5" a="1"/>
  <c r="HQ35" i="5" s="1"/>
  <c r="HP35" i="5" a="1"/>
  <c r="HP35" i="5" s="1"/>
  <c r="HO35" i="5" a="1"/>
  <c r="HO35" i="5" s="1"/>
  <c r="HN35" i="5" a="1"/>
  <c r="HN35" i="5" s="1"/>
  <c r="HQ34" i="5" a="1"/>
  <c r="HQ34" i="5" s="1"/>
  <c r="HP34" i="5" a="1"/>
  <c r="HP34" i="5" s="1"/>
  <c r="HO34" i="5" a="1"/>
  <c r="HO34" i="5" s="1"/>
  <c r="HN34" i="5" a="1"/>
  <c r="HN34" i="5" s="1"/>
  <c r="HQ33" i="5" a="1"/>
  <c r="HQ33" i="5" s="1"/>
  <c r="HP33" i="5" a="1"/>
  <c r="HP33" i="5" s="1"/>
  <c r="HO33" i="5" a="1"/>
  <c r="HO33" i="5" s="1"/>
  <c r="HN33" i="5" a="1"/>
  <c r="HN33" i="5" s="1"/>
  <c r="HQ32" i="5" a="1"/>
  <c r="HQ32" i="5" s="1"/>
  <c r="HP32" i="5" a="1"/>
  <c r="HP32" i="5" s="1"/>
  <c r="HO32" i="5" a="1"/>
  <c r="HO32" i="5" s="1"/>
  <c r="HN32" i="5" a="1"/>
  <c r="HN32" i="5" s="1"/>
  <c r="HQ31" i="5" a="1"/>
  <c r="HQ31" i="5" s="1"/>
  <c r="HP31" i="5" a="1"/>
  <c r="HP31" i="5" s="1"/>
  <c r="HO31" i="5" a="1"/>
  <c r="HO31" i="5" s="1"/>
  <c r="HN31" i="5" a="1"/>
  <c r="HN31" i="5" s="1"/>
  <c r="HQ30" i="5" a="1"/>
  <c r="HQ30" i="5" s="1"/>
  <c r="HP30" i="5" a="1"/>
  <c r="HP30" i="5" s="1"/>
  <c r="HO30" i="5" a="1"/>
  <c r="HO30" i="5" s="1"/>
  <c r="HN30" i="5" a="1"/>
  <c r="HN30" i="5" s="1"/>
  <c r="HQ29" i="5" a="1"/>
  <c r="HQ29" i="5" s="1"/>
  <c r="HP29" i="5" a="1"/>
  <c r="HP29" i="5" s="1"/>
  <c r="HO29" i="5" a="1"/>
  <c r="HO29" i="5" s="1"/>
  <c r="HN29" i="5" a="1"/>
  <c r="HN29" i="5" s="1"/>
  <c r="HQ28" i="5" a="1"/>
  <c r="HQ28" i="5" s="1"/>
  <c r="HP28" i="5" a="1"/>
  <c r="HP28" i="5" s="1"/>
  <c r="HO28" i="5" a="1"/>
  <c r="HO28" i="5" s="1"/>
  <c r="HN28" i="5" a="1"/>
  <c r="HN28" i="5" s="1"/>
  <c r="HQ27" i="5" a="1"/>
  <c r="HQ27" i="5" s="1"/>
  <c r="HP27" i="5" a="1"/>
  <c r="HP27" i="5" s="1"/>
  <c r="HO27" i="5" a="1"/>
  <c r="HO27" i="5" s="1"/>
  <c r="HN27" i="5" a="1"/>
  <c r="HN27" i="5" s="1"/>
  <c r="HQ26" i="5" a="1"/>
  <c r="HQ26" i="5" s="1"/>
  <c r="HP26" i="5" a="1"/>
  <c r="HP26" i="5" s="1"/>
  <c r="HO26" i="5" a="1"/>
  <c r="HO26" i="5" s="1"/>
  <c r="HN26" i="5" a="1"/>
  <c r="HN26" i="5" s="1"/>
  <c r="HQ25" i="5" a="1"/>
  <c r="HQ25" i="5" s="1"/>
  <c r="HP25" i="5" a="1"/>
  <c r="HP25" i="5" s="1"/>
  <c r="HO25" i="5" a="1"/>
  <c r="HO25" i="5" s="1"/>
  <c r="HN25" i="5" a="1"/>
  <c r="HN25" i="5" s="1"/>
  <c r="HQ24" i="5" a="1"/>
  <c r="HQ24" i="5" s="1"/>
  <c r="HP24" i="5" a="1"/>
  <c r="HP24" i="5" s="1"/>
  <c r="HO24" i="5" a="1"/>
  <c r="HO24" i="5" s="1"/>
  <c r="HN24" i="5" a="1"/>
  <c r="HN24" i="5" s="1"/>
  <c r="HQ23" i="5" a="1"/>
  <c r="HQ23" i="5" s="1"/>
  <c r="HP23" i="5" a="1"/>
  <c r="HP23" i="5" s="1"/>
  <c r="HO23" i="5" a="1"/>
  <c r="HO23" i="5" s="1"/>
  <c r="HN23" i="5" a="1"/>
  <c r="HN23" i="5" s="1"/>
  <c r="HQ22" i="5" a="1"/>
  <c r="HQ22" i="5" s="1"/>
  <c r="HP22" i="5" a="1"/>
  <c r="HP22" i="5" s="1"/>
  <c r="HO22" i="5" a="1"/>
  <c r="HO22" i="5" s="1"/>
  <c r="HN22" i="5" a="1"/>
  <c r="HN22" i="5" s="1"/>
  <c r="HQ21" i="5" a="1"/>
  <c r="HQ21" i="5" s="1"/>
  <c r="HP21" i="5" a="1"/>
  <c r="HP21" i="5" s="1"/>
  <c r="HO21" i="5" a="1"/>
  <c r="HO21" i="5" s="1"/>
  <c r="HN21" i="5" a="1"/>
  <c r="HN21" i="5" s="1"/>
  <c r="HQ20" i="5" a="1"/>
  <c r="HQ20" i="5" s="1"/>
  <c r="HP20" i="5" a="1"/>
  <c r="HP20" i="5" s="1"/>
  <c r="HO20" i="5" a="1"/>
  <c r="HO20" i="5" s="1"/>
  <c r="HN20" i="5" a="1"/>
  <c r="HN20" i="5" s="1"/>
  <c r="HQ19" i="5" a="1"/>
  <c r="HQ19" i="5" s="1"/>
  <c r="HP19" i="5" a="1"/>
  <c r="HP19" i="5" s="1"/>
  <c r="HO19" i="5" a="1"/>
  <c r="HO19" i="5" s="1"/>
  <c r="HN19" i="5" a="1"/>
  <c r="HN19" i="5" s="1"/>
  <c r="HQ18" i="5" a="1"/>
  <c r="HQ18" i="5" s="1"/>
  <c r="HP18" i="5" a="1"/>
  <c r="HP18" i="5" s="1"/>
  <c r="HO18" i="5" a="1"/>
  <c r="HO18" i="5" s="1"/>
  <c r="HN18" i="5" a="1"/>
  <c r="HN18" i="5" s="1"/>
  <c r="HQ17" i="5" a="1"/>
  <c r="HQ17" i="5" s="1"/>
  <c r="HP17" i="5" a="1"/>
  <c r="HP17" i="5" s="1"/>
  <c r="HO17" i="5" a="1"/>
  <c r="HO17" i="5" s="1"/>
  <c r="HN17" i="5" a="1"/>
  <c r="HN17" i="5" s="1"/>
  <c r="HQ16" i="5" a="1"/>
  <c r="HQ16" i="5" s="1"/>
  <c r="HP16" i="5" a="1"/>
  <c r="HP16" i="5" s="1"/>
  <c r="HO16" i="5" a="1"/>
  <c r="HO16" i="5" s="1"/>
  <c r="HN16" i="5" a="1"/>
  <c r="HN16" i="5" s="1"/>
  <c r="HQ15" i="5" a="1"/>
  <c r="HQ15" i="5" s="1"/>
  <c r="HP15" i="5" a="1"/>
  <c r="HP15" i="5" s="1"/>
  <c r="HO15" i="5" a="1"/>
  <c r="HO15" i="5" s="1"/>
  <c r="HN15" i="5" a="1"/>
  <c r="HN15" i="5" s="1"/>
  <c r="HQ14" i="5" a="1"/>
  <c r="HQ14" i="5" s="1"/>
  <c r="HP14" i="5" a="1"/>
  <c r="HP14" i="5" s="1"/>
  <c r="HO14" i="5" a="1"/>
  <c r="HO14" i="5" s="1"/>
  <c r="HN14" i="5" a="1"/>
  <c r="HN14" i="5" s="1"/>
  <c r="HQ13" i="5" a="1"/>
  <c r="HQ13" i="5" s="1"/>
  <c r="HP13" i="5" a="1"/>
  <c r="HP13" i="5" s="1"/>
  <c r="HO13" i="5" a="1"/>
  <c r="HO13" i="5" s="1"/>
  <c r="HN13" i="5" a="1"/>
  <c r="HN13" i="5" s="1"/>
  <c r="HQ12" i="5" a="1"/>
  <c r="HQ12" i="5" s="1"/>
  <c r="HP12" i="5" a="1"/>
  <c r="HP12" i="5" s="1"/>
  <c r="HO12" i="5" a="1"/>
  <c r="HO12" i="5" s="1"/>
  <c r="HN12" i="5" a="1"/>
  <c r="HN12" i="5" s="1"/>
  <c r="HQ11" i="5" a="1"/>
  <c r="HQ11" i="5" s="1"/>
  <c r="HP11" i="5" a="1"/>
  <c r="HP11" i="5" s="1"/>
  <c r="HO11" i="5" a="1"/>
  <c r="HO11" i="5" s="1"/>
  <c r="HN11" i="5" a="1"/>
  <c r="HN11" i="5" s="1"/>
  <c r="HQ10" i="5" a="1"/>
  <c r="HQ10" i="5" s="1"/>
  <c r="HP10" i="5" a="1"/>
  <c r="HP10" i="5" s="1"/>
  <c r="HO10" i="5" a="1"/>
  <c r="HO10" i="5" s="1"/>
  <c r="HN10" i="5" a="1"/>
  <c r="HN10" i="5" s="1"/>
  <c r="HQ9" i="5" a="1"/>
  <c r="HQ9" i="5" s="1"/>
  <c r="HP9" i="5" a="1"/>
  <c r="HP9" i="5" s="1"/>
  <c r="HO9" i="5" a="1"/>
  <c r="HO9" i="5" s="1"/>
  <c r="HN9" i="5" a="1"/>
  <c r="HN9" i="5" s="1"/>
  <c r="HQ8" i="5" a="1"/>
  <c r="HQ8" i="5" s="1"/>
  <c r="HP8" i="5" a="1"/>
  <c r="HP8" i="5" s="1"/>
  <c r="HO8" i="5" a="1"/>
  <c r="HO8" i="5" s="1"/>
  <c r="HN8" i="5" a="1"/>
  <c r="HN8" i="5" s="1"/>
  <c r="HQ7" i="5" a="1"/>
  <c r="HQ7" i="5" s="1"/>
  <c r="HP7" i="5" a="1"/>
  <c r="HP7" i="5" s="1"/>
  <c r="HO7" i="5" a="1"/>
  <c r="HO7" i="5" s="1"/>
  <c r="HN7" i="5" a="1"/>
  <c r="HN7" i="5" s="1"/>
  <c r="HQ6" i="5" a="1"/>
  <c r="HQ6" i="5" s="1"/>
  <c r="HP6" i="5" a="1"/>
  <c r="HP6" i="5" s="1"/>
  <c r="HO6" i="5" a="1"/>
  <c r="HO6" i="5" s="1"/>
  <c r="HN6" i="5" a="1"/>
  <c r="HN6" i="5" s="1"/>
  <c r="HQ5" i="5" a="1"/>
  <c r="HQ5" i="5" s="1"/>
  <c r="HP5" i="5" a="1"/>
  <c r="HP5" i="5" s="1"/>
  <c r="HO5" i="5" a="1"/>
  <c r="HO5" i="5" s="1"/>
  <c r="HN5" i="5" a="1"/>
  <c r="HN5" i="5" s="1"/>
  <c r="HQ4" i="5" a="1"/>
  <c r="HQ4" i="5" s="1"/>
  <c r="HP4" i="5" a="1"/>
  <c r="HP4" i="5" s="1"/>
  <c r="HO4" i="5" a="1"/>
  <c r="HO4" i="5" s="1"/>
  <c r="HN4" i="5" a="1"/>
  <c r="HN4" i="5" s="1"/>
  <c r="HQ3" i="5" a="1"/>
  <c r="HQ3" i="5" s="1"/>
  <c r="HP3" i="5" a="1"/>
  <c r="HP3" i="5" s="1"/>
  <c r="HO3" i="5" a="1"/>
  <c r="HO3" i="5" s="1"/>
  <c r="HN3" i="5" a="1"/>
  <c r="HN3" i="5" s="1"/>
  <c r="F3" i="8" l="1"/>
  <c r="HG62" i="5" l="1" a="1"/>
  <c r="HG62" i="5" s="1"/>
  <c r="HF62" i="5" a="1"/>
  <c r="HF62" i="5" s="1"/>
  <c r="HE62" i="5" a="1"/>
  <c r="HE62" i="5" s="1"/>
  <c r="HD62" i="5" a="1"/>
  <c r="HD62" i="5" s="1"/>
  <c r="HG61" i="5" a="1"/>
  <c r="HG61" i="5" s="1"/>
  <c r="HF61" i="5" a="1"/>
  <c r="HF61" i="5" s="1"/>
  <c r="HE61" i="5" a="1"/>
  <c r="HE61" i="5" s="1"/>
  <c r="HD61" i="5" a="1"/>
  <c r="HD61" i="5" s="1"/>
  <c r="HG60" i="5" a="1"/>
  <c r="HG60" i="5" s="1"/>
  <c r="HF60" i="5" a="1"/>
  <c r="HF60" i="5" s="1"/>
  <c r="HE60" i="5" a="1"/>
  <c r="HE60" i="5" s="1"/>
  <c r="HD60" i="5" a="1"/>
  <c r="HD60" i="5" s="1"/>
  <c r="HG59" i="5" a="1"/>
  <c r="HG59" i="5" s="1"/>
  <c r="HF59" i="5" a="1"/>
  <c r="HF59" i="5" s="1"/>
  <c r="HE59" i="5" a="1"/>
  <c r="HE59" i="5" s="1"/>
  <c r="HD59" i="5" a="1"/>
  <c r="HD59" i="5" s="1"/>
  <c r="HG58" i="5" a="1"/>
  <c r="HG58" i="5" s="1"/>
  <c r="HF58" i="5" a="1"/>
  <c r="HF58" i="5" s="1"/>
  <c r="HE58" i="5" a="1"/>
  <c r="HE58" i="5" s="1"/>
  <c r="HD58" i="5" a="1"/>
  <c r="HD58" i="5" s="1"/>
  <c r="HG57" i="5" a="1"/>
  <c r="HG57" i="5" s="1"/>
  <c r="HF57" i="5" a="1"/>
  <c r="HF57" i="5" s="1"/>
  <c r="HE57" i="5" a="1"/>
  <c r="HE57" i="5" s="1"/>
  <c r="HD57" i="5" a="1"/>
  <c r="HD57" i="5" s="1"/>
  <c r="HG56" i="5" a="1"/>
  <c r="HG56" i="5" s="1"/>
  <c r="HF56" i="5" a="1"/>
  <c r="HF56" i="5" s="1"/>
  <c r="HE56" i="5" a="1"/>
  <c r="HE56" i="5" s="1"/>
  <c r="HD56" i="5" a="1"/>
  <c r="HD56" i="5" s="1"/>
  <c r="HG55" i="5" a="1"/>
  <c r="HG55" i="5" s="1"/>
  <c r="HF55" i="5" a="1"/>
  <c r="HF55" i="5" s="1"/>
  <c r="HE55" i="5" a="1"/>
  <c r="HE55" i="5" s="1"/>
  <c r="HD55" i="5" a="1"/>
  <c r="HD55" i="5" s="1"/>
  <c r="HG54" i="5" a="1"/>
  <c r="HG54" i="5" s="1"/>
  <c r="HF54" i="5" a="1"/>
  <c r="HF54" i="5" s="1"/>
  <c r="HE54" i="5" a="1"/>
  <c r="HE54" i="5" s="1"/>
  <c r="HD54" i="5" a="1"/>
  <c r="HD54" i="5" s="1"/>
  <c r="HG53" i="5" a="1"/>
  <c r="HG53" i="5" s="1"/>
  <c r="HF53" i="5" a="1"/>
  <c r="HF53" i="5" s="1"/>
  <c r="HE53" i="5" a="1"/>
  <c r="HE53" i="5" s="1"/>
  <c r="HD53" i="5" a="1"/>
  <c r="HD53" i="5" s="1"/>
  <c r="HG52" i="5" a="1"/>
  <c r="HG52" i="5" s="1"/>
  <c r="HF52" i="5" a="1"/>
  <c r="HF52" i="5" s="1"/>
  <c r="HE52" i="5" a="1"/>
  <c r="HE52" i="5" s="1"/>
  <c r="HD52" i="5" a="1"/>
  <c r="HD52" i="5" s="1"/>
  <c r="HG51" i="5" a="1"/>
  <c r="HG51" i="5" s="1"/>
  <c r="HF51" i="5" a="1"/>
  <c r="HF51" i="5" s="1"/>
  <c r="HE51" i="5" a="1"/>
  <c r="HE51" i="5" s="1"/>
  <c r="HD51" i="5" a="1"/>
  <c r="HD51" i="5" s="1"/>
  <c r="HG50" i="5" a="1"/>
  <c r="HG50" i="5" s="1"/>
  <c r="HF50" i="5" a="1"/>
  <c r="HF50" i="5" s="1"/>
  <c r="HE50" i="5" a="1"/>
  <c r="HE50" i="5" s="1"/>
  <c r="HD50" i="5" a="1"/>
  <c r="HD50" i="5" s="1"/>
  <c r="HG49" i="5" a="1"/>
  <c r="HG49" i="5" s="1"/>
  <c r="HF49" i="5" a="1"/>
  <c r="HF49" i="5" s="1"/>
  <c r="HE49" i="5" a="1"/>
  <c r="HE49" i="5" s="1"/>
  <c r="HD49" i="5" a="1"/>
  <c r="HD49" i="5" s="1"/>
  <c r="HG48" i="5" a="1"/>
  <c r="HG48" i="5" s="1"/>
  <c r="HF48" i="5" a="1"/>
  <c r="HF48" i="5" s="1"/>
  <c r="HE48" i="5" a="1"/>
  <c r="HE48" i="5" s="1"/>
  <c r="HD48" i="5" a="1"/>
  <c r="HD48" i="5" s="1"/>
  <c r="HG47" i="5" a="1"/>
  <c r="HG47" i="5" s="1"/>
  <c r="HF47" i="5" a="1"/>
  <c r="HF47" i="5" s="1"/>
  <c r="HE47" i="5" a="1"/>
  <c r="HE47" i="5" s="1"/>
  <c r="HD47" i="5" a="1"/>
  <c r="HD47" i="5" s="1"/>
  <c r="HG46" i="5" a="1"/>
  <c r="HG46" i="5" s="1"/>
  <c r="HF46" i="5" a="1"/>
  <c r="HF46" i="5" s="1"/>
  <c r="HE46" i="5" a="1"/>
  <c r="HE46" i="5" s="1"/>
  <c r="HD46" i="5" a="1"/>
  <c r="HD46" i="5" s="1"/>
  <c r="HG45" i="5" a="1"/>
  <c r="HG45" i="5" s="1"/>
  <c r="HF45" i="5" a="1"/>
  <c r="HF45" i="5" s="1"/>
  <c r="HE45" i="5" a="1"/>
  <c r="HE45" i="5" s="1"/>
  <c r="HD45" i="5" a="1"/>
  <c r="HD45" i="5" s="1"/>
  <c r="HG44" i="5" a="1"/>
  <c r="HG44" i="5" s="1"/>
  <c r="HF44" i="5" a="1"/>
  <c r="HF44" i="5" s="1"/>
  <c r="HE44" i="5" a="1"/>
  <c r="HE44" i="5" s="1"/>
  <c r="HD44" i="5" a="1"/>
  <c r="HD44" i="5" s="1"/>
  <c r="HG43" i="5" a="1"/>
  <c r="HG43" i="5" s="1"/>
  <c r="HF43" i="5" a="1"/>
  <c r="HF43" i="5" s="1"/>
  <c r="HE43" i="5" a="1"/>
  <c r="HE43" i="5" s="1"/>
  <c r="HD43" i="5" a="1"/>
  <c r="HD43" i="5" s="1"/>
  <c r="HG42" i="5" a="1"/>
  <c r="HG42" i="5" s="1"/>
  <c r="HF42" i="5" a="1"/>
  <c r="HF42" i="5" s="1"/>
  <c r="HE42" i="5" a="1"/>
  <c r="HE42" i="5" s="1"/>
  <c r="HD42" i="5" a="1"/>
  <c r="HD42" i="5" s="1"/>
  <c r="HG41" i="5" a="1"/>
  <c r="HG41" i="5" s="1"/>
  <c r="HF41" i="5" a="1"/>
  <c r="HF41" i="5" s="1"/>
  <c r="HE41" i="5" a="1"/>
  <c r="HE41" i="5" s="1"/>
  <c r="HD41" i="5" a="1"/>
  <c r="HD41" i="5" s="1"/>
  <c r="HG40" i="5" a="1"/>
  <c r="HG40" i="5" s="1"/>
  <c r="HF40" i="5" a="1"/>
  <c r="HF40" i="5" s="1"/>
  <c r="HE40" i="5" a="1"/>
  <c r="HE40" i="5" s="1"/>
  <c r="HD40" i="5" a="1"/>
  <c r="HD40" i="5" s="1"/>
  <c r="HG39" i="5" a="1"/>
  <c r="HG39" i="5" s="1"/>
  <c r="HF39" i="5" a="1"/>
  <c r="HF39" i="5" s="1"/>
  <c r="HE39" i="5" a="1"/>
  <c r="HE39" i="5" s="1"/>
  <c r="HD39" i="5" a="1"/>
  <c r="HD39" i="5" s="1"/>
  <c r="HG38" i="5" a="1"/>
  <c r="HG38" i="5" s="1"/>
  <c r="HF38" i="5" a="1"/>
  <c r="HF38" i="5" s="1"/>
  <c r="HE38" i="5" a="1"/>
  <c r="HE38" i="5" s="1"/>
  <c r="HD38" i="5" a="1"/>
  <c r="HD38" i="5" s="1"/>
  <c r="HG37" i="5" a="1"/>
  <c r="HG37" i="5" s="1"/>
  <c r="HF37" i="5" a="1"/>
  <c r="HF37" i="5" s="1"/>
  <c r="HE37" i="5" a="1"/>
  <c r="HE37" i="5" s="1"/>
  <c r="HD37" i="5" a="1"/>
  <c r="HD37" i="5" s="1"/>
  <c r="HG36" i="5" a="1"/>
  <c r="HG36" i="5" s="1"/>
  <c r="HF36" i="5" a="1"/>
  <c r="HF36" i="5" s="1"/>
  <c r="HE36" i="5" a="1"/>
  <c r="HE36" i="5" s="1"/>
  <c r="HD36" i="5" a="1"/>
  <c r="HD36" i="5" s="1"/>
  <c r="HG35" i="5" a="1"/>
  <c r="HG35" i="5" s="1"/>
  <c r="HF35" i="5" a="1"/>
  <c r="HF35" i="5" s="1"/>
  <c r="HE35" i="5" a="1"/>
  <c r="HE35" i="5" s="1"/>
  <c r="HD35" i="5" a="1"/>
  <c r="HD35" i="5" s="1"/>
  <c r="HG34" i="5" a="1"/>
  <c r="HG34" i="5" s="1"/>
  <c r="HF34" i="5" a="1"/>
  <c r="HF34" i="5" s="1"/>
  <c r="HE34" i="5" a="1"/>
  <c r="HE34" i="5" s="1"/>
  <c r="HD34" i="5" a="1"/>
  <c r="HD34" i="5" s="1"/>
  <c r="HG33" i="5" a="1"/>
  <c r="HG33" i="5" s="1"/>
  <c r="HF33" i="5" a="1"/>
  <c r="HF33" i="5" s="1"/>
  <c r="HE33" i="5" a="1"/>
  <c r="HE33" i="5" s="1"/>
  <c r="HD33" i="5" a="1"/>
  <c r="HD33" i="5" s="1"/>
  <c r="HG32" i="5" a="1"/>
  <c r="HG32" i="5" s="1"/>
  <c r="HF32" i="5" a="1"/>
  <c r="HF32" i="5" s="1"/>
  <c r="HE32" i="5" a="1"/>
  <c r="HE32" i="5" s="1"/>
  <c r="HD32" i="5" a="1"/>
  <c r="HD32" i="5" s="1"/>
  <c r="HG31" i="5" a="1"/>
  <c r="HG31" i="5" s="1"/>
  <c r="HF31" i="5" a="1"/>
  <c r="HF31" i="5" s="1"/>
  <c r="HE31" i="5" a="1"/>
  <c r="HE31" i="5" s="1"/>
  <c r="HD31" i="5" a="1"/>
  <c r="HD31" i="5" s="1"/>
  <c r="HG30" i="5" a="1"/>
  <c r="HG30" i="5" s="1"/>
  <c r="HF30" i="5" a="1"/>
  <c r="HF30" i="5" s="1"/>
  <c r="HE30" i="5" a="1"/>
  <c r="HE30" i="5" s="1"/>
  <c r="HD30" i="5" a="1"/>
  <c r="HD30" i="5" s="1"/>
  <c r="HG29" i="5" a="1"/>
  <c r="HG29" i="5" s="1"/>
  <c r="HF29" i="5" a="1"/>
  <c r="HF29" i="5" s="1"/>
  <c r="HE29" i="5" a="1"/>
  <c r="HE29" i="5" s="1"/>
  <c r="HD29" i="5" a="1"/>
  <c r="HD29" i="5" s="1"/>
  <c r="HG28" i="5" a="1"/>
  <c r="HG28" i="5" s="1"/>
  <c r="HF28" i="5" a="1"/>
  <c r="HF28" i="5" s="1"/>
  <c r="HE28" i="5" a="1"/>
  <c r="HE28" i="5" s="1"/>
  <c r="HD28" i="5" a="1"/>
  <c r="HD28" i="5" s="1"/>
  <c r="HG27" i="5" a="1"/>
  <c r="HG27" i="5" s="1"/>
  <c r="HF27" i="5" a="1"/>
  <c r="HF27" i="5" s="1"/>
  <c r="HE27" i="5" a="1"/>
  <c r="HE27" i="5" s="1"/>
  <c r="HD27" i="5" a="1"/>
  <c r="HD27" i="5" s="1"/>
  <c r="HG26" i="5" a="1"/>
  <c r="HG26" i="5" s="1"/>
  <c r="HF26" i="5" a="1"/>
  <c r="HF26" i="5" s="1"/>
  <c r="HE26" i="5" a="1"/>
  <c r="HE26" i="5" s="1"/>
  <c r="HD26" i="5" a="1"/>
  <c r="HD26" i="5" s="1"/>
  <c r="HG25" i="5" a="1"/>
  <c r="HG25" i="5" s="1"/>
  <c r="HF25" i="5" a="1"/>
  <c r="HF25" i="5" s="1"/>
  <c r="HE25" i="5" a="1"/>
  <c r="HE25" i="5" s="1"/>
  <c r="HD25" i="5" a="1"/>
  <c r="HD25" i="5" s="1"/>
  <c r="HG24" i="5" a="1"/>
  <c r="HG24" i="5" s="1"/>
  <c r="HF24" i="5" a="1"/>
  <c r="HF24" i="5" s="1"/>
  <c r="HE24" i="5" a="1"/>
  <c r="HE24" i="5" s="1"/>
  <c r="HD24" i="5" a="1"/>
  <c r="HD24" i="5" s="1"/>
  <c r="HG23" i="5" a="1"/>
  <c r="HG23" i="5" s="1"/>
  <c r="HF23" i="5" a="1"/>
  <c r="HF23" i="5" s="1"/>
  <c r="HE23" i="5" a="1"/>
  <c r="HE23" i="5" s="1"/>
  <c r="HD23" i="5" a="1"/>
  <c r="HD23" i="5" s="1"/>
  <c r="HG22" i="5" a="1"/>
  <c r="HG22" i="5" s="1"/>
  <c r="HF22" i="5" a="1"/>
  <c r="HF22" i="5" s="1"/>
  <c r="HE22" i="5" a="1"/>
  <c r="HE22" i="5" s="1"/>
  <c r="HD22" i="5" a="1"/>
  <c r="HD22" i="5" s="1"/>
  <c r="HG21" i="5" a="1"/>
  <c r="HG21" i="5" s="1"/>
  <c r="HF21" i="5" a="1"/>
  <c r="HF21" i="5" s="1"/>
  <c r="HE21" i="5" a="1"/>
  <c r="HE21" i="5" s="1"/>
  <c r="HD21" i="5" a="1"/>
  <c r="HD21" i="5" s="1"/>
  <c r="HG20" i="5" a="1"/>
  <c r="HG20" i="5" s="1"/>
  <c r="HF20" i="5" a="1"/>
  <c r="HF20" i="5" s="1"/>
  <c r="HE20" i="5" a="1"/>
  <c r="HE20" i="5" s="1"/>
  <c r="HD20" i="5" a="1"/>
  <c r="HD20" i="5" s="1"/>
  <c r="HG19" i="5" a="1"/>
  <c r="HG19" i="5" s="1"/>
  <c r="HF19" i="5" a="1"/>
  <c r="HF19" i="5" s="1"/>
  <c r="HE19" i="5" a="1"/>
  <c r="HE19" i="5" s="1"/>
  <c r="HD19" i="5" a="1"/>
  <c r="HD19" i="5" s="1"/>
  <c r="HG18" i="5" a="1"/>
  <c r="HG18" i="5" s="1"/>
  <c r="HF18" i="5" a="1"/>
  <c r="HF18" i="5" s="1"/>
  <c r="HE18" i="5" a="1"/>
  <c r="HE18" i="5" s="1"/>
  <c r="HD18" i="5" a="1"/>
  <c r="HD18" i="5" s="1"/>
  <c r="HG17" i="5" a="1"/>
  <c r="HG17" i="5" s="1"/>
  <c r="HF17" i="5" a="1"/>
  <c r="HF17" i="5" s="1"/>
  <c r="HE17" i="5" a="1"/>
  <c r="HE17" i="5" s="1"/>
  <c r="HD17" i="5" a="1"/>
  <c r="HD17" i="5" s="1"/>
  <c r="HG16" i="5" a="1"/>
  <c r="HG16" i="5" s="1"/>
  <c r="HF16" i="5" a="1"/>
  <c r="HF16" i="5" s="1"/>
  <c r="HE16" i="5" a="1"/>
  <c r="HE16" i="5" s="1"/>
  <c r="HD16" i="5" a="1"/>
  <c r="HD16" i="5" s="1"/>
  <c r="HG15" i="5" a="1"/>
  <c r="HG15" i="5" s="1"/>
  <c r="HF15" i="5" a="1"/>
  <c r="HF15" i="5" s="1"/>
  <c r="HE15" i="5" a="1"/>
  <c r="HE15" i="5" s="1"/>
  <c r="HD15" i="5" a="1"/>
  <c r="HD15" i="5" s="1"/>
  <c r="HG14" i="5" a="1"/>
  <c r="HG14" i="5" s="1"/>
  <c r="HF14" i="5" a="1"/>
  <c r="HF14" i="5" s="1"/>
  <c r="HE14" i="5" a="1"/>
  <c r="HE14" i="5" s="1"/>
  <c r="HD14" i="5" a="1"/>
  <c r="HD14" i="5" s="1"/>
  <c r="HG13" i="5" a="1"/>
  <c r="HG13" i="5" s="1"/>
  <c r="HF13" i="5" a="1"/>
  <c r="HF13" i="5" s="1"/>
  <c r="HE13" i="5" a="1"/>
  <c r="HE13" i="5" s="1"/>
  <c r="HD13" i="5" a="1"/>
  <c r="HD13" i="5" s="1"/>
  <c r="HG12" i="5" a="1"/>
  <c r="HG12" i="5" s="1"/>
  <c r="HF12" i="5" a="1"/>
  <c r="HF12" i="5" s="1"/>
  <c r="HE12" i="5" a="1"/>
  <c r="HE12" i="5" s="1"/>
  <c r="HD12" i="5" a="1"/>
  <c r="HD12" i="5" s="1"/>
  <c r="HG11" i="5" a="1"/>
  <c r="HG11" i="5" s="1"/>
  <c r="HF11" i="5" a="1"/>
  <c r="HF11" i="5" s="1"/>
  <c r="HE11" i="5" a="1"/>
  <c r="HE11" i="5" s="1"/>
  <c r="HD11" i="5" a="1"/>
  <c r="HD11" i="5" s="1"/>
  <c r="HG10" i="5" a="1"/>
  <c r="HG10" i="5" s="1"/>
  <c r="HF10" i="5" a="1"/>
  <c r="HF10" i="5" s="1"/>
  <c r="HE10" i="5" a="1"/>
  <c r="HE10" i="5" s="1"/>
  <c r="HD10" i="5" a="1"/>
  <c r="HD10" i="5" s="1"/>
  <c r="HG9" i="5" a="1"/>
  <c r="HG9" i="5" s="1"/>
  <c r="HF9" i="5" a="1"/>
  <c r="HF9" i="5" s="1"/>
  <c r="HE9" i="5" a="1"/>
  <c r="HE9" i="5" s="1"/>
  <c r="HD9" i="5" a="1"/>
  <c r="HD9" i="5" s="1"/>
  <c r="HG8" i="5" a="1"/>
  <c r="HG8" i="5" s="1"/>
  <c r="HF8" i="5" a="1"/>
  <c r="HF8" i="5" s="1"/>
  <c r="HE8" i="5" a="1"/>
  <c r="HE8" i="5" s="1"/>
  <c r="HD8" i="5" a="1"/>
  <c r="HD8" i="5" s="1"/>
  <c r="HG7" i="5" a="1"/>
  <c r="HG7" i="5" s="1"/>
  <c r="HF7" i="5" a="1"/>
  <c r="HF7" i="5" s="1"/>
  <c r="HE7" i="5" a="1"/>
  <c r="HE7" i="5" s="1"/>
  <c r="HD7" i="5" a="1"/>
  <c r="HD7" i="5" s="1"/>
  <c r="HG6" i="5" a="1"/>
  <c r="HG6" i="5" s="1"/>
  <c r="HF6" i="5" a="1"/>
  <c r="HF6" i="5" s="1"/>
  <c r="HE6" i="5" a="1"/>
  <c r="HE6" i="5" s="1"/>
  <c r="HD6" i="5" a="1"/>
  <c r="HD6" i="5" s="1"/>
  <c r="HG5" i="5" a="1"/>
  <c r="HG5" i="5" s="1"/>
  <c r="HF5" i="5" a="1"/>
  <c r="HF5" i="5" s="1"/>
  <c r="HE5" i="5" a="1"/>
  <c r="HE5" i="5" s="1"/>
  <c r="HD5" i="5" a="1"/>
  <c r="HD5" i="5" s="1"/>
  <c r="HG4" i="5" a="1"/>
  <c r="HG4" i="5" s="1"/>
  <c r="HF4" i="5" a="1"/>
  <c r="HF4" i="5" s="1"/>
  <c r="HE4" i="5" a="1"/>
  <c r="HE4" i="5" s="1"/>
  <c r="HD4" i="5" a="1"/>
  <c r="HD4" i="5" s="1"/>
  <c r="HG3" i="5" a="1"/>
  <c r="HG3" i="5" s="1"/>
  <c r="HF3" i="5" a="1"/>
  <c r="HF3" i="5" s="1"/>
  <c r="HE3" i="5" a="1"/>
  <c r="HE3" i="5" s="1"/>
  <c r="HD3" i="5" a="1"/>
  <c r="HD3" i="5" s="1"/>
  <c r="GW62" i="5" a="1"/>
  <c r="GW62" i="5" s="1"/>
  <c r="GV62" i="5" a="1"/>
  <c r="GV62" i="5" s="1"/>
  <c r="GU62" i="5" a="1"/>
  <c r="GU62" i="5" s="1"/>
  <c r="GT62" i="5" a="1"/>
  <c r="GT62" i="5" s="1"/>
  <c r="GW61" i="5" a="1"/>
  <c r="GW61" i="5" s="1"/>
  <c r="GV61" i="5" a="1"/>
  <c r="GV61" i="5" s="1"/>
  <c r="GU61" i="5" a="1"/>
  <c r="GU61" i="5" s="1"/>
  <c r="GT61" i="5" a="1"/>
  <c r="GT61" i="5" s="1"/>
  <c r="GW60" i="5" a="1"/>
  <c r="GW60" i="5" s="1"/>
  <c r="GV60" i="5" a="1"/>
  <c r="GV60" i="5" s="1"/>
  <c r="GU60" i="5" a="1"/>
  <c r="GU60" i="5" s="1"/>
  <c r="GT60" i="5" a="1"/>
  <c r="GT60" i="5" s="1"/>
  <c r="GW59" i="5" a="1"/>
  <c r="GW59" i="5" s="1"/>
  <c r="GV59" i="5" a="1"/>
  <c r="GV59" i="5" s="1"/>
  <c r="GU59" i="5" a="1"/>
  <c r="GU59" i="5" s="1"/>
  <c r="GT59" i="5" a="1"/>
  <c r="GT59" i="5" s="1"/>
  <c r="GW58" i="5" a="1"/>
  <c r="GW58" i="5" s="1"/>
  <c r="GV58" i="5" a="1"/>
  <c r="GV58" i="5" s="1"/>
  <c r="GU58" i="5" a="1"/>
  <c r="GU58" i="5" s="1"/>
  <c r="GT58" i="5" a="1"/>
  <c r="GT58" i="5" s="1"/>
  <c r="GW57" i="5" a="1"/>
  <c r="GW57" i="5" s="1"/>
  <c r="GV57" i="5" a="1"/>
  <c r="GV57" i="5" s="1"/>
  <c r="GU57" i="5" a="1"/>
  <c r="GU57" i="5" s="1"/>
  <c r="GT57" i="5" a="1"/>
  <c r="GT57" i="5" s="1"/>
  <c r="GW56" i="5" a="1"/>
  <c r="GW56" i="5" s="1"/>
  <c r="GV56" i="5" a="1"/>
  <c r="GV56" i="5" s="1"/>
  <c r="GU56" i="5" a="1"/>
  <c r="GU56" i="5" s="1"/>
  <c r="GT56" i="5" a="1"/>
  <c r="GT56" i="5" s="1"/>
  <c r="GW55" i="5" a="1"/>
  <c r="GW55" i="5" s="1"/>
  <c r="GV55" i="5" a="1"/>
  <c r="GV55" i="5" s="1"/>
  <c r="GU55" i="5" a="1"/>
  <c r="GU55" i="5" s="1"/>
  <c r="GT55" i="5" a="1"/>
  <c r="GT55" i="5" s="1"/>
  <c r="GW54" i="5" a="1"/>
  <c r="GW54" i="5" s="1"/>
  <c r="GV54" i="5" a="1"/>
  <c r="GV54" i="5" s="1"/>
  <c r="GU54" i="5" a="1"/>
  <c r="GU54" i="5" s="1"/>
  <c r="GT54" i="5" a="1"/>
  <c r="GT54" i="5" s="1"/>
  <c r="GW53" i="5" a="1"/>
  <c r="GW53" i="5" s="1"/>
  <c r="GV53" i="5" a="1"/>
  <c r="GV53" i="5" s="1"/>
  <c r="GU53" i="5" a="1"/>
  <c r="GU53" i="5" s="1"/>
  <c r="GT53" i="5" a="1"/>
  <c r="GT53" i="5" s="1"/>
  <c r="GW52" i="5" a="1"/>
  <c r="GW52" i="5" s="1"/>
  <c r="GV52" i="5" a="1"/>
  <c r="GV52" i="5" s="1"/>
  <c r="GU52" i="5" a="1"/>
  <c r="GU52" i="5" s="1"/>
  <c r="GT52" i="5" a="1"/>
  <c r="GT52" i="5" s="1"/>
  <c r="GW51" i="5" a="1"/>
  <c r="GW51" i="5" s="1"/>
  <c r="GV51" i="5" a="1"/>
  <c r="GV51" i="5" s="1"/>
  <c r="GU51" i="5" a="1"/>
  <c r="GU51" i="5" s="1"/>
  <c r="GT51" i="5" a="1"/>
  <c r="GT51" i="5" s="1"/>
  <c r="GW50" i="5" a="1"/>
  <c r="GW50" i="5" s="1"/>
  <c r="GV50" i="5" a="1"/>
  <c r="GV50" i="5" s="1"/>
  <c r="GU50" i="5" a="1"/>
  <c r="GU50" i="5" s="1"/>
  <c r="GT50" i="5" a="1"/>
  <c r="GT50" i="5" s="1"/>
  <c r="GW49" i="5" a="1"/>
  <c r="GW49" i="5" s="1"/>
  <c r="GV49" i="5" a="1"/>
  <c r="GV49" i="5" s="1"/>
  <c r="GU49" i="5" a="1"/>
  <c r="GU49" i="5" s="1"/>
  <c r="GT49" i="5" a="1"/>
  <c r="GT49" i="5" s="1"/>
  <c r="GW48" i="5" a="1"/>
  <c r="GW48" i="5" s="1"/>
  <c r="GV48" i="5" a="1"/>
  <c r="GV48" i="5" s="1"/>
  <c r="GU48" i="5" a="1"/>
  <c r="GU48" i="5" s="1"/>
  <c r="GT48" i="5" a="1"/>
  <c r="GT48" i="5" s="1"/>
  <c r="GW47" i="5" a="1"/>
  <c r="GW47" i="5" s="1"/>
  <c r="GV47" i="5" a="1"/>
  <c r="GV47" i="5" s="1"/>
  <c r="GU47" i="5" a="1"/>
  <c r="GU47" i="5" s="1"/>
  <c r="GT47" i="5" a="1"/>
  <c r="GT47" i="5" s="1"/>
  <c r="GW46" i="5" a="1"/>
  <c r="GW46" i="5" s="1"/>
  <c r="GV46" i="5" a="1"/>
  <c r="GV46" i="5" s="1"/>
  <c r="GU46" i="5" a="1"/>
  <c r="GU46" i="5" s="1"/>
  <c r="GT46" i="5" a="1"/>
  <c r="GT46" i="5" s="1"/>
  <c r="GW45" i="5" a="1"/>
  <c r="GW45" i="5" s="1"/>
  <c r="GV45" i="5" a="1"/>
  <c r="GV45" i="5" s="1"/>
  <c r="GU45" i="5" a="1"/>
  <c r="GU45" i="5" s="1"/>
  <c r="GT45" i="5" a="1"/>
  <c r="GT45" i="5" s="1"/>
  <c r="GW44" i="5" a="1"/>
  <c r="GW44" i="5" s="1"/>
  <c r="GV44" i="5" a="1"/>
  <c r="GV44" i="5" s="1"/>
  <c r="GU44" i="5" a="1"/>
  <c r="GU44" i="5" s="1"/>
  <c r="GT44" i="5" a="1"/>
  <c r="GT44" i="5" s="1"/>
  <c r="GW43" i="5" a="1"/>
  <c r="GW43" i="5" s="1"/>
  <c r="GV43" i="5" a="1"/>
  <c r="GV43" i="5" s="1"/>
  <c r="GU43" i="5" a="1"/>
  <c r="GU43" i="5" s="1"/>
  <c r="GT43" i="5" a="1"/>
  <c r="GT43" i="5" s="1"/>
  <c r="GW42" i="5" a="1"/>
  <c r="GW42" i="5" s="1"/>
  <c r="GV42" i="5" a="1"/>
  <c r="GV42" i="5" s="1"/>
  <c r="GU42" i="5" a="1"/>
  <c r="GU42" i="5" s="1"/>
  <c r="GT42" i="5" a="1"/>
  <c r="GT42" i="5" s="1"/>
  <c r="GW41" i="5" a="1"/>
  <c r="GW41" i="5" s="1"/>
  <c r="GV41" i="5" a="1"/>
  <c r="GV41" i="5" s="1"/>
  <c r="GU41" i="5" a="1"/>
  <c r="GU41" i="5" s="1"/>
  <c r="GT41" i="5" a="1"/>
  <c r="GT41" i="5" s="1"/>
  <c r="GW40" i="5" a="1"/>
  <c r="GW40" i="5" s="1"/>
  <c r="GV40" i="5" a="1"/>
  <c r="GV40" i="5" s="1"/>
  <c r="GU40" i="5" a="1"/>
  <c r="GU40" i="5" s="1"/>
  <c r="GT40" i="5" a="1"/>
  <c r="GT40" i="5" s="1"/>
  <c r="GW39" i="5" a="1"/>
  <c r="GW39" i="5" s="1"/>
  <c r="GV39" i="5" a="1"/>
  <c r="GV39" i="5" s="1"/>
  <c r="GU39" i="5" a="1"/>
  <c r="GU39" i="5" s="1"/>
  <c r="GT39" i="5" a="1"/>
  <c r="GT39" i="5" s="1"/>
  <c r="GW38" i="5" a="1"/>
  <c r="GW38" i="5" s="1"/>
  <c r="GV38" i="5" a="1"/>
  <c r="GV38" i="5" s="1"/>
  <c r="GU38" i="5" a="1"/>
  <c r="GU38" i="5" s="1"/>
  <c r="GT38" i="5" a="1"/>
  <c r="GT38" i="5" s="1"/>
  <c r="GW37" i="5" a="1"/>
  <c r="GW37" i="5" s="1"/>
  <c r="GV37" i="5" a="1"/>
  <c r="GV37" i="5" s="1"/>
  <c r="GU37" i="5" a="1"/>
  <c r="GU37" i="5" s="1"/>
  <c r="GT37" i="5" a="1"/>
  <c r="GT37" i="5" s="1"/>
  <c r="GW36" i="5" a="1"/>
  <c r="GW36" i="5" s="1"/>
  <c r="GV36" i="5" a="1"/>
  <c r="GV36" i="5" s="1"/>
  <c r="GU36" i="5" a="1"/>
  <c r="GU36" i="5" s="1"/>
  <c r="GT36" i="5" a="1"/>
  <c r="GT36" i="5" s="1"/>
  <c r="GW35" i="5" a="1"/>
  <c r="GW35" i="5" s="1"/>
  <c r="GV35" i="5" a="1"/>
  <c r="GV35" i="5" s="1"/>
  <c r="GU35" i="5" a="1"/>
  <c r="GU35" i="5" s="1"/>
  <c r="GT35" i="5" a="1"/>
  <c r="GT35" i="5" s="1"/>
  <c r="GW34" i="5" a="1"/>
  <c r="GW34" i="5" s="1"/>
  <c r="GV34" i="5" a="1"/>
  <c r="GV34" i="5" s="1"/>
  <c r="GU34" i="5" a="1"/>
  <c r="GU34" i="5" s="1"/>
  <c r="GT34" i="5" a="1"/>
  <c r="GT34" i="5" s="1"/>
  <c r="GW33" i="5" a="1"/>
  <c r="GW33" i="5" s="1"/>
  <c r="GV33" i="5" a="1"/>
  <c r="GV33" i="5" s="1"/>
  <c r="GU33" i="5" a="1"/>
  <c r="GU33" i="5" s="1"/>
  <c r="GT33" i="5" a="1"/>
  <c r="GT33" i="5" s="1"/>
  <c r="GW32" i="5" a="1"/>
  <c r="GW32" i="5" s="1"/>
  <c r="GV32" i="5" a="1"/>
  <c r="GV32" i="5" s="1"/>
  <c r="GU32" i="5" a="1"/>
  <c r="GU32" i="5" s="1"/>
  <c r="GT32" i="5" a="1"/>
  <c r="GT32" i="5" s="1"/>
  <c r="GW31" i="5" a="1"/>
  <c r="GW31" i="5" s="1"/>
  <c r="GV31" i="5" a="1"/>
  <c r="GV31" i="5" s="1"/>
  <c r="GU31" i="5" a="1"/>
  <c r="GU31" i="5" s="1"/>
  <c r="GT31" i="5" a="1"/>
  <c r="GT31" i="5" s="1"/>
  <c r="GW30" i="5" a="1"/>
  <c r="GW30" i="5" s="1"/>
  <c r="GV30" i="5" a="1"/>
  <c r="GV30" i="5" s="1"/>
  <c r="GU30" i="5" a="1"/>
  <c r="GU30" i="5" s="1"/>
  <c r="GT30" i="5" a="1"/>
  <c r="GT30" i="5" s="1"/>
  <c r="GW29" i="5" a="1"/>
  <c r="GW29" i="5" s="1"/>
  <c r="GV29" i="5" a="1"/>
  <c r="GV29" i="5" s="1"/>
  <c r="GU29" i="5" a="1"/>
  <c r="GU29" i="5" s="1"/>
  <c r="GT29" i="5" a="1"/>
  <c r="GT29" i="5" s="1"/>
  <c r="GW28" i="5" a="1"/>
  <c r="GW28" i="5" s="1"/>
  <c r="GV28" i="5" a="1"/>
  <c r="GV28" i="5" s="1"/>
  <c r="GU28" i="5" a="1"/>
  <c r="GU28" i="5" s="1"/>
  <c r="GT28" i="5" a="1"/>
  <c r="GT28" i="5" s="1"/>
  <c r="GW27" i="5" a="1"/>
  <c r="GW27" i="5" s="1"/>
  <c r="GV27" i="5" a="1"/>
  <c r="GV27" i="5" s="1"/>
  <c r="GU27" i="5" a="1"/>
  <c r="GU27" i="5" s="1"/>
  <c r="GT27" i="5" a="1"/>
  <c r="GT27" i="5" s="1"/>
  <c r="GW26" i="5" a="1"/>
  <c r="GW26" i="5" s="1"/>
  <c r="GV26" i="5" a="1"/>
  <c r="GV26" i="5" s="1"/>
  <c r="GU26" i="5" a="1"/>
  <c r="GU26" i="5" s="1"/>
  <c r="GT26" i="5" a="1"/>
  <c r="GT26" i="5" s="1"/>
  <c r="GW25" i="5" a="1"/>
  <c r="GW25" i="5" s="1"/>
  <c r="GV25" i="5" a="1"/>
  <c r="GV25" i="5" s="1"/>
  <c r="GU25" i="5" a="1"/>
  <c r="GU25" i="5" s="1"/>
  <c r="GT25" i="5" a="1"/>
  <c r="GT25" i="5" s="1"/>
  <c r="GW24" i="5" a="1"/>
  <c r="GW24" i="5" s="1"/>
  <c r="GV24" i="5" a="1"/>
  <c r="GV24" i="5" s="1"/>
  <c r="GU24" i="5" a="1"/>
  <c r="GU24" i="5" s="1"/>
  <c r="GT24" i="5" a="1"/>
  <c r="GT24" i="5" s="1"/>
  <c r="GW23" i="5" a="1"/>
  <c r="GW23" i="5" s="1"/>
  <c r="GV23" i="5" a="1"/>
  <c r="GV23" i="5" s="1"/>
  <c r="GU23" i="5" a="1"/>
  <c r="GU23" i="5" s="1"/>
  <c r="GT23" i="5" a="1"/>
  <c r="GT23" i="5" s="1"/>
  <c r="GW22" i="5" a="1"/>
  <c r="GW22" i="5" s="1"/>
  <c r="GV22" i="5" a="1"/>
  <c r="GV22" i="5" s="1"/>
  <c r="GU22" i="5" a="1"/>
  <c r="GU22" i="5" s="1"/>
  <c r="GT22" i="5" a="1"/>
  <c r="GT22" i="5" s="1"/>
  <c r="GW21" i="5" a="1"/>
  <c r="GW21" i="5" s="1"/>
  <c r="GV21" i="5" a="1"/>
  <c r="GV21" i="5" s="1"/>
  <c r="GU21" i="5" a="1"/>
  <c r="GU21" i="5" s="1"/>
  <c r="GT21" i="5" a="1"/>
  <c r="GT21" i="5" s="1"/>
  <c r="GW20" i="5" a="1"/>
  <c r="GW20" i="5" s="1"/>
  <c r="GV20" i="5" a="1"/>
  <c r="GV20" i="5" s="1"/>
  <c r="GU20" i="5" a="1"/>
  <c r="GU20" i="5" s="1"/>
  <c r="GT20" i="5" a="1"/>
  <c r="GT20" i="5" s="1"/>
  <c r="GW19" i="5" a="1"/>
  <c r="GW19" i="5" s="1"/>
  <c r="GV19" i="5" a="1"/>
  <c r="GV19" i="5" s="1"/>
  <c r="GU19" i="5" a="1"/>
  <c r="GU19" i="5" s="1"/>
  <c r="GT19" i="5" a="1"/>
  <c r="GT19" i="5" s="1"/>
  <c r="GW18" i="5" a="1"/>
  <c r="GW18" i="5" s="1"/>
  <c r="GV18" i="5" a="1"/>
  <c r="GV18" i="5" s="1"/>
  <c r="GU18" i="5" a="1"/>
  <c r="GU18" i="5" s="1"/>
  <c r="GT18" i="5" a="1"/>
  <c r="GT18" i="5" s="1"/>
  <c r="GW17" i="5" a="1"/>
  <c r="GW17" i="5" s="1"/>
  <c r="GV17" i="5" a="1"/>
  <c r="GV17" i="5" s="1"/>
  <c r="GU17" i="5" a="1"/>
  <c r="GU17" i="5" s="1"/>
  <c r="GT17" i="5" a="1"/>
  <c r="GT17" i="5" s="1"/>
  <c r="GW16" i="5" a="1"/>
  <c r="GW16" i="5" s="1"/>
  <c r="GV16" i="5" a="1"/>
  <c r="GV16" i="5" s="1"/>
  <c r="GU16" i="5" a="1"/>
  <c r="GU16" i="5" s="1"/>
  <c r="GT16" i="5" a="1"/>
  <c r="GT16" i="5" s="1"/>
  <c r="GW15" i="5" a="1"/>
  <c r="GW15" i="5" s="1"/>
  <c r="GV15" i="5" a="1"/>
  <c r="GV15" i="5" s="1"/>
  <c r="GU15" i="5" a="1"/>
  <c r="GU15" i="5" s="1"/>
  <c r="GT15" i="5" a="1"/>
  <c r="GT15" i="5" s="1"/>
  <c r="GW14" i="5" a="1"/>
  <c r="GW14" i="5" s="1"/>
  <c r="GV14" i="5" a="1"/>
  <c r="GV14" i="5" s="1"/>
  <c r="GU14" i="5" a="1"/>
  <c r="GU14" i="5" s="1"/>
  <c r="GT14" i="5" a="1"/>
  <c r="GT14" i="5" s="1"/>
  <c r="GW13" i="5" a="1"/>
  <c r="GW13" i="5" s="1"/>
  <c r="GV13" i="5" a="1"/>
  <c r="GV13" i="5" s="1"/>
  <c r="GU13" i="5" a="1"/>
  <c r="GU13" i="5" s="1"/>
  <c r="GT13" i="5" a="1"/>
  <c r="GT13" i="5" s="1"/>
  <c r="GW12" i="5" a="1"/>
  <c r="GW12" i="5" s="1"/>
  <c r="GV12" i="5" a="1"/>
  <c r="GV12" i="5" s="1"/>
  <c r="GU12" i="5" a="1"/>
  <c r="GU12" i="5" s="1"/>
  <c r="GT12" i="5" a="1"/>
  <c r="GT12" i="5" s="1"/>
  <c r="GW11" i="5" a="1"/>
  <c r="GW11" i="5" s="1"/>
  <c r="GV11" i="5" a="1"/>
  <c r="GV11" i="5" s="1"/>
  <c r="GU11" i="5" a="1"/>
  <c r="GU11" i="5" s="1"/>
  <c r="GT11" i="5" a="1"/>
  <c r="GT11" i="5" s="1"/>
  <c r="GW10" i="5" a="1"/>
  <c r="GW10" i="5" s="1"/>
  <c r="GV10" i="5" a="1"/>
  <c r="GV10" i="5" s="1"/>
  <c r="GU10" i="5" a="1"/>
  <c r="GU10" i="5" s="1"/>
  <c r="GT10" i="5" a="1"/>
  <c r="GT10" i="5" s="1"/>
  <c r="GW9" i="5" a="1"/>
  <c r="GW9" i="5" s="1"/>
  <c r="GV9" i="5" a="1"/>
  <c r="GV9" i="5" s="1"/>
  <c r="GU9" i="5" a="1"/>
  <c r="GU9" i="5" s="1"/>
  <c r="GT9" i="5" a="1"/>
  <c r="GT9" i="5" s="1"/>
  <c r="GW8" i="5" a="1"/>
  <c r="GW8" i="5" s="1"/>
  <c r="GV8" i="5" a="1"/>
  <c r="GV8" i="5" s="1"/>
  <c r="GU8" i="5" a="1"/>
  <c r="GU8" i="5" s="1"/>
  <c r="GT8" i="5" a="1"/>
  <c r="GT8" i="5" s="1"/>
  <c r="GW7" i="5" a="1"/>
  <c r="GW7" i="5" s="1"/>
  <c r="GV7" i="5" a="1"/>
  <c r="GV7" i="5" s="1"/>
  <c r="GU7" i="5" a="1"/>
  <c r="GU7" i="5" s="1"/>
  <c r="GT7" i="5" a="1"/>
  <c r="GT7" i="5" s="1"/>
  <c r="GW6" i="5" a="1"/>
  <c r="GW6" i="5" s="1"/>
  <c r="GV6" i="5" a="1"/>
  <c r="GV6" i="5" s="1"/>
  <c r="GU6" i="5" a="1"/>
  <c r="GU6" i="5" s="1"/>
  <c r="GT6" i="5" a="1"/>
  <c r="GT6" i="5" s="1"/>
  <c r="GW5" i="5" a="1"/>
  <c r="GW5" i="5" s="1"/>
  <c r="GV5" i="5" a="1"/>
  <c r="GV5" i="5" s="1"/>
  <c r="GU5" i="5" a="1"/>
  <c r="GU5" i="5" s="1"/>
  <c r="GT5" i="5" a="1"/>
  <c r="GT5" i="5" s="1"/>
  <c r="GW4" i="5" a="1"/>
  <c r="GW4" i="5" s="1"/>
  <c r="GV4" i="5" a="1"/>
  <c r="GV4" i="5" s="1"/>
  <c r="GU4" i="5" a="1"/>
  <c r="GU4" i="5" s="1"/>
  <c r="GT4" i="5" a="1"/>
  <c r="GT4" i="5" s="1"/>
  <c r="GW3" i="5" a="1"/>
  <c r="GW3" i="5" s="1"/>
  <c r="GV3" i="5" a="1"/>
  <c r="GV3" i="5" s="1"/>
  <c r="GU3" i="5" a="1"/>
  <c r="GU3" i="5" s="1"/>
  <c r="GT3" i="5" a="1"/>
  <c r="GT3" i="5" s="1"/>
  <c r="GM62" i="5" a="1"/>
  <c r="GM62" i="5" s="1"/>
  <c r="GL62" i="5" a="1"/>
  <c r="GL62" i="5" s="1"/>
  <c r="GK62" i="5" a="1"/>
  <c r="GK62" i="5" s="1"/>
  <c r="GJ62" i="5" a="1"/>
  <c r="GJ62" i="5" s="1"/>
  <c r="GM61" i="5" a="1"/>
  <c r="GM61" i="5" s="1"/>
  <c r="GL61" i="5" a="1"/>
  <c r="GL61" i="5" s="1"/>
  <c r="GK61" i="5" a="1"/>
  <c r="GK61" i="5" s="1"/>
  <c r="GJ61" i="5" a="1"/>
  <c r="GJ61" i="5" s="1"/>
  <c r="GM60" i="5" a="1"/>
  <c r="GM60" i="5" s="1"/>
  <c r="GL60" i="5" a="1"/>
  <c r="GL60" i="5" s="1"/>
  <c r="GK60" i="5" a="1"/>
  <c r="GK60" i="5" s="1"/>
  <c r="GJ60" i="5" a="1"/>
  <c r="GJ60" i="5" s="1"/>
  <c r="GM59" i="5" a="1"/>
  <c r="GM59" i="5" s="1"/>
  <c r="GL59" i="5" a="1"/>
  <c r="GL59" i="5" s="1"/>
  <c r="GK59" i="5" a="1"/>
  <c r="GK59" i="5" s="1"/>
  <c r="GJ59" i="5" a="1"/>
  <c r="GJ59" i="5" s="1"/>
  <c r="GM58" i="5" a="1"/>
  <c r="GM58" i="5" s="1"/>
  <c r="GL58" i="5" a="1"/>
  <c r="GL58" i="5" s="1"/>
  <c r="GK58" i="5" a="1"/>
  <c r="GK58" i="5" s="1"/>
  <c r="GJ58" i="5" a="1"/>
  <c r="GJ58" i="5" s="1"/>
  <c r="GM57" i="5" a="1"/>
  <c r="GM57" i="5" s="1"/>
  <c r="GL57" i="5" a="1"/>
  <c r="GL57" i="5" s="1"/>
  <c r="GK57" i="5" a="1"/>
  <c r="GK57" i="5" s="1"/>
  <c r="GJ57" i="5" a="1"/>
  <c r="GJ57" i="5" s="1"/>
  <c r="GM56" i="5" a="1"/>
  <c r="GM56" i="5" s="1"/>
  <c r="GL56" i="5" a="1"/>
  <c r="GL56" i="5" s="1"/>
  <c r="GK56" i="5" a="1"/>
  <c r="GK56" i="5" s="1"/>
  <c r="GJ56" i="5" a="1"/>
  <c r="GJ56" i="5" s="1"/>
  <c r="GM55" i="5" a="1"/>
  <c r="GM55" i="5" s="1"/>
  <c r="GL55" i="5" a="1"/>
  <c r="GL55" i="5" s="1"/>
  <c r="GK55" i="5" a="1"/>
  <c r="GK55" i="5" s="1"/>
  <c r="GJ55" i="5" a="1"/>
  <c r="GJ55" i="5" s="1"/>
  <c r="GM54" i="5" a="1"/>
  <c r="GM54" i="5" s="1"/>
  <c r="GL54" i="5" a="1"/>
  <c r="GL54" i="5" s="1"/>
  <c r="GK54" i="5" a="1"/>
  <c r="GK54" i="5" s="1"/>
  <c r="GJ54" i="5" a="1"/>
  <c r="GJ54" i="5" s="1"/>
  <c r="GM53" i="5" a="1"/>
  <c r="GM53" i="5" s="1"/>
  <c r="GL53" i="5" a="1"/>
  <c r="GL53" i="5" s="1"/>
  <c r="GK53" i="5" a="1"/>
  <c r="GK53" i="5" s="1"/>
  <c r="GJ53" i="5" a="1"/>
  <c r="GJ53" i="5" s="1"/>
  <c r="GM52" i="5" a="1"/>
  <c r="GM52" i="5" s="1"/>
  <c r="GL52" i="5" a="1"/>
  <c r="GL52" i="5" s="1"/>
  <c r="GK52" i="5" a="1"/>
  <c r="GK52" i="5" s="1"/>
  <c r="GJ52" i="5" a="1"/>
  <c r="GJ52" i="5" s="1"/>
  <c r="GM51" i="5" a="1"/>
  <c r="GM51" i="5" s="1"/>
  <c r="GL51" i="5" a="1"/>
  <c r="GL51" i="5" s="1"/>
  <c r="GK51" i="5" a="1"/>
  <c r="GK51" i="5" s="1"/>
  <c r="GJ51" i="5" a="1"/>
  <c r="GJ51" i="5" s="1"/>
  <c r="GM50" i="5" a="1"/>
  <c r="GM50" i="5" s="1"/>
  <c r="GL50" i="5" a="1"/>
  <c r="GL50" i="5" s="1"/>
  <c r="GK50" i="5" a="1"/>
  <c r="GK50" i="5" s="1"/>
  <c r="GJ50" i="5" a="1"/>
  <c r="GJ50" i="5" s="1"/>
  <c r="GM49" i="5" a="1"/>
  <c r="GM49" i="5" s="1"/>
  <c r="GL49" i="5" a="1"/>
  <c r="GL49" i="5" s="1"/>
  <c r="GK49" i="5" a="1"/>
  <c r="GK49" i="5" s="1"/>
  <c r="GJ49" i="5" a="1"/>
  <c r="GJ49" i="5" s="1"/>
  <c r="GM48" i="5" a="1"/>
  <c r="GM48" i="5" s="1"/>
  <c r="GL48" i="5" a="1"/>
  <c r="GL48" i="5" s="1"/>
  <c r="GK48" i="5" a="1"/>
  <c r="GK48" i="5" s="1"/>
  <c r="GJ48" i="5" a="1"/>
  <c r="GJ48" i="5" s="1"/>
  <c r="GM47" i="5" a="1"/>
  <c r="GM47" i="5" s="1"/>
  <c r="GL47" i="5" a="1"/>
  <c r="GL47" i="5" s="1"/>
  <c r="GK47" i="5" a="1"/>
  <c r="GK47" i="5" s="1"/>
  <c r="GJ47" i="5" a="1"/>
  <c r="GJ47" i="5" s="1"/>
  <c r="GM46" i="5" a="1"/>
  <c r="GM46" i="5" s="1"/>
  <c r="GL46" i="5" a="1"/>
  <c r="GL46" i="5" s="1"/>
  <c r="GK46" i="5" a="1"/>
  <c r="GK46" i="5" s="1"/>
  <c r="GJ46" i="5" a="1"/>
  <c r="GJ46" i="5" s="1"/>
  <c r="GM45" i="5" a="1"/>
  <c r="GM45" i="5" s="1"/>
  <c r="GL45" i="5" a="1"/>
  <c r="GL45" i="5" s="1"/>
  <c r="GK45" i="5" a="1"/>
  <c r="GK45" i="5" s="1"/>
  <c r="GJ45" i="5" a="1"/>
  <c r="GJ45" i="5" s="1"/>
  <c r="GM44" i="5" a="1"/>
  <c r="GM44" i="5" s="1"/>
  <c r="GL44" i="5" a="1"/>
  <c r="GL44" i="5" s="1"/>
  <c r="GK44" i="5" a="1"/>
  <c r="GK44" i="5" s="1"/>
  <c r="GJ44" i="5" a="1"/>
  <c r="GJ44" i="5" s="1"/>
  <c r="GM43" i="5" a="1"/>
  <c r="GM43" i="5" s="1"/>
  <c r="GL43" i="5" a="1"/>
  <c r="GL43" i="5" s="1"/>
  <c r="GK43" i="5" a="1"/>
  <c r="GK43" i="5" s="1"/>
  <c r="GJ43" i="5" a="1"/>
  <c r="GJ43" i="5" s="1"/>
  <c r="GM42" i="5" a="1"/>
  <c r="GM42" i="5" s="1"/>
  <c r="GL42" i="5" a="1"/>
  <c r="GL42" i="5" s="1"/>
  <c r="GK42" i="5" a="1"/>
  <c r="GK42" i="5" s="1"/>
  <c r="GJ42" i="5" a="1"/>
  <c r="GJ42" i="5" s="1"/>
  <c r="GM41" i="5" a="1"/>
  <c r="GM41" i="5" s="1"/>
  <c r="GL41" i="5" a="1"/>
  <c r="GL41" i="5" s="1"/>
  <c r="GK41" i="5" a="1"/>
  <c r="GK41" i="5" s="1"/>
  <c r="GJ41" i="5" a="1"/>
  <c r="GJ41" i="5" s="1"/>
  <c r="GM40" i="5" a="1"/>
  <c r="GM40" i="5" s="1"/>
  <c r="GL40" i="5" a="1"/>
  <c r="GL40" i="5" s="1"/>
  <c r="GK40" i="5" a="1"/>
  <c r="GK40" i="5" s="1"/>
  <c r="GJ40" i="5" a="1"/>
  <c r="GJ40" i="5" s="1"/>
  <c r="GM39" i="5" a="1"/>
  <c r="GM39" i="5" s="1"/>
  <c r="GL39" i="5" a="1"/>
  <c r="GL39" i="5" s="1"/>
  <c r="GK39" i="5" a="1"/>
  <c r="GK39" i="5" s="1"/>
  <c r="GJ39" i="5" a="1"/>
  <c r="GJ39" i="5" s="1"/>
  <c r="GM38" i="5" a="1"/>
  <c r="GM38" i="5" s="1"/>
  <c r="GL38" i="5" a="1"/>
  <c r="GL38" i="5" s="1"/>
  <c r="GK38" i="5" a="1"/>
  <c r="GK38" i="5" s="1"/>
  <c r="GJ38" i="5" a="1"/>
  <c r="GJ38" i="5" s="1"/>
  <c r="GM37" i="5" a="1"/>
  <c r="GM37" i="5" s="1"/>
  <c r="GL37" i="5" a="1"/>
  <c r="GL37" i="5" s="1"/>
  <c r="GK37" i="5" a="1"/>
  <c r="GK37" i="5" s="1"/>
  <c r="GJ37" i="5" a="1"/>
  <c r="GJ37" i="5" s="1"/>
  <c r="GM36" i="5" a="1"/>
  <c r="GM36" i="5" s="1"/>
  <c r="GL36" i="5" a="1"/>
  <c r="GL36" i="5" s="1"/>
  <c r="GK36" i="5" a="1"/>
  <c r="GK36" i="5" s="1"/>
  <c r="GJ36" i="5" a="1"/>
  <c r="GJ36" i="5" s="1"/>
  <c r="GM35" i="5" a="1"/>
  <c r="GM35" i="5" s="1"/>
  <c r="GL35" i="5" a="1"/>
  <c r="GL35" i="5" s="1"/>
  <c r="GK35" i="5" a="1"/>
  <c r="GK35" i="5" s="1"/>
  <c r="GJ35" i="5" a="1"/>
  <c r="GJ35" i="5" s="1"/>
  <c r="GM34" i="5" a="1"/>
  <c r="GM34" i="5" s="1"/>
  <c r="GL34" i="5" a="1"/>
  <c r="GL34" i="5" s="1"/>
  <c r="GK34" i="5" a="1"/>
  <c r="GK34" i="5" s="1"/>
  <c r="GJ34" i="5" a="1"/>
  <c r="GJ34" i="5" s="1"/>
  <c r="GM33" i="5" a="1"/>
  <c r="GM33" i="5" s="1"/>
  <c r="GL33" i="5" a="1"/>
  <c r="GL33" i="5" s="1"/>
  <c r="GK33" i="5" a="1"/>
  <c r="GK33" i="5" s="1"/>
  <c r="GJ33" i="5" a="1"/>
  <c r="GJ33" i="5" s="1"/>
  <c r="GM32" i="5" a="1"/>
  <c r="GM32" i="5" s="1"/>
  <c r="GL32" i="5" a="1"/>
  <c r="GL32" i="5" s="1"/>
  <c r="GK32" i="5" a="1"/>
  <c r="GK32" i="5" s="1"/>
  <c r="GJ32" i="5" a="1"/>
  <c r="GJ32" i="5" s="1"/>
  <c r="GM31" i="5" a="1"/>
  <c r="GM31" i="5" s="1"/>
  <c r="GL31" i="5" a="1"/>
  <c r="GL31" i="5" s="1"/>
  <c r="GK31" i="5" a="1"/>
  <c r="GK31" i="5" s="1"/>
  <c r="GJ31" i="5" a="1"/>
  <c r="GJ31" i="5" s="1"/>
  <c r="GM30" i="5" a="1"/>
  <c r="GM30" i="5" s="1"/>
  <c r="GL30" i="5" a="1"/>
  <c r="GL30" i="5" s="1"/>
  <c r="GK30" i="5" a="1"/>
  <c r="GK30" i="5" s="1"/>
  <c r="GJ30" i="5" a="1"/>
  <c r="GJ30" i="5" s="1"/>
  <c r="GM29" i="5" a="1"/>
  <c r="GM29" i="5" s="1"/>
  <c r="GL29" i="5" a="1"/>
  <c r="GL29" i="5" s="1"/>
  <c r="GK29" i="5" a="1"/>
  <c r="GK29" i="5" s="1"/>
  <c r="GJ29" i="5" a="1"/>
  <c r="GJ29" i="5" s="1"/>
  <c r="GM28" i="5" a="1"/>
  <c r="GM28" i="5" s="1"/>
  <c r="GL28" i="5" a="1"/>
  <c r="GL28" i="5" s="1"/>
  <c r="GK28" i="5" a="1"/>
  <c r="GK28" i="5" s="1"/>
  <c r="GJ28" i="5" a="1"/>
  <c r="GJ28" i="5" s="1"/>
  <c r="GM27" i="5" a="1"/>
  <c r="GM27" i="5" s="1"/>
  <c r="GL27" i="5" a="1"/>
  <c r="GL27" i="5" s="1"/>
  <c r="GK27" i="5" a="1"/>
  <c r="GK27" i="5" s="1"/>
  <c r="GJ27" i="5" a="1"/>
  <c r="GJ27" i="5" s="1"/>
  <c r="GM26" i="5" a="1"/>
  <c r="GM26" i="5" s="1"/>
  <c r="GL26" i="5" a="1"/>
  <c r="GL26" i="5" s="1"/>
  <c r="GK26" i="5" a="1"/>
  <c r="GK26" i="5" s="1"/>
  <c r="GJ26" i="5" a="1"/>
  <c r="GJ26" i="5" s="1"/>
  <c r="GM25" i="5" a="1"/>
  <c r="GM25" i="5" s="1"/>
  <c r="GL25" i="5" a="1"/>
  <c r="GL25" i="5" s="1"/>
  <c r="GK25" i="5" a="1"/>
  <c r="GK25" i="5" s="1"/>
  <c r="GJ25" i="5" a="1"/>
  <c r="GJ25" i="5" s="1"/>
  <c r="GM24" i="5" a="1"/>
  <c r="GM24" i="5" s="1"/>
  <c r="GL24" i="5" a="1"/>
  <c r="GL24" i="5" s="1"/>
  <c r="GK24" i="5" a="1"/>
  <c r="GK24" i="5" s="1"/>
  <c r="GJ24" i="5" a="1"/>
  <c r="GJ24" i="5" s="1"/>
  <c r="GM23" i="5" a="1"/>
  <c r="GM23" i="5" s="1"/>
  <c r="GL23" i="5" a="1"/>
  <c r="GL23" i="5" s="1"/>
  <c r="GK23" i="5" a="1"/>
  <c r="GK23" i="5" s="1"/>
  <c r="GJ23" i="5" a="1"/>
  <c r="GJ23" i="5" s="1"/>
  <c r="GM22" i="5" a="1"/>
  <c r="GM22" i="5" s="1"/>
  <c r="GL22" i="5" a="1"/>
  <c r="GL22" i="5" s="1"/>
  <c r="GK22" i="5" a="1"/>
  <c r="GK22" i="5" s="1"/>
  <c r="GJ22" i="5" a="1"/>
  <c r="GJ22" i="5" s="1"/>
  <c r="GM21" i="5" a="1"/>
  <c r="GM21" i="5" s="1"/>
  <c r="GL21" i="5" a="1"/>
  <c r="GL21" i="5" s="1"/>
  <c r="GK21" i="5" a="1"/>
  <c r="GK21" i="5" s="1"/>
  <c r="GJ21" i="5" a="1"/>
  <c r="GJ21" i="5" s="1"/>
  <c r="GM20" i="5" a="1"/>
  <c r="GM20" i="5" s="1"/>
  <c r="GL20" i="5" a="1"/>
  <c r="GL20" i="5" s="1"/>
  <c r="GK20" i="5" a="1"/>
  <c r="GK20" i="5" s="1"/>
  <c r="GJ20" i="5" a="1"/>
  <c r="GJ20" i="5" s="1"/>
  <c r="GM19" i="5" a="1"/>
  <c r="GM19" i="5" s="1"/>
  <c r="GL19" i="5" a="1"/>
  <c r="GL19" i="5" s="1"/>
  <c r="GK19" i="5" a="1"/>
  <c r="GK19" i="5" s="1"/>
  <c r="GJ19" i="5" a="1"/>
  <c r="GJ19" i="5" s="1"/>
  <c r="GM18" i="5" a="1"/>
  <c r="GM18" i="5" s="1"/>
  <c r="GL18" i="5" a="1"/>
  <c r="GL18" i="5" s="1"/>
  <c r="GK18" i="5" a="1"/>
  <c r="GK18" i="5" s="1"/>
  <c r="GJ18" i="5" a="1"/>
  <c r="GJ18" i="5" s="1"/>
  <c r="GM17" i="5" a="1"/>
  <c r="GM17" i="5" s="1"/>
  <c r="GL17" i="5" a="1"/>
  <c r="GL17" i="5" s="1"/>
  <c r="GK17" i="5" a="1"/>
  <c r="GK17" i="5" s="1"/>
  <c r="GJ17" i="5" a="1"/>
  <c r="GJ17" i="5" s="1"/>
  <c r="GM16" i="5" a="1"/>
  <c r="GM16" i="5" s="1"/>
  <c r="GL16" i="5" a="1"/>
  <c r="GL16" i="5" s="1"/>
  <c r="GK16" i="5" a="1"/>
  <c r="GK16" i="5" s="1"/>
  <c r="GJ16" i="5" a="1"/>
  <c r="GJ16" i="5" s="1"/>
  <c r="GM15" i="5" a="1"/>
  <c r="GM15" i="5" s="1"/>
  <c r="GL15" i="5" a="1"/>
  <c r="GL15" i="5" s="1"/>
  <c r="GK15" i="5" a="1"/>
  <c r="GK15" i="5" s="1"/>
  <c r="GJ15" i="5" a="1"/>
  <c r="GJ15" i="5" s="1"/>
  <c r="GM14" i="5" a="1"/>
  <c r="GM14" i="5" s="1"/>
  <c r="GL14" i="5" a="1"/>
  <c r="GL14" i="5" s="1"/>
  <c r="GK14" i="5" a="1"/>
  <c r="GK14" i="5" s="1"/>
  <c r="GJ14" i="5" a="1"/>
  <c r="GJ14" i="5" s="1"/>
  <c r="GM13" i="5" a="1"/>
  <c r="GM13" i="5" s="1"/>
  <c r="GL13" i="5" a="1"/>
  <c r="GL13" i="5" s="1"/>
  <c r="GK13" i="5" a="1"/>
  <c r="GK13" i="5" s="1"/>
  <c r="GJ13" i="5" a="1"/>
  <c r="GJ13" i="5" s="1"/>
  <c r="GM12" i="5" a="1"/>
  <c r="GM12" i="5" s="1"/>
  <c r="GL12" i="5" a="1"/>
  <c r="GL12" i="5" s="1"/>
  <c r="GK12" i="5" a="1"/>
  <c r="GK12" i="5" s="1"/>
  <c r="GJ12" i="5" a="1"/>
  <c r="GJ12" i="5" s="1"/>
  <c r="GM11" i="5" a="1"/>
  <c r="GM11" i="5" s="1"/>
  <c r="GL11" i="5" a="1"/>
  <c r="GL11" i="5" s="1"/>
  <c r="GK11" i="5" a="1"/>
  <c r="GK11" i="5" s="1"/>
  <c r="GJ11" i="5" a="1"/>
  <c r="GJ11" i="5" s="1"/>
  <c r="GM10" i="5" a="1"/>
  <c r="GM10" i="5" s="1"/>
  <c r="GL10" i="5" a="1"/>
  <c r="GL10" i="5" s="1"/>
  <c r="GK10" i="5" a="1"/>
  <c r="GK10" i="5" s="1"/>
  <c r="GJ10" i="5" a="1"/>
  <c r="GJ10" i="5" s="1"/>
  <c r="GM9" i="5" a="1"/>
  <c r="GM9" i="5" s="1"/>
  <c r="GL9" i="5" a="1"/>
  <c r="GL9" i="5" s="1"/>
  <c r="GK9" i="5" a="1"/>
  <c r="GK9" i="5" s="1"/>
  <c r="GJ9" i="5" a="1"/>
  <c r="GJ9" i="5" s="1"/>
  <c r="GM8" i="5" a="1"/>
  <c r="GM8" i="5" s="1"/>
  <c r="GL8" i="5" a="1"/>
  <c r="GL8" i="5" s="1"/>
  <c r="GK8" i="5" a="1"/>
  <c r="GK8" i="5" s="1"/>
  <c r="GJ8" i="5" a="1"/>
  <c r="GJ8" i="5" s="1"/>
  <c r="GM7" i="5" a="1"/>
  <c r="GM7" i="5" s="1"/>
  <c r="GL7" i="5" a="1"/>
  <c r="GL7" i="5" s="1"/>
  <c r="GK7" i="5" a="1"/>
  <c r="GK7" i="5" s="1"/>
  <c r="GJ7" i="5" a="1"/>
  <c r="GJ7" i="5" s="1"/>
  <c r="GM6" i="5" a="1"/>
  <c r="GM6" i="5" s="1"/>
  <c r="GL6" i="5" a="1"/>
  <c r="GL6" i="5" s="1"/>
  <c r="GK6" i="5" a="1"/>
  <c r="GK6" i="5" s="1"/>
  <c r="GJ6" i="5" a="1"/>
  <c r="GJ6" i="5" s="1"/>
  <c r="GM5" i="5" a="1"/>
  <c r="GM5" i="5" s="1"/>
  <c r="GL5" i="5" a="1"/>
  <c r="GL5" i="5" s="1"/>
  <c r="GK5" i="5" a="1"/>
  <c r="GK5" i="5" s="1"/>
  <c r="GJ5" i="5" a="1"/>
  <c r="GJ5" i="5" s="1"/>
  <c r="GM4" i="5" a="1"/>
  <c r="GM4" i="5" s="1"/>
  <c r="GL4" i="5" a="1"/>
  <c r="GL4" i="5" s="1"/>
  <c r="GK4" i="5" a="1"/>
  <c r="GK4" i="5" s="1"/>
  <c r="GM3" i="5" a="1"/>
  <c r="GM3" i="5" s="1"/>
  <c r="GL3" i="5" a="1"/>
  <c r="GL3" i="5" s="1"/>
  <c r="GK3" i="5" a="1"/>
  <c r="GK3" i="5" s="1"/>
  <c r="GJ3" i="5" a="1"/>
  <c r="GJ3" i="5" s="1"/>
  <c r="GC62" i="5" a="1"/>
  <c r="GC62" i="5" s="1"/>
  <c r="GB62" i="5" a="1"/>
  <c r="GB62" i="5" s="1"/>
  <c r="GA62" i="5" a="1"/>
  <c r="GA62" i="5" s="1"/>
  <c r="FZ62" i="5" a="1"/>
  <c r="FZ62" i="5" s="1"/>
  <c r="GC61" i="5" a="1"/>
  <c r="GC61" i="5" s="1"/>
  <c r="GB61" i="5" a="1"/>
  <c r="GB61" i="5" s="1"/>
  <c r="GA61" i="5" a="1"/>
  <c r="GA61" i="5" s="1"/>
  <c r="FZ61" i="5" a="1"/>
  <c r="FZ61" i="5" s="1"/>
  <c r="GC60" i="5" a="1"/>
  <c r="GC60" i="5" s="1"/>
  <c r="GB60" i="5" a="1"/>
  <c r="GB60" i="5" s="1"/>
  <c r="GA60" i="5" a="1"/>
  <c r="GA60" i="5" s="1"/>
  <c r="FZ60" i="5" a="1"/>
  <c r="FZ60" i="5" s="1"/>
  <c r="GC59" i="5" a="1"/>
  <c r="GC59" i="5" s="1"/>
  <c r="GB59" i="5" a="1"/>
  <c r="GB59" i="5" s="1"/>
  <c r="GA59" i="5" a="1"/>
  <c r="GA59" i="5" s="1"/>
  <c r="FZ59" i="5" a="1"/>
  <c r="FZ59" i="5" s="1"/>
  <c r="GC58" i="5" a="1"/>
  <c r="GC58" i="5" s="1"/>
  <c r="GB58" i="5" a="1"/>
  <c r="GB58" i="5" s="1"/>
  <c r="GA58" i="5" a="1"/>
  <c r="GA58" i="5" s="1"/>
  <c r="FZ58" i="5" a="1"/>
  <c r="FZ58" i="5" s="1"/>
  <c r="GC57" i="5" a="1"/>
  <c r="GC57" i="5" s="1"/>
  <c r="GB57" i="5" a="1"/>
  <c r="GB57" i="5" s="1"/>
  <c r="GA57" i="5" a="1"/>
  <c r="GA57" i="5" s="1"/>
  <c r="FZ57" i="5" a="1"/>
  <c r="FZ57" i="5" s="1"/>
  <c r="GC56" i="5" a="1"/>
  <c r="GC56" i="5" s="1"/>
  <c r="GB56" i="5" a="1"/>
  <c r="GB56" i="5" s="1"/>
  <c r="GA56" i="5" a="1"/>
  <c r="GA56" i="5" s="1"/>
  <c r="FZ56" i="5" a="1"/>
  <c r="FZ56" i="5" s="1"/>
  <c r="GC55" i="5" a="1"/>
  <c r="GC55" i="5" s="1"/>
  <c r="GB55" i="5" a="1"/>
  <c r="GB55" i="5" s="1"/>
  <c r="GA55" i="5" a="1"/>
  <c r="GA55" i="5" s="1"/>
  <c r="FZ55" i="5" a="1"/>
  <c r="FZ55" i="5" s="1"/>
  <c r="GC54" i="5" a="1"/>
  <c r="GC54" i="5" s="1"/>
  <c r="GB54" i="5" a="1"/>
  <c r="GB54" i="5" s="1"/>
  <c r="GA54" i="5" a="1"/>
  <c r="GA54" i="5" s="1"/>
  <c r="FZ54" i="5" a="1"/>
  <c r="FZ54" i="5" s="1"/>
  <c r="GC53" i="5" a="1"/>
  <c r="GC53" i="5" s="1"/>
  <c r="GB53" i="5" a="1"/>
  <c r="GB53" i="5" s="1"/>
  <c r="GA53" i="5" a="1"/>
  <c r="GA53" i="5" s="1"/>
  <c r="FZ53" i="5" a="1"/>
  <c r="FZ53" i="5" s="1"/>
  <c r="GC52" i="5" a="1"/>
  <c r="GC52" i="5" s="1"/>
  <c r="GB52" i="5" a="1"/>
  <c r="GB52" i="5" s="1"/>
  <c r="GA52" i="5" a="1"/>
  <c r="GA52" i="5" s="1"/>
  <c r="FZ52" i="5" a="1"/>
  <c r="FZ52" i="5" s="1"/>
  <c r="GC51" i="5" a="1"/>
  <c r="GC51" i="5" s="1"/>
  <c r="GB51" i="5" a="1"/>
  <c r="GB51" i="5" s="1"/>
  <c r="GA51" i="5" a="1"/>
  <c r="GA51" i="5" s="1"/>
  <c r="FZ51" i="5" a="1"/>
  <c r="FZ51" i="5" s="1"/>
  <c r="GC50" i="5" a="1"/>
  <c r="GC50" i="5" s="1"/>
  <c r="GB50" i="5" a="1"/>
  <c r="GB50" i="5" s="1"/>
  <c r="GA50" i="5" a="1"/>
  <c r="GA50" i="5" s="1"/>
  <c r="FZ50" i="5" a="1"/>
  <c r="FZ50" i="5" s="1"/>
  <c r="GC49" i="5" a="1"/>
  <c r="GC49" i="5" s="1"/>
  <c r="GB49" i="5" a="1"/>
  <c r="GB49" i="5" s="1"/>
  <c r="GA49" i="5" a="1"/>
  <c r="GA49" i="5" s="1"/>
  <c r="FZ49" i="5" a="1"/>
  <c r="FZ49" i="5" s="1"/>
  <c r="GC48" i="5" a="1"/>
  <c r="GC48" i="5" s="1"/>
  <c r="GB48" i="5" a="1"/>
  <c r="GB48" i="5" s="1"/>
  <c r="GA48" i="5" a="1"/>
  <c r="GA48" i="5" s="1"/>
  <c r="FZ48" i="5" a="1"/>
  <c r="FZ48" i="5" s="1"/>
  <c r="GC47" i="5" a="1"/>
  <c r="GC47" i="5" s="1"/>
  <c r="GB47" i="5" a="1"/>
  <c r="GB47" i="5" s="1"/>
  <c r="GA47" i="5" a="1"/>
  <c r="GA47" i="5" s="1"/>
  <c r="FZ47" i="5" a="1"/>
  <c r="FZ47" i="5" s="1"/>
  <c r="GC46" i="5" a="1"/>
  <c r="GC46" i="5" s="1"/>
  <c r="GB46" i="5" a="1"/>
  <c r="GB46" i="5" s="1"/>
  <c r="GA46" i="5" a="1"/>
  <c r="GA46" i="5" s="1"/>
  <c r="FZ46" i="5" a="1"/>
  <c r="FZ46" i="5" s="1"/>
  <c r="GC45" i="5" a="1"/>
  <c r="GC45" i="5" s="1"/>
  <c r="GB45" i="5" a="1"/>
  <c r="GB45" i="5" s="1"/>
  <c r="GA45" i="5" a="1"/>
  <c r="GA45" i="5" s="1"/>
  <c r="FZ45" i="5" a="1"/>
  <c r="FZ45" i="5" s="1"/>
  <c r="GC44" i="5" a="1"/>
  <c r="GC44" i="5" s="1"/>
  <c r="GB44" i="5" a="1"/>
  <c r="GB44" i="5" s="1"/>
  <c r="GA44" i="5" a="1"/>
  <c r="GA44" i="5" s="1"/>
  <c r="FZ44" i="5" a="1"/>
  <c r="FZ44" i="5" s="1"/>
  <c r="GC43" i="5" a="1"/>
  <c r="GC43" i="5" s="1"/>
  <c r="GB43" i="5" a="1"/>
  <c r="GB43" i="5" s="1"/>
  <c r="GA43" i="5" a="1"/>
  <c r="GA43" i="5" s="1"/>
  <c r="FZ43" i="5" a="1"/>
  <c r="FZ43" i="5" s="1"/>
  <c r="GC42" i="5" a="1"/>
  <c r="GC42" i="5" s="1"/>
  <c r="GB42" i="5" a="1"/>
  <c r="GB42" i="5" s="1"/>
  <c r="GA42" i="5" a="1"/>
  <c r="GA42" i="5" s="1"/>
  <c r="FZ42" i="5" a="1"/>
  <c r="FZ42" i="5" s="1"/>
  <c r="GC41" i="5" a="1"/>
  <c r="GC41" i="5" s="1"/>
  <c r="GB41" i="5" a="1"/>
  <c r="GB41" i="5" s="1"/>
  <c r="GA41" i="5" a="1"/>
  <c r="GA41" i="5" s="1"/>
  <c r="FZ41" i="5" a="1"/>
  <c r="FZ41" i="5" s="1"/>
  <c r="GC40" i="5" a="1"/>
  <c r="GC40" i="5" s="1"/>
  <c r="GB40" i="5" a="1"/>
  <c r="GB40" i="5" s="1"/>
  <c r="GA40" i="5" a="1"/>
  <c r="GA40" i="5" s="1"/>
  <c r="FZ40" i="5" a="1"/>
  <c r="FZ40" i="5" s="1"/>
  <c r="GC39" i="5" a="1"/>
  <c r="GC39" i="5" s="1"/>
  <c r="GB39" i="5" a="1"/>
  <c r="GB39" i="5" s="1"/>
  <c r="GA39" i="5" a="1"/>
  <c r="GA39" i="5" s="1"/>
  <c r="FZ39" i="5" a="1"/>
  <c r="FZ39" i="5" s="1"/>
  <c r="GC38" i="5" a="1"/>
  <c r="GC38" i="5" s="1"/>
  <c r="GB38" i="5" a="1"/>
  <c r="GB38" i="5" s="1"/>
  <c r="GA38" i="5" a="1"/>
  <c r="GA38" i="5" s="1"/>
  <c r="FZ38" i="5" a="1"/>
  <c r="FZ38" i="5" s="1"/>
  <c r="GC37" i="5" a="1"/>
  <c r="GC37" i="5" s="1"/>
  <c r="GB37" i="5" a="1"/>
  <c r="GB37" i="5" s="1"/>
  <c r="GA37" i="5" a="1"/>
  <c r="GA37" i="5" s="1"/>
  <c r="FZ37" i="5" a="1"/>
  <c r="FZ37" i="5" s="1"/>
  <c r="GC36" i="5" a="1"/>
  <c r="GC36" i="5" s="1"/>
  <c r="GB36" i="5" a="1"/>
  <c r="GB36" i="5" s="1"/>
  <c r="GA36" i="5" a="1"/>
  <c r="GA36" i="5" s="1"/>
  <c r="FZ36" i="5" a="1"/>
  <c r="FZ36" i="5" s="1"/>
  <c r="GC35" i="5" a="1"/>
  <c r="GC35" i="5" s="1"/>
  <c r="GB35" i="5" a="1"/>
  <c r="GB35" i="5" s="1"/>
  <c r="GA35" i="5" a="1"/>
  <c r="GA35" i="5" s="1"/>
  <c r="FZ35" i="5" a="1"/>
  <c r="FZ35" i="5" s="1"/>
  <c r="GC34" i="5" a="1"/>
  <c r="GC34" i="5" s="1"/>
  <c r="GB34" i="5" a="1"/>
  <c r="GB34" i="5" s="1"/>
  <c r="GA34" i="5" a="1"/>
  <c r="GA34" i="5" s="1"/>
  <c r="FZ34" i="5" a="1"/>
  <c r="FZ34" i="5" s="1"/>
  <c r="GC33" i="5" a="1"/>
  <c r="GC33" i="5" s="1"/>
  <c r="GB33" i="5" a="1"/>
  <c r="GB33" i="5" s="1"/>
  <c r="GA33" i="5" a="1"/>
  <c r="GA33" i="5" s="1"/>
  <c r="FZ33" i="5" a="1"/>
  <c r="FZ33" i="5" s="1"/>
  <c r="GC32" i="5" a="1"/>
  <c r="GC32" i="5" s="1"/>
  <c r="GB32" i="5" a="1"/>
  <c r="GB32" i="5" s="1"/>
  <c r="GA32" i="5" a="1"/>
  <c r="GA32" i="5" s="1"/>
  <c r="FZ32" i="5" a="1"/>
  <c r="FZ32" i="5" s="1"/>
  <c r="GC31" i="5" a="1"/>
  <c r="GC31" i="5" s="1"/>
  <c r="GB31" i="5" a="1"/>
  <c r="GB31" i="5" s="1"/>
  <c r="GA31" i="5" a="1"/>
  <c r="GA31" i="5" s="1"/>
  <c r="FZ31" i="5" a="1"/>
  <c r="FZ31" i="5" s="1"/>
  <c r="GC30" i="5" a="1"/>
  <c r="GC30" i="5" s="1"/>
  <c r="GB30" i="5" a="1"/>
  <c r="GB30" i="5" s="1"/>
  <c r="GA30" i="5" a="1"/>
  <c r="GA30" i="5" s="1"/>
  <c r="FZ30" i="5" a="1"/>
  <c r="FZ30" i="5" s="1"/>
  <c r="GC29" i="5" a="1"/>
  <c r="GC29" i="5" s="1"/>
  <c r="GB29" i="5" a="1"/>
  <c r="GB29" i="5" s="1"/>
  <c r="GA29" i="5" a="1"/>
  <c r="GA29" i="5" s="1"/>
  <c r="FZ29" i="5" a="1"/>
  <c r="FZ29" i="5" s="1"/>
  <c r="GC28" i="5" a="1"/>
  <c r="GC28" i="5" s="1"/>
  <c r="GB28" i="5" a="1"/>
  <c r="GB28" i="5" s="1"/>
  <c r="GA28" i="5" a="1"/>
  <c r="GA28" i="5" s="1"/>
  <c r="FZ28" i="5" a="1"/>
  <c r="FZ28" i="5" s="1"/>
  <c r="GC27" i="5" a="1"/>
  <c r="GC27" i="5" s="1"/>
  <c r="GB27" i="5" a="1"/>
  <c r="GB27" i="5" s="1"/>
  <c r="GA27" i="5" a="1"/>
  <c r="GA27" i="5" s="1"/>
  <c r="FZ27" i="5" a="1"/>
  <c r="FZ27" i="5" s="1"/>
  <c r="GC26" i="5" a="1"/>
  <c r="GC26" i="5" s="1"/>
  <c r="GB26" i="5" a="1"/>
  <c r="GB26" i="5" s="1"/>
  <c r="GA26" i="5" a="1"/>
  <c r="GA26" i="5" s="1"/>
  <c r="FZ26" i="5" a="1"/>
  <c r="FZ26" i="5" s="1"/>
  <c r="GC25" i="5" a="1"/>
  <c r="GC25" i="5" s="1"/>
  <c r="GB25" i="5" a="1"/>
  <c r="GB25" i="5" s="1"/>
  <c r="GA25" i="5" a="1"/>
  <c r="GA25" i="5" s="1"/>
  <c r="FZ25" i="5" a="1"/>
  <c r="FZ25" i="5" s="1"/>
  <c r="GC24" i="5" a="1"/>
  <c r="GC24" i="5" s="1"/>
  <c r="GB24" i="5" a="1"/>
  <c r="GB24" i="5" s="1"/>
  <c r="GA24" i="5" a="1"/>
  <c r="GA24" i="5" s="1"/>
  <c r="FZ24" i="5" a="1"/>
  <c r="FZ24" i="5" s="1"/>
  <c r="GC23" i="5" a="1"/>
  <c r="GC23" i="5" s="1"/>
  <c r="GB23" i="5" a="1"/>
  <c r="GB23" i="5" s="1"/>
  <c r="GA23" i="5" a="1"/>
  <c r="GA23" i="5" s="1"/>
  <c r="FZ23" i="5" a="1"/>
  <c r="FZ23" i="5" s="1"/>
  <c r="GC22" i="5" a="1"/>
  <c r="GC22" i="5" s="1"/>
  <c r="GB22" i="5" a="1"/>
  <c r="GB22" i="5" s="1"/>
  <c r="GA22" i="5" a="1"/>
  <c r="GA22" i="5" s="1"/>
  <c r="FZ22" i="5" a="1"/>
  <c r="FZ22" i="5" s="1"/>
  <c r="GC21" i="5" a="1"/>
  <c r="GC21" i="5" s="1"/>
  <c r="GB21" i="5" a="1"/>
  <c r="GB21" i="5" s="1"/>
  <c r="GA21" i="5" a="1"/>
  <c r="GA21" i="5" s="1"/>
  <c r="FZ21" i="5" a="1"/>
  <c r="FZ21" i="5" s="1"/>
  <c r="GC20" i="5" a="1"/>
  <c r="GC20" i="5" s="1"/>
  <c r="GB20" i="5" a="1"/>
  <c r="GB20" i="5" s="1"/>
  <c r="GA20" i="5" a="1"/>
  <c r="GA20" i="5" s="1"/>
  <c r="FZ20" i="5" a="1"/>
  <c r="FZ20" i="5" s="1"/>
  <c r="GC19" i="5" a="1"/>
  <c r="GC19" i="5" s="1"/>
  <c r="GB19" i="5" a="1"/>
  <c r="GB19" i="5" s="1"/>
  <c r="GA19" i="5" a="1"/>
  <c r="GA19" i="5" s="1"/>
  <c r="FZ19" i="5" a="1"/>
  <c r="FZ19" i="5" s="1"/>
  <c r="GC18" i="5" a="1"/>
  <c r="GC18" i="5" s="1"/>
  <c r="GB18" i="5" a="1"/>
  <c r="GB18" i="5" s="1"/>
  <c r="GA18" i="5" a="1"/>
  <c r="GA18" i="5" s="1"/>
  <c r="FZ18" i="5" a="1"/>
  <c r="FZ18" i="5" s="1"/>
  <c r="GC17" i="5" a="1"/>
  <c r="GC17" i="5" s="1"/>
  <c r="GB17" i="5" a="1"/>
  <c r="GB17" i="5" s="1"/>
  <c r="GA17" i="5" a="1"/>
  <c r="GA17" i="5" s="1"/>
  <c r="FZ17" i="5" a="1"/>
  <c r="FZ17" i="5" s="1"/>
  <c r="GC16" i="5" a="1"/>
  <c r="GC16" i="5" s="1"/>
  <c r="GB16" i="5" a="1"/>
  <c r="GB16" i="5" s="1"/>
  <c r="GA16" i="5" a="1"/>
  <c r="GA16" i="5" s="1"/>
  <c r="FZ16" i="5" a="1"/>
  <c r="FZ16" i="5" s="1"/>
  <c r="GC15" i="5" a="1"/>
  <c r="GC15" i="5" s="1"/>
  <c r="GB15" i="5" a="1"/>
  <c r="GB15" i="5" s="1"/>
  <c r="GA15" i="5" a="1"/>
  <c r="GA15" i="5" s="1"/>
  <c r="FZ15" i="5" a="1"/>
  <c r="FZ15" i="5" s="1"/>
  <c r="GC14" i="5" a="1"/>
  <c r="GC14" i="5" s="1"/>
  <c r="GB14" i="5" a="1"/>
  <c r="GB14" i="5" s="1"/>
  <c r="GA14" i="5" a="1"/>
  <c r="GA14" i="5" s="1"/>
  <c r="FZ14" i="5" a="1"/>
  <c r="FZ14" i="5" s="1"/>
  <c r="GC13" i="5" a="1"/>
  <c r="GC13" i="5" s="1"/>
  <c r="GB13" i="5" a="1"/>
  <c r="GB13" i="5" s="1"/>
  <c r="GA13" i="5" a="1"/>
  <c r="GA13" i="5" s="1"/>
  <c r="FZ13" i="5" a="1"/>
  <c r="FZ13" i="5" s="1"/>
  <c r="GC12" i="5" a="1"/>
  <c r="GC12" i="5" s="1"/>
  <c r="GB12" i="5" a="1"/>
  <c r="GB12" i="5" s="1"/>
  <c r="GA12" i="5" a="1"/>
  <c r="GA12" i="5" s="1"/>
  <c r="FZ12" i="5" a="1"/>
  <c r="FZ12" i="5" s="1"/>
  <c r="GC11" i="5" a="1"/>
  <c r="GC11" i="5" s="1"/>
  <c r="GB11" i="5" a="1"/>
  <c r="GB11" i="5" s="1"/>
  <c r="GA11" i="5" a="1"/>
  <c r="GA11" i="5" s="1"/>
  <c r="FZ11" i="5" a="1"/>
  <c r="FZ11" i="5" s="1"/>
  <c r="GC10" i="5" a="1"/>
  <c r="GC10" i="5" s="1"/>
  <c r="GB10" i="5" a="1"/>
  <c r="GB10" i="5" s="1"/>
  <c r="GA10" i="5" a="1"/>
  <c r="GA10" i="5" s="1"/>
  <c r="FZ10" i="5" a="1"/>
  <c r="FZ10" i="5" s="1"/>
  <c r="GC9" i="5" a="1"/>
  <c r="GC9" i="5" s="1"/>
  <c r="GB9" i="5" a="1"/>
  <c r="GB9" i="5" s="1"/>
  <c r="GA9" i="5" a="1"/>
  <c r="GA9" i="5" s="1"/>
  <c r="FZ9" i="5" a="1"/>
  <c r="FZ9" i="5" s="1"/>
  <c r="GC8" i="5" a="1"/>
  <c r="GC8" i="5" s="1"/>
  <c r="GB8" i="5" a="1"/>
  <c r="GB8" i="5" s="1"/>
  <c r="GA8" i="5" a="1"/>
  <c r="GA8" i="5" s="1"/>
  <c r="FZ8" i="5" a="1"/>
  <c r="FZ8" i="5" s="1"/>
  <c r="GC7" i="5" a="1"/>
  <c r="GC7" i="5" s="1"/>
  <c r="GB7" i="5" a="1"/>
  <c r="GB7" i="5" s="1"/>
  <c r="GA7" i="5" a="1"/>
  <c r="GA7" i="5" s="1"/>
  <c r="FZ7" i="5" a="1"/>
  <c r="FZ7" i="5" s="1"/>
  <c r="GC6" i="5" a="1"/>
  <c r="GC6" i="5" s="1"/>
  <c r="GB6" i="5" a="1"/>
  <c r="GB6" i="5" s="1"/>
  <c r="GA6" i="5" a="1"/>
  <c r="GA6" i="5" s="1"/>
  <c r="FZ6" i="5" a="1"/>
  <c r="FZ6" i="5" s="1"/>
  <c r="GC5" i="5" a="1"/>
  <c r="GC5" i="5" s="1"/>
  <c r="GB5" i="5" a="1"/>
  <c r="GB5" i="5" s="1"/>
  <c r="GA5" i="5" a="1"/>
  <c r="GA5" i="5" s="1"/>
  <c r="FZ5" i="5" a="1"/>
  <c r="FZ5" i="5" s="1"/>
  <c r="GC4" i="5" a="1"/>
  <c r="GC4" i="5" s="1"/>
  <c r="GB4" i="5" a="1"/>
  <c r="GB4" i="5" s="1"/>
  <c r="GA4" i="5" a="1"/>
  <c r="GA4" i="5" s="1"/>
  <c r="GC3" i="5" a="1"/>
  <c r="GC3" i="5" s="1"/>
  <c r="GB3" i="5" a="1"/>
  <c r="GB3" i="5" s="1"/>
  <c r="GA3" i="5" a="1"/>
  <c r="GA3" i="5" s="1"/>
  <c r="FZ3" i="5" a="1"/>
  <c r="FZ3" i="5" s="1"/>
  <c r="FS62" i="5" a="1"/>
  <c r="FS62" i="5" s="1"/>
  <c r="FR62" i="5" a="1"/>
  <c r="FR62" i="5" s="1"/>
  <c r="FQ62" i="5" a="1"/>
  <c r="FQ62" i="5" s="1"/>
  <c r="FP62" i="5" a="1"/>
  <c r="FP62" i="5" s="1"/>
  <c r="FS61" i="5" a="1"/>
  <c r="FS61" i="5" s="1"/>
  <c r="FR61" i="5" a="1"/>
  <c r="FR61" i="5" s="1"/>
  <c r="FQ61" i="5" a="1"/>
  <c r="FQ61" i="5" s="1"/>
  <c r="FP61" i="5" a="1"/>
  <c r="FP61" i="5" s="1"/>
  <c r="FS60" i="5" a="1"/>
  <c r="FS60" i="5" s="1"/>
  <c r="FR60" i="5" a="1"/>
  <c r="FR60" i="5" s="1"/>
  <c r="FQ60" i="5" a="1"/>
  <c r="FQ60" i="5" s="1"/>
  <c r="FP60" i="5" a="1"/>
  <c r="FP60" i="5" s="1"/>
  <c r="FS59" i="5" a="1"/>
  <c r="FS59" i="5" s="1"/>
  <c r="FR59" i="5" a="1"/>
  <c r="FR59" i="5" s="1"/>
  <c r="FQ59" i="5" a="1"/>
  <c r="FQ59" i="5" s="1"/>
  <c r="FP59" i="5" a="1"/>
  <c r="FP59" i="5" s="1"/>
  <c r="FS58" i="5" a="1"/>
  <c r="FS58" i="5" s="1"/>
  <c r="FR58" i="5" a="1"/>
  <c r="FR58" i="5" s="1"/>
  <c r="FQ58" i="5" a="1"/>
  <c r="FQ58" i="5" s="1"/>
  <c r="FP58" i="5" a="1"/>
  <c r="FP58" i="5" s="1"/>
  <c r="FS57" i="5" a="1"/>
  <c r="FS57" i="5" s="1"/>
  <c r="FR57" i="5" a="1"/>
  <c r="FR57" i="5" s="1"/>
  <c r="FQ57" i="5" a="1"/>
  <c r="FQ57" i="5" s="1"/>
  <c r="FP57" i="5" a="1"/>
  <c r="FP57" i="5" s="1"/>
  <c r="FS56" i="5" a="1"/>
  <c r="FS56" i="5" s="1"/>
  <c r="FR56" i="5" a="1"/>
  <c r="FR56" i="5" s="1"/>
  <c r="FQ56" i="5" a="1"/>
  <c r="FQ56" i="5" s="1"/>
  <c r="FP56" i="5" a="1"/>
  <c r="FP56" i="5" s="1"/>
  <c r="FS55" i="5" a="1"/>
  <c r="FS55" i="5" s="1"/>
  <c r="FR55" i="5" a="1"/>
  <c r="FR55" i="5" s="1"/>
  <c r="FQ55" i="5" a="1"/>
  <c r="FQ55" i="5" s="1"/>
  <c r="FP55" i="5" a="1"/>
  <c r="FP55" i="5" s="1"/>
  <c r="FS54" i="5" a="1"/>
  <c r="FS54" i="5" s="1"/>
  <c r="FR54" i="5" a="1"/>
  <c r="FR54" i="5" s="1"/>
  <c r="FQ54" i="5" a="1"/>
  <c r="FQ54" i="5" s="1"/>
  <c r="FP54" i="5" a="1"/>
  <c r="FP54" i="5" s="1"/>
  <c r="FS53" i="5" a="1"/>
  <c r="FS53" i="5" s="1"/>
  <c r="FR53" i="5" a="1"/>
  <c r="FR53" i="5" s="1"/>
  <c r="FQ53" i="5" a="1"/>
  <c r="FQ53" i="5" s="1"/>
  <c r="FP53" i="5" a="1"/>
  <c r="FP53" i="5" s="1"/>
  <c r="FS52" i="5" a="1"/>
  <c r="FS52" i="5" s="1"/>
  <c r="FR52" i="5" a="1"/>
  <c r="FR52" i="5" s="1"/>
  <c r="FQ52" i="5" a="1"/>
  <c r="FQ52" i="5" s="1"/>
  <c r="FP52" i="5" a="1"/>
  <c r="FP52" i="5" s="1"/>
  <c r="FS51" i="5" a="1"/>
  <c r="FS51" i="5" s="1"/>
  <c r="FR51" i="5" a="1"/>
  <c r="FR51" i="5" s="1"/>
  <c r="FQ51" i="5" a="1"/>
  <c r="FQ51" i="5" s="1"/>
  <c r="FP51" i="5" a="1"/>
  <c r="FP51" i="5" s="1"/>
  <c r="FS50" i="5" a="1"/>
  <c r="FS50" i="5" s="1"/>
  <c r="FR50" i="5" a="1"/>
  <c r="FR50" i="5" s="1"/>
  <c r="FQ50" i="5" a="1"/>
  <c r="FQ50" i="5" s="1"/>
  <c r="FP50" i="5" a="1"/>
  <c r="FP50" i="5" s="1"/>
  <c r="FS49" i="5" a="1"/>
  <c r="FS49" i="5" s="1"/>
  <c r="FR49" i="5" a="1"/>
  <c r="FR49" i="5" s="1"/>
  <c r="FQ49" i="5" a="1"/>
  <c r="FQ49" i="5" s="1"/>
  <c r="FP49" i="5" a="1"/>
  <c r="FP49" i="5" s="1"/>
  <c r="FS48" i="5" a="1"/>
  <c r="FS48" i="5" s="1"/>
  <c r="FR48" i="5" a="1"/>
  <c r="FR48" i="5" s="1"/>
  <c r="FQ48" i="5" a="1"/>
  <c r="FQ48" i="5" s="1"/>
  <c r="FP48" i="5" a="1"/>
  <c r="FP48" i="5" s="1"/>
  <c r="FS47" i="5" a="1"/>
  <c r="FS47" i="5" s="1"/>
  <c r="FR47" i="5" a="1"/>
  <c r="FR47" i="5" s="1"/>
  <c r="FQ47" i="5" a="1"/>
  <c r="FQ47" i="5" s="1"/>
  <c r="FP47" i="5" a="1"/>
  <c r="FP47" i="5" s="1"/>
  <c r="FS46" i="5" a="1"/>
  <c r="FS46" i="5" s="1"/>
  <c r="FR46" i="5" a="1"/>
  <c r="FR46" i="5" s="1"/>
  <c r="FQ46" i="5" a="1"/>
  <c r="FQ46" i="5" s="1"/>
  <c r="FP46" i="5" a="1"/>
  <c r="FP46" i="5" s="1"/>
  <c r="FS45" i="5" a="1"/>
  <c r="FS45" i="5" s="1"/>
  <c r="FR45" i="5" a="1"/>
  <c r="FR45" i="5" s="1"/>
  <c r="FQ45" i="5" a="1"/>
  <c r="FQ45" i="5" s="1"/>
  <c r="FP45" i="5" a="1"/>
  <c r="FP45" i="5" s="1"/>
  <c r="FS44" i="5" a="1"/>
  <c r="FS44" i="5" s="1"/>
  <c r="FR44" i="5" a="1"/>
  <c r="FR44" i="5" s="1"/>
  <c r="FQ44" i="5" a="1"/>
  <c r="FQ44" i="5" s="1"/>
  <c r="FP44" i="5" a="1"/>
  <c r="FP44" i="5" s="1"/>
  <c r="FS43" i="5" a="1"/>
  <c r="FS43" i="5" s="1"/>
  <c r="FR43" i="5" a="1"/>
  <c r="FR43" i="5" s="1"/>
  <c r="FQ43" i="5" a="1"/>
  <c r="FQ43" i="5" s="1"/>
  <c r="FP43" i="5" a="1"/>
  <c r="FP43" i="5" s="1"/>
  <c r="FS42" i="5" a="1"/>
  <c r="FS42" i="5" s="1"/>
  <c r="FR42" i="5" a="1"/>
  <c r="FR42" i="5" s="1"/>
  <c r="FQ42" i="5" a="1"/>
  <c r="FQ42" i="5" s="1"/>
  <c r="FP42" i="5" a="1"/>
  <c r="FP42" i="5" s="1"/>
  <c r="FS41" i="5" a="1"/>
  <c r="FS41" i="5" s="1"/>
  <c r="FR41" i="5" a="1"/>
  <c r="FR41" i="5" s="1"/>
  <c r="FQ41" i="5" a="1"/>
  <c r="FQ41" i="5" s="1"/>
  <c r="FP41" i="5" a="1"/>
  <c r="FP41" i="5" s="1"/>
  <c r="FS40" i="5" a="1"/>
  <c r="FS40" i="5" s="1"/>
  <c r="FR40" i="5" a="1"/>
  <c r="FR40" i="5" s="1"/>
  <c r="FQ40" i="5" a="1"/>
  <c r="FQ40" i="5" s="1"/>
  <c r="FP40" i="5" a="1"/>
  <c r="FP40" i="5" s="1"/>
  <c r="FS39" i="5" a="1"/>
  <c r="FS39" i="5" s="1"/>
  <c r="FR39" i="5" a="1"/>
  <c r="FR39" i="5" s="1"/>
  <c r="FQ39" i="5" a="1"/>
  <c r="FQ39" i="5" s="1"/>
  <c r="FP39" i="5" a="1"/>
  <c r="FP39" i="5" s="1"/>
  <c r="FS38" i="5" a="1"/>
  <c r="FS38" i="5" s="1"/>
  <c r="FR38" i="5" a="1"/>
  <c r="FR38" i="5" s="1"/>
  <c r="FQ38" i="5" a="1"/>
  <c r="FQ38" i="5" s="1"/>
  <c r="FP38" i="5" a="1"/>
  <c r="FP38" i="5" s="1"/>
  <c r="FS37" i="5" a="1"/>
  <c r="FS37" i="5" s="1"/>
  <c r="FR37" i="5" a="1"/>
  <c r="FR37" i="5" s="1"/>
  <c r="FQ37" i="5" a="1"/>
  <c r="FQ37" i="5" s="1"/>
  <c r="FP37" i="5" a="1"/>
  <c r="FP37" i="5" s="1"/>
  <c r="FS36" i="5" a="1"/>
  <c r="FS36" i="5" s="1"/>
  <c r="FR36" i="5" a="1"/>
  <c r="FR36" i="5" s="1"/>
  <c r="FQ36" i="5" a="1"/>
  <c r="FQ36" i="5" s="1"/>
  <c r="FP36" i="5" a="1"/>
  <c r="FP36" i="5" s="1"/>
  <c r="FS35" i="5" a="1"/>
  <c r="FS35" i="5" s="1"/>
  <c r="FR35" i="5" a="1"/>
  <c r="FR35" i="5" s="1"/>
  <c r="FQ35" i="5" a="1"/>
  <c r="FQ35" i="5" s="1"/>
  <c r="FP35" i="5" a="1"/>
  <c r="FP35" i="5" s="1"/>
  <c r="FS34" i="5" a="1"/>
  <c r="FS34" i="5" s="1"/>
  <c r="FR34" i="5" a="1"/>
  <c r="FR34" i="5" s="1"/>
  <c r="FQ34" i="5" a="1"/>
  <c r="FQ34" i="5" s="1"/>
  <c r="FP34" i="5" a="1"/>
  <c r="FP34" i="5" s="1"/>
  <c r="FS33" i="5" a="1"/>
  <c r="FS33" i="5" s="1"/>
  <c r="FR33" i="5" a="1"/>
  <c r="FR33" i="5" s="1"/>
  <c r="FQ33" i="5" a="1"/>
  <c r="FQ33" i="5" s="1"/>
  <c r="FP33" i="5" a="1"/>
  <c r="FP33" i="5" s="1"/>
  <c r="FS32" i="5" a="1"/>
  <c r="FS32" i="5" s="1"/>
  <c r="FR32" i="5" a="1"/>
  <c r="FR32" i="5" s="1"/>
  <c r="FQ32" i="5" a="1"/>
  <c r="FQ32" i="5" s="1"/>
  <c r="FP32" i="5" a="1"/>
  <c r="FP32" i="5" s="1"/>
  <c r="FS31" i="5" a="1"/>
  <c r="FS31" i="5" s="1"/>
  <c r="FR31" i="5" a="1"/>
  <c r="FR31" i="5" s="1"/>
  <c r="FQ31" i="5" a="1"/>
  <c r="FQ31" i="5" s="1"/>
  <c r="FP31" i="5" a="1"/>
  <c r="FP31" i="5" s="1"/>
  <c r="FS30" i="5" a="1"/>
  <c r="FS30" i="5" s="1"/>
  <c r="FR30" i="5" a="1"/>
  <c r="FR30" i="5" s="1"/>
  <c r="FQ30" i="5" a="1"/>
  <c r="FQ30" i="5" s="1"/>
  <c r="FP30" i="5" a="1"/>
  <c r="FP30" i="5" s="1"/>
  <c r="FS29" i="5" a="1"/>
  <c r="FS29" i="5" s="1"/>
  <c r="FR29" i="5" a="1"/>
  <c r="FR29" i="5" s="1"/>
  <c r="FQ29" i="5" a="1"/>
  <c r="FQ29" i="5" s="1"/>
  <c r="FP29" i="5" a="1"/>
  <c r="FP29" i="5" s="1"/>
  <c r="FS28" i="5" a="1"/>
  <c r="FS28" i="5" s="1"/>
  <c r="FR28" i="5" a="1"/>
  <c r="FR28" i="5" s="1"/>
  <c r="FQ28" i="5" a="1"/>
  <c r="FQ28" i="5" s="1"/>
  <c r="FP28" i="5" a="1"/>
  <c r="FP28" i="5" s="1"/>
  <c r="FS27" i="5" a="1"/>
  <c r="FS27" i="5" s="1"/>
  <c r="FR27" i="5" a="1"/>
  <c r="FR27" i="5" s="1"/>
  <c r="FQ27" i="5" a="1"/>
  <c r="FQ27" i="5" s="1"/>
  <c r="FP27" i="5" a="1"/>
  <c r="FP27" i="5" s="1"/>
  <c r="FS26" i="5" a="1"/>
  <c r="FS26" i="5" s="1"/>
  <c r="FR26" i="5" a="1"/>
  <c r="FR26" i="5" s="1"/>
  <c r="FQ26" i="5" a="1"/>
  <c r="FQ26" i="5" s="1"/>
  <c r="FP26" i="5" a="1"/>
  <c r="FP26" i="5" s="1"/>
  <c r="FS25" i="5" a="1"/>
  <c r="FS25" i="5" s="1"/>
  <c r="FR25" i="5" a="1"/>
  <c r="FR25" i="5" s="1"/>
  <c r="FQ25" i="5" a="1"/>
  <c r="FQ25" i="5" s="1"/>
  <c r="FP25" i="5" a="1"/>
  <c r="FP25" i="5" s="1"/>
  <c r="FS24" i="5" a="1"/>
  <c r="FS24" i="5" s="1"/>
  <c r="FR24" i="5" a="1"/>
  <c r="FR24" i="5" s="1"/>
  <c r="FQ24" i="5" a="1"/>
  <c r="FQ24" i="5" s="1"/>
  <c r="FP24" i="5" a="1"/>
  <c r="FP24" i="5" s="1"/>
  <c r="FS23" i="5" a="1"/>
  <c r="FS23" i="5" s="1"/>
  <c r="FR23" i="5" a="1"/>
  <c r="FR23" i="5" s="1"/>
  <c r="FQ23" i="5" a="1"/>
  <c r="FQ23" i="5" s="1"/>
  <c r="FP23" i="5" a="1"/>
  <c r="FP23" i="5" s="1"/>
  <c r="FS22" i="5" a="1"/>
  <c r="FS22" i="5" s="1"/>
  <c r="FR22" i="5" a="1"/>
  <c r="FR22" i="5" s="1"/>
  <c r="FQ22" i="5" a="1"/>
  <c r="FQ22" i="5" s="1"/>
  <c r="FP22" i="5" a="1"/>
  <c r="FP22" i="5" s="1"/>
  <c r="FS21" i="5" a="1"/>
  <c r="FS21" i="5" s="1"/>
  <c r="FR21" i="5" a="1"/>
  <c r="FR21" i="5" s="1"/>
  <c r="FQ21" i="5" a="1"/>
  <c r="FQ21" i="5" s="1"/>
  <c r="FP21" i="5" a="1"/>
  <c r="FP21" i="5" s="1"/>
  <c r="FS20" i="5" a="1"/>
  <c r="FS20" i="5" s="1"/>
  <c r="FR20" i="5" a="1"/>
  <c r="FR20" i="5" s="1"/>
  <c r="FQ20" i="5" a="1"/>
  <c r="FQ20" i="5" s="1"/>
  <c r="FP20" i="5" a="1"/>
  <c r="FP20" i="5" s="1"/>
  <c r="FS19" i="5" a="1"/>
  <c r="FS19" i="5" s="1"/>
  <c r="FR19" i="5" a="1"/>
  <c r="FR19" i="5" s="1"/>
  <c r="FQ19" i="5" a="1"/>
  <c r="FQ19" i="5" s="1"/>
  <c r="FP19" i="5" a="1"/>
  <c r="FP19" i="5" s="1"/>
  <c r="FS18" i="5" a="1"/>
  <c r="FS18" i="5" s="1"/>
  <c r="FR18" i="5" a="1"/>
  <c r="FR18" i="5" s="1"/>
  <c r="FQ18" i="5" a="1"/>
  <c r="FQ18" i="5" s="1"/>
  <c r="FP18" i="5" a="1"/>
  <c r="FP18" i="5" s="1"/>
  <c r="FS17" i="5" a="1"/>
  <c r="FS17" i="5" s="1"/>
  <c r="FR17" i="5" a="1"/>
  <c r="FR17" i="5" s="1"/>
  <c r="FQ17" i="5" a="1"/>
  <c r="FQ17" i="5" s="1"/>
  <c r="FP17" i="5" a="1"/>
  <c r="FP17" i="5" s="1"/>
  <c r="FS16" i="5" a="1"/>
  <c r="FS16" i="5" s="1"/>
  <c r="FR16" i="5" a="1"/>
  <c r="FR16" i="5" s="1"/>
  <c r="FQ16" i="5" a="1"/>
  <c r="FQ16" i="5" s="1"/>
  <c r="FP16" i="5" a="1"/>
  <c r="FP16" i="5" s="1"/>
  <c r="FS15" i="5" a="1"/>
  <c r="FS15" i="5" s="1"/>
  <c r="FR15" i="5" a="1"/>
  <c r="FR15" i="5" s="1"/>
  <c r="FQ15" i="5" a="1"/>
  <c r="FQ15" i="5" s="1"/>
  <c r="FP15" i="5" a="1"/>
  <c r="FP15" i="5" s="1"/>
  <c r="FS14" i="5" a="1"/>
  <c r="FS14" i="5" s="1"/>
  <c r="FR14" i="5" a="1"/>
  <c r="FR14" i="5" s="1"/>
  <c r="FQ14" i="5" a="1"/>
  <c r="FQ14" i="5" s="1"/>
  <c r="FP14" i="5" a="1"/>
  <c r="FP14" i="5" s="1"/>
  <c r="FS13" i="5" a="1"/>
  <c r="FS13" i="5" s="1"/>
  <c r="FR13" i="5" a="1"/>
  <c r="FR13" i="5" s="1"/>
  <c r="FQ13" i="5" a="1"/>
  <c r="FQ13" i="5" s="1"/>
  <c r="FP13" i="5" a="1"/>
  <c r="FP13" i="5" s="1"/>
  <c r="FS12" i="5" a="1"/>
  <c r="FS12" i="5" s="1"/>
  <c r="FR12" i="5" a="1"/>
  <c r="FR12" i="5" s="1"/>
  <c r="FQ12" i="5" a="1"/>
  <c r="FQ12" i="5" s="1"/>
  <c r="FP12" i="5" a="1"/>
  <c r="FP12" i="5" s="1"/>
  <c r="FS11" i="5" a="1"/>
  <c r="FS11" i="5" s="1"/>
  <c r="FR11" i="5" a="1"/>
  <c r="FR11" i="5" s="1"/>
  <c r="FQ11" i="5" a="1"/>
  <c r="FQ11" i="5" s="1"/>
  <c r="FP11" i="5" a="1"/>
  <c r="FP11" i="5" s="1"/>
  <c r="FS10" i="5" a="1"/>
  <c r="FS10" i="5" s="1"/>
  <c r="FR10" i="5" a="1"/>
  <c r="FR10" i="5" s="1"/>
  <c r="FQ10" i="5" a="1"/>
  <c r="FQ10" i="5" s="1"/>
  <c r="FP10" i="5" a="1"/>
  <c r="FP10" i="5" s="1"/>
  <c r="FS9" i="5" a="1"/>
  <c r="FS9" i="5" s="1"/>
  <c r="FR9" i="5" a="1"/>
  <c r="FR9" i="5" s="1"/>
  <c r="FQ9" i="5" a="1"/>
  <c r="FQ9" i="5" s="1"/>
  <c r="FP9" i="5" a="1"/>
  <c r="FP9" i="5" s="1"/>
  <c r="FS8" i="5" a="1"/>
  <c r="FS8" i="5" s="1"/>
  <c r="FR8" i="5" a="1"/>
  <c r="FR8" i="5" s="1"/>
  <c r="FQ8" i="5" a="1"/>
  <c r="FQ8" i="5" s="1"/>
  <c r="FP8" i="5" a="1"/>
  <c r="FP8" i="5" s="1"/>
  <c r="FS7" i="5" a="1"/>
  <c r="FS7" i="5" s="1"/>
  <c r="FR7" i="5" a="1"/>
  <c r="FR7" i="5" s="1"/>
  <c r="FQ7" i="5" a="1"/>
  <c r="FQ7" i="5" s="1"/>
  <c r="FP7" i="5" a="1"/>
  <c r="FP7" i="5" s="1"/>
  <c r="FS6" i="5" a="1"/>
  <c r="FS6" i="5" s="1"/>
  <c r="FR6" i="5" a="1"/>
  <c r="FR6" i="5" s="1"/>
  <c r="FQ6" i="5" a="1"/>
  <c r="FQ6" i="5" s="1"/>
  <c r="FP6" i="5" a="1"/>
  <c r="FP6" i="5" s="1"/>
  <c r="FS5" i="5" a="1"/>
  <c r="FS5" i="5" s="1"/>
  <c r="FR5" i="5" a="1"/>
  <c r="FR5" i="5" s="1"/>
  <c r="FQ5" i="5" a="1"/>
  <c r="FQ5" i="5" s="1"/>
  <c r="FS4" i="5" a="1"/>
  <c r="FS4" i="5" s="1"/>
  <c r="FR4" i="5" a="1"/>
  <c r="FR4" i="5" s="1"/>
  <c r="FQ4" i="5" a="1"/>
  <c r="FQ4" i="5" s="1"/>
  <c r="FS3" i="5" a="1"/>
  <c r="FS3" i="5" s="1"/>
  <c r="FR3" i="5" a="1"/>
  <c r="FR3" i="5" s="1"/>
  <c r="FQ3" i="5" a="1"/>
  <c r="FQ3" i="5" s="1"/>
  <c r="FP3" i="5" a="1"/>
  <c r="FP3" i="5" s="1"/>
  <c r="FI62" i="5" a="1"/>
  <c r="FI62" i="5" s="1"/>
  <c r="FH62" i="5" a="1"/>
  <c r="FH62" i="5" s="1"/>
  <c r="FG62" i="5" a="1"/>
  <c r="FG62" i="5" s="1"/>
  <c r="FF62" i="5" a="1"/>
  <c r="FF62" i="5" s="1"/>
  <c r="FI61" i="5" a="1"/>
  <c r="FI61" i="5" s="1"/>
  <c r="FH61" i="5" a="1"/>
  <c r="FH61" i="5" s="1"/>
  <c r="FG61" i="5" a="1"/>
  <c r="FG61" i="5" s="1"/>
  <c r="FF61" i="5" a="1"/>
  <c r="FF61" i="5" s="1"/>
  <c r="FI60" i="5" a="1"/>
  <c r="FI60" i="5" s="1"/>
  <c r="FH60" i="5" a="1"/>
  <c r="FH60" i="5" s="1"/>
  <c r="FG60" i="5" a="1"/>
  <c r="FG60" i="5" s="1"/>
  <c r="FF60" i="5" a="1"/>
  <c r="FF60" i="5" s="1"/>
  <c r="FI59" i="5" a="1"/>
  <c r="FI59" i="5" s="1"/>
  <c r="FH59" i="5" a="1"/>
  <c r="FH59" i="5" s="1"/>
  <c r="FG59" i="5" a="1"/>
  <c r="FG59" i="5" s="1"/>
  <c r="FF59" i="5" a="1"/>
  <c r="FF59" i="5" s="1"/>
  <c r="FI58" i="5" a="1"/>
  <c r="FI58" i="5" s="1"/>
  <c r="FH58" i="5" a="1"/>
  <c r="FH58" i="5" s="1"/>
  <c r="FG58" i="5" a="1"/>
  <c r="FG58" i="5" s="1"/>
  <c r="FF58" i="5" a="1"/>
  <c r="FF58" i="5" s="1"/>
  <c r="FI57" i="5" a="1"/>
  <c r="FI57" i="5" s="1"/>
  <c r="FH57" i="5" a="1"/>
  <c r="FH57" i="5" s="1"/>
  <c r="FG57" i="5" a="1"/>
  <c r="FG57" i="5" s="1"/>
  <c r="FF57" i="5" a="1"/>
  <c r="FF57" i="5" s="1"/>
  <c r="FI56" i="5" a="1"/>
  <c r="FI56" i="5" s="1"/>
  <c r="FH56" i="5" a="1"/>
  <c r="FH56" i="5" s="1"/>
  <c r="FG56" i="5" a="1"/>
  <c r="FG56" i="5" s="1"/>
  <c r="FF56" i="5" a="1"/>
  <c r="FF56" i="5" s="1"/>
  <c r="FI55" i="5" a="1"/>
  <c r="FI55" i="5" s="1"/>
  <c r="FH55" i="5" a="1"/>
  <c r="FH55" i="5" s="1"/>
  <c r="FG55" i="5" a="1"/>
  <c r="FG55" i="5" s="1"/>
  <c r="FF55" i="5" a="1"/>
  <c r="FF55" i="5" s="1"/>
  <c r="FI54" i="5" a="1"/>
  <c r="FI54" i="5" s="1"/>
  <c r="FH54" i="5" a="1"/>
  <c r="FH54" i="5" s="1"/>
  <c r="FG54" i="5" a="1"/>
  <c r="FG54" i="5" s="1"/>
  <c r="FF54" i="5" a="1"/>
  <c r="FF54" i="5" s="1"/>
  <c r="FI53" i="5" a="1"/>
  <c r="FI53" i="5" s="1"/>
  <c r="FH53" i="5" a="1"/>
  <c r="FH53" i="5" s="1"/>
  <c r="FG53" i="5" a="1"/>
  <c r="FG53" i="5" s="1"/>
  <c r="FF53" i="5" a="1"/>
  <c r="FF53" i="5" s="1"/>
  <c r="FI52" i="5" a="1"/>
  <c r="FI52" i="5" s="1"/>
  <c r="FH52" i="5" a="1"/>
  <c r="FH52" i="5" s="1"/>
  <c r="FG52" i="5" a="1"/>
  <c r="FG52" i="5" s="1"/>
  <c r="FF52" i="5" a="1"/>
  <c r="FF52" i="5" s="1"/>
  <c r="FI51" i="5" a="1"/>
  <c r="FI51" i="5" s="1"/>
  <c r="FH51" i="5" a="1"/>
  <c r="FH51" i="5" s="1"/>
  <c r="FG51" i="5" a="1"/>
  <c r="FG51" i="5" s="1"/>
  <c r="FF51" i="5" a="1"/>
  <c r="FF51" i="5" s="1"/>
  <c r="FI50" i="5" a="1"/>
  <c r="FI50" i="5" s="1"/>
  <c r="FH50" i="5" a="1"/>
  <c r="FH50" i="5" s="1"/>
  <c r="FG50" i="5" a="1"/>
  <c r="FG50" i="5" s="1"/>
  <c r="FF50" i="5" a="1"/>
  <c r="FF50" i="5" s="1"/>
  <c r="FI49" i="5" a="1"/>
  <c r="FI49" i="5" s="1"/>
  <c r="FH49" i="5" a="1"/>
  <c r="FH49" i="5" s="1"/>
  <c r="FG49" i="5" a="1"/>
  <c r="FG49" i="5" s="1"/>
  <c r="FF49" i="5" a="1"/>
  <c r="FF49" i="5" s="1"/>
  <c r="FI48" i="5" a="1"/>
  <c r="FI48" i="5" s="1"/>
  <c r="FH48" i="5" a="1"/>
  <c r="FH48" i="5" s="1"/>
  <c r="FG48" i="5" a="1"/>
  <c r="FG48" i="5" s="1"/>
  <c r="FF48" i="5" a="1"/>
  <c r="FF48" i="5" s="1"/>
  <c r="FI47" i="5" a="1"/>
  <c r="FI47" i="5" s="1"/>
  <c r="FH47" i="5" a="1"/>
  <c r="FH47" i="5" s="1"/>
  <c r="FG47" i="5" a="1"/>
  <c r="FG47" i="5" s="1"/>
  <c r="FF47" i="5" a="1"/>
  <c r="FF47" i="5" s="1"/>
  <c r="FI46" i="5" a="1"/>
  <c r="FI46" i="5" s="1"/>
  <c r="FH46" i="5" a="1"/>
  <c r="FH46" i="5" s="1"/>
  <c r="FG46" i="5" a="1"/>
  <c r="FG46" i="5" s="1"/>
  <c r="FF46" i="5" a="1"/>
  <c r="FF46" i="5" s="1"/>
  <c r="FI45" i="5" a="1"/>
  <c r="FI45" i="5" s="1"/>
  <c r="FH45" i="5" a="1"/>
  <c r="FH45" i="5" s="1"/>
  <c r="FG45" i="5" a="1"/>
  <c r="FG45" i="5" s="1"/>
  <c r="FF45" i="5" a="1"/>
  <c r="FF45" i="5" s="1"/>
  <c r="FI44" i="5" a="1"/>
  <c r="FI44" i="5" s="1"/>
  <c r="FH44" i="5" a="1"/>
  <c r="FH44" i="5" s="1"/>
  <c r="FG44" i="5" a="1"/>
  <c r="FG44" i="5" s="1"/>
  <c r="FF44" i="5" a="1"/>
  <c r="FF44" i="5" s="1"/>
  <c r="FI43" i="5" a="1"/>
  <c r="FI43" i="5" s="1"/>
  <c r="FH43" i="5" a="1"/>
  <c r="FH43" i="5" s="1"/>
  <c r="FG43" i="5" a="1"/>
  <c r="FG43" i="5" s="1"/>
  <c r="FF43" i="5" a="1"/>
  <c r="FF43" i="5" s="1"/>
  <c r="FI42" i="5" a="1"/>
  <c r="FI42" i="5" s="1"/>
  <c r="FH42" i="5" a="1"/>
  <c r="FH42" i="5" s="1"/>
  <c r="FG42" i="5" a="1"/>
  <c r="FG42" i="5" s="1"/>
  <c r="FF42" i="5" a="1"/>
  <c r="FF42" i="5" s="1"/>
  <c r="FI41" i="5" a="1"/>
  <c r="FI41" i="5" s="1"/>
  <c r="FH41" i="5" a="1"/>
  <c r="FH41" i="5" s="1"/>
  <c r="FG41" i="5" a="1"/>
  <c r="FG41" i="5" s="1"/>
  <c r="FF41" i="5" a="1"/>
  <c r="FF41" i="5" s="1"/>
  <c r="FI40" i="5" a="1"/>
  <c r="FI40" i="5" s="1"/>
  <c r="FH40" i="5" a="1"/>
  <c r="FH40" i="5" s="1"/>
  <c r="FG40" i="5" a="1"/>
  <c r="FG40" i="5" s="1"/>
  <c r="FF40" i="5" a="1"/>
  <c r="FF40" i="5" s="1"/>
  <c r="FI39" i="5" a="1"/>
  <c r="FI39" i="5" s="1"/>
  <c r="FH39" i="5" a="1"/>
  <c r="FH39" i="5" s="1"/>
  <c r="FG39" i="5" a="1"/>
  <c r="FG39" i="5" s="1"/>
  <c r="FF39" i="5" a="1"/>
  <c r="FF39" i="5" s="1"/>
  <c r="FI38" i="5" a="1"/>
  <c r="FI38" i="5" s="1"/>
  <c r="FH38" i="5" a="1"/>
  <c r="FH38" i="5" s="1"/>
  <c r="FG38" i="5" a="1"/>
  <c r="FG38" i="5" s="1"/>
  <c r="FF38" i="5" a="1"/>
  <c r="FF38" i="5" s="1"/>
  <c r="FI37" i="5" a="1"/>
  <c r="FI37" i="5" s="1"/>
  <c r="FH37" i="5" a="1"/>
  <c r="FH37" i="5" s="1"/>
  <c r="FG37" i="5" a="1"/>
  <c r="FG37" i="5" s="1"/>
  <c r="FF37" i="5" a="1"/>
  <c r="FF37" i="5" s="1"/>
  <c r="FI36" i="5" a="1"/>
  <c r="FI36" i="5" s="1"/>
  <c r="FH36" i="5" a="1"/>
  <c r="FH36" i="5" s="1"/>
  <c r="FG36" i="5" a="1"/>
  <c r="FG36" i="5" s="1"/>
  <c r="FF36" i="5" a="1"/>
  <c r="FF36" i="5" s="1"/>
  <c r="FI35" i="5" a="1"/>
  <c r="FI35" i="5" s="1"/>
  <c r="FH35" i="5" a="1"/>
  <c r="FH35" i="5" s="1"/>
  <c r="FG35" i="5" a="1"/>
  <c r="FG35" i="5" s="1"/>
  <c r="FF35" i="5" a="1"/>
  <c r="FF35" i="5" s="1"/>
  <c r="FI34" i="5" a="1"/>
  <c r="FI34" i="5" s="1"/>
  <c r="FH34" i="5" a="1"/>
  <c r="FH34" i="5" s="1"/>
  <c r="FG34" i="5" a="1"/>
  <c r="FG34" i="5" s="1"/>
  <c r="FF34" i="5" a="1"/>
  <c r="FF34" i="5" s="1"/>
  <c r="FI33" i="5" a="1"/>
  <c r="FI33" i="5" s="1"/>
  <c r="FH33" i="5" a="1"/>
  <c r="FH33" i="5" s="1"/>
  <c r="FG33" i="5" a="1"/>
  <c r="FG33" i="5" s="1"/>
  <c r="FF33" i="5" a="1"/>
  <c r="FF33" i="5" s="1"/>
  <c r="FI32" i="5" a="1"/>
  <c r="FI32" i="5" s="1"/>
  <c r="FH32" i="5" a="1"/>
  <c r="FH32" i="5" s="1"/>
  <c r="FG32" i="5" a="1"/>
  <c r="FG32" i="5" s="1"/>
  <c r="FF32" i="5" a="1"/>
  <c r="FF32" i="5" s="1"/>
  <c r="FI31" i="5" a="1"/>
  <c r="FI31" i="5" s="1"/>
  <c r="FH31" i="5" a="1"/>
  <c r="FH31" i="5" s="1"/>
  <c r="FG31" i="5" a="1"/>
  <c r="FG31" i="5" s="1"/>
  <c r="FF31" i="5" a="1"/>
  <c r="FF31" i="5" s="1"/>
  <c r="FI30" i="5" a="1"/>
  <c r="FI30" i="5" s="1"/>
  <c r="FH30" i="5" a="1"/>
  <c r="FH30" i="5" s="1"/>
  <c r="FG30" i="5" a="1"/>
  <c r="FG30" i="5" s="1"/>
  <c r="FF30" i="5" a="1"/>
  <c r="FF30" i="5" s="1"/>
  <c r="FI29" i="5" a="1"/>
  <c r="FI29" i="5" s="1"/>
  <c r="FH29" i="5" a="1"/>
  <c r="FH29" i="5" s="1"/>
  <c r="FG29" i="5" a="1"/>
  <c r="FG29" i="5" s="1"/>
  <c r="FF29" i="5" a="1"/>
  <c r="FF29" i="5" s="1"/>
  <c r="FI28" i="5" a="1"/>
  <c r="FI28" i="5" s="1"/>
  <c r="FH28" i="5" a="1"/>
  <c r="FH28" i="5" s="1"/>
  <c r="FG28" i="5" a="1"/>
  <c r="FG28" i="5" s="1"/>
  <c r="FF28" i="5" a="1"/>
  <c r="FF28" i="5" s="1"/>
  <c r="FI27" i="5" a="1"/>
  <c r="FI27" i="5" s="1"/>
  <c r="FH27" i="5" a="1"/>
  <c r="FH27" i="5" s="1"/>
  <c r="FG27" i="5" a="1"/>
  <c r="FG27" i="5" s="1"/>
  <c r="FF27" i="5" a="1"/>
  <c r="FF27" i="5" s="1"/>
  <c r="FI26" i="5" a="1"/>
  <c r="FI26" i="5" s="1"/>
  <c r="FH26" i="5" a="1"/>
  <c r="FH26" i="5" s="1"/>
  <c r="FG26" i="5" a="1"/>
  <c r="FG26" i="5" s="1"/>
  <c r="FF26" i="5" a="1"/>
  <c r="FF26" i="5" s="1"/>
  <c r="FI25" i="5" a="1"/>
  <c r="FI25" i="5" s="1"/>
  <c r="FH25" i="5" a="1"/>
  <c r="FH25" i="5" s="1"/>
  <c r="FG25" i="5" a="1"/>
  <c r="FG25" i="5" s="1"/>
  <c r="FF25" i="5" a="1"/>
  <c r="FF25" i="5" s="1"/>
  <c r="FI24" i="5" a="1"/>
  <c r="FI24" i="5" s="1"/>
  <c r="FH24" i="5" a="1"/>
  <c r="FH24" i="5" s="1"/>
  <c r="FG24" i="5" a="1"/>
  <c r="FG24" i="5" s="1"/>
  <c r="FF24" i="5" a="1"/>
  <c r="FF24" i="5" s="1"/>
  <c r="FI23" i="5" a="1"/>
  <c r="FI23" i="5" s="1"/>
  <c r="FH23" i="5" a="1"/>
  <c r="FH23" i="5" s="1"/>
  <c r="FG23" i="5" a="1"/>
  <c r="FG23" i="5" s="1"/>
  <c r="FF23" i="5" a="1"/>
  <c r="FF23" i="5" s="1"/>
  <c r="FI22" i="5" a="1"/>
  <c r="FI22" i="5" s="1"/>
  <c r="FH22" i="5" a="1"/>
  <c r="FH22" i="5" s="1"/>
  <c r="FG22" i="5" a="1"/>
  <c r="FG22" i="5" s="1"/>
  <c r="FF22" i="5" a="1"/>
  <c r="FF22" i="5" s="1"/>
  <c r="FI21" i="5" a="1"/>
  <c r="FI21" i="5" s="1"/>
  <c r="FH21" i="5" a="1"/>
  <c r="FH21" i="5" s="1"/>
  <c r="FG21" i="5" a="1"/>
  <c r="FG21" i="5" s="1"/>
  <c r="FF21" i="5" a="1"/>
  <c r="FF21" i="5" s="1"/>
  <c r="FI20" i="5" a="1"/>
  <c r="FI20" i="5" s="1"/>
  <c r="FH20" i="5" a="1"/>
  <c r="FH20" i="5" s="1"/>
  <c r="FG20" i="5" a="1"/>
  <c r="FG20" i="5" s="1"/>
  <c r="FF20" i="5" a="1"/>
  <c r="FF20" i="5" s="1"/>
  <c r="FI19" i="5" a="1"/>
  <c r="FI19" i="5" s="1"/>
  <c r="FH19" i="5" a="1"/>
  <c r="FH19" i="5" s="1"/>
  <c r="FG19" i="5" a="1"/>
  <c r="FG19" i="5" s="1"/>
  <c r="FF19" i="5" a="1"/>
  <c r="FF19" i="5" s="1"/>
  <c r="FI18" i="5" a="1"/>
  <c r="FI18" i="5" s="1"/>
  <c r="FH18" i="5" a="1"/>
  <c r="FH18" i="5" s="1"/>
  <c r="FG18" i="5" a="1"/>
  <c r="FG18" i="5" s="1"/>
  <c r="FF18" i="5" a="1"/>
  <c r="FF18" i="5" s="1"/>
  <c r="FI17" i="5" a="1"/>
  <c r="FI17" i="5" s="1"/>
  <c r="FH17" i="5" a="1"/>
  <c r="FH17" i="5" s="1"/>
  <c r="FG17" i="5" a="1"/>
  <c r="FG17" i="5" s="1"/>
  <c r="FF17" i="5" a="1"/>
  <c r="FF17" i="5" s="1"/>
  <c r="FI16" i="5" a="1"/>
  <c r="FI16" i="5" s="1"/>
  <c r="FH16" i="5" a="1"/>
  <c r="FH16" i="5" s="1"/>
  <c r="FG16" i="5" a="1"/>
  <c r="FG16" i="5" s="1"/>
  <c r="FF16" i="5" a="1"/>
  <c r="FF16" i="5" s="1"/>
  <c r="FI15" i="5" a="1"/>
  <c r="FI15" i="5" s="1"/>
  <c r="FH15" i="5" a="1"/>
  <c r="FH15" i="5" s="1"/>
  <c r="FG15" i="5" a="1"/>
  <c r="FG15" i="5" s="1"/>
  <c r="FF15" i="5" a="1"/>
  <c r="FF15" i="5" s="1"/>
  <c r="FI14" i="5" a="1"/>
  <c r="FI14" i="5" s="1"/>
  <c r="FH14" i="5" a="1"/>
  <c r="FH14" i="5" s="1"/>
  <c r="FG14" i="5" a="1"/>
  <c r="FG14" i="5" s="1"/>
  <c r="FF14" i="5" a="1"/>
  <c r="FF14" i="5" s="1"/>
  <c r="FI13" i="5" a="1"/>
  <c r="FI13" i="5" s="1"/>
  <c r="FH13" i="5" a="1"/>
  <c r="FH13" i="5" s="1"/>
  <c r="FG13" i="5" a="1"/>
  <c r="FG13" i="5" s="1"/>
  <c r="FF13" i="5" a="1"/>
  <c r="FF13" i="5" s="1"/>
  <c r="FI12" i="5" a="1"/>
  <c r="FI12" i="5" s="1"/>
  <c r="FH12" i="5" a="1"/>
  <c r="FH12" i="5" s="1"/>
  <c r="FG12" i="5" a="1"/>
  <c r="FG12" i="5" s="1"/>
  <c r="FF12" i="5" a="1"/>
  <c r="FF12" i="5" s="1"/>
  <c r="FI11" i="5" a="1"/>
  <c r="FI11" i="5" s="1"/>
  <c r="FH11" i="5" a="1"/>
  <c r="FH11" i="5" s="1"/>
  <c r="FG11" i="5" a="1"/>
  <c r="FG11" i="5" s="1"/>
  <c r="FF11" i="5" a="1"/>
  <c r="FF11" i="5" s="1"/>
  <c r="FI10" i="5" a="1"/>
  <c r="FI10" i="5" s="1"/>
  <c r="FH10" i="5" a="1"/>
  <c r="FH10" i="5" s="1"/>
  <c r="FG10" i="5" a="1"/>
  <c r="FG10" i="5" s="1"/>
  <c r="FF10" i="5" a="1"/>
  <c r="FF10" i="5" s="1"/>
  <c r="FI9" i="5" a="1"/>
  <c r="FI9" i="5" s="1"/>
  <c r="FH9" i="5" a="1"/>
  <c r="FH9" i="5" s="1"/>
  <c r="FG9" i="5" a="1"/>
  <c r="FG9" i="5" s="1"/>
  <c r="FF9" i="5" a="1"/>
  <c r="FF9" i="5" s="1"/>
  <c r="FI8" i="5" a="1"/>
  <c r="FI8" i="5" s="1"/>
  <c r="FH8" i="5" a="1"/>
  <c r="FH8" i="5" s="1"/>
  <c r="FG8" i="5" a="1"/>
  <c r="FG8" i="5" s="1"/>
  <c r="FF8" i="5" a="1"/>
  <c r="FF8" i="5" s="1"/>
  <c r="FI7" i="5" a="1"/>
  <c r="FI7" i="5" s="1"/>
  <c r="FH7" i="5" a="1"/>
  <c r="FH7" i="5" s="1"/>
  <c r="FG7" i="5" a="1"/>
  <c r="FG7" i="5" s="1"/>
  <c r="FF7" i="5" a="1"/>
  <c r="FF7" i="5" s="1"/>
  <c r="FI6" i="5" a="1"/>
  <c r="FI6" i="5" s="1"/>
  <c r="FH6" i="5" a="1"/>
  <c r="FH6" i="5" s="1"/>
  <c r="FG6" i="5" a="1"/>
  <c r="FG6" i="5" s="1"/>
  <c r="FF6" i="5" a="1"/>
  <c r="FF6" i="5" s="1"/>
  <c r="FI5" i="5" a="1"/>
  <c r="FI5" i="5" s="1"/>
  <c r="FH5" i="5" a="1"/>
  <c r="FH5" i="5" s="1"/>
  <c r="FG5" i="5" a="1"/>
  <c r="FG5" i="5" s="1"/>
  <c r="FF5" i="5" a="1"/>
  <c r="FF5" i="5" s="1"/>
  <c r="FI4" i="5" a="1"/>
  <c r="FI4" i="5" s="1"/>
  <c r="FH4" i="5" a="1"/>
  <c r="FH4" i="5" s="1"/>
  <c r="FG4" i="5" a="1"/>
  <c r="FG4" i="5" s="1"/>
  <c r="FI3" i="5" a="1"/>
  <c r="FI3" i="5" s="1"/>
  <c r="FH3" i="5" a="1"/>
  <c r="FH3" i="5" s="1"/>
  <c r="FG3" i="5" a="1"/>
  <c r="FG3" i="5" s="1"/>
  <c r="FF3" i="5" a="1"/>
  <c r="FF3" i="5" s="1"/>
  <c r="EY62" i="5" a="1"/>
  <c r="EY62" i="5" s="1"/>
  <c r="EX62" i="5" a="1"/>
  <c r="EX62" i="5" s="1"/>
  <c r="EW62" i="5" a="1"/>
  <c r="EW62" i="5" s="1"/>
  <c r="EV62" i="5" a="1"/>
  <c r="EV62" i="5" s="1"/>
  <c r="EY61" i="5" a="1"/>
  <c r="EY61" i="5" s="1"/>
  <c r="EX61" i="5" a="1"/>
  <c r="EX61" i="5" s="1"/>
  <c r="EW61" i="5" a="1"/>
  <c r="EW61" i="5" s="1"/>
  <c r="EV61" i="5" a="1"/>
  <c r="EV61" i="5" s="1"/>
  <c r="EY60" i="5" a="1"/>
  <c r="EY60" i="5" s="1"/>
  <c r="EX60" i="5" a="1"/>
  <c r="EX60" i="5" s="1"/>
  <c r="EW60" i="5" a="1"/>
  <c r="EW60" i="5" s="1"/>
  <c r="EV60" i="5" a="1"/>
  <c r="EV60" i="5" s="1"/>
  <c r="EY59" i="5" a="1"/>
  <c r="EY59" i="5" s="1"/>
  <c r="EX59" i="5" a="1"/>
  <c r="EX59" i="5" s="1"/>
  <c r="EW59" i="5" a="1"/>
  <c r="EW59" i="5" s="1"/>
  <c r="EV59" i="5" a="1"/>
  <c r="EV59" i="5" s="1"/>
  <c r="EY58" i="5" a="1"/>
  <c r="EY58" i="5" s="1"/>
  <c r="EX58" i="5" a="1"/>
  <c r="EX58" i="5" s="1"/>
  <c r="EW58" i="5" a="1"/>
  <c r="EW58" i="5" s="1"/>
  <c r="EV58" i="5" a="1"/>
  <c r="EV58" i="5" s="1"/>
  <c r="EY57" i="5" a="1"/>
  <c r="EY57" i="5" s="1"/>
  <c r="EX57" i="5" a="1"/>
  <c r="EX57" i="5" s="1"/>
  <c r="EW57" i="5" a="1"/>
  <c r="EW57" i="5" s="1"/>
  <c r="EV57" i="5" a="1"/>
  <c r="EV57" i="5" s="1"/>
  <c r="EY56" i="5" a="1"/>
  <c r="EY56" i="5" s="1"/>
  <c r="EX56" i="5" a="1"/>
  <c r="EX56" i="5" s="1"/>
  <c r="EW56" i="5" a="1"/>
  <c r="EW56" i="5" s="1"/>
  <c r="EV56" i="5" a="1"/>
  <c r="EV56" i="5" s="1"/>
  <c r="EY55" i="5" a="1"/>
  <c r="EY55" i="5" s="1"/>
  <c r="EX55" i="5" a="1"/>
  <c r="EX55" i="5" s="1"/>
  <c r="EW55" i="5" a="1"/>
  <c r="EW55" i="5" s="1"/>
  <c r="EV55" i="5" a="1"/>
  <c r="EV55" i="5" s="1"/>
  <c r="EY54" i="5" a="1"/>
  <c r="EY54" i="5" s="1"/>
  <c r="EX54" i="5" a="1"/>
  <c r="EX54" i="5" s="1"/>
  <c r="EW54" i="5" a="1"/>
  <c r="EW54" i="5" s="1"/>
  <c r="EV54" i="5" a="1"/>
  <c r="EV54" i="5" s="1"/>
  <c r="EY53" i="5" a="1"/>
  <c r="EY53" i="5" s="1"/>
  <c r="EX53" i="5" a="1"/>
  <c r="EX53" i="5" s="1"/>
  <c r="EW53" i="5" a="1"/>
  <c r="EW53" i="5" s="1"/>
  <c r="EV53" i="5" a="1"/>
  <c r="EV53" i="5" s="1"/>
  <c r="EY52" i="5" a="1"/>
  <c r="EY52" i="5" s="1"/>
  <c r="EX52" i="5" a="1"/>
  <c r="EX52" i="5" s="1"/>
  <c r="EW52" i="5" a="1"/>
  <c r="EW52" i="5" s="1"/>
  <c r="EV52" i="5" a="1"/>
  <c r="EV52" i="5" s="1"/>
  <c r="EY51" i="5" a="1"/>
  <c r="EY51" i="5" s="1"/>
  <c r="EX51" i="5" a="1"/>
  <c r="EX51" i="5" s="1"/>
  <c r="EW51" i="5" a="1"/>
  <c r="EW51" i="5" s="1"/>
  <c r="EV51" i="5" a="1"/>
  <c r="EV51" i="5" s="1"/>
  <c r="EY50" i="5" a="1"/>
  <c r="EY50" i="5" s="1"/>
  <c r="EX50" i="5" a="1"/>
  <c r="EX50" i="5" s="1"/>
  <c r="EW50" i="5" a="1"/>
  <c r="EW50" i="5" s="1"/>
  <c r="EV50" i="5" a="1"/>
  <c r="EV50" i="5" s="1"/>
  <c r="EY49" i="5" a="1"/>
  <c r="EY49" i="5" s="1"/>
  <c r="EX49" i="5" a="1"/>
  <c r="EX49" i="5" s="1"/>
  <c r="EW49" i="5" a="1"/>
  <c r="EW49" i="5" s="1"/>
  <c r="EV49" i="5" a="1"/>
  <c r="EV49" i="5" s="1"/>
  <c r="EY48" i="5" a="1"/>
  <c r="EY48" i="5" s="1"/>
  <c r="EX48" i="5" a="1"/>
  <c r="EX48" i="5" s="1"/>
  <c r="EW48" i="5" a="1"/>
  <c r="EW48" i="5" s="1"/>
  <c r="EV48" i="5" a="1"/>
  <c r="EV48" i="5" s="1"/>
  <c r="EY47" i="5" a="1"/>
  <c r="EY47" i="5" s="1"/>
  <c r="EX47" i="5" a="1"/>
  <c r="EX47" i="5" s="1"/>
  <c r="EW47" i="5" a="1"/>
  <c r="EW47" i="5" s="1"/>
  <c r="EV47" i="5" a="1"/>
  <c r="EV47" i="5" s="1"/>
  <c r="EY46" i="5" a="1"/>
  <c r="EY46" i="5" s="1"/>
  <c r="EX46" i="5" a="1"/>
  <c r="EX46" i="5" s="1"/>
  <c r="EW46" i="5" a="1"/>
  <c r="EW46" i="5" s="1"/>
  <c r="EV46" i="5" a="1"/>
  <c r="EV46" i="5" s="1"/>
  <c r="EY45" i="5" a="1"/>
  <c r="EY45" i="5" s="1"/>
  <c r="EX45" i="5" a="1"/>
  <c r="EX45" i="5" s="1"/>
  <c r="EW45" i="5" a="1"/>
  <c r="EW45" i="5" s="1"/>
  <c r="EV45" i="5" a="1"/>
  <c r="EV45" i="5" s="1"/>
  <c r="EY44" i="5" a="1"/>
  <c r="EY44" i="5" s="1"/>
  <c r="EX44" i="5" a="1"/>
  <c r="EX44" i="5" s="1"/>
  <c r="EW44" i="5" a="1"/>
  <c r="EW44" i="5" s="1"/>
  <c r="EV44" i="5" a="1"/>
  <c r="EV44" i="5" s="1"/>
  <c r="EY43" i="5" a="1"/>
  <c r="EY43" i="5" s="1"/>
  <c r="EX43" i="5" a="1"/>
  <c r="EX43" i="5" s="1"/>
  <c r="EW43" i="5" a="1"/>
  <c r="EW43" i="5" s="1"/>
  <c r="EV43" i="5" a="1"/>
  <c r="EV43" i="5" s="1"/>
  <c r="EY42" i="5" a="1"/>
  <c r="EY42" i="5" s="1"/>
  <c r="EX42" i="5" a="1"/>
  <c r="EX42" i="5" s="1"/>
  <c r="EW42" i="5" a="1"/>
  <c r="EW42" i="5" s="1"/>
  <c r="EV42" i="5" a="1"/>
  <c r="EV42" i="5" s="1"/>
  <c r="EY41" i="5" a="1"/>
  <c r="EY41" i="5" s="1"/>
  <c r="EX41" i="5" a="1"/>
  <c r="EX41" i="5" s="1"/>
  <c r="EW41" i="5" a="1"/>
  <c r="EW41" i="5" s="1"/>
  <c r="EV41" i="5" a="1"/>
  <c r="EV41" i="5" s="1"/>
  <c r="EY40" i="5" a="1"/>
  <c r="EY40" i="5" s="1"/>
  <c r="EX40" i="5" a="1"/>
  <c r="EX40" i="5" s="1"/>
  <c r="EW40" i="5" a="1"/>
  <c r="EW40" i="5" s="1"/>
  <c r="EV40" i="5" a="1"/>
  <c r="EV40" i="5" s="1"/>
  <c r="EY39" i="5" a="1"/>
  <c r="EY39" i="5" s="1"/>
  <c r="EX39" i="5" a="1"/>
  <c r="EX39" i="5" s="1"/>
  <c r="EW39" i="5" a="1"/>
  <c r="EW39" i="5" s="1"/>
  <c r="EV39" i="5" a="1"/>
  <c r="EV39" i="5" s="1"/>
  <c r="EY38" i="5" a="1"/>
  <c r="EY38" i="5" s="1"/>
  <c r="EX38" i="5" a="1"/>
  <c r="EX38" i="5" s="1"/>
  <c r="EW38" i="5" a="1"/>
  <c r="EW38" i="5" s="1"/>
  <c r="EV38" i="5" a="1"/>
  <c r="EV38" i="5" s="1"/>
  <c r="EY37" i="5" a="1"/>
  <c r="EY37" i="5" s="1"/>
  <c r="EX37" i="5" a="1"/>
  <c r="EX37" i="5" s="1"/>
  <c r="EW37" i="5" a="1"/>
  <c r="EW37" i="5" s="1"/>
  <c r="EV37" i="5" a="1"/>
  <c r="EV37" i="5" s="1"/>
  <c r="EY36" i="5" a="1"/>
  <c r="EY36" i="5" s="1"/>
  <c r="EX36" i="5" a="1"/>
  <c r="EX36" i="5" s="1"/>
  <c r="EW36" i="5" a="1"/>
  <c r="EW36" i="5" s="1"/>
  <c r="EV36" i="5" a="1"/>
  <c r="EV36" i="5" s="1"/>
  <c r="EY35" i="5" a="1"/>
  <c r="EY35" i="5" s="1"/>
  <c r="EX35" i="5" a="1"/>
  <c r="EX35" i="5" s="1"/>
  <c r="EW35" i="5" a="1"/>
  <c r="EW35" i="5" s="1"/>
  <c r="EV35" i="5" a="1"/>
  <c r="EV35" i="5" s="1"/>
  <c r="EY34" i="5" a="1"/>
  <c r="EY34" i="5" s="1"/>
  <c r="EX34" i="5" a="1"/>
  <c r="EX34" i="5" s="1"/>
  <c r="EW34" i="5" a="1"/>
  <c r="EW34" i="5" s="1"/>
  <c r="EV34" i="5" a="1"/>
  <c r="EV34" i="5" s="1"/>
  <c r="EY33" i="5" a="1"/>
  <c r="EY33" i="5" s="1"/>
  <c r="EX33" i="5" a="1"/>
  <c r="EX33" i="5" s="1"/>
  <c r="EW33" i="5" a="1"/>
  <c r="EW33" i="5" s="1"/>
  <c r="EV33" i="5" a="1"/>
  <c r="EV33" i="5" s="1"/>
  <c r="EY32" i="5" a="1"/>
  <c r="EY32" i="5" s="1"/>
  <c r="EX32" i="5" a="1"/>
  <c r="EX32" i="5" s="1"/>
  <c r="EW32" i="5" a="1"/>
  <c r="EW32" i="5" s="1"/>
  <c r="EV32" i="5" a="1"/>
  <c r="EV32" i="5" s="1"/>
  <c r="EY31" i="5" a="1"/>
  <c r="EY31" i="5" s="1"/>
  <c r="EX31" i="5" a="1"/>
  <c r="EX31" i="5" s="1"/>
  <c r="EW31" i="5" a="1"/>
  <c r="EW31" i="5" s="1"/>
  <c r="EV31" i="5" a="1"/>
  <c r="EV31" i="5" s="1"/>
  <c r="EY30" i="5" a="1"/>
  <c r="EY30" i="5" s="1"/>
  <c r="EX30" i="5" a="1"/>
  <c r="EX30" i="5" s="1"/>
  <c r="EW30" i="5" a="1"/>
  <c r="EW30" i="5" s="1"/>
  <c r="EV30" i="5" a="1"/>
  <c r="EV30" i="5" s="1"/>
  <c r="EY29" i="5" a="1"/>
  <c r="EY29" i="5" s="1"/>
  <c r="EX29" i="5" a="1"/>
  <c r="EX29" i="5" s="1"/>
  <c r="EW29" i="5" a="1"/>
  <c r="EW29" i="5" s="1"/>
  <c r="EV29" i="5" a="1"/>
  <c r="EV29" i="5" s="1"/>
  <c r="EY28" i="5" a="1"/>
  <c r="EY28" i="5" s="1"/>
  <c r="EX28" i="5" a="1"/>
  <c r="EX28" i="5" s="1"/>
  <c r="EW28" i="5" a="1"/>
  <c r="EW28" i="5" s="1"/>
  <c r="EV28" i="5" a="1"/>
  <c r="EV28" i="5" s="1"/>
  <c r="EY27" i="5" a="1"/>
  <c r="EY27" i="5" s="1"/>
  <c r="EX27" i="5" a="1"/>
  <c r="EX27" i="5" s="1"/>
  <c r="EW27" i="5" a="1"/>
  <c r="EW27" i="5" s="1"/>
  <c r="EV27" i="5" a="1"/>
  <c r="EV27" i="5" s="1"/>
  <c r="EY26" i="5" a="1"/>
  <c r="EY26" i="5" s="1"/>
  <c r="EX26" i="5" a="1"/>
  <c r="EX26" i="5" s="1"/>
  <c r="EW26" i="5" a="1"/>
  <c r="EW26" i="5" s="1"/>
  <c r="EV26" i="5" a="1"/>
  <c r="EV26" i="5" s="1"/>
  <c r="EY25" i="5" a="1"/>
  <c r="EY25" i="5" s="1"/>
  <c r="EX25" i="5" a="1"/>
  <c r="EX25" i="5" s="1"/>
  <c r="EW25" i="5" a="1"/>
  <c r="EW25" i="5" s="1"/>
  <c r="EV25" i="5" a="1"/>
  <c r="EV25" i="5" s="1"/>
  <c r="EY24" i="5" a="1"/>
  <c r="EY24" i="5" s="1"/>
  <c r="EX24" i="5" a="1"/>
  <c r="EX24" i="5" s="1"/>
  <c r="EW24" i="5" a="1"/>
  <c r="EW24" i="5" s="1"/>
  <c r="EV24" i="5" a="1"/>
  <c r="EV24" i="5" s="1"/>
  <c r="EY23" i="5" a="1"/>
  <c r="EY23" i="5" s="1"/>
  <c r="EX23" i="5" a="1"/>
  <c r="EX23" i="5" s="1"/>
  <c r="EW23" i="5" a="1"/>
  <c r="EW23" i="5" s="1"/>
  <c r="EV23" i="5" a="1"/>
  <c r="EV23" i="5" s="1"/>
  <c r="EY22" i="5" a="1"/>
  <c r="EY22" i="5" s="1"/>
  <c r="EX22" i="5" a="1"/>
  <c r="EX22" i="5" s="1"/>
  <c r="EW22" i="5" a="1"/>
  <c r="EW22" i="5" s="1"/>
  <c r="EV22" i="5" a="1"/>
  <c r="EV22" i="5" s="1"/>
  <c r="EY21" i="5" a="1"/>
  <c r="EY21" i="5" s="1"/>
  <c r="EX21" i="5" a="1"/>
  <c r="EX21" i="5" s="1"/>
  <c r="EW21" i="5" a="1"/>
  <c r="EW21" i="5" s="1"/>
  <c r="EV21" i="5" a="1"/>
  <c r="EV21" i="5" s="1"/>
  <c r="EY20" i="5" a="1"/>
  <c r="EY20" i="5" s="1"/>
  <c r="EX20" i="5" a="1"/>
  <c r="EX20" i="5" s="1"/>
  <c r="EW20" i="5" a="1"/>
  <c r="EW20" i="5" s="1"/>
  <c r="EV20" i="5" a="1"/>
  <c r="EV20" i="5" s="1"/>
  <c r="EY19" i="5" a="1"/>
  <c r="EY19" i="5" s="1"/>
  <c r="EX19" i="5" a="1"/>
  <c r="EX19" i="5" s="1"/>
  <c r="EW19" i="5" a="1"/>
  <c r="EW19" i="5" s="1"/>
  <c r="EV19" i="5" a="1"/>
  <c r="EV19" i="5" s="1"/>
  <c r="EY18" i="5" a="1"/>
  <c r="EY18" i="5" s="1"/>
  <c r="EX18" i="5" a="1"/>
  <c r="EX18" i="5" s="1"/>
  <c r="EW18" i="5" a="1"/>
  <c r="EW18" i="5" s="1"/>
  <c r="EV18" i="5" a="1"/>
  <c r="EV18" i="5" s="1"/>
  <c r="EY17" i="5" a="1"/>
  <c r="EY17" i="5" s="1"/>
  <c r="EX17" i="5" a="1"/>
  <c r="EX17" i="5" s="1"/>
  <c r="EW17" i="5" a="1"/>
  <c r="EW17" i="5" s="1"/>
  <c r="EV17" i="5" a="1"/>
  <c r="EV17" i="5" s="1"/>
  <c r="EY16" i="5" a="1"/>
  <c r="EY16" i="5" s="1"/>
  <c r="EX16" i="5" a="1"/>
  <c r="EX16" i="5" s="1"/>
  <c r="EW16" i="5" a="1"/>
  <c r="EW16" i="5" s="1"/>
  <c r="EV16" i="5" a="1"/>
  <c r="EV16" i="5" s="1"/>
  <c r="EY15" i="5" a="1"/>
  <c r="EY15" i="5" s="1"/>
  <c r="EX15" i="5" a="1"/>
  <c r="EX15" i="5" s="1"/>
  <c r="EW15" i="5" a="1"/>
  <c r="EW15" i="5" s="1"/>
  <c r="EV15" i="5" a="1"/>
  <c r="EV15" i="5" s="1"/>
  <c r="EY14" i="5" a="1"/>
  <c r="EY14" i="5" s="1"/>
  <c r="EX14" i="5" a="1"/>
  <c r="EX14" i="5" s="1"/>
  <c r="EW14" i="5" a="1"/>
  <c r="EW14" i="5" s="1"/>
  <c r="EV14" i="5" a="1"/>
  <c r="EV14" i="5" s="1"/>
  <c r="EY13" i="5" a="1"/>
  <c r="EY13" i="5" s="1"/>
  <c r="EX13" i="5" a="1"/>
  <c r="EX13" i="5" s="1"/>
  <c r="EW13" i="5" a="1"/>
  <c r="EW13" i="5" s="1"/>
  <c r="EV13" i="5" a="1"/>
  <c r="EV13" i="5" s="1"/>
  <c r="EY12" i="5" a="1"/>
  <c r="EY12" i="5" s="1"/>
  <c r="EX12" i="5" a="1"/>
  <c r="EX12" i="5" s="1"/>
  <c r="EW12" i="5" a="1"/>
  <c r="EW12" i="5" s="1"/>
  <c r="EV12" i="5" a="1"/>
  <c r="EV12" i="5" s="1"/>
  <c r="EY11" i="5" a="1"/>
  <c r="EY11" i="5" s="1"/>
  <c r="EX11" i="5" a="1"/>
  <c r="EX11" i="5" s="1"/>
  <c r="EW11" i="5" a="1"/>
  <c r="EW11" i="5" s="1"/>
  <c r="EV11" i="5" a="1"/>
  <c r="EV11" i="5" s="1"/>
  <c r="EY10" i="5" a="1"/>
  <c r="EY10" i="5" s="1"/>
  <c r="EX10" i="5" a="1"/>
  <c r="EX10" i="5" s="1"/>
  <c r="EW10" i="5" a="1"/>
  <c r="EW10" i="5" s="1"/>
  <c r="EV10" i="5" a="1"/>
  <c r="EV10" i="5" s="1"/>
  <c r="EY9" i="5" a="1"/>
  <c r="EY9" i="5" s="1"/>
  <c r="EX9" i="5" a="1"/>
  <c r="EX9" i="5" s="1"/>
  <c r="EW9" i="5" a="1"/>
  <c r="EW9" i="5" s="1"/>
  <c r="EV9" i="5" a="1"/>
  <c r="EV9" i="5" s="1"/>
  <c r="EY8" i="5" a="1"/>
  <c r="EY8" i="5" s="1"/>
  <c r="EX8" i="5" a="1"/>
  <c r="EX8" i="5" s="1"/>
  <c r="EW8" i="5" a="1"/>
  <c r="EW8" i="5" s="1"/>
  <c r="EV8" i="5" a="1"/>
  <c r="EV8" i="5" s="1"/>
  <c r="EY7" i="5" a="1"/>
  <c r="EY7" i="5" s="1"/>
  <c r="EX7" i="5" a="1"/>
  <c r="EX7" i="5" s="1"/>
  <c r="EW7" i="5" a="1"/>
  <c r="EW7" i="5" s="1"/>
  <c r="EV7" i="5" a="1"/>
  <c r="EV7" i="5" s="1"/>
  <c r="EY6" i="5" a="1"/>
  <c r="EY6" i="5" s="1"/>
  <c r="EX6" i="5" a="1"/>
  <c r="EX6" i="5" s="1"/>
  <c r="EW6" i="5" a="1"/>
  <c r="EW6" i="5" s="1"/>
  <c r="EV6" i="5" a="1"/>
  <c r="EV6" i="5" s="1"/>
  <c r="EY5" i="5" a="1"/>
  <c r="EY5" i="5" s="1"/>
  <c r="EX5" i="5" a="1"/>
  <c r="EX5" i="5" s="1"/>
  <c r="EW5" i="5" a="1"/>
  <c r="EW5" i="5" s="1"/>
  <c r="EV5" i="5" a="1"/>
  <c r="EV5" i="5" s="1"/>
  <c r="EY4" i="5" a="1"/>
  <c r="EY4" i="5" s="1"/>
  <c r="EX4" i="5" a="1"/>
  <c r="EX4" i="5" s="1"/>
  <c r="EW4" i="5" a="1"/>
  <c r="EW4" i="5" s="1"/>
  <c r="EY3" i="5" a="1"/>
  <c r="EY3" i="5" s="1"/>
  <c r="EX3" i="5" a="1"/>
  <c r="EX3" i="5" s="1"/>
  <c r="EW3" i="5" a="1"/>
  <c r="EW3" i="5" s="1"/>
  <c r="EV3" i="5" a="1"/>
  <c r="EV3" i="5" s="1"/>
  <c r="EO62" i="5" a="1"/>
  <c r="EO62" i="5" s="1"/>
  <c r="EN62" i="5" a="1"/>
  <c r="EN62" i="5" s="1"/>
  <c r="EM62" i="5" a="1"/>
  <c r="EM62" i="5" s="1"/>
  <c r="EL62" i="5" a="1"/>
  <c r="EL62" i="5" s="1"/>
  <c r="EO61" i="5" a="1"/>
  <c r="EO61" i="5" s="1"/>
  <c r="EN61" i="5" a="1"/>
  <c r="EN61" i="5" s="1"/>
  <c r="EM61" i="5" a="1"/>
  <c r="EM61" i="5" s="1"/>
  <c r="EL61" i="5" a="1"/>
  <c r="EL61" i="5" s="1"/>
  <c r="EO60" i="5" a="1"/>
  <c r="EO60" i="5" s="1"/>
  <c r="EN60" i="5" a="1"/>
  <c r="EN60" i="5" s="1"/>
  <c r="EM60" i="5" a="1"/>
  <c r="EM60" i="5" s="1"/>
  <c r="EL60" i="5" a="1"/>
  <c r="EL60" i="5" s="1"/>
  <c r="EO59" i="5" a="1"/>
  <c r="EO59" i="5" s="1"/>
  <c r="EN59" i="5" a="1"/>
  <c r="EN59" i="5" s="1"/>
  <c r="EM59" i="5" a="1"/>
  <c r="EM59" i="5" s="1"/>
  <c r="EL59" i="5" a="1"/>
  <c r="EL59" i="5" s="1"/>
  <c r="EO58" i="5" a="1"/>
  <c r="EO58" i="5" s="1"/>
  <c r="EN58" i="5" a="1"/>
  <c r="EN58" i="5" s="1"/>
  <c r="EM58" i="5" a="1"/>
  <c r="EM58" i="5" s="1"/>
  <c r="EL58" i="5" a="1"/>
  <c r="EL58" i="5" s="1"/>
  <c r="EO57" i="5" a="1"/>
  <c r="EO57" i="5" s="1"/>
  <c r="EN57" i="5" a="1"/>
  <c r="EN57" i="5" s="1"/>
  <c r="EM57" i="5" a="1"/>
  <c r="EM57" i="5" s="1"/>
  <c r="EL57" i="5" a="1"/>
  <c r="EL57" i="5" s="1"/>
  <c r="EO56" i="5" a="1"/>
  <c r="EO56" i="5" s="1"/>
  <c r="EN56" i="5" a="1"/>
  <c r="EN56" i="5" s="1"/>
  <c r="EM56" i="5" a="1"/>
  <c r="EM56" i="5" s="1"/>
  <c r="EL56" i="5" a="1"/>
  <c r="EL56" i="5" s="1"/>
  <c r="EO55" i="5" a="1"/>
  <c r="EO55" i="5" s="1"/>
  <c r="EN55" i="5" a="1"/>
  <c r="EN55" i="5" s="1"/>
  <c r="EM55" i="5" a="1"/>
  <c r="EM55" i="5" s="1"/>
  <c r="EL55" i="5" a="1"/>
  <c r="EL55" i="5" s="1"/>
  <c r="EO54" i="5" a="1"/>
  <c r="EO54" i="5" s="1"/>
  <c r="EN54" i="5" a="1"/>
  <c r="EN54" i="5" s="1"/>
  <c r="EM54" i="5" a="1"/>
  <c r="EM54" i="5" s="1"/>
  <c r="EL54" i="5" a="1"/>
  <c r="EL54" i="5" s="1"/>
  <c r="EO53" i="5" a="1"/>
  <c r="EO53" i="5" s="1"/>
  <c r="EN53" i="5" a="1"/>
  <c r="EN53" i="5" s="1"/>
  <c r="EM53" i="5" a="1"/>
  <c r="EM53" i="5" s="1"/>
  <c r="EL53" i="5" a="1"/>
  <c r="EL53" i="5" s="1"/>
  <c r="EO52" i="5" a="1"/>
  <c r="EO52" i="5" s="1"/>
  <c r="EN52" i="5" a="1"/>
  <c r="EN52" i="5" s="1"/>
  <c r="EM52" i="5" a="1"/>
  <c r="EM52" i="5" s="1"/>
  <c r="EL52" i="5" a="1"/>
  <c r="EL52" i="5" s="1"/>
  <c r="EO51" i="5" a="1"/>
  <c r="EO51" i="5" s="1"/>
  <c r="EN51" i="5" a="1"/>
  <c r="EN51" i="5" s="1"/>
  <c r="EM51" i="5" a="1"/>
  <c r="EM51" i="5" s="1"/>
  <c r="EL51" i="5" a="1"/>
  <c r="EL51" i="5" s="1"/>
  <c r="EO50" i="5" a="1"/>
  <c r="EO50" i="5" s="1"/>
  <c r="EN50" i="5" a="1"/>
  <c r="EN50" i="5" s="1"/>
  <c r="EM50" i="5" a="1"/>
  <c r="EM50" i="5" s="1"/>
  <c r="EL50" i="5" a="1"/>
  <c r="EL50" i="5" s="1"/>
  <c r="EO49" i="5" a="1"/>
  <c r="EO49" i="5" s="1"/>
  <c r="EN49" i="5" a="1"/>
  <c r="EN49" i="5" s="1"/>
  <c r="EM49" i="5" a="1"/>
  <c r="EM49" i="5" s="1"/>
  <c r="EL49" i="5" a="1"/>
  <c r="EL49" i="5" s="1"/>
  <c r="EO48" i="5" a="1"/>
  <c r="EO48" i="5" s="1"/>
  <c r="EN48" i="5" a="1"/>
  <c r="EN48" i="5" s="1"/>
  <c r="EM48" i="5" a="1"/>
  <c r="EM48" i="5" s="1"/>
  <c r="EL48" i="5" a="1"/>
  <c r="EL48" i="5" s="1"/>
  <c r="EO47" i="5" a="1"/>
  <c r="EO47" i="5" s="1"/>
  <c r="EN47" i="5" a="1"/>
  <c r="EN47" i="5" s="1"/>
  <c r="EM47" i="5" a="1"/>
  <c r="EM47" i="5" s="1"/>
  <c r="EL47" i="5" a="1"/>
  <c r="EL47" i="5" s="1"/>
  <c r="EO46" i="5" a="1"/>
  <c r="EO46" i="5" s="1"/>
  <c r="EN46" i="5" a="1"/>
  <c r="EN46" i="5" s="1"/>
  <c r="EM46" i="5" a="1"/>
  <c r="EM46" i="5" s="1"/>
  <c r="EL46" i="5" a="1"/>
  <c r="EL46" i="5" s="1"/>
  <c r="EO45" i="5" a="1"/>
  <c r="EO45" i="5" s="1"/>
  <c r="EN45" i="5" a="1"/>
  <c r="EN45" i="5" s="1"/>
  <c r="EM45" i="5" a="1"/>
  <c r="EM45" i="5" s="1"/>
  <c r="EL45" i="5" a="1"/>
  <c r="EL45" i="5" s="1"/>
  <c r="EO44" i="5" a="1"/>
  <c r="EO44" i="5" s="1"/>
  <c r="EN44" i="5" a="1"/>
  <c r="EN44" i="5" s="1"/>
  <c r="EM44" i="5" a="1"/>
  <c r="EM44" i="5" s="1"/>
  <c r="EL44" i="5" a="1"/>
  <c r="EL44" i="5" s="1"/>
  <c r="EO43" i="5" a="1"/>
  <c r="EO43" i="5" s="1"/>
  <c r="EN43" i="5" a="1"/>
  <c r="EN43" i="5" s="1"/>
  <c r="EM43" i="5" a="1"/>
  <c r="EM43" i="5" s="1"/>
  <c r="EL43" i="5" a="1"/>
  <c r="EL43" i="5" s="1"/>
  <c r="EO42" i="5" a="1"/>
  <c r="EO42" i="5" s="1"/>
  <c r="EN42" i="5" a="1"/>
  <c r="EN42" i="5" s="1"/>
  <c r="EM42" i="5" a="1"/>
  <c r="EM42" i="5" s="1"/>
  <c r="EL42" i="5" a="1"/>
  <c r="EL42" i="5" s="1"/>
  <c r="EO41" i="5" a="1"/>
  <c r="EO41" i="5" s="1"/>
  <c r="EN41" i="5" a="1"/>
  <c r="EN41" i="5" s="1"/>
  <c r="EM41" i="5" a="1"/>
  <c r="EM41" i="5" s="1"/>
  <c r="EL41" i="5" a="1"/>
  <c r="EL41" i="5" s="1"/>
  <c r="EO40" i="5" a="1"/>
  <c r="EO40" i="5" s="1"/>
  <c r="EN40" i="5" a="1"/>
  <c r="EN40" i="5" s="1"/>
  <c r="EM40" i="5" a="1"/>
  <c r="EM40" i="5" s="1"/>
  <c r="EL40" i="5" a="1"/>
  <c r="EL40" i="5" s="1"/>
  <c r="EO39" i="5" a="1"/>
  <c r="EO39" i="5" s="1"/>
  <c r="EN39" i="5" a="1"/>
  <c r="EN39" i="5" s="1"/>
  <c r="EM39" i="5" a="1"/>
  <c r="EM39" i="5" s="1"/>
  <c r="EL39" i="5" a="1"/>
  <c r="EL39" i="5" s="1"/>
  <c r="EO38" i="5" a="1"/>
  <c r="EO38" i="5" s="1"/>
  <c r="EN38" i="5" a="1"/>
  <c r="EN38" i="5" s="1"/>
  <c r="EM38" i="5" a="1"/>
  <c r="EM38" i="5" s="1"/>
  <c r="EL38" i="5" a="1"/>
  <c r="EL38" i="5" s="1"/>
  <c r="EO37" i="5" a="1"/>
  <c r="EO37" i="5" s="1"/>
  <c r="EN37" i="5" a="1"/>
  <c r="EN37" i="5" s="1"/>
  <c r="EM37" i="5" a="1"/>
  <c r="EM37" i="5" s="1"/>
  <c r="EL37" i="5" a="1"/>
  <c r="EL37" i="5" s="1"/>
  <c r="EO36" i="5" a="1"/>
  <c r="EO36" i="5" s="1"/>
  <c r="EN36" i="5" a="1"/>
  <c r="EN36" i="5" s="1"/>
  <c r="EM36" i="5" a="1"/>
  <c r="EM36" i="5" s="1"/>
  <c r="EL36" i="5" a="1"/>
  <c r="EL36" i="5" s="1"/>
  <c r="EO35" i="5" a="1"/>
  <c r="EO35" i="5" s="1"/>
  <c r="EN35" i="5" a="1"/>
  <c r="EN35" i="5" s="1"/>
  <c r="EM35" i="5" a="1"/>
  <c r="EM35" i="5" s="1"/>
  <c r="EL35" i="5" a="1"/>
  <c r="EL35" i="5" s="1"/>
  <c r="EO34" i="5" a="1"/>
  <c r="EO34" i="5" s="1"/>
  <c r="EN34" i="5" a="1"/>
  <c r="EN34" i="5" s="1"/>
  <c r="EM34" i="5" a="1"/>
  <c r="EM34" i="5" s="1"/>
  <c r="EL34" i="5" a="1"/>
  <c r="EL34" i="5" s="1"/>
  <c r="EO33" i="5" a="1"/>
  <c r="EO33" i="5" s="1"/>
  <c r="EN33" i="5" a="1"/>
  <c r="EN33" i="5" s="1"/>
  <c r="EM33" i="5" a="1"/>
  <c r="EM33" i="5" s="1"/>
  <c r="EL33" i="5" a="1"/>
  <c r="EL33" i="5" s="1"/>
  <c r="EO32" i="5" a="1"/>
  <c r="EO32" i="5" s="1"/>
  <c r="EN32" i="5" a="1"/>
  <c r="EN32" i="5" s="1"/>
  <c r="EM32" i="5" a="1"/>
  <c r="EM32" i="5" s="1"/>
  <c r="EL32" i="5" a="1"/>
  <c r="EL32" i="5" s="1"/>
  <c r="EO31" i="5" a="1"/>
  <c r="EO31" i="5" s="1"/>
  <c r="EN31" i="5" a="1"/>
  <c r="EN31" i="5" s="1"/>
  <c r="EM31" i="5" a="1"/>
  <c r="EM31" i="5" s="1"/>
  <c r="EL31" i="5" a="1"/>
  <c r="EL31" i="5" s="1"/>
  <c r="EO30" i="5" a="1"/>
  <c r="EO30" i="5" s="1"/>
  <c r="EN30" i="5" a="1"/>
  <c r="EN30" i="5" s="1"/>
  <c r="EM30" i="5" a="1"/>
  <c r="EM30" i="5" s="1"/>
  <c r="EL30" i="5" a="1"/>
  <c r="EL30" i="5" s="1"/>
  <c r="EO29" i="5" a="1"/>
  <c r="EO29" i="5" s="1"/>
  <c r="EN29" i="5" a="1"/>
  <c r="EN29" i="5" s="1"/>
  <c r="EM29" i="5" a="1"/>
  <c r="EM29" i="5" s="1"/>
  <c r="EL29" i="5" a="1"/>
  <c r="EL29" i="5" s="1"/>
  <c r="EO28" i="5" a="1"/>
  <c r="EO28" i="5" s="1"/>
  <c r="EN28" i="5" a="1"/>
  <c r="EN28" i="5" s="1"/>
  <c r="EM28" i="5" a="1"/>
  <c r="EM28" i="5" s="1"/>
  <c r="EL28" i="5" a="1"/>
  <c r="EL28" i="5" s="1"/>
  <c r="EO27" i="5" a="1"/>
  <c r="EO27" i="5" s="1"/>
  <c r="EN27" i="5" a="1"/>
  <c r="EN27" i="5" s="1"/>
  <c r="EM27" i="5" a="1"/>
  <c r="EM27" i="5" s="1"/>
  <c r="EL27" i="5" a="1"/>
  <c r="EL27" i="5" s="1"/>
  <c r="EO26" i="5" a="1"/>
  <c r="EO26" i="5" s="1"/>
  <c r="EN26" i="5" a="1"/>
  <c r="EN26" i="5" s="1"/>
  <c r="EM26" i="5" a="1"/>
  <c r="EM26" i="5" s="1"/>
  <c r="EL26" i="5" a="1"/>
  <c r="EL26" i="5" s="1"/>
  <c r="EO25" i="5" a="1"/>
  <c r="EO25" i="5" s="1"/>
  <c r="EN25" i="5" a="1"/>
  <c r="EN25" i="5" s="1"/>
  <c r="EM25" i="5" a="1"/>
  <c r="EM25" i="5" s="1"/>
  <c r="EL25" i="5" a="1"/>
  <c r="EL25" i="5" s="1"/>
  <c r="EO24" i="5" a="1"/>
  <c r="EO24" i="5" s="1"/>
  <c r="EN24" i="5" a="1"/>
  <c r="EN24" i="5" s="1"/>
  <c r="EM24" i="5" a="1"/>
  <c r="EM24" i="5" s="1"/>
  <c r="EL24" i="5" a="1"/>
  <c r="EL24" i="5" s="1"/>
  <c r="EO23" i="5" a="1"/>
  <c r="EO23" i="5" s="1"/>
  <c r="EN23" i="5" a="1"/>
  <c r="EN23" i="5" s="1"/>
  <c r="EM23" i="5" a="1"/>
  <c r="EM23" i="5" s="1"/>
  <c r="EL23" i="5" a="1"/>
  <c r="EL23" i="5" s="1"/>
  <c r="EO22" i="5" a="1"/>
  <c r="EO22" i="5" s="1"/>
  <c r="EN22" i="5" a="1"/>
  <c r="EN22" i="5" s="1"/>
  <c r="EM22" i="5" a="1"/>
  <c r="EM22" i="5" s="1"/>
  <c r="EL22" i="5" a="1"/>
  <c r="EL22" i="5" s="1"/>
  <c r="EO21" i="5" a="1"/>
  <c r="EO21" i="5" s="1"/>
  <c r="EN21" i="5" a="1"/>
  <c r="EN21" i="5" s="1"/>
  <c r="EM21" i="5" a="1"/>
  <c r="EM21" i="5" s="1"/>
  <c r="EL21" i="5" a="1"/>
  <c r="EL21" i="5" s="1"/>
  <c r="EO20" i="5" a="1"/>
  <c r="EO20" i="5" s="1"/>
  <c r="EN20" i="5" a="1"/>
  <c r="EN20" i="5" s="1"/>
  <c r="EM20" i="5" a="1"/>
  <c r="EM20" i="5" s="1"/>
  <c r="EL20" i="5" a="1"/>
  <c r="EL20" i="5" s="1"/>
  <c r="EO19" i="5" a="1"/>
  <c r="EO19" i="5" s="1"/>
  <c r="EN19" i="5" a="1"/>
  <c r="EN19" i="5" s="1"/>
  <c r="EM19" i="5" a="1"/>
  <c r="EM19" i="5" s="1"/>
  <c r="EL19" i="5" a="1"/>
  <c r="EL19" i="5" s="1"/>
  <c r="EO18" i="5" a="1"/>
  <c r="EO18" i="5" s="1"/>
  <c r="EN18" i="5" a="1"/>
  <c r="EN18" i="5" s="1"/>
  <c r="EM18" i="5" a="1"/>
  <c r="EM18" i="5" s="1"/>
  <c r="EL18" i="5" a="1"/>
  <c r="EL18" i="5" s="1"/>
  <c r="EO17" i="5" a="1"/>
  <c r="EO17" i="5" s="1"/>
  <c r="EN17" i="5" a="1"/>
  <c r="EN17" i="5" s="1"/>
  <c r="EM17" i="5" a="1"/>
  <c r="EM17" i="5" s="1"/>
  <c r="EL17" i="5" a="1"/>
  <c r="EL17" i="5" s="1"/>
  <c r="EO16" i="5" a="1"/>
  <c r="EO16" i="5" s="1"/>
  <c r="EN16" i="5" a="1"/>
  <c r="EN16" i="5" s="1"/>
  <c r="EM16" i="5" a="1"/>
  <c r="EM16" i="5" s="1"/>
  <c r="EL16" i="5" a="1"/>
  <c r="EL16" i="5" s="1"/>
  <c r="EO15" i="5" a="1"/>
  <c r="EO15" i="5" s="1"/>
  <c r="EN15" i="5" a="1"/>
  <c r="EN15" i="5" s="1"/>
  <c r="EM15" i="5" a="1"/>
  <c r="EM15" i="5" s="1"/>
  <c r="EL15" i="5" a="1"/>
  <c r="EL15" i="5" s="1"/>
  <c r="EO14" i="5" a="1"/>
  <c r="EO14" i="5" s="1"/>
  <c r="EN14" i="5" a="1"/>
  <c r="EN14" i="5" s="1"/>
  <c r="EM14" i="5" a="1"/>
  <c r="EM14" i="5" s="1"/>
  <c r="EL14" i="5" a="1"/>
  <c r="EL14" i="5" s="1"/>
  <c r="EO13" i="5" a="1"/>
  <c r="EO13" i="5" s="1"/>
  <c r="EN13" i="5" a="1"/>
  <c r="EN13" i="5" s="1"/>
  <c r="EM13" i="5" a="1"/>
  <c r="EM13" i="5" s="1"/>
  <c r="EL13" i="5" a="1"/>
  <c r="EL13" i="5" s="1"/>
  <c r="EO12" i="5" a="1"/>
  <c r="EO12" i="5" s="1"/>
  <c r="EN12" i="5" a="1"/>
  <c r="EN12" i="5" s="1"/>
  <c r="EM12" i="5" a="1"/>
  <c r="EM12" i="5" s="1"/>
  <c r="EL12" i="5" a="1"/>
  <c r="EL12" i="5" s="1"/>
  <c r="EO11" i="5" a="1"/>
  <c r="EO11" i="5" s="1"/>
  <c r="EN11" i="5" a="1"/>
  <c r="EN11" i="5" s="1"/>
  <c r="EM11" i="5" a="1"/>
  <c r="EM11" i="5" s="1"/>
  <c r="EL11" i="5" a="1"/>
  <c r="EL11" i="5" s="1"/>
  <c r="EO10" i="5" a="1"/>
  <c r="EO10" i="5" s="1"/>
  <c r="EN10" i="5" a="1"/>
  <c r="EN10" i="5" s="1"/>
  <c r="EM10" i="5" a="1"/>
  <c r="EM10" i="5" s="1"/>
  <c r="EL10" i="5" a="1"/>
  <c r="EL10" i="5" s="1"/>
  <c r="EO9" i="5" a="1"/>
  <c r="EO9" i="5" s="1"/>
  <c r="EN9" i="5" a="1"/>
  <c r="EN9" i="5" s="1"/>
  <c r="EM9" i="5" a="1"/>
  <c r="EM9" i="5" s="1"/>
  <c r="EL9" i="5" a="1"/>
  <c r="EL9" i="5" s="1"/>
  <c r="EO8" i="5" a="1"/>
  <c r="EO8" i="5" s="1"/>
  <c r="EN8" i="5" a="1"/>
  <c r="EN8" i="5" s="1"/>
  <c r="EM8" i="5" a="1"/>
  <c r="EM8" i="5" s="1"/>
  <c r="EL8" i="5" a="1"/>
  <c r="EL8" i="5" s="1"/>
  <c r="EO7" i="5" a="1"/>
  <c r="EO7" i="5" s="1"/>
  <c r="EN7" i="5" a="1"/>
  <c r="EN7" i="5" s="1"/>
  <c r="EM7" i="5" a="1"/>
  <c r="EM7" i="5" s="1"/>
  <c r="EL7" i="5" a="1"/>
  <c r="EL7" i="5" s="1"/>
  <c r="EO6" i="5" a="1"/>
  <c r="EO6" i="5" s="1"/>
  <c r="EN6" i="5" a="1"/>
  <c r="EN6" i="5" s="1"/>
  <c r="EM6" i="5" a="1"/>
  <c r="EM6" i="5" s="1"/>
  <c r="EL6" i="5" a="1"/>
  <c r="EL6" i="5" s="1"/>
  <c r="EO5" i="5" a="1"/>
  <c r="EO5" i="5" s="1"/>
  <c r="EN5" i="5" a="1"/>
  <c r="EN5" i="5" s="1"/>
  <c r="EM5" i="5" a="1"/>
  <c r="EM5" i="5" s="1"/>
  <c r="EL5" i="5" a="1"/>
  <c r="EL5" i="5" s="1"/>
  <c r="EO4" i="5" a="1"/>
  <c r="EO4" i="5" s="1"/>
  <c r="EN4" i="5" a="1"/>
  <c r="EN4" i="5" s="1"/>
  <c r="EM4" i="5" a="1"/>
  <c r="EM4" i="5" s="1"/>
  <c r="EO3" i="5" a="1"/>
  <c r="EO3" i="5" s="1"/>
  <c r="EN3" i="5" a="1"/>
  <c r="EN3" i="5" s="1"/>
  <c r="EM3" i="5" a="1"/>
  <c r="EM3" i="5" s="1"/>
  <c r="EL3" i="5" a="1"/>
  <c r="EL3" i="5" s="1"/>
  <c r="EE62" i="5" a="1"/>
  <c r="EE62" i="5" s="1"/>
  <c r="ED62" i="5" a="1"/>
  <c r="ED62" i="5" s="1"/>
  <c r="EC62" i="5" a="1"/>
  <c r="EC62" i="5" s="1"/>
  <c r="EB62" i="5" a="1"/>
  <c r="EB62" i="5" s="1"/>
  <c r="EE61" i="5" a="1"/>
  <c r="EE61" i="5" s="1"/>
  <c r="ED61" i="5" a="1"/>
  <c r="ED61" i="5" s="1"/>
  <c r="EC61" i="5" a="1"/>
  <c r="EC61" i="5" s="1"/>
  <c r="EB61" i="5" a="1"/>
  <c r="EB61" i="5" s="1"/>
  <c r="EE60" i="5" a="1"/>
  <c r="EE60" i="5" s="1"/>
  <c r="ED60" i="5" a="1"/>
  <c r="ED60" i="5" s="1"/>
  <c r="EC60" i="5" a="1"/>
  <c r="EC60" i="5" s="1"/>
  <c r="EB60" i="5" a="1"/>
  <c r="EB60" i="5" s="1"/>
  <c r="EE59" i="5" a="1"/>
  <c r="EE59" i="5" s="1"/>
  <c r="ED59" i="5" a="1"/>
  <c r="ED59" i="5" s="1"/>
  <c r="EC59" i="5" a="1"/>
  <c r="EC59" i="5" s="1"/>
  <c r="EB59" i="5" a="1"/>
  <c r="EB59" i="5" s="1"/>
  <c r="EE58" i="5" a="1"/>
  <c r="EE58" i="5" s="1"/>
  <c r="ED58" i="5" a="1"/>
  <c r="ED58" i="5" s="1"/>
  <c r="EC58" i="5" a="1"/>
  <c r="EC58" i="5" s="1"/>
  <c r="EB58" i="5" a="1"/>
  <c r="EB58" i="5" s="1"/>
  <c r="EE57" i="5" a="1"/>
  <c r="EE57" i="5" s="1"/>
  <c r="ED57" i="5" a="1"/>
  <c r="ED57" i="5" s="1"/>
  <c r="EC57" i="5" a="1"/>
  <c r="EC57" i="5" s="1"/>
  <c r="EB57" i="5" a="1"/>
  <c r="EB57" i="5" s="1"/>
  <c r="EE56" i="5" a="1"/>
  <c r="EE56" i="5" s="1"/>
  <c r="ED56" i="5" a="1"/>
  <c r="ED56" i="5" s="1"/>
  <c r="EC56" i="5" a="1"/>
  <c r="EC56" i="5" s="1"/>
  <c r="EB56" i="5" a="1"/>
  <c r="EB56" i="5" s="1"/>
  <c r="EE55" i="5" a="1"/>
  <c r="EE55" i="5" s="1"/>
  <c r="ED55" i="5" a="1"/>
  <c r="ED55" i="5" s="1"/>
  <c r="EC55" i="5" a="1"/>
  <c r="EC55" i="5" s="1"/>
  <c r="EB55" i="5" a="1"/>
  <c r="EB55" i="5" s="1"/>
  <c r="EE54" i="5" a="1"/>
  <c r="EE54" i="5" s="1"/>
  <c r="ED54" i="5" a="1"/>
  <c r="ED54" i="5" s="1"/>
  <c r="EC54" i="5" a="1"/>
  <c r="EC54" i="5" s="1"/>
  <c r="EB54" i="5" a="1"/>
  <c r="EB54" i="5" s="1"/>
  <c r="EE53" i="5" a="1"/>
  <c r="EE53" i="5" s="1"/>
  <c r="ED53" i="5" a="1"/>
  <c r="ED53" i="5" s="1"/>
  <c r="EC53" i="5" a="1"/>
  <c r="EC53" i="5" s="1"/>
  <c r="EB53" i="5" a="1"/>
  <c r="EB53" i="5" s="1"/>
  <c r="EE52" i="5" a="1"/>
  <c r="EE52" i="5" s="1"/>
  <c r="ED52" i="5" a="1"/>
  <c r="ED52" i="5" s="1"/>
  <c r="EC52" i="5" a="1"/>
  <c r="EC52" i="5" s="1"/>
  <c r="EB52" i="5" a="1"/>
  <c r="EB52" i="5" s="1"/>
  <c r="EE51" i="5" a="1"/>
  <c r="EE51" i="5" s="1"/>
  <c r="ED51" i="5" a="1"/>
  <c r="ED51" i="5" s="1"/>
  <c r="EC51" i="5" a="1"/>
  <c r="EC51" i="5" s="1"/>
  <c r="EB51" i="5" a="1"/>
  <c r="EB51" i="5" s="1"/>
  <c r="EE50" i="5" a="1"/>
  <c r="EE50" i="5" s="1"/>
  <c r="ED50" i="5" a="1"/>
  <c r="ED50" i="5" s="1"/>
  <c r="EC50" i="5" a="1"/>
  <c r="EC50" i="5" s="1"/>
  <c r="EB50" i="5" a="1"/>
  <c r="EB50" i="5" s="1"/>
  <c r="EE49" i="5" a="1"/>
  <c r="EE49" i="5" s="1"/>
  <c r="ED49" i="5" a="1"/>
  <c r="ED49" i="5" s="1"/>
  <c r="EC49" i="5" a="1"/>
  <c r="EC49" i="5" s="1"/>
  <c r="EB49" i="5" a="1"/>
  <c r="EB49" i="5" s="1"/>
  <c r="EE48" i="5" a="1"/>
  <c r="EE48" i="5" s="1"/>
  <c r="ED48" i="5" a="1"/>
  <c r="ED48" i="5" s="1"/>
  <c r="EC48" i="5" a="1"/>
  <c r="EC48" i="5" s="1"/>
  <c r="EB48" i="5" a="1"/>
  <c r="EB48" i="5" s="1"/>
  <c r="EE47" i="5" a="1"/>
  <c r="EE47" i="5" s="1"/>
  <c r="ED47" i="5" a="1"/>
  <c r="ED47" i="5" s="1"/>
  <c r="EC47" i="5" a="1"/>
  <c r="EC47" i="5" s="1"/>
  <c r="EB47" i="5" a="1"/>
  <c r="EB47" i="5" s="1"/>
  <c r="EE46" i="5" a="1"/>
  <c r="EE46" i="5" s="1"/>
  <c r="ED46" i="5" a="1"/>
  <c r="ED46" i="5" s="1"/>
  <c r="EC46" i="5" a="1"/>
  <c r="EC46" i="5" s="1"/>
  <c r="EB46" i="5" a="1"/>
  <c r="EB46" i="5" s="1"/>
  <c r="EE45" i="5" a="1"/>
  <c r="EE45" i="5" s="1"/>
  <c r="ED45" i="5" a="1"/>
  <c r="ED45" i="5" s="1"/>
  <c r="EC45" i="5" a="1"/>
  <c r="EC45" i="5" s="1"/>
  <c r="EB45" i="5" a="1"/>
  <c r="EB45" i="5" s="1"/>
  <c r="EE44" i="5" a="1"/>
  <c r="EE44" i="5" s="1"/>
  <c r="ED44" i="5" a="1"/>
  <c r="ED44" i="5" s="1"/>
  <c r="EC44" i="5" a="1"/>
  <c r="EC44" i="5" s="1"/>
  <c r="EB44" i="5" a="1"/>
  <c r="EB44" i="5" s="1"/>
  <c r="EE43" i="5" a="1"/>
  <c r="EE43" i="5" s="1"/>
  <c r="ED43" i="5" a="1"/>
  <c r="ED43" i="5" s="1"/>
  <c r="EC43" i="5" a="1"/>
  <c r="EC43" i="5" s="1"/>
  <c r="EB43" i="5" a="1"/>
  <c r="EB43" i="5" s="1"/>
  <c r="EE42" i="5" a="1"/>
  <c r="EE42" i="5" s="1"/>
  <c r="ED42" i="5" a="1"/>
  <c r="ED42" i="5" s="1"/>
  <c r="EC42" i="5" a="1"/>
  <c r="EC42" i="5" s="1"/>
  <c r="EB42" i="5" a="1"/>
  <c r="EB42" i="5" s="1"/>
  <c r="EE41" i="5" a="1"/>
  <c r="EE41" i="5" s="1"/>
  <c r="ED41" i="5" a="1"/>
  <c r="ED41" i="5" s="1"/>
  <c r="EC41" i="5" a="1"/>
  <c r="EC41" i="5" s="1"/>
  <c r="EB41" i="5" a="1"/>
  <c r="EB41" i="5" s="1"/>
  <c r="EE40" i="5" a="1"/>
  <c r="EE40" i="5" s="1"/>
  <c r="ED40" i="5" a="1"/>
  <c r="ED40" i="5" s="1"/>
  <c r="EC40" i="5" a="1"/>
  <c r="EC40" i="5" s="1"/>
  <c r="EB40" i="5" a="1"/>
  <c r="EB40" i="5" s="1"/>
  <c r="EE39" i="5" a="1"/>
  <c r="EE39" i="5" s="1"/>
  <c r="ED39" i="5" a="1"/>
  <c r="ED39" i="5" s="1"/>
  <c r="EC39" i="5" a="1"/>
  <c r="EC39" i="5" s="1"/>
  <c r="EB39" i="5" a="1"/>
  <c r="EB39" i="5" s="1"/>
  <c r="EE38" i="5" a="1"/>
  <c r="EE38" i="5" s="1"/>
  <c r="ED38" i="5" a="1"/>
  <c r="ED38" i="5" s="1"/>
  <c r="EC38" i="5" a="1"/>
  <c r="EC38" i="5" s="1"/>
  <c r="EB38" i="5" a="1"/>
  <c r="EB38" i="5" s="1"/>
  <c r="EE37" i="5" a="1"/>
  <c r="EE37" i="5" s="1"/>
  <c r="ED37" i="5" a="1"/>
  <c r="ED37" i="5" s="1"/>
  <c r="EC37" i="5" a="1"/>
  <c r="EC37" i="5" s="1"/>
  <c r="EB37" i="5" a="1"/>
  <c r="EB37" i="5" s="1"/>
  <c r="EE36" i="5" a="1"/>
  <c r="EE36" i="5" s="1"/>
  <c r="ED36" i="5" a="1"/>
  <c r="ED36" i="5" s="1"/>
  <c r="EC36" i="5" a="1"/>
  <c r="EC36" i="5" s="1"/>
  <c r="EB36" i="5" a="1"/>
  <c r="EB36" i="5" s="1"/>
  <c r="EE35" i="5" a="1"/>
  <c r="EE35" i="5" s="1"/>
  <c r="ED35" i="5" a="1"/>
  <c r="ED35" i="5" s="1"/>
  <c r="EC35" i="5" a="1"/>
  <c r="EC35" i="5" s="1"/>
  <c r="EB35" i="5" a="1"/>
  <c r="EB35" i="5" s="1"/>
  <c r="EE34" i="5" a="1"/>
  <c r="EE34" i="5" s="1"/>
  <c r="ED34" i="5" a="1"/>
  <c r="ED34" i="5" s="1"/>
  <c r="EC34" i="5" a="1"/>
  <c r="EC34" i="5" s="1"/>
  <c r="EB34" i="5" a="1"/>
  <c r="EB34" i="5" s="1"/>
  <c r="EE33" i="5" a="1"/>
  <c r="EE33" i="5" s="1"/>
  <c r="ED33" i="5" a="1"/>
  <c r="ED33" i="5" s="1"/>
  <c r="EC33" i="5" a="1"/>
  <c r="EC33" i="5" s="1"/>
  <c r="EB33" i="5" a="1"/>
  <c r="EB33" i="5" s="1"/>
  <c r="EE32" i="5" a="1"/>
  <c r="EE32" i="5" s="1"/>
  <c r="ED32" i="5" a="1"/>
  <c r="ED32" i="5" s="1"/>
  <c r="EC32" i="5" a="1"/>
  <c r="EC32" i="5" s="1"/>
  <c r="EB32" i="5" a="1"/>
  <c r="EB32" i="5" s="1"/>
  <c r="EE31" i="5" a="1"/>
  <c r="EE31" i="5" s="1"/>
  <c r="ED31" i="5" a="1"/>
  <c r="ED31" i="5" s="1"/>
  <c r="EC31" i="5" a="1"/>
  <c r="EC31" i="5" s="1"/>
  <c r="EB31" i="5" a="1"/>
  <c r="EB31" i="5" s="1"/>
  <c r="EE30" i="5" a="1"/>
  <c r="EE30" i="5" s="1"/>
  <c r="ED30" i="5" a="1"/>
  <c r="ED30" i="5" s="1"/>
  <c r="EC30" i="5" a="1"/>
  <c r="EC30" i="5" s="1"/>
  <c r="EB30" i="5" a="1"/>
  <c r="EB30" i="5" s="1"/>
  <c r="EE29" i="5" a="1"/>
  <c r="EE29" i="5" s="1"/>
  <c r="ED29" i="5" a="1"/>
  <c r="ED29" i="5" s="1"/>
  <c r="EC29" i="5" a="1"/>
  <c r="EC29" i="5" s="1"/>
  <c r="EB29" i="5" a="1"/>
  <c r="EB29" i="5" s="1"/>
  <c r="EE28" i="5" a="1"/>
  <c r="EE28" i="5" s="1"/>
  <c r="ED28" i="5" a="1"/>
  <c r="ED28" i="5" s="1"/>
  <c r="EC28" i="5" a="1"/>
  <c r="EC28" i="5" s="1"/>
  <c r="EB28" i="5" a="1"/>
  <c r="EB28" i="5" s="1"/>
  <c r="EE27" i="5" a="1"/>
  <c r="EE27" i="5" s="1"/>
  <c r="ED27" i="5" a="1"/>
  <c r="ED27" i="5" s="1"/>
  <c r="EC27" i="5" a="1"/>
  <c r="EC27" i="5" s="1"/>
  <c r="EB27" i="5" a="1"/>
  <c r="EB27" i="5" s="1"/>
  <c r="EE26" i="5" a="1"/>
  <c r="EE26" i="5" s="1"/>
  <c r="ED26" i="5" a="1"/>
  <c r="ED26" i="5" s="1"/>
  <c r="EC26" i="5" a="1"/>
  <c r="EC26" i="5" s="1"/>
  <c r="EB26" i="5" a="1"/>
  <c r="EB26" i="5" s="1"/>
  <c r="EE25" i="5" a="1"/>
  <c r="EE25" i="5" s="1"/>
  <c r="ED25" i="5" a="1"/>
  <c r="ED25" i="5" s="1"/>
  <c r="EC25" i="5" a="1"/>
  <c r="EC25" i="5" s="1"/>
  <c r="EB25" i="5" a="1"/>
  <c r="EB25" i="5" s="1"/>
  <c r="EE24" i="5" a="1"/>
  <c r="EE24" i="5" s="1"/>
  <c r="ED24" i="5" a="1"/>
  <c r="ED24" i="5" s="1"/>
  <c r="EC24" i="5" a="1"/>
  <c r="EC24" i="5" s="1"/>
  <c r="EB24" i="5" a="1"/>
  <c r="EB24" i="5" s="1"/>
  <c r="EE23" i="5" a="1"/>
  <c r="EE23" i="5" s="1"/>
  <c r="ED23" i="5" a="1"/>
  <c r="ED23" i="5" s="1"/>
  <c r="EC23" i="5" a="1"/>
  <c r="EC23" i="5" s="1"/>
  <c r="EB23" i="5" a="1"/>
  <c r="EB23" i="5" s="1"/>
  <c r="EE22" i="5" a="1"/>
  <c r="EE22" i="5" s="1"/>
  <c r="ED22" i="5" a="1"/>
  <c r="ED22" i="5" s="1"/>
  <c r="EC22" i="5" a="1"/>
  <c r="EC22" i="5" s="1"/>
  <c r="EB22" i="5" a="1"/>
  <c r="EB22" i="5" s="1"/>
  <c r="EE21" i="5" a="1"/>
  <c r="EE21" i="5" s="1"/>
  <c r="ED21" i="5" a="1"/>
  <c r="ED21" i="5" s="1"/>
  <c r="EC21" i="5" a="1"/>
  <c r="EC21" i="5" s="1"/>
  <c r="EB21" i="5" a="1"/>
  <c r="EB21" i="5" s="1"/>
  <c r="EE20" i="5" a="1"/>
  <c r="EE20" i="5" s="1"/>
  <c r="ED20" i="5" a="1"/>
  <c r="ED20" i="5" s="1"/>
  <c r="EC20" i="5" a="1"/>
  <c r="EC20" i="5" s="1"/>
  <c r="EB20" i="5" a="1"/>
  <c r="EB20" i="5" s="1"/>
  <c r="EE19" i="5" a="1"/>
  <c r="EE19" i="5" s="1"/>
  <c r="ED19" i="5" a="1"/>
  <c r="ED19" i="5" s="1"/>
  <c r="EC19" i="5" a="1"/>
  <c r="EC19" i="5" s="1"/>
  <c r="EB19" i="5" a="1"/>
  <c r="EB19" i="5" s="1"/>
  <c r="EE18" i="5" a="1"/>
  <c r="EE18" i="5" s="1"/>
  <c r="ED18" i="5" a="1"/>
  <c r="ED18" i="5" s="1"/>
  <c r="EC18" i="5" a="1"/>
  <c r="EC18" i="5" s="1"/>
  <c r="EB18" i="5" a="1"/>
  <c r="EB18" i="5" s="1"/>
  <c r="EE17" i="5" a="1"/>
  <c r="EE17" i="5" s="1"/>
  <c r="ED17" i="5" a="1"/>
  <c r="ED17" i="5" s="1"/>
  <c r="EC17" i="5" a="1"/>
  <c r="EC17" i="5" s="1"/>
  <c r="EB17" i="5" a="1"/>
  <c r="EB17" i="5" s="1"/>
  <c r="EE16" i="5" a="1"/>
  <c r="EE16" i="5" s="1"/>
  <c r="ED16" i="5" a="1"/>
  <c r="ED16" i="5" s="1"/>
  <c r="EC16" i="5" a="1"/>
  <c r="EC16" i="5" s="1"/>
  <c r="EB16" i="5" a="1"/>
  <c r="EB16" i="5" s="1"/>
  <c r="EE15" i="5" a="1"/>
  <c r="EE15" i="5" s="1"/>
  <c r="ED15" i="5" a="1"/>
  <c r="ED15" i="5" s="1"/>
  <c r="EC15" i="5" a="1"/>
  <c r="EC15" i="5" s="1"/>
  <c r="EB15" i="5" a="1"/>
  <c r="EB15" i="5" s="1"/>
  <c r="EE14" i="5" a="1"/>
  <c r="EE14" i="5" s="1"/>
  <c r="ED14" i="5" a="1"/>
  <c r="ED14" i="5" s="1"/>
  <c r="EC14" i="5" a="1"/>
  <c r="EC14" i="5" s="1"/>
  <c r="EB14" i="5" a="1"/>
  <c r="EB14" i="5" s="1"/>
  <c r="EE13" i="5" a="1"/>
  <c r="EE13" i="5" s="1"/>
  <c r="ED13" i="5" a="1"/>
  <c r="ED13" i="5" s="1"/>
  <c r="EC13" i="5" a="1"/>
  <c r="EC13" i="5" s="1"/>
  <c r="EB13" i="5" a="1"/>
  <c r="EB13" i="5" s="1"/>
  <c r="EE12" i="5" a="1"/>
  <c r="EE12" i="5" s="1"/>
  <c r="ED12" i="5" a="1"/>
  <c r="ED12" i="5" s="1"/>
  <c r="EC12" i="5" a="1"/>
  <c r="EC12" i="5" s="1"/>
  <c r="EB12" i="5" a="1"/>
  <c r="EB12" i="5" s="1"/>
  <c r="EE11" i="5" a="1"/>
  <c r="EE11" i="5" s="1"/>
  <c r="ED11" i="5" a="1"/>
  <c r="ED11" i="5" s="1"/>
  <c r="EC11" i="5" a="1"/>
  <c r="EC11" i="5" s="1"/>
  <c r="EB11" i="5" a="1"/>
  <c r="EB11" i="5" s="1"/>
  <c r="EE10" i="5" a="1"/>
  <c r="EE10" i="5" s="1"/>
  <c r="ED10" i="5" a="1"/>
  <c r="ED10" i="5" s="1"/>
  <c r="EC10" i="5" a="1"/>
  <c r="EC10" i="5" s="1"/>
  <c r="EB10" i="5" a="1"/>
  <c r="EB10" i="5" s="1"/>
  <c r="EE9" i="5" a="1"/>
  <c r="EE9" i="5" s="1"/>
  <c r="ED9" i="5" a="1"/>
  <c r="ED9" i="5" s="1"/>
  <c r="EC9" i="5" a="1"/>
  <c r="EC9" i="5" s="1"/>
  <c r="EB9" i="5" a="1"/>
  <c r="EB9" i="5" s="1"/>
  <c r="EE8" i="5" a="1"/>
  <c r="EE8" i="5" s="1"/>
  <c r="ED8" i="5" a="1"/>
  <c r="ED8" i="5" s="1"/>
  <c r="EC8" i="5" a="1"/>
  <c r="EC8" i="5" s="1"/>
  <c r="EB8" i="5" a="1"/>
  <c r="EB8" i="5" s="1"/>
  <c r="EE7" i="5" a="1"/>
  <c r="EE7" i="5" s="1"/>
  <c r="ED7" i="5" a="1"/>
  <c r="ED7" i="5" s="1"/>
  <c r="EC7" i="5" a="1"/>
  <c r="EC7" i="5" s="1"/>
  <c r="EB7" i="5" a="1"/>
  <c r="EB7" i="5" s="1"/>
  <c r="EE6" i="5" a="1"/>
  <c r="EE6" i="5" s="1"/>
  <c r="ED6" i="5" a="1"/>
  <c r="ED6" i="5" s="1"/>
  <c r="EC6" i="5" a="1"/>
  <c r="EC6" i="5" s="1"/>
  <c r="EB6" i="5" a="1"/>
  <c r="EB6" i="5" s="1"/>
  <c r="EE5" i="5" a="1"/>
  <c r="EE5" i="5" s="1"/>
  <c r="ED5" i="5" a="1"/>
  <c r="ED5" i="5" s="1"/>
  <c r="EC5" i="5" a="1"/>
  <c r="EC5" i="5" s="1"/>
  <c r="EB5" i="5" a="1"/>
  <c r="EB5" i="5" s="1"/>
  <c r="EE4" i="5" a="1"/>
  <c r="EE4" i="5" s="1"/>
  <c r="ED4" i="5" a="1"/>
  <c r="ED4" i="5" s="1"/>
  <c r="EC4" i="5" a="1"/>
  <c r="EC4" i="5" s="1"/>
  <c r="EE3" i="5" a="1"/>
  <c r="EE3" i="5" s="1"/>
  <c r="ED3" i="5" a="1"/>
  <c r="ED3" i="5" s="1"/>
  <c r="EC3" i="5" a="1"/>
  <c r="EC3" i="5" s="1"/>
  <c r="EB3" i="5" a="1"/>
  <c r="EB3" i="5" s="1"/>
  <c r="DU62" i="5" a="1"/>
  <c r="DU62" i="5" s="1"/>
  <c r="DT62" i="5" a="1"/>
  <c r="DT62" i="5" s="1"/>
  <c r="DS62" i="5" a="1"/>
  <c r="DS62" i="5" s="1"/>
  <c r="DR62" i="5" a="1"/>
  <c r="DR62" i="5" s="1"/>
  <c r="DU61" i="5" a="1"/>
  <c r="DU61" i="5" s="1"/>
  <c r="DT61" i="5" a="1"/>
  <c r="DT61" i="5" s="1"/>
  <c r="DS61" i="5" a="1"/>
  <c r="DS61" i="5" s="1"/>
  <c r="DR61" i="5" a="1"/>
  <c r="DR61" i="5" s="1"/>
  <c r="DU60" i="5" a="1"/>
  <c r="DU60" i="5" s="1"/>
  <c r="DT60" i="5" a="1"/>
  <c r="DT60" i="5" s="1"/>
  <c r="DS60" i="5" a="1"/>
  <c r="DS60" i="5" s="1"/>
  <c r="DR60" i="5" a="1"/>
  <c r="DR60" i="5" s="1"/>
  <c r="DU59" i="5" a="1"/>
  <c r="DU59" i="5" s="1"/>
  <c r="DT59" i="5" a="1"/>
  <c r="DT59" i="5" s="1"/>
  <c r="DS59" i="5" a="1"/>
  <c r="DS59" i="5" s="1"/>
  <c r="DR59" i="5" a="1"/>
  <c r="DR59" i="5" s="1"/>
  <c r="DU58" i="5" a="1"/>
  <c r="DU58" i="5" s="1"/>
  <c r="DT58" i="5" a="1"/>
  <c r="DT58" i="5" s="1"/>
  <c r="DS58" i="5" a="1"/>
  <c r="DS58" i="5" s="1"/>
  <c r="DR58" i="5" a="1"/>
  <c r="DR58" i="5" s="1"/>
  <c r="DU57" i="5" a="1"/>
  <c r="DU57" i="5" s="1"/>
  <c r="DT57" i="5" a="1"/>
  <c r="DT57" i="5" s="1"/>
  <c r="DS57" i="5" a="1"/>
  <c r="DS57" i="5" s="1"/>
  <c r="DR57" i="5" a="1"/>
  <c r="DR57" i="5" s="1"/>
  <c r="DU56" i="5" a="1"/>
  <c r="DU56" i="5" s="1"/>
  <c r="DT56" i="5" a="1"/>
  <c r="DT56" i="5" s="1"/>
  <c r="DS56" i="5" a="1"/>
  <c r="DS56" i="5" s="1"/>
  <c r="DR56" i="5" a="1"/>
  <c r="DR56" i="5" s="1"/>
  <c r="DU55" i="5" a="1"/>
  <c r="DU55" i="5" s="1"/>
  <c r="DT55" i="5" a="1"/>
  <c r="DT55" i="5" s="1"/>
  <c r="DS55" i="5" a="1"/>
  <c r="DS55" i="5" s="1"/>
  <c r="DR55" i="5" a="1"/>
  <c r="DR55" i="5" s="1"/>
  <c r="DU54" i="5" a="1"/>
  <c r="DU54" i="5" s="1"/>
  <c r="DT54" i="5" a="1"/>
  <c r="DT54" i="5" s="1"/>
  <c r="DS54" i="5" a="1"/>
  <c r="DS54" i="5" s="1"/>
  <c r="DR54" i="5" a="1"/>
  <c r="DR54" i="5" s="1"/>
  <c r="DU53" i="5" a="1"/>
  <c r="DU53" i="5" s="1"/>
  <c r="DT53" i="5" a="1"/>
  <c r="DT53" i="5" s="1"/>
  <c r="DS53" i="5" a="1"/>
  <c r="DS53" i="5" s="1"/>
  <c r="DR53" i="5" a="1"/>
  <c r="DR53" i="5" s="1"/>
  <c r="DU52" i="5" a="1"/>
  <c r="DU52" i="5" s="1"/>
  <c r="DT52" i="5" a="1"/>
  <c r="DT52" i="5" s="1"/>
  <c r="DS52" i="5" a="1"/>
  <c r="DS52" i="5" s="1"/>
  <c r="DR52" i="5" a="1"/>
  <c r="DR52" i="5" s="1"/>
  <c r="DU51" i="5" a="1"/>
  <c r="DU51" i="5" s="1"/>
  <c r="DT51" i="5" a="1"/>
  <c r="DT51" i="5" s="1"/>
  <c r="DS51" i="5" a="1"/>
  <c r="DS51" i="5" s="1"/>
  <c r="DR51" i="5" a="1"/>
  <c r="DR51" i="5" s="1"/>
  <c r="DU50" i="5" a="1"/>
  <c r="DU50" i="5" s="1"/>
  <c r="DT50" i="5" a="1"/>
  <c r="DT50" i="5" s="1"/>
  <c r="DS50" i="5" a="1"/>
  <c r="DS50" i="5" s="1"/>
  <c r="DR50" i="5" a="1"/>
  <c r="DR50" i="5" s="1"/>
  <c r="DU49" i="5" a="1"/>
  <c r="DU49" i="5" s="1"/>
  <c r="DT49" i="5" a="1"/>
  <c r="DT49" i="5" s="1"/>
  <c r="DS49" i="5" a="1"/>
  <c r="DS49" i="5" s="1"/>
  <c r="DR49" i="5" a="1"/>
  <c r="DR49" i="5" s="1"/>
  <c r="DU48" i="5" a="1"/>
  <c r="DU48" i="5" s="1"/>
  <c r="DT48" i="5" a="1"/>
  <c r="DT48" i="5" s="1"/>
  <c r="DS48" i="5" a="1"/>
  <c r="DS48" i="5" s="1"/>
  <c r="DR48" i="5" a="1"/>
  <c r="DR48" i="5" s="1"/>
  <c r="DU47" i="5" a="1"/>
  <c r="DU47" i="5" s="1"/>
  <c r="DT47" i="5" a="1"/>
  <c r="DT47" i="5" s="1"/>
  <c r="DS47" i="5" a="1"/>
  <c r="DS47" i="5" s="1"/>
  <c r="DR47" i="5" a="1"/>
  <c r="DR47" i="5" s="1"/>
  <c r="DU46" i="5" a="1"/>
  <c r="DU46" i="5" s="1"/>
  <c r="DT46" i="5" a="1"/>
  <c r="DT46" i="5" s="1"/>
  <c r="DS46" i="5" a="1"/>
  <c r="DS46" i="5" s="1"/>
  <c r="DR46" i="5" a="1"/>
  <c r="DR46" i="5" s="1"/>
  <c r="DU45" i="5" a="1"/>
  <c r="DU45" i="5" s="1"/>
  <c r="DT45" i="5" a="1"/>
  <c r="DT45" i="5" s="1"/>
  <c r="DS45" i="5" a="1"/>
  <c r="DS45" i="5" s="1"/>
  <c r="DR45" i="5" a="1"/>
  <c r="DR45" i="5" s="1"/>
  <c r="DU44" i="5" a="1"/>
  <c r="DU44" i="5" s="1"/>
  <c r="DT44" i="5" a="1"/>
  <c r="DT44" i="5" s="1"/>
  <c r="DS44" i="5" a="1"/>
  <c r="DS44" i="5" s="1"/>
  <c r="DR44" i="5" a="1"/>
  <c r="DR44" i="5" s="1"/>
  <c r="DU43" i="5" a="1"/>
  <c r="DU43" i="5" s="1"/>
  <c r="DT43" i="5" a="1"/>
  <c r="DT43" i="5" s="1"/>
  <c r="DS43" i="5" a="1"/>
  <c r="DS43" i="5" s="1"/>
  <c r="DR43" i="5" a="1"/>
  <c r="DR43" i="5" s="1"/>
  <c r="DU42" i="5" a="1"/>
  <c r="DU42" i="5" s="1"/>
  <c r="DT42" i="5" a="1"/>
  <c r="DT42" i="5" s="1"/>
  <c r="DS42" i="5" a="1"/>
  <c r="DS42" i="5" s="1"/>
  <c r="DR42" i="5" a="1"/>
  <c r="DR42" i="5" s="1"/>
  <c r="DU41" i="5" a="1"/>
  <c r="DU41" i="5" s="1"/>
  <c r="DT41" i="5" a="1"/>
  <c r="DT41" i="5" s="1"/>
  <c r="DS41" i="5" a="1"/>
  <c r="DS41" i="5" s="1"/>
  <c r="DR41" i="5" a="1"/>
  <c r="DR41" i="5" s="1"/>
  <c r="DU40" i="5" a="1"/>
  <c r="DU40" i="5" s="1"/>
  <c r="DT40" i="5" a="1"/>
  <c r="DT40" i="5" s="1"/>
  <c r="DS40" i="5" a="1"/>
  <c r="DS40" i="5" s="1"/>
  <c r="DR40" i="5" a="1"/>
  <c r="DR40" i="5" s="1"/>
  <c r="DU39" i="5" a="1"/>
  <c r="DU39" i="5" s="1"/>
  <c r="DT39" i="5" a="1"/>
  <c r="DT39" i="5" s="1"/>
  <c r="DS39" i="5" a="1"/>
  <c r="DS39" i="5" s="1"/>
  <c r="DR39" i="5" a="1"/>
  <c r="DR39" i="5" s="1"/>
  <c r="DU38" i="5" a="1"/>
  <c r="DU38" i="5" s="1"/>
  <c r="DT38" i="5" a="1"/>
  <c r="DT38" i="5" s="1"/>
  <c r="DS38" i="5" a="1"/>
  <c r="DS38" i="5" s="1"/>
  <c r="DR38" i="5" a="1"/>
  <c r="DR38" i="5" s="1"/>
  <c r="DU37" i="5" a="1"/>
  <c r="DU37" i="5" s="1"/>
  <c r="DT37" i="5" a="1"/>
  <c r="DT37" i="5" s="1"/>
  <c r="DS37" i="5" a="1"/>
  <c r="DS37" i="5" s="1"/>
  <c r="DR37" i="5" a="1"/>
  <c r="DR37" i="5" s="1"/>
  <c r="DU36" i="5" a="1"/>
  <c r="DU36" i="5" s="1"/>
  <c r="DT36" i="5" a="1"/>
  <c r="DT36" i="5" s="1"/>
  <c r="DS36" i="5" a="1"/>
  <c r="DS36" i="5" s="1"/>
  <c r="DR36" i="5" a="1"/>
  <c r="DR36" i="5" s="1"/>
  <c r="DU35" i="5" a="1"/>
  <c r="DU35" i="5" s="1"/>
  <c r="DT35" i="5" a="1"/>
  <c r="DT35" i="5" s="1"/>
  <c r="DS35" i="5" a="1"/>
  <c r="DS35" i="5" s="1"/>
  <c r="DR35" i="5" a="1"/>
  <c r="DR35" i="5" s="1"/>
  <c r="DU34" i="5" a="1"/>
  <c r="DU34" i="5" s="1"/>
  <c r="DT34" i="5" a="1"/>
  <c r="DT34" i="5" s="1"/>
  <c r="DS34" i="5" a="1"/>
  <c r="DS34" i="5" s="1"/>
  <c r="DR34" i="5" a="1"/>
  <c r="DR34" i="5" s="1"/>
  <c r="DU33" i="5" a="1"/>
  <c r="DU33" i="5" s="1"/>
  <c r="DT33" i="5" a="1"/>
  <c r="DT33" i="5" s="1"/>
  <c r="DS33" i="5" a="1"/>
  <c r="DS33" i="5" s="1"/>
  <c r="DR33" i="5" a="1"/>
  <c r="DR33" i="5" s="1"/>
  <c r="DU32" i="5" a="1"/>
  <c r="DU32" i="5" s="1"/>
  <c r="DT32" i="5" a="1"/>
  <c r="DT32" i="5" s="1"/>
  <c r="DS32" i="5" a="1"/>
  <c r="DS32" i="5" s="1"/>
  <c r="DR32" i="5" a="1"/>
  <c r="DR32" i="5" s="1"/>
  <c r="DU31" i="5" a="1"/>
  <c r="DU31" i="5" s="1"/>
  <c r="DT31" i="5" a="1"/>
  <c r="DT31" i="5" s="1"/>
  <c r="DS31" i="5" a="1"/>
  <c r="DS31" i="5" s="1"/>
  <c r="DR31" i="5" a="1"/>
  <c r="DR31" i="5" s="1"/>
  <c r="DU30" i="5" a="1"/>
  <c r="DU30" i="5" s="1"/>
  <c r="DT30" i="5" a="1"/>
  <c r="DT30" i="5" s="1"/>
  <c r="DS30" i="5" a="1"/>
  <c r="DS30" i="5" s="1"/>
  <c r="DR30" i="5" a="1"/>
  <c r="DR30" i="5" s="1"/>
  <c r="DU29" i="5" a="1"/>
  <c r="DU29" i="5" s="1"/>
  <c r="DT29" i="5" a="1"/>
  <c r="DT29" i="5" s="1"/>
  <c r="DS29" i="5" a="1"/>
  <c r="DS29" i="5" s="1"/>
  <c r="DR29" i="5" a="1"/>
  <c r="DR29" i="5" s="1"/>
  <c r="DU28" i="5" a="1"/>
  <c r="DU28" i="5" s="1"/>
  <c r="DT28" i="5" a="1"/>
  <c r="DT28" i="5" s="1"/>
  <c r="DS28" i="5" a="1"/>
  <c r="DS28" i="5" s="1"/>
  <c r="DR28" i="5" a="1"/>
  <c r="DR28" i="5" s="1"/>
  <c r="DU27" i="5" a="1"/>
  <c r="DU27" i="5" s="1"/>
  <c r="DT27" i="5" a="1"/>
  <c r="DT27" i="5" s="1"/>
  <c r="DS27" i="5" a="1"/>
  <c r="DS27" i="5" s="1"/>
  <c r="DR27" i="5" a="1"/>
  <c r="DR27" i="5" s="1"/>
  <c r="DU26" i="5" a="1"/>
  <c r="DU26" i="5" s="1"/>
  <c r="DT26" i="5" a="1"/>
  <c r="DT26" i="5" s="1"/>
  <c r="DS26" i="5" a="1"/>
  <c r="DS26" i="5" s="1"/>
  <c r="DR26" i="5" a="1"/>
  <c r="DR26" i="5" s="1"/>
  <c r="DU25" i="5" a="1"/>
  <c r="DU25" i="5" s="1"/>
  <c r="DT25" i="5" a="1"/>
  <c r="DT25" i="5" s="1"/>
  <c r="DS25" i="5" a="1"/>
  <c r="DS25" i="5" s="1"/>
  <c r="DR25" i="5" a="1"/>
  <c r="DR25" i="5" s="1"/>
  <c r="DU24" i="5" a="1"/>
  <c r="DU24" i="5" s="1"/>
  <c r="DT24" i="5" a="1"/>
  <c r="DT24" i="5" s="1"/>
  <c r="DS24" i="5" a="1"/>
  <c r="DS24" i="5" s="1"/>
  <c r="DR24" i="5" a="1"/>
  <c r="DR24" i="5" s="1"/>
  <c r="DU23" i="5" a="1"/>
  <c r="DU23" i="5" s="1"/>
  <c r="DT23" i="5" a="1"/>
  <c r="DT23" i="5" s="1"/>
  <c r="DS23" i="5" a="1"/>
  <c r="DS23" i="5" s="1"/>
  <c r="DR23" i="5" a="1"/>
  <c r="DR23" i="5" s="1"/>
  <c r="DU22" i="5" a="1"/>
  <c r="DU22" i="5" s="1"/>
  <c r="DT22" i="5" a="1"/>
  <c r="DT22" i="5" s="1"/>
  <c r="DS22" i="5" a="1"/>
  <c r="DS22" i="5" s="1"/>
  <c r="DR22" i="5" a="1"/>
  <c r="DR22" i="5" s="1"/>
  <c r="DU21" i="5" a="1"/>
  <c r="DU21" i="5" s="1"/>
  <c r="DT21" i="5" a="1"/>
  <c r="DT21" i="5" s="1"/>
  <c r="DS21" i="5" a="1"/>
  <c r="DS21" i="5" s="1"/>
  <c r="DR21" i="5" a="1"/>
  <c r="DR21" i="5" s="1"/>
  <c r="DU20" i="5" a="1"/>
  <c r="DU20" i="5" s="1"/>
  <c r="DT20" i="5" a="1"/>
  <c r="DT20" i="5" s="1"/>
  <c r="DS20" i="5" a="1"/>
  <c r="DS20" i="5" s="1"/>
  <c r="DR20" i="5" a="1"/>
  <c r="DR20" i="5" s="1"/>
  <c r="DU19" i="5" a="1"/>
  <c r="DU19" i="5" s="1"/>
  <c r="DT19" i="5" a="1"/>
  <c r="DT19" i="5" s="1"/>
  <c r="DS19" i="5" a="1"/>
  <c r="DS19" i="5" s="1"/>
  <c r="DR19" i="5" a="1"/>
  <c r="DR19" i="5" s="1"/>
  <c r="DU18" i="5" a="1"/>
  <c r="DU18" i="5" s="1"/>
  <c r="DT18" i="5" a="1"/>
  <c r="DT18" i="5" s="1"/>
  <c r="DS18" i="5" a="1"/>
  <c r="DS18" i="5" s="1"/>
  <c r="DR18" i="5" a="1"/>
  <c r="DR18" i="5" s="1"/>
  <c r="DU17" i="5" a="1"/>
  <c r="DU17" i="5" s="1"/>
  <c r="DT17" i="5" a="1"/>
  <c r="DT17" i="5" s="1"/>
  <c r="DS17" i="5" a="1"/>
  <c r="DS17" i="5" s="1"/>
  <c r="DR17" i="5" a="1"/>
  <c r="DR17" i="5" s="1"/>
  <c r="DU16" i="5" a="1"/>
  <c r="DU16" i="5" s="1"/>
  <c r="DT16" i="5" a="1"/>
  <c r="DT16" i="5" s="1"/>
  <c r="DS16" i="5" a="1"/>
  <c r="DS16" i="5" s="1"/>
  <c r="DR16" i="5" a="1"/>
  <c r="DR16" i="5" s="1"/>
  <c r="DU15" i="5" a="1"/>
  <c r="DU15" i="5" s="1"/>
  <c r="DT15" i="5" a="1"/>
  <c r="DT15" i="5" s="1"/>
  <c r="DS15" i="5" a="1"/>
  <c r="DS15" i="5" s="1"/>
  <c r="DR15" i="5" a="1"/>
  <c r="DR15" i="5" s="1"/>
  <c r="DU14" i="5" a="1"/>
  <c r="DU14" i="5" s="1"/>
  <c r="DT14" i="5" a="1"/>
  <c r="DT14" i="5" s="1"/>
  <c r="DS14" i="5" a="1"/>
  <c r="DS14" i="5" s="1"/>
  <c r="DR14" i="5" a="1"/>
  <c r="DR14" i="5" s="1"/>
  <c r="DU13" i="5" a="1"/>
  <c r="DU13" i="5" s="1"/>
  <c r="DT13" i="5" a="1"/>
  <c r="DT13" i="5" s="1"/>
  <c r="DS13" i="5" a="1"/>
  <c r="DS13" i="5" s="1"/>
  <c r="DR13" i="5" a="1"/>
  <c r="DR13" i="5" s="1"/>
  <c r="DU12" i="5" a="1"/>
  <c r="DU12" i="5" s="1"/>
  <c r="DT12" i="5" a="1"/>
  <c r="DT12" i="5" s="1"/>
  <c r="DS12" i="5" a="1"/>
  <c r="DS12" i="5" s="1"/>
  <c r="DR12" i="5" a="1"/>
  <c r="DR12" i="5" s="1"/>
  <c r="DU11" i="5" a="1"/>
  <c r="DU11" i="5" s="1"/>
  <c r="DT11" i="5" a="1"/>
  <c r="DT11" i="5" s="1"/>
  <c r="DS11" i="5" a="1"/>
  <c r="DS11" i="5" s="1"/>
  <c r="DR11" i="5" a="1"/>
  <c r="DR11" i="5" s="1"/>
  <c r="DU10" i="5" a="1"/>
  <c r="DU10" i="5" s="1"/>
  <c r="DT10" i="5" a="1"/>
  <c r="DT10" i="5" s="1"/>
  <c r="DS10" i="5" a="1"/>
  <c r="DS10" i="5" s="1"/>
  <c r="DR10" i="5" a="1"/>
  <c r="DR10" i="5" s="1"/>
  <c r="DU9" i="5" a="1"/>
  <c r="DU9" i="5" s="1"/>
  <c r="DT9" i="5" a="1"/>
  <c r="DT9" i="5" s="1"/>
  <c r="DS9" i="5" a="1"/>
  <c r="DS9" i="5" s="1"/>
  <c r="DR9" i="5" a="1"/>
  <c r="DR9" i="5" s="1"/>
  <c r="DU8" i="5" a="1"/>
  <c r="DU8" i="5" s="1"/>
  <c r="DT8" i="5" a="1"/>
  <c r="DT8" i="5" s="1"/>
  <c r="DS8" i="5" a="1"/>
  <c r="DS8" i="5" s="1"/>
  <c r="DR8" i="5" a="1"/>
  <c r="DR8" i="5" s="1"/>
  <c r="DU7" i="5" a="1"/>
  <c r="DU7" i="5" s="1"/>
  <c r="DT7" i="5" a="1"/>
  <c r="DT7" i="5" s="1"/>
  <c r="DS7" i="5" a="1"/>
  <c r="DS7" i="5" s="1"/>
  <c r="DR7" i="5" a="1"/>
  <c r="DR7" i="5" s="1"/>
  <c r="DU6" i="5" a="1"/>
  <c r="DU6" i="5" s="1"/>
  <c r="DT6" i="5" a="1"/>
  <c r="DT6" i="5" s="1"/>
  <c r="DS6" i="5" a="1"/>
  <c r="DS6" i="5" s="1"/>
  <c r="DR6" i="5" a="1"/>
  <c r="DR6" i="5" s="1"/>
  <c r="DU5" i="5" a="1"/>
  <c r="DU5" i="5" s="1"/>
  <c r="DT5" i="5" a="1"/>
  <c r="DT5" i="5" s="1"/>
  <c r="DS5" i="5" a="1"/>
  <c r="DS5" i="5" s="1"/>
  <c r="DR5" i="5" a="1"/>
  <c r="DR5" i="5" s="1"/>
  <c r="DU4" i="5" a="1"/>
  <c r="DU4" i="5" s="1"/>
  <c r="DT4" i="5" a="1"/>
  <c r="DT4" i="5" s="1"/>
  <c r="DS4" i="5" a="1"/>
  <c r="DS4" i="5" s="1"/>
  <c r="DU3" i="5" a="1"/>
  <c r="DU3" i="5" s="1"/>
  <c r="DT3" i="5" a="1"/>
  <c r="DT3" i="5" s="1"/>
  <c r="DS3" i="5" a="1"/>
  <c r="DS3" i="5" s="1"/>
  <c r="DR3" i="5" a="1"/>
  <c r="DR3" i="5" s="1"/>
  <c r="DK62" i="5" a="1"/>
  <c r="DK62" i="5" s="1"/>
  <c r="DJ62" i="5" a="1"/>
  <c r="DJ62" i="5" s="1"/>
  <c r="DI62" i="5" a="1"/>
  <c r="DI62" i="5" s="1"/>
  <c r="DH62" i="5" a="1"/>
  <c r="DH62" i="5" s="1"/>
  <c r="DK61" i="5" a="1"/>
  <c r="DK61" i="5" s="1"/>
  <c r="DJ61" i="5" a="1"/>
  <c r="DJ61" i="5" s="1"/>
  <c r="DI61" i="5" a="1"/>
  <c r="DI61" i="5" s="1"/>
  <c r="DH61" i="5" a="1"/>
  <c r="DH61" i="5" s="1"/>
  <c r="DK60" i="5" a="1"/>
  <c r="DK60" i="5" s="1"/>
  <c r="DJ60" i="5" a="1"/>
  <c r="DJ60" i="5" s="1"/>
  <c r="DI60" i="5" a="1"/>
  <c r="DI60" i="5" s="1"/>
  <c r="DH60" i="5" a="1"/>
  <c r="DH60" i="5" s="1"/>
  <c r="DK59" i="5" a="1"/>
  <c r="DK59" i="5" s="1"/>
  <c r="DJ59" i="5" a="1"/>
  <c r="DJ59" i="5" s="1"/>
  <c r="DI59" i="5" a="1"/>
  <c r="DI59" i="5" s="1"/>
  <c r="DH59" i="5" a="1"/>
  <c r="DH59" i="5" s="1"/>
  <c r="DK58" i="5" a="1"/>
  <c r="DK58" i="5" s="1"/>
  <c r="DJ58" i="5" a="1"/>
  <c r="DJ58" i="5" s="1"/>
  <c r="DI58" i="5" a="1"/>
  <c r="DI58" i="5" s="1"/>
  <c r="DH58" i="5" a="1"/>
  <c r="DH58" i="5" s="1"/>
  <c r="DK57" i="5" a="1"/>
  <c r="DK57" i="5" s="1"/>
  <c r="DJ57" i="5" a="1"/>
  <c r="DJ57" i="5" s="1"/>
  <c r="DI57" i="5" a="1"/>
  <c r="DI57" i="5" s="1"/>
  <c r="DH57" i="5" a="1"/>
  <c r="DH57" i="5" s="1"/>
  <c r="DK56" i="5" a="1"/>
  <c r="DK56" i="5" s="1"/>
  <c r="DJ56" i="5" a="1"/>
  <c r="DJ56" i="5" s="1"/>
  <c r="DI56" i="5" a="1"/>
  <c r="DI56" i="5" s="1"/>
  <c r="DH56" i="5" a="1"/>
  <c r="DH56" i="5" s="1"/>
  <c r="DK55" i="5" a="1"/>
  <c r="DK55" i="5" s="1"/>
  <c r="DJ55" i="5" a="1"/>
  <c r="DJ55" i="5" s="1"/>
  <c r="DI55" i="5" a="1"/>
  <c r="DI55" i="5" s="1"/>
  <c r="DH55" i="5" a="1"/>
  <c r="DH55" i="5" s="1"/>
  <c r="DK54" i="5" a="1"/>
  <c r="DK54" i="5" s="1"/>
  <c r="DJ54" i="5" a="1"/>
  <c r="DJ54" i="5" s="1"/>
  <c r="DI54" i="5" a="1"/>
  <c r="DI54" i="5" s="1"/>
  <c r="DH54" i="5" a="1"/>
  <c r="DH54" i="5" s="1"/>
  <c r="DK53" i="5" a="1"/>
  <c r="DK53" i="5" s="1"/>
  <c r="DJ53" i="5" a="1"/>
  <c r="DJ53" i="5" s="1"/>
  <c r="DI53" i="5" a="1"/>
  <c r="DI53" i="5" s="1"/>
  <c r="DH53" i="5" a="1"/>
  <c r="DH53" i="5" s="1"/>
  <c r="DK52" i="5" a="1"/>
  <c r="DK52" i="5" s="1"/>
  <c r="DJ52" i="5" a="1"/>
  <c r="DJ52" i="5" s="1"/>
  <c r="DI52" i="5" a="1"/>
  <c r="DI52" i="5" s="1"/>
  <c r="DH52" i="5" a="1"/>
  <c r="DH52" i="5" s="1"/>
  <c r="DK51" i="5" a="1"/>
  <c r="DK51" i="5" s="1"/>
  <c r="DJ51" i="5" a="1"/>
  <c r="DJ51" i="5" s="1"/>
  <c r="DI51" i="5" a="1"/>
  <c r="DI51" i="5" s="1"/>
  <c r="DH51" i="5" a="1"/>
  <c r="DH51" i="5" s="1"/>
  <c r="DK50" i="5" a="1"/>
  <c r="DK50" i="5" s="1"/>
  <c r="DJ50" i="5" a="1"/>
  <c r="DJ50" i="5" s="1"/>
  <c r="DI50" i="5" a="1"/>
  <c r="DI50" i="5" s="1"/>
  <c r="DH50" i="5" a="1"/>
  <c r="DH50" i="5" s="1"/>
  <c r="DK49" i="5" a="1"/>
  <c r="DK49" i="5" s="1"/>
  <c r="DJ49" i="5" a="1"/>
  <c r="DJ49" i="5" s="1"/>
  <c r="DI49" i="5" a="1"/>
  <c r="DI49" i="5" s="1"/>
  <c r="DH49" i="5" a="1"/>
  <c r="DH49" i="5" s="1"/>
  <c r="DK48" i="5" a="1"/>
  <c r="DK48" i="5" s="1"/>
  <c r="DJ48" i="5" a="1"/>
  <c r="DJ48" i="5" s="1"/>
  <c r="DI48" i="5" a="1"/>
  <c r="DI48" i="5" s="1"/>
  <c r="DH48" i="5" a="1"/>
  <c r="DH48" i="5" s="1"/>
  <c r="DK47" i="5" a="1"/>
  <c r="DK47" i="5" s="1"/>
  <c r="DJ47" i="5" a="1"/>
  <c r="DJ47" i="5" s="1"/>
  <c r="DI47" i="5" a="1"/>
  <c r="DI47" i="5" s="1"/>
  <c r="DH47" i="5" a="1"/>
  <c r="DH47" i="5" s="1"/>
  <c r="DK46" i="5" a="1"/>
  <c r="DK46" i="5" s="1"/>
  <c r="DJ46" i="5" a="1"/>
  <c r="DJ46" i="5" s="1"/>
  <c r="DI46" i="5" a="1"/>
  <c r="DI46" i="5" s="1"/>
  <c r="DH46" i="5" a="1"/>
  <c r="DH46" i="5" s="1"/>
  <c r="DK45" i="5" a="1"/>
  <c r="DK45" i="5" s="1"/>
  <c r="DJ45" i="5" a="1"/>
  <c r="DJ45" i="5" s="1"/>
  <c r="DI45" i="5" a="1"/>
  <c r="DI45" i="5" s="1"/>
  <c r="DH45" i="5" a="1"/>
  <c r="DH45" i="5" s="1"/>
  <c r="DK44" i="5" a="1"/>
  <c r="DK44" i="5" s="1"/>
  <c r="DJ44" i="5" a="1"/>
  <c r="DJ44" i="5" s="1"/>
  <c r="DI44" i="5" a="1"/>
  <c r="DI44" i="5" s="1"/>
  <c r="DH44" i="5" a="1"/>
  <c r="DH44" i="5" s="1"/>
  <c r="DK43" i="5" a="1"/>
  <c r="DK43" i="5" s="1"/>
  <c r="DJ43" i="5" a="1"/>
  <c r="DJ43" i="5" s="1"/>
  <c r="DI43" i="5" a="1"/>
  <c r="DI43" i="5" s="1"/>
  <c r="DH43" i="5" a="1"/>
  <c r="DH43" i="5" s="1"/>
  <c r="DK42" i="5" a="1"/>
  <c r="DK42" i="5" s="1"/>
  <c r="DJ42" i="5" a="1"/>
  <c r="DJ42" i="5" s="1"/>
  <c r="DI42" i="5" a="1"/>
  <c r="DI42" i="5" s="1"/>
  <c r="DH42" i="5" a="1"/>
  <c r="DH42" i="5" s="1"/>
  <c r="DK41" i="5" a="1"/>
  <c r="DK41" i="5" s="1"/>
  <c r="DJ41" i="5" a="1"/>
  <c r="DJ41" i="5" s="1"/>
  <c r="DI41" i="5" a="1"/>
  <c r="DI41" i="5" s="1"/>
  <c r="DH41" i="5" a="1"/>
  <c r="DH41" i="5" s="1"/>
  <c r="DK40" i="5" a="1"/>
  <c r="DK40" i="5" s="1"/>
  <c r="DJ40" i="5" a="1"/>
  <c r="DJ40" i="5" s="1"/>
  <c r="DI40" i="5" a="1"/>
  <c r="DI40" i="5" s="1"/>
  <c r="DH40" i="5" a="1"/>
  <c r="DH40" i="5" s="1"/>
  <c r="DK39" i="5" a="1"/>
  <c r="DK39" i="5" s="1"/>
  <c r="DJ39" i="5" a="1"/>
  <c r="DJ39" i="5" s="1"/>
  <c r="DI39" i="5" a="1"/>
  <c r="DI39" i="5" s="1"/>
  <c r="DH39" i="5" a="1"/>
  <c r="DH39" i="5" s="1"/>
  <c r="DK38" i="5" a="1"/>
  <c r="DK38" i="5" s="1"/>
  <c r="DJ38" i="5" a="1"/>
  <c r="DJ38" i="5" s="1"/>
  <c r="DI38" i="5" a="1"/>
  <c r="DI38" i="5" s="1"/>
  <c r="DH38" i="5" a="1"/>
  <c r="DH38" i="5" s="1"/>
  <c r="DK37" i="5" a="1"/>
  <c r="DK37" i="5" s="1"/>
  <c r="DJ37" i="5" a="1"/>
  <c r="DJ37" i="5" s="1"/>
  <c r="DI37" i="5" a="1"/>
  <c r="DI37" i="5" s="1"/>
  <c r="DH37" i="5" a="1"/>
  <c r="DH37" i="5" s="1"/>
  <c r="DK36" i="5" a="1"/>
  <c r="DK36" i="5" s="1"/>
  <c r="DJ36" i="5" a="1"/>
  <c r="DJ36" i="5" s="1"/>
  <c r="DI36" i="5" a="1"/>
  <c r="DI36" i="5" s="1"/>
  <c r="DH36" i="5" a="1"/>
  <c r="DH36" i="5" s="1"/>
  <c r="DK35" i="5" a="1"/>
  <c r="DK35" i="5" s="1"/>
  <c r="DJ35" i="5" a="1"/>
  <c r="DJ35" i="5" s="1"/>
  <c r="DI35" i="5" a="1"/>
  <c r="DI35" i="5" s="1"/>
  <c r="DH35" i="5" a="1"/>
  <c r="DH35" i="5" s="1"/>
  <c r="DK34" i="5" a="1"/>
  <c r="DK34" i="5" s="1"/>
  <c r="DJ34" i="5" a="1"/>
  <c r="DJ34" i="5" s="1"/>
  <c r="DI34" i="5" a="1"/>
  <c r="DI34" i="5" s="1"/>
  <c r="DH34" i="5" a="1"/>
  <c r="DH34" i="5" s="1"/>
  <c r="DK33" i="5" a="1"/>
  <c r="DK33" i="5" s="1"/>
  <c r="DJ33" i="5" a="1"/>
  <c r="DJ33" i="5" s="1"/>
  <c r="DI33" i="5" a="1"/>
  <c r="DI33" i="5" s="1"/>
  <c r="DH33" i="5" a="1"/>
  <c r="DH33" i="5" s="1"/>
  <c r="DK32" i="5" a="1"/>
  <c r="DK32" i="5" s="1"/>
  <c r="DJ32" i="5" a="1"/>
  <c r="DJ32" i="5" s="1"/>
  <c r="DI32" i="5" a="1"/>
  <c r="DI32" i="5" s="1"/>
  <c r="DH32" i="5" a="1"/>
  <c r="DH32" i="5" s="1"/>
  <c r="DK31" i="5" a="1"/>
  <c r="DK31" i="5" s="1"/>
  <c r="DJ31" i="5" a="1"/>
  <c r="DJ31" i="5" s="1"/>
  <c r="DI31" i="5" a="1"/>
  <c r="DI31" i="5" s="1"/>
  <c r="DH31" i="5" a="1"/>
  <c r="DH31" i="5" s="1"/>
  <c r="DK30" i="5" a="1"/>
  <c r="DK30" i="5" s="1"/>
  <c r="DJ30" i="5" a="1"/>
  <c r="DJ30" i="5" s="1"/>
  <c r="DI30" i="5" a="1"/>
  <c r="DI30" i="5" s="1"/>
  <c r="DH30" i="5" a="1"/>
  <c r="DH30" i="5" s="1"/>
  <c r="DK29" i="5" a="1"/>
  <c r="DK29" i="5" s="1"/>
  <c r="DJ29" i="5" a="1"/>
  <c r="DJ29" i="5" s="1"/>
  <c r="DI29" i="5" a="1"/>
  <c r="DI29" i="5" s="1"/>
  <c r="DH29" i="5" a="1"/>
  <c r="DH29" i="5" s="1"/>
  <c r="DK28" i="5" a="1"/>
  <c r="DK28" i="5" s="1"/>
  <c r="DJ28" i="5" a="1"/>
  <c r="DJ28" i="5" s="1"/>
  <c r="DI28" i="5" a="1"/>
  <c r="DI28" i="5" s="1"/>
  <c r="DH28" i="5" a="1"/>
  <c r="DH28" i="5" s="1"/>
  <c r="DK27" i="5" a="1"/>
  <c r="DK27" i="5" s="1"/>
  <c r="DJ27" i="5" a="1"/>
  <c r="DJ27" i="5" s="1"/>
  <c r="DI27" i="5" a="1"/>
  <c r="DI27" i="5" s="1"/>
  <c r="DH27" i="5" a="1"/>
  <c r="DH27" i="5" s="1"/>
  <c r="DK26" i="5" a="1"/>
  <c r="DK26" i="5" s="1"/>
  <c r="DJ26" i="5" a="1"/>
  <c r="DJ26" i="5" s="1"/>
  <c r="DI26" i="5" a="1"/>
  <c r="DI26" i="5" s="1"/>
  <c r="DH26" i="5" a="1"/>
  <c r="DH26" i="5" s="1"/>
  <c r="DK25" i="5" a="1"/>
  <c r="DK25" i="5" s="1"/>
  <c r="DJ25" i="5" a="1"/>
  <c r="DJ25" i="5" s="1"/>
  <c r="DI25" i="5" a="1"/>
  <c r="DI25" i="5" s="1"/>
  <c r="DH25" i="5" a="1"/>
  <c r="DH25" i="5" s="1"/>
  <c r="DK24" i="5" a="1"/>
  <c r="DK24" i="5" s="1"/>
  <c r="DJ24" i="5" a="1"/>
  <c r="DJ24" i="5" s="1"/>
  <c r="DI24" i="5" a="1"/>
  <c r="DI24" i="5" s="1"/>
  <c r="DH24" i="5" a="1"/>
  <c r="DH24" i="5" s="1"/>
  <c r="DK23" i="5" a="1"/>
  <c r="DK23" i="5" s="1"/>
  <c r="DJ23" i="5" a="1"/>
  <c r="DJ23" i="5" s="1"/>
  <c r="DI23" i="5" a="1"/>
  <c r="DI23" i="5" s="1"/>
  <c r="DH23" i="5" a="1"/>
  <c r="DH23" i="5" s="1"/>
  <c r="DK22" i="5" a="1"/>
  <c r="DK22" i="5" s="1"/>
  <c r="DJ22" i="5" a="1"/>
  <c r="DJ22" i="5" s="1"/>
  <c r="DI22" i="5" a="1"/>
  <c r="DI22" i="5" s="1"/>
  <c r="DH22" i="5" a="1"/>
  <c r="DH22" i="5" s="1"/>
  <c r="DK21" i="5" a="1"/>
  <c r="DK21" i="5" s="1"/>
  <c r="DJ21" i="5" a="1"/>
  <c r="DJ21" i="5" s="1"/>
  <c r="DI21" i="5" a="1"/>
  <c r="DI21" i="5" s="1"/>
  <c r="DH21" i="5" a="1"/>
  <c r="DH21" i="5" s="1"/>
  <c r="DK20" i="5" a="1"/>
  <c r="DK20" i="5" s="1"/>
  <c r="DJ20" i="5" a="1"/>
  <c r="DJ20" i="5" s="1"/>
  <c r="DI20" i="5" a="1"/>
  <c r="DI20" i="5" s="1"/>
  <c r="DH20" i="5" a="1"/>
  <c r="DH20" i="5" s="1"/>
  <c r="DK19" i="5" a="1"/>
  <c r="DK19" i="5" s="1"/>
  <c r="DJ19" i="5" a="1"/>
  <c r="DJ19" i="5" s="1"/>
  <c r="DI19" i="5" a="1"/>
  <c r="DI19" i="5" s="1"/>
  <c r="DH19" i="5" a="1"/>
  <c r="DH19" i="5" s="1"/>
  <c r="DK18" i="5" a="1"/>
  <c r="DK18" i="5" s="1"/>
  <c r="DJ18" i="5" a="1"/>
  <c r="DJ18" i="5" s="1"/>
  <c r="DI18" i="5" a="1"/>
  <c r="DI18" i="5" s="1"/>
  <c r="DH18" i="5" a="1"/>
  <c r="DH18" i="5" s="1"/>
  <c r="DK17" i="5" a="1"/>
  <c r="DK17" i="5" s="1"/>
  <c r="DJ17" i="5" a="1"/>
  <c r="DJ17" i="5" s="1"/>
  <c r="DI17" i="5" a="1"/>
  <c r="DI17" i="5" s="1"/>
  <c r="DH17" i="5" a="1"/>
  <c r="DH17" i="5" s="1"/>
  <c r="DK16" i="5" a="1"/>
  <c r="DK16" i="5" s="1"/>
  <c r="DJ16" i="5" a="1"/>
  <c r="DJ16" i="5" s="1"/>
  <c r="DI16" i="5" a="1"/>
  <c r="DI16" i="5" s="1"/>
  <c r="DH16" i="5" a="1"/>
  <c r="DH16" i="5" s="1"/>
  <c r="DK15" i="5" a="1"/>
  <c r="DK15" i="5" s="1"/>
  <c r="DJ15" i="5" a="1"/>
  <c r="DJ15" i="5" s="1"/>
  <c r="DI15" i="5" a="1"/>
  <c r="DI15" i="5" s="1"/>
  <c r="DH15" i="5" a="1"/>
  <c r="DH15" i="5" s="1"/>
  <c r="DK14" i="5" a="1"/>
  <c r="DK14" i="5" s="1"/>
  <c r="DJ14" i="5" a="1"/>
  <c r="DJ14" i="5" s="1"/>
  <c r="DI14" i="5" a="1"/>
  <c r="DI14" i="5" s="1"/>
  <c r="DH14" i="5" a="1"/>
  <c r="DH14" i="5" s="1"/>
  <c r="DK13" i="5" a="1"/>
  <c r="DK13" i="5" s="1"/>
  <c r="DJ13" i="5" a="1"/>
  <c r="DJ13" i="5" s="1"/>
  <c r="DI13" i="5" a="1"/>
  <c r="DI13" i="5" s="1"/>
  <c r="DH13" i="5" a="1"/>
  <c r="DH13" i="5" s="1"/>
  <c r="DK12" i="5" a="1"/>
  <c r="DK12" i="5" s="1"/>
  <c r="DJ12" i="5" a="1"/>
  <c r="DJ12" i="5" s="1"/>
  <c r="DI12" i="5" a="1"/>
  <c r="DI12" i="5" s="1"/>
  <c r="DH12" i="5" a="1"/>
  <c r="DH12" i="5" s="1"/>
  <c r="DK11" i="5" a="1"/>
  <c r="DK11" i="5" s="1"/>
  <c r="DJ11" i="5" a="1"/>
  <c r="DJ11" i="5" s="1"/>
  <c r="DI11" i="5" a="1"/>
  <c r="DI11" i="5" s="1"/>
  <c r="DH11" i="5" a="1"/>
  <c r="DH11" i="5" s="1"/>
  <c r="DK10" i="5" a="1"/>
  <c r="DK10" i="5" s="1"/>
  <c r="DJ10" i="5" a="1"/>
  <c r="DJ10" i="5" s="1"/>
  <c r="DI10" i="5" a="1"/>
  <c r="DI10" i="5" s="1"/>
  <c r="DH10" i="5" a="1"/>
  <c r="DH10" i="5" s="1"/>
  <c r="DK9" i="5" a="1"/>
  <c r="DK9" i="5" s="1"/>
  <c r="DJ9" i="5" a="1"/>
  <c r="DJ9" i="5" s="1"/>
  <c r="DI9" i="5" a="1"/>
  <c r="DI9" i="5" s="1"/>
  <c r="DH9" i="5" a="1"/>
  <c r="DH9" i="5" s="1"/>
  <c r="DK8" i="5" a="1"/>
  <c r="DK8" i="5" s="1"/>
  <c r="DJ8" i="5" a="1"/>
  <c r="DJ8" i="5" s="1"/>
  <c r="DI8" i="5" a="1"/>
  <c r="DI8" i="5" s="1"/>
  <c r="DH8" i="5" a="1"/>
  <c r="DH8" i="5" s="1"/>
  <c r="DK7" i="5" a="1"/>
  <c r="DK7" i="5" s="1"/>
  <c r="DJ7" i="5" a="1"/>
  <c r="DJ7" i="5" s="1"/>
  <c r="DI7" i="5" a="1"/>
  <c r="DI7" i="5" s="1"/>
  <c r="DH7" i="5" a="1"/>
  <c r="DH7" i="5" s="1"/>
  <c r="DK6" i="5" a="1"/>
  <c r="DK6" i="5" s="1"/>
  <c r="DJ6" i="5" a="1"/>
  <c r="DJ6" i="5" s="1"/>
  <c r="DI6" i="5" a="1"/>
  <c r="DI6" i="5" s="1"/>
  <c r="DH6" i="5" a="1"/>
  <c r="DH6" i="5" s="1"/>
  <c r="DK5" i="5" a="1"/>
  <c r="DK5" i="5" s="1"/>
  <c r="DJ5" i="5" a="1"/>
  <c r="DJ5" i="5" s="1"/>
  <c r="DI5" i="5" a="1"/>
  <c r="DI5" i="5" s="1"/>
  <c r="DH5" i="5" a="1"/>
  <c r="DH5" i="5" s="1"/>
  <c r="DK4" i="5" a="1"/>
  <c r="DK4" i="5" s="1"/>
  <c r="DJ4" i="5" a="1"/>
  <c r="DJ4" i="5" s="1"/>
  <c r="DI4" i="5" a="1"/>
  <c r="DI4" i="5" s="1"/>
  <c r="DK3" i="5" a="1"/>
  <c r="DK3" i="5" s="1"/>
  <c r="DJ3" i="5" a="1"/>
  <c r="DJ3" i="5" s="1"/>
  <c r="DI3" i="5" a="1"/>
  <c r="DI3" i="5" s="1"/>
  <c r="DH3" i="5" a="1"/>
  <c r="DH3" i="5" s="1"/>
  <c r="DA62" i="5" a="1"/>
  <c r="DA62" i="5" s="1"/>
  <c r="CZ62" i="5" a="1"/>
  <c r="CZ62" i="5" s="1"/>
  <c r="CY62" i="5" a="1"/>
  <c r="CY62" i="5" s="1"/>
  <c r="CX62" i="5" a="1"/>
  <c r="CX62" i="5" s="1"/>
  <c r="DA61" i="5" a="1"/>
  <c r="DA61" i="5" s="1"/>
  <c r="CZ61" i="5" a="1"/>
  <c r="CZ61" i="5" s="1"/>
  <c r="CY61" i="5" a="1"/>
  <c r="CY61" i="5" s="1"/>
  <c r="CX61" i="5" a="1"/>
  <c r="CX61" i="5" s="1"/>
  <c r="DA60" i="5" a="1"/>
  <c r="DA60" i="5" s="1"/>
  <c r="CZ60" i="5" a="1"/>
  <c r="CZ60" i="5" s="1"/>
  <c r="CY60" i="5" a="1"/>
  <c r="CY60" i="5" s="1"/>
  <c r="CX60" i="5" a="1"/>
  <c r="CX60" i="5" s="1"/>
  <c r="DA59" i="5" a="1"/>
  <c r="DA59" i="5" s="1"/>
  <c r="CZ59" i="5" a="1"/>
  <c r="CZ59" i="5" s="1"/>
  <c r="CY59" i="5" a="1"/>
  <c r="CY59" i="5" s="1"/>
  <c r="CX59" i="5" a="1"/>
  <c r="CX59" i="5" s="1"/>
  <c r="DA58" i="5" a="1"/>
  <c r="DA58" i="5" s="1"/>
  <c r="CZ58" i="5" a="1"/>
  <c r="CZ58" i="5" s="1"/>
  <c r="CY58" i="5" a="1"/>
  <c r="CY58" i="5" s="1"/>
  <c r="CX58" i="5" a="1"/>
  <c r="CX58" i="5" s="1"/>
  <c r="DA57" i="5" a="1"/>
  <c r="DA57" i="5" s="1"/>
  <c r="CZ57" i="5" a="1"/>
  <c r="CZ57" i="5" s="1"/>
  <c r="CY57" i="5" a="1"/>
  <c r="CY57" i="5" s="1"/>
  <c r="CX57" i="5" a="1"/>
  <c r="CX57" i="5" s="1"/>
  <c r="DA56" i="5" a="1"/>
  <c r="DA56" i="5" s="1"/>
  <c r="CZ56" i="5" a="1"/>
  <c r="CZ56" i="5" s="1"/>
  <c r="CY56" i="5" a="1"/>
  <c r="CY56" i="5" s="1"/>
  <c r="CX56" i="5" a="1"/>
  <c r="CX56" i="5" s="1"/>
  <c r="DA55" i="5" a="1"/>
  <c r="DA55" i="5" s="1"/>
  <c r="CZ55" i="5" a="1"/>
  <c r="CZ55" i="5" s="1"/>
  <c r="CY55" i="5" a="1"/>
  <c r="CY55" i="5" s="1"/>
  <c r="CX55" i="5" a="1"/>
  <c r="CX55" i="5" s="1"/>
  <c r="DA54" i="5" a="1"/>
  <c r="DA54" i="5" s="1"/>
  <c r="CZ54" i="5" a="1"/>
  <c r="CZ54" i="5" s="1"/>
  <c r="CY54" i="5" a="1"/>
  <c r="CY54" i="5" s="1"/>
  <c r="CX54" i="5" a="1"/>
  <c r="CX54" i="5" s="1"/>
  <c r="DA53" i="5" a="1"/>
  <c r="DA53" i="5" s="1"/>
  <c r="CZ53" i="5" a="1"/>
  <c r="CZ53" i="5" s="1"/>
  <c r="CY53" i="5" a="1"/>
  <c r="CY53" i="5" s="1"/>
  <c r="CX53" i="5" a="1"/>
  <c r="CX53" i="5" s="1"/>
  <c r="DA52" i="5" a="1"/>
  <c r="DA52" i="5" s="1"/>
  <c r="CZ52" i="5" a="1"/>
  <c r="CZ52" i="5" s="1"/>
  <c r="CY52" i="5" a="1"/>
  <c r="CY52" i="5" s="1"/>
  <c r="CX52" i="5" a="1"/>
  <c r="CX52" i="5" s="1"/>
  <c r="DA51" i="5" a="1"/>
  <c r="DA51" i="5" s="1"/>
  <c r="CZ51" i="5" a="1"/>
  <c r="CZ51" i="5" s="1"/>
  <c r="CY51" i="5" a="1"/>
  <c r="CY51" i="5" s="1"/>
  <c r="CX51" i="5" a="1"/>
  <c r="CX51" i="5" s="1"/>
  <c r="DA50" i="5" a="1"/>
  <c r="DA50" i="5" s="1"/>
  <c r="CZ50" i="5" a="1"/>
  <c r="CZ50" i="5" s="1"/>
  <c r="CY50" i="5" a="1"/>
  <c r="CY50" i="5" s="1"/>
  <c r="CX50" i="5" a="1"/>
  <c r="CX50" i="5" s="1"/>
  <c r="DA49" i="5" a="1"/>
  <c r="DA49" i="5" s="1"/>
  <c r="CZ49" i="5" a="1"/>
  <c r="CZ49" i="5" s="1"/>
  <c r="CY49" i="5" a="1"/>
  <c r="CY49" i="5" s="1"/>
  <c r="CX49" i="5" a="1"/>
  <c r="CX49" i="5" s="1"/>
  <c r="DA48" i="5" a="1"/>
  <c r="DA48" i="5" s="1"/>
  <c r="CZ48" i="5" a="1"/>
  <c r="CZ48" i="5" s="1"/>
  <c r="CY48" i="5" a="1"/>
  <c r="CY48" i="5" s="1"/>
  <c r="CX48" i="5" a="1"/>
  <c r="CX48" i="5" s="1"/>
  <c r="DA47" i="5" a="1"/>
  <c r="DA47" i="5" s="1"/>
  <c r="CZ47" i="5" a="1"/>
  <c r="CZ47" i="5" s="1"/>
  <c r="CY47" i="5" a="1"/>
  <c r="CY47" i="5" s="1"/>
  <c r="CX47" i="5" a="1"/>
  <c r="CX47" i="5" s="1"/>
  <c r="DA46" i="5" a="1"/>
  <c r="DA46" i="5" s="1"/>
  <c r="CZ46" i="5" a="1"/>
  <c r="CZ46" i="5" s="1"/>
  <c r="CY46" i="5" a="1"/>
  <c r="CY46" i="5" s="1"/>
  <c r="CX46" i="5" a="1"/>
  <c r="CX46" i="5" s="1"/>
  <c r="DA45" i="5" a="1"/>
  <c r="DA45" i="5" s="1"/>
  <c r="CZ45" i="5" a="1"/>
  <c r="CZ45" i="5" s="1"/>
  <c r="CY45" i="5" a="1"/>
  <c r="CY45" i="5" s="1"/>
  <c r="CX45" i="5" a="1"/>
  <c r="CX45" i="5" s="1"/>
  <c r="DA44" i="5" a="1"/>
  <c r="DA44" i="5" s="1"/>
  <c r="CZ44" i="5" a="1"/>
  <c r="CZ44" i="5" s="1"/>
  <c r="CY44" i="5" a="1"/>
  <c r="CY44" i="5" s="1"/>
  <c r="CX44" i="5" a="1"/>
  <c r="CX44" i="5" s="1"/>
  <c r="DA43" i="5" a="1"/>
  <c r="DA43" i="5" s="1"/>
  <c r="CZ43" i="5" a="1"/>
  <c r="CZ43" i="5" s="1"/>
  <c r="CY43" i="5" a="1"/>
  <c r="CY43" i="5" s="1"/>
  <c r="CX43" i="5" a="1"/>
  <c r="CX43" i="5" s="1"/>
  <c r="DA42" i="5" a="1"/>
  <c r="DA42" i="5" s="1"/>
  <c r="CZ42" i="5" a="1"/>
  <c r="CZ42" i="5" s="1"/>
  <c r="CY42" i="5" a="1"/>
  <c r="CY42" i="5" s="1"/>
  <c r="CX42" i="5" a="1"/>
  <c r="CX42" i="5" s="1"/>
  <c r="DA41" i="5" a="1"/>
  <c r="DA41" i="5" s="1"/>
  <c r="CZ41" i="5" a="1"/>
  <c r="CZ41" i="5" s="1"/>
  <c r="CY41" i="5" a="1"/>
  <c r="CY41" i="5" s="1"/>
  <c r="CX41" i="5" a="1"/>
  <c r="CX41" i="5" s="1"/>
  <c r="DA40" i="5" a="1"/>
  <c r="DA40" i="5" s="1"/>
  <c r="CZ40" i="5" a="1"/>
  <c r="CZ40" i="5" s="1"/>
  <c r="CY40" i="5" a="1"/>
  <c r="CY40" i="5" s="1"/>
  <c r="CX40" i="5" a="1"/>
  <c r="CX40" i="5" s="1"/>
  <c r="DA39" i="5" a="1"/>
  <c r="DA39" i="5" s="1"/>
  <c r="CZ39" i="5" a="1"/>
  <c r="CZ39" i="5" s="1"/>
  <c r="CY39" i="5" a="1"/>
  <c r="CY39" i="5" s="1"/>
  <c r="CX39" i="5" a="1"/>
  <c r="CX39" i="5" s="1"/>
  <c r="DA38" i="5" a="1"/>
  <c r="DA38" i="5" s="1"/>
  <c r="CZ38" i="5" a="1"/>
  <c r="CZ38" i="5" s="1"/>
  <c r="CY38" i="5" a="1"/>
  <c r="CY38" i="5" s="1"/>
  <c r="CX38" i="5" a="1"/>
  <c r="CX38" i="5" s="1"/>
  <c r="DA37" i="5" a="1"/>
  <c r="DA37" i="5" s="1"/>
  <c r="CZ37" i="5" a="1"/>
  <c r="CZ37" i="5" s="1"/>
  <c r="CY37" i="5" a="1"/>
  <c r="CY37" i="5" s="1"/>
  <c r="CX37" i="5" a="1"/>
  <c r="CX37" i="5" s="1"/>
  <c r="DA36" i="5" a="1"/>
  <c r="DA36" i="5" s="1"/>
  <c r="CZ36" i="5" a="1"/>
  <c r="CZ36" i="5" s="1"/>
  <c r="CY36" i="5" a="1"/>
  <c r="CY36" i="5" s="1"/>
  <c r="CX36" i="5" a="1"/>
  <c r="CX36" i="5" s="1"/>
  <c r="DA35" i="5" a="1"/>
  <c r="DA35" i="5" s="1"/>
  <c r="CZ35" i="5" a="1"/>
  <c r="CZ35" i="5" s="1"/>
  <c r="CY35" i="5" a="1"/>
  <c r="CY35" i="5" s="1"/>
  <c r="CX35" i="5" a="1"/>
  <c r="CX35" i="5" s="1"/>
  <c r="DA34" i="5" a="1"/>
  <c r="DA34" i="5" s="1"/>
  <c r="CZ34" i="5" a="1"/>
  <c r="CZ34" i="5" s="1"/>
  <c r="CY34" i="5" a="1"/>
  <c r="CY34" i="5" s="1"/>
  <c r="CX34" i="5" a="1"/>
  <c r="CX34" i="5" s="1"/>
  <c r="DA33" i="5" a="1"/>
  <c r="DA33" i="5" s="1"/>
  <c r="CZ33" i="5" a="1"/>
  <c r="CZ33" i="5" s="1"/>
  <c r="CY33" i="5" a="1"/>
  <c r="CY33" i="5" s="1"/>
  <c r="CX33" i="5" a="1"/>
  <c r="CX33" i="5" s="1"/>
  <c r="DA32" i="5" a="1"/>
  <c r="DA32" i="5" s="1"/>
  <c r="CZ32" i="5" a="1"/>
  <c r="CZ32" i="5" s="1"/>
  <c r="CY32" i="5" a="1"/>
  <c r="CY32" i="5" s="1"/>
  <c r="CX32" i="5" a="1"/>
  <c r="CX32" i="5" s="1"/>
  <c r="DA31" i="5" a="1"/>
  <c r="DA31" i="5" s="1"/>
  <c r="CZ31" i="5" a="1"/>
  <c r="CZ31" i="5" s="1"/>
  <c r="CY31" i="5" a="1"/>
  <c r="CY31" i="5" s="1"/>
  <c r="CX31" i="5" a="1"/>
  <c r="CX31" i="5" s="1"/>
  <c r="DA30" i="5" a="1"/>
  <c r="DA30" i="5" s="1"/>
  <c r="CZ30" i="5" a="1"/>
  <c r="CZ30" i="5" s="1"/>
  <c r="CY30" i="5" a="1"/>
  <c r="CY30" i="5" s="1"/>
  <c r="CX30" i="5" a="1"/>
  <c r="CX30" i="5" s="1"/>
  <c r="DA29" i="5" a="1"/>
  <c r="DA29" i="5" s="1"/>
  <c r="CZ29" i="5" a="1"/>
  <c r="CZ29" i="5" s="1"/>
  <c r="CY29" i="5" a="1"/>
  <c r="CY29" i="5" s="1"/>
  <c r="CX29" i="5" a="1"/>
  <c r="CX29" i="5" s="1"/>
  <c r="DA28" i="5" a="1"/>
  <c r="DA28" i="5" s="1"/>
  <c r="CZ28" i="5" a="1"/>
  <c r="CZ28" i="5" s="1"/>
  <c r="CY28" i="5" a="1"/>
  <c r="CY28" i="5" s="1"/>
  <c r="CX28" i="5" a="1"/>
  <c r="CX28" i="5" s="1"/>
  <c r="DA27" i="5" a="1"/>
  <c r="DA27" i="5" s="1"/>
  <c r="CZ27" i="5" a="1"/>
  <c r="CZ27" i="5" s="1"/>
  <c r="CY27" i="5" a="1"/>
  <c r="CY27" i="5" s="1"/>
  <c r="CX27" i="5" a="1"/>
  <c r="CX27" i="5" s="1"/>
  <c r="DA26" i="5" a="1"/>
  <c r="DA26" i="5" s="1"/>
  <c r="CZ26" i="5" a="1"/>
  <c r="CZ26" i="5" s="1"/>
  <c r="CY26" i="5" a="1"/>
  <c r="CY26" i="5" s="1"/>
  <c r="CX26" i="5" a="1"/>
  <c r="CX26" i="5" s="1"/>
  <c r="DA25" i="5" a="1"/>
  <c r="DA25" i="5" s="1"/>
  <c r="CZ25" i="5" a="1"/>
  <c r="CZ25" i="5" s="1"/>
  <c r="CY25" i="5" a="1"/>
  <c r="CY25" i="5" s="1"/>
  <c r="CX25" i="5" a="1"/>
  <c r="CX25" i="5" s="1"/>
  <c r="DA24" i="5" a="1"/>
  <c r="DA24" i="5" s="1"/>
  <c r="CZ24" i="5" a="1"/>
  <c r="CZ24" i="5" s="1"/>
  <c r="CY24" i="5" a="1"/>
  <c r="CY24" i="5" s="1"/>
  <c r="CX24" i="5" a="1"/>
  <c r="CX24" i="5" s="1"/>
  <c r="DA23" i="5" a="1"/>
  <c r="DA23" i="5" s="1"/>
  <c r="CZ23" i="5" a="1"/>
  <c r="CZ23" i="5" s="1"/>
  <c r="CY23" i="5" a="1"/>
  <c r="CY23" i="5" s="1"/>
  <c r="CX23" i="5" a="1"/>
  <c r="CX23" i="5" s="1"/>
  <c r="DA22" i="5" a="1"/>
  <c r="DA22" i="5" s="1"/>
  <c r="CZ22" i="5" a="1"/>
  <c r="CZ22" i="5" s="1"/>
  <c r="CY22" i="5" a="1"/>
  <c r="CY22" i="5" s="1"/>
  <c r="CX22" i="5" a="1"/>
  <c r="CX22" i="5" s="1"/>
  <c r="DA21" i="5" a="1"/>
  <c r="DA21" i="5" s="1"/>
  <c r="CZ21" i="5" a="1"/>
  <c r="CZ21" i="5" s="1"/>
  <c r="CY21" i="5" a="1"/>
  <c r="CY21" i="5" s="1"/>
  <c r="CX21" i="5" a="1"/>
  <c r="CX21" i="5" s="1"/>
  <c r="DA20" i="5" a="1"/>
  <c r="DA20" i="5" s="1"/>
  <c r="CZ20" i="5" a="1"/>
  <c r="CZ20" i="5" s="1"/>
  <c r="CY20" i="5" a="1"/>
  <c r="CY20" i="5" s="1"/>
  <c r="CX20" i="5" a="1"/>
  <c r="CX20" i="5" s="1"/>
  <c r="DA19" i="5" a="1"/>
  <c r="DA19" i="5" s="1"/>
  <c r="CZ19" i="5" a="1"/>
  <c r="CZ19" i="5" s="1"/>
  <c r="CY19" i="5" a="1"/>
  <c r="CY19" i="5" s="1"/>
  <c r="CX19" i="5" a="1"/>
  <c r="CX19" i="5" s="1"/>
  <c r="DA18" i="5" a="1"/>
  <c r="DA18" i="5" s="1"/>
  <c r="CZ18" i="5" a="1"/>
  <c r="CZ18" i="5" s="1"/>
  <c r="CY18" i="5" a="1"/>
  <c r="CY18" i="5" s="1"/>
  <c r="CX18" i="5" a="1"/>
  <c r="CX18" i="5" s="1"/>
  <c r="DA17" i="5" a="1"/>
  <c r="DA17" i="5" s="1"/>
  <c r="CZ17" i="5" a="1"/>
  <c r="CZ17" i="5" s="1"/>
  <c r="CY17" i="5" a="1"/>
  <c r="CY17" i="5" s="1"/>
  <c r="CX17" i="5" a="1"/>
  <c r="CX17" i="5" s="1"/>
  <c r="DA16" i="5" a="1"/>
  <c r="DA16" i="5" s="1"/>
  <c r="CZ16" i="5" a="1"/>
  <c r="CZ16" i="5" s="1"/>
  <c r="CY16" i="5" a="1"/>
  <c r="CY16" i="5" s="1"/>
  <c r="CX16" i="5" a="1"/>
  <c r="CX16" i="5" s="1"/>
  <c r="DA15" i="5" a="1"/>
  <c r="DA15" i="5" s="1"/>
  <c r="CZ15" i="5" a="1"/>
  <c r="CZ15" i="5" s="1"/>
  <c r="CY15" i="5" a="1"/>
  <c r="CY15" i="5" s="1"/>
  <c r="CX15" i="5" a="1"/>
  <c r="CX15" i="5" s="1"/>
  <c r="DA14" i="5" a="1"/>
  <c r="DA14" i="5" s="1"/>
  <c r="CZ14" i="5" a="1"/>
  <c r="CZ14" i="5" s="1"/>
  <c r="CY14" i="5" a="1"/>
  <c r="CY14" i="5" s="1"/>
  <c r="CX14" i="5" a="1"/>
  <c r="CX14" i="5" s="1"/>
  <c r="DA13" i="5" a="1"/>
  <c r="DA13" i="5" s="1"/>
  <c r="CZ13" i="5" a="1"/>
  <c r="CZ13" i="5" s="1"/>
  <c r="CY13" i="5" a="1"/>
  <c r="CY13" i="5" s="1"/>
  <c r="CX13" i="5" a="1"/>
  <c r="CX13" i="5" s="1"/>
  <c r="DA12" i="5" a="1"/>
  <c r="DA12" i="5" s="1"/>
  <c r="CZ12" i="5" a="1"/>
  <c r="CZ12" i="5" s="1"/>
  <c r="CY12" i="5" a="1"/>
  <c r="CY12" i="5" s="1"/>
  <c r="CX12" i="5" a="1"/>
  <c r="CX12" i="5" s="1"/>
  <c r="DA11" i="5" a="1"/>
  <c r="DA11" i="5" s="1"/>
  <c r="CZ11" i="5" a="1"/>
  <c r="CZ11" i="5" s="1"/>
  <c r="CY11" i="5" a="1"/>
  <c r="CY11" i="5" s="1"/>
  <c r="CX11" i="5" a="1"/>
  <c r="CX11" i="5" s="1"/>
  <c r="DA10" i="5" a="1"/>
  <c r="DA10" i="5" s="1"/>
  <c r="CZ10" i="5" a="1"/>
  <c r="CZ10" i="5" s="1"/>
  <c r="CY10" i="5" a="1"/>
  <c r="CY10" i="5" s="1"/>
  <c r="CX10" i="5" a="1"/>
  <c r="CX10" i="5" s="1"/>
  <c r="DA9" i="5" a="1"/>
  <c r="DA9" i="5" s="1"/>
  <c r="CZ9" i="5" a="1"/>
  <c r="CZ9" i="5" s="1"/>
  <c r="CY9" i="5" a="1"/>
  <c r="CY9" i="5" s="1"/>
  <c r="CX9" i="5" a="1"/>
  <c r="CX9" i="5" s="1"/>
  <c r="DA8" i="5" a="1"/>
  <c r="DA8" i="5" s="1"/>
  <c r="CZ8" i="5" a="1"/>
  <c r="CZ8" i="5" s="1"/>
  <c r="CY8" i="5" a="1"/>
  <c r="CY8" i="5" s="1"/>
  <c r="CX8" i="5" a="1"/>
  <c r="CX8" i="5" s="1"/>
  <c r="DA7" i="5" a="1"/>
  <c r="DA7" i="5" s="1"/>
  <c r="CZ7" i="5" a="1"/>
  <c r="CZ7" i="5" s="1"/>
  <c r="CY7" i="5" a="1"/>
  <c r="CY7" i="5" s="1"/>
  <c r="CX7" i="5" a="1"/>
  <c r="CX7" i="5" s="1"/>
  <c r="DA6" i="5" a="1"/>
  <c r="DA6" i="5" s="1"/>
  <c r="CZ6" i="5" a="1"/>
  <c r="CZ6" i="5" s="1"/>
  <c r="CY6" i="5" a="1"/>
  <c r="CY6" i="5" s="1"/>
  <c r="CX6" i="5" a="1"/>
  <c r="CX6" i="5" s="1"/>
  <c r="DA5" i="5" a="1"/>
  <c r="DA5" i="5" s="1"/>
  <c r="CZ5" i="5" a="1"/>
  <c r="CZ5" i="5" s="1"/>
  <c r="CY5" i="5" a="1"/>
  <c r="CY5" i="5" s="1"/>
  <c r="CX5" i="5" a="1"/>
  <c r="CX5" i="5" s="1"/>
  <c r="DA4" i="5" a="1"/>
  <c r="DA4" i="5" s="1"/>
  <c r="CZ4" i="5" a="1"/>
  <c r="CZ4" i="5" s="1"/>
  <c r="CY4" i="5" a="1"/>
  <c r="CY4" i="5" s="1"/>
  <c r="DA3" i="5" a="1"/>
  <c r="DA3" i="5" s="1"/>
  <c r="CZ3" i="5" a="1"/>
  <c r="CZ3" i="5" s="1"/>
  <c r="CY3" i="5" a="1"/>
  <c r="CY3" i="5" s="1"/>
  <c r="CX3" i="5" a="1"/>
  <c r="CX3" i="5" s="1"/>
  <c r="CQ62" i="5" a="1"/>
  <c r="CQ62" i="5" s="1"/>
  <c r="CP62" i="5" a="1"/>
  <c r="CP62" i="5" s="1"/>
  <c r="CO62" i="5" a="1"/>
  <c r="CO62" i="5" s="1"/>
  <c r="CN62" i="5" a="1"/>
  <c r="CN62" i="5" s="1"/>
  <c r="CQ61" i="5" a="1"/>
  <c r="CQ61" i="5" s="1"/>
  <c r="CP61" i="5" a="1"/>
  <c r="CP61" i="5" s="1"/>
  <c r="CO61" i="5" a="1"/>
  <c r="CO61" i="5" s="1"/>
  <c r="CN61" i="5" a="1"/>
  <c r="CN61" i="5" s="1"/>
  <c r="CQ60" i="5" a="1"/>
  <c r="CQ60" i="5" s="1"/>
  <c r="CP60" i="5" a="1"/>
  <c r="CP60" i="5" s="1"/>
  <c r="CO60" i="5" a="1"/>
  <c r="CO60" i="5" s="1"/>
  <c r="CN60" i="5" a="1"/>
  <c r="CN60" i="5" s="1"/>
  <c r="CQ59" i="5" a="1"/>
  <c r="CQ59" i="5" s="1"/>
  <c r="CP59" i="5" a="1"/>
  <c r="CP59" i="5" s="1"/>
  <c r="CO59" i="5" a="1"/>
  <c r="CO59" i="5" s="1"/>
  <c r="CN59" i="5" a="1"/>
  <c r="CN59" i="5" s="1"/>
  <c r="CQ58" i="5" a="1"/>
  <c r="CQ58" i="5" s="1"/>
  <c r="CP58" i="5" a="1"/>
  <c r="CP58" i="5" s="1"/>
  <c r="CO58" i="5" a="1"/>
  <c r="CO58" i="5" s="1"/>
  <c r="CN58" i="5" a="1"/>
  <c r="CN58" i="5" s="1"/>
  <c r="CQ57" i="5" a="1"/>
  <c r="CQ57" i="5" s="1"/>
  <c r="CP57" i="5" a="1"/>
  <c r="CP57" i="5" s="1"/>
  <c r="CO57" i="5" a="1"/>
  <c r="CO57" i="5" s="1"/>
  <c r="CN57" i="5" a="1"/>
  <c r="CN57" i="5" s="1"/>
  <c r="CQ56" i="5" a="1"/>
  <c r="CQ56" i="5" s="1"/>
  <c r="CP56" i="5" a="1"/>
  <c r="CP56" i="5" s="1"/>
  <c r="CO56" i="5" a="1"/>
  <c r="CO56" i="5" s="1"/>
  <c r="CN56" i="5" a="1"/>
  <c r="CN56" i="5" s="1"/>
  <c r="CQ55" i="5" a="1"/>
  <c r="CQ55" i="5" s="1"/>
  <c r="CP55" i="5" a="1"/>
  <c r="CP55" i="5" s="1"/>
  <c r="CO55" i="5" a="1"/>
  <c r="CO55" i="5" s="1"/>
  <c r="CN55" i="5" a="1"/>
  <c r="CN55" i="5" s="1"/>
  <c r="CQ54" i="5" a="1"/>
  <c r="CQ54" i="5" s="1"/>
  <c r="CP54" i="5" a="1"/>
  <c r="CP54" i="5" s="1"/>
  <c r="CO54" i="5" a="1"/>
  <c r="CO54" i="5" s="1"/>
  <c r="CN54" i="5" a="1"/>
  <c r="CN54" i="5" s="1"/>
  <c r="CQ53" i="5" a="1"/>
  <c r="CQ53" i="5" s="1"/>
  <c r="CP53" i="5" a="1"/>
  <c r="CP53" i="5" s="1"/>
  <c r="CO53" i="5" a="1"/>
  <c r="CO53" i="5" s="1"/>
  <c r="CN53" i="5" a="1"/>
  <c r="CN53" i="5" s="1"/>
  <c r="CQ52" i="5" a="1"/>
  <c r="CQ52" i="5" s="1"/>
  <c r="CP52" i="5" a="1"/>
  <c r="CP52" i="5" s="1"/>
  <c r="CO52" i="5" a="1"/>
  <c r="CO52" i="5" s="1"/>
  <c r="CN52" i="5" a="1"/>
  <c r="CN52" i="5" s="1"/>
  <c r="CQ51" i="5" a="1"/>
  <c r="CQ51" i="5" s="1"/>
  <c r="CP51" i="5" a="1"/>
  <c r="CP51" i="5" s="1"/>
  <c r="CO51" i="5" a="1"/>
  <c r="CO51" i="5" s="1"/>
  <c r="CN51" i="5" a="1"/>
  <c r="CN51" i="5" s="1"/>
  <c r="CQ50" i="5" a="1"/>
  <c r="CQ50" i="5" s="1"/>
  <c r="CP50" i="5" a="1"/>
  <c r="CP50" i="5" s="1"/>
  <c r="CO50" i="5" a="1"/>
  <c r="CO50" i="5" s="1"/>
  <c r="CN50" i="5" a="1"/>
  <c r="CN50" i="5" s="1"/>
  <c r="CQ49" i="5" a="1"/>
  <c r="CQ49" i="5" s="1"/>
  <c r="CP49" i="5" a="1"/>
  <c r="CP49" i="5" s="1"/>
  <c r="CO49" i="5" a="1"/>
  <c r="CO49" i="5" s="1"/>
  <c r="CN49" i="5" a="1"/>
  <c r="CN49" i="5" s="1"/>
  <c r="CQ48" i="5" a="1"/>
  <c r="CQ48" i="5" s="1"/>
  <c r="CP48" i="5" a="1"/>
  <c r="CP48" i="5" s="1"/>
  <c r="CO48" i="5" a="1"/>
  <c r="CO48" i="5" s="1"/>
  <c r="CN48" i="5" a="1"/>
  <c r="CN48" i="5" s="1"/>
  <c r="CQ47" i="5" a="1"/>
  <c r="CQ47" i="5" s="1"/>
  <c r="CP47" i="5" a="1"/>
  <c r="CP47" i="5" s="1"/>
  <c r="CO47" i="5" a="1"/>
  <c r="CO47" i="5" s="1"/>
  <c r="CN47" i="5" a="1"/>
  <c r="CN47" i="5" s="1"/>
  <c r="CQ46" i="5" a="1"/>
  <c r="CQ46" i="5" s="1"/>
  <c r="CP46" i="5" a="1"/>
  <c r="CP46" i="5" s="1"/>
  <c r="CO46" i="5" a="1"/>
  <c r="CO46" i="5" s="1"/>
  <c r="CN46" i="5" a="1"/>
  <c r="CN46" i="5" s="1"/>
  <c r="CQ45" i="5" a="1"/>
  <c r="CQ45" i="5" s="1"/>
  <c r="CP45" i="5" a="1"/>
  <c r="CP45" i="5" s="1"/>
  <c r="CO45" i="5" a="1"/>
  <c r="CO45" i="5" s="1"/>
  <c r="CN45" i="5" a="1"/>
  <c r="CN45" i="5" s="1"/>
  <c r="CQ44" i="5" a="1"/>
  <c r="CQ44" i="5" s="1"/>
  <c r="CP44" i="5" a="1"/>
  <c r="CP44" i="5" s="1"/>
  <c r="CO44" i="5" a="1"/>
  <c r="CO44" i="5" s="1"/>
  <c r="CN44" i="5" a="1"/>
  <c r="CN44" i="5" s="1"/>
  <c r="CQ43" i="5" a="1"/>
  <c r="CQ43" i="5" s="1"/>
  <c r="CP43" i="5" a="1"/>
  <c r="CP43" i="5" s="1"/>
  <c r="CO43" i="5" a="1"/>
  <c r="CO43" i="5" s="1"/>
  <c r="CN43" i="5" a="1"/>
  <c r="CN43" i="5" s="1"/>
  <c r="CQ42" i="5" a="1"/>
  <c r="CQ42" i="5" s="1"/>
  <c r="CP42" i="5" a="1"/>
  <c r="CP42" i="5" s="1"/>
  <c r="CO42" i="5" a="1"/>
  <c r="CO42" i="5" s="1"/>
  <c r="CN42" i="5" a="1"/>
  <c r="CN42" i="5" s="1"/>
  <c r="CQ41" i="5" a="1"/>
  <c r="CQ41" i="5" s="1"/>
  <c r="CP41" i="5" a="1"/>
  <c r="CP41" i="5" s="1"/>
  <c r="CO41" i="5" a="1"/>
  <c r="CO41" i="5" s="1"/>
  <c r="CN41" i="5" a="1"/>
  <c r="CN41" i="5" s="1"/>
  <c r="CQ40" i="5" a="1"/>
  <c r="CQ40" i="5" s="1"/>
  <c r="CP40" i="5" a="1"/>
  <c r="CP40" i="5" s="1"/>
  <c r="CO40" i="5" a="1"/>
  <c r="CO40" i="5" s="1"/>
  <c r="CN40" i="5" a="1"/>
  <c r="CN40" i="5" s="1"/>
  <c r="CQ39" i="5" a="1"/>
  <c r="CQ39" i="5" s="1"/>
  <c r="CP39" i="5" a="1"/>
  <c r="CP39" i="5" s="1"/>
  <c r="CO39" i="5" a="1"/>
  <c r="CO39" i="5" s="1"/>
  <c r="CN39" i="5" a="1"/>
  <c r="CN39" i="5" s="1"/>
  <c r="CQ38" i="5" a="1"/>
  <c r="CQ38" i="5" s="1"/>
  <c r="CP38" i="5" a="1"/>
  <c r="CP38" i="5" s="1"/>
  <c r="CO38" i="5" a="1"/>
  <c r="CO38" i="5" s="1"/>
  <c r="CN38" i="5" a="1"/>
  <c r="CN38" i="5" s="1"/>
  <c r="CQ37" i="5" a="1"/>
  <c r="CQ37" i="5" s="1"/>
  <c r="CP37" i="5" a="1"/>
  <c r="CP37" i="5" s="1"/>
  <c r="CO37" i="5" a="1"/>
  <c r="CO37" i="5" s="1"/>
  <c r="CN37" i="5" a="1"/>
  <c r="CN37" i="5" s="1"/>
  <c r="CQ36" i="5" a="1"/>
  <c r="CQ36" i="5" s="1"/>
  <c r="CP36" i="5" a="1"/>
  <c r="CP36" i="5" s="1"/>
  <c r="CO36" i="5" a="1"/>
  <c r="CO36" i="5" s="1"/>
  <c r="CN36" i="5" a="1"/>
  <c r="CN36" i="5" s="1"/>
  <c r="CQ35" i="5" a="1"/>
  <c r="CQ35" i="5" s="1"/>
  <c r="CP35" i="5" a="1"/>
  <c r="CP35" i="5" s="1"/>
  <c r="CO35" i="5" a="1"/>
  <c r="CO35" i="5" s="1"/>
  <c r="CN35" i="5" a="1"/>
  <c r="CN35" i="5" s="1"/>
  <c r="CQ34" i="5" a="1"/>
  <c r="CQ34" i="5" s="1"/>
  <c r="CP34" i="5" a="1"/>
  <c r="CP34" i="5" s="1"/>
  <c r="CO34" i="5" a="1"/>
  <c r="CO34" i="5" s="1"/>
  <c r="CN34" i="5" a="1"/>
  <c r="CN34" i="5" s="1"/>
  <c r="CQ33" i="5" a="1"/>
  <c r="CQ33" i="5" s="1"/>
  <c r="CP33" i="5" a="1"/>
  <c r="CP33" i="5" s="1"/>
  <c r="CO33" i="5" a="1"/>
  <c r="CO33" i="5" s="1"/>
  <c r="CN33" i="5" a="1"/>
  <c r="CN33" i="5" s="1"/>
  <c r="CQ32" i="5" a="1"/>
  <c r="CQ32" i="5" s="1"/>
  <c r="CP32" i="5" a="1"/>
  <c r="CP32" i="5" s="1"/>
  <c r="CO32" i="5" a="1"/>
  <c r="CO32" i="5" s="1"/>
  <c r="CN32" i="5" a="1"/>
  <c r="CN32" i="5" s="1"/>
  <c r="CQ31" i="5" a="1"/>
  <c r="CQ31" i="5" s="1"/>
  <c r="CP31" i="5" a="1"/>
  <c r="CP31" i="5" s="1"/>
  <c r="CO31" i="5" a="1"/>
  <c r="CO31" i="5" s="1"/>
  <c r="CN31" i="5" a="1"/>
  <c r="CN31" i="5" s="1"/>
  <c r="CQ30" i="5" a="1"/>
  <c r="CQ30" i="5" s="1"/>
  <c r="CP30" i="5" a="1"/>
  <c r="CP30" i="5" s="1"/>
  <c r="CO30" i="5" a="1"/>
  <c r="CO30" i="5" s="1"/>
  <c r="CN30" i="5" a="1"/>
  <c r="CN30" i="5" s="1"/>
  <c r="CQ29" i="5" a="1"/>
  <c r="CQ29" i="5" s="1"/>
  <c r="CP29" i="5" a="1"/>
  <c r="CP29" i="5" s="1"/>
  <c r="CO29" i="5" a="1"/>
  <c r="CO29" i="5" s="1"/>
  <c r="CN29" i="5" a="1"/>
  <c r="CN29" i="5" s="1"/>
  <c r="CQ28" i="5" a="1"/>
  <c r="CQ28" i="5" s="1"/>
  <c r="CP28" i="5" a="1"/>
  <c r="CP28" i="5" s="1"/>
  <c r="CO28" i="5" a="1"/>
  <c r="CO28" i="5" s="1"/>
  <c r="CN28" i="5" a="1"/>
  <c r="CN28" i="5" s="1"/>
  <c r="CQ27" i="5" a="1"/>
  <c r="CQ27" i="5" s="1"/>
  <c r="CP27" i="5" a="1"/>
  <c r="CP27" i="5" s="1"/>
  <c r="CO27" i="5" a="1"/>
  <c r="CO27" i="5" s="1"/>
  <c r="CN27" i="5" a="1"/>
  <c r="CN27" i="5" s="1"/>
  <c r="CQ26" i="5" a="1"/>
  <c r="CQ26" i="5" s="1"/>
  <c r="CP26" i="5" a="1"/>
  <c r="CP26" i="5" s="1"/>
  <c r="CO26" i="5" a="1"/>
  <c r="CO26" i="5" s="1"/>
  <c r="CN26" i="5" a="1"/>
  <c r="CN26" i="5" s="1"/>
  <c r="CQ25" i="5" a="1"/>
  <c r="CQ25" i="5" s="1"/>
  <c r="CP25" i="5" a="1"/>
  <c r="CP25" i="5" s="1"/>
  <c r="CO25" i="5" a="1"/>
  <c r="CO25" i="5" s="1"/>
  <c r="CN25" i="5" a="1"/>
  <c r="CN25" i="5" s="1"/>
  <c r="CQ24" i="5" a="1"/>
  <c r="CQ24" i="5" s="1"/>
  <c r="CP24" i="5" a="1"/>
  <c r="CP24" i="5" s="1"/>
  <c r="CO24" i="5" a="1"/>
  <c r="CO24" i="5" s="1"/>
  <c r="CN24" i="5" a="1"/>
  <c r="CN24" i="5" s="1"/>
  <c r="CQ23" i="5" a="1"/>
  <c r="CQ23" i="5" s="1"/>
  <c r="CP23" i="5" a="1"/>
  <c r="CP23" i="5" s="1"/>
  <c r="CO23" i="5" a="1"/>
  <c r="CO23" i="5" s="1"/>
  <c r="CN23" i="5" a="1"/>
  <c r="CN23" i="5" s="1"/>
  <c r="CQ22" i="5" a="1"/>
  <c r="CQ22" i="5" s="1"/>
  <c r="CP22" i="5" a="1"/>
  <c r="CP22" i="5" s="1"/>
  <c r="CO22" i="5" a="1"/>
  <c r="CO22" i="5" s="1"/>
  <c r="CN22" i="5" a="1"/>
  <c r="CN22" i="5" s="1"/>
  <c r="CQ21" i="5" a="1"/>
  <c r="CQ21" i="5" s="1"/>
  <c r="CP21" i="5" a="1"/>
  <c r="CP21" i="5" s="1"/>
  <c r="CO21" i="5" a="1"/>
  <c r="CO21" i="5" s="1"/>
  <c r="CN21" i="5" a="1"/>
  <c r="CN21" i="5" s="1"/>
  <c r="CQ20" i="5" a="1"/>
  <c r="CQ20" i="5" s="1"/>
  <c r="CP20" i="5" a="1"/>
  <c r="CP20" i="5" s="1"/>
  <c r="CO20" i="5" a="1"/>
  <c r="CO20" i="5" s="1"/>
  <c r="CN20" i="5" a="1"/>
  <c r="CN20" i="5" s="1"/>
  <c r="CQ19" i="5" a="1"/>
  <c r="CQ19" i="5" s="1"/>
  <c r="CP19" i="5" a="1"/>
  <c r="CP19" i="5" s="1"/>
  <c r="CO19" i="5" a="1"/>
  <c r="CO19" i="5" s="1"/>
  <c r="CN19" i="5" a="1"/>
  <c r="CN19" i="5" s="1"/>
  <c r="CQ18" i="5" a="1"/>
  <c r="CQ18" i="5" s="1"/>
  <c r="CP18" i="5" a="1"/>
  <c r="CP18" i="5" s="1"/>
  <c r="CO18" i="5" a="1"/>
  <c r="CO18" i="5" s="1"/>
  <c r="CN18" i="5" a="1"/>
  <c r="CN18" i="5" s="1"/>
  <c r="CQ17" i="5" a="1"/>
  <c r="CQ17" i="5" s="1"/>
  <c r="CP17" i="5" a="1"/>
  <c r="CP17" i="5" s="1"/>
  <c r="CO17" i="5" a="1"/>
  <c r="CO17" i="5" s="1"/>
  <c r="CN17" i="5" a="1"/>
  <c r="CN17" i="5" s="1"/>
  <c r="CQ16" i="5" a="1"/>
  <c r="CQ16" i="5" s="1"/>
  <c r="CP16" i="5" a="1"/>
  <c r="CP16" i="5" s="1"/>
  <c r="CO16" i="5" a="1"/>
  <c r="CO16" i="5" s="1"/>
  <c r="CN16" i="5" a="1"/>
  <c r="CN16" i="5" s="1"/>
  <c r="CQ15" i="5" a="1"/>
  <c r="CQ15" i="5" s="1"/>
  <c r="CP15" i="5" a="1"/>
  <c r="CP15" i="5" s="1"/>
  <c r="CO15" i="5" a="1"/>
  <c r="CO15" i="5" s="1"/>
  <c r="CN15" i="5" a="1"/>
  <c r="CN15" i="5" s="1"/>
  <c r="CQ14" i="5" a="1"/>
  <c r="CQ14" i="5" s="1"/>
  <c r="CP14" i="5" a="1"/>
  <c r="CP14" i="5" s="1"/>
  <c r="CO14" i="5" a="1"/>
  <c r="CO14" i="5" s="1"/>
  <c r="CN14" i="5" a="1"/>
  <c r="CN14" i="5" s="1"/>
  <c r="CQ13" i="5" a="1"/>
  <c r="CQ13" i="5" s="1"/>
  <c r="CP13" i="5" a="1"/>
  <c r="CP13" i="5" s="1"/>
  <c r="CO13" i="5" a="1"/>
  <c r="CO13" i="5" s="1"/>
  <c r="CN13" i="5" a="1"/>
  <c r="CN13" i="5" s="1"/>
  <c r="CQ12" i="5" a="1"/>
  <c r="CQ12" i="5" s="1"/>
  <c r="CP12" i="5" a="1"/>
  <c r="CP12" i="5" s="1"/>
  <c r="CO12" i="5" a="1"/>
  <c r="CO12" i="5" s="1"/>
  <c r="CN12" i="5" a="1"/>
  <c r="CN12" i="5" s="1"/>
  <c r="CQ11" i="5" a="1"/>
  <c r="CQ11" i="5" s="1"/>
  <c r="CP11" i="5" a="1"/>
  <c r="CP11" i="5" s="1"/>
  <c r="CO11" i="5" a="1"/>
  <c r="CO11" i="5" s="1"/>
  <c r="CN11" i="5" a="1"/>
  <c r="CN11" i="5" s="1"/>
  <c r="CQ10" i="5" a="1"/>
  <c r="CQ10" i="5" s="1"/>
  <c r="CP10" i="5" a="1"/>
  <c r="CP10" i="5" s="1"/>
  <c r="CO10" i="5" a="1"/>
  <c r="CO10" i="5" s="1"/>
  <c r="CN10" i="5" a="1"/>
  <c r="CN10" i="5" s="1"/>
  <c r="CQ9" i="5" a="1"/>
  <c r="CQ9" i="5" s="1"/>
  <c r="CP9" i="5" a="1"/>
  <c r="CP9" i="5" s="1"/>
  <c r="CO9" i="5" a="1"/>
  <c r="CO9" i="5" s="1"/>
  <c r="CN9" i="5" a="1"/>
  <c r="CN9" i="5" s="1"/>
  <c r="CQ8" i="5" a="1"/>
  <c r="CQ8" i="5" s="1"/>
  <c r="CP8" i="5" a="1"/>
  <c r="CP8" i="5" s="1"/>
  <c r="CO8" i="5" a="1"/>
  <c r="CO8" i="5" s="1"/>
  <c r="CN8" i="5" a="1"/>
  <c r="CN8" i="5" s="1"/>
  <c r="CQ7" i="5" a="1"/>
  <c r="CQ7" i="5" s="1"/>
  <c r="CP7" i="5" a="1"/>
  <c r="CP7" i="5" s="1"/>
  <c r="CO7" i="5" a="1"/>
  <c r="CO7" i="5" s="1"/>
  <c r="CN7" i="5" a="1"/>
  <c r="CN7" i="5" s="1"/>
  <c r="CQ6" i="5" a="1"/>
  <c r="CQ6" i="5" s="1"/>
  <c r="CP6" i="5" a="1"/>
  <c r="CP6" i="5" s="1"/>
  <c r="CO6" i="5" a="1"/>
  <c r="CO6" i="5" s="1"/>
  <c r="CN6" i="5" a="1"/>
  <c r="CN6" i="5" s="1"/>
  <c r="CQ5" i="5" a="1"/>
  <c r="CQ5" i="5" s="1"/>
  <c r="CP5" i="5" a="1"/>
  <c r="CP5" i="5" s="1"/>
  <c r="CO5" i="5" a="1"/>
  <c r="CO5" i="5" s="1"/>
  <c r="CN5" i="5" a="1"/>
  <c r="CN5" i="5" s="1"/>
  <c r="CQ4" i="5" a="1"/>
  <c r="CQ4" i="5" s="1"/>
  <c r="CP4" i="5" a="1"/>
  <c r="CP4" i="5" s="1"/>
  <c r="CO4" i="5" a="1"/>
  <c r="CO4" i="5" s="1"/>
  <c r="CQ3" i="5" a="1"/>
  <c r="CQ3" i="5" s="1"/>
  <c r="CP3" i="5" a="1"/>
  <c r="CP3" i="5" s="1"/>
  <c r="CO3" i="5" a="1"/>
  <c r="CO3" i="5" s="1"/>
  <c r="CN3" i="5" a="1"/>
  <c r="CN3" i="5" s="1"/>
  <c r="CG62" i="5" a="1"/>
  <c r="CG62" i="5" s="1"/>
  <c r="CF62" i="5" a="1"/>
  <c r="CF62" i="5" s="1"/>
  <c r="CE62" i="5" a="1"/>
  <c r="CE62" i="5" s="1"/>
  <c r="CD62" i="5" a="1"/>
  <c r="CD62" i="5" s="1"/>
  <c r="CG61" i="5" a="1"/>
  <c r="CG61" i="5" s="1"/>
  <c r="CF61" i="5" a="1"/>
  <c r="CF61" i="5" s="1"/>
  <c r="CE61" i="5" a="1"/>
  <c r="CE61" i="5" s="1"/>
  <c r="CD61" i="5" a="1"/>
  <c r="CD61" i="5" s="1"/>
  <c r="CG60" i="5" a="1"/>
  <c r="CG60" i="5" s="1"/>
  <c r="CF60" i="5" a="1"/>
  <c r="CF60" i="5" s="1"/>
  <c r="CE60" i="5" a="1"/>
  <c r="CE60" i="5" s="1"/>
  <c r="CD60" i="5" a="1"/>
  <c r="CD60" i="5" s="1"/>
  <c r="CG59" i="5" a="1"/>
  <c r="CG59" i="5" s="1"/>
  <c r="CF59" i="5" a="1"/>
  <c r="CF59" i="5" s="1"/>
  <c r="CE59" i="5" a="1"/>
  <c r="CE59" i="5" s="1"/>
  <c r="CD59" i="5" a="1"/>
  <c r="CD59" i="5" s="1"/>
  <c r="CG58" i="5" a="1"/>
  <c r="CG58" i="5" s="1"/>
  <c r="CF58" i="5" a="1"/>
  <c r="CF58" i="5" s="1"/>
  <c r="CE58" i="5" a="1"/>
  <c r="CE58" i="5" s="1"/>
  <c r="CD58" i="5" a="1"/>
  <c r="CD58" i="5" s="1"/>
  <c r="CG57" i="5" a="1"/>
  <c r="CG57" i="5" s="1"/>
  <c r="CF57" i="5" a="1"/>
  <c r="CF57" i="5" s="1"/>
  <c r="CE57" i="5" a="1"/>
  <c r="CE57" i="5" s="1"/>
  <c r="CD57" i="5" a="1"/>
  <c r="CD57" i="5" s="1"/>
  <c r="CG56" i="5" a="1"/>
  <c r="CG56" i="5" s="1"/>
  <c r="CF56" i="5" a="1"/>
  <c r="CF56" i="5" s="1"/>
  <c r="CE56" i="5" a="1"/>
  <c r="CE56" i="5" s="1"/>
  <c r="CD56" i="5" a="1"/>
  <c r="CD56" i="5" s="1"/>
  <c r="CG55" i="5" a="1"/>
  <c r="CG55" i="5" s="1"/>
  <c r="CF55" i="5" a="1"/>
  <c r="CF55" i="5" s="1"/>
  <c r="CE55" i="5" a="1"/>
  <c r="CE55" i="5" s="1"/>
  <c r="CD55" i="5" a="1"/>
  <c r="CD55" i="5" s="1"/>
  <c r="CG54" i="5" a="1"/>
  <c r="CG54" i="5" s="1"/>
  <c r="CF54" i="5" a="1"/>
  <c r="CF54" i="5" s="1"/>
  <c r="CE54" i="5" a="1"/>
  <c r="CE54" i="5" s="1"/>
  <c r="CD54" i="5" a="1"/>
  <c r="CD54" i="5" s="1"/>
  <c r="CG53" i="5" a="1"/>
  <c r="CG53" i="5" s="1"/>
  <c r="CF53" i="5" a="1"/>
  <c r="CF53" i="5" s="1"/>
  <c r="CE53" i="5" a="1"/>
  <c r="CE53" i="5" s="1"/>
  <c r="CD53" i="5" a="1"/>
  <c r="CD53" i="5" s="1"/>
  <c r="CG52" i="5" a="1"/>
  <c r="CG52" i="5" s="1"/>
  <c r="CF52" i="5" a="1"/>
  <c r="CF52" i="5" s="1"/>
  <c r="CE52" i="5" a="1"/>
  <c r="CE52" i="5" s="1"/>
  <c r="CD52" i="5" a="1"/>
  <c r="CD52" i="5" s="1"/>
  <c r="CG51" i="5" a="1"/>
  <c r="CG51" i="5" s="1"/>
  <c r="CF51" i="5" a="1"/>
  <c r="CF51" i="5" s="1"/>
  <c r="CE51" i="5" a="1"/>
  <c r="CE51" i="5" s="1"/>
  <c r="CD51" i="5" a="1"/>
  <c r="CD51" i="5" s="1"/>
  <c r="CG50" i="5" a="1"/>
  <c r="CG50" i="5" s="1"/>
  <c r="CF50" i="5" a="1"/>
  <c r="CF50" i="5" s="1"/>
  <c r="CE50" i="5" a="1"/>
  <c r="CE50" i="5" s="1"/>
  <c r="CD50" i="5" a="1"/>
  <c r="CD50" i="5" s="1"/>
  <c r="CG49" i="5" a="1"/>
  <c r="CG49" i="5" s="1"/>
  <c r="CF49" i="5" a="1"/>
  <c r="CF49" i="5" s="1"/>
  <c r="CE49" i="5" a="1"/>
  <c r="CE49" i="5" s="1"/>
  <c r="CD49" i="5" a="1"/>
  <c r="CD49" i="5" s="1"/>
  <c r="CG48" i="5" a="1"/>
  <c r="CG48" i="5" s="1"/>
  <c r="CF48" i="5" a="1"/>
  <c r="CF48" i="5" s="1"/>
  <c r="CE48" i="5" a="1"/>
  <c r="CE48" i="5" s="1"/>
  <c r="CD48" i="5" a="1"/>
  <c r="CD48" i="5" s="1"/>
  <c r="CG47" i="5" a="1"/>
  <c r="CG47" i="5" s="1"/>
  <c r="CF47" i="5" a="1"/>
  <c r="CF47" i="5" s="1"/>
  <c r="CE47" i="5" a="1"/>
  <c r="CE47" i="5" s="1"/>
  <c r="CD47" i="5" a="1"/>
  <c r="CD47" i="5" s="1"/>
  <c r="CG46" i="5" a="1"/>
  <c r="CG46" i="5" s="1"/>
  <c r="CF46" i="5" a="1"/>
  <c r="CF46" i="5" s="1"/>
  <c r="CE46" i="5" a="1"/>
  <c r="CE46" i="5" s="1"/>
  <c r="CD46" i="5" a="1"/>
  <c r="CD46" i="5" s="1"/>
  <c r="CG45" i="5" a="1"/>
  <c r="CG45" i="5" s="1"/>
  <c r="CF45" i="5" a="1"/>
  <c r="CF45" i="5" s="1"/>
  <c r="CE45" i="5" a="1"/>
  <c r="CE45" i="5" s="1"/>
  <c r="CD45" i="5" a="1"/>
  <c r="CD45" i="5" s="1"/>
  <c r="CG44" i="5" a="1"/>
  <c r="CG44" i="5" s="1"/>
  <c r="CF44" i="5" a="1"/>
  <c r="CF44" i="5" s="1"/>
  <c r="CE44" i="5" a="1"/>
  <c r="CE44" i="5" s="1"/>
  <c r="CD44" i="5" a="1"/>
  <c r="CD44" i="5" s="1"/>
  <c r="CG43" i="5" a="1"/>
  <c r="CG43" i="5" s="1"/>
  <c r="CF43" i="5" a="1"/>
  <c r="CF43" i="5" s="1"/>
  <c r="CE43" i="5" a="1"/>
  <c r="CE43" i="5" s="1"/>
  <c r="CD43" i="5" a="1"/>
  <c r="CD43" i="5" s="1"/>
  <c r="CG42" i="5" a="1"/>
  <c r="CG42" i="5" s="1"/>
  <c r="CF42" i="5" a="1"/>
  <c r="CF42" i="5" s="1"/>
  <c r="CE42" i="5" a="1"/>
  <c r="CE42" i="5" s="1"/>
  <c r="CD42" i="5" a="1"/>
  <c r="CD42" i="5" s="1"/>
  <c r="CG41" i="5" a="1"/>
  <c r="CG41" i="5" s="1"/>
  <c r="CF41" i="5" a="1"/>
  <c r="CF41" i="5" s="1"/>
  <c r="CE41" i="5" a="1"/>
  <c r="CE41" i="5" s="1"/>
  <c r="CD41" i="5" a="1"/>
  <c r="CD41" i="5" s="1"/>
  <c r="CG40" i="5" a="1"/>
  <c r="CG40" i="5" s="1"/>
  <c r="CF40" i="5" a="1"/>
  <c r="CF40" i="5" s="1"/>
  <c r="CE40" i="5" a="1"/>
  <c r="CE40" i="5" s="1"/>
  <c r="CD40" i="5" a="1"/>
  <c r="CD40" i="5" s="1"/>
  <c r="CG39" i="5" a="1"/>
  <c r="CG39" i="5" s="1"/>
  <c r="CF39" i="5" a="1"/>
  <c r="CF39" i="5" s="1"/>
  <c r="CE39" i="5" a="1"/>
  <c r="CE39" i="5" s="1"/>
  <c r="CD39" i="5" a="1"/>
  <c r="CD39" i="5" s="1"/>
  <c r="CG38" i="5" a="1"/>
  <c r="CG38" i="5" s="1"/>
  <c r="CF38" i="5" a="1"/>
  <c r="CF38" i="5" s="1"/>
  <c r="CE38" i="5" a="1"/>
  <c r="CE38" i="5" s="1"/>
  <c r="CD38" i="5" a="1"/>
  <c r="CD38" i="5" s="1"/>
  <c r="CG37" i="5" a="1"/>
  <c r="CG37" i="5" s="1"/>
  <c r="CF37" i="5" a="1"/>
  <c r="CF37" i="5" s="1"/>
  <c r="CE37" i="5" a="1"/>
  <c r="CE37" i="5" s="1"/>
  <c r="CD37" i="5" a="1"/>
  <c r="CD37" i="5" s="1"/>
  <c r="CG36" i="5" a="1"/>
  <c r="CG36" i="5" s="1"/>
  <c r="CF36" i="5" a="1"/>
  <c r="CF36" i="5" s="1"/>
  <c r="CE36" i="5" a="1"/>
  <c r="CE36" i="5" s="1"/>
  <c r="CD36" i="5" a="1"/>
  <c r="CD36" i="5" s="1"/>
  <c r="CG35" i="5" a="1"/>
  <c r="CG35" i="5" s="1"/>
  <c r="CF35" i="5" a="1"/>
  <c r="CF35" i="5" s="1"/>
  <c r="CE35" i="5" a="1"/>
  <c r="CE35" i="5" s="1"/>
  <c r="CD35" i="5" a="1"/>
  <c r="CD35" i="5" s="1"/>
  <c r="CG34" i="5" a="1"/>
  <c r="CG34" i="5" s="1"/>
  <c r="CF34" i="5" a="1"/>
  <c r="CF34" i="5" s="1"/>
  <c r="CE34" i="5" a="1"/>
  <c r="CE34" i="5" s="1"/>
  <c r="CD34" i="5" a="1"/>
  <c r="CD34" i="5" s="1"/>
  <c r="CG33" i="5" a="1"/>
  <c r="CG33" i="5" s="1"/>
  <c r="CF33" i="5" a="1"/>
  <c r="CF33" i="5" s="1"/>
  <c r="CE33" i="5" a="1"/>
  <c r="CE33" i="5" s="1"/>
  <c r="CD33" i="5" a="1"/>
  <c r="CD33" i="5" s="1"/>
  <c r="CG32" i="5" a="1"/>
  <c r="CG32" i="5" s="1"/>
  <c r="CF32" i="5" a="1"/>
  <c r="CF32" i="5" s="1"/>
  <c r="CE32" i="5" a="1"/>
  <c r="CE32" i="5" s="1"/>
  <c r="CD32" i="5" a="1"/>
  <c r="CD32" i="5" s="1"/>
  <c r="CG31" i="5" a="1"/>
  <c r="CG31" i="5" s="1"/>
  <c r="CF31" i="5" a="1"/>
  <c r="CF31" i="5" s="1"/>
  <c r="CE31" i="5" a="1"/>
  <c r="CE31" i="5" s="1"/>
  <c r="CD31" i="5" a="1"/>
  <c r="CD31" i="5" s="1"/>
  <c r="CG30" i="5" a="1"/>
  <c r="CG30" i="5" s="1"/>
  <c r="CF30" i="5" a="1"/>
  <c r="CF30" i="5" s="1"/>
  <c r="CE30" i="5" a="1"/>
  <c r="CE30" i="5" s="1"/>
  <c r="CD30" i="5" a="1"/>
  <c r="CD30" i="5" s="1"/>
  <c r="CG29" i="5" a="1"/>
  <c r="CG29" i="5" s="1"/>
  <c r="CF29" i="5" a="1"/>
  <c r="CF29" i="5" s="1"/>
  <c r="CE29" i="5" a="1"/>
  <c r="CE29" i="5" s="1"/>
  <c r="CD29" i="5" a="1"/>
  <c r="CD29" i="5" s="1"/>
  <c r="CG28" i="5" a="1"/>
  <c r="CG28" i="5" s="1"/>
  <c r="CF28" i="5" a="1"/>
  <c r="CF28" i="5" s="1"/>
  <c r="CE28" i="5" a="1"/>
  <c r="CE28" i="5" s="1"/>
  <c r="CD28" i="5" a="1"/>
  <c r="CD28" i="5" s="1"/>
  <c r="CG27" i="5" a="1"/>
  <c r="CG27" i="5" s="1"/>
  <c r="CF27" i="5" a="1"/>
  <c r="CF27" i="5" s="1"/>
  <c r="CE27" i="5" a="1"/>
  <c r="CE27" i="5" s="1"/>
  <c r="CD27" i="5" a="1"/>
  <c r="CD27" i="5" s="1"/>
  <c r="CG26" i="5" a="1"/>
  <c r="CG26" i="5" s="1"/>
  <c r="CF26" i="5" a="1"/>
  <c r="CF26" i="5" s="1"/>
  <c r="CE26" i="5" a="1"/>
  <c r="CE26" i="5" s="1"/>
  <c r="CD26" i="5" a="1"/>
  <c r="CD26" i="5" s="1"/>
  <c r="CG25" i="5" a="1"/>
  <c r="CG25" i="5" s="1"/>
  <c r="CF25" i="5" a="1"/>
  <c r="CF25" i="5" s="1"/>
  <c r="CE25" i="5" a="1"/>
  <c r="CE25" i="5" s="1"/>
  <c r="CD25" i="5" a="1"/>
  <c r="CD25" i="5" s="1"/>
  <c r="CG24" i="5" a="1"/>
  <c r="CG24" i="5" s="1"/>
  <c r="CF24" i="5" a="1"/>
  <c r="CF24" i="5" s="1"/>
  <c r="CE24" i="5" a="1"/>
  <c r="CE24" i="5" s="1"/>
  <c r="CD24" i="5" a="1"/>
  <c r="CD24" i="5" s="1"/>
  <c r="CG23" i="5" a="1"/>
  <c r="CG23" i="5" s="1"/>
  <c r="CF23" i="5" a="1"/>
  <c r="CF23" i="5" s="1"/>
  <c r="CE23" i="5" a="1"/>
  <c r="CE23" i="5" s="1"/>
  <c r="CD23" i="5" a="1"/>
  <c r="CD23" i="5" s="1"/>
  <c r="CG22" i="5" a="1"/>
  <c r="CG22" i="5" s="1"/>
  <c r="CF22" i="5" a="1"/>
  <c r="CF22" i="5" s="1"/>
  <c r="CE22" i="5" a="1"/>
  <c r="CE22" i="5" s="1"/>
  <c r="CD22" i="5" a="1"/>
  <c r="CD22" i="5" s="1"/>
  <c r="CG21" i="5" a="1"/>
  <c r="CG21" i="5" s="1"/>
  <c r="CF21" i="5" a="1"/>
  <c r="CF21" i="5" s="1"/>
  <c r="CE21" i="5" a="1"/>
  <c r="CE21" i="5" s="1"/>
  <c r="CD21" i="5" a="1"/>
  <c r="CD21" i="5" s="1"/>
  <c r="CG20" i="5" a="1"/>
  <c r="CG20" i="5" s="1"/>
  <c r="CF20" i="5" a="1"/>
  <c r="CF20" i="5" s="1"/>
  <c r="CE20" i="5" a="1"/>
  <c r="CE20" i="5" s="1"/>
  <c r="CD20" i="5" a="1"/>
  <c r="CD20" i="5" s="1"/>
  <c r="CG19" i="5" a="1"/>
  <c r="CG19" i="5" s="1"/>
  <c r="CF19" i="5" a="1"/>
  <c r="CF19" i="5" s="1"/>
  <c r="CE19" i="5" a="1"/>
  <c r="CE19" i="5" s="1"/>
  <c r="CD19" i="5" a="1"/>
  <c r="CD19" i="5" s="1"/>
  <c r="CG18" i="5" a="1"/>
  <c r="CG18" i="5" s="1"/>
  <c r="CF18" i="5" a="1"/>
  <c r="CF18" i="5" s="1"/>
  <c r="CE18" i="5" a="1"/>
  <c r="CE18" i="5" s="1"/>
  <c r="CD18" i="5" a="1"/>
  <c r="CD18" i="5" s="1"/>
  <c r="CG17" i="5" a="1"/>
  <c r="CG17" i="5" s="1"/>
  <c r="CF17" i="5" a="1"/>
  <c r="CF17" i="5" s="1"/>
  <c r="CE17" i="5" a="1"/>
  <c r="CE17" i="5" s="1"/>
  <c r="CD17" i="5" a="1"/>
  <c r="CD17" i="5" s="1"/>
  <c r="CG16" i="5" a="1"/>
  <c r="CG16" i="5" s="1"/>
  <c r="CF16" i="5" a="1"/>
  <c r="CF16" i="5" s="1"/>
  <c r="CE16" i="5" a="1"/>
  <c r="CE16" i="5" s="1"/>
  <c r="CD16" i="5" a="1"/>
  <c r="CD16" i="5" s="1"/>
  <c r="CG15" i="5" a="1"/>
  <c r="CG15" i="5" s="1"/>
  <c r="CF15" i="5" a="1"/>
  <c r="CF15" i="5" s="1"/>
  <c r="CE15" i="5" a="1"/>
  <c r="CE15" i="5" s="1"/>
  <c r="CD15" i="5" a="1"/>
  <c r="CD15" i="5" s="1"/>
  <c r="CG14" i="5" a="1"/>
  <c r="CG14" i="5" s="1"/>
  <c r="CF14" i="5" a="1"/>
  <c r="CF14" i="5" s="1"/>
  <c r="CE14" i="5" a="1"/>
  <c r="CE14" i="5" s="1"/>
  <c r="CD14" i="5" a="1"/>
  <c r="CD14" i="5" s="1"/>
  <c r="CG13" i="5" a="1"/>
  <c r="CG13" i="5" s="1"/>
  <c r="CF13" i="5" a="1"/>
  <c r="CF13" i="5" s="1"/>
  <c r="CE13" i="5" a="1"/>
  <c r="CE13" i="5" s="1"/>
  <c r="CD13" i="5" a="1"/>
  <c r="CD13" i="5" s="1"/>
  <c r="CG12" i="5" a="1"/>
  <c r="CG12" i="5" s="1"/>
  <c r="CF12" i="5" a="1"/>
  <c r="CF12" i="5" s="1"/>
  <c r="CE12" i="5" a="1"/>
  <c r="CE12" i="5" s="1"/>
  <c r="CD12" i="5" a="1"/>
  <c r="CD12" i="5" s="1"/>
  <c r="CG11" i="5" a="1"/>
  <c r="CG11" i="5" s="1"/>
  <c r="CF11" i="5" a="1"/>
  <c r="CF11" i="5" s="1"/>
  <c r="CE11" i="5" a="1"/>
  <c r="CE11" i="5" s="1"/>
  <c r="CD11" i="5" a="1"/>
  <c r="CD11" i="5" s="1"/>
  <c r="CG10" i="5" a="1"/>
  <c r="CG10" i="5" s="1"/>
  <c r="CF10" i="5" a="1"/>
  <c r="CF10" i="5" s="1"/>
  <c r="CE10" i="5" a="1"/>
  <c r="CE10" i="5" s="1"/>
  <c r="CD10" i="5" a="1"/>
  <c r="CD10" i="5" s="1"/>
  <c r="CG9" i="5" a="1"/>
  <c r="CG9" i="5" s="1"/>
  <c r="CF9" i="5" a="1"/>
  <c r="CF9" i="5" s="1"/>
  <c r="CE9" i="5" a="1"/>
  <c r="CE9" i="5" s="1"/>
  <c r="CD9" i="5" a="1"/>
  <c r="CD9" i="5" s="1"/>
  <c r="CG8" i="5" a="1"/>
  <c r="CG8" i="5" s="1"/>
  <c r="CF8" i="5" a="1"/>
  <c r="CF8" i="5" s="1"/>
  <c r="CE8" i="5" a="1"/>
  <c r="CE8" i="5" s="1"/>
  <c r="CD8" i="5" a="1"/>
  <c r="CD8" i="5" s="1"/>
  <c r="CG7" i="5" a="1"/>
  <c r="CG7" i="5" s="1"/>
  <c r="CF7" i="5" a="1"/>
  <c r="CF7" i="5" s="1"/>
  <c r="CE7" i="5" a="1"/>
  <c r="CE7" i="5" s="1"/>
  <c r="CD7" i="5" a="1"/>
  <c r="CD7" i="5" s="1"/>
  <c r="CG6" i="5" a="1"/>
  <c r="CG6" i="5" s="1"/>
  <c r="CF6" i="5" a="1"/>
  <c r="CF6" i="5" s="1"/>
  <c r="CE6" i="5" a="1"/>
  <c r="CE6" i="5" s="1"/>
  <c r="CD6" i="5" a="1"/>
  <c r="CD6" i="5" s="1"/>
  <c r="CG5" i="5" a="1"/>
  <c r="CG5" i="5" s="1"/>
  <c r="CF5" i="5" a="1"/>
  <c r="CF5" i="5" s="1"/>
  <c r="CE5" i="5" a="1"/>
  <c r="CE5" i="5" s="1"/>
  <c r="CD5" i="5" a="1"/>
  <c r="CD5" i="5" s="1"/>
  <c r="CG4" i="5" a="1"/>
  <c r="CG4" i="5" s="1"/>
  <c r="CF4" i="5" a="1"/>
  <c r="CF4" i="5" s="1"/>
  <c r="CE4" i="5" a="1"/>
  <c r="CE4" i="5" s="1"/>
  <c r="CG3" i="5" a="1"/>
  <c r="CG3" i="5" s="1"/>
  <c r="CF3" i="5" a="1"/>
  <c r="CF3" i="5" s="1"/>
  <c r="CE3" i="5" a="1"/>
  <c r="CE3" i="5" s="1"/>
  <c r="CD3" i="5" a="1"/>
  <c r="CD3" i="5" s="1"/>
  <c r="BW62" i="5" a="1"/>
  <c r="BW62" i="5" s="1"/>
  <c r="BV62" i="5" a="1"/>
  <c r="BV62" i="5" s="1"/>
  <c r="BU62" i="5" a="1"/>
  <c r="BU62" i="5" s="1"/>
  <c r="BT62" i="5" a="1"/>
  <c r="BT62" i="5" s="1"/>
  <c r="BW61" i="5" a="1"/>
  <c r="BW61" i="5" s="1"/>
  <c r="BV61" i="5" a="1"/>
  <c r="BV61" i="5" s="1"/>
  <c r="BU61" i="5" a="1"/>
  <c r="BU61" i="5" s="1"/>
  <c r="BT61" i="5" a="1"/>
  <c r="BT61" i="5" s="1"/>
  <c r="BW60" i="5" a="1"/>
  <c r="BW60" i="5" s="1"/>
  <c r="BV60" i="5" a="1"/>
  <c r="BV60" i="5" s="1"/>
  <c r="BU60" i="5" a="1"/>
  <c r="BU60" i="5" s="1"/>
  <c r="BT60" i="5" a="1"/>
  <c r="BT60" i="5" s="1"/>
  <c r="BW59" i="5" a="1"/>
  <c r="BW59" i="5" s="1"/>
  <c r="BV59" i="5" a="1"/>
  <c r="BV59" i="5" s="1"/>
  <c r="BU59" i="5" a="1"/>
  <c r="BU59" i="5" s="1"/>
  <c r="BT59" i="5" a="1"/>
  <c r="BT59" i="5" s="1"/>
  <c r="BW58" i="5" a="1"/>
  <c r="BW58" i="5" s="1"/>
  <c r="BV58" i="5" a="1"/>
  <c r="BV58" i="5" s="1"/>
  <c r="BU58" i="5" a="1"/>
  <c r="BU58" i="5" s="1"/>
  <c r="BT58" i="5" a="1"/>
  <c r="BT58" i="5" s="1"/>
  <c r="BW57" i="5" a="1"/>
  <c r="BW57" i="5" s="1"/>
  <c r="BV57" i="5" a="1"/>
  <c r="BV57" i="5" s="1"/>
  <c r="BU57" i="5" a="1"/>
  <c r="BU57" i="5" s="1"/>
  <c r="BT57" i="5" a="1"/>
  <c r="BT57" i="5" s="1"/>
  <c r="BW56" i="5" a="1"/>
  <c r="BW56" i="5" s="1"/>
  <c r="BV56" i="5" a="1"/>
  <c r="BV56" i="5" s="1"/>
  <c r="BU56" i="5" a="1"/>
  <c r="BU56" i="5" s="1"/>
  <c r="BT56" i="5" a="1"/>
  <c r="BT56" i="5" s="1"/>
  <c r="BW55" i="5" a="1"/>
  <c r="BW55" i="5" s="1"/>
  <c r="BV55" i="5" a="1"/>
  <c r="BV55" i="5" s="1"/>
  <c r="BU55" i="5" a="1"/>
  <c r="BU55" i="5" s="1"/>
  <c r="BT55" i="5" a="1"/>
  <c r="BT55" i="5" s="1"/>
  <c r="BW54" i="5" a="1"/>
  <c r="BW54" i="5" s="1"/>
  <c r="BV54" i="5" a="1"/>
  <c r="BV54" i="5" s="1"/>
  <c r="BU54" i="5" a="1"/>
  <c r="BU54" i="5" s="1"/>
  <c r="BT54" i="5" a="1"/>
  <c r="BT54" i="5" s="1"/>
  <c r="BW53" i="5" a="1"/>
  <c r="BW53" i="5" s="1"/>
  <c r="BV53" i="5" a="1"/>
  <c r="BV53" i="5" s="1"/>
  <c r="BU53" i="5" a="1"/>
  <c r="BU53" i="5" s="1"/>
  <c r="BT53" i="5" a="1"/>
  <c r="BT53" i="5" s="1"/>
  <c r="BW52" i="5" a="1"/>
  <c r="BW52" i="5" s="1"/>
  <c r="BV52" i="5" a="1"/>
  <c r="BV52" i="5" s="1"/>
  <c r="BU52" i="5" a="1"/>
  <c r="BU52" i="5" s="1"/>
  <c r="BT52" i="5" a="1"/>
  <c r="BT52" i="5" s="1"/>
  <c r="BW51" i="5" a="1"/>
  <c r="BW51" i="5" s="1"/>
  <c r="BV51" i="5" a="1"/>
  <c r="BV51" i="5" s="1"/>
  <c r="BU51" i="5" a="1"/>
  <c r="BU51" i="5" s="1"/>
  <c r="BT51" i="5" a="1"/>
  <c r="BT51" i="5" s="1"/>
  <c r="BW50" i="5" a="1"/>
  <c r="BW50" i="5" s="1"/>
  <c r="BV50" i="5" a="1"/>
  <c r="BV50" i="5" s="1"/>
  <c r="BU50" i="5" a="1"/>
  <c r="BU50" i="5" s="1"/>
  <c r="BT50" i="5" a="1"/>
  <c r="BT50" i="5" s="1"/>
  <c r="BW49" i="5" a="1"/>
  <c r="BW49" i="5" s="1"/>
  <c r="BV49" i="5" a="1"/>
  <c r="BV49" i="5" s="1"/>
  <c r="BU49" i="5" a="1"/>
  <c r="BU49" i="5" s="1"/>
  <c r="BT49" i="5" a="1"/>
  <c r="BT49" i="5" s="1"/>
  <c r="BW48" i="5" a="1"/>
  <c r="BW48" i="5" s="1"/>
  <c r="BV48" i="5" a="1"/>
  <c r="BV48" i="5" s="1"/>
  <c r="BU48" i="5" a="1"/>
  <c r="BU48" i="5" s="1"/>
  <c r="BT48" i="5" a="1"/>
  <c r="BT48" i="5" s="1"/>
  <c r="BW47" i="5" a="1"/>
  <c r="BW47" i="5" s="1"/>
  <c r="BV47" i="5" a="1"/>
  <c r="BV47" i="5" s="1"/>
  <c r="BU47" i="5" a="1"/>
  <c r="BU47" i="5" s="1"/>
  <c r="BT47" i="5" a="1"/>
  <c r="BT47" i="5" s="1"/>
  <c r="BW46" i="5" a="1"/>
  <c r="BW46" i="5" s="1"/>
  <c r="BV46" i="5" a="1"/>
  <c r="BV46" i="5" s="1"/>
  <c r="BU46" i="5" a="1"/>
  <c r="BU46" i="5" s="1"/>
  <c r="BT46" i="5" a="1"/>
  <c r="BT46" i="5" s="1"/>
  <c r="BW45" i="5" a="1"/>
  <c r="BW45" i="5" s="1"/>
  <c r="BV45" i="5" a="1"/>
  <c r="BV45" i="5" s="1"/>
  <c r="BU45" i="5" a="1"/>
  <c r="BU45" i="5" s="1"/>
  <c r="BT45" i="5" a="1"/>
  <c r="BT45" i="5" s="1"/>
  <c r="BW44" i="5" a="1"/>
  <c r="BW44" i="5" s="1"/>
  <c r="BV44" i="5" a="1"/>
  <c r="BV44" i="5" s="1"/>
  <c r="BU44" i="5" a="1"/>
  <c r="BU44" i="5" s="1"/>
  <c r="BT44" i="5" a="1"/>
  <c r="BT44" i="5" s="1"/>
  <c r="BW43" i="5" a="1"/>
  <c r="BW43" i="5" s="1"/>
  <c r="BV43" i="5" a="1"/>
  <c r="BV43" i="5" s="1"/>
  <c r="BU43" i="5" a="1"/>
  <c r="BU43" i="5" s="1"/>
  <c r="BT43" i="5" a="1"/>
  <c r="BT43" i="5" s="1"/>
  <c r="BW42" i="5" a="1"/>
  <c r="BW42" i="5" s="1"/>
  <c r="BV42" i="5" a="1"/>
  <c r="BV42" i="5" s="1"/>
  <c r="BU42" i="5" a="1"/>
  <c r="BU42" i="5" s="1"/>
  <c r="BT42" i="5" a="1"/>
  <c r="BT42" i="5" s="1"/>
  <c r="BW41" i="5" a="1"/>
  <c r="BW41" i="5" s="1"/>
  <c r="BV41" i="5" a="1"/>
  <c r="BV41" i="5" s="1"/>
  <c r="BU41" i="5" a="1"/>
  <c r="BU41" i="5" s="1"/>
  <c r="BT41" i="5" a="1"/>
  <c r="BT41" i="5" s="1"/>
  <c r="BW40" i="5" a="1"/>
  <c r="BW40" i="5" s="1"/>
  <c r="BV40" i="5" a="1"/>
  <c r="BV40" i="5" s="1"/>
  <c r="BU40" i="5" a="1"/>
  <c r="BU40" i="5" s="1"/>
  <c r="BT40" i="5" a="1"/>
  <c r="BT40" i="5" s="1"/>
  <c r="BW39" i="5" a="1"/>
  <c r="BW39" i="5" s="1"/>
  <c r="BV39" i="5" a="1"/>
  <c r="BV39" i="5" s="1"/>
  <c r="BU39" i="5" a="1"/>
  <c r="BU39" i="5" s="1"/>
  <c r="BT39" i="5" a="1"/>
  <c r="BT39" i="5" s="1"/>
  <c r="BW38" i="5" a="1"/>
  <c r="BW38" i="5" s="1"/>
  <c r="BV38" i="5" a="1"/>
  <c r="BV38" i="5" s="1"/>
  <c r="BU38" i="5" a="1"/>
  <c r="BU38" i="5" s="1"/>
  <c r="BT38" i="5" a="1"/>
  <c r="BT38" i="5" s="1"/>
  <c r="BW37" i="5" a="1"/>
  <c r="BW37" i="5" s="1"/>
  <c r="BV37" i="5" a="1"/>
  <c r="BV37" i="5" s="1"/>
  <c r="BU37" i="5" a="1"/>
  <c r="BU37" i="5" s="1"/>
  <c r="BT37" i="5" a="1"/>
  <c r="BT37" i="5" s="1"/>
  <c r="BW36" i="5" a="1"/>
  <c r="BW36" i="5" s="1"/>
  <c r="BV36" i="5" a="1"/>
  <c r="BV36" i="5" s="1"/>
  <c r="BU36" i="5" a="1"/>
  <c r="BU36" i="5" s="1"/>
  <c r="BT36" i="5" a="1"/>
  <c r="BT36" i="5" s="1"/>
  <c r="BW35" i="5" a="1"/>
  <c r="BW35" i="5" s="1"/>
  <c r="BV35" i="5" a="1"/>
  <c r="BV35" i="5" s="1"/>
  <c r="BU35" i="5" a="1"/>
  <c r="BU35" i="5" s="1"/>
  <c r="BT35" i="5" a="1"/>
  <c r="BT35" i="5" s="1"/>
  <c r="BW34" i="5" a="1"/>
  <c r="BW34" i="5" s="1"/>
  <c r="BV34" i="5" a="1"/>
  <c r="BV34" i="5" s="1"/>
  <c r="BU34" i="5" a="1"/>
  <c r="BU34" i="5" s="1"/>
  <c r="BT34" i="5" a="1"/>
  <c r="BT34" i="5" s="1"/>
  <c r="BW33" i="5" a="1"/>
  <c r="BW33" i="5" s="1"/>
  <c r="BV33" i="5" a="1"/>
  <c r="BV33" i="5" s="1"/>
  <c r="BU33" i="5" a="1"/>
  <c r="BU33" i="5" s="1"/>
  <c r="BT33" i="5" a="1"/>
  <c r="BT33" i="5" s="1"/>
  <c r="BW32" i="5" a="1"/>
  <c r="BW32" i="5" s="1"/>
  <c r="BV32" i="5" a="1"/>
  <c r="BV32" i="5" s="1"/>
  <c r="BU32" i="5" a="1"/>
  <c r="BU32" i="5" s="1"/>
  <c r="BT32" i="5" a="1"/>
  <c r="BT32" i="5" s="1"/>
  <c r="BW31" i="5" a="1"/>
  <c r="BW31" i="5" s="1"/>
  <c r="BV31" i="5" a="1"/>
  <c r="BV31" i="5" s="1"/>
  <c r="BU31" i="5" a="1"/>
  <c r="BU31" i="5" s="1"/>
  <c r="BT31" i="5" a="1"/>
  <c r="BT31" i="5" s="1"/>
  <c r="BW30" i="5" a="1"/>
  <c r="BW30" i="5" s="1"/>
  <c r="BV30" i="5" a="1"/>
  <c r="BV30" i="5" s="1"/>
  <c r="BU30" i="5" a="1"/>
  <c r="BU30" i="5" s="1"/>
  <c r="BT30" i="5" a="1"/>
  <c r="BT30" i="5" s="1"/>
  <c r="BW29" i="5" a="1"/>
  <c r="BW29" i="5" s="1"/>
  <c r="BV29" i="5" a="1"/>
  <c r="BV29" i="5" s="1"/>
  <c r="BU29" i="5" a="1"/>
  <c r="BU29" i="5" s="1"/>
  <c r="BT29" i="5" a="1"/>
  <c r="BT29" i="5" s="1"/>
  <c r="BW28" i="5" a="1"/>
  <c r="BW28" i="5" s="1"/>
  <c r="BV28" i="5" a="1"/>
  <c r="BV28" i="5" s="1"/>
  <c r="BU28" i="5" a="1"/>
  <c r="BU28" i="5" s="1"/>
  <c r="BT28" i="5" a="1"/>
  <c r="BT28" i="5" s="1"/>
  <c r="BW27" i="5" a="1"/>
  <c r="BW27" i="5" s="1"/>
  <c r="BV27" i="5" a="1"/>
  <c r="BV27" i="5" s="1"/>
  <c r="BU27" i="5" a="1"/>
  <c r="BU27" i="5" s="1"/>
  <c r="BT27" i="5" a="1"/>
  <c r="BT27" i="5" s="1"/>
  <c r="BW26" i="5" a="1"/>
  <c r="BW26" i="5" s="1"/>
  <c r="BV26" i="5" a="1"/>
  <c r="BV26" i="5" s="1"/>
  <c r="BU26" i="5" a="1"/>
  <c r="BU26" i="5" s="1"/>
  <c r="BT26" i="5" a="1"/>
  <c r="BT26" i="5" s="1"/>
  <c r="BW25" i="5" a="1"/>
  <c r="BW25" i="5" s="1"/>
  <c r="BV25" i="5" a="1"/>
  <c r="BV25" i="5" s="1"/>
  <c r="BU25" i="5" a="1"/>
  <c r="BU25" i="5" s="1"/>
  <c r="BT25" i="5" a="1"/>
  <c r="BT25" i="5" s="1"/>
  <c r="BW24" i="5" a="1"/>
  <c r="BW24" i="5" s="1"/>
  <c r="BV24" i="5" a="1"/>
  <c r="BV24" i="5" s="1"/>
  <c r="BU24" i="5" a="1"/>
  <c r="BU24" i="5" s="1"/>
  <c r="BT24" i="5" a="1"/>
  <c r="BT24" i="5" s="1"/>
  <c r="BW23" i="5" a="1"/>
  <c r="BW23" i="5" s="1"/>
  <c r="BV23" i="5" a="1"/>
  <c r="BV23" i="5" s="1"/>
  <c r="BU23" i="5" a="1"/>
  <c r="BU23" i="5" s="1"/>
  <c r="BT23" i="5" a="1"/>
  <c r="BT23" i="5" s="1"/>
  <c r="BW22" i="5" a="1"/>
  <c r="BW22" i="5" s="1"/>
  <c r="BV22" i="5" a="1"/>
  <c r="BV22" i="5" s="1"/>
  <c r="BU22" i="5" a="1"/>
  <c r="BU22" i="5" s="1"/>
  <c r="BT22" i="5" a="1"/>
  <c r="BT22" i="5" s="1"/>
  <c r="BW21" i="5" a="1"/>
  <c r="BW21" i="5" s="1"/>
  <c r="BV21" i="5" a="1"/>
  <c r="BV21" i="5" s="1"/>
  <c r="BU21" i="5" a="1"/>
  <c r="BU21" i="5" s="1"/>
  <c r="BT21" i="5" a="1"/>
  <c r="BT21" i="5" s="1"/>
  <c r="BW20" i="5" a="1"/>
  <c r="BW20" i="5" s="1"/>
  <c r="BV20" i="5" a="1"/>
  <c r="BV20" i="5" s="1"/>
  <c r="BU20" i="5" a="1"/>
  <c r="BU20" i="5" s="1"/>
  <c r="BT20" i="5" a="1"/>
  <c r="BT20" i="5" s="1"/>
  <c r="BW19" i="5" a="1"/>
  <c r="BW19" i="5" s="1"/>
  <c r="BV19" i="5" a="1"/>
  <c r="BV19" i="5" s="1"/>
  <c r="BU19" i="5" a="1"/>
  <c r="BU19" i="5" s="1"/>
  <c r="BT19" i="5" a="1"/>
  <c r="BT19" i="5" s="1"/>
  <c r="BW18" i="5" a="1"/>
  <c r="BW18" i="5" s="1"/>
  <c r="BV18" i="5" a="1"/>
  <c r="BV18" i="5" s="1"/>
  <c r="BU18" i="5" a="1"/>
  <c r="BU18" i="5" s="1"/>
  <c r="BT18" i="5" a="1"/>
  <c r="BT18" i="5" s="1"/>
  <c r="BW17" i="5" a="1"/>
  <c r="BW17" i="5" s="1"/>
  <c r="BV17" i="5" a="1"/>
  <c r="BV17" i="5" s="1"/>
  <c r="BU17" i="5" a="1"/>
  <c r="BU17" i="5" s="1"/>
  <c r="BT17" i="5" a="1"/>
  <c r="BT17" i="5" s="1"/>
  <c r="BW16" i="5" a="1"/>
  <c r="BW16" i="5" s="1"/>
  <c r="BV16" i="5" a="1"/>
  <c r="BV16" i="5" s="1"/>
  <c r="BU16" i="5" a="1"/>
  <c r="BU16" i="5" s="1"/>
  <c r="BT16" i="5" a="1"/>
  <c r="BT16" i="5" s="1"/>
  <c r="BW15" i="5" a="1"/>
  <c r="BW15" i="5" s="1"/>
  <c r="BV15" i="5" a="1"/>
  <c r="BV15" i="5" s="1"/>
  <c r="BU15" i="5" a="1"/>
  <c r="BU15" i="5" s="1"/>
  <c r="BT15" i="5" a="1"/>
  <c r="BT15" i="5" s="1"/>
  <c r="BW14" i="5" a="1"/>
  <c r="BW14" i="5" s="1"/>
  <c r="BV14" i="5" a="1"/>
  <c r="BV14" i="5" s="1"/>
  <c r="BU14" i="5" a="1"/>
  <c r="BU14" i="5" s="1"/>
  <c r="BT14" i="5" a="1"/>
  <c r="BT14" i="5" s="1"/>
  <c r="BW13" i="5" a="1"/>
  <c r="BW13" i="5" s="1"/>
  <c r="BV13" i="5" a="1"/>
  <c r="BV13" i="5" s="1"/>
  <c r="BU13" i="5" a="1"/>
  <c r="BU13" i="5" s="1"/>
  <c r="BT13" i="5" a="1"/>
  <c r="BT13" i="5" s="1"/>
  <c r="BW12" i="5" a="1"/>
  <c r="BW12" i="5" s="1"/>
  <c r="BV12" i="5" a="1"/>
  <c r="BV12" i="5" s="1"/>
  <c r="BU12" i="5" a="1"/>
  <c r="BU12" i="5" s="1"/>
  <c r="BT12" i="5" a="1"/>
  <c r="BT12" i="5" s="1"/>
  <c r="BW11" i="5" a="1"/>
  <c r="BW11" i="5" s="1"/>
  <c r="BV11" i="5" a="1"/>
  <c r="BV11" i="5" s="1"/>
  <c r="BU11" i="5" a="1"/>
  <c r="BU11" i="5" s="1"/>
  <c r="BT11" i="5" a="1"/>
  <c r="BT11" i="5" s="1"/>
  <c r="BW10" i="5" a="1"/>
  <c r="BW10" i="5" s="1"/>
  <c r="BV10" i="5" a="1"/>
  <c r="BV10" i="5" s="1"/>
  <c r="BU10" i="5" a="1"/>
  <c r="BU10" i="5" s="1"/>
  <c r="BT10" i="5" a="1"/>
  <c r="BT10" i="5" s="1"/>
  <c r="BW9" i="5" a="1"/>
  <c r="BW9" i="5" s="1"/>
  <c r="BV9" i="5" a="1"/>
  <c r="BV9" i="5" s="1"/>
  <c r="BU9" i="5" a="1"/>
  <c r="BU9" i="5" s="1"/>
  <c r="BT9" i="5" a="1"/>
  <c r="BT9" i="5" s="1"/>
  <c r="BW8" i="5" a="1"/>
  <c r="BW8" i="5" s="1"/>
  <c r="BV8" i="5" a="1"/>
  <c r="BV8" i="5" s="1"/>
  <c r="BU8" i="5" a="1"/>
  <c r="BU8" i="5" s="1"/>
  <c r="BT8" i="5" a="1"/>
  <c r="BT8" i="5" s="1"/>
  <c r="BW7" i="5" a="1"/>
  <c r="BW7" i="5" s="1"/>
  <c r="BV7" i="5" a="1"/>
  <c r="BV7" i="5" s="1"/>
  <c r="BU7" i="5" a="1"/>
  <c r="BU7" i="5" s="1"/>
  <c r="BT7" i="5" a="1"/>
  <c r="BT7" i="5" s="1"/>
  <c r="BW6" i="5" a="1"/>
  <c r="BW6" i="5" s="1"/>
  <c r="BV6" i="5" a="1"/>
  <c r="BV6" i="5" s="1"/>
  <c r="BU6" i="5" a="1"/>
  <c r="BU6" i="5" s="1"/>
  <c r="BT6" i="5" a="1"/>
  <c r="BT6" i="5" s="1"/>
  <c r="BW5" i="5" a="1"/>
  <c r="BW5" i="5" s="1"/>
  <c r="BV5" i="5" a="1"/>
  <c r="BV5" i="5" s="1"/>
  <c r="BU5" i="5" a="1"/>
  <c r="BU5" i="5" s="1"/>
  <c r="BT5" i="5" a="1"/>
  <c r="BT5" i="5" s="1"/>
  <c r="BW4" i="5" a="1"/>
  <c r="BW4" i="5" s="1"/>
  <c r="BV4" i="5" a="1"/>
  <c r="BV4" i="5" s="1"/>
  <c r="BU4" i="5" a="1"/>
  <c r="BU4" i="5" s="1"/>
  <c r="BW3" i="5" a="1"/>
  <c r="BW3" i="5" s="1"/>
  <c r="BV3" i="5" a="1"/>
  <c r="BV3" i="5" s="1"/>
  <c r="BU3" i="5" a="1"/>
  <c r="BU3" i="5" s="1"/>
  <c r="BT3" i="5" a="1"/>
  <c r="BT3" i="5" s="1"/>
  <c r="BM62" i="5" a="1"/>
  <c r="BM62" i="5" s="1"/>
  <c r="BL62" i="5" a="1"/>
  <c r="BL62" i="5" s="1"/>
  <c r="BK62" i="5" a="1"/>
  <c r="BK62" i="5" s="1"/>
  <c r="BJ62" i="5" a="1"/>
  <c r="BJ62" i="5" s="1"/>
  <c r="BM61" i="5" a="1"/>
  <c r="BM61" i="5" s="1"/>
  <c r="BL61" i="5" a="1"/>
  <c r="BL61" i="5" s="1"/>
  <c r="BK61" i="5" a="1"/>
  <c r="BK61" i="5" s="1"/>
  <c r="BJ61" i="5" a="1"/>
  <c r="BJ61" i="5" s="1"/>
  <c r="BM60" i="5" a="1"/>
  <c r="BM60" i="5" s="1"/>
  <c r="BL60" i="5" a="1"/>
  <c r="BL60" i="5" s="1"/>
  <c r="BK60" i="5" a="1"/>
  <c r="BK60" i="5" s="1"/>
  <c r="BJ60" i="5" a="1"/>
  <c r="BJ60" i="5" s="1"/>
  <c r="BM59" i="5" a="1"/>
  <c r="BM59" i="5" s="1"/>
  <c r="BL59" i="5" a="1"/>
  <c r="BL59" i="5" s="1"/>
  <c r="BK59" i="5" a="1"/>
  <c r="BK59" i="5" s="1"/>
  <c r="BJ59" i="5" a="1"/>
  <c r="BJ59" i="5" s="1"/>
  <c r="BM58" i="5" a="1"/>
  <c r="BM58" i="5" s="1"/>
  <c r="BL58" i="5" a="1"/>
  <c r="BL58" i="5" s="1"/>
  <c r="BK58" i="5" a="1"/>
  <c r="BK58" i="5" s="1"/>
  <c r="BJ58" i="5" a="1"/>
  <c r="BJ58" i="5" s="1"/>
  <c r="BM57" i="5" a="1"/>
  <c r="BM57" i="5" s="1"/>
  <c r="BL57" i="5" a="1"/>
  <c r="BL57" i="5" s="1"/>
  <c r="BK57" i="5" a="1"/>
  <c r="BK57" i="5" s="1"/>
  <c r="BJ57" i="5" a="1"/>
  <c r="BJ57" i="5" s="1"/>
  <c r="BM56" i="5" a="1"/>
  <c r="BM56" i="5" s="1"/>
  <c r="BL56" i="5" a="1"/>
  <c r="BL56" i="5" s="1"/>
  <c r="BK56" i="5" a="1"/>
  <c r="BK56" i="5" s="1"/>
  <c r="BJ56" i="5" a="1"/>
  <c r="BJ56" i="5" s="1"/>
  <c r="BM55" i="5" a="1"/>
  <c r="BM55" i="5" s="1"/>
  <c r="BL55" i="5" a="1"/>
  <c r="BL55" i="5" s="1"/>
  <c r="BK55" i="5" a="1"/>
  <c r="BK55" i="5" s="1"/>
  <c r="BJ55" i="5" a="1"/>
  <c r="BJ55" i="5" s="1"/>
  <c r="BM54" i="5" a="1"/>
  <c r="BM54" i="5" s="1"/>
  <c r="BL54" i="5" a="1"/>
  <c r="BL54" i="5" s="1"/>
  <c r="BK54" i="5" a="1"/>
  <c r="BK54" i="5" s="1"/>
  <c r="BJ54" i="5" a="1"/>
  <c r="BJ54" i="5" s="1"/>
  <c r="BM53" i="5" a="1"/>
  <c r="BM53" i="5" s="1"/>
  <c r="BL53" i="5" a="1"/>
  <c r="BL53" i="5" s="1"/>
  <c r="BK53" i="5" a="1"/>
  <c r="BK53" i="5" s="1"/>
  <c r="BJ53" i="5" a="1"/>
  <c r="BJ53" i="5" s="1"/>
  <c r="BM52" i="5" a="1"/>
  <c r="BM52" i="5" s="1"/>
  <c r="BL52" i="5" a="1"/>
  <c r="BL52" i="5" s="1"/>
  <c r="BK52" i="5" a="1"/>
  <c r="BK52" i="5" s="1"/>
  <c r="BJ52" i="5" a="1"/>
  <c r="BJ52" i="5" s="1"/>
  <c r="BM51" i="5" a="1"/>
  <c r="BM51" i="5" s="1"/>
  <c r="BL51" i="5" a="1"/>
  <c r="BL51" i="5" s="1"/>
  <c r="BK51" i="5" a="1"/>
  <c r="BK51" i="5" s="1"/>
  <c r="BJ51" i="5" a="1"/>
  <c r="BJ51" i="5" s="1"/>
  <c r="BM50" i="5" a="1"/>
  <c r="BM50" i="5" s="1"/>
  <c r="BL50" i="5" a="1"/>
  <c r="BL50" i="5" s="1"/>
  <c r="BK50" i="5" a="1"/>
  <c r="BK50" i="5" s="1"/>
  <c r="BJ50" i="5" a="1"/>
  <c r="BJ50" i="5" s="1"/>
  <c r="BM49" i="5" a="1"/>
  <c r="BM49" i="5" s="1"/>
  <c r="BL49" i="5" a="1"/>
  <c r="BL49" i="5" s="1"/>
  <c r="BK49" i="5" a="1"/>
  <c r="BK49" i="5" s="1"/>
  <c r="BJ49" i="5" a="1"/>
  <c r="BJ49" i="5" s="1"/>
  <c r="BM48" i="5" a="1"/>
  <c r="BM48" i="5" s="1"/>
  <c r="BL48" i="5" a="1"/>
  <c r="BL48" i="5" s="1"/>
  <c r="BK48" i="5" a="1"/>
  <c r="BK48" i="5" s="1"/>
  <c r="BJ48" i="5" a="1"/>
  <c r="BJ48" i="5" s="1"/>
  <c r="BM47" i="5" a="1"/>
  <c r="BM47" i="5" s="1"/>
  <c r="BL47" i="5" a="1"/>
  <c r="BL47" i="5" s="1"/>
  <c r="BK47" i="5" a="1"/>
  <c r="BK47" i="5" s="1"/>
  <c r="BJ47" i="5" a="1"/>
  <c r="BJ47" i="5" s="1"/>
  <c r="BM46" i="5" a="1"/>
  <c r="BM46" i="5" s="1"/>
  <c r="BL46" i="5" a="1"/>
  <c r="BL46" i="5" s="1"/>
  <c r="BK46" i="5" a="1"/>
  <c r="BK46" i="5" s="1"/>
  <c r="BJ46" i="5" a="1"/>
  <c r="BJ46" i="5" s="1"/>
  <c r="BM45" i="5" a="1"/>
  <c r="BM45" i="5" s="1"/>
  <c r="BL45" i="5" a="1"/>
  <c r="BL45" i="5" s="1"/>
  <c r="BK45" i="5" a="1"/>
  <c r="BK45" i="5" s="1"/>
  <c r="BJ45" i="5" a="1"/>
  <c r="BJ45" i="5" s="1"/>
  <c r="BM44" i="5" a="1"/>
  <c r="BM44" i="5" s="1"/>
  <c r="BL44" i="5" a="1"/>
  <c r="BL44" i="5" s="1"/>
  <c r="BK44" i="5" a="1"/>
  <c r="BK44" i="5" s="1"/>
  <c r="BJ44" i="5" a="1"/>
  <c r="BJ44" i="5" s="1"/>
  <c r="BM43" i="5" a="1"/>
  <c r="BM43" i="5" s="1"/>
  <c r="BL43" i="5" a="1"/>
  <c r="BL43" i="5" s="1"/>
  <c r="BK43" i="5" a="1"/>
  <c r="BK43" i="5" s="1"/>
  <c r="BJ43" i="5" a="1"/>
  <c r="BJ43" i="5" s="1"/>
  <c r="BM42" i="5" a="1"/>
  <c r="BM42" i="5" s="1"/>
  <c r="BL42" i="5" a="1"/>
  <c r="BL42" i="5" s="1"/>
  <c r="BK42" i="5" a="1"/>
  <c r="BK42" i="5" s="1"/>
  <c r="BJ42" i="5" a="1"/>
  <c r="BJ42" i="5" s="1"/>
  <c r="BM41" i="5" a="1"/>
  <c r="BM41" i="5" s="1"/>
  <c r="BL41" i="5" a="1"/>
  <c r="BL41" i="5" s="1"/>
  <c r="BK41" i="5" a="1"/>
  <c r="BK41" i="5" s="1"/>
  <c r="BJ41" i="5" a="1"/>
  <c r="BJ41" i="5" s="1"/>
  <c r="BM40" i="5" a="1"/>
  <c r="BM40" i="5" s="1"/>
  <c r="BL40" i="5" a="1"/>
  <c r="BL40" i="5" s="1"/>
  <c r="BK40" i="5" a="1"/>
  <c r="BK40" i="5" s="1"/>
  <c r="BJ40" i="5" a="1"/>
  <c r="BJ40" i="5" s="1"/>
  <c r="BM39" i="5" a="1"/>
  <c r="BM39" i="5" s="1"/>
  <c r="BL39" i="5" a="1"/>
  <c r="BL39" i="5" s="1"/>
  <c r="BK39" i="5" a="1"/>
  <c r="BK39" i="5" s="1"/>
  <c r="BJ39" i="5" a="1"/>
  <c r="BJ39" i="5" s="1"/>
  <c r="BM38" i="5" a="1"/>
  <c r="BM38" i="5" s="1"/>
  <c r="BL38" i="5" a="1"/>
  <c r="BL38" i="5" s="1"/>
  <c r="BK38" i="5" a="1"/>
  <c r="BK38" i="5" s="1"/>
  <c r="BJ38" i="5" a="1"/>
  <c r="BJ38" i="5" s="1"/>
  <c r="BM37" i="5" a="1"/>
  <c r="BM37" i="5" s="1"/>
  <c r="BL37" i="5" a="1"/>
  <c r="BL37" i="5" s="1"/>
  <c r="BK37" i="5" a="1"/>
  <c r="BK37" i="5" s="1"/>
  <c r="BJ37" i="5" a="1"/>
  <c r="BJ37" i="5" s="1"/>
  <c r="BM36" i="5" a="1"/>
  <c r="BM36" i="5" s="1"/>
  <c r="BL36" i="5" a="1"/>
  <c r="BL36" i="5" s="1"/>
  <c r="BK36" i="5" a="1"/>
  <c r="BK36" i="5" s="1"/>
  <c r="BJ36" i="5" a="1"/>
  <c r="BJ36" i="5" s="1"/>
  <c r="BM35" i="5" a="1"/>
  <c r="BM35" i="5" s="1"/>
  <c r="BL35" i="5" a="1"/>
  <c r="BL35" i="5" s="1"/>
  <c r="BK35" i="5" a="1"/>
  <c r="BK35" i="5" s="1"/>
  <c r="BJ35" i="5" a="1"/>
  <c r="BJ35" i="5" s="1"/>
  <c r="BM34" i="5" a="1"/>
  <c r="BM34" i="5" s="1"/>
  <c r="BL34" i="5" a="1"/>
  <c r="BL34" i="5" s="1"/>
  <c r="BK34" i="5" a="1"/>
  <c r="BK34" i="5" s="1"/>
  <c r="BJ34" i="5" a="1"/>
  <c r="BJ34" i="5" s="1"/>
  <c r="BM33" i="5" a="1"/>
  <c r="BM33" i="5" s="1"/>
  <c r="BL33" i="5" a="1"/>
  <c r="BL33" i="5" s="1"/>
  <c r="BK33" i="5" a="1"/>
  <c r="BK33" i="5" s="1"/>
  <c r="BJ33" i="5" a="1"/>
  <c r="BJ33" i="5" s="1"/>
  <c r="BM32" i="5" a="1"/>
  <c r="BM32" i="5" s="1"/>
  <c r="BL32" i="5" a="1"/>
  <c r="BL32" i="5" s="1"/>
  <c r="BK32" i="5" a="1"/>
  <c r="BK32" i="5" s="1"/>
  <c r="BJ32" i="5" a="1"/>
  <c r="BJ32" i="5" s="1"/>
  <c r="BM31" i="5" a="1"/>
  <c r="BM31" i="5" s="1"/>
  <c r="BL31" i="5" a="1"/>
  <c r="BL31" i="5" s="1"/>
  <c r="BK31" i="5" a="1"/>
  <c r="BK31" i="5" s="1"/>
  <c r="BJ31" i="5" a="1"/>
  <c r="BJ31" i="5" s="1"/>
  <c r="BM30" i="5" a="1"/>
  <c r="BM30" i="5" s="1"/>
  <c r="BL30" i="5" a="1"/>
  <c r="BL30" i="5" s="1"/>
  <c r="BK30" i="5" a="1"/>
  <c r="BK30" i="5" s="1"/>
  <c r="BJ30" i="5" a="1"/>
  <c r="BJ30" i="5" s="1"/>
  <c r="BM29" i="5" a="1"/>
  <c r="BM29" i="5" s="1"/>
  <c r="BL29" i="5" a="1"/>
  <c r="BL29" i="5" s="1"/>
  <c r="BK29" i="5" a="1"/>
  <c r="BK29" i="5" s="1"/>
  <c r="BJ29" i="5" a="1"/>
  <c r="BJ29" i="5" s="1"/>
  <c r="BM28" i="5" a="1"/>
  <c r="BM28" i="5" s="1"/>
  <c r="BL28" i="5" a="1"/>
  <c r="BL28" i="5" s="1"/>
  <c r="BK28" i="5" a="1"/>
  <c r="BK28" i="5" s="1"/>
  <c r="BJ28" i="5" a="1"/>
  <c r="BJ28" i="5" s="1"/>
  <c r="BM27" i="5" a="1"/>
  <c r="BM27" i="5" s="1"/>
  <c r="BL27" i="5" a="1"/>
  <c r="BL27" i="5" s="1"/>
  <c r="BK27" i="5" a="1"/>
  <c r="BK27" i="5" s="1"/>
  <c r="BJ27" i="5" a="1"/>
  <c r="BJ27" i="5" s="1"/>
  <c r="BM26" i="5" a="1"/>
  <c r="BM26" i="5" s="1"/>
  <c r="BL26" i="5" a="1"/>
  <c r="BL26" i="5" s="1"/>
  <c r="BK26" i="5" a="1"/>
  <c r="BK26" i="5" s="1"/>
  <c r="BJ26" i="5" a="1"/>
  <c r="BJ26" i="5" s="1"/>
  <c r="BM25" i="5" a="1"/>
  <c r="BM25" i="5" s="1"/>
  <c r="BL25" i="5" a="1"/>
  <c r="BL25" i="5" s="1"/>
  <c r="BK25" i="5" a="1"/>
  <c r="BK25" i="5" s="1"/>
  <c r="BJ25" i="5" a="1"/>
  <c r="BJ25" i="5" s="1"/>
  <c r="BM24" i="5" a="1"/>
  <c r="BM24" i="5" s="1"/>
  <c r="BL24" i="5" a="1"/>
  <c r="BL24" i="5" s="1"/>
  <c r="BK24" i="5" a="1"/>
  <c r="BK24" i="5" s="1"/>
  <c r="BJ24" i="5" a="1"/>
  <c r="BJ24" i="5" s="1"/>
  <c r="BM23" i="5" a="1"/>
  <c r="BM23" i="5" s="1"/>
  <c r="BL23" i="5" a="1"/>
  <c r="BL23" i="5" s="1"/>
  <c r="BK23" i="5" a="1"/>
  <c r="BK23" i="5" s="1"/>
  <c r="BJ23" i="5" a="1"/>
  <c r="BJ23" i="5" s="1"/>
  <c r="BM22" i="5" a="1"/>
  <c r="BM22" i="5" s="1"/>
  <c r="BL22" i="5" a="1"/>
  <c r="BL22" i="5" s="1"/>
  <c r="BK22" i="5" a="1"/>
  <c r="BK22" i="5" s="1"/>
  <c r="BJ22" i="5" a="1"/>
  <c r="BJ22" i="5" s="1"/>
  <c r="BM21" i="5" a="1"/>
  <c r="BM21" i="5" s="1"/>
  <c r="BL21" i="5" a="1"/>
  <c r="BL21" i="5" s="1"/>
  <c r="BK21" i="5" a="1"/>
  <c r="BK21" i="5" s="1"/>
  <c r="BJ21" i="5" a="1"/>
  <c r="BJ21" i="5" s="1"/>
  <c r="BM20" i="5" a="1"/>
  <c r="BM20" i="5" s="1"/>
  <c r="BL20" i="5" a="1"/>
  <c r="BL20" i="5" s="1"/>
  <c r="BK20" i="5" a="1"/>
  <c r="BK20" i="5" s="1"/>
  <c r="BJ20" i="5" a="1"/>
  <c r="BJ20" i="5" s="1"/>
  <c r="BM19" i="5" a="1"/>
  <c r="BM19" i="5" s="1"/>
  <c r="BL19" i="5" a="1"/>
  <c r="BL19" i="5" s="1"/>
  <c r="BK19" i="5" a="1"/>
  <c r="BK19" i="5" s="1"/>
  <c r="BJ19" i="5" a="1"/>
  <c r="BJ19" i="5" s="1"/>
  <c r="BM18" i="5" a="1"/>
  <c r="BM18" i="5" s="1"/>
  <c r="BL18" i="5" a="1"/>
  <c r="BL18" i="5" s="1"/>
  <c r="BK18" i="5" a="1"/>
  <c r="BK18" i="5" s="1"/>
  <c r="BJ18" i="5" a="1"/>
  <c r="BJ18" i="5" s="1"/>
  <c r="BM17" i="5" a="1"/>
  <c r="BM17" i="5" s="1"/>
  <c r="BL17" i="5" a="1"/>
  <c r="BL17" i="5" s="1"/>
  <c r="BK17" i="5" a="1"/>
  <c r="BK17" i="5" s="1"/>
  <c r="BJ17" i="5" a="1"/>
  <c r="BJ17" i="5" s="1"/>
  <c r="BM16" i="5" a="1"/>
  <c r="BM16" i="5" s="1"/>
  <c r="BL16" i="5" a="1"/>
  <c r="BL16" i="5" s="1"/>
  <c r="BK16" i="5" a="1"/>
  <c r="BK16" i="5" s="1"/>
  <c r="BJ16" i="5" a="1"/>
  <c r="BJ16" i="5" s="1"/>
  <c r="BM15" i="5" a="1"/>
  <c r="BM15" i="5" s="1"/>
  <c r="BL15" i="5" a="1"/>
  <c r="BL15" i="5" s="1"/>
  <c r="BK15" i="5" a="1"/>
  <c r="BK15" i="5" s="1"/>
  <c r="BJ15" i="5" a="1"/>
  <c r="BJ15" i="5" s="1"/>
  <c r="BM14" i="5" a="1"/>
  <c r="BM14" i="5" s="1"/>
  <c r="BL14" i="5" a="1"/>
  <c r="BL14" i="5" s="1"/>
  <c r="BK14" i="5" a="1"/>
  <c r="BK14" i="5" s="1"/>
  <c r="BJ14" i="5" a="1"/>
  <c r="BJ14" i="5" s="1"/>
  <c r="BM13" i="5" a="1"/>
  <c r="BM13" i="5" s="1"/>
  <c r="BL13" i="5" a="1"/>
  <c r="BL13" i="5" s="1"/>
  <c r="BK13" i="5" a="1"/>
  <c r="BK13" i="5" s="1"/>
  <c r="BJ13" i="5" a="1"/>
  <c r="BJ13" i="5" s="1"/>
  <c r="BM12" i="5" a="1"/>
  <c r="BM12" i="5" s="1"/>
  <c r="BL12" i="5" a="1"/>
  <c r="BL12" i="5" s="1"/>
  <c r="BK12" i="5" a="1"/>
  <c r="BK12" i="5" s="1"/>
  <c r="BJ12" i="5" a="1"/>
  <c r="BJ12" i="5" s="1"/>
  <c r="BM11" i="5" a="1"/>
  <c r="BM11" i="5" s="1"/>
  <c r="BL11" i="5" a="1"/>
  <c r="BL11" i="5" s="1"/>
  <c r="BK11" i="5" a="1"/>
  <c r="BK11" i="5" s="1"/>
  <c r="BJ11" i="5" a="1"/>
  <c r="BJ11" i="5" s="1"/>
  <c r="BM10" i="5" a="1"/>
  <c r="BM10" i="5" s="1"/>
  <c r="BL10" i="5" a="1"/>
  <c r="BL10" i="5" s="1"/>
  <c r="BK10" i="5" a="1"/>
  <c r="BK10" i="5" s="1"/>
  <c r="BJ10" i="5" a="1"/>
  <c r="BJ10" i="5" s="1"/>
  <c r="BM9" i="5" a="1"/>
  <c r="BM9" i="5" s="1"/>
  <c r="BL9" i="5" a="1"/>
  <c r="BL9" i="5" s="1"/>
  <c r="BK9" i="5" a="1"/>
  <c r="BK9" i="5" s="1"/>
  <c r="BJ9" i="5" a="1"/>
  <c r="BJ9" i="5" s="1"/>
  <c r="BM8" i="5" a="1"/>
  <c r="BM8" i="5" s="1"/>
  <c r="BL8" i="5" a="1"/>
  <c r="BL8" i="5" s="1"/>
  <c r="BK8" i="5" a="1"/>
  <c r="BK8" i="5" s="1"/>
  <c r="BJ8" i="5" a="1"/>
  <c r="BJ8" i="5" s="1"/>
  <c r="BM7" i="5" a="1"/>
  <c r="BM7" i="5" s="1"/>
  <c r="BL7" i="5" a="1"/>
  <c r="BL7" i="5" s="1"/>
  <c r="BK7" i="5" a="1"/>
  <c r="BK7" i="5" s="1"/>
  <c r="BJ7" i="5" a="1"/>
  <c r="BJ7" i="5" s="1"/>
  <c r="BM6" i="5" a="1"/>
  <c r="BM6" i="5" s="1"/>
  <c r="BL6" i="5" a="1"/>
  <c r="BL6" i="5" s="1"/>
  <c r="BK6" i="5" a="1"/>
  <c r="BK6" i="5" s="1"/>
  <c r="BJ6" i="5" a="1"/>
  <c r="BJ6" i="5" s="1"/>
  <c r="BM5" i="5" a="1"/>
  <c r="BM5" i="5" s="1"/>
  <c r="BL5" i="5" a="1"/>
  <c r="BL5" i="5" s="1"/>
  <c r="BK5" i="5" a="1"/>
  <c r="BK5" i="5" s="1"/>
  <c r="BJ5" i="5" a="1"/>
  <c r="BJ5" i="5" s="1"/>
  <c r="BM4" i="5" a="1"/>
  <c r="BM4" i="5" s="1"/>
  <c r="BL4" i="5" a="1"/>
  <c r="BL4" i="5" s="1"/>
  <c r="BK4" i="5" a="1"/>
  <c r="BK4" i="5" s="1"/>
  <c r="BM3" i="5" a="1"/>
  <c r="BM3" i="5" s="1"/>
  <c r="BL3" i="5" a="1"/>
  <c r="BL3" i="5" s="1"/>
  <c r="BK3" i="5" a="1"/>
  <c r="BK3" i="5" s="1"/>
  <c r="BJ3" i="5" a="1"/>
  <c r="BJ3" i="5" s="1"/>
  <c r="BC62" i="5" a="1"/>
  <c r="BC62" i="5" s="1"/>
  <c r="BB62" i="5" a="1"/>
  <c r="BB62" i="5" s="1"/>
  <c r="BA62" i="5" a="1"/>
  <c r="BA62" i="5" s="1"/>
  <c r="AZ62" i="5" a="1"/>
  <c r="AZ62" i="5" s="1"/>
  <c r="BC61" i="5" a="1"/>
  <c r="BC61" i="5" s="1"/>
  <c r="BB61" i="5" a="1"/>
  <c r="BB61" i="5" s="1"/>
  <c r="BA61" i="5" a="1"/>
  <c r="BA61" i="5" s="1"/>
  <c r="AZ61" i="5" a="1"/>
  <c r="AZ61" i="5" s="1"/>
  <c r="BC60" i="5" a="1"/>
  <c r="BC60" i="5" s="1"/>
  <c r="BB60" i="5" a="1"/>
  <c r="BB60" i="5" s="1"/>
  <c r="BA60" i="5" a="1"/>
  <c r="BA60" i="5" s="1"/>
  <c r="AZ60" i="5" a="1"/>
  <c r="AZ60" i="5" s="1"/>
  <c r="BC59" i="5" a="1"/>
  <c r="BC59" i="5" s="1"/>
  <c r="BB59" i="5" a="1"/>
  <c r="BB59" i="5" s="1"/>
  <c r="BA59" i="5" a="1"/>
  <c r="BA59" i="5" s="1"/>
  <c r="AZ59" i="5" a="1"/>
  <c r="AZ59" i="5" s="1"/>
  <c r="BC58" i="5" a="1"/>
  <c r="BC58" i="5" s="1"/>
  <c r="BB58" i="5" a="1"/>
  <c r="BB58" i="5" s="1"/>
  <c r="BA58" i="5" a="1"/>
  <c r="BA58" i="5" s="1"/>
  <c r="AZ58" i="5" a="1"/>
  <c r="AZ58" i="5" s="1"/>
  <c r="BC57" i="5" a="1"/>
  <c r="BC57" i="5" s="1"/>
  <c r="BB57" i="5" a="1"/>
  <c r="BB57" i="5" s="1"/>
  <c r="BA57" i="5" a="1"/>
  <c r="BA57" i="5" s="1"/>
  <c r="AZ57" i="5" a="1"/>
  <c r="AZ57" i="5" s="1"/>
  <c r="BC56" i="5" a="1"/>
  <c r="BC56" i="5" s="1"/>
  <c r="BB56" i="5" a="1"/>
  <c r="BB56" i="5" s="1"/>
  <c r="BA56" i="5" a="1"/>
  <c r="BA56" i="5" s="1"/>
  <c r="AZ56" i="5" a="1"/>
  <c r="AZ56" i="5" s="1"/>
  <c r="BC55" i="5" a="1"/>
  <c r="BC55" i="5" s="1"/>
  <c r="BB55" i="5" a="1"/>
  <c r="BB55" i="5" s="1"/>
  <c r="BA55" i="5" a="1"/>
  <c r="BA55" i="5" s="1"/>
  <c r="AZ55" i="5" a="1"/>
  <c r="AZ55" i="5" s="1"/>
  <c r="BC54" i="5" a="1"/>
  <c r="BC54" i="5" s="1"/>
  <c r="BB54" i="5" a="1"/>
  <c r="BB54" i="5" s="1"/>
  <c r="BA54" i="5" a="1"/>
  <c r="BA54" i="5" s="1"/>
  <c r="AZ54" i="5" a="1"/>
  <c r="AZ54" i="5" s="1"/>
  <c r="BC53" i="5" a="1"/>
  <c r="BC53" i="5" s="1"/>
  <c r="BB53" i="5" a="1"/>
  <c r="BB53" i="5" s="1"/>
  <c r="BA53" i="5" a="1"/>
  <c r="BA53" i="5" s="1"/>
  <c r="AZ53" i="5" a="1"/>
  <c r="AZ53" i="5" s="1"/>
  <c r="BC52" i="5" a="1"/>
  <c r="BC52" i="5" s="1"/>
  <c r="BB52" i="5" a="1"/>
  <c r="BB52" i="5" s="1"/>
  <c r="BA52" i="5" a="1"/>
  <c r="BA52" i="5" s="1"/>
  <c r="AZ52" i="5" a="1"/>
  <c r="AZ52" i="5" s="1"/>
  <c r="BC51" i="5" a="1"/>
  <c r="BC51" i="5" s="1"/>
  <c r="BB51" i="5" a="1"/>
  <c r="BB51" i="5" s="1"/>
  <c r="BA51" i="5" a="1"/>
  <c r="BA51" i="5" s="1"/>
  <c r="AZ51" i="5" a="1"/>
  <c r="AZ51" i="5" s="1"/>
  <c r="BC50" i="5" a="1"/>
  <c r="BC50" i="5" s="1"/>
  <c r="BB50" i="5" a="1"/>
  <c r="BB50" i="5" s="1"/>
  <c r="BA50" i="5" a="1"/>
  <c r="BA50" i="5" s="1"/>
  <c r="AZ50" i="5" a="1"/>
  <c r="AZ50" i="5" s="1"/>
  <c r="BC49" i="5" a="1"/>
  <c r="BC49" i="5" s="1"/>
  <c r="BB49" i="5" a="1"/>
  <c r="BB49" i="5" s="1"/>
  <c r="BA49" i="5" a="1"/>
  <c r="BA49" i="5" s="1"/>
  <c r="AZ49" i="5" a="1"/>
  <c r="AZ49" i="5" s="1"/>
  <c r="BC48" i="5" a="1"/>
  <c r="BC48" i="5" s="1"/>
  <c r="BB48" i="5" a="1"/>
  <c r="BB48" i="5" s="1"/>
  <c r="BA48" i="5" a="1"/>
  <c r="BA48" i="5" s="1"/>
  <c r="AZ48" i="5" a="1"/>
  <c r="AZ48" i="5" s="1"/>
  <c r="BC47" i="5" a="1"/>
  <c r="BC47" i="5" s="1"/>
  <c r="BB47" i="5" a="1"/>
  <c r="BB47" i="5" s="1"/>
  <c r="BA47" i="5" a="1"/>
  <c r="BA47" i="5" s="1"/>
  <c r="AZ47" i="5" a="1"/>
  <c r="AZ47" i="5" s="1"/>
  <c r="BC46" i="5" a="1"/>
  <c r="BC46" i="5" s="1"/>
  <c r="BB46" i="5" a="1"/>
  <c r="BB46" i="5" s="1"/>
  <c r="BA46" i="5" a="1"/>
  <c r="BA46" i="5" s="1"/>
  <c r="AZ46" i="5" a="1"/>
  <c r="AZ46" i="5" s="1"/>
  <c r="BC45" i="5" a="1"/>
  <c r="BC45" i="5" s="1"/>
  <c r="BB45" i="5" a="1"/>
  <c r="BB45" i="5" s="1"/>
  <c r="BA45" i="5" a="1"/>
  <c r="BA45" i="5" s="1"/>
  <c r="AZ45" i="5" a="1"/>
  <c r="AZ45" i="5" s="1"/>
  <c r="BC44" i="5" a="1"/>
  <c r="BC44" i="5" s="1"/>
  <c r="BB44" i="5" a="1"/>
  <c r="BB44" i="5" s="1"/>
  <c r="BA44" i="5" a="1"/>
  <c r="BA44" i="5" s="1"/>
  <c r="AZ44" i="5" a="1"/>
  <c r="AZ44" i="5" s="1"/>
  <c r="BC43" i="5" a="1"/>
  <c r="BC43" i="5" s="1"/>
  <c r="BB43" i="5" a="1"/>
  <c r="BB43" i="5" s="1"/>
  <c r="BA43" i="5" a="1"/>
  <c r="BA43" i="5" s="1"/>
  <c r="AZ43" i="5" a="1"/>
  <c r="AZ43" i="5" s="1"/>
  <c r="BC42" i="5" a="1"/>
  <c r="BC42" i="5" s="1"/>
  <c r="BB42" i="5" a="1"/>
  <c r="BB42" i="5" s="1"/>
  <c r="BA42" i="5" a="1"/>
  <c r="BA42" i="5" s="1"/>
  <c r="AZ42" i="5" a="1"/>
  <c r="AZ42" i="5" s="1"/>
  <c r="BC41" i="5" a="1"/>
  <c r="BC41" i="5" s="1"/>
  <c r="BB41" i="5" a="1"/>
  <c r="BB41" i="5" s="1"/>
  <c r="BA41" i="5" a="1"/>
  <c r="BA41" i="5" s="1"/>
  <c r="AZ41" i="5" a="1"/>
  <c r="AZ41" i="5" s="1"/>
  <c r="BC40" i="5" a="1"/>
  <c r="BC40" i="5" s="1"/>
  <c r="BB40" i="5" a="1"/>
  <c r="BB40" i="5" s="1"/>
  <c r="BA40" i="5" a="1"/>
  <c r="BA40" i="5" s="1"/>
  <c r="AZ40" i="5" a="1"/>
  <c r="AZ40" i="5" s="1"/>
  <c r="BC39" i="5" a="1"/>
  <c r="BC39" i="5" s="1"/>
  <c r="BB39" i="5" a="1"/>
  <c r="BB39" i="5" s="1"/>
  <c r="BA39" i="5" a="1"/>
  <c r="BA39" i="5" s="1"/>
  <c r="AZ39" i="5" a="1"/>
  <c r="AZ39" i="5" s="1"/>
  <c r="BC38" i="5" a="1"/>
  <c r="BC38" i="5" s="1"/>
  <c r="BB38" i="5" a="1"/>
  <c r="BB38" i="5" s="1"/>
  <c r="BA38" i="5" a="1"/>
  <c r="BA38" i="5" s="1"/>
  <c r="AZ38" i="5" a="1"/>
  <c r="AZ38" i="5" s="1"/>
  <c r="BC37" i="5" a="1"/>
  <c r="BC37" i="5" s="1"/>
  <c r="BB37" i="5" a="1"/>
  <c r="BB37" i="5" s="1"/>
  <c r="BA37" i="5" a="1"/>
  <c r="BA37" i="5" s="1"/>
  <c r="AZ37" i="5" a="1"/>
  <c r="AZ37" i="5" s="1"/>
  <c r="BC36" i="5" a="1"/>
  <c r="BC36" i="5" s="1"/>
  <c r="BB36" i="5" a="1"/>
  <c r="BB36" i="5" s="1"/>
  <c r="BA36" i="5" a="1"/>
  <c r="BA36" i="5" s="1"/>
  <c r="AZ36" i="5" a="1"/>
  <c r="AZ36" i="5" s="1"/>
  <c r="BC35" i="5" a="1"/>
  <c r="BC35" i="5" s="1"/>
  <c r="BB35" i="5" a="1"/>
  <c r="BB35" i="5" s="1"/>
  <c r="BA35" i="5" a="1"/>
  <c r="BA35" i="5" s="1"/>
  <c r="AZ35" i="5" a="1"/>
  <c r="AZ35" i="5" s="1"/>
  <c r="BC34" i="5" a="1"/>
  <c r="BC34" i="5" s="1"/>
  <c r="BB34" i="5" a="1"/>
  <c r="BB34" i="5" s="1"/>
  <c r="BA34" i="5" a="1"/>
  <c r="BA34" i="5" s="1"/>
  <c r="AZ34" i="5" a="1"/>
  <c r="AZ34" i="5" s="1"/>
  <c r="BC33" i="5" a="1"/>
  <c r="BC33" i="5" s="1"/>
  <c r="BB33" i="5" a="1"/>
  <c r="BB33" i="5" s="1"/>
  <c r="BA33" i="5" a="1"/>
  <c r="BA33" i="5" s="1"/>
  <c r="AZ33" i="5" a="1"/>
  <c r="AZ33" i="5" s="1"/>
  <c r="BC32" i="5" a="1"/>
  <c r="BC32" i="5" s="1"/>
  <c r="BB32" i="5" a="1"/>
  <c r="BB32" i="5" s="1"/>
  <c r="BA32" i="5" a="1"/>
  <c r="BA32" i="5" s="1"/>
  <c r="AZ32" i="5" a="1"/>
  <c r="AZ32" i="5" s="1"/>
  <c r="BC31" i="5" a="1"/>
  <c r="BC31" i="5" s="1"/>
  <c r="BB31" i="5" a="1"/>
  <c r="BB31" i="5" s="1"/>
  <c r="BA31" i="5" a="1"/>
  <c r="BA31" i="5" s="1"/>
  <c r="AZ31" i="5" a="1"/>
  <c r="AZ31" i="5" s="1"/>
  <c r="BC30" i="5" a="1"/>
  <c r="BC30" i="5" s="1"/>
  <c r="BB30" i="5" a="1"/>
  <c r="BB30" i="5" s="1"/>
  <c r="BA30" i="5" a="1"/>
  <c r="BA30" i="5" s="1"/>
  <c r="AZ30" i="5" a="1"/>
  <c r="AZ30" i="5" s="1"/>
  <c r="BC29" i="5" a="1"/>
  <c r="BC29" i="5" s="1"/>
  <c r="BB29" i="5" a="1"/>
  <c r="BB29" i="5" s="1"/>
  <c r="BA29" i="5" a="1"/>
  <c r="BA29" i="5" s="1"/>
  <c r="AZ29" i="5" a="1"/>
  <c r="AZ29" i="5" s="1"/>
  <c r="BC28" i="5" a="1"/>
  <c r="BC28" i="5" s="1"/>
  <c r="BB28" i="5" a="1"/>
  <c r="BB28" i="5" s="1"/>
  <c r="BA28" i="5" a="1"/>
  <c r="BA28" i="5" s="1"/>
  <c r="AZ28" i="5" a="1"/>
  <c r="AZ28" i="5" s="1"/>
  <c r="BC27" i="5" a="1"/>
  <c r="BC27" i="5" s="1"/>
  <c r="BB27" i="5" a="1"/>
  <c r="BB27" i="5" s="1"/>
  <c r="BA27" i="5" a="1"/>
  <c r="BA27" i="5" s="1"/>
  <c r="AZ27" i="5" a="1"/>
  <c r="AZ27" i="5" s="1"/>
  <c r="BC26" i="5" a="1"/>
  <c r="BC26" i="5" s="1"/>
  <c r="BB26" i="5" a="1"/>
  <c r="BB26" i="5" s="1"/>
  <c r="BA26" i="5" a="1"/>
  <c r="BA26" i="5" s="1"/>
  <c r="AZ26" i="5" a="1"/>
  <c r="AZ26" i="5" s="1"/>
  <c r="BC25" i="5" a="1"/>
  <c r="BC25" i="5" s="1"/>
  <c r="BB25" i="5" a="1"/>
  <c r="BB25" i="5" s="1"/>
  <c r="BA25" i="5" a="1"/>
  <c r="BA25" i="5" s="1"/>
  <c r="AZ25" i="5" a="1"/>
  <c r="AZ25" i="5" s="1"/>
  <c r="BC24" i="5" a="1"/>
  <c r="BC24" i="5" s="1"/>
  <c r="BB24" i="5" a="1"/>
  <c r="BB24" i="5" s="1"/>
  <c r="BA24" i="5" a="1"/>
  <c r="BA24" i="5" s="1"/>
  <c r="AZ24" i="5" a="1"/>
  <c r="AZ24" i="5" s="1"/>
  <c r="BC23" i="5" a="1"/>
  <c r="BC23" i="5" s="1"/>
  <c r="BB23" i="5" a="1"/>
  <c r="BB23" i="5" s="1"/>
  <c r="BA23" i="5" a="1"/>
  <c r="BA23" i="5" s="1"/>
  <c r="AZ23" i="5" a="1"/>
  <c r="AZ23" i="5" s="1"/>
  <c r="BC22" i="5" a="1"/>
  <c r="BC22" i="5" s="1"/>
  <c r="BB22" i="5" a="1"/>
  <c r="BB22" i="5" s="1"/>
  <c r="BA22" i="5" a="1"/>
  <c r="BA22" i="5" s="1"/>
  <c r="AZ22" i="5" a="1"/>
  <c r="AZ22" i="5" s="1"/>
  <c r="BC21" i="5" a="1"/>
  <c r="BC21" i="5" s="1"/>
  <c r="BB21" i="5" a="1"/>
  <c r="BB21" i="5" s="1"/>
  <c r="BA21" i="5" a="1"/>
  <c r="BA21" i="5" s="1"/>
  <c r="AZ21" i="5" a="1"/>
  <c r="AZ21" i="5" s="1"/>
  <c r="BC20" i="5" a="1"/>
  <c r="BC20" i="5" s="1"/>
  <c r="BB20" i="5" a="1"/>
  <c r="BB20" i="5" s="1"/>
  <c r="BA20" i="5" a="1"/>
  <c r="BA20" i="5" s="1"/>
  <c r="AZ20" i="5" a="1"/>
  <c r="AZ20" i="5" s="1"/>
  <c r="BC19" i="5" a="1"/>
  <c r="BC19" i="5" s="1"/>
  <c r="BB19" i="5" a="1"/>
  <c r="BB19" i="5" s="1"/>
  <c r="BA19" i="5" a="1"/>
  <c r="BA19" i="5" s="1"/>
  <c r="AZ19" i="5" a="1"/>
  <c r="AZ19" i="5" s="1"/>
  <c r="BC18" i="5" a="1"/>
  <c r="BC18" i="5" s="1"/>
  <c r="BB18" i="5" a="1"/>
  <c r="BB18" i="5" s="1"/>
  <c r="BA18" i="5" a="1"/>
  <c r="BA18" i="5" s="1"/>
  <c r="AZ18" i="5" a="1"/>
  <c r="AZ18" i="5" s="1"/>
  <c r="BC17" i="5" a="1"/>
  <c r="BC17" i="5" s="1"/>
  <c r="BB17" i="5" a="1"/>
  <c r="BB17" i="5" s="1"/>
  <c r="BA17" i="5" a="1"/>
  <c r="BA17" i="5" s="1"/>
  <c r="AZ17" i="5" a="1"/>
  <c r="AZ17" i="5" s="1"/>
  <c r="BC16" i="5" a="1"/>
  <c r="BC16" i="5" s="1"/>
  <c r="BB16" i="5" a="1"/>
  <c r="BB16" i="5" s="1"/>
  <c r="BA16" i="5" a="1"/>
  <c r="BA16" i="5" s="1"/>
  <c r="AZ16" i="5" a="1"/>
  <c r="AZ16" i="5" s="1"/>
  <c r="BC15" i="5" a="1"/>
  <c r="BC15" i="5" s="1"/>
  <c r="BB15" i="5" a="1"/>
  <c r="BB15" i="5" s="1"/>
  <c r="BA15" i="5" a="1"/>
  <c r="BA15" i="5" s="1"/>
  <c r="AZ15" i="5" a="1"/>
  <c r="AZ15" i="5" s="1"/>
  <c r="BC14" i="5" a="1"/>
  <c r="BC14" i="5" s="1"/>
  <c r="BB14" i="5" a="1"/>
  <c r="BB14" i="5" s="1"/>
  <c r="BA14" i="5" a="1"/>
  <c r="BA14" i="5" s="1"/>
  <c r="AZ14" i="5" a="1"/>
  <c r="AZ14" i="5" s="1"/>
  <c r="BC13" i="5" a="1"/>
  <c r="BC13" i="5" s="1"/>
  <c r="BB13" i="5" a="1"/>
  <c r="BB13" i="5" s="1"/>
  <c r="BA13" i="5" a="1"/>
  <c r="BA13" i="5" s="1"/>
  <c r="AZ13" i="5" a="1"/>
  <c r="AZ13" i="5" s="1"/>
  <c r="BC12" i="5" a="1"/>
  <c r="BC12" i="5" s="1"/>
  <c r="BB12" i="5" a="1"/>
  <c r="BB12" i="5" s="1"/>
  <c r="BA12" i="5" a="1"/>
  <c r="BA12" i="5" s="1"/>
  <c r="AZ12" i="5" a="1"/>
  <c r="AZ12" i="5" s="1"/>
  <c r="BC11" i="5" a="1"/>
  <c r="BC11" i="5" s="1"/>
  <c r="BB11" i="5" a="1"/>
  <c r="BB11" i="5" s="1"/>
  <c r="BA11" i="5" a="1"/>
  <c r="BA11" i="5" s="1"/>
  <c r="AZ11" i="5" a="1"/>
  <c r="AZ11" i="5" s="1"/>
  <c r="BC10" i="5" a="1"/>
  <c r="BC10" i="5" s="1"/>
  <c r="BB10" i="5" a="1"/>
  <c r="BB10" i="5" s="1"/>
  <c r="BA10" i="5" a="1"/>
  <c r="BA10" i="5" s="1"/>
  <c r="AZ10" i="5" a="1"/>
  <c r="AZ10" i="5" s="1"/>
  <c r="BC9" i="5" a="1"/>
  <c r="BC9" i="5" s="1"/>
  <c r="BB9" i="5" a="1"/>
  <c r="BB9" i="5" s="1"/>
  <c r="BA9" i="5" a="1"/>
  <c r="BA9" i="5" s="1"/>
  <c r="AZ9" i="5" a="1"/>
  <c r="AZ9" i="5" s="1"/>
  <c r="BC8" i="5" a="1"/>
  <c r="BC8" i="5" s="1"/>
  <c r="BB8" i="5" a="1"/>
  <c r="BB8" i="5" s="1"/>
  <c r="BA8" i="5" a="1"/>
  <c r="BA8" i="5" s="1"/>
  <c r="AZ8" i="5" a="1"/>
  <c r="AZ8" i="5" s="1"/>
  <c r="BC7" i="5" a="1"/>
  <c r="BC7" i="5" s="1"/>
  <c r="BB7" i="5" a="1"/>
  <c r="BB7" i="5" s="1"/>
  <c r="BA7" i="5" a="1"/>
  <c r="BA7" i="5" s="1"/>
  <c r="AZ7" i="5" a="1"/>
  <c r="AZ7" i="5" s="1"/>
  <c r="BC6" i="5" a="1"/>
  <c r="BC6" i="5" s="1"/>
  <c r="BB6" i="5" a="1"/>
  <c r="BB6" i="5" s="1"/>
  <c r="BA6" i="5" a="1"/>
  <c r="BA6" i="5" s="1"/>
  <c r="AZ6" i="5" a="1"/>
  <c r="AZ6" i="5" s="1"/>
  <c r="BC5" i="5" a="1"/>
  <c r="BC5" i="5" s="1"/>
  <c r="BB5" i="5" a="1"/>
  <c r="BB5" i="5" s="1"/>
  <c r="BA5" i="5" a="1"/>
  <c r="BA5" i="5" s="1"/>
  <c r="AZ5" i="5" a="1"/>
  <c r="AZ5" i="5" s="1"/>
  <c r="BC4" i="5" a="1"/>
  <c r="BC4" i="5" s="1"/>
  <c r="BB4" i="5" a="1"/>
  <c r="BB4" i="5" s="1"/>
  <c r="BA4" i="5" a="1"/>
  <c r="BA4" i="5" s="1"/>
  <c r="BC3" i="5" a="1"/>
  <c r="BC3" i="5" s="1"/>
  <c r="BB3" i="5" a="1"/>
  <c r="BB3" i="5" s="1"/>
  <c r="BA3" i="5" a="1"/>
  <c r="BA3" i="5" s="1"/>
  <c r="AZ3" i="5" a="1"/>
  <c r="AZ3" i="5" s="1"/>
  <c r="AS62" i="5" a="1"/>
  <c r="AS62" i="5" s="1"/>
  <c r="AR62" i="5" a="1"/>
  <c r="AR62" i="5" s="1"/>
  <c r="AQ62" i="5" a="1"/>
  <c r="AQ62" i="5" s="1"/>
  <c r="AP62" i="5" a="1"/>
  <c r="AP62" i="5" s="1"/>
  <c r="AS61" i="5" a="1"/>
  <c r="AS61" i="5" s="1"/>
  <c r="AR61" i="5" a="1"/>
  <c r="AR61" i="5" s="1"/>
  <c r="AQ61" i="5" a="1"/>
  <c r="AQ61" i="5" s="1"/>
  <c r="AP61" i="5" a="1"/>
  <c r="AP61" i="5" s="1"/>
  <c r="AS60" i="5" a="1"/>
  <c r="AS60" i="5" s="1"/>
  <c r="AR60" i="5" a="1"/>
  <c r="AR60" i="5" s="1"/>
  <c r="AQ60" i="5" a="1"/>
  <c r="AQ60" i="5" s="1"/>
  <c r="AP60" i="5" a="1"/>
  <c r="AP60" i="5" s="1"/>
  <c r="AS59" i="5" a="1"/>
  <c r="AS59" i="5" s="1"/>
  <c r="AR59" i="5" a="1"/>
  <c r="AR59" i="5" s="1"/>
  <c r="AQ59" i="5" a="1"/>
  <c r="AQ59" i="5" s="1"/>
  <c r="AP59" i="5" a="1"/>
  <c r="AP59" i="5" s="1"/>
  <c r="AS58" i="5" a="1"/>
  <c r="AS58" i="5" s="1"/>
  <c r="AR58" i="5" a="1"/>
  <c r="AR58" i="5" s="1"/>
  <c r="AQ58" i="5" a="1"/>
  <c r="AQ58" i="5" s="1"/>
  <c r="AP58" i="5" a="1"/>
  <c r="AP58" i="5" s="1"/>
  <c r="AS57" i="5" a="1"/>
  <c r="AS57" i="5" s="1"/>
  <c r="AR57" i="5" a="1"/>
  <c r="AR57" i="5" s="1"/>
  <c r="AQ57" i="5" a="1"/>
  <c r="AQ57" i="5" s="1"/>
  <c r="AP57" i="5" a="1"/>
  <c r="AP57" i="5" s="1"/>
  <c r="AS56" i="5" a="1"/>
  <c r="AS56" i="5" s="1"/>
  <c r="AR56" i="5" a="1"/>
  <c r="AR56" i="5" s="1"/>
  <c r="AQ56" i="5" a="1"/>
  <c r="AQ56" i="5" s="1"/>
  <c r="AP56" i="5" a="1"/>
  <c r="AP56" i="5" s="1"/>
  <c r="AS55" i="5" a="1"/>
  <c r="AS55" i="5" s="1"/>
  <c r="AR55" i="5" a="1"/>
  <c r="AR55" i="5" s="1"/>
  <c r="AQ55" i="5" a="1"/>
  <c r="AQ55" i="5" s="1"/>
  <c r="AP55" i="5" a="1"/>
  <c r="AP55" i="5" s="1"/>
  <c r="AS54" i="5" a="1"/>
  <c r="AS54" i="5" s="1"/>
  <c r="AR54" i="5" a="1"/>
  <c r="AR54" i="5" s="1"/>
  <c r="AQ54" i="5" a="1"/>
  <c r="AQ54" i="5" s="1"/>
  <c r="AP54" i="5" a="1"/>
  <c r="AP54" i="5" s="1"/>
  <c r="AS53" i="5" a="1"/>
  <c r="AS53" i="5" s="1"/>
  <c r="AR53" i="5" a="1"/>
  <c r="AR53" i="5" s="1"/>
  <c r="AQ53" i="5" a="1"/>
  <c r="AQ53" i="5" s="1"/>
  <c r="AP53" i="5" a="1"/>
  <c r="AP53" i="5" s="1"/>
  <c r="AS52" i="5" a="1"/>
  <c r="AS52" i="5" s="1"/>
  <c r="AR52" i="5" a="1"/>
  <c r="AR52" i="5" s="1"/>
  <c r="AQ52" i="5" a="1"/>
  <c r="AQ52" i="5" s="1"/>
  <c r="AP52" i="5" a="1"/>
  <c r="AP52" i="5" s="1"/>
  <c r="AS51" i="5" a="1"/>
  <c r="AS51" i="5" s="1"/>
  <c r="AR51" i="5" a="1"/>
  <c r="AR51" i="5" s="1"/>
  <c r="AQ51" i="5" a="1"/>
  <c r="AQ51" i="5" s="1"/>
  <c r="AP51" i="5" a="1"/>
  <c r="AP51" i="5" s="1"/>
  <c r="AS50" i="5" a="1"/>
  <c r="AS50" i="5" s="1"/>
  <c r="AR50" i="5" a="1"/>
  <c r="AR50" i="5" s="1"/>
  <c r="AQ50" i="5" a="1"/>
  <c r="AQ50" i="5" s="1"/>
  <c r="AP50" i="5" a="1"/>
  <c r="AP50" i="5" s="1"/>
  <c r="AS49" i="5" a="1"/>
  <c r="AS49" i="5" s="1"/>
  <c r="AR49" i="5" a="1"/>
  <c r="AR49" i="5" s="1"/>
  <c r="AQ49" i="5" a="1"/>
  <c r="AQ49" i="5" s="1"/>
  <c r="AP49" i="5" a="1"/>
  <c r="AP49" i="5" s="1"/>
  <c r="AS48" i="5" a="1"/>
  <c r="AS48" i="5" s="1"/>
  <c r="AR48" i="5" a="1"/>
  <c r="AR48" i="5" s="1"/>
  <c r="AQ48" i="5" a="1"/>
  <c r="AQ48" i="5" s="1"/>
  <c r="AP48" i="5" a="1"/>
  <c r="AP48" i="5" s="1"/>
  <c r="AS47" i="5" a="1"/>
  <c r="AS47" i="5" s="1"/>
  <c r="AR47" i="5" a="1"/>
  <c r="AR47" i="5" s="1"/>
  <c r="AQ47" i="5" a="1"/>
  <c r="AQ47" i="5" s="1"/>
  <c r="AP47" i="5" a="1"/>
  <c r="AP47" i="5" s="1"/>
  <c r="AS46" i="5" a="1"/>
  <c r="AS46" i="5" s="1"/>
  <c r="AR46" i="5" a="1"/>
  <c r="AR46" i="5" s="1"/>
  <c r="AQ46" i="5" a="1"/>
  <c r="AQ46" i="5" s="1"/>
  <c r="AP46" i="5" a="1"/>
  <c r="AP46" i="5" s="1"/>
  <c r="AS45" i="5" a="1"/>
  <c r="AS45" i="5" s="1"/>
  <c r="AR45" i="5" a="1"/>
  <c r="AR45" i="5" s="1"/>
  <c r="AQ45" i="5" a="1"/>
  <c r="AQ45" i="5" s="1"/>
  <c r="AP45" i="5" a="1"/>
  <c r="AP45" i="5" s="1"/>
  <c r="AS44" i="5" a="1"/>
  <c r="AS44" i="5" s="1"/>
  <c r="AR44" i="5" a="1"/>
  <c r="AR44" i="5" s="1"/>
  <c r="AQ44" i="5" a="1"/>
  <c r="AQ44" i="5" s="1"/>
  <c r="AP44" i="5" a="1"/>
  <c r="AP44" i="5" s="1"/>
  <c r="AS43" i="5" a="1"/>
  <c r="AS43" i="5" s="1"/>
  <c r="AR43" i="5" a="1"/>
  <c r="AR43" i="5" s="1"/>
  <c r="AQ43" i="5" a="1"/>
  <c r="AQ43" i="5" s="1"/>
  <c r="AP43" i="5" a="1"/>
  <c r="AP43" i="5" s="1"/>
  <c r="AS42" i="5" a="1"/>
  <c r="AS42" i="5" s="1"/>
  <c r="AR42" i="5" a="1"/>
  <c r="AR42" i="5" s="1"/>
  <c r="AQ42" i="5" a="1"/>
  <c r="AQ42" i="5" s="1"/>
  <c r="AP42" i="5" a="1"/>
  <c r="AP42" i="5" s="1"/>
  <c r="AS41" i="5" a="1"/>
  <c r="AS41" i="5" s="1"/>
  <c r="AR41" i="5" a="1"/>
  <c r="AR41" i="5" s="1"/>
  <c r="AQ41" i="5" a="1"/>
  <c r="AQ41" i="5" s="1"/>
  <c r="AP41" i="5" a="1"/>
  <c r="AP41" i="5" s="1"/>
  <c r="AS40" i="5" a="1"/>
  <c r="AS40" i="5" s="1"/>
  <c r="AR40" i="5" a="1"/>
  <c r="AR40" i="5" s="1"/>
  <c r="AQ40" i="5" a="1"/>
  <c r="AQ40" i="5" s="1"/>
  <c r="AP40" i="5" a="1"/>
  <c r="AP40" i="5" s="1"/>
  <c r="AS39" i="5" a="1"/>
  <c r="AS39" i="5" s="1"/>
  <c r="AR39" i="5" a="1"/>
  <c r="AR39" i="5" s="1"/>
  <c r="AQ39" i="5" a="1"/>
  <c r="AQ39" i="5" s="1"/>
  <c r="AP39" i="5" a="1"/>
  <c r="AP39" i="5" s="1"/>
  <c r="AS38" i="5" a="1"/>
  <c r="AS38" i="5" s="1"/>
  <c r="AR38" i="5" a="1"/>
  <c r="AR38" i="5" s="1"/>
  <c r="AQ38" i="5" a="1"/>
  <c r="AQ38" i="5" s="1"/>
  <c r="AP38" i="5" a="1"/>
  <c r="AP38" i="5" s="1"/>
  <c r="AS37" i="5" a="1"/>
  <c r="AS37" i="5" s="1"/>
  <c r="AR37" i="5" a="1"/>
  <c r="AR37" i="5" s="1"/>
  <c r="AQ37" i="5" a="1"/>
  <c r="AQ37" i="5" s="1"/>
  <c r="AP37" i="5" a="1"/>
  <c r="AP37" i="5" s="1"/>
  <c r="AS36" i="5" a="1"/>
  <c r="AS36" i="5" s="1"/>
  <c r="AR36" i="5" a="1"/>
  <c r="AR36" i="5" s="1"/>
  <c r="AQ36" i="5" a="1"/>
  <c r="AQ36" i="5" s="1"/>
  <c r="AP36" i="5" a="1"/>
  <c r="AP36" i="5" s="1"/>
  <c r="AS35" i="5" a="1"/>
  <c r="AS35" i="5" s="1"/>
  <c r="AR35" i="5" a="1"/>
  <c r="AR35" i="5" s="1"/>
  <c r="AQ35" i="5" a="1"/>
  <c r="AQ35" i="5" s="1"/>
  <c r="AP35" i="5" a="1"/>
  <c r="AP35" i="5" s="1"/>
  <c r="AS34" i="5" a="1"/>
  <c r="AS34" i="5" s="1"/>
  <c r="AR34" i="5" a="1"/>
  <c r="AR34" i="5" s="1"/>
  <c r="AQ34" i="5" a="1"/>
  <c r="AQ34" i="5" s="1"/>
  <c r="AP34" i="5" a="1"/>
  <c r="AP34" i="5" s="1"/>
  <c r="AS33" i="5" a="1"/>
  <c r="AS33" i="5" s="1"/>
  <c r="AR33" i="5" a="1"/>
  <c r="AR33" i="5" s="1"/>
  <c r="AQ33" i="5" a="1"/>
  <c r="AQ33" i="5" s="1"/>
  <c r="AP33" i="5" a="1"/>
  <c r="AP33" i="5" s="1"/>
  <c r="AS32" i="5" a="1"/>
  <c r="AS32" i="5" s="1"/>
  <c r="AR32" i="5" a="1"/>
  <c r="AR32" i="5" s="1"/>
  <c r="AQ32" i="5" a="1"/>
  <c r="AQ32" i="5" s="1"/>
  <c r="AP32" i="5" a="1"/>
  <c r="AP32" i="5" s="1"/>
  <c r="AS31" i="5" a="1"/>
  <c r="AS31" i="5" s="1"/>
  <c r="AR31" i="5" a="1"/>
  <c r="AR31" i="5" s="1"/>
  <c r="AQ31" i="5" a="1"/>
  <c r="AQ31" i="5" s="1"/>
  <c r="AP31" i="5" a="1"/>
  <c r="AP31" i="5" s="1"/>
  <c r="AS30" i="5" a="1"/>
  <c r="AS30" i="5" s="1"/>
  <c r="AR30" i="5" a="1"/>
  <c r="AR30" i="5" s="1"/>
  <c r="AQ30" i="5" a="1"/>
  <c r="AQ30" i="5" s="1"/>
  <c r="AP30" i="5" a="1"/>
  <c r="AP30" i="5" s="1"/>
  <c r="AS29" i="5" a="1"/>
  <c r="AS29" i="5" s="1"/>
  <c r="AR29" i="5" a="1"/>
  <c r="AR29" i="5" s="1"/>
  <c r="AQ29" i="5" a="1"/>
  <c r="AQ29" i="5" s="1"/>
  <c r="AP29" i="5" a="1"/>
  <c r="AP29" i="5" s="1"/>
  <c r="AS28" i="5" a="1"/>
  <c r="AS28" i="5" s="1"/>
  <c r="AR28" i="5" a="1"/>
  <c r="AR28" i="5" s="1"/>
  <c r="AQ28" i="5" a="1"/>
  <c r="AQ28" i="5" s="1"/>
  <c r="AP28" i="5" a="1"/>
  <c r="AP28" i="5" s="1"/>
  <c r="AS27" i="5" a="1"/>
  <c r="AS27" i="5" s="1"/>
  <c r="AR27" i="5" a="1"/>
  <c r="AR27" i="5" s="1"/>
  <c r="AQ27" i="5" a="1"/>
  <c r="AQ27" i="5" s="1"/>
  <c r="AP27" i="5" a="1"/>
  <c r="AP27" i="5" s="1"/>
  <c r="AS26" i="5" a="1"/>
  <c r="AS26" i="5" s="1"/>
  <c r="AR26" i="5" a="1"/>
  <c r="AR26" i="5" s="1"/>
  <c r="AQ26" i="5" a="1"/>
  <c r="AQ26" i="5" s="1"/>
  <c r="AP26" i="5" a="1"/>
  <c r="AP26" i="5" s="1"/>
  <c r="AS25" i="5" a="1"/>
  <c r="AS25" i="5" s="1"/>
  <c r="AR25" i="5" a="1"/>
  <c r="AR25" i="5" s="1"/>
  <c r="AQ25" i="5" a="1"/>
  <c r="AQ25" i="5" s="1"/>
  <c r="AP25" i="5" a="1"/>
  <c r="AP25" i="5" s="1"/>
  <c r="AS24" i="5" a="1"/>
  <c r="AS24" i="5" s="1"/>
  <c r="AR24" i="5" a="1"/>
  <c r="AR24" i="5" s="1"/>
  <c r="AQ24" i="5" a="1"/>
  <c r="AQ24" i="5" s="1"/>
  <c r="AP24" i="5" a="1"/>
  <c r="AP24" i="5" s="1"/>
  <c r="AS23" i="5" a="1"/>
  <c r="AS23" i="5" s="1"/>
  <c r="AR23" i="5" a="1"/>
  <c r="AR23" i="5" s="1"/>
  <c r="AQ23" i="5" a="1"/>
  <c r="AQ23" i="5" s="1"/>
  <c r="AP23" i="5" a="1"/>
  <c r="AP23" i="5" s="1"/>
  <c r="AS22" i="5" a="1"/>
  <c r="AS22" i="5" s="1"/>
  <c r="AR22" i="5" a="1"/>
  <c r="AR22" i="5" s="1"/>
  <c r="AQ22" i="5" a="1"/>
  <c r="AQ22" i="5" s="1"/>
  <c r="AP22" i="5" a="1"/>
  <c r="AP22" i="5" s="1"/>
  <c r="AS21" i="5" a="1"/>
  <c r="AS21" i="5" s="1"/>
  <c r="AR21" i="5" a="1"/>
  <c r="AR21" i="5" s="1"/>
  <c r="AQ21" i="5" a="1"/>
  <c r="AQ21" i="5" s="1"/>
  <c r="AP21" i="5" a="1"/>
  <c r="AP21" i="5" s="1"/>
  <c r="AS20" i="5" a="1"/>
  <c r="AS20" i="5" s="1"/>
  <c r="AR20" i="5" a="1"/>
  <c r="AR20" i="5" s="1"/>
  <c r="AQ20" i="5" a="1"/>
  <c r="AQ20" i="5" s="1"/>
  <c r="AP20" i="5" a="1"/>
  <c r="AP20" i="5" s="1"/>
  <c r="AS19" i="5" a="1"/>
  <c r="AS19" i="5" s="1"/>
  <c r="AR19" i="5" a="1"/>
  <c r="AR19" i="5" s="1"/>
  <c r="AQ19" i="5" a="1"/>
  <c r="AQ19" i="5" s="1"/>
  <c r="AP19" i="5" a="1"/>
  <c r="AP19" i="5" s="1"/>
  <c r="AS18" i="5" a="1"/>
  <c r="AS18" i="5" s="1"/>
  <c r="AR18" i="5" a="1"/>
  <c r="AR18" i="5" s="1"/>
  <c r="AQ18" i="5" a="1"/>
  <c r="AQ18" i="5" s="1"/>
  <c r="AP18" i="5" a="1"/>
  <c r="AP18" i="5" s="1"/>
  <c r="AS17" i="5" a="1"/>
  <c r="AS17" i="5" s="1"/>
  <c r="AR17" i="5" a="1"/>
  <c r="AR17" i="5" s="1"/>
  <c r="AQ17" i="5" a="1"/>
  <c r="AQ17" i="5" s="1"/>
  <c r="AP17" i="5" a="1"/>
  <c r="AP17" i="5" s="1"/>
  <c r="AS16" i="5" a="1"/>
  <c r="AS16" i="5" s="1"/>
  <c r="AR16" i="5" a="1"/>
  <c r="AR16" i="5" s="1"/>
  <c r="AQ16" i="5" a="1"/>
  <c r="AQ16" i="5" s="1"/>
  <c r="AP16" i="5" a="1"/>
  <c r="AP16" i="5" s="1"/>
  <c r="AS15" i="5" a="1"/>
  <c r="AS15" i="5" s="1"/>
  <c r="AR15" i="5" a="1"/>
  <c r="AR15" i="5" s="1"/>
  <c r="AQ15" i="5" a="1"/>
  <c r="AQ15" i="5" s="1"/>
  <c r="AP15" i="5" a="1"/>
  <c r="AP15" i="5" s="1"/>
  <c r="AS14" i="5" a="1"/>
  <c r="AS14" i="5" s="1"/>
  <c r="AR14" i="5" a="1"/>
  <c r="AR14" i="5" s="1"/>
  <c r="AQ14" i="5" a="1"/>
  <c r="AQ14" i="5" s="1"/>
  <c r="AP14" i="5" a="1"/>
  <c r="AP14" i="5" s="1"/>
  <c r="AS13" i="5" a="1"/>
  <c r="AS13" i="5" s="1"/>
  <c r="AR13" i="5" a="1"/>
  <c r="AR13" i="5" s="1"/>
  <c r="AQ13" i="5" a="1"/>
  <c r="AQ13" i="5" s="1"/>
  <c r="AP13" i="5" a="1"/>
  <c r="AP13" i="5" s="1"/>
  <c r="AS12" i="5" a="1"/>
  <c r="AS12" i="5" s="1"/>
  <c r="AR12" i="5" a="1"/>
  <c r="AR12" i="5" s="1"/>
  <c r="AQ12" i="5" a="1"/>
  <c r="AQ12" i="5" s="1"/>
  <c r="AP12" i="5" a="1"/>
  <c r="AP12" i="5" s="1"/>
  <c r="AS11" i="5" a="1"/>
  <c r="AS11" i="5" s="1"/>
  <c r="AR11" i="5" a="1"/>
  <c r="AR11" i="5" s="1"/>
  <c r="AQ11" i="5" a="1"/>
  <c r="AQ11" i="5" s="1"/>
  <c r="AP11" i="5" a="1"/>
  <c r="AP11" i="5" s="1"/>
  <c r="AS10" i="5" a="1"/>
  <c r="AS10" i="5" s="1"/>
  <c r="AR10" i="5" a="1"/>
  <c r="AR10" i="5" s="1"/>
  <c r="AQ10" i="5" a="1"/>
  <c r="AQ10" i="5" s="1"/>
  <c r="AP10" i="5" a="1"/>
  <c r="AP10" i="5" s="1"/>
  <c r="AS9" i="5" a="1"/>
  <c r="AS9" i="5" s="1"/>
  <c r="AR9" i="5" a="1"/>
  <c r="AR9" i="5" s="1"/>
  <c r="AQ9" i="5" a="1"/>
  <c r="AQ9" i="5" s="1"/>
  <c r="AP9" i="5" a="1"/>
  <c r="AP9" i="5" s="1"/>
  <c r="AS8" i="5" a="1"/>
  <c r="AS8" i="5" s="1"/>
  <c r="AR8" i="5" a="1"/>
  <c r="AR8" i="5" s="1"/>
  <c r="AQ8" i="5" a="1"/>
  <c r="AQ8" i="5" s="1"/>
  <c r="AP8" i="5" a="1"/>
  <c r="AP8" i="5" s="1"/>
  <c r="AS7" i="5" a="1"/>
  <c r="AS7" i="5" s="1"/>
  <c r="AR7" i="5" a="1"/>
  <c r="AR7" i="5" s="1"/>
  <c r="AQ7" i="5" a="1"/>
  <c r="AQ7" i="5" s="1"/>
  <c r="AP7" i="5" a="1"/>
  <c r="AP7" i="5" s="1"/>
  <c r="AS6" i="5" a="1"/>
  <c r="AS6" i="5" s="1"/>
  <c r="AR6" i="5" a="1"/>
  <c r="AR6" i="5" s="1"/>
  <c r="AQ6" i="5" a="1"/>
  <c r="AQ6" i="5" s="1"/>
  <c r="AP6" i="5" a="1"/>
  <c r="AP6" i="5" s="1"/>
  <c r="AS5" i="5" a="1"/>
  <c r="AS5" i="5" s="1"/>
  <c r="AR5" i="5" a="1"/>
  <c r="AR5" i="5" s="1"/>
  <c r="AQ5" i="5" a="1"/>
  <c r="AQ5" i="5" s="1"/>
  <c r="AS4" i="5" a="1"/>
  <c r="AS4" i="5" s="1"/>
  <c r="AR4" i="5" a="1"/>
  <c r="AR4" i="5" s="1"/>
  <c r="AQ4" i="5" a="1"/>
  <c r="AQ4" i="5" s="1"/>
  <c r="AS3" i="5" a="1"/>
  <c r="AS3" i="5" s="1"/>
  <c r="AR3" i="5" a="1"/>
  <c r="AR3" i="5" s="1"/>
  <c r="AQ3" i="5" a="1"/>
  <c r="AQ3" i="5" s="1"/>
  <c r="AP3" i="5" a="1"/>
  <c r="AP3" i="5" s="1"/>
  <c r="AI62" i="5" a="1"/>
  <c r="AI62" i="5" s="1"/>
  <c r="AH62" i="5" a="1"/>
  <c r="AH62" i="5" s="1"/>
  <c r="AG62" i="5" a="1"/>
  <c r="AG62" i="5" s="1"/>
  <c r="AF62" i="5" a="1"/>
  <c r="AF62" i="5" s="1"/>
  <c r="AI61" i="5" a="1"/>
  <c r="AI61" i="5" s="1"/>
  <c r="AH61" i="5" a="1"/>
  <c r="AH61" i="5" s="1"/>
  <c r="AG61" i="5" a="1"/>
  <c r="AG61" i="5" s="1"/>
  <c r="AF61" i="5" a="1"/>
  <c r="AF61" i="5" s="1"/>
  <c r="AI60" i="5" a="1"/>
  <c r="AI60" i="5" s="1"/>
  <c r="AH60" i="5" a="1"/>
  <c r="AH60" i="5" s="1"/>
  <c r="AG60" i="5" a="1"/>
  <c r="AG60" i="5" s="1"/>
  <c r="AF60" i="5" a="1"/>
  <c r="AF60" i="5" s="1"/>
  <c r="AI59" i="5" a="1"/>
  <c r="AI59" i="5" s="1"/>
  <c r="AH59" i="5" a="1"/>
  <c r="AH59" i="5" s="1"/>
  <c r="AG59" i="5" a="1"/>
  <c r="AG59" i="5" s="1"/>
  <c r="AF59" i="5" a="1"/>
  <c r="AF59" i="5" s="1"/>
  <c r="AI58" i="5" a="1"/>
  <c r="AI58" i="5" s="1"/>
  <c r="AH58" i="5" a="1"/>
  <c r="AH58" i="5" s="1"/>
  <c r="AG58" i="5" a="1"/>
  <c r="AG58" i="5" s="1"/>
  <c r="AF58" i="5" a="1"/>
  <c r="AF58" i="5" s="1"/>
  <c r="AI57" i="5" a="1"/>
  <c r="AI57" i="5" s="1"/>
  <c r="AH57" i="5" a="1"/>
  <c r="AH57" i="5" s="1"/>
  <c r="AG57" i="5" a="1"/>
  <c r="AG57" i="5" s="1"/>
  <c r="AF57" i="5" a="1"/>
  <c r="AF57" i="5" s="1"/>
  <c r="AI56" i="5" a="1"/>
  <c r="AI56" i="5" s="1"/>
  <c r="AH56" i="5" a="1"/>
  <c r="AH56" i="5" s="1"/>
  <c r="AG56" i="5" a="1"/>
  <c r="AG56" i="5" s="1"/>
  <c r="AF56" i="5" a="1"/>
  <c r="AF56" i="5" s="1"/>
  <c r="AI55" i="5" a="1"/>
  <c r="AI55" i="5" s="1"/>
  <c r="AH55" i="5" a="1"/>
  <c r="AH55" i="5" s="1"/>
  <c r="AG55" i="5" a="1"/>
  <c r="AG55" i="5" s="1"/>
  <c r="AF55" i="5" a="1"/>
  <c r="AF55" i="5" s="1"/>
  <c r="AI54" i="5" a="1"/>
  <c r="AI54" i="5" s="1"/>
  <c r="AH54" i="5" a="1"/>
  <c r="AH54" i="5" s="1"/>
  <c r="AG54" i="5" a="1"/>
  <c r="AG54" i="5" s="1"/>
  <c r="AF54" i="5" a="1"/>
  <c r="AF54" i="5" s="1"/>
  <c r="AI53" i="5" a="1"/>
  <c r="AI53" i="5" s="1"/>
  <c r="AH53" i="5" a="1"/>
  <c r="AH53" i="5" s="1"/>
  <c r="AG53" i="5" a="1"/>
  <c r="AG53" i="5" s="1"/>
  <c r="AF53" i="5" a="1"/>
  <c r="AF53" i="5" s="1"/>
  <c r="AI52" i="5" a="1"/>
  <c r="AI52" i="5" s="1"/>
  <c r="AH52" i="5" a="1"/>
  <c r="AH52" i="5" s="1"/>
  <c r="AG52" i="5" a="1"/>
  <c r="AG52" i="5" s="1"/>
  <c r="AF52" i="5" a="1"/>
  <c r="AF52" i="5" s="1"/>
  <c r="AI51" i="5" a="1"/>
  <c r="AI51" i="5" s="1"/>
  <c r="AH51" i="5" a="1"/>
  <c r="AH51" i="5" s="1"/>
  <c r="AG51" i="5" a="1"/>
  <c r="AG51" i="5" s="1"/>
  <c r="AF51" i="5" a="1"/>
  <c r="AF51" i="5" s="1"/>
  <c r="AI50" i="5" a="1"/>
  <c r="AI50" i="5" s="1"/>
  <c r="AH50" i="5" a="1"/>
  <c r="AH50" i="5" s="1"/>
  <c r="AG50" i="5" a="1"/>
  <c r="AG50" i="5" s="1"/>
  <c r="AF50" i="5" a="1"/>
  <c r="AF50" i="5" s="1"/>
  <c r="AI49" i="5" a="1"/>
  <c r="AI49" i="5" s="1"/>
  <c r="AH49" i="5" a="1"/>
  <c r="AH49" i="5" s="1"/>
  <c r="AG49" i="5" a="1"/>
  <c r="AG49" i="5" s="1"/>
  <c r="AF49" i="5" a="1"/>
  <c r="AF49" i="5" s="1"/>
  <c r="AI48" i="5" a="1"/>
  <c r="AI48" i="5" s="1"/>
  <c r="AH48" i="5" a="1"/>
  <c r="AH48" i="5" s="1"/>
  <c r="AG48" i="5" a="1"/>
  <c r="AG48" i="5" s="1"/>
  <c r="AF48" i="5" a="1"/>
  <c r="AF48" i="5" s="1"/>
  <c r="AI47" i="5" a="1"/>
  <c r="AI47" i="5" s="1"/>
  <c r="AH47" i="5" a="1"/>
  <c r="AH47" i="5" s="1"/>
  <c r="AG47" i="5" a="1"/>
  <c r="AG47" i="5" s="1"/>
  <c r="AF47" i="5" a="1"/>
  <c r="AF47" i="5" s="1"/>
  <c r="AI46" i="5" a="1"/>
  <c r="AI46" i="5" s="1"/>
  <c r="AH46" i="5" a="1"/>
  <c r="AH46" i="5" s="1"/>
  <c r="AG46" i="5" a="1"/>
  <c r="AG46" i="5" s="1"/>
  <c r="AF46" i="5" a="1"/>
  <c r="AF46" i="5" s="1"/>
  <c r="AI45" i="5" a="1"/>
  <c r="AI45" i="5" s="1"/>
  <c r="AH45" i="5" a="1"/>
  <c r="AH45" i="5" s="1"/>
  <c r="AG45" i="5" a="1"/>
  <c r="AG45" i="5" s="1"/>
  <c r="AF45" i="5" a="1"/>
  <c r="AF45" i="5" s="1"/>
  <c r="AI44" i="5" a="1"/>
  <c r="AI44" i="5" s="1"/>
  <c r="AH44" i="5" a="1"/>
  <c r="AH44" i="5" s="1"/>
  <c r="AG44" i="5" a="1"/>
  <c r="AG44" i="5" s="1"/>
  <c r="AF44" i="5" a="1"/>
  <c r="AF44" i="5" s="1"/>
  <c r="AI43" i="5" a="1"/>
  <c r="AI43" i="5" s="1"/>
  <c r="AH43" i="5" a="1"/>
  <c r="AH43" i="5" s="1"/>
  <c r="AG43" i="5" a="1"/>
  <c r="AG43" i="5" s="1"/>
  <c r="AF43" i="5" a="1"/>
  <c r="AF43" i="5" s="1"/>
  <c r="AI42" i="5" a="1"/>
  <c r="AI42" i="5" s="1"/>
  <c r="AH42" i="5" a="1"/>
  <c r="AH42" i="5" s="1"/>
  <c r="AG42" i="5" a="1"/>
  <c r="AG42" i="5" s="1"/>
  <c r="AF42" i="5" a="1"/>
  <c r="AF42" i="5" s="1"/>
  <c r="AI41" i="5" a="1"/>
  <c r="AI41" i="5" s="1"/>
  <c r="AH41" i="5" a="1"/>
  <c r="AH41" i="5" s="1"/>
  <c r="AG41" i="5" a="1"/>
  <c r="AG41" i="5" s="1"/>
  <c r="AF41" i="5" a="1"/>
  <c r="AF41" i="5" s="1"/>
  <c r="AI40" i="5" a="1"/>
  <c r="AI40" i="5" s="1"/>
  <c r="AH40" i="5" a="1"/>
  <c r="AH40" i="5" s="1"/>
  <c r="AG40" i="5" a="1"/>
  <c r="AG40" i="5" s="1"/>
  <c r="AF40" i="5" a="1"/>
  <c r="AF40" i="5" s="1"/>
  <c r="AI39" i="5" a="1"/>
  <c r="AI39" i="5" s="1"/>
  <c r="AH39" i="5" a="1"/>
  <c r="AH39" i="5" s="1"/>
  <c r="AG39" i="5" a="1"/>
  <c r="AG39" i="5" s="1"/>
  <c r="AF39" i="5" a="1"/>
  <c r="AF39" i="5" s="1"/>
  <c r="AI38" i="5" a="1"/>
  <c r="AI38" i="5" s="1"/>
  <c r="AH38" i="5" a="1"/>
  <c r="AH38" i="5" s="1"/>
  <c r="AG38" i="5" a="1"/>
  <c r="AG38" i="5" s="1"/>
  <c r="AF38" i="5" a="1"/>
  <c r="AF38" i="5" s="1"/>
  <c r="AI37" i="5" a="1"/>
  <c r="AI37" i="5" s="1"/>
  <c r="AH37" i="5" a="1"/>
  <c r="AH37" i="5" s="1"/>
  <c r="AG37" i="5" a="1"/>
  <c r="AG37" i="5" s="1"/>
  <c r="AF37" i="5" a="1"/>
  <c r="AF37" i="5" s="1"/>
  <c r="AI36" i="5" a="1"/>
  <c r="AI36" i="5" s="1"/>
  <c r="AH36" i="5" a="1"/>
  <c r="AH36" i="5" s="1"/>
  <c r="AG36" i="5" a="1"/>
  <c r="AG36" i="5" s="1"/>
  <c r="AF36" i="5" a="1"/>
  <c r="AF36" i="5" s="1"/>
  <c r="AI35" i="5" a="1"/>
  <c r="AI35" i="5" s="1"/>
  <c r="AH35" i="5" a="1"/>
  <c r="AH35" i="5" s="1"/>
  <c r="AG35" i="5" a="1"/>
  <c r="AG35" i="5" s="1"/>
  <c r="AF35" i="5" a="1"/>
  <c r="AF35" i="5" s="1"/>
  <c r="AI34" i="5" a="1"/>
  <c r="AI34" i="5" s="1"/>
  <c r="AH34" i="5" a="1"/>
  <c r="AH34" i="5" s="1"/>
  <c r="AG34" i="5" a="1"/>
  <c r="AG34" i="5" s="1"/>
  <c r="AF34" i="5" a="1"/>
  <c r="AF34" i="5" s="1"/>
  <c r="AI33" i="5" a="1"/>
  <c r="AI33" i="5" s="1"/>
  <c r="AH33" i="5" a="1"/>
  <c r="AH33" i="5" s="1"/>
  <c r="AG33" i="5" a="1"/>
  <c r="AG33" i="5" s="1"/>
  <c r="AF33" i="5" a="1"/>
  <c r="AF33" i="5" s="1"/>
  <c r="AI32" i="5" a="1"/>
  <c r="AI32" i="5" s="1"/>
  <c r="AH32" i="5" a="1"/>
  <c r="AH32" i="5" s="1"/>
  <c r="AG32" i="5" a="1"/>
  <c r="AG32" i="5" s="1"/>
  <c r="AF32" i="5" a="1"/>
  <c r="AF32" i="5" s="1"/>
  <c r="AI31" i="5" a="1"/>
  <c r="AI31" i="5" s="1"/>
  <c r="AH31" i="5" a="1"/>
  <c r="AH31" i="5" s="1"/>
  <c r="AG31" i="5" a="1"/>
  <c r="AG31" i="5" s="1"/>
  <c r="AF31" i="5" a="1"/>
  <c r="AF31" i="5" s="1"/>
  <c r="AI30" i="5" a="1"/>
  <c r="AI30" i="5" s="1"/>
  <c r="AH30" i="5" a="1"/>
  <c r="AH30" i="5" s="1"/>
  <c r="AG30" i="5" a="1"/>
  <c r="AG30" i="5" s="1"/>
  <c r="AF30" i="5" a="1"/>
  <c r="AF30" i="5" s="1"/>
  <c r="AI29" i="5" a="1"/>
  <c r="AI29" i="5" s="1"/>
  <c r="AH29" i="5" a="1"/>
  <c r="AH29" i="5" s="1"/>
  <c r="AG29" i="5" a="1"/>
  <c r="AG29" i="5" s="1"/>
  <c r="AF29" i="5" a="1"/>
  <c r="AF29" i="5" s="1"/>
  <c r="AI28" i="5" a="1"/>
  <c r="AI28" i="5" s="1"/>
  <c r="AH28" i="5" a="1"/>
  <c r="AH28" i="5" s="1"/>
  <c r="AG28" i="5" a="1"/>
  <c r="AG28" i="5" s="1"/>
  <c r="AF28" i="5" a="1"/>
  <c r="AF28" i="5" s="1"/>
  <c r="AI27" i="5" a="1"/>
  <c r="AI27" i="5" s="1"/>
  <c r="AH27" i="5" a="1"/>
  <c r="AH27" i="5" s="1"/>
  <c r="AG27" i="5" a="1"/>
  <c r="AG27" i="5" s="1"/>
  <c r="AF27" i="5" a="1"/>
  <c r="AF27" i="5" s="1"/>
  <c r="AI26" i="5" a="1"/>
  <c r="AI26" i="5" s="1"/>
  <c r="AH26" i="5" a="1"/>
  <c r="AH26" i="5" s="1"/>
  <c r="AG26" i="5" a="1"/>
  <c r="AG26" i="5" s="1"/>
  <c r="AF26" i="5" a="1"/>
  <c r="AF26" i="5" s="1"/>
  <c r="AI25" i="5" a="1"/>
  <c r="AI25" i="5" s="1"/>
  <c r="AH25" i="5" a="1"/>
  <c r="AH25" i="5" s="1"/>
  <c r="AG25" i="5" a="1"/>
  <c r="AG25" i="5" s="1"/>
  <c r="AF25" i="5" a="1"/>
  <c r="AF25" i="5" s="1"/>
  <c r="AI24" i="5" a="1"/>
  <c r="AI24" i="5" s="1"/>
  <c r="AH24" i="5" a="1"/>
  <c r="AH24" i="5" s="1"/>
  <c r="AG24" i="5" a="1"/>
  <c r="AG24" i="5" s="1"/>
  <c r="AF24" i="5" a="1"/>
  <c r="AF24" i="5" s="1"/>
  <c r="AI23" i="5" a="1"/>
  <c r="AI23" i="5" s="1"/>
  <c r="AH23" i="5" a="1"/>
  <c r="AH23" i="5" s="1"/>
  <c r="AG23" i="5" a="1"/>
  <c r="AG23" i="5" s="1"/>
  <c r="AF23" i="5" a="1"/>
  <c r="AF23" i="5" s="1"/>
  <c r="AI22" i="5" a="1"/>
  <c r="AI22" i="5" s="1"/>
  <c r="AH22" i="5" a="1"/>
  <c r="AH22" i="5" s="1"/>
  <c r="AG22" i="5" a="1"/>
  <c r="AG22" i="5" s="1"/>
  <c r="AF22" i="5" a="1"/>
  <c r="AF22" i="5" s="1"/>
  <c r="AI21" i="5" a="1"/>
  <c r="AI21" i="5" s="1"/>
  <c r="AH21" i="5" a="1"/>
  <c r="AH21" i="5" s="1"/>
  <c r="AG21" i="5" a="1"/>
  <c r="AG21" i="5" s="1"/>
  <c r="AF21" i="5" a="1"/>
  <c r="AF21" i="5" s="1"/>
  <c r="AI20" i="5" a="1"/>
  <c r="AI20" i="5" s="1"/>
  <c r="AH20" i="5" a="1"/>
  <c r="AH20" i="5" s="1"/>
  <c r="AG20" i="5" a="1"/>
  <c r="AG20" i="5" s="1"/>
  <c r="AF20" i="5" a="1"/>
  <c r="AF20" i="5" s="1"/>
  <c r="AI19" i="5" a="1"/>
  <c r="AI19" i="5" s="1"/>
  <c r="AH19" i="5" a="1"/>
  <c r="AH19" i="5" s="1"/>
  <c r="AG19" i="5" a="1"/>
  <c r="AG19" i="5" s="1"/>
  <c r="AF19" i="5" a="1"/>
  <c r="AF19" i="5" s="1"/>
  <c r="AI18" i="5" a="1"/>
  <c r="AI18" i="5" s="1"/>
  <c r="AH18" i="5" a="1"/>
  <c r="AH18" i="5" s="1"/>
  <c r="AG18" i="5" a="1"/>
  <c r="AG18" i="5" s="1"/>
  <c r="AF18" i="5" a="1"/>
  <c r="AF18" i="5" s="1"/>
  <c r="AI17" i="5" a="1"/>
  <c r="AI17" i="5" s="1"/>
  <c r="AH17" i="5" a="1"/>
  <c r="AH17" i="5" s="1"/>
  <c r="AG17" i="5" a="1"/>
  <c r="AG17" i="5" s="1"/>
  <c r="AF17" i="5" a="1"/>
  <c r="AF17" i="5" s="1"/>
  <c r="AI16" i="5" a="1"/>
  <c r="AI16" i="5" s="1"/>
  <c r="AH16" i="5" a="1"/>
  <c r="AH16" i="5" s="1"/>
  <c r="AG16" i="5" a="1"/>
  <c r="AG16" i="5" s="1"/>
  <c r="AF16" i="5" a="1"/>
  <c r="AF16" i="5" s="1"/>
  <c r="AI15" i="5" a="1"/>
  <c r="AI15" i="5" s="1"/>
  <c r="AH15" i="5" a="1"/>
  <c r="AH15" i="5" s="1"/>
  <c r="AG15" i="5" a="1"/>
  <c r="AG15" i="5" s="1"/>
  <c r="AF15" i="5" a="1"/>
  <c r="AF15" i="5" s="1"/>
  <c r="AI14" i="5" a="1"/>
  <c r="AI14" i="5" s="1"/>
  <c r="AH14" i="5" a="1"/>
  <c r="AH14" i="5" s="1"/>
  <c r="AG14" i="5" a="1"/>
  <c r="AG14" i="5" s="1"/>
  <c r="AF14" i="5" a="1"/>
  <c r="AF14" i="5" s="1"/>
  <c r="AI13" i="5" a="1"/>
  <c r="AI13" i="5" s="1"/>
  <c r="AH13" i="5" a="1"/>
  <c r="AH13" i="5" s="1"/>
  <c r="AG13" i="5" a="1"/>
  <c r="AG13" i="5" s="1"/>
  <c r="AF13" i="5" a="1"/>
  <c r="AF13" i="5" s="1"/>
  <c r="AI12" i="5" a="1"/>
  <c r="AI12" i="5" s="1"/>
  <c r="AH12" i="5" a="1"/>
  <c r="AH12" i="5" s="1"/>
  <c r="AG12" i="5" a="1"/>
  <c r="AG12" i="5" s="1"/>
  <c r="AF12" i="5" a="1"/>
  <c r="AF12" i="5" s="1"/>
  <c r="AI11" i="5" a="1"/>
  <c r="AI11" i="5" s="1"/>
  <c r="AH11" i="5" a="1"/>
  <c r="AH11" i="5" s="1"/>
  <c r="AG11" i="5" a="1"/>
  <c r="AG11" i="5" s="1"/>
  <c r="AF11" i="5" a="1"/>
  <c r="AF11" i="5" s="1"/>
  <c r="AI10" i="5" a="1"/>
  <c r="AI10" i="5" s="1"/>
  <c r="AH10" i="5" a="1"/>
  <c r="AH10" i="5" s="1"/>
  <c r="AG10" i="5" a="1"/>
  <c r="AG10" i="5" s="1"/>
  <c r="AF10" i="5" a="1"/>
  <c r="AF10" i="5" s="1"/>
  <c r="AI9" i="5" a="1"/>
  <c r="AI9" i="5" s="1"/>
  <c r="AH9" i="5" a="1"/>
  <c r="AH9" i="5" s="1"/>
  <c r="AG9" i="5" a="1"/>
  <c r="AG9" i="5" s="1"/>
  <c r="AF9" i="5" a="1"/>
  <c r="AF9" i="5" s="1"/>
  <c r="AI8" i="5" a="1"/>
  <c r="AI8" i="5" s="1"/>
  <c r="AH8" i="5" a="1"/>
  <c r="AH8" i="5" s="1"/>
  <c r="AG8" i="5" a="1"/>
  <c r="AG8" i="5" s="1"/>
  <c r="AF8" i="5" a="1"/>
  <c r="AF8" i="5" s="1"/>
  <c r="AI7" i="5" a="1"/>
  <c r="AI7" i="5" s="1"/>
  <c r="AH7" i="5" a="1"/>
  <c r="AH7" i="5" s="1"/>
  <c r="AG7" i="5" a="1"/>
  <c r="AG7" i="5" s="1"/>
  <c r="AF7" i="5" a="1"/>
  <c r="AF7" i="5" s="1"/>
  <c r="AI6" i="5" a="1"/>
  <c r="AI6" i="5" s="1"/>
  <c r="AH6" i="5" a="1"/>
  <c r="AH6" i="5" s="1"/>
  <c r="AG6" i="5" a="1"/>
  <c r="AG6" i="5" s="1"/>
  <c r="AF6" i="5" a="1"/>
  <c r="AF6" i="5" s="1"/>
  <c r="AI5" i="5" a="1"/>
  <c r="AI5" i="5" s="1"/>
  <c r="AH5" i="5" a="1"/>
  <c r="AH5" i="5" s="1"/>
  <c r="AG5" i="5" a="1"/>
  <c r="AG5" i="5" s="1"/>
  <c r="AF5" i="5" a="1"/>
  <c r="AF5" i="5" s="1"/>
  <c r="AI4" i="5" a="1"/>
  <c r="AI4" i="5" s="1"/>
  <c r="AH4" i="5" a="1"/>
  <c r="AH4" i="5" s="1"/>
  <c r="AG4" i="5" a="1"/>
  <c r="AG4" i="5" s="1"/>
  <c r="AI3" i="5" a="1"/>
  <c r="AI3" i="5" s="1"/>
  <c r="AH3" i="5" a="1"/>
  <c r="AH3" i="5" s="1"/>
  <c r="AG3" i="5" a="1"/>
  <c r="AG3" i="5" s="1"/>
  <c r="AF3" i="5" a="1"/>
  <c r="AF3" i="5" s="1"/>
  <c r="Y62" i="5" a="1"/>
  <c r="Y62" i="5" s="1"/>
  <c r="X62" i="5" a="1"/>
  <c r="X62" i="5" s="1"/>
  <c r="W62" i="5" a="1"/>
  <c r="W62" i="5" s="1"/>
  <c r="V62" i="5" a="1"/>
  <c r="V62" i="5" s="1"/>
  <c r="Y61" i="5" a="1"/>
  <c r="Y61" i="5" s="1"/>
  <c r="X61" i="5" a="1"/>
  <c r="X61" i="5" s="1"/>
  <c r="W61" i="5" a="1"/>
  <c r="W61" i="5" s="1"/>
  <c r="V61" i="5" a="1"/>
  <c r="V61" i="5" s="1"/>
  <c r="Y60" i="5" a="1"/>
  <c r="Y60" i="5" s="1"/>
  <c r="X60" i="5" a="1"/>
  <c r="X60" i="5" s="1"/>
  <c r="W60" i="5" a="1"/>
  <c r="W60" i="5" s="1"/>
  <c r="V60" i="5" a="1"/>
  <c r="V60" i="5" s="1"/>
  <c r="Y59" i="5" a="1"/>
  <c r="Y59" i="5" s="1"/>
  <c r="X59" i="5" a="1"/>
  <c r="X59" i="5" s="1"/>
  <c r="W59" i="5" a="1"/>
  <c r="W59" i="5" s="1"/>
  <c r="V59" i="5" a="1"/>
  <c r="V59" i="5" s="1"/>
  <c r="Y58" i="5" a="1"/>
  <c r="Y58" i="5" s="1"/>
  <c r="X58" i="5" a="1"/>
  <c r="X58" i="5" s="1"/>
  <c r="W58" i="5" a="1"/>
  <c r="W58" i="5" s="1"/>
  <c r="V58" i="5" a="1"/>
  <c r="V58" i="5" s="1"/>
  <c r="Y57" i="5" a="1"/>
  <c r="Y57" i="5" s="1"/>
  <c r="X57" i="5" a="1"/>
  <c r="X57" i="5" s="1"/>
  <c r="W57" i="5" a="1"/>
  <c r="W57" i="5" s="1"/>
  <c r="V57" i="5" a="1"/>
  <c r="V57" i="5" s="1"/>
  <c r="Y56" i="5" a="1"/>
  <c r="Y56" i="5" s="1"/>
  <c r="X56" i="5" a="1"/>
  <c r="X56" i="5" s="1"/>
  <c r="W56" i="5" a="1"/>
  <c r="W56" i="5" s="1"/>
  <c r="V56" i="5" a="1"/>
  <c r="V56" i="5" s="1"/>
  <c r="Y55" i="5" a="1"/>
  <c r="Y55" i="5" s="1"/>
  <c r="X55" i="5" a="1"/>
  <c r="X55" i="5" s="1"/>
  <c r="W55" i="5" a="1"/>
  <c r="W55" i="5" s="1"/>
  <c r="V55" i="5" a="1"/>
  <c r="V55" i="5" s="1"/>
  <c r="Y54" i="5" a="1"/>
  <c r="Y54" i="5" s="1"/>
  <c r="X54" i="5" a="1"/>
  <c r="X54" i="5" s="1"/>
  <c r="W54" i="5" a="1"/>
  <c r="W54" i="5" s="1"/>
  <c r="V54" i="5" a="1"/>
  <c r="V54" i="5" s="1"/>
  <c r="Y53" i="5" a="1"/>
  <c r="Y53" i="5" s="1"/>
  <c r="X53" i="5" a="1"/>
  <c r="X53" i="5" s="1"/>
  <c r="W53" i="5" a="1"/>
  <c r="W53" i="5" s="1"/>
  <c r="V53" i="5" a="1"/>
  <c r="V53" i="5" s="1"/>
  <c r="Y52" i="5" a="1"/>
  <c r="Y52" i="5" s="1"/>
  <c r="X52" i="5" a="1"/>
  <c r="X52" i="5" s="1"/>
  <c r="W52" i="5" a="1"/>
  <c r="W52" i="5" s="1"/>
  <c r="V52" i="5" a="1"/>
  <c r="V52" i="5" s="1"/>
  <c r="Y51" i="5" a="1"/>
  <c r="Y51" i="5" s="1"/>
  <c r="X51" i="5" a="1"/>
  <c r="X51" i="5" s="1"/>
  <c r="W51" i="5" a="1"/>
  <c r="W51" i="5" s="1"/>
  <c r="V51" i="5" a="1"/>
  <c r="V51" i="5" s="1"/>
  <c r="Y50" i="5" a="1"/>
  <c r="Y50" i="5" s="1"/>
  <c r="X50" i="5" a="1"/>
  <c r="X50" i="5" s="1"/>
  <c r="W50" i="5" a="1"/>
  <c r="W50" i="5" s="1"/>
  <c r="V50" i="5" a="1"/>
  <c r="V50" i="5" s="1"/>
  <c r="Y49" i="5" a="1"/>
  <c r="Y49" i="5" s="1"/>
  <c r="X49" i="5" a="1"/>
  <c r="X49" i="5" s="1"/>
  <c r="W49" i="5" a="1"/>
  <c r="W49" i="5" s="1"/>
  <c r="V49" i="5" a="1"/>
  <c r="V49" i="5" s="1"/>
  <c r="Y48" i="5" a="1"/>
  <c r="Y48" i="5" s="1"/>
  <c r="X48" i="5" a="1"/>
  <c r="X48" i="5" s="1"/>
  <c r="W48" i="5" a="1"/>
  <c r="W48" i="5" s="1"/>
  <c r="V48" i="5" a="1"/>
  <c r="V48" i="5" s="1"/>
  <c r="Y47" i="5" a="1"/>
  <c r="Y47" i="5" s="1"/>
  <c r="X47" i="5" a="1"/>
  <c r="X47" i="5" s="1"/>
  <c r="W47" i="5" a="1"/>
  <c r="W47" i="5" s="1"/>
  <c r="V47" i="5" a="1"/>
  <c r="V47" i="5" s="1"/>
  <c r="Y46" i="5" a="1"/>
  <c r="Y46" i="5" s="1"/>
  <c r="X46" i="5" a="1"/>
  <c r="X46" i="5" s="1"/>
  <c r="W46" i="5" a="1"/>
  <c r="W46" i="5" s="1"/>
  <c r="V46" i="5" a="1"/>
  <c r="V46" i="5" s="1"/>
  <c r="Y45" i="5" a="1"/>
  <c r="Y45" i="5" s="1"/>
  <c r="X45" i="5" a="1"/>
  <c r="X45" i="5" s="1"/>
  <c r="W45" i="5" a="1"/>
  <c r="W45" i="5" s="1"/>
  <c r="V45" i="5" a="1"/>
  <c r="V45" i="5" s="1"/>
  <c r="Y44" i="5" a="1"/>
  <c r="Y44" i="5" s="1"/>
  <c r="X44" i="5" a="1"/>
  <c r="X44" i="5" s="1"/>
  <c r="W44" i="5" a="1"/>
  <c r="W44" i="5" s="1"/>
  <c r="V44" i="5" a="1"/>
  <c r="V44" i="5" s="1"/>
  <c r="Y43" i="5" a="1"/>
  <c r="Y43" i="5" s="1"/>
  <c r="X43" i="5" a="1"/>
  <c r="X43" i="5" s="1"/>
  <c r="W43" i="5" a="1"/>
  <c r="W43" i="5" s="1"/>
  <c r="V43" i="5" a="1"/>
  <c r="V43" i="5" s="1"/>
  <c r="Y42" i="5" a="1"/>
  <c r="Y42" i="5" s="1"/>
  <c r="X42" i="5" a="1"/>
  <c r="X42" i="5" s="1"/>
  <c r="W42" i="5" a="1"/>
  <c r="W42" i="5" s="1"/>
  <c r="V42" i="5" a="1"/>
  <c r="V42" i="5" s="1"/>
  <c r="Y41" i="5" a="1"/>
  <c r="Y41" i="5" s="1"/>
  <c r="X41" i="5" a="1"/>
  <c r="X41" i="5" s="1"/>
  <c r="W41" i="5" a="1"/>
  <c r="W41" i="5" s="1"/>
  <c r="V41" i="5" a="1"/>
  <c r="V41" i="5" s="1"/>
  <c r="Y40" i="5" a="1"/>
  <c r="Y40" i="5" s="1"/>
  <c r="X40" i="5" a="1"/>
  <c r="X40" i="5" s="1"/>
  <c r="W40" i="5" a="1"/>
  <c r="W40" i="5" s="1"/>
  <c r="V40" i="5" a="1"/>
  <c r="V40" i="5" s="1"/>
  <c r="Y39" i="5" a="1"/>
  <c r="Y39" i="5" s="1"/>
  <c r="X39" i="5" a="1"/>
  <c r="X39" i="5" s="1"/>
  <c r="W39" i="5" a="1"/>
  <c r="W39" i="5" s="1"/>
  <c r="V39" i="5" a="1"/>
  <c r="V39" i="5" s="1"/>
  <c r="Y38" i="5" a="1"/>
  <c r="Y38" i="5" s="1"/>
  <c r="X38" i="5" a="1"/>
  <c r="X38" i="5" s="1"/>
  <c r="W38" i="5" a="1"/>
  <c r="W38" i="5" s="1"/>
  <c r="V38" i="5" a="1"/>
  <c r="V38" i="5" s="1"/>
  <c r="Y37" i="5" a="1"/>
  <c r="Y37" i="5" s="1"/>
  <c r="X37" i="5" a="1"/>
  <c r="X37" i="5" s="1"/>
  <c r="W37" i="5" a="1"/>
  <c r="W37" i="5" s="1"/>
  <c r="V37" i="5" a="1"/>
  <c r="V37" i="5" s="1"/>
  <c r="Y36" i="5" a="1"/>
  <c r="Y36" i="5" s="1"/>
  <c r="X36" i="5" a="1"/>
  <c r="X36" i="5" s="1"/>
  <c r="W36" i="5" a="1"/>
  <c r="W36" i="5" s="1"/>
  <c r="V36" i="5" a="1"/>
  <c r="V36" i="5" s="1"/>
  <c r="Y35" i="5" a="1"/>
  <c r="Y35" i="5" s="1"/>
  <c r="X35" i="5" a="1"/>
  <c r="X35" i="5" s="1"/>
  <c r="W35" i="5" a="1"/>
  <c r="W35" i="5" s="1"/>
  <c r="V35" i="5" a="1"/>
  <c r="V35" i="5" s="1"/>
  <c r="Y34" i="5" a="1"/>
  <c r="Y34" i="5" s="1"/>
  <c r="X34" i="5" a="1"/>
  <c r="X34" i="5" s="1"/>
  <c r="W34" i="5" a="1"/>
  <c r="W34" i="5" s="1"/>
  <c r="V34" i="5" a="1"/>
  <c r="V34" i="5" s="1"/>
  <c r="Y33" i="5" a="1"/>
  <c r="Y33" i="5" s="1"/>
  <c r="X33" i="5" a="1"/>
  <c r="X33" i="5" s="1"/>
  <c r="W33" i="5" a="1"/>
  <c r="W33" i="5" s="1"/>
  <c r="V33" i="5" a="1"/>
  <c r="V33" i="5" s="1"/>
  <c r="Y32" i="5" a="1"/>
  <c r="Y32" i="5" s="1"/>
  <c r="X32" i="5" a="1"/>
  <c r="X32" i="5" s="1"/>
  <c r="W32" i="5" a="1"/>
  <c r="W32" i="5" s="1"/>
  <c r="V32" i="5" a="1"/>
  <c r="V32" i="5" s="1"/>
  <c r="Y31" i="5" a="1"/>
  <c r="Y31" i="5" s="1"/>
  <c r="X31" i="5" a="1"/>
  <c r="X31" i="5" s="1"/>
  <c r="W31" i="5" a="1"/>
  <c r="W31" i="5" s="1"/>
  <c r="V31" i="5" a="1"/>
  <c r="V31" i="5" s="1"/>
  <c r="Y30" i="5" a="1"/>
  <c r="Y30" i="5" s="1"/>
  <c r="X30" i="5" a="1"/>
  <c r="X30" i="5" s="1"/>
  <c r="W30" i="5" a="1"/>
  <c r="W30" i="5" s="1"/>
  <c r="V30" i="5" a="1"/>
  <c r="V30" i="5" s="1"/>
  <c r="Y29" i="5" a="1"/>
  <c r="Y29" i="5" s="1"/>
  <c r="X29" i="5" a="1"/>
  <c r="X29" i="5" s="1"/>
  <c r="W29" i="5" a="1"/>
  <c r="W29" i="5" s="1"/>
  <c r="V29" i="5" a="1"/>
  <c r="V29" i="5" s="1"/>
  <c r="Y28" i="5" a="1"/>
  <c r="Y28" i="5" s="1"/>
  <c r="X28" i="5" a="1"/>
  <c r="X28" i="5" s="1"/>
  <c r="W28" i="5" a="1"/>
  <c r="W28" i="5" s="1"/>
  <c r="V28" i="5" a="1"/>
  <c r="V28" i="5" s="1"/>
  <c r="Y27" i="5" a="1"/>
  <c r="Y27" i="5" s="1"/>
  <c r="X27" i="5" a="1"/>
  <c r="X27" i="5" s="1"/>
  <c r="W27" i="5" a="1"/>
  <c r="W27" i="5" s="1"/>
  <c r="V27" i="5" a="1"/>
  <c r="V27" i="5" s="1"/>
  <c r="Y26" i="5" a="1"/>
  <c r="Y26" i="5" s="1"/>
  <c r="X26" i="5" a="1"/>
  <c r="X26" i="5" s="1"/>
  <c r="W26" i="5" a="1"/>
  <c r="W26" i="5" s="1"/>
  <c r="V26" i="5" a="1"/>
  <c r="V26" i="5" s="1"/>
  <c r="Y25" i="5" a="1"/>
  <c r="Y25" i="5" s="1"/>
  <c r="X25" i="5" a="1"/>
  <c r="X25" i="5" s="1"/>
  <c r="W25" i="5" a="1"/>
  <c r="W25" i="5" s="1"/>
  <c r="V25" i="5" a="1"/>
  <c r="V25" i="5" s="1"/>
  <c r="Y24" i="5" a="1"/>
  <c r="Y24" i="5" s="1"/>
  <c r="X24" i="5" a="1"/>
  <c r="X24" i="5" s="1"/>
  <c r="W24" i="5" a="1"/>
  <c r="W24" i="5" s="1"/>
  <c r="V24" i="5" a="1"/>
  <c r="V24" i="5" s="1"/>
  <c r="Y23" i="5" a="1"/>
  <c r="Y23" i="5" s="1"/>
  <c r="X23" i="5" a="1"/>
  <c r="X23" i="5" s="1"/>
  <c r="W23" i="5" a="1"/>
  <c r="W23" i="5" s="1"/>
  <c r="V23" i="5" a="1"/>
  <c r="V23" i="5" s="1"/>
  <c r="Y22" i="5" a="1"/>
  <c r="Y22" i="5" s="1"/>
  <c r="X22" i="5" a="1"/>
  <c r="X22" i="5" s="1"/>
  <c r="W22" i="5" a="1"/>
  <c r="W22" i="5" s="1"/>
  <c r="V22" i="5" a="1"/>
  <c r="V22" i="5" s="1"/>
  <c r="Y21" i="5" a="1"/>
  <c r="Y21" i="5" s="1"/>
  <c r="X21" i="5" a="1"/>
  <c r="X21" i="5" s="1"/>
  <c r="W21" i="5" a="1"/>
  <c r="W21" i="5" s="1"/>
  <c r="V21" i="5" a="1"/>
  <c r="V21" i="5" s="1"/>
  <c r="Y20" i="5" a="1"/>
  <c r="Y20" i="5" s="1"/>
  <c r="X20" i="5" a="1"/>
  <c r="X20" i="5" s="1"/>
  <c r="W20" i="5" a="1"/>
  <c r="W20" i="5" s="1"/>
  <c r="V20" i="5" a="1"/>
  <c r="V20" i="5" s="1"/>
  <c r="Y19" i="5" a="1"/>
  <c r="Y19" i="5" s="1"/>
  <c r="X19" i="5" a="1"/>
  <c r="X19" i="5" s="1"/>
  <c r="W19" i="5" a="1"/>
  <c r="W19" i="5" s="1"/>
  <c r="V19" i="5" a="1"/>
  <c r="V19" i="5" s="1"/>
  <c r="Y18" i="5" a="1"/>
  <c r="Y18" i="5" s="1"/>
  <c r="X18" i="5" a="1"/>
  <c r="X18" i="5" s="1"/>
  <c r="W18" i="5" a="1"/>
  <c r="W18" i="5" s="1"/>
  <c r="V18" i="5" a="1"/>
  <c r="V18" i="5" s="1"/>
  <c r="Y17" i="5" a="1"/>
  <c r="Y17" i="5" s="1"/>
  <c r="X17" i="5" a="1"/>
  <c r="X17" i="5" s="1"/>
  <c r="W17" i="5" a="1"/>
  <c r="W17" i="5" s="1"/>
  <c r="V17" i="5" a="1"/>
  <c r="V17" i="5" s="1"/>
  <c r="Y16" i="5" a="1"/>
  <c r="Y16" i="5" s="1"/>
  <c r="X16" i="5" a="1"/>
  <c r="X16" i="5" s="1"/>
  <c r="W16" i="5" a="1"/>
  <c r="W16" i="5" s="1"/>
  <c r="V16" i="5" a="1"/>
  <c r="V16" i="5" s="1"/>
  <c r="Y15" i="5" a="1"/>
  <c r="Y15" i="5" s="1"/>
  <c r="X15" i="5" a="1"/>
  <c r="X15" i="5" s="1"/>
  <c r="W15" i="5" a="1"/>
  <c r="W15" i="5" s="1"/>
  <c r="V15" i="5" a="1"/>
  <c r="V15" i="5" s="1"/>
  <c r="Y14" i="5" a="1"/>
  <c r="Y14" i="5" s="1"/>
  <c r="X14" i="5" a="1"/>
  <c r="X14" i="5" s="1"/>
  <c r="W14" i="5" a="1"/>
  <c r="W14" i="5" s="1"/>
  <c r="V14" i="5" a="1"/>
  <c r="V14" i="5" s="1"/>
  <c r="Y13" i="5" a="1"/>
  <c r="Y13" i="5" s="1"/>
  <c r="X13" i="5" a="1"/>
  <c r="X13" i="5" s="1"/>
  <c r="W13" i="5" a="1"/>
  <c r="W13" i="5" s="1"/>
  <c r="V13" i="5" a="1"/>
  <c r="V13" i="5" s="1"/>
  <c r="Y12" i="5" a="1"/>
  <c r="Y12" i="5" s="1"/>
  <c r="X12" i="5" a="1"/>
  <c r="X12" i="5" s="1"/>
  <c r="W12" i="5" a="1"/>
  <c r="W12" i="5" s="1"/>
  <c r="V12" i="5" a="1"/>
  <c r="V12" i="5" s="1"/>
  <c r="Y11" i="5" a="1"/>
  <c r="Y11" i="5" s="1"/>
  <c r="X11" i="5" a="1"/>
  <c r="X11" i="5" s="1"/>
  <c r="W11" i="5" a="1"/>
  <c r="W11" i="5" s="1"/>
  <c r="V11" i="5" a="1"/>
  <c r="V11" i="5" s="1"/>
  <c r="Y10" i="5" a="1"/>
  <c r="Y10" i="5" s="1"/>
  <c r="X10" i="5" a="1"/>
  <c r="X10" i="5" s="1"/>
  <c r="W10" i="5" a="1"/>
  <c r="W10" i="5" s="1"/>
  <c r="V10" i="5" a="1"/>
  <c r="V10" i="5" s="1"/>
  <c r="Y9" i="5" a="1"/>
  <c r="Y9" i="5" s="1"/>
  <c r="X9" i="5" a="1"/>
  <c r="X9" i="5" s="1"/>
  <c r="W9" i="5" a="1"/>
  <c r="W9" i="5" s="1"/>
  <c r="V9" i="5" a="1"/>
  <c r="V9" i="5" s="1"/>
  <c r="Y8" i="5" a="1"/>
  <c r="Y8" i="5" s="1"/>
  <c r="X8" i="5" a="1"/>
  <c r="X8" i="5" s="1"/>
  <c r="W8" i="5" a="1"/>
  <c r="W8" i="5" s="1"/>
  <c r="V8" i="5" a="1"/>
  <c r="V8" i="5" s="1"/>
  <c r="Y7" i="5" a="1"/>
  <c r="Y7" i="5" s="1"/>
  <c r="X7" i="5" a="1"/>
  <c r="X7" i="5" s="1"/>
  <c r="W7" i="5" a="1"/>
  <c r="W7" i="5" s="1"/>
  <c r="V7" i="5" a="1"/>
  <c r="V7" i="5" s="1"/>
  <c r="Y6" i="5" a="1"/>
  <c r="Y6" i="5" s="1"/>
  <c r="X6" i="5" a="1"/>
  <c r="X6" i="5" s="1"/>
  <c r="W6" i="5" a="1"/>
  <c r="W6" i="5" s="1"/>
  <c r="V6" i="5" a="1"/>
  <c r="V6" i="5" s="1"/>
  <c r="Y5" i="5" a="1"/>
  <c r="Y5" i="5" s="1"/>
  <c r="X5" i="5" a="1"/>
  <c r="X5" i="5" s="1"/>
  <c r="W5" i="5" a="1"/>
  <c r="W5" i="5" s="1"/>
  <c r="Y4" i="5" a="1"/>
  <c r="Y4" i="5" s="1"/>
  <c r="X4" i="5" a="1"/>
  <c r="X4" i="5" s="1"/>
  <c r="W4" i="5" a="1"/>
  <c r="W4" i="5" s="1"/>
  <c r="Y3" i="5" a="1"/>
  <c r="Y3" i="5" s="1"/>
  <c r="X3" i="5" a="1"/>
  <c r="X3" i="5" s="1"/>
  <c r="W3" i="5" a="1"/>
  <c r="W3" i="5" s="1"/>
  <c r="V3" i="5" a="1"/>
  <c r="V3" i="5" s="1"/>
  <c r="O62" i="5" a="1"/>
  <c r="O62" i="5" s="1"/>
  <c r="N62" i="5" a="1"/>
  <c r="N62" i="5" s="1"/>
  <c r="M62" i="5" a="1"/>
  <c r="M62" i="5" s="1"/>
  <c r="L62" i="5" a="1"/>
  <c r="L62" i="5" s="1"/>
  <c r="O61" i="5" a="1"/>
  <c r="O61" i="5" s="1"/>
  <c r="N61" i="5" a="1"/>
  <c r="N61" i="5" s="1"/>
  <c r="M61" i="5" a="1"/>
  <c r="M61" i="5" s="1"/>
  <c r="L61" i="5" a="1"/>
  <c r="L61" i="5" s="1"/>
  <c r="O60" i="5" a="1"/>
  <c r="O60" i="5" s="1"/>
  <c r="N60" i="5" a="1"/>
  <c r="N60" i="5" s="1"/>
  <c r="M60" i="5" a="1"/>
  <c r="M60" i="5" s="1"/>
  <c r="L60" i="5" a="1"/>
  <c r="L60" i="5" s="1"/>
  <c r="O59" i="5" a="1"/>
  <c r="O59" i="5" s="1"/>
  <c r="N59" i="5" a="1"/>
  <c r="N59" i="5" s="1"/>
  <c r="M59" i="5" a="1"/>
  <c r="M59" i="5" s="1"/>
  <c r="L59" i="5" a="1"/>
  <c r="L59" i="5" s="1"/>
  <c r="O58" i="5" a="1"/>
  <c r="O58" i="5" s="1"/>
  <c r="N58" i="5" a="1"/>
  <c r="N58" i="5" s="1"/>
  <c r="M58" i="5" a="1"/>
  <c r="M58" i="5" s="1"/>
  <c r="L58" i="5" a="1"/>
  <c r="L58" i="5" s="1"/>
  <c r="O57" i="5" a="1"/>
  <c r="O57" i="5" s="1"/>
  <c r="N57" i="5" a="1"/>
  <c r="N57" i="5" s="1"/>
  <c r="M57" i="5" a="1"/>
  <c r="M57" i="5" s="1"/>
  <c r="L57" i="5" a="1"/>
  <c r="L57" i="5" s="1"/>
  <c r="O56" i="5" a="1"/>
  <c r="O56" i="5" s="1"/>
  <c r="N56" i="5" a="1"/>
  <c r="N56" i="5" s="1"/>
  <c r="M56" i="5" a="1"/>
  <c r="M56" i="5" s="1"/>
  <c r="L56" i="5" a="1"/>
  <c r="L56" i="5" s="1"/>
  <c r="O55" i="5" a="1"/>
  <c r="O55" i="5" s="1"/>
  <c r="N55" i="5" a="1"/>
  <c r="N55" i="5" s="1"/>
  <c r="M55" i="5" a="1"/>
  <c r="M55" i="5" s="1"/>
  <c r="L55" i="5" a="1"/>
  <c r="L55" i="5" s="1"/>
  <c r="O54" i="5" a="1"/>
  <c r="O54" i="5" s="1"/>
  <c r="N54" i="5" a="1"/>
  <c r="N54" i="5" s="1"/>
  <c r="M54" i="5" a="1"/>
  <c r="M54" i="5" s="1"/>
  <c r="L54" i="5" a="1"/>
  <c r="L54" i="5" s="1"/>
  <c r="O53" i="5" a="1"/>
  <c r="O53" i="5" s="1"/>
  <c r="N53" i="5" a="1"/>
  <c r="N53" i="5" s="1"/>
  <c r="M53" i="5" a="1"/>
  <c r="M53" i="5" s="1"/>
  <c r="L53" i="5" a="1"/>
  <c r="L53" i="5" s="1"/>
  <c r="O52" i="5" a="1"/>
  <c r="O52" i="5" s="1"/>
  <c r="N52" i="5" a="1"/>
  <c r="N52" i="5" s="1"/>
  <c r="M52" i="5" a="1"/>
  <c r="M52" i="5" s="1"/>
  <c r="L52" i="5" a="1"/>
  <c r="L52" i="5" s="1"/>
  <c r="O51" i="5" a="1"/>
  <c r="O51" i="5" s="1"/>
  <c r="N51" i="5" a="1"/>
  <c r="N51" i="5" s="1"/>
  <c r="M51" i="5" a="1"/>
  <c r="M51" i="5" s="1"/>
  <c r="L51" i="5" a="1"/>
  <c r="L51" i="5" s="1"/>
  <c r="O50" i="5" a="1"/>
  <c r="O50" i="5" s="1"/>
  <c r="N50" i="5" a="1"/>
  <c r="N50" i="5" s="1"/>
  <c r="M50" i="5" a="1"/>
  <c r="M50" i="5" s="1"/>
  <c r="L50" i="5" a="1"/>
  <c r="L50" i="5" s="1"/>
  <c r="O49" i="5" a="1"/>
  <c r="O49" i="5" s="1"/>
  <c r="N49" i="5" a="1"/>
  <c r="N49" i="5" s="1"/>
  <c r="M49" i="5" a="1"/>
  <c r="M49" i="5" s="1"/>
  <c r="L49" i="5" a="1"/>
  <c r="L49" i="5" s="1"/>
  <c r="O48" i="5" a="1"/>
  <c r="O48" i="5" s="1"/>
  <c r="N48" i="5" a="1"/>
  <c r="N48" i="5" s="1"/>
  <c r="M48" i="5" a="1"/>
  <c r="M48" i="5" s="1"/>
  <c r="L48" i="5" a="1"/>
  <c r="L48" i="5" s="1"/>
  <c r="O47" i="5" a="1"/>
  <c r="O47" i="5" s="1"/>
  <c r="N47" i="5" a="1"/>
  <c r="N47" i="5" s="1"/>
  <c r="M47" i="5" a="1"/>
  <c r="M47" i="5" s="1"/>
  <c r="L47" i="5" a="1"/>
  <c r="L47" i="5" s="1"/>
  <c r="O46" i="5" a="1"/>
  <c r="O46" i="5" s="1"/>
  <c r="N46" i="5" a="1"/>
  <c r="N46" i="5" s="1"/>
  <c r="M46" i="5" a="1"/>
  <c r="M46" i="5" s="1"/>
  <c r="L46" i="5" a="1"/>
  <c r="L46" i="5" s="1"/>
  <c r="O45" i="5" a="1"/>
  <c r="O45" i="5" s="1"/>
  <c r="N45" i="5" a="1"/>
  <c r="N45" i="5" s="1"/>
  <c r="M45" i="5" a="1"/>
  <c r="M45" i="5" s="1"/>
  <c r="L45" i="5" a="1"/>
  <c r="L45" i="5" s="1"/>
  <c r="O44" i="5" a="1"/>
  <c r="O44" i="5" s="1"/>
  <c r="N44" i="5" a="1"/>
  <c r="N44" i="5" s="1"/>
  <c r="M44" i="5" a="1"/>
  <c r="M44" i="5" s="1"/>
  <c r="L44" i="5" a="1"/>
  <c r="L44" i="5" s="1"/>
  <c r="O43" i="5" a="1"/>
  <c r="O43" i="5" s="1"/>
  <c r="N43" i="5" a="1"/>
  <c r="N43" i="5" s="1"/>
  <c r="M43" i="5" a="1"/>
  <c r="M43" i="5" s="1"/>
  <c r="L43" i="5" a="1"/>
  <c r="L43" i="5" s="1"/>
  <c r="O42" i="5" a="1"/>
  <c r="O42" i="5" s="1"/>
  <c r="N42" i="5" a="1"/>
  <c r="N42" i="5" s="1"/>
  <c r="M42" i="5" a="1"/>
  <c r="M42" i="5" s="1"/>
  <c r="L42" i="5" a="1"/>
  <c r="L42" i="5" s="1"/>
  <c r="O41" i="5" a="1"/>
  <c r="O41" i="5" s="1"/>
  <c r="N41" i="5" a="1"/>
  <c r="N41" i="5" s="1"/>
  <c r="M41" i="5" a="1"/>
  <c r="M41" i="5" s="1"/>
  <c r="L41" i="5" a="1"/>
  <c r="L41" i="5" s="1"/>
  <c r="O40" i="5" a="1"/>
  <c r="O40" i="5" s="1"/>
  <c r="N40" i="5" a="1"/>
  <c r="N40" i="5" s="1"/>
  <c r="M40" i="5" a="1"/>
  <c r="M40" i="5" s="1"/>
  <c r="L40" i="5" a="1"/>
  <c r="L40" i="5" s="1"/>
  <c r="O39" i="5" a="1"/>
  <c r="O39" i="5" s="1"/>
  <c r="N39" i="5" a="1"/>
  <c r="N39" i="5" s="1"/>
  <c r="M39" i="5" a="1"/>
  <c r="M39" i="5" s="1"/>
  <c r="L39" i="5" a="1"/>
  <c r="L39" i="5" s="1"/>
  <c r="O38" i="5" a="1"/>
  <c r="O38" i="5" s="1"/>
  <c r="N38" i="5" a="1"/>
  <c r="N38" i="5" s="1"/>
  <c r="M38" i="5" a="1"/>
  <c r="M38" i="5" s="1"/>
  <c r="L38" i="5" a="1"/>
  <c r="L38" i="5" s="1"/>
  <c r="O37" i="5" a="1"/>
  <c r="O37" i="5" s="1"/>
  <c r="N37" i="5" a="1"/>
  <c r="N37" i="5" s="1"/>
  <c r="M37" i="5" a="1"/>
  <c r="M37" i="5" s="1"/>
  <c r="L37" i="5" a="1"/>
  <c r="L37" i="5" s="1"/>
  <c r="O36" i="5" a="1"/>
  <c r="O36" i="5" s="1"/>
  <c r="N36" i="5" a="1"/>
  <c r="N36" i="5" s="1"/>
  <c r="M36" i="5" a="1"/>
  <c r="M36" i="5" s="1"/>
  <c r="L36" i="5" a="1"/>
  <c r="L36" i="5" s="1"/>
  <c r="O35" i="5" a="1"/>
  <c r="O35" i="5" s="1"/>
  <c r="N35" i="5" a="1"/>
  <c r="N35" i="5" s="1"/>
  <c r="M35" i="5" a="1"/>
  <c r="M35" i="5" s="1"/>
  <c r="L35" i="5" a="1"/>
  <c r="L35" i="5" s="1"/>
  <c r="O34" i="5" a="1"/>
  <c r="O34" i="5" s="1"/>
  <c r="N34" i="5" a="1"/>
  <c r="N34" i="5" s="1"/>
  <c r="M34" i="5" a="1"/>
  <c r="M34" i="5" s="1"/>
  <c r="L34" i="5" a="1"/>
  <c r="L34" i="5" s="1"/>
  <c r="O33" i="5" a="1"/>
  <c r="O33" i="5" s="1"/>
  <c r="N33" i="5" a="1"/>
  <c r="N33" i="5" s="1"/>
  <c r="M33" i="5" a="1"/>
  <c r="M33" i="5" s="1"/>
  <c r="L33" i="5" a="1"/>
  <c r="L33" i="5" s="1"/>
  <c r="O32" i="5" a="1"/>
  <c r="O32" i="5" s="1"/>
  <c r="N32" i="5" a="1"/>
  <c r="N32" i="5" s="1"/>
  <c r="M32" i="5" a="1"/>
  <c r="M32" i="5" s="1"/>
  <c r="L32" i="5" a="1"/>
  <c r="L32" i="5" s="1"/>
  <c r="O31" i="5" a="1"/>
  <c r="O31" i="5" s="1"/>
  <c r="N31" i="5" a="1"/>
  <c r="N31" i="5" s="1"/>
  <c r="M31" i="5" a="1"/>
  <c r="M31" i="5" s="1"/>
  <c r="L31" i="5" a="1"/>
  <c r="L31" i="5" s="1"/>
  <c r="O30" i="5" a="1"/>
  <c r="O30" i="5" s="1"/>
  <c r="N30" i="5" a="1"/>
  <c r="N30" i="5" s="1"/>
  <c r="M30" i="5" a="1"/>
  <c r="M30" i="5" s="1"/>
  <c r="L30" i="5" a="1"/>
  <c r="L30" i="5" s="1"/>
  <c r="O29" i="5" a="1"/>
  <c r="O29" i="5" s="1"/>
  <c r="N29" i="5" a="1"/>
  <c r="N29" i="5" s="1"/>
  <c r="M29" i="5" a="1"/>
  <c r="M29" i="5" s="1"/>
  <c r="L29" i="5" a="1"/>
  <c r="L29" i="5" s="1"/>
  <c r="O28" i="5" a="1"/>
  <c r="O28" i="5" s="1"/>
  <c r="N28" i="5" a="1"/>
  <c r="N28" i="5" s="1"/>
  <c r="M28" i="5" a="1"/>
  <c r="M28" i="5" s="1"/>
  <c r="L28" i="5" a="1"/>
  <c r="L28" i="5" s="1"/>
  <c r="O27" i="5" a="1"/>
  <c r="O27" i="5" s="1"/>
  <c r="N27" i="5" a="1"/>
  <c r="N27" i="5" s="1"/>
  <c r="M27" i="5" a="1"/>
  <c r="M27" i="5" s="1"/>
  <c r="L27" i="5" a="1"/>
  <c r="L27" i="5" s="1"/>
  <c r="O26" i="5" a="1"/>
  <c r="O26" i="5" s="1"/>
  <c r="N26" i="5" a="1"/>
  <c r="N26" i="5" s="1"/>
  <c r="M26" i="5" a="1"/>
  <c r="M26" i="5" s="1"/>
  <c r="L26" i="5" a="1"/>
  <c r="L26" i="5" s="1"/>
  <c r="O25" i="5" a="1"/>
  <c r="O25" i="5" s="1"/>
  <c r="N25" i="5" a="1"/>
  <c r="N25" i="5" s="1"/>
  <c r="M25" i="5" a="1"/>
  <c r="M25" i="5" s="1"/>
  <c r="L25" i="5" a="1"/>
  <c r="L25" i="5" s="1"/>
  <c r="O24" i="5" a="1"/>
  <c r="O24" i="5" s="1"/>
  <c r="N24" i="5" a="1"/>
  <c r="N24" i="5" s="1"/>
  <c r="M24" i="5" a="1"/>
  <c r="M24" i="5" s="1"/>
  <c r="L24" i="5" a="1"/>
  <c r="L24" i="5" s="1"/>
  <c r="O23" i="5" a="1"/>
  <c r="O23" i="5" s="1"/>
  <c r="N23" i="5" a="1"/>
  <c r="N23" i="5" s="1"/>
  <c r="M23" i="5" a="1"/>
  <c r="M23" i="5" s="1"/>
  <c r="L23" i="5" a="1"/>
  <c r="L23" i="5" s="1"/>
  <c r="O22" i="5" a="1"/>
  <c r="O22" i="5" s="1"/>
  <c r="N22" i="5" a="1"/>
  <c r="N22" i="5" s="1"/>
  <c r="M22" i="5" a="1"/>
  <c r="M22" i="5" s="1"/>
  <c r="L22" i="5" a="1"/>
  <c r="L22" i="5" s="1"/>
  <c r="O21" i="5" a="1"/>
  <c r="O21" i="5" s="1"/>
  <c r="N21" i="5" a="1"/>
  <c r="N21" i="5" s="1"/>
  <c r="M21" i="5" a="1"/>
  <c r="M21" i="5" s="1"/>
  <c r="L21" i="5" a="1"/>
  <c r="L21" i="5" s="1"/>
  <c r="O20" i="5" a="1"/>
  <c r="O20" i="5" s="1"/>
  <c r="N20" i="5" a="1"/>
  <c r="N20" i="5" s="1"/>
  <c r="M20" i="5" a="1"/>
  <c r="M20" i="5" s="1"/>
  <c r="L20" i="5" a="1"/>
  <c r="L20" i="5" s="1"/>
  <c r="O19" i="5" a="1"/>
  <c r="O19" i="5" s="1"/>
  <c r="N19" i="5" a="1"/>
  <c r="N19" i="5" s="1"/>
  <c r="M19" i="5" a="1"/>
  <c r="M19" i="5" s="1"/>
  <c r="L19" i="5" a="1"/>
  <c r="L19" i="5" s="1"/>
  <c r="O18" i="5" a="1"/>
  <c r="O18" i="5" s="1"/>
  <c r="N18" i="5" a="1"/>
  <c r="N18" i="5" s="1"/>
  <c r="M18" i="5" a="1"/>
  <c r="M18" i="5" s="1"/>
  <c r="L18" i="5" a="1"/>
  <c r="L18" i="5" s="1"/>
  <c r="O17" i="5" a="1"/>
  <c r="O17" i="5" s="1"/>
  <c r="N17" i="5" a="1"/>
  <c r="N17" i="5" s="1"/>
  <c r="M17" i="5" a="1"/>
  <c r="M17" i="5" s="1"/>
  <c r="L17" i="5" a="1"/>
  <c r="L17" i="5" s="1"/>
  <c r="O16" i="5" a="1"/>
  <c r="O16" i="5" s="1"/>
  <c r="N16" i="5" a="1"/>
  <c r="N16" i="5" s="1"/>
  <c r="M16" i="5" a="1"/>
  <c r="M16" i="5" s="1"/>
  <c r="L16" i="5" a="1"/>
  <c r="L16" i="5" s="1"/>
  <c r="O15" i="5" a="1"/>
  <c r="O15" i="5" s="1"/>
  <c r="N15" i="5" a="1"/>
  <c r="N15" i="5" s="1"/>
  <c r="M15" i="5" a="1"/>
  <c r="M15" i="5" s="1"/>
  <c r="L15" i="5" a="1"/>
  <c r="L15" i="5" s="1"/>
  <c r="O14" i="5" a="1"/>
  <c r="O14" i="5" s="1"/>
  <c r="N14" i="5" a="1"/>
  <c r="N14" i="5" s="1"/>
  <c r="M14" i="5" a="1"/>
  <c r="M14" i="5" s="1"/>
  <c r="L14" i="5" a="1"/>
  <c r="L14" i="5" s="1"/>
  <c r="O13" i="5" a="1"/>
  <c r="O13" i="5" s="1"/>
  <c r="N13" i="5" a="1"/>
  <c r="N13" i="5" s="1"/>
  <c r="M13" i="5" a="1"/>
  <c r="M13" i="5" s="1"/>
  <c r="L13" i="5" a="1"/>
  <c r="L13" i="5" s="1"/>
  <c r="O12" i="5" a="1"/>
  <c r="O12" i="5" s="1"/>
  <c r="N12" i="5" a="1"/>
  <c r="N12" i="5" s="1"/>
  <c r="M12" i="5" a="1"/>
  <c r="M12" i="5" s="1"/>
  <c r="L12" i="5" a="1"/>
  <c r="L12" i="5" s="1"/>
  <c r="O11" i="5" a="1"/>
  <c r="O11" i="5" s="1"/>
  <c r="N11" i="5" a="1"/>
  <c r="N11" i="5" s="1"/>
  <c r="M11" i="5" a="1"/>
  <c r="M11" i="5" s="1"/>
  <c r="L11" i="5" a="1"/>
  <c r="L11" i="5" s="1"/>
  <c r="O10" i="5" a="1"/>
  <c r="O10" i="5" s="1"/>
  <c r="N10" i="5" a="1"/>
  <c r="N10" i="5" s="1"/>
  <c r="M10" i="5" a="1"/>
  <c r="M10" i="5" s="1"/>
  <c r="L10" i="5" a="1"/>
  <c r="L10" i="5" s="1"/>
  <c r="O9" i="5" a="1"/>
  <c r="O9" i="5" s="1"/>
  <c r="N9" i="5" a="1"/>
  <c r="N9" i="5" s="1"/>
  <c r="M9" i="5" a="1"/>
  <c r="M9" i="5" s="1"/>
  <c r="L9" i="5" a="1"/>
  <c r="L9" i="5" s="1"/>
  <c r="O8" i="5" a="1"/>
  <c r="O8" i="5" s="1"/>
  <c r="N8" i="5" a="1"/>
  <c r="N8" i="5" s="1"/>
  <c r="M8" i="5" a="1"/>
  <c r="M8" i="5" s="1"/>
  <c r="L8" i="5" a="1"/>
  <c r="L8" i="5" s="1"/>
  <c r="O7" i="5" a="1"/>
  <c r="O7" i="5" s="1"/>
  <c r="N7" i="5" a="1"/>
  <c r="N7" i="5" s="1"/>
  <c r="M7" i="5" a="1"/>
  <c r="M7" i="5" s="1"/>
  <c r="L7" i="5" a="1"/>
  <c r="L7" i="5" s="1"/>
  <c r="O6" i="5" a="1"/>
  <c r="O6" i="5" s="1"/>
  <c r="N6" i="5" a="1"/>
  <c r="N6" i="5" s="1"/>
  <c r="M6" i="5" a="1"/>
  <c r="M6" i="5" s="1"/>
  <c r="L6" i="5" a="1"/>
  <c r="L6" i="5" s="1"/>
  <c r="O5" i="5" a="1"/>
  <c r="O5" i="5" s="1"/>
  <c r="N5" i="5" a="1"/>
  <c r="N5" i="5" s="1"/>
  <c r="M5" i="5" a="1"/>
  <c r="M5" i="5" s="1"/>
  <c r="O4" i="5" a="1"/>
  <c r="O4" i="5" s="1"/>
  <c r="N4" i="5" a="1"/>
  <c r="N4" i="5" s="1"/>
  <c r="M4" i="5" a="1"/>
  <c r="M4" i="5" s="1"/>
  <c r="O3" i="5" a="1"/>
  <c r="O3" i="5" s="1"/>
  <c r="N3" i="5" a="1"/>
  <c r="N3" i="5" s="1"/>
  <c r="M3" i="5" a="1"/>
  <c r="M3" i="5" s="1"/>
  <c r="L3" i="5" a="1"/>
  <c r="L3" i="5" s="1"/>
  <c r="E3" i="5" a="1"/>
  <c r="E3" i="5" s="1"/>
  <c r="E4" i="5" a="1"/>
  <c r="E4" i="5" s="1"/>
  <c r="E5" i="5" a="1"/>
  <c r="E5" i="5" s="1"/>
  <c r="E6" i="5" a="1"/>
  <c r="E6" i="5" s="1"/>
  <c r="E7" i="5" a="1"/>
  <c r="E7" i="5" s="1"/>
  <c r="E8" i="5" a="1"/>
  <c r="E8" i="5" s="1"/>
  <c r="E9" i="5" a="1"/>
  <c r="E9" i="5" s="1"/>
  <c r="E10" i="5" a="1"/>
  <c r="E10" i="5" s="1"/>
  <c r="D3" i="5" l="1" a="1"/>
  <c r="D3" i="5" s="1"/>
  <c r="D4" i="5" a="1"/>
  <c r="D4" i="5" s="1"/>
  <c r="D5" i="5" a="1"/>
  <c r="D5" i="5" s="1"/>
  <c r="B6" i="5" a="1"/>
  <c r="B6" i="5" s="1"/>
  <c r="D6" i="5" a="1"/>
  <c r="D6" i="5" s="1"/>
  <c r="B7" i="5" a="1"/>
  <c r="B7" i="5" s="1"/>
  <c r="D7" i="5" a="1"/>
  <c r="D7" i="5" s="1"/>
  <c r="B8" i="5" a="1"/>
  <c r="B8" i="5" s="1"/>
  <c r="D8" i="5" a="1"/>
  <c r="D8" i="5" s="1"/>
  <c r="B9" i="5" a="1"/>
  <c r="B9" i="5" s="1"/>
  <c r="D9" i="5" a="1"/>
  <c r="D9" i="5" s="1"/>
  <c r="B10" i="5" a="1"/>
  <c r="B10" i="5" s="1"/>
  <c r="D10" i="5" a="1"/>
  <c r="D10" i="5" s="1"/>
  <c r="B11" i="5" a="1"/>
  <c r="B11" i="5" s="1"/>
  <c r="D11" i="5" a="1"/>
  <c r="D11" i="5" s="1"/>
  <c r="E11" i="5" a="1"/>
  <c r="E11" i="5" s="1"/>
  <c r="B12" i="5" a="1"/>
  <c r="B12" i="5" s="1"/>
  <c r="D12" i="5" a="1"/>
  <c r="D12" i="5" s="1"/>
  <c r="E12" i="5" a="1"/>
  <c r="E12" i="5" s="1"/>
  <c r="B13" i="5" a="1"/>
  <c r="B13" i="5" s="1"/>
  <c r="C13" i="5" a="1"/>
  <c r="C13" i="5" s="1"/>
  <c r="D13" i="5" a="1"/>
  <c r="D13" i="5" s="1"/>
  <c r="E13" i="5" a="1"/>
  <c r="E13" i="5" s="1"/>
  <c r="B14" i="5" a="1"/>
  <c r="B14" i="5" s="1"/>
  <c r="C14" i="5" a="1"/>
  <c r="C14" i="5" s="1"/>
  <c r="D14" i="5" a="1"/>
  <c r="D14" i="5" s="1"/>
  <c r="E14" i="5" a="1"/>
  <c r="E14" i="5" s="1"/>
  <c r="B15" i="5" a="1"/>
  <c r="B15" i="5" s="1"/>
  <c r="C15" i="5" a="1"/>
  <c r="C15" i="5" s="1"/>
  <c r="D15" i="5" a="1"/>
  <c r="D15" i="5" s="1"/>
  <c r="E15" i="5" a="1"/>
  <c r="E15" i="5" s="1"/>
  <c r="B16" i="5" a="1"/>
  <c r="B16" i="5" s="1"/>
  <c r="C16" i="5" a="1"/>
  <c r="C16" i="5" s="1"/>
  <c r="D16" i="5" a="1"/>
  <c r="D16" i="5" s="1"/>
  <c r="E16" i="5" a="1"/>
  <c r="E16" i="5" s="1"/>
  <c r="B17" i="5" a="1"/>
  <c r="B17" i="5" s="1"/>
  <c r="C17" i="5" a="1"/>
  <c r="C17" i="5" s="1"/>
  <c r="D17" i="5" a="1"/>
  <c r="D17" i="5" s="1"/>
  <c r="E17" i="5" a="1"/>
  <c r="E17" i="5" s="1"/>
  <c r="B18" i="5" a="1"/>
  <c r="B18" i="5" s="1"/>
  <c r="C18" i="5" a="1"/>
  <c r="C18" i="5" s="1"/>
  <c r="D18" i="5" a="1"/>
  <c r="D18" i="5" s="1"/>
  <c r="E18" i="5" a="1"/>
  <c r="E18" i="5" s="1"/>
  <c r="B19" i="5" a="1"/>
  <c r="B19" i="5" s="1"/>
  <c r="C19" i="5" a="1"/>
  <c r="C19" i="5" s="1"/>
  <c r="D19" i="5" a="1"/>
  <c r="D19" i="5" s="1"/>
  <c r="E19" i="5" a="1"/>
  <c r="E19" i="5" s="1"/>
  <c r="B20" i="5" a="1"/>
  <c r="B20" i="5" s="1"/>
  <c r="C20" i="5" a="1"/>
  <c r="C20" i="5" s="1"/>
  <c r="D20" i="5" a="1"/>
  <c r="D20" i="5" s="1"/>
  <c r="E20" i="5" a="1"/>
  <c r="E20" i="5" s="1"/>
  <c r="B21" i="5" a="1"/>
  <c r="B21" i="5" s="1"/>
  <c r="C21" i="5" a="1"/>
  <c r="C21" i="5" s="1"/>
  <c r="D21" i="5" a="1"/>
  <c r="D21" i="5" s="1"/>
  <c r="E21" i="5" a="1"/>
  <c r="E21" i="5" s="1"/>
  <c r="B22" i="5" a="1"/>
  <c r="B22" i="5" s="1"/>
  <c r="C22" i="5" a="1"/>
  <c r="C22" i="5" s="1"/>
  <c r="D22" i="5" a="1"/>
  <c r="D22" i="5" s="1"/>
  <c r="E22" i="5" a="1"/>
  <c r="E22" i="5" s="1"/>
  <c r="B23" i="5" a="1"/>
  <c r="B23" i="5" s="1"/>
  <c r="C23" i="5" a="1"/>
  <c r="C23" i="5" s="1"/>
  <c r="D23" i="5" a="1"/>
  <c r="D23" i="5" s="1"/>
  <c r="E23" i="5" a="1"/>
  <c r="E23" i="5" s="1"/>
  <c r="B24" i="5" a="1"/>
  <c r="B24" i="5" s="1"/>
  <c r="C24" i="5" a="1"/>
  <c r="C24" i="5" s="1"/>
  <c r="D24" i="5" a="1"/>
  <c r="D24" i="5" s="1"/>
  <c r="E24" i="5" a="1"/>
  <c r="E24" i="5" s="1"/>
  <c r="B25" i="5" a="1"/>
  <c r="B25" i="5" s="1"/>
  <c r="C25" i="5" a="1"/>
  <c r="C25" i="5" s="1"/>
  <c r="D25" i="5" a="1"/>
  <c r="D25" i="5" s="1"/>
  <c r="E25" i="5" a="1"/>
  <c r="E25" i="5" s="1"/>
  <c r="B26" i="5" a="1"/>
  <c r="B26" i="5" s="1"/>
  <c r="C26" i="5" a="1"/>
  <c r="C26" i="5" s="1"/>
  <c r="D26" i="5" a="1"/>
  <c r="D26" i="5" s="1"/>
  <c r="E26" i="5" a="1"/>
  <c r="E26" i="5" s="1"/>
  <c r="B27" i="5" a="1"/>
  <c r="B27" i="5" s="1"/>
  <c r="C27" i="5" a="1"/>
  <c r="C27" i="5" s="1"/>
  <c r="D27" i="5" a="1"/>
  <c r="D27" i="5" s="1"/>
  <c r="E27" i="5" a="1"/>
  <c r="E27" i="5" s="1"/>
  <c r="B28" i="5" a="1"/>
  <c r="B28" i="5" s="1"/>
  <c r="C28" i="5" a="1"/>
  <c r="C28" i="5" s="1"/>
  <c r="D28" i="5" a="1"/>
  <c r="D28" i="5" s="1"/>
  <c r="E28" i="5" a="1"/>
  <c r="E28" i="5" s="1"/>
  <c r="B29" i="5" a="1"/>
  <c r="B29" i="5" s="1"/>
  <c r="C29" i="5" a="1"/>
  <c r="C29" i="5" s="1"/>
  <c r="D29" i="5" a="1"/>
  <c r="D29" i="5" s="1"/>
  <c r="E29" i="5" a="1"/>
  <c r="E29" i="5" s="1"/>
  <c r="B30" i="5" a="1"/>
  <c r="B30" i="5" s="1"/>
  <c r="C30" i="5" a="1"/>
  <c r="C30" i="5" s="1"/>
  <c r="D30" i="5" a="1"/>
  <c r="D30" i="5" s="1"/>
  <c r="E30" i="5" a="1"/>
  <c r="E30" i="5" s="1"/>
  <c r="B31" i="5" a="1"/>
  <c r="B31" i="5" s="1"/>
  <c r="C31" i="5" a="1"/>
  <c r="C31" i="5" s="1"/>
  <c r="D31" i="5" a="1"/>
  <c r="D31" i="5" s="1"/>
  <c r="E31" i="5" a="1"/>
  <c r="E31" i="5" s="1"/>
  <c r="B32" i="5" a="1"/>
  <c r="B32" i="5" s="1"/>
  <c r="C32" i="5" a="1"/>
  <c r="C32" i="5" s="1"/>
  <c r="D32" i="5" a="1"/>
  <c r="D32" i="5" s="1"/>
  <c r="E32" i="5" a="1"/>
  <c r="E32" i="5" s="1"/>
  <c r="B33" i="5" a="1"/>
  <c r="B33" i="5" s="1"/>
  <c r="C33" i="5" a="1"/>
  <c r="C33" i="5" s="1"/>
  <c r="D33" i="5" a="1"/>
  <c r="D33" i="5" s="1"/>
  <c r="E33" i="5" a="1"/>
  <c r="E33" i="5" s="1"/>
  <c r="B34" i="5" a="1"/>
  <c r="B34" i="5" s="1"/>
  <c r="C34" i="5" a="1"/>
  <c r="C34" i="5" s="1"/>
  <c r="D34" i="5" a="1"/>
  <c r="D34" i="5" s="1"/>
  <c r="E34" i="5" a="1"/>
  <c r="E34" i="5" s="1"/>
  <c r="B35" i="5" a="1"/>
  <c r="B35" i="5" s="1"/>
  <c r="C35" i="5" a="1"/>
  <c r="C35" i="5" s="1"/>
  <c r="D35" i="5" a="1"/>
  <c r="D35" i="5" s="1"/>
  <c r="E35" i="5" a="1"/>
  <c r="E35" i="5" s="1"/>
  <c r="B36" i="5" a="1"/>
  <c r="B36" i="5" s="1"/>
  <c r="C36" i="5" a="1"/>
  <c r="C36" i="5" s="1"/>
  <c r="D36" i="5" a="1"/>
  <c r="D36" i="5" s="1"/>
  <c r="E36" i="5" a="1"/>
  <c r="E36" i="5" s="1"/>
  <c r="B37" i="5" a="1"/>
  <c r="B37" i="5" s="1"/>
  <c r="C37" i="5" a="1"/>
  <c r="C37" i="5" s="1"/>
  <c r="D37" i="5" a="1"/>
  <c r="D37" i="5" s="1"/>
  <c r="E37" i="5" a="1"/>
  <c r="E37" i="5" s="1"/>
  <c r="B38" i="5" a="1"/>
  <c r="B38" i="5" s="1"/>
  <c r="C38" i="5" a="1"/>
  <c r="C38" i="5" s="1"/>
  <c r="D38" i="5" a="1"/>
  <c r="D38" i="5" s="1"/>
  <c r="E38" i="5" a="1"/>
  <c r="E38" i="5" s="1"/>
  <c r="B39" i="5" a="1"/>
  <c r="B39" i="5" s="1"/>
  <c r="C39" i="5" a="1"/>
  <c r="C39" i="5" s="1"/>
  <c r="D39" i="5" a="1"/>
  <c r="D39" i="5" s="1"/>
  <c r="E39" i="5" a="1"/>
  <c r="E39" i="5" s="1"/>
  <c r="B40" i="5" a="1"/>
  <c r="B40" i="5" s="1"/>
  <c r="C40" i="5" a="1"/>
  <c r="C40" i="5" s="1"/>
  <c r="D40" i="5" a="1"/>
  <c r="D40" i="5" s="1"/>
  <c r="E40" i="5" a="1"/>
  <c r="E40" i="5" s="1"/>
  <c r="B41" i="5" a="1"/>
  <c r="B41" i="5" s="1"/>
  <c r="C41" i="5" a="1"/>
  <c r="C41" i="5" s="1"/>
  <c r="D41" i="5" a="1"/>
  <c r="D41" i="5" s="1"/>
  <c r="E41" i="5" a="1"/>
  <c r="E41" i="5" s="1"/>
  <c r="B42" i="5" l="1" a="1"/>
  <c r="B42" i="5" s="1"/>
  <c r="C42" i="5" a="1"/>
  <c r="C42" i="5" s="1"/>
  <c r="D42" i="5" a="1"/>
  <c r="D42" i="5" s="1"/>
  <c r="E42" i="5" a="1"/>
  <c r="E42" i="5" s="1"/>
  <c r="B43" i="5" a="1"/>
  <c r="B43" i="5" s="1"/>
  <c r="C43" i="5" a="1"/>
  <c r="C43" i="5" s="1"/>
  <c r="D43" i="5" a="1"/>
  <c r="D43" i="5" s="1"/>
  <c r="E43" i="5" a="1"/>
  <c r="E43" i="5" s="1"/>
  <c r="B44" i="5" a="1"/>
  <c r="B44" i="5" s="1"/>
  <c r="C44" i="5" a="1"/>
  <c r="C44" i="5" s="1"/>
  <c r="D44" i="5" a="1"/>
  <c r="D44" i="5" s="1"/>
  <c r="E44" i="5" a="1"/>
  <c r="E44" i="5" s="1"/>
  <c r="B45" i="5" a="1"/>
  <c r="B45" i="5" s="1"/>
  <c r="C45" i="5" a="1"/>
  <c r="C45" i="5" s="1"/>
  <c r="D45" i="5" a="1"/>
  <c r="D45" i="5" s="1"/>
  <c r="E45" i="5" a="1"/>
  <c r="E45" i="5" s="1"/>
  <c r="B46" i="5" a="1"/>
  <c r="B46" i="5" s="1"/>
  <c r="C46" i="5" a="1"/>
  <c r="C46" i="5" s="1"/>
  <c r="D46" i="5" a="1"/>
  <c r="D46" i="5" s="1"/>
  <c r="E46" i="5" a="1"/>
  <c r="E46" i="5" s="1"/>
  <c r="B47" i="5" a="1"/>
  <c r="B47" i="5" s="1"/>
  <c r="C47" i="5" a="1"/>
  <c r="C47" i="5" s="1"/>
  <c r="D47" i="5" a="1"/>
  <c r="D47" i="5" s="1"/>
  <c r="E47" i="5" a="1"/>
  <c r="E47" i="5" s="1"/>
  <c r="B48" i="5" a="1"/>
  <c r="B48" i="5" s="1"/>
  <c r="C48" i="5" a="1"/>
  <c r="C48" i="5" s="1"/>
  <c r="D48" i="5" a="1"/>
  <c r="D48" i="5" s="1"/>
  <c r="E48" i="5" a="1"/>
  <c r="E48" i="5" s="1"/>
  <c r="B49" i="5" a="1"/>
  <c r="B49" i="5" s="1"/>
  <c r="C49" i="5" a="1"/>
  <c r="C49" i="5" s="1"/>
  <c r="D49" i="5" a="1"/>
  <c r="D49" i="5" s="1"/>
  <c r="E49" i="5" a="1"/>
  <c r="E49" i="5" s="1"/>
  <c r="B50" i="5" a="1"/>
  <c r="B50" i="5" s="1"/>
  <c r="C50" i="5" a="1"/>
  <c r="C50" i="5" s="1"/>
  <c r="D50" i="5" a="1"/>
  <c r="D50" i="5" s="1"/>
  <c r="E50" i="5" a="1"/>
  <c r="E50" i="5" s="1"/>
  <c r="B51" i="5" a="1"/>
  <c r="B51" i="5" s="1"/>
  <c r="C51" i="5" a="1"/>
  <c r="C51" i="5" s="1"/>
  <c r="D51" i="5" a="1"/>
  <c r="D51" i="5" s="1"/>
  <c r="E51" i="5" a="1"/>
  <c r="E51" i="5" s="1"/>
  <c r="B52" i="5" a="1"/>
  <c r="B52" i="5" s="1"/>
  <c r="C52" i="5" a="1"/>
  <c r="C52" i="5" s="1"/>
  <c r="D52" i="5" a="1"/>
  <c r="D52" i="5" s="1"/>
  <c r="E52" i="5" a="1"/>
  <c r="E52" i="5" s="1"/>
  <c r="B53" i="5" a="1"/>
  <c r="B53" i="5" s="1"/>
  <c r="C53" i="5" a="1"/>
  <c r="C53" i="5" s="1"/>
  <c r="D53" i="5" a="1"/>
  <c r="D53" i="5" s="1"/>
  <c r="E53" i="5" a="1"/>
  <c r="E53" i="5" s="1"/>
  <c r="B54" i="5" a="1"/>
  <c r="B54" i="5" s="1"/>
  <c r="C54" i="5" a="1"/>
  <c r="C54" i="5" s="1"/>
  <c r="D54" i="5" a="1"/>
  <c r="D54" i="5" s="1"/>
  <c r="E54" i="5" a="1"/>
  <c r="E54" i="5" s="1"/>
  <c r="B55" i="5" a="1"/>
  <c r="B55" i="5" s="1"/>
  <c r="C55" i="5" a="1"/>
  <c r="C55" i="5" s="1"/>
  <c r="D55" i="5" a="1"/>
  <c r="D55" i="5" s="1"/>
  <c r="E55" i="5" a="1"/>
  <c r="E55" i="5" s="1"/>
  <c r="B56" i="5" a="1"/>
  <c r="B56" i="5" s="1"/>
  <c r="C56" i="5" a="1"/>
  <c r="C56" i="5" s="1"/>
  <c r="D56" i="5" a="1"/>
  <c r="D56" i="5" s="1"/>
  <c r="E56" i="5" a="1"/>
  <c r="E56" i="5" s="1"/>
  <c r="B57" i="5" a="1"/>
  <c r="B57" i="5" s="1"/>
  <c r="C57" i="5" a="1"/>
  <c r="C57" i="5" s="1"/>
  <c r="D57" i="5" a="1"/>
  <c r="D57" i="5" s="1"/>
  <c r="E57" i="5" a="1"/>
  <c r="E57" i="5" s="1"/>
  <c r="B58" i="5" a="1"/>
  <c r="B58" i="5" s="1"/>
  <c r="C58" i="5" a="1"/>
  <c r="C58" i="5" s="1"/>
  <c r="D58" i="5" a="1"/>
  <c r="D58" i="5" s="1"/>
  <c r="E58" i="5" a="1"/>
  <c r="E58" i="5" s="1"/>
  <c r="B59" i="5" a="1"/>
  <c r="B59" i="5" s="1"/>
  <c r="C59" i="5" a="1"/>
  <c r="C59" i="5" s="1"/>
  <c r="D59" i="5" a="1"/>
  <c r="D59" i="5" s="1"/>
  <c r="E59" i="5" a="1"/>
  <c r="E59" i="5" s="1"/>
  <c r="B60" i="5" a="1"/>
  <c r="B60" i="5" s="1"/>
  <c r="C60" i="5" a="1"/>
  <c r="C60" i="5" s="1"/>
  <c r="D60" i="5" a="1"/>
  <c r="D60" i="5" s="1"/>
  <c r="E60" i="5" a="1"/>
  <c r="E60" i="5" s="1"/>
  <c r="B61" i="5" a="1"/>
  <c r="B61" i="5" s="1"/>
  <c r="C61" i="5" a="1"/>
  <c r="C61" i="5" s="1"/>
  <c r="D61" i="5" a="1"/>
  <c r="D61" i="5" s="1"/>
  <c r="E61" i="5" a="1"/>
  <c r="E61" i="5" s="1"/>
  <c r="B62" i="5" a="1"/>
  <c r="B62" i="5" s="1"/>
  <c r="C62" i="5" a="1"/>
  <c r="C62" i="5" s="1"/>
  <c r="D62" i="5" a="1"/>
  <c r="D62" i="5" s="1"/>
  <c r="E62" i="5" a="1"/>
  <c r="E62" i="5" s="1"/>
  <c r="E4" i="8" l="1"/>
  <c r="D4" i="8"/>
  <c r="I30" i="8" l="1"/>
  <c r="I24" i="8" l="1"/>
  <c r="I31" i="8"/>
  <c r="I27" i="8"/>
  <c r="I28" i="8"/>
  <c r="I32" i="8"/>
  <c r="I23" i="8"/>
  <c r="I33" i="8"/>
  <c r="I22" i="8"/>
  <c r="I26" i="8"/>
  <c r="I25" i="8"/>
  <c r="I29" i="8"/>
  <c r="I21" i="8"/>
  <c r="A34" i="8" l="1"/>
  <c r="E1" i="5"/>
  <c r="O1" i="5" l="1"/>
  <c r="GW1" i="5" s="1"/>
  <c r="Y1" i="5"/>
  <c r="HG1" i="5" s="1"/>
  <c r="BC1" i="5"/>
  <c r="IK1" i="5" s="1"/>
  <c r="CQ1" i="5"/>
  <c r="JY1" i="5" s="1"/>
  <c r="FS1" i="5"/>
  <c r="AI1" i="5"/>
  <c r="HQ1" i="5" s="1"/>
  <c r="GC1" i="5"/>
  <c r="AS1" i="5"/>
  <c r="IA1" i="5" s="1"/>
  <c r="GM1" i="5"/>
  <c r="BM1" i="5"/>
  <c r="IU1" i="5" s="1"/>
  <c r="BW1" i="5"/>
  <c r="JE1" i="5" s="1"/>
  <c r="DU1" i="5"/>
  <c r="EY1" i="5"/>
  <c r="EO1" i="5"/>
  <c r="DK1" i="5"/>
  <c r="FI1" i="5"/>
  <c r="CG1" i="5"/>
  <c r="JO1" i="5" s="1"/>
  <c r="EE1" i="5"/>
  <c r="DA1" i="5"/>
  <c r="KI1" i="5" s="1"/>
  <c r="F33" i="2"/>
  <c r="F32" i="2"/>
  <c r="F6" i="2"/>
  <c r="F41" i="2"/>
  <c r="F38" i="2"/>
  <c r="F14" i="2"/>
  <c r="F13" i="2"/>
  <c r="F31" i="2"/>
  <c r="F28" i="2"/>
  <c r="F7" i="2"/>
  <c r="F9" i="2"/>
  <c r="F2" i="2"/>
  <c r="F16" i="2"/>
  <c r="F35" i="2"/>
  <c r="F20" i="2"/>
  <c r="F18" i="2"/>
  <c r="F12" i="2"/>
  <c r="F39" i="2"/>
  <c r="F30" i="2"/>
  <c r="F29" i="2"/>
  <c r="F40" i="2"/>
  <c r="F22" i="2"/>
  <c r="F10" i="2"/>
  <c r="F25" i="2"/>
  <c r="F15" i="2"/>
  <c r="F17" i="2"/>
  <c r="F19" i="2"/>
  <c r="F8" i="2"/>
  <c r="F26" i="2"/>
  <c r="F21" i="2"/>
  <c r="F36" i="2"/>
  <c r="F24" i="2"/>
  <c r="F27" i="2"/>
  <c r="F34" i="2"/>
  <c r="F11" i="2"/>
  <c r="F37" i="2"/>
  <c r="F3" i="2"/>
  <c r="F23" i="2"/>
  <c r="F4" i="2"/>
  <c r="F5" i="2"/>
</calcChain>
</file>

<file path=xl/connections.xml><?xml version="1.0" encoding="utf-8"?>
<connections xmlns="http://schemas.openxmlformats.org/spreadsheetml/2006/main">
  <connection id="1" keepAlive="1" name="쿼리 - 생육수확" description="통합 문서의 '생육수확' 쿼리에 대한 연결입니다." type="5" refreshedVersion="6" background="1" saveData="1">
    <dbPr connection="Provider=Microsoft.Mashup.OleDb.1;Data Source=$Workbook$;Location=생육수확;Extended Properties=&quot;&quot;" command="SELECT * FROM [생육수확]"/>
  </connection>
  <connection id="2" keepAlive="1" name="쿼리 - 조사표" description="통합 문서의 '조사표' 쿼리에 대한 연결입니다." type="5" refreshedVersion="6" background="1" saveData="1">
    <dbPr connection="Provider=Microsoft.Mashup.OleDb.1;Data Source=$Workbook$;Location=조사표;Extended Properties=&quot;&quot;" command="SELECT * FROM [조사표]"/>
  </connection>
</connections>
</file>

<file path=xl/sharedStrings.xml><?xml version="1.0" encoding="utf-8"?>
<sst xmlns="http://schemas.openxmlformats.org/spreadsheetml/2006/main" count="694" uniqueCount="182">
  <si>
    <t>구분날짜</t>
  </si>
  <si>
    <t>작기</t>
  </si>
  <si>
    <t>도명</t>
  </si>
  <si>
    <t>시군구</t>
  </si>
  <si>
    <t>농가명</t>
  </si>
  <si>
    <t>출생년도</t>
  </si>
  <si>
    <t>온실종류</t>
  </si>
  <si>
    <t>온실유형</t>
  </si>
  <si>
    <t>품목</t>
  </si>
  <si>
    <t>총면적</t>
  </si>
  <si>
    <t>식부면적</t>
  </si>
  <si>
    <t>스마트팜면적</t>
  </si>
  <si>
    <t>품종</t>
  </si>
  <si>
    <t>재식밀도</t>
  </si>
  <si>
    <t>재배유형</t>
  </si>
  <si>
    <t>배지종류</t>
  </si>
  <si>
    <t>정식기일자</t>
  </si>
  <si>
    <t>첫수확기일자</t>
  </si>
  <si>
    <t>끝수확일자</t>
  </si>
  <si>
    <t>적심일자</t>
  </si>
  <si>
    <t>적심화방번호</t>
  </si>
  <si>
    <t>환경제어업체</t>
  </si>
  <si>
    <t>연간생산량</t>
  </si>
  <si>
    <t>비고</t>
  </si>
  <si>
    <t>설명</t>
    <phoneticPr fontId="1" type="noConversion"/>
  </si>
  <si>
    <t>단위</t>
    <phoneticPr fontId="1" type="noConversion"/>
  </si>
  <si>
    <t>비닐</t>
    <phoneticPr fontId="1" type="noConversion"/>
  </si>
  <si>
    <t>연동</t>
    <phoneticPr fontId="1" type="noConversion"/>
  </si>
  <si>
    <t>파프리카</t>
    <phoneticPr fontId="1" type="noConversion"/>
  </si>
  <si>
    <t>품종명</t>
    <phoneticPr fontId="1" type="noConversion"/>
  </si>
  <si>
    <t>수경</t>
    <phoneticPr fontId="1" type="noConversion"/>
  </si>
  <si>
    <t>코코피트 or 암면</t>
    <phoneticPr fontId="1" type="noConversion"/>
  </si>
  <si>
    <t>정식일자</t>
    <phoneticPr fontId="1" type="noConversion"/>
  </si>
  <si>
    <t>첫수확일</t>
    <phoneticPr fontId="1" type="noConversion"/>
  </si>
  <si>
    <t>끝수확일</t>
    <phoneticPr fontId="1" type="noConversion"/>
  </si>
  <si>
    <t>환경제어기 이름</t>
    <phoneticPr fontId="1" type="noConversion"/>
  </si>
  <si>
    <t>kg</t>
    <phoneticPr fontId="1" type="noConversion"/>
  </si>
  <si>
    <t>yyyy-mm-dd</t>
    <phoneticPr fontId="1" type="noConversion"/>
  </si>
  <si>
    <t>마디</t>
    <phoneticPr fontId="1" type="noConversion"/>
  </si>
  <si>
    <t>평</t>
    <phoneticPr fontId="1" type="noConversion"/>
  </si>
  <si>
    <t>혹시나 유리온실이면 유리</t>
    <phoneticPr fontId="1" type="noConversion"/>
  </si>
  <si>
    <t>혹시나 단동온실이면 단동</t>
    <phoneticPr fontId="1" type="noConversion"/>
  </si>
  <si>
    <t>출생년도는 개인정보 동의서 참고하여 작성</t>
    <phoneticPr fontId="1" type="noConversion"/>
  </si>
  <si>
    <t>yyyy</t>
    <phoneticPr fontId="1" type="noConversion"/>
  </si>
  <si>
    <t>농장주 성명</t>
    <phoneticPr fontId="1" type="noConversion"/>
  </si>
  <si>
    <t>평창군, 철원군 등 입력</t>
    <phoneticPr fontId="1" type="noConversion"/>
  </si>
  <si>
    <t>-</t>
    <phoneticPr fontId="1" type="noConversion"/>
  </si>
  <si>
    <t>변경x</t>
    <phoneticPr fontId="1" type="noConversion"/>
  </si>
  <si>
    <t>1작기</t>
    <phoneticPr fontId="1" type="noConversion"/>
  </si>
  <si>
    <t>stems(줄기)/m2</t>
    <phoneticPr fontId="1" type="noConversion"/>
  </si>
  <si>
    <t>항목</t>
    <phoneticPr fontId="1" type="noConversion"/>
  </si>
  <si>
    <t>비고</t>
    <phoneticPr fontId="1" type="noConversion"/>
  </si>
  <si>
    <t>조사일자</t>
  </si>
  <si>
    <t>개체번호</t>
  </si>
  <si>
    <t>줄기번호</t>
  </si>
  <si>
    <t>초장</t>
  </si>
  <si>
    <t>생장길이</t>
  </si>
  <si>
    <t>엽수</t>
  </si>
  <si>
    <t>엽장</t>
  </si>
  <si>
    <t>엽폭</t>
  </si>
  <si>
    <t>줄기굵기</t>
  </si>
  <si>
    <t>화방높이</t>
  </si>
  <si>
    <t>입력</t>
    <phoneticPr fontId="1" type="noConversion"/>
  </si>
  <si>
    <t>마디조사</t>
    <phoneticPr fontId="1" type="noConversion"/>
  </si>
  <si>
    <t>개체</t>
  </si>
  <si>
    <t>마디번호</t>
  </si>
  <si>
    <t>개화마디</t>
  </si>
  <si>
    <t>착과마디</t>
  </si>
  <si>
    <t>열매마디</t>
    <phoneticPr fontId="1" type="noConversion"/>
  </si>
  <si>
    <t>수확마디</t>
  </si>
  <si>
    <t>낙화</t>
  </si>
  <si>
    <t>낙과</t>
  </si>
  <si>
    <t>과폭</t>
    <phoneticPr fontId="1" type="noConversion"/>
  </si>
  <si>
    <t>과고</t>
  </si>
  <si>
    <t>과중</t>
  </si>
  <si>
    <r>
      <t xml:space="preserve">파프리카 재배 식부면적
실제로 작물을 재배하고 있는 면적
</t>
    </r>
    <r>
      <rPr>
        <sz val="11"/>
        <color rgb="FFFFC000"/>
        <rFont val="맑은 고딕"/>
        <family val="3"/>
        <charset val="129"/>
        <scheme val="minor"/>
      </rPr>
      <t>ex) 1,000평이면 숫자만 1,000 입력</t>
    </r>
    <phoneticPr fontId="1" type="noConversion"/>
  </si>
  <si>
    <r>
      <t xml:space="preserve">파프리카 스마트팜 식부면적
실제로 작물을 재배하고 있는 면적
</t>
    </r>
    <r>
      <rPr>
        <sz val="11"/>
        <color rgb="FFFFC000"/>
        <rFont val="맑은 고딕"/>
        <family val="3"/>
        <charset val="129"/>
        <scheme val="minor"/>
      </rPr>
      <t>ex) 1,000평이면 숫자만 1,000 입력</t>
    </r>
    <phoneticPr fontId="1" type="noConversion"/>
  </si>
  <si>
    <r>
      <t xml:space="preserve">파프리카 재배 총면적
</t>
    </r>
    <r>
      <rPr>
        <sz val="11"/>
        <color rgb="FFFFC000"/>
        <rFont val="맑은 고딕"/>
        <family val="3"/>
        <charset val="129"/>
        <scheme val="minor"/>
      </rPr>
      <t>ex) 1,000평이면 숫자만 1,000 입력</t>
    </r>
    <phoneticPr fontId="1" type="noConversion"/>
  </si>
  <si>
    <t>적심일(적심안하면 빈칸)</t>
    <phoneticPr fontId="1" type="noConversion"/>
  </si>
  <si>
    <t>열매마디</t>
  </si>
  <si>
    <t>농가명</t>
    <phoneticPr fontId="1" type="noConversion"/>
  </si>
  <si>
    <t>개화마디</t>
    <phoneticPr fontId="1" type="noConversion"/>
  </si>
  <si>
    <t>착과마디</t>
    <phoneticPr fontId="1" type="noConversion"/>
  </si>
  <si>
    <t>열매마디</t>
    <phoneticPr fontId="1" type="noConversion"/>
  </si>
  <si>
    <t>수확마디</t>
    <phoneticPr fontId="1" type="noConversion"/>
  </si>
  <si>
    <t>착과수</t>
  </si>
  <si>
    <t>착과수</t>
    <phoneticPr fontId="1" type="noConversion"/>
  </si>
  <si>
    <t>열매수</t>
  </si>
  <si>
    <t>열매수</t>
    <phoneticPr fontId="1" type="noConversion"/>
  </si>
  <si>
    <t>수확수</t>
  </si>
  <si>
    <t>수확수</t>
    <phoneticPr fontId="1" type="noConversion"/>
  </si>
  <si>
    <t>비고</t>
    <phoneticPr fontId="1" type="noConversion"/>
  </si>
  <si>
    <t>□</t>
    <phoneticPr fontId="1" type="noConversion"/>
  </si>
  <si>
    <t>조사일 :</t>
    <phoneticPr fontId="1" type="noConversion"/>
  </si>
  <si>
    <t>1. 농가 기본현황</t>
    <phoneticPr fontId="1" type="noConversion"/>
  </si>
  <si>
    <t>가.</t>
    <phoneticPr fontId="1" type="noConversion"/>
  </si>
  <si>
    <t>정식일 :</t>
    <phoneticPr fontId="1" type="noConversion"/>
  </si>
  <si>
    <t>나.</t>
    <phoneticPr fontId="1" type="noConversion"/>
  </si>
  <si>
    <t>조사품종:</t>
    <phoneticPr fontId="1" type="noConversion"/>
  </si>
  <si>
    <t>다.</t>
    <phoneticPr fontId="1" type="noConversion"/>
  </si>
  <si>
    <t>환경데이터 :</t>
    <phoneticPr fontId="1" type="noConversion"/>
  </si>
  <si>
    <t>라.</t>
    <phoneticPr fontId="1" type="noConversion"/>
  </si>
  <si>
    <t>재배면적 :</t>
    <phoneticPr fontId="1" type="noConversion"/>
  </si>
  <si>
    <t xml:space="preserve">재배주수: </t>
    <phoneticPr fontId="1" type="noConversion"/>
  </si>
  <si>
    <t>마.</t>
    <phoneticPr fontId="1" type="noConversion"/>
  </si>
  <si>
    <t>배지종류 :</t>
    <phoneticPr fontId="1" type="noConversion"/>
  </si>
  <si>
    <t xml:space="preserve">사용연한: </t>
    <phoneticPr fontId="1" type="noConversion"/>
  </si>
  <si>
    <t>2. 관리상태</t>
    <phoneticPr fontId="1" type="noConversion"/>
  </si>
  <si>
    <t>생육상태 :</t>
    <phoneticPr fontId="1" type="noConversion"/>
  </si>
  <si>
    <t>환경상태 :</t>
    <phoneticPr fontId="1" type="noConversion"/>
  </si>
  <si>
    <t xml:space="preserve">특이사항 : </t>
    <phoneticPr fontId="1" type="noConversion"/>
  </si>
  <si>
    <t xml:space="preserve"> </t>
    <phoneticPr fontId="1" type="noConversion"/>
  </si>
  <si>
    <t>3. 생육현황</t>
    <phoneticPr fontId="1" type="noConversion"/>
  </si>
  <si>
    <t>생육통계</t>
    <phoneticPr fontId="1" type="noConversion"/>
  </si>
  <si>
    <t>구분</t>
    <phoneticPr fontId="1" type="noConversion"/>
  </si>
  <si>
    <t>증감</t>
    <phoneticPr fontId="1" type="noConversion"/>
  </si>
  <si>
    <t>초장(cm)</t>
    <phoneticPr fontId="1" type="noConversion"/>
  </si>
  <si>
    <t>생장길이(cm)</t>
    <phoneticPr fontId="1" type="noConversion"/>
  </si>
  <si>
    <t>엽수(개)</t>
    <phoneticPr fontId="1" type="noConversion"/>
  </si>
  <si>
    <t>줄기굵기(mm)</t>
    <phoneticPr fontId="1" type="noConversion"/>
  </si>
  <si>
    <t>화방높이(cm)</t>
    <phoneticPr fontId="1" type="noConversion"/>
  </si>
  <si>
    <t>개화마디(마디)</t>
    <phoneticPr fontId="1" type="noConversion"/>
  </si>
  <si>
    <t>착과마디(마디)</t>
    <phoneticPr fontId="1" type="noConversion"/>
  </si>
  <si>
    <t>열매마디(마디)</t>
    <phoneticPr fontId="1" type="noConversion"/>
  </si>
  <si>
    <t>수확마디(마디)</t>
    <phoneticPr fontId="1" type="noConversion"/>
  </si>
  <si>
    <t>착과수(개)</t>
    <phoneticPr fontId="1" type="noConversion"/>
  </si>
  <si>
    <t>열매수(개)</t>
    <phoneticPr fontId="1" type="noConversion"/>
  </si>
  <si>
    <t>수확수(개)</t>
    <phoneticPr fontId="1" type="noConversion"/>
  </si>
  <si>
    <t>생육상황</t>
    <phoneticPr fontId="1" type="noConversion"/>
  </si>
  <si>
    <t xml:space="preserve">  </t>
    <phoneticPr fontId="1" type="noConversion"/>
  </si>
  <si>
    <t>4. 특이사항</t>
    <phoneticPr fontId="1" type="noConversion"/>
  </si>
  <si>
    <r>
      <t xml:space="preserve">적심마디(적심안하면 빈칸) 평균
</t>
    </r>
    <r>
      <rPr>
        <sz val="11"/>
        <color rgb="FFFFC000"/>
        <rFont val="맑은 고딕"/>
        <family val="3"/>
        <charset val="129"/>
        <scheme val="minor"/>
      </rPr>
      <t>ex) 45마디에서 적심 -&gt; 45 숫자만 입력</t>
    </r>
    <phoneticPr fontId="1" type="noConversion"/>
  </si>
  <si>
    <t>조사동 재배면적</t>
    <phoneticPr fontId="1" type="noConversion"/>
  </si>
  <si>
    <r>
      <t xml:space="preserve">조사동 기준으로 작성
줄기밀도로 통일
평당재식주수 = 재식주수/온실 식부면적
재식밀도 = 평당재식주수/3.3
2줄기 재배일 경우
줄기밀도 = 재식밀도 * 2
3줄기 재배일 경우
줄기밀도 = 재식밀도 * 3
</t>
    </r>
    <r>
      <rPr>
        <sz val="11"/>
        <color rgb="FFFFC000"/>
        <rFont val="맑은 고딕"/>
        <family val="3"/>
        <charset val="129"/>
        <scheme val="minor"/>
      </rPr>
      <t>ex) 6.5 stems/m2 이면 6.5 숫자만 입력</t>
    </r>
    <phoneticPr fontId="1" type="noConversion"/>
  </si>
  <si>
    <r>
      <t xml:space="preserve">조사동 식부면적
</t>
    </r>
    <r>
      <rPr>
        <sz val="11"/>
        <color rgb="FFFFC000"/>
        <rFont val="맑은 고딕"/>
        <family val="3"/>
        <charset val="129"/>
        <scheme val="minor"/>
      </rPr>
      <t>ex) 1,000평이면 숫자만 1,000 입력</t>
    </r>
    <phoneticPr fontId="1" type="noConversion"/>
  </si>
  <si>
    <t xml:space="preserve">줄기밀도 : </t>
    <phoneticPr fontId="1" type="noConversion"/>
  </si>
  <si>
    <t>파프리카 생육조사</t>
    <phoneticPr fontId="1" type="noConversion"/>
  </si>
  <si>
    <t>지난 조사일</t>
    <phoneticPr fontId="1" type="noConversion"/>
  </si>
  <si>
    <t>조사자</t>
    <phoneticPr fontId="1" type="noConversion"/>
  </si>
  <si>
    <t>줄기</t>
  </si>
  <si>
    <t>초장
(생장길이)</t>
    <phoneticPr fontId="1" type="noConversion"/>
  </si>
  <si>
    <t>엽수</t>
    <phoneticPr fontId="1" type="noConversion"/>
  </si>
  <si>
    <t>엽폭</t>
    <phoneticPr fontId="1" type="noConversion"/>
  </si>
  <si>
    <t>줄기굵기</t>
    <phoneticPr fontId="1" type="noConversion"/>
  </si>
  <si>
    <t>화방높이</t>
    <phoneticPr fontId="1" type="noConversion"/>
  </si>
  <si>
    <t>번호</t>
  </si>
  <si>
    <t>엽장</t>
    <phoneticPr fontId="1" type="noConversion"/>
  </si>
  <si>
    <t>1년</t>
    <phoneticPr fontId="1" type="noConversion"/>
  </si>
  <si>
    <t>pH</t>
    <phoneticPr fontId="1" type="noConversion"/>
  </si>
  <si>
    <t>파일명 : 25년_파프리카_생육원본_농가명</t>
    <phoneticPr fontId="1" type="noConversion"/>
  </si>
  <si>
    <t>재배주수</t>
    <phoneticPr fontId="1" type="noConversion"/>
  </si>
  <si>
    <t>재배전경</t>
    <phoneticPr fontId="1" type="noConversion"/>
  </si>
  <si>
    <t>1 개체 근권부 사진(좌)</t>
    <phoneticPr fontId="1" type="noConversion"/>
  </si>
  <si>
    <t>1개체 근권부 사진(우)</t>
    <phoneticPr fontId="1" type="noConversion"/>
  </si>
  <si>
    <t>백엽상 내부</t>
    <phoneticPr fontId="1" type="noConversion"/>
  </si>
  <si>
    <t>온습도</t>
    <phoneticPr fontId="1" type="noConversion"/>
  </si>
  <si>
    <t>1-1 개체생장점 사진</t>
    <phoneticPr fontId="1" type="noConversion"/>
  </si>
  <si>
    <t>1-1 개체 마디 진행상황</t>
    <phoneticPr fontId="1" type="noConversion"/>
  </si>
  <si>
    <t>특이사항</t>
    <phoneticPr fontId="1" type="noConversion"/>
  </si>
  <si>
    <t>데이터 조사요원이 농가 생산량 데이터 수집 후취합하여 연구원이 정리함</t>
    <phoneticPr fontId="1" type="noConversion"/>
  </si>
  <si>
    <t>주</t>
    <phoneticPr fontId="1" type="noConversion"/>
  </si>
  <si>
    <t>강원특별자치도</t>
    <phoneticPr fontId="1" type="noConversion"/>
  </si>
  <si>
    <t>개화수</t>
    <phoneticPr fontId="1" type="noConversion"/>
  </si>
  <si>
    <t>개화수</t>
  </si>
  <si>
    <t>개화수</t>
    <phoneticPr fontId="1" type="noConversion"/>
  </si>
  <si>
    <t>개화수(개)</t>
    <phoneticPr fontId="1" type="noConversion"/>
  </si>
  <si>
    <t>본주구분</t>
  </si>
  <si>
    <t>수확과중</t>
  </si>
  <si>
    <t>과폭</t>
  </si>
  <si>
    <t>본주구분</t>
    <phoneticPr fontId="1" type="noConversion"/>
  </si>
  <si>
    <t>과실번호</t>
  </si>
  <si>
    <t>본주</t>
  </si>
  <si>
    <t>원준용, 홍승표</t>
    <phoneticPr fontId="1" type="noConversion"/>
  </si>
  <si>
    <t>평창군</t>
    <phoneticPr fontId="1" type="noConversion"/>
  </si>
  <si>
    <t>김관섭</t>
    <phoneticPr fontId="1" type="noConversion"/>
  </si>
  <si>
    <t>코코피트</t>
    <phoneticPr fontId="1" type="noConversion"/>
  </si>
  <si>
    <t>프리바</t>
    <phoneticPr fontId="1" type="noConversion"/>
  </si>
  <si>
    <r>
      <rPr>
        <b/>
        <sz val="22"/>
        <color theme="8"/>
        <rFont val="맑은 고딕"/>
        <family val="3"/>
        <charset val="129"/>
        <scheme val="minor"/>
      </rPr>
      <t>3조</t>
    </r>
    <r>
      <rPr>
        <b/>
        <sz val="22"/>
        <color theme="1"/>
        <rFont val="맑은 고딕"/>
        <family val="3"/>
        <charset val="129"/>
        <scheme val="minor"/>
      </rPr>
      <t xml:space="preserve"> 강원 시설채소 스마트팜 빅데이터 수집 주간일지</t>
    </r>
    <phoneticPr fontId="1" type="noConversion"/>
  </si>
  <si>
    <t>양호</t>
    <phoneticPr fontId="1" type="noConversion"/>
  </si>
  <si>
    <t>온도 28.9℃, 습도 56.9%</t>
    <phoneticPr fontId="1" type="noConversion"/>
  </si>
  <si>
    <t>환경제어기 프리바</t>
    <phoneticPr fontId="1" type="noConversion"/>
  </si>
  <si>
    <t>2024.05.14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</si>
</sst>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_ "/>
    <numFmt numFmtId="177" formatCode="0.0_ "/>
    <numFmt numFmtId="178" formatCode="yy&quot;/&quot;m&quot;/&quot;d;@"/>
    <numFmt numFmtId="179" formatCode="0\ &quot;주&quot;&quot;차&quot;"/>
    <numFmt numFmtId="180" formatCode="0.0\ &quot;stems/m2&quot;"/>
    <numFmt numFmtId="181" formatCode="#,##0&quot;평&quot;"/>
  </numFmts>
  <fonts count="3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1"/>
      <color rgb="FFFFC000"/>
      <name val="맑은 고딕"/>
      <family val="3"/>
      <charset val="129"/>
      <scheme val="minor"/>
    </font>
    <font>
      <b/>
      <sz val="11"/>
      <color rgb="FF9C0006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8"/>
      <color rgb="FF000000"/>
      <name val="맑은 고딕"/>
      <family val="3"/>
      <charset val="129"/>
      <scheme val="minor"/>
    </font>
    <font>
      <b/>
      <sz val="14"/>
      <color rgb="FF000000"/>
      <name val="맑은 고딕"/>
      <family val="3"/>
      <charset val="129"/>
      <scheme val="minor"/>
    </font>
    <font>
      <b/>
      <sz val="18"/>
      <color rgb="FF000000"/>
      <name val="맑은 고딕"/>
      <family val="3"/>
      <charset val="129"/>
      <scheme val="minor"/>
    </font>
    <font>
      <b/>
      <sz val="16"/>
      <color rgb="FF00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22"/>
      <color theme="8"/>
      <name val="맑은 고딕"/>
      <family val="3"/>
      <charset val="129"/>
      <scheme val="minor"/>
    </font>
    <font>
      <b/>
      <sz val="14"/>
      <color rgb="FF0000FF"/>
      <name val="맑은 고딕"/>
      <family val="3"/>
      <charset val="129"/>
      <scheme val="minor"/>
    </font>
    <font>
      <b/>
      <sz val="18"/>
      <color rgb="FF0000FF"/>
      <name val="맑은 고딕"/>
      <family val="3"/>
      <charset val="129"/>
      <scheme val="minor"/>
    </font>
    <font>
      <b/>
      <sz val="16"/>
      <color rgb="FF0000FF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1"/>
      <color rgb="FF0033CC"/>
      <name val="맑은 고딕"/>
      <family val="3"/>
      <charset val="129"/>
      <scheme val="minor"/>
    </font>
    <font>
      <sz val="11"/>
      <color theme="2" tint="-0.499984740745262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33CC"/>
      </left>
      <right style="medium">
        <color rgb="FF0033CC"/>
      </right>
      <top style="medium">
        <color rgb="FF0033CC"/>
      </top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 style="thin">
        <color indexed="64"/>
      </top>
      <bottom style="thin">
        <color indexed="64"/>
      </bottom>
      <diagonal/>
    </border>
    <border>
      <left style="medium">
        <color rgb="FF0033CC"/>
      </left>
      <right style="medium">
        <color rgb="FF0033CC"/>
      </right>
      <top style="thin">
        <color indexed="64"/>
      </top>
      <bottom style="medium">
        <color rgb="FF0033CC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ck">
        <color rgb="FFFF0000"/>
      </bottom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240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58" fontId="8" fillId="0" borderId="1" xfId="0" applyNumberFormat="1" applyFont="1" applyBorder="1">
      <alignment vertical="center"/>
    </xf>
    <xf numFmtId="0" fontId="10" fillId="0" borderId="0" xfId="0" applyFont="1">
      <alignment vertical="center"/>
    </xf>
    <xf numFmtId="58" fontId="8" fillId="0" borderId="0" xfId="0" applyNumberFormat="1" applyFont="1">
      <alignment vertical="center"/>
    </xf>
    <xf numFmtId="0" fontId="8" fillId="0" borderId="0" xfId="0" applyFont="1">
      <alignment vertical="center"/>
    </xf>
    <xf numFmtId="178" fontId="0" fillId="0" borderId="0" xfId="0" applyNumberFormat="1">
      <alignment vertical="center"/>
    </xf>
    <xf numFmtId="14" fontId="11" fillId="0" borderId="5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3" fillId="2" borderId="1" xfId="1" applyFont="1" applyBorder="1" applyAlignment="1">
      <alignment horizontal="center" vertical="center"/>
    </xf>
    <xf numFmtId="0" fontId="10" fillId="3" borderId="1" xfId="2" applyFont="1" applyBorder="1" applyAlignment="1">
      <alignment horizontal="center" vertical="center"/>
    </xf>
    <xf numFmtId="58" fontId="13" fillId="2" borderId="1" xfId="1" applyNumberFormat="1" applyFont="1" applyBorder="1">
      <alignment vertical="center"/>
    </xf>
    <xf numFmtId="0" fontId="10" fillId="3" borderId="1" xfId="2" applyFont="1" applyBorder="1">
      <alignment vertical="center"/>
    </xf>
    <xf numFmtId="176" fontId="10" fillId="3" borderId="1" xfId="2" applyNumberFormat="1" applyFont="1" applyBorder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14" fontId="0" fillId="0" borderId="0" xfId="0" applyNumberFormat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4" fontId="0" fillId="0" borderId="0" xfId="0" applyNumberFormat="1" applyAlignment="1">
      <alignment horizontal="center" vertical="center"/>
    </xf>
    <xf numFmtId="0" fontId="0" fillId="4" borderId="0" xfId="0" applyFill="1">
      <alignment vertical="center"/>
    </xf>
    <xf numFmtId="0" fontId="15" fillId="4" borderId="0" xfId="0" applyFont="1" applyFill="1" applyBorder="1" applyAlignment="1">
      <alignment horizontal="center" vertical="center"/>
    </xf>
    <xf numFmtId="0" fontId="15" fillId="4" borderId="11" xfId="0" applyFont="1" applyFill="1" applyBorder="1" applyAlignment="1">
      <alignment horizontal="center" vertical="center"/>
    </xf>
    <xf numFmtId="0" fontId="16" fillId="4" borderId="0" xfId="0" applyFont="1" applyFill="1" applyBorder="1">
      <alignment vertical="center"/>
    </xf>
    <xf numFmtId="0" fontId="0" fillId="4" borderId="0" xfId="0" applyFill="1" applyBorder="1">
      <alignment vertical="center"/>
    </xf>
    <xf numFmtId="0" fontId="17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14" fontId="8" fillId="4" borderId="0" xfId="0" applyNumberFormat="1" applyFont="1" applyFill="1" applyAlignment="1">
      <alignment horizontal="center" vertical="center"/>
    </xf>
    <xf numFmtId="179" fontId="8" fillId="4" borderId="0" xfId="0" applyNumberFormat="1" applyFont="1" applyFill="1" applyAlignment="1">
      <alignment horizontal="center" vertical="center"/>
    </xf>
    <xf numFmtId="0" fontId="8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left" vertical="center"/>
    </xf>
    <xf numFmtId="14" fontId="8" fillId="4" borderId="0" xfId="0" applyNumberFormat="1" applyFont="1" applyFill="1" applyAlignment="1">
      <alignment horizontal="left"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vertical="center" wrapText="1"/>
    </xf>
    <xf numFmtId="0" fontId="19" fillId="0" borderId="3" xfId="0" applyFont="1" applyBorder="1" applyAlignment="1">
      <alignment horizontal="center" vertical="center" wrapText="1"/>
    </xf>
    <xf numFmtId="0" fontId="23" fillId="5" borderId="18" xfId="0" applyFont="1" applyFill="1" applyBorder="1" applyAlignment="1">
      <alignment horizontal="left" vertical="center" wrapText="1"/>
    </xf>
    <xf numFmtId="0" fontId="23" fillId="5" borderId="20" xfId="0" applyFont="1" applyFill="1" applyBorder="1" applyAlignment="1">
      <alignment horizontal="left" vertical="center" wrapText="1"/>
    </xf>
    <xf numFmtId="0" fontId="23" fillId="5" borderId="19" xfId="0" applyFont="1" applyFill="1" applyBorder="1" applyAlignment="1">
      <alignment horizontal="left" vertical="center" wrapText="1"/>
    </xf>
    <xf numFmtId="0" fontId="23" fillId="5" borderId="6" xfId="0" applyFont="1" applyFill="1" applyBorder="1" applyAlignment="1">
      <alignment horizontal="left" vertical="center" wrapText="1"/>
    </xf>
    <xf numFmtId="0" fontId="23" fillId="5" borderId="4" xfId="0" applyFont="1" applyFill="1" applyBorder="1" applyAlignment="1">
      <alignment horizontal="center" vertical="center" wrapText="1"/>
    </xf>
    <xf numFmtId="0" fontId="23" fillId="5" borderId="12" xfId="0" applyFont="1" applyFill="1" applyBorder="1" applyAlignment="1">
      <alignment horizontal="center" vertical="center" wrapText="1"/>
    </xf>
    <xf numFmtId="0" fontId="23" fillId="0" borderId="18" xfId="0" applyFont="1" applyBorder="1" applyAlignment="1">
      <alignment horizontal="left" vertical="center" wrapText="1"/>
    </xf>
    <xf numFmtId="0" fontId="23" fillId="0" borderId="20" xfId="0" applyFont="1" applyBorder="1" applyAlignment="1">
      <alignment horizontal="left" vertical="center" wrapText="1"/>
    </xf>
    <xf numFmtId="0" fontId="23" fillId="0" borderId="19" xfId="0" applyFont="1" applyBorder="1" applyAlignment="1">
      <alignment horizontal="left" vertical="center" wrapText="1"/>
    </xf>
    <xf numFmtId="0" fontId="23" fillId="0" borderId="6" xfId="0" applyFont="1" applyBorder="1" applyAlignment="1">
      <alignment horizontal="left" vertical="center" wrapText="1"/>
    </xf>
    <xf numFmtId="0" fontId="23" fillId="0" borderId="4" xfId="0" applyFont="1" applyBorder="1" applyAlignment="1">
      <alignment horizontal="left" vertical="center" wrapText="1"/>
    </xf>
    <xf numFmtId="0" fontId="23" fillId="0" borderId="12" xfId="0" applyFont="1" applyBorder="1" applyAlignment="1">
      <alignment horizontal="left" vertical="center" wrapText="1"/>
    </xf>
    <xf numFmtId="0" fontId="23" fillId="5" borderId="21" xfId="0" applyFont="1" applyFill="1" applyBorder="1" applyAlignment="1">
      <alignment horizontal="left" vertical="center" wrapText="1"/>
    </xf>
    <xf numFmtId="0" fontId="23" fillId="5" borderId="22" xfId="0" applyFont="1" applyFill="1" applyBorder="1" applyAlignment="1">
      <alignment horizontal="center" vertical="center" wrapText="1"/>
    </xf>
    <xf numFmtId="0" fontId="23" fillId="5" borderId="0" xfId="0" applyFont="1" applyFill="1" applyBorder="1" applyAlignment="1">
      <alignment horizontal="left" vertical="center" wrapText="1"/>
    </xf>
    <xf numFmtId="0" fontId="23" fillId="5" borderId="0" xfId="0" applyFont="1" applyFill="1" applyBorder="1" applyAlignment="1">
      <alignment horizontal="center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2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6" borderId="18" xfId="0" applyFont="1" applyFill="1" applyBorder="1" applyAlignment="1">
      <alignment horizontal="left" vertical="center" wrapText="1"/>
    </xf>
    <xf numFmtId="0" fontId="23" fillId="6" borderId="20" xfId="0" applyFont="1" applyFill="1" applyBorder="1" applyAlignment="1">
      <alignment horizontal="left" vertical="center" wrapText="1"/>
    </xf>
    <xf numFmtId="0" fontId="23" fillId="6" borderId="19" xfId="0" applyFont="1" applyFill="1" applyBorder="1" applyAlignment="1">
      <alignment horizontal="left" vertical="center" wrapText="1"/>
    </xf>
    <xf numFmtId="0" fontId="23" fillId="6" borderId="32" xfId="0" applyFont="1" applyFill="1" applyBorder="1" applyAlignment="1">
      <alignment horizontal="left" vertical="center" wrapText="1"/>
    </xf>
    <xf numFmtId="0" fontId="23" fillId="6" borderId="33" xfId="0" applyFont="1" applyFill="1" applyBorder="1" applyAlignment="1">
      <alignment horizontal="left" vertical="center" wrapText="1"/>
    </xf>
    <xf numFmtId="0" fontId="23" fillId="6" borderId="34" xfId="0" applyFont="1" applyFill="1" applyBorder="1" applyAlignment="1">
      <alignment horizontal="left" vertical="center" wrapText="1"/>
    </xf>
    <xf numFmtId="0" fontId="23" fillId="0" borderId="36" xfId="0" applyFont="1" applyFill="1" applyBorder="1" applyAlignment="1">
      <alignment horizontal="left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38" xfId="0" applyFont="1" applyFill="1" applyBorder="1" applyAlignment="1">
      <alignment horizontal="left" vertical="center" wrapText="1"/>
    </xf>
    <xf numFmtId="0" fontId="23" fillId="0" borderId="38" xfId="0" applyFont="1" applyFill="1" applyBorder="1" applyAlignment="1">
      <alignment horizontal="center" vertical="center" wrapText="1"/>
    </xf>
    <xf numFmtId="181" fontId="8" fillId="4" borderId="0" xfId="0" applyNumberFormat="1" applyFont="1" applyFill="1" applyAlignment="1">
      <alignment horizontal="left" vertical="center"/>
    </xf>
    <xf numFmtId="3" fontId="8" fillId="4" borderId="0" xfId="0" applyNumberFormat="1" applyFont="1" applyFill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58" fontId="8" fillId="0" borderId="1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58" fontId="13" fillId="2" borderId="1" xfId="1" applyNumberFormat="1" applyFont="1" applyBorder="1">
      <alignment vertical="center"/>
    </xf>
    <xf numFmtId="0" fontId="10" fillId="3" borderId="1" xfId="2" applyFont="1" applyBorder="1">
      <alignment vertical="center"/>
    </xf>
    <xf numFmtId="176" fontId="10" fillId="3" borderId="1" xfId="2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28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11" fillId="0" borderId="27" xfId="0" applyFont="1" applyBorder="1" applyAlignment="1">
      <alignment horizontal="center" vertical="center"/>
    </xf>
    <xf numFmtId="0" fontId="29" fillId="0" borderId="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9" fillId="0" borderId="40" xfId="0" applyFont="1" applyBorder="1" applyAlignment="1">
      <alignment horizontal="center" vertical="center"/>
    </xf>
    <xf numFmtId="0" fontId="29" fillId="0" borderId="4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3" fontId="29" fillId="0" borderId="39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3" fontId="29" fillId="0" borderId="40" xfId="0" applyNumberFormat="1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14" fontId="29" fillId="0" borderId="40" xfId="0" applyNumberFormat="1" applyFont="1" applyBorder="1" applyAlignment="1">
      <alignment horizontal="center" vertical="center"/>
    </xf>
    <xf numFmtId="3" fontId="29" fillId="0" borderId="41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29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/>
    </xf>
    <xf numFmtId="0" fontId="23" fillId="5" borderId="58" xfId="0" applyFont="1" applyFill="1" applyBorder="1" applyAlignment="1">
      <alignment horizontal="left" vertical="center" wrapText="1"/>
    </xf>
    <xf numFmtId="0" fontId="23" fillId="5" borderId="60" xfId="0" applyFont="1" applyFill="1" applyBorder="1" applyAlignment="1">
      <alignment horizontal="center" vertical="center" wrapText="1"/>
    </xf>
    <xf numFmtId="0" fontId="23" fillId="0" borderId="58" xfId="0" applyFont="1" applyBorder="1" applyAlignment="1">
      <alignment horizontal="left" vertical="center" wrapText="1"/>
    </xf>
    <xf numFmtId="0" fontId="23" fillId="0" borderId="60" xfId="0" applyFont="1" applyBorder="1" applyAlignment="1">
      <alignment horizontal="left" vertical="center" wrapText="1"/>
    </xf>
    <xf numFmtId="0" fontId="23" fillId="5" borderId="62" xfId="0" applyFont="1" applyFill="1" applyBorder="1" applyAlignment="1">
      <alignment horizontal="center" vertical="center" wrapText="1"/>
    </xf>
    <xf numFmtId="0" fontId="23" fillId="0" borderId="63" xfId="0" applyFont="1" applyBorder="1" applyAlignment="1">
      <alignment horizontal="left" vertical="center" wrapText="1"/>
    </xf>
    <xf numFmtId="0" fontId="23" fillId="0" borderId="62" xfId="0" applyFont="1" applyBorder="1" applyAlignment="1">
      <alignment horizontal="left" vertical="center" wrapText="1"/>
    </xf>
    <xf numFmtId="0" fontId="23" fillId="6" borderId="58" xfId="0" applyFont="1" applyFill="1" applyBorder="1" applyAlignment="1">
      <alignment horizontal="left" vertical="center" wrapText="1"/>
    </xf>
    <xf numFmtId="0" fontId="23" fillId="6" borderId="63" xfId="0" applyFont="1" applyFill="1" applyBorder="1" applyAlignment="1">
      <alignment horizontal="left" vertical="center" wrapText="1"/>
    </xf>
    <xf numFmtId="0" fontId="23" fillId="0" borderId="65" xfId="0" applyFont="1" applyFill="1" applyBorder="1" applyAlignment="1">
      <alignment horizontal="center" vertical="center" wrapText="1"/>
    </xf>
    <xf numFmtId="0" fontId="5" fillId="0" borderId="68" xfId="0" applyFont="1" applyFill="1" applyBorder="1" applyAlignment="1">
      <alignment horizontal="left" vertical="center" wrapText="1"/>
    </xf>
    <xf numFmtId="0" fontId="5" fillId="0" borderId="69" xfId="0" applyFont="1" applyFill="1" applyBorder="1" applyAlignment="1">
      <alignment horizontal="center" vertical="center" wrapText="1"/>
    </xf>
    <xf numFmtId="0" fontId="5" fillId="0" borderId="70" xfId="0" applyFont="1" applyFill="1" applyBorder="1" applyAlignment="1">
      <alignment horizontal="center" vertical="center" wrapText="1"/>
    </xf>
    <xf numFmtId="0" fontId="5" fillId="0" borderId="71" xfId="0" applyFont="1" applyFill="1" applyBorder="1" applyAlignment="1">
      <alignment horizontal="center" vertical="center" wrapText="1"/>
    </xf>
    <xf numFmtId="0" fontId="0" fillId="7" borderId="75" xfId="0" applyFont="1" applyFill="1" applyBorder="1">
      <alignment vertical="center"/>
    </xf>
    <xf numFmtId="0" fontId="0" fillId="0" borderId="75" xfId="0" applyFont="1" applyBorder="1">
      <alignment vertical="center"/>
    </xf>
    <xf numFmtId="0" fontId="0" fillId="0" borderId="76" xfId="0" applyFont="1" applyBorder="1">
      <alignment vertical="center"/>
    </xf>
    <xf numFmtId="0" fontId="0" fillId="0" borderId="0" xfId="0" applyNumberFormat="1" applyBorder="1">
      <alignment vertical="center"/>
    </xf>
    <xf numFmtId="0" fontId="0" fillId="0" borderId="9" xfId="0" applyNumberFormat="1" applyBorder="1">
      <alignment vertical="center"/>
    </xf>
    <xf numFmtId="0" fontId="22" fillId="0" borderId="61" xfId="0" applyFont="1" applyBorder="1" applyAlignment="1">
      <alignment horizontal="center" vertical="center" wrapText="1"/>
    </xf>
    <xf numFmtId="0" fontId="22" fillId="0" borderId="59" xfId="0" applyFont="1" applyBorder="1" applyAlignment="1">
      <alignment horizontal="center" vertical="center" wrapText="1"/>
    </xf>
    <xf numFmtId="0" fontId="22" fillId="0" borderId="30" xfId="0" applyFont="1" applyBorder="1" applyAlignment="1">
      <alignment horizontal="center" vertical="center" wrapText="1"/>
    </xf>
    <xf numFmtId="0" fontId="22" fillId="0" borderId="31" xfId="0" applyFont="1" applyBorder="1" applyAlignment="1">
      <alignment horizontal="center" vertical="center" wrapText="1"/>
    </xf>
    <xf numFmtId="0" fontId="22" fillId="5" borderId="61" xfId="0" applyFont="1" applyFill="1" applyBorder="1" applyAlignment="1">
      <alignment horizontal="center" vertical="center" wrapText="1"/>
    </xf>
    <xf numFmtId="0" fontId="22" fillId="5" borderId="59" xfId="0" applyFont="1" applyFill="1" applyBorder="1" applyAlignment="1">
      <alignment horizontal="center" vertical="center" wrapText="1"/>
    </xf>
    <xf numFmtId="0" fontId="22" fillId="5" borderId="30" xfId="0" applyFont="1" applyFill="1" applyBorder="1" applyAlignment="1">
      <alignment horizontal="center" vertical="center" wrapText="1"/>
    </xf>
    <xf numFmtId="0" fontId="22" fillId="5" borderId="31" xfId="0" applyFont="1" applyFill="1" applyBorder="1" applyAlignment="1">
      <alignment horizontal="center" vertical="center" wrapText="1"/>
    </xf>
    <xf numFmtId="0" fontId="22" fillId="0" borderId="61" xfId="0" applyFont="1" applyFill="1" applyBorder="1" applyAlignment="1">
      <alignment horizontal="center" vertical="center" wrapText="1"/>
    </xf>
    <xf numFmtId="0" fontId="22" fillId="0" borderId="66" xfId="0" applyFont="1" applyFill="1" applyBorder="1" applyAlignment="1">
      <alignment horizontal="center" vertical="center" wrapText="1"/>
    </xf>
    <xf numFmtId="0" fontId="22" fillId="0" borderId="30" xfId="0" applyFont="1" applyFill="1" applyBorder="1" applyAlignment="1">
      <alignment horizontal="center" vertical="center" wrapText="1"/>
    </xf>
    <xf numFmtId="0" fontId="22" fillId="0" borderId="67" xfId="0" applyFont="1" applyFill="1" applyBorder="1" applyAlignment="1">
      <alignment horizontal="center" vertical="center" wrapText="1"/>
    </xf>
    <xf numFmtId="0" fontId="22" fillId="0" borderId="64" xfId="0" applyFont="1" applyBorder="1" applyAlignment="1">
      <alignment horizontal="center" vertical="center" wrapText="1"/>
    </xf>
    <xf numFmtId="0" fontId="22" fillId="0" borderId="35" xfId="0" applyFont="1" applyBorder="1" applyAlignment="1">
      <alignment horizontal="center" vertical="center" wrapText="1"/>
    </xf>
    <xf numFmtId="0" fontId="22" fillId="6" borderId="74" xfId="0" applyFont="1" applyFill="1" applyBorder="1" applyAlignment="1">
      <alignment horizontal="center" vertical="center" wrapText="1"/>
    </xf>
    <xf numFmtId="0" fontId="22" fillId="6" borderId="59" xfId="0" applyFont="1" applyFill="1" applyBorder="1" applyAlignment="1">
      <alignment horizontal="center" vertical="center" wrapText="1"/>
    </xf>
    <xf numFmtId="0" fontId="22" fillId="6" borderId="72" xfId="0" applyFont="1" applyFill="1" applyBorder="1" applyAlignment="1">
      <alignment horizontal="center" vertical="center" wrapText="1"/>
    </xf>
    <xf numFmtId="0" fontId="22" fillId="6" borderId="31" xfId="0" applyFont="1" applyFill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0" borderId="20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74" xfId="0" applyFont="1" applyBorder="1" applyAlignment="1">
      <alignment horizontal="center" vertical="center" wrapText="1"/>
    </xf>
    <xf numFmtId="0" fontId="19" fillId="0" borderId="59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8" fillId="0" borderId="55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57" xfId="0" applyFont="1" applyBorder="1" applyAlignment="1">
      <alignment horizontal="center" vertical="center" wrapText="1"/>
    </xf>
    <xf numFmtId="0" fontId="19" fillId="0" borderId="50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14" fontId="25" fillId="0" borderId="3" xfId="0" applyNumberFormat="1" applyFont="1" applyBorder="1" applyAlignment="1">
      <alignment horizontal="left" vertical="center" wrapText="1"/>
    </xf>
    <xf numFmtId="14" fontId="25" fillId="0" borderId="2" xfId="0" applyNumberFormat="1" applyFont="1" applyBorder="1" applyAlignment="1">
      <alignment horizontal="left" vertical="center" wrapText="1"/>
    </xf>
    <xf numFmtId="14" fontId="26" fillId="0" borderId="17" xfId="0" applyNumberFormat="1" applyFont="1" applyBorder="1" applyAlignment="1">
      <alignment horizontal="left" vertical="center" wrapText="1"/>
    </xf>
    <xf numFmtId="14" fontId="26" fillId="0" borderId="2" xfId="0" applyNumberFormat="1" applyFont="1" applyBorder="1" applyAlignment="1">
      <alignment horizontal="left" vertical="center" wrapText="1"/>
    </xf>
    <xf numFmtId="0" fontId="20" fillId="0" borderId="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73" xfId="0" applyFont="1" applyBorder="1" applyAlignment="1">
      <alignment horizontal="center" vertical="center" wrapText="1"/>
    </xf>
    <xf numFmtId="0" fontId="19" fillId="0" borderId="58" xfId="0" applyFont="1" applyBorder="1" applyAlignment="1">
      <alignment horizontal="center" vertical="center" wrapText="1"/>
    </xf>
    <xf numFmtId="0" fontId="19" fillId="0" borderId="6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/>
    </xf>
    <xf numFmtId="180" fontId="8" fillId="4" borderId="0" xfId="0" applyNumberFormat="1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0" fillId="4" borderId="18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 wrapText="1"/>
    </xf>
    <xf numFmtId="0" fontId="10" fillId="4" borderId="19" xfId="0" applyFont="1" applyFill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177" fontId="8" fillId="4" borderId="3" xfId="0" applyNumberFormat="1" applyFont="1" applyFill="1" applyBorder="1" applyAlignment="1">
      <alignment horizontal="center" vertical="center"/>
    </xf>
    <xf numFmtId="177" fontId="8" fillId="4" borderId="2" xfId="0" applyNumberFormat="1" applyFont="1" applyFill="1" applyBorder="1" applyAlignment="1">
      <alignment horizontal="center" vertical="center"/>
    </xf>
    <xf numFmtId="177" fontId="10" fillId="4" borderId="17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177" fontId="8" fillId="4" borderId="14" xfId="0" applyNumberFormat="1" applyFont="1" applyFill="1" applyBorder="1" applyAlignment="1">
      <alignment horizontal="center" vertical="center"/>
    </xf>
    <xf numFmtId="177" fontId="8" fillId="4" borderId="15" xfId="0" applyNumberFormat="1" applyFont="1" applyFill="1" applyBorder="1" applyAlignment="1">
      <alignment horizontal="center" vertical="center"/>
    </xf>
    <xf numFmtId="177" fontId="10" fillId="4" borderId="16" xfId="0" applyNumberFormat="1" applyFont="1" applyFill="1" applyBorder="1" applyAlignment="1">
      <alignment horizontal="center" vertical="center"/>
    </xf>
    <xf numFmtId="0" fontId="28" fillId="4" borderId="0" xfId="0" applyFont="1" applyFill="1" applyAlignment="1">
      <alignment horizontal="left" vertical="center"/>
    </xf>
    <xf numFmtId="0" fontId="8" fillId="4" borderId="12" xfId="0" applyFont="1" applyFill="1" applyBorder="1" applyAlignment="1">
      <alignment horizontal="right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14" fontId="8" fillId="4" borderId="8" xfId="0" applyNumberFormat="1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15" fillId="4" borderId="1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/>
    </xf>
    <xf numFmtId="0" fontId="9" fillId="4" borderId="0" xfId="0" applyFont="1" applyFill="1" applyBorder="1" applyAlignment="1">
      <alignment horizontal="right" vertical="center"/>
    </xf>
    <xf numFmtId="0" fontId="8" fillId="4" borderId="0" xfId="0" applyFont="1" applyFill="1" applyAlignment="1">
      <alignment horizontal="right" vertical="center"/>
    </xf>
  </cellXfs>
  <cellStyles count="3">
    <cellStyle name="20% - 강조색5" xfId="2" builtinId="46"/>
    <cellStyle name="나쁨" xfId="1" builtinId="27"/>
    <cellStyle name="표준" xfId="0" builtinId="0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39994506668294322"/>
        </patternFill>
      </fill>
    </dxf>
    <dxf>
      <numFmt numFmtId="0" formatCode="General"/>
      <fill>
        <patternFill patternType="solid">
          <fgColor theme="6" tint="0.79998168889431442"/>
          <bgColor theme="6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numFmt numFmtId="19" formatCode="yyyy/mm/dd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</xdr:colOff>
      <xdr:row>38</xdr:row>
      <xdr:rowOff>8890</xdr:rowOff>
    </xdr:from>
    <xdr:to>
      <xdr:col>2</xdr:col>
      <xdr:colOff>967740</xdr:colOff>
      <xdr:row>50</xdr:row>
      <xdr:rowOff>193040</xdr:rowOff>
    </xdr:to>
    <xdr:pic>
      <xdr:nvPicPr>
        <xdr:cNvPr id="4" name="그림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1590" y="11147583"/>
          <a:ext cx="2546350" cy="1909763"/>
        </a:xfrm>
        <a:prstGeom prst="rect">
          <a:avLst/>
        </a:prstGeom>
      </xdr:spPr>
    </xdr:pic>
    <xdr:clientData/>
  </xdr:twoCellAnchor>
  <xdr:twoCellAnchor editAs="oneCell">
    <xdr:from>
      <xdr:col>3</xdr:col>
      <xdr:colOff>8890</xdr:colOff>
      <xdr:row>38</xdr:row>
      <xdr:rowOff>8890</xdr:rowOff>
    </xdr:from>
    <xdr:to>
      <xdr:col>5</xdr:col>
      <xdr:colOff>802640</xdr:colOff>
      <xdr:row>50</xdr:row>
      <xdr:rowOff>193040</xdr:rowOff>
    </xdr:to>
    <xdr:pic>
      <xdr:nvPicPr>
        <xdr:cNvPr id="5" name="그림 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625090" y="11147583"/>
          <a:ext cx="2546350" cy="1909763"/>
        </a:xfrm>
        <a:prstGeom prst="rect">
          <a:avLst/>
        </a:prstGeom>
      </xdr:spPr>
    </xdr:pic>
    <xdr:clientData/>
  </xdr:twoCellAnchor>
  <xdr:twoCellAnchor editAs="oneCell">
    <xdr:from>
      <xdr:col>6</xdr:col>
      <xdr:colOff>8890</xdr:colOff>
      <xdr:row>38</xdr:row>
      <xdr:rowOff>8890</xdr:rowOff>
    </xdr:from>
    <xdr:to>
      <xdr:col>10</xdr:col>
      <xdr:colOff>497840</xdr:colOff>
      <xdr:row>50</xdr:row>
      <xdr:rowOff>193040</xdr:rowOff>
    </xdr:to>
    <xdr:pic>
      <xdr:nvPicPr>
        <xdr:cNvPr id="6" name="그림 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228590" y="11147583"/>
          <a:ext cx="2546350" cy="1909763"/>
        </a:xfrm>
        <a:prstGeom prst="rect">
          <a:avLst/>
        </a:prstGeom>
      </xdr:spPr>
    </xdr:pic>
    <xdr:clientData/>
  </xdr:twoCellAnchor>
  <xdr:twoCellAnchor editAs="oneCell">
    <xdr:from>
      <xdr:col>0</xdr:col>
      <xdr:colOff>8890</xdr:colOff>
      <xdr:row>55</xdr:row>
      <xdr:rowOff>8889</xdr:rowOff>
    </xdr:from>
    <xdr:to>
      <xdr:col>2</xdr:col>
      <xdr:colOff>967740</xdr:colOff>
      <xdr:row>67</xdr:row>
      <xdr:rowOff>212089</xdr:rowOff>
    </xdr:to>
    <xdr:pic>
      <xdr:nvPicPr>
        <xdr:cNvPr id="7" name="그림 6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2065" y="14286864"/>
          <a:ext cx="2565400" cy="1924050"/>
        </a:xfrm>
        <a:prstGeom prst="rect">
          <a:avLst/>
        </a:prstGeom>
      </xdr:spPr>
    </xdr:pic>
    <xdr:clientData/>
  </xdr:twoCellAnchor>
  <xdr:twoCellAnchor editAs="oneCell">
    <xdr:from>
      <xdr:col>3</xdr:col>
      <xdr:colOff>8890</xdr:colOff>
      <xdr:row>55</xdr:row>
      <xdr:rowOff>8889</xdr:rowOff>
    </xdr:from>
    <xdr:to>
      <xdr:col>5</xdr:col>
      <xdr:colOff>802640</xdr:colOff>
      <xdr:row>67</xdr:row>
      <xdr:rowOff>212089</xdr:rowOff>
    </xdr:to>
    <xdr:pic>
      <xdr:nvPicPr>
        <xdr:cNvPr id="8" name="그림 7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3340" y="13966189"/>
          <a:ext cx="2609850" cy="25654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</xdr:colOff>
      <xdr:row>55</xdr:row>
      <xdr:rowOff>8889</xdr:rowOff>
    </xdr:from>
    <xdr:to>
      <xdr:col>10</xdr:col>
      <xdr:colOff>497840</xdr:colOff>
      <xdr:row>67</xdr:row>
      <xdr:rowOff>212089</xdr:rowOff>
    </xdr:to>
    <xdr:pic>
      <xdr:nvPicPr>
        <xdr:cNvPr id="9" name="그림 8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5219065" y="14286864"/>
          <a:ext cx="2565400" cy="1924050"/>
        </a:xfrm>
        <a:prstGeom prst="rect">
          <a:avLst/>
        </a:prstGeom>
      </xdr:spPr>
    </xdr:pic>
    <xdr:clientData/>
  </xdr:twoCellAnchor>
  <xdr:twoCellAnchor editAs="oneCell">
    <xdr:from>
      <xdr:col>0</xdr:col>
      <xdr:colOff>8890</xdr:colOff>
      <xdr:row>69</xdr:row>
      <xdr:rowOff>8889</xdr:rowOff>
    </xdr:from>
    <xdr:to>
      <xdr:col>2</xdr:col>
      <xdr:colOff>967740</xdr:colOff>
      <xdr:row>81</xdr:row>
      <xdr:rowOff>212089</xdr:rowOff>
    </xdr:to>
    <xdr:pic>
      <xdr:nvPicPr>
        <xdr:cNvPr id="10" name="그림 9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" y="16760189"/>
          <a:ext cx="2571750" cy="2794000"/>
        </a:xfrm>
        <a:prstGeom prst="rect">
          <a:avLst/>
        </a:prstGeom>
      </xdr:spPr>
    </xdr:pic>
    <xdr:clientData/>
  </xdr:twoCellAnchor>
  <xdr:twoCellAnchor editAs="oneCell">
    <xdr:from>
      <xdr:col>3</xdr:col>
      <xdr:colOff>8890</xdr:colOff>
      <xdr:row>69</xdr:row>
      <xdr:rowOff>8889</xdr:rowOff>
    </xdr:from>
    <xdr:to>
      <xdr:col>5</xdr:col>
      <xdr:colOff>802640</xdr:colOff>
      <xdr:row>81</xdr:row>
      <xdr:rowOff>212089</xdr:rowOff>
    </xdr:to>
    <xdr:pic>
      <xdr:nvPicPr>
        <xdr:cNvPr id="11" name="그림 10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501265" y="17109439"/>
          <a:ext cx="2794000" cy="2095500"/>
        </a:xfrm>
        <a:prstGeom prst="rect">
          <a:avLst/>
        </a:prstGeom>
      </xdr:spPr>
    </xdr:pic>
    <xdr:clientData/>
  </xdr:twoCellAnchor>
  <xdr:twoCellAnchor editAs="oneCell">
    <xdr:from>
      <xdr:col>6</xdr:col>
      <xdr:colOff>8890</xdr:colOff>
      <xdr:row>69</xdr:row>
      <xdr:rowOff>8889</xdr:rowOff>
    </xdr:from>
    <xdr:to>
      <xdr:col>10</xdr:col>
      <xdr:colOff>497840</xdr:colOff>
      <xdr:row>81</xdr:row>
      <xdr:rowOff>212089</xdr:rowOff>
    </xdr:to>
    <xdr:pic>
      <xdr:nvPicPr>
        <xdr:cNvPr id="13" name="그림 12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5890" y="16760189"/>
          <a:ext cx="2571750" cy="27940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조사일자" tableColumnId="18"/>
      <queryTableField id="2" name="초장" tableColumnId="19"/>
      <queryTableField id="3" name="생장길이" tableColumnId="20"/>
      <queryTableField id="4" name="엽수" tableColumnId="21"/>
      <queryTableField id="5" name="엽장" tableColumnId="22"/>
      <queryTableField id="6" name="엽폭" tableColumnId="23"/>
      <queryTableField id="7" name="줄기굵기" tableColumnId="24"/>
      <queryTableField id="8" name="화방높이" tableColumnId="25"/>
      <queryTableField id="9" name="본주구분" tableColumnId="26"/>
      <queryTableField id="10" name="개화마디" tableColumnId="27"/>
      <queryTableField id="11" name="착과마디" tableColumnId="28"/>
      <queryTableField id="12" name="열매마디" tableColumnId="29"/>
      <queryTableField id="13" name="수확마디" tableColumnId="30"/>
      <queryTableField id="14" name="개화수" tableColumnId="31"/>
      <queryTableField id="15" name="착과수" tableColumnId="32"/>
      <queryTableField id="16" name="열매수" tableColumnId="33"/>
      <queryTableField id="17" name="수확수" tableColumnId="34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조사일자" tableColumnId="10"/>
      <queryTableField id="2" name="본주구분" tableColumnId="11"/>
      <queryTableField id="3" name="개체번호" tableColumnId="12"/>
      <queryTableField id="4" name="수확마디" tableColumnId="13"/>
      <queryTableField id="5" name="과실번호" tableColumnId="14"/>
      <queryTableField id="6" name="수확과중" tableColumnId="15"/>
      <queryTableField id="7" name="과고" tableColumnId="16"/>
      <queryTableField id="8" name="과폭" tableColumnId="17"/>
      <queryTableField id="9" name="비고" tableColumnId="1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조사표" displayName="조사표" ref="A1:U881" totalsRowShown="0" headerRowDxfId="167">
  <autoFilter ref="A1:U881"/>
  <tableColumns count="21">
    <tableColumn id="1" name="농가명" dataDxfId="166">
      <calculatedColumnFormula>농가정보!$C$7</calculatedColumnFormula>
    </tableColumn>
    <tableColumn id="2" name="조사일자" dataDxfId="165"/>
    <tableColumn id="3" name="개체번호"/>
    <tableColumn id="4" name="줄기번호"/>
    <tableColumn id="5" name="초장"/>
    <tableColumn id="6" name="생장길이"/>
    <tableColumn id="7" name="엽수"/>
    <tableColumn id="8" name="엽장"/>
    <tableColumn id="9" name="엽폭"/>
    <tableColumn id="10" name="줄기굵기"/>
    <tableColumn id="11" name="화방높이"/>
    <tableColumn id="21" name="본주구분"/>
    <tableColumn id="12" name="개화마디"/>
    <tableColumn id="13" name="착과마디"/>
    <tableColumn id="14" name="열매마디"/>
    <tableColumn id="15" name="수확마디"/>
    <tableColumn id="20" name="개화수" dataDxfId="164"/>
    <tableColumn id="16" name="착과수"/>
    <tableColumn id="17" name="열매수"/>
    <tableColumn id="18" name="수확수"/>
    <tableColumn id="19" name="비고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2" name="조사표_2" displayName="조사표_2" ref="A1:Q2" tableType="queryTable" totalsRowShown="0">
  <autoFilter ref="A1:Q2"/>
  <tableColumns count="17">
    <tableColumn id="18" uniqueName="18" name="조사일자" queryTableFieldId="1" dataDxfId="25"/>
    <tableColumn id="19" uniqueName="19" name="초장" queryTableFieldId="2" dataDxfId="24"/>
    <tableColumn id="20" uniqueName="20" name="생장길이" queryTableFieldId="3" dataDxfId="23"/>
    <tableColumn id="21" uniqueName="21" name="엽수" queryTableFieldId="4" dataDxfId="22"/>
    <tableColumn id="22" uniqueName="22" name="엽장" queryTableFieldId="5" dataDxfId="21"/>
    <tableColumn id="23" uniqueName="23" name="엽폭" queryTableFieldId="6" dataDxfId="20"/>
    <tableColumn id="24" uniqueName="24" name="줄기굵기" queryTableFieldId="7" dataDxfId="19"/>
    <tableColumn id="25" uniqueName="25" name="화방높이" queryTableFieldId="8" dataDxfId="18"/>
    <tableColumn id="26" uniqueName="26" name="본주구분" queryTableFieldId="9" dataDxfId="17"/>
    <tableColumn id="27" uniqueName="27" name="개화마디" queryTableFieldId="10" dataDxfId="16"/>
    <tableColumn id="28" uniqueName="28" name="착과마디" queryTableFieldId="11" dataDxfId="15"/>
    <tableColumn id="29" uniqueName="29" name="열매마디" queryTableFieldId="12" dataDxfId="14"/>
    <tableColumn id="30" uniqueName="30" name="수확마디" queryTableFieldId="13" dataDxfId="13"/>
    <tableColumn id="31" uniqueName="31" name="개화수" queryTableFieldId="14" dataDxfId="12"/>
    <tableColumn id="32" uniqueName="32" name="착과수" queryTableFieldId="15" dataDxfId="11"/>
    <tableColumn id="33" uniqueName="33" name="열매수" queryTableFieldId="16" dataDxfId="10"/>
    <tableColumn id="34" uniqueName="34" name="수확수" queryTableFieldId="17" dataDxfId="9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3" name="생육수확" displayName="생육수확" ref="A1:I2" tableType="queryTable" insertRow="1" totalsRowShown="0">
  <autoFilter ref="A1:I2"/>
  <tableColumns count="9">
    <tableColumn id="10" uniqueName="10" name="조사일자" queryTableFieldId="1" dataDxfId="8"/>
    <tableColumn id="11" uniqueName="11" name="본주구분" queryTableFieldId="2" dataDxfId="7"/>
    <tableColumn id="12" uniqueName="12" name="개체번호" queryTableFieldId="3" dataDxfId="6"/>
    <tableColumn id="13" uniqueName="13" name="수확마디" queryTableFieldId="4" dataDxfId="5"/>
    <tableColumn id="14" uniqueName="14" name="과실번호" queryTableFieldId="5" dataDxfId="4"/>
    <tableColumn id="15" uniqueName="15" name="수확과중" queryTableFieldId="6" dataDxfId="3"/>
    <tableColumn id="16" uniqueName="16" name="과고" queryTableFieldId="7" dataDxfId="2"/>
    <tableColumn id="17" uniqueName="17" name="과폭" queryTableFieldId="8" dataDxfId="1"/>
    <tableColumn id="18" uniqueName="18" name="비고" queryTableFieldId="9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28"/>
  <sheetViews>
    <sheetView workbookViewId="0">
      <selection activeCell="F14" sqref="F14"/>
    </sheetView>
  </sheetViews>
  <sheetFormatPr defaultRowHeight="17"/>
  <cols>
    <col min="1" max="1" width="2.25" customWidth="1"/>
    <col min="2" max="2" width="16.08203125" bestFit="1" customWidth="1"/>
    <col min="3" max="3" width="15.08203125" bestFit="1" customWidth="1"/>
    <col min="4" max="4" width="40.75" bestFit="1" customWidth="1"/>
    <col min="5" max="5" width="15.08203125" bestFit="1" customWidth="1"/>
  </cols>
  <sheetData>
    <row r="1" spans="2:7" ht="17.5" thickBot="1"/>
    <row r="2" spans="2:7" ht="24.75" customHeight="1" thickBot="1">
      <c r="B2" s="109" t="s">
        <v>50</v>
      </c>
      <c r="C2" s="110" t="s">
        <v>62</v>
      </c>
      <c r="D2" s="110" t="s">
        <v>24</v>
      </c>
      <c r="E2" s="111" t="s">
        <v>25</v>
      </c>
      <c r="G2" t="s">
        <v>149</v>
      </c>
    </row>
    <row r="3" spans="2:7" ht="17.5" thickTop="1">
      <c r="B3" s="112" t="s">
        <v>0</v>
      </c>
      <c r="C3" s="11">
        <v>45658</v>
      </c>
      <c r="D3" s="2" t="s">
        <v>47</v>
      </c>
      <c r="E3" s="113" t="s">
        <v>46</v>
      </c>
    </row>
    <row r="4" spans="2:7">
      <c r="B4" s="114" t="s">
        <v>1</v>
      </c>
      <c r="C4" s="12" t="s">
        <v>48</v>
      </c>
      <c r="D4" s="3" t="s">
        <v>47</v>
      </c>
      <c r="E4" s="115" t="s">
        <v>46</v>
      </c>
    </row>
    <row r="5" spans="2:7" ht="17.5" thickBot="1">
      <c r="B5" s="114" t="s">
        <v>2</v>
      </c>
      <c r="C5" s="96" t="s">
        <v>161</v>
      </c>
      <c r="D5" s="3" t="s">
        <v>47</v>
      </c>
      <c r="E5" s="115" t="s">
        <v>46</v>
      </c>
    </row>
    <row r="6" spans="2:7">
      <c r="B6" s="116" t="s">
        <v>3</v>
      </c>
      <c r="C6" s="97" t="s">
        <v>173</v>
      </c>
      <c r="D6" s="98" t="s">
        <v>45</v>
      </c>
      <c r="E6" s="115" t="s">
        <v>46</v>
      </c>
    </row>
    <row r="7" spans="2:7">
      <c r="B7" s="116" t="s">
        <v>4</v>
      </c>
      <c r="C7" s="99" t="s">
        <v>174</v>
      </c>
      <c r="D7" s="98" t="s">
        <v>44</v>
      </c>
      <c r="E7" s="115" t="s">
        <v>46</v>
      </c>
    </row>
    <row r="8" spans="2:7" ht="17.5" thickBot="1">
      <c r="B8" s="116" t="s">
        <v>5</v>
      </c>
      <c r="C8" s="100">
        <v>1985</v>
      </c>
      <c r="D8" s="98" t="s">
        <v>42</v>
      </c>
      <c r="E8" s="115" t="s">
        <v>43</v>
      </c>
    </row>
    <row r="9" spans="2:7" ht="25.5" customHeight="1">
      <c r="B9" s="114" t="s">
        <v>6</v>
      </c>
      <c r="C9" s="101" t="s">
        <v>26</v>
      </c>
      <c r="D9" s="1" t="s">
        <v>40</v>
      </c>
      <c r="E9" s="115" t="s">
        <v>46</v>
      </c>
    </row>
    <row r="10" spans="2:7" ht="22.5" customHeight="1">
      <c r="B10" s="114" t="s">
        <v>7</v>
      </c>
      <c r="C10" s="12" t="s">
        <v>27</v>
      </c>
      <c r="D10" s="1" t="s">
        <v>41</v>
      </c>
      <c r="E10" s="115" t="s">
        <v>46</v>
      </c>
    </row>
    <row r="11" spans="2:7" ht="17.5" thickBot="1">
      <c r="B11" s="114" t="s">
        <v>8</v>
      </c>
      <c r="C11" s="96" t="s">
        <v>28</v>
      </c>
      <c r="D11" s="3" t="s">
        <v>47</v>
      </c>
      <c r="E11" s="115" t="s">
        <v>46</v>
      </c>
    </row>
    <row r="12" spans="2:7" ht="34">
      <c r="B12" s="116" t="s">
        <v>9</v>
      </c>
      <c r="C12" s="102"/>
      <c r="D12" s="103" t="s">
        <v>77</v>
      </c>
      <c r="E12" s="115" t="s">
        <v>39</v>
      </c>
    </row>
    <row r="13" spans="2:7" ht="51">
      <c r="B13" s="116" t="s">
        <v>10</v>
      </c>
      <c r="C13" s="104"/>
      <c r="D13" s="103" t="s">
        <v>75</v>
      </c>
      <c r="E13" s="115" t="s">
        <v>39</v>
      </c>
    </row>
    <row r="14" spans="2:7" ht="51">
      <c r="B14" s="116" t="s">
        <v>11</v>
      </c>
      <c r="C14" s="104"/>
      <c r="D14" s="103" t="s">
        <v>76</v>
      </c>
      <c r="E14" s="115" t="s">
        <v>39</v>
      </c>
    </row>
    <row r="15" spans="2:7">
      <c r="B15" s="116" t="s">
        <v>12</v>
      </c>
      <c r="C15" s="99"/>
      <c r="D15" s="98" t="s">
        <v>29</v>
      </c>
      <c r="E15" s="115" t="s">
        <v>46</v>
      </c>
    </row>
    <row r="16" spans="2:7" ht="153.5" thickBot="1">
      <c r="B16" s="116" t="s">
        <v>13</v>
      </c>
      <c r="C16" s="100"/>
      <c r="D16" s="103" t="s">
        <v>133</v>
      </c>
      <c r="E16" s="115" t="s">
        <v>49</v>
      </c>
    </row>
    <row r="17" spans="2:5" ht="17.5" thickBot="1">
      <c r="B17" s="114" t="s">
        <v>14</v>
      </c>
      <c r="C17" s="105" t="s">
        <v>30</v>
      </c>
      <c r="D17" s="3" t="s">
        <v>47</v>
      </c>
      <c r="E17" s="115" t="s">
        <v>46</v>
      </c>
    </row>
    <row r="18" spans="2:5">
      <c r="B18" s="116" t="s">
        <v>15</v>
      </c>
      <c r="C18" s="97" t="s">
        <v>175</v>
      </c>
      <c r="D18" s="98" t="s">
        <v>31</v>
      </c>
      <c r="E18" s="115" t="s">
        <v>46</v>
      </c>
    </row>
    <row r="19" spans="2:5">
      <c r="B19" s="116" t="s">
        <v>16</v>
      </c>
      <c r="C19" s="106">
        <v>45708</v>
      </c>
      <c r="D19" s="98" t="s">
        <v>32</v>
      </c>
      <c r="E19" s="115" t="s">
        <v>37</v>
      </c>
    </row>
    <row r="20" spans="2:5">
      <c r="B20" s="116" t="s">
        <v>17</v>
      </c>
      <c r="C20" s="99"/>
      <c r="D20" s="98" t="s">
        <v>33</v>
      </c>
      <c r="E20" s="115" t="s">
        <v>37</v>
      </c>
    </row>
    <row r="21" spans="2:5">
      <c r="B21" s="116" t="s">
        <v>18</v>
      </c>
      <c r="C21" s="99"/>
      <c r="D21" s="98" t="s">
        <v>34</v>
      </c>
      <c r="E21" s="115" t="s">
        <v>37</v>
      </c>
    </row>
    <row r="22" spans="2:5">
      <c r="B22" s="116" t="s">
        <v>19</v>
      </c>
      <c r="C22" s="99"/>
      <c r="D22" s="103" t="s">
        <v>78</v>
      </c>
      <c r="E22" s="115" t="s">
        <v>37</v>
      </c>
    </row>
    <row r="23" spans="2:5" ht="34">
      <c r="B23" s="116" t="s">
        <v>20</v>
      </c>
      <c r="C23" s="99"/>
      <c r="D23" s="103" t="s">
        <v>131</v>
      </c>
      <c r="E23" s="115" t="s">
        <v>38</v>
      </c>
    </row>
    <row r="24" spans="2:5">
      <c r="B24" s="116" t="s">
        <v>21</v>
      </c>
      <c r="C24" s="99" t="s">
        <v>176</v>
      </c>
      <c r="D24" s="98" t="s">
        <v>35</v>
      </c>
      <c r="E24" s="115" t="s">
        <v>46</v>
      </c>
    </row>
    <row r="25" spans="2:5" ht="34">
      <c r="B25" s="116" t="s">
        <v>22</v>
      </c>
      <c r="C25" s="99"/>
      <c r="D25" s="103" t="s">
        <v>159</v>
      </c>
      <c r="E25" s="115" t="s">
        <v>36</v>
      </c>
    </row>
    <row r="26" spans="2:5" ht="34">
      <c r="B26" s="116" t="s">
        <v>132</v>
      </c>
      <c r="C26" s="104"/>
      <c r="D26" s="103" t="s">
        <v>134</v>
      </c>
      <c r="E26" s="115" t="s">
        <v>39</v>
      </c>
    </row>
    <row r="27" spans="2:5" ht="17.5" thickBot="1">
      <c r="B27" s="116" t="s">
        <v>150</v>
      </c>
      <c r="C27" s="107"/>
      <c r="D27" s="108" t="s">
        <v>46</v>
      </c>
      <c r="E27" s="115" t="s">
        <v>160</v>
      </c>
    </row>
    <row r="28" spans="2:5" ht="17.5" thickBot="1">
      <c r="B28" s="117" t="s">
        <v>23</v>
      </c>
      <c r="C28" s="118"/>
      <c r="D28" s="119" t="s">
        <v>51</v>
      </c>
      <c r="E28" s="120" t="s">
        <v>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882"/>
  <sheetViews>
    <sheetView tabSelected="1" zoomScale="85" zoomScaleNormal="85" workbookViewId="0">
      <selection activeCell="A2" sqref="A2:U21"/>
    </sheetView>
  </sheetViews>
  <sheetFormatPr defaultRowHeight="17"/>
  <cols>
    <col min="1" max="1" width="10.58203125" style="23" customWidth="1"/>
    <col min="2" max="2" width="10.58203125" style="22" customWidth="1"/>
    <col min="3" max="21" width="10.58203125" customWidth="1"/>
  </cols>
  <sheetData>
    <row r="1" spans="1:21">
      <c r="A1" s="13" t="s">
        <v>80</v>
      </c>
      <c r="B1" s="27" t="s">
        <v>52</v>
      </c>
      <c r="C1" s="13" t="s">
        <v>53</v>
      </c>
      <c r="D1" s="13" t="s">
        <v>54</v>
      </c>
      <c r="E1" s="13" t="s">
        <v>55</v>
      </c>
      <c r="F1" s="13" t="s">
        <v>56</v>
      </c>
      <c r="G1" s="13" t="s">
        <v>57</v>
      </c>
      <c r="H1" s="13" t="s">
        <v>58</v>
      </c>
      <c r="I1" s="13" t="s">
        <v>59</v>
      </c>
      <c r="J1" s="13" t="s">
        <v>60</v>
      </c>
      <c r="K1" s="13" t="s">
        <v>61</v>
      </c>
      <c r="L1" s="13" t="s">
        <v>169</v>
      </c>
      <c r="M1" s="13" t="s">
        <v>81</v>
      </c>
      <c r="N1" s="13" t="s">
        <v>82</v>
      </c>
      <c r="O1" s="13" t="s">
        <v>83</v>
      </c>
      <c r="P1" s="13" t="s">
        <v>84</v>
      </c>
      <c r="Q1" s="13" t="s">
        <v>164</v>
      </c>
      <c r="R1" s="13" t="s">
        <v>86</v>
      </c>
      <c r="S1" s="13" t="s">
        <v>88</v>
      </c>
      <c r="T1" s="13" t="s">
        <v>90</v>
      </c>
      <c r="U1" s="13" t="s">
        <v>91</v>
      </c>
    </row>
    <row r="2" spans="1:21">
      <c r="A2" s="14" t="str">
        <f>농가정보!$C$7</f>
        <v>김관섭</v>
      </c>
      <c r="B2" s="141" t="s">
        <v>181</v>
      </c>
      <c r="C2" s="14">
        <v>1</v>
      </c>
      <c r="D2" s="14">
        <v>6</v>
      </c>
      <c r="E2" s="14">
        <v>1</v>
      </c>
      <c r="F2" s="14">
        <f ca="1">E-18+조사표[[#This Row],[생장길이]]</f>
        <v>0</v>
      </c>
      <c r="G2" s="14">
        <v>7.1</v>
      </c>
      <c r="H2" s="14">
        <v>0</v>
      </c>
      <c r="I2" s="14">
        <v>0</v>
      </c>
      <c r="J2" s="14">
        <v>1</v>
      </c>
      <c r="K2" s="14">
        <v>0</v>
      </c>
      <c r="L2" s="14" t="s">
        <v>171</v>
      </c>
      <c r="M2" s="14">
        <v>9</v>
      </c>
      <c r="N2" s="14">
        <v>28</v>
      </c>
      <c r="O2" s="14">
        <v>12.3</v>
      </c>
      <c r="P2" s="14">
        <v>9</v>
      </c>
      <c r="Q2" s="14">
        <v>1</v>
      </c>
      <c r="R2" s="14">
        <v>4</v>
      </c>
      <c r="S2" s="14">
        <v>4</v>
      </c>
      <c r="T2" s="14">
        <v>16.100000000000001</v>
      </c>
      <c r="U2" s="14"/>
    </row>
    <row r="3" spans="1:21">
      <c r="A3" s="14" t="str">
        <f>농가정보!$C$7</f>
        <v>김관섭</v>
      </c>
      <c r="B3" s="141" t="s">
        <v>181</v>
      </c>
      <c r="C3" s="14">
        <v>1</v>
      </c>
      <c r="D3" s="14">
        <v>6</v>
      </c>
      <c r="E3" s="14">
        <v>1</v>
      </c>
      <c r="F3" s="14">
        <f ca="1">E-17+조사표[[#This Row],[생장길이]]</f>
        <v>0</v>
      </c>
      <c r="G3" s="14">
        <v>8.3000000000000007</v>
      </c>
      <c r="H3" s="14">
        <v>0</v>
      </c>
      <c r="I3" s="14">
        <v>0</v>
      </c>
      <c r="J3" s="14">
        <v>0</v>
      </c>
      <c r="K3" s="14">
        <v>0</v>
      </c>
      <c r="L3" s="14" t="s">
        <v>171</v>
      </c>
      <c r="M3" s="14">
        <v>7</v>
      </c>
      <c r="N3" s="14">
        <v>18.7</v>
      </c>
      <c r="O3" s="14">
        <v>11.2</v>
      </c>
      <c r="P3" s="14">
        <v>10.8</v>
      </c>
      <c r="Q3" s="14">
        <v>2</v>
      </c>
      <c r="R3" s="14">
        <v>5</v>
      </c>
      <c r="S3" s="14">
        <v>4</v>
      </c>
      <c r="T3" s="14">
        <v>17.3</v>
      </c>
      <c r="U3" s="14"/>
    </row>
    <row r="4" spans="1:21">
      <c r="A4" s="14" t="str">
        <f>농가정보!$C$7</f>
        <v>김관섭</v>
      </c>
      <c r="B4" s="141" t="s">
        <v>181</v>
      </c>
      <c r="C4" s="14">
        <v>2</v>
      </c>
      <c r="D4" s="14">
        <v>6</v>
      </c>
      <c r="E4" s="14">
        <v>1</v>
      </c>
      <c r="F4" s="14">
        <f ca="1">E-16+조사표[[#This Row],[생장길이]]</f>
        <v>0</v>
      </c>
      <c r="G4" s="14">
        <v>6.5</v>
      </c>
      <c r="H4" s="14">
        <v>0</v>
      </c>
      <c r="I4" s="14">
        <v>0</v>
      </c>
      <c r="J4" s="14">
        <v>0</v>
      </c>
      <c r="K4" s="14">
        <v>0</v>
      </c>
      <c r="L4" s="14" t="s">
        <v>171</v>
      </c>
      <c r="M4" s="14">
        <v>8</v>
      </c>
      <c r="N4" s="14">
        <v>20.2</v>
      </c>
      <c r="O4" s="14">
        <v>13.6</v>
      </c>
      <c r="P4" s="14">
        <v>9.6</v>
      </c>
      <c r="Q4" s="14">
        <v>1</v>
      </c>
      <c r="R4" s="14">
        <v>4</v>
      </c>
      <c r="S4" s="14">
        <v>4</v>
      </c>
      <c r="T4" s="14">
        <v>21</v>
      </c>
      <c r="U4" s="14"/>
    </row>
    <row r="5" spans="1:21">
      <c r="A5" s="14" t="str">
        <f>농가정보!$C$7</f>
        <v>김관섭</v>
      </c>
      <c r="B5" s="141" t="s">
        <v>181</v>
      </c>
      <c r="C5" s="14">
        <v>2</v>
      </c>
      <c r="D5" s="14">
        <v>6</v>
      </c>
      <c r="E5" s="14">
        <v>1</v>
      </c>
      <c r="F5" s="14">
        <f ca="1">E-15+조사표[[#This Row],[생장길이]]</f>
        <v>0</v>
      </c>
      <c r="G5" s="14">
        <v>5.4</v>
      </c>
      <c r="H5" s="14">
        <v>0</v>
      </c>
      <c r="I5" s="14">
        <v>0</v>
      </c>
      <c r="J5" s="14">
        <v>0</v>
      </c>
      <c r="K5" s="14">
        <v>0</v>
      </c>
      <c r="L5" s="14" t="s">
        <v>171</v>
      </c>
      <c r="M5" s="14">
        <v>9</v>
      </c>
      <c r="N5" s="14">
        <v>20.3</v>
      </c>
      <c r="O5" s="14">
        <v>11.3</v>
      </c>
      <c r="P5" s="14">
        <v>10.6</v>
      </c>
      <c r="Q5" s="14">
        <v>2</v>
      </c>
      <c r="R5" s="14">
        <v>5</v>
      </c>
      <c r="S5" s="14">
        <v>4</v>
      </c>
      <c r="T5" s="14">
        <v>18</v>
      </c>
      <c r="U5" s="14"/>
    </row>
    <row r="6" spans="1:21">
      <c r="A6" s="14" t="str">
        <f>농가정보!$C$7</f>
        <v>김관섭</v>
      </c>
      <c r="B6" s="141" t="s">
        <v>181</v>
      </c>
      <c r="C6" s="14">
        <v>3</v>
      </c>
      <c r="D6" s="14">
        <v>1</v>
      </c>
      <c r="E6" s="14">
        <v>0</v>
      </c>
      <c r="F6" s="14">
        <f ca="1">E-14+조사표[[#This Row],[생장길이]]</f>
        <v>0</v>
      </c>
      <c r="G6" s="14">
        <v>8.4</v>
      </c>
      <c r="H6" s="14">
        <v>4</v>
      </c>
      <c r="I6" s="14">
        <v>1</v>
      </c>
      <c r="J6" s="14">
        <v>2</v>
      </c>
      <c r="K6" s="14">
        <v>1</v>
      </c>
      <c r="L6" s="14" t="s">
        <v>171</v>
      </c>
      <c r="M6" s="14">
        <v>9</v>
      </c>
      <c r="N6" s="14">
        <v>19.399999999999999</v>
      </c>
      <c r="O6" s="14">
        <v>12.1</v>
      </c>
      <c r="P6" s="14">
        <v>10.1</v>
      </c>
      <c r="Q6" s="14">
        <v>1</v>
      </c>
      <c r="R6" s="14">
        <v>5</v>
      </c>
      <c r="S6" s="14">
        <v>3</v>
      </c>
      <c r="T6" s="14">
        <v>22</v>
      </c>
      <c r="U6" s="14"/>
    </row>
    <row r="7" spans="1:21">
      <c r="A7" s="14" t="str">
        <f>농가정보!$C$7</f>
        <v>김관섭</v>
      </c>
      <c r="B7" s="141" t="s">
        <v>181</v>
      </c>
      <c r="C7" s="14">
        <v>3</v>
      </c>
      <c r="D7" s="14">
        <v>6</v>
      </c>
      <c r="E7" s="14">
        <v>1</v>
      </c>
      <c r="F7" s="14">
        <f ca="1">E-13+조사표[[#This Row],[생장길이]]</f>
        <v>0</v>
      </c>
      <c r="G7" s="14">
        <v>7.2</v>
      </c>
      <c r="H7" s="14">
        <v>5</v>
      </c>
      <c r="I7" s="14">
        <v>1</v>
      </c>
      <c r="J7" s="14">
        <v>2</v>
      </c>
      <c r="K7" s="14">
        <v>1</v>
      </c>
      <c r="L7" s="14" t="s">
        <v>171</v>
      </c>
      <c r="M7" s="14">
        <v>9</v>
      </c>
      <c r="N7" s="14">
        <v>21.3</v>
      </c>
      <c r="O7" s="14">
        <v>13.7</v>
      </c>
      <c r="P7" s="14">
        <v>10.3</v>
      </c>
      <c r="Q7" s="14">
        <v>2</v>
      </c>
      <c r="R7" s="14">
        <v>5</v>
      </c>
      <c r="S7" s="14">
        <v>2</v>
      </c>
      <c r="T7" s="14">
        <v>10.6</v>
      </c>
      <c r="U7" s="14"/>
    </row>
    <row r="8" spans="1:21">
      <c r="A8" s="14" t="str">
        <f>농가정보!$C$7</f>
        <v>김관섭</v>
      </c>
      <c r="B8" s="141" t="s">
        <v>181</v>
      </c>
      <c r="C8" s="14">
        <v>4</v>
      </c>
      <c r="D8" s="14">
        <v>5</v>
      </c>
      <c r="E8" s="14">
        <v>1</v>
      </c>
      <c r="F8" s="14">
        <f ca="1">E-12+조사표[[#This Row],[생장길이]]</f>
        <v>0</v>
      </c>
      <c r="G8" s="14">
        <v>6.3</v>
      </c>
      <c r="H8" s="14">
        <v>0</v>
      </c>
      <c r="I8" s="14">
        <v>0</v>
      </c>
      <c r="J8" s="14">
        <v>1</v>
      </c>
      <c r="K8" s="14">
        <v>0</v>
      </c>
      <c r="L8" s="14" t="s">
        <v>171</v>
      </c>
      <c r="M8" s="14">
        <v>10</v>
      </c>
      <c r="N8" s="14">
        <v>26.8</v>
      </c>
      <c r="O8" s="14">
        <v>12.5</v>
      </c>
      <c r="P8" s="14">
        <v>10.9</v>
      </c>
      <c r="Q8" s="14">
        <v>1</v>
      </c>
      <c r="R8" s="14">
        <v>6</v>
      </c>
      <c r="S8" s="14">
        <v>3</v>
      </c>
      <c r="T8" s="14">
        <v>18.100000000000001</v>
      </c>
      <c r="U8" s="14"/>
    </row>
    <row r="9" spans="1:21">
      <c r="A9" s="14" t="str">
        <f>농가정보!$C$7</f>
        <v>김관섭</v>
      </c>
      <c r="B9" s="141" t="s">
        <v>181</v>
      </c>
      <c r="C9" s="14">
        <v>4</v>
      </c>
      <c r="D9" s="14">
        <v>5</v>
      </c>
      <c r="E9" s="14">
        <v>1</v>
      </c>
      <c r="F9" s="14">
        <f ca="1">E-11+조사표[[#This Row],[생장길이]]</f>
        <v>0</v>
      </c>
      <c r="G9" s="14">
        <v>5.4</v>
      </c>
      <c r="H9" s="14">
        <v>0</v>
      </c>
      <c r="I9" s="14">
        <v>0</v>
      </c>
      <c r="J9" s="14">
        <v>0</v>
      </c>
      <c r="K9" s="14">
        <v>0</v>
      </c>
      <c r="L9" s="14" t="s">
        <v>171</v>
      </c>
      <c r="M9" s="14">
        <v>11</v>
      </c>
      <c r="N9" s="14">
        <v>30</v>
      </c>
      <c r="O9" s="14">
        <v>14.8</v>
      </c>
      <c r="P9" s="14">
        <v>5.6</v>
      </c>
      <c r="Q9" s="14">
        <v>2</v>
      </c>
      <c r="R9" s="14">
        <v>6</v>
      </c>
      <c r="S9" s="14">
        <v>3</v>
      </c>
      <c r="T9" s="14">
        <v>16.5</v>
      </c>
      <c r="U9" s="14"/>
    </row>
    <row r="10" spans="1:21">
      <c r="A10" s="14" t="str">
        <f>농가정보!$C$7</f>
        <v>김관섭</v>
      </c>
      <c r="B10" s="141" t="s">
        <v>181</v>
      </c>
      <c r="C10" s="14">
        <v>5</v>
      </c>
      <c r="D10" s="14">
        <v>7</v>
      </c>
      <c r="E10" s="14">
        <v>1</v>
      </c>
      <c r="F10" s="14">
        <f ca="1">E-10+조사표[[#This Row],[생장길이]]</f>
        <v>0</v>
      </c>
      <c r="G10" s="14">
        <v>6.2</v>
      </c>
      <c r="H10" s="14">
        <v>0</v>
      </c>
      <c r="I10" s="14">
        <v>0</v>
      </c>
      <c r="J10" s="14">
        <v>0</v>
      </c>
      <c r="K10" s="14">
        <v>0</v>
      </c>
      <c r="L10" s="14" t="s">
        <v>171</v>
      </c>
      <c r="M10" s="14">
        <v>9</v>
      </c>
      <c r="N10" s="14">
        <v>25.3</v>
      </c>
      <c r="O10" s="14">
        <v>12.2</v>
      </c>
      <c r="P10" s="14">
        <v>8.6999999999999993</v>
      </c>
      <c r="Q10" s="14">
        <v>1</v>
      </c>
      <c r="R10" s="14">
        <v>5</v>
      </c>
      <c r="S10" s="14">
        <v>3</v>
      </c>
      <c r="T10" s="14">
        <v>17</v>
      </c>
      <c r="U10" s="14"/>
    </row>
    <row r="11" spans="1:21">
      <c r="A11" s="14" t="str">
        <f>농가정보!$C$7</f>
        <v>김관섭</v>
      </c>
      <c r="B11" s="141" t="s">
        <v>181</v>
      </c>
      <c r="C11" s="14">
        <v>5</v>
      </c>
      <c r="D11" s="14">
        <v>7</v>
      </c>
      <c r="E11" s="14">
        <v>1</v>
      </c>
      <c r="F11" s="14">
        <f ca="1">E-9+조사표[[#This Row],[생장길이]]</f>
        <v>0</v>
      </c>
      <c r="G11" s="14">
        <v>3.3</v>
      </c>
      <c r="H11" s="14">
        <v>0</v>
      </c>
      <c r="I11" s="14">
        <v>0</v>
      </c>
      <c r="J11" s="14">
        <v>0</v>
      </c>
      <c r="K11" s="14">
        <v>0</v>
      </c>
      <c r="L11" s="14" t="s">
        <v>171</v>
      </c>
      <c r="M11" s="14">
        <v>9</v>
      </c>
      <c r="N11" s="14">
        <v>20.6</v>
      </c>
      <c r="O11" s="14">
        <v>8.6</v>
      </c>
      <c r="P11" s="14">
        <v>15.5</v>
      </c>
      <c r="Q11" s="14">
        <v>2</v>
      </c>
      <c r="R11" s="14">
        <v>4</v>
      </c>
      <c r="S11" s="14">
        <v>2</v>
      </c>
      <c r="T11" s="14">
        <v>12.1</v>
      </c>
      <c r="U11" s="14"/>
    </row>
    <row r="12" spans="1:21">
      <c r="A12" s="14" t="str">
        <f>농가정보!$C$7</f>
        <v>김관섭</v>
      </c>
      <c r="B12" s="141" t="s">
        <v>181</v>
      </c>
      <c r="C12" s="14">
        <v>6</v>
      </c>
      <c r="D12" s="14">
        <v>6</v>
      </c>
      <c r="E12" s="14">
        <v>1</v>
      </c>
      <c r="F12" s="14">
        <f ca="1">E-8+조사표[[#This Row],[생장길이]]</f>
        <v>0</v>
      </c>
      <c r="G12" s="14">
        <v>4.2</v>
      </c>
      <c r="H12" s="14">
        <v>0</v>
      </c>
      <c r="I12" s="14">
        <v>0</v>
      </c>
      <c r="J12" s="14">
        <v>2</v>
      </c>
      <c r="K12" s="14">
        <v>1</v>
      </c>
      <c r="L12" s="14" t="s">
        <v>171</v>
      </c>
      <c r="M12" s="14">
        <v>8</v>
      </c>
      <c r="N12" s="14">
        <v>21.3</v>
      </c>
      <c r="O12" s="14">
        <v>13.2</v>
      </c>
      <c r="P12" s="14">
        <v>8.6999999999999993</v>
      </c>
      <c r="Q12" s="14">
        <v>1</v>
      </c>
      <c r="R12" s="14">
        <v>4</v>
      </c>
      <c r="S12" s="14">
        <v>2</v>
      </c>
      <c r="T12" s="14">
        <v>11.8</v>
      </c>
      <c r="U12" s="14"/>
    </row>
    <row r="13" spans="1:21">
      <c r="A13" s="14" t="str">
        <f>농가정보!$C$7</f>
        <v>김관섭</v>
      </c>
      <c r="B13" s="141" t="s">
        <v>181</v>
      </c>
      <c r="C13" s="14">
        <v>6</v>
      </c>
      <c r="D13" s="14">
        <v>6</v>
      </c>
      <c r="E13" s="14">
        <v>1</v>
      </c>
      <c r="F13" s="14">
        <f ca="1">E-7+조사표[[#This Row],[생장길이]]</f>
        <v>0</v>
      </c>
      <c r="G13" s="14">
        <v>5.3</v>
      </c>
      <c r="H13" s="14">
        <v>3</v>
      </c>
      <c r="I13" s="14">
        <v>1</v>
      </c>
      <c r="J13" s="14">
        <v>2</v>
      </c>
      <c r="K13" s="14">
        <v>0</v>
      </c>
      <c r="L13" s="14" t="s">
        <v>171</v>
      </c>
      <c r="M13" s="14">
        <v>12</v>
      </c>
      <c r="N13" s="14">
        <v>26.2</v>
      </c>
      <c r="O13" s="14">
        <v>12.1</v>
      </c>
      <c r="P13" s="14">
        <v>5.6</v>
      </c>
      <c r="Q13" s="14">
        <v>2</v>
      </c>
      <c r="R13" s="14">
        <v>5</v>
      </c>
      <c r="S13" s="14">
        <v>3</v>
      </c>
      <c r="T13" s="14">
        <v>10.3</v>
      </c>
      <c r="U13" s="14"/>
    </row>
    <row r="14" spans="1:21">
      <c r="A14" s="14" t="str">
        <f>농가정보!$C$7</f>
        <v>김관섭</v>
      </c>
      <c r="B14" s="141" t="s">
        <v>181</v>
      </c>
      <c r="C14" s="14">
        <v>7</v>
      </c>
      <c r="D14" s="14">
        <v>5</v>
      </c>
      <c r="E14" s="14">
        <v>1</v>
      </c>
      <c r="F14" s="14">
        <f ca="1">E-6+조사표[[#This Row],[생장길이]]</f>
        <v>0</v>
      </c>
      <c r="G14" s="14">
        <v>6</v>
      </c>
      <c r="H14" s="14">
        <v>0</v>
      </c>
      <c r="I14" s="14">
        <v>0</v>
      </c>
      <c r="J14" s="14">
        <v>0</v>
      </c>
      <c r="K14" s="14">
        <v>0</v>
      </c>
      <c r="L14" s="14" t="s">
        <v>171</v>
      </c>
      <c r="M14" s="14">
        <v>8</v>
      </c>
      <c r="N14" s="14">
        <v>24.4</v>
      </c>
      <c r="O14" s="14">
        <v>11.3</v>
      </c>
      <c r="P14" s="14">
        <v>7.2</v>
      </c>
      <c r="Q14" s="14">
        <v>1</v>
      </c>
      <c r="R14" s="14">
        <v>5</v>
      </c>
      <c r="S14" s="14">
        <v>3</v>
      </c>
      <c r="T14" s="14">
        <v>11</v>
      </c>
      <c r="U14" s="14"/>
    </row>
    <row r="15" spans="1:21">
      <c r="A15" s="14" t="str">
        <f>농가정보!$C$7</f>
        <v>김관섭</v>
      </c>
      <c r="B15" s="141" t="s">
        <v>181</v>
      </c>
      <c r="C15" s="14">
        <v>7</v>
      </c>
      <c r="D15" s="14">
        <v>5</v>
      </c>
      <c r="E15" s="14">
        <v>1</v>
      </c>
      <c r="F15" s="14">
        <f ca="1">E-5+조사표[[#This Row],[생장길이]]</f>
        <v>0</v>
      </c>
      <c r="G15" s="14">
        <v>8.3000000000000007</v>
      </c>
      <c r="H15" s="14">
        <v>0</v>
      </c>
      <c r="I15" s="14">
        <v>0</v>
      </c>
      <c r="J15" s="14">
        <v>2</v>
      </c>
      <c r="K15" s="14">
        <v>0</v>
      </c>
      <c r="L15" s="14" t="s">
        <v>171</v>
      </c>
      <c r="M15" s="14">
        <v>10</v>
      </c>
      <c r="N15" s="14">
        <v>25.8</v>
      </c>
      <c r="O15" s="14">
        <v>11.3</v>
      </c>
      <c r="P15" s="14">
        <v>8</v>
      </c>
      <c r="Q15" s="14">
        <v>2</v>
      </c>
      <c r="R15" s="14">
        <v>4</v>
      </c>
      <c r="S15" s="14">
        <v>3</v>
      </c>
      <c r="T15" s="14">
        <v>15.2</v>
      </c>
      <c r="U15" s="14"/>
    </row>
    <row r="16" spans="1:21">
      <c r="A16" s="14" t="str">
        <f>농가정보!$C$7</f>
        <v>김관섭</v>
      </c>
      <c r="B16" s="141" t="s">
        <v>181</v>
      </c>
      <c r="C16" s="14">
        <v>8</v>
      </c>
      <c r="D16" s="14">
        <v>6</v>
      </c>
      <c r="E16" s="14">
        <v>1</v>
      </c>
      <c r="F16" s="14">
        <f ca="1">E-4+조사표[[#This Row],[생장길이]]</f>
        <v>0</v>
      </c>
      <c r="G16" s="14">
        <v>6.3</v>
      </c>
      <c r="H16" s="14">
        <v>0</v>
      </c>
      <c r="I16" s="14">
        <v>0</v>
      </c>
      <c r="J16" s="14">
        <v>1</v>
      </c>
      <c r="K16" s="14">
        <v>0</v>
      </c>
      <c r="L16" s="14" t="s">
        <v>171</v>
      </c>
      <c r="M16" s="14">
        <v>10</v>
      </c>
      <c r="N16" s="14">
        <v>21</v>
      </c>
      <c r="O16" s="14">
        <v>11.3</v>
      </c>
      <c r="P16" s="14">
        <v>10.199999999999999</v>
      </c>
      <c r="Q16" s="14">
        <v>1</v>
      </c>
      <c r="R16" s="14">
        <v>5</v>
      </c>
      <c r="S16" s="14">
        <v>4</v>
      </c>
      <c r="T16" s="14">
        <v>15.4</v>
      </c>
      <c r="U16" s="14"/>
    </row>
    <row r="17" spans="1:21">
      <c r="A17" s="14" t="str">
        <f>농가정보!$C$7</f>
        <v>김관섭</v>
      </c>
      <c r="B17" s="141" t="s">
        <v>181</v>
      </c>
      <c r="C17" s="14">
        <v>8</v>
      </c>
      <c r="D17" s="14">
        <v>6</v>
      </c>
      <c r="E17" s="14">
        <v>1</v>
      </c>
      <c r="F17" s="14">
        <f ca="1">E-3+조사표[[#This Row],[생장길이]]</f>
        <v>0</v>
      </c>
      <c r="G17" s="14">
        <v>11.3</v>
      </c>
      <c r="H17" s="14">
        <v>0</v>
      </c>
      <c r="I17" s="14">
        <v>0</v>
      </c>
      <c r="J17" s="14">
        <v>0</v>
      </c>
      <c r="K17" s="14">
        <v>0</v>
      </c>
      <c r="L17" s="14" t="s">
        <v>171</v>
      </c>
      <c r="M17" s="14">
        <v>10</v>
      </c>
      <c r="N17" s="14">
        <v>22</v>
      </c>
      <c r="O17" s="14">
        <v>13.7</v>
      </c>
      <c r="P17" s="14">
        <v>9.6999999999999993</v>
      </c>
      <c r="Q17" s="14">
        <v>2</v>
      </c>
      <c r="R17" s="14">
        <v>5</v>
      </c>
      <c r="S17" s="14">
        <v>4</v>
      </c>
      <c r="T17" s="14">
        <v>18</v>
      </c>
      <c r="U17" s="14"/>
    </row>
    <row r="18" spans="1:21">
      <c r="A18" s="14" t="str">
        <f>농가정보!$C$7</f>
        <v>김관섭</v>
      </c>
      <c r="B18" s="141" t="s">
        <v>181</v>
      </c>
      <c r="C18" s="14">
        <v>9</v>
      </c>
      <c r="D18" s="14">
        <v>6</v>
      </c>
      <c r="E18" s="14">
        <v>1</v>
      </c>
      <c r="F18" s="14">
        <f ca="1">E-2+조사표[[#This Row],[생장길이]]</f>
        <v>0</v>
      </c>
      <c r="G18" s="14">
        <v>2.2999999999999998</v>
      </c>
      <c r="H18" s="14">
        <v>0</v>
      </c>
      <c r="I18" s="14">
        <v>0</v>
      </c>
      <c r="J18" s="14">
        <v>0</v>
      </c>
      <c r="K18" s="14">
        <v>0</v>
      </c>
      <c r="L18" s="14" t="s">
        <v>171</v>
      </c>
      <c r="M18" s="14">
        <v>10</v>
      </c>
      <c r="N18" s="14">
        <v>25.3</v>
      </c>
      <c r="O18" s="14">
        <v>11.7</v>
      </c>
      <c r="P18" s="14">
        <v>8.3000000000000007</v>
      </c>
      <c r="Q18" s="14">
        <v>1</v>
      </c>
      <c r="R18" s="14">
        <v>4</v>
      </c>
      <c r="S18" s="14">
        <v>3</v>
      </c>
      <c r="T18" s="14">
        <v>20.2</v>
      </c>
      <c r="U18" s="14"/>
    </row>
    <row r="19" spans="1:21">
      <c r="A19" s="14" t="str">
        <f>농가정보!$C$7</f>
        <v>김관섭</v>
      </c>
      <c r="B19" s="141" t="s">
        <v>181</v>
      </c>
      <c r="C19" s="14">
        <v>9</v>
      </c>
      <c r="D19" s="14">
        <v>5</v>
      </c>
      <c r="E19" s="14">
        <v>1</v>
      </c>
      <c r="F19" s="14">
        <f ca="1">E-1+조사표[[#This Row],[생장길이]]</f>
        <v>0</v>
      </c>
      <c r="G19" s="14">
        <v>5.6</v>
      </c>
      <c r="H19" s="14">
        <v>0</v>
      </c>
      <c r="I19" s="14">
        <v>0</v>
      </c>
      <c r="J19" s="14">
        <v>0</v>
      </c>
      <c r="K19" s="14">
        <v>0</v>
      </c>
      <c r="L19" s="14" t="s">
        <v>171</v>
      </c>
      <c r="M19" s="14">
        <v>9</v>
      </c>
      <c r="N19" s="14">
        <v>22.3</v>
      </c>
      <c r="O19" s="14">
        <v>10.4</v>
      </c>
      <c r="P19" s="14">
        <v>9.5</v>
      </c>
      <c r="Q19" s="14">
        <v>2</v>
      </c>
      <c r="R19" s="14">
        <v>4</v>
      </c>
      <c r="S19" s="14">
        <v>3</v>
      </c>
      <c r="T19" s="14">
        <v>13.1</v>
      </c>
      <c r="U19" s="14"/>
    </row>
    <row r="20" spans="1:21">
      <c r="A20" s="14" t="str">
        <f>농가정보!$C$7</f>
        <v>김관섭</v>
      </c>
      <c r="B20" s="141" t="s">
        <v>181</v>
      </c>
      <c r="C20" s="14">
        <v>10</v>
      </c>
      <c r="D20" s="14">
        <v>5</v>
      </c>
      <c r="E20" s="14">
        <v>1</v>
      </c>
      <c r="F20" s="14">
        <f ca="1">E0.0+조사표[[#This Row],[생장길이]]</f>
        <v>0</v>
      </c>
      <c r="G20" s="14">
        <v>4.7</v>
      </c>
      <c r="H20" s="14">
        <v>0</v>
      </c>
      <c r="I20" s="14">
        <v>0</v>
      </c>
      <c r="J20" s="14">
        <v>0</v>
      </c>
      <c r="K20" s="14">
        <v>0</v>
      </c>
      <c r="L20" s="14" t="s">
        <v>171</v>
      </c>
      <c r="M20" s="14">
        <v>8</v>
      </c>
      <c r="N20" s="14">
        <v>28.6</v>
      </c>
      <c r="O20" s="14">
        <v>15</v>
      </c>
      <c r="P20" s="14">
        <v>10.8</v>
      </c>
      <c r="Q20" s="14">
        <v>1</v>
      </c>
      <c r="R20" s="14">
        <v>4</v>
      </c>
      <c r="S20" s="14">
        <v>4</v>
      </c>
      <c r="T20" s="14">
        <v>21</v>
      </c>
      <c r="U20" s="14"/>
    </row>
    <row r="21" spans="1:21" ht="17.5" thickBot="1">
      <c r="A21" s="25" t="str">
        <f>농가정보!$C$7</f>
        <v>김관섭</v>
      </c>
      <c r="B21" s="142" t="s">
        <v>181</v>
      </c>
      <c r="C21" s="25">
        <v>10</v>
      </c>
      <c r="D21" s="25">
        <v>6</v>
      </c>
      <c r="E21" s="25">
        <v>2</v>
      </c>
      <c r="F21" s="25">
        <f ca="1">E1.0+조사표[[#This Row],[생장길이]]</f>
        <v>0</v>
      </c>
      <c r="G21" s="25">
        <v>6.2</v>
      </c>
      <c r="H21" s="25">
        <v>0</v>
      </c>
      <c r="I21" s="25">
        <v>0</v>
      </c>
      <c r="J21" s="25">
        <v>0</v>
      </c>
      <c r="K21" s="25">
        <v>0</v>
      </c>
      <c r="L21" s="25" t="s">
        <v>171</v>
      </c>
      <c r="M21" s="25">
        <v>10</v>
      </c>
      <c r="N21" s="25">
        <v>19.8</v>
      </c>
      <c r="O21" s="25">
        <v>12.3</v>
      </c>
      <c r="P21" s="25">
        <v>8.1999999999999993</v>
      </c>
      <c r="Q21" s="25">
        <v>2</v>
      </c>
      <c r="R21" s="25">
        <v>4</v>
      </c>
      <c r="S21" s="25">
        <v>3</v>
      </c>
      <c r="T21" s="25">
        <v>16.3</v>
      </c>
      <c r="U21" s="25"/>
    </row>
    <row r="22" spans="1:21" ht="17.5" thickTop="1">
      <c r="A22" s="14" t="str">
        <f>농가정보!$C$7</f>
        <v>김관섭</v>
      </c>
      <c r="B22" s="24" t="s">
        <v>181</v>
      </c>
      <c r="C22" s="14">
        <v>1</v>
      </c>
      <c r="D22" s="14">
        <v>6</v>
      </c>
      <c r="E22" s="14">
        <v>1</v>
      </c>
      <c r="F22" s="14">
        <f ca="1">E2.0+조사표[[#This Row],[생장길이]]</f>
        <v>0</v>
      </c>
      <c r="G22" s="14">
        <v>7.1</v>
      </c>
      <c r="H22" s="14">
        <v>0</v>
      </c>
      <c r="I22" s="14">
        <v>0</v>
      </c>
      <c r="J22" s="14">
        <v>1</v>
      </c>
      <c r="K22" s="14">
        <v>0</v>
      </c>
      <c r="L22" s="14" t="s">
        <v>171</v>
      </c>
      <c r="M22" s="14">
        <v>9</v>
      </c>
      <c r="N22" s="14">
        <v>28</v>
      </c>
      <c r="O22" s="14">
        <v>12.3</v>
      </c>
      <c r="P22" s="14">
        <v>9</v>
      </c>
      <c r="Q22" s="14">
        <v>1</v>
      </c>
      <c r="R22" s="14">
        <v>4</v>
      </c>
      <c r="S22" s="14">
        <v>4</v>
      </c>
      <c r="T22" s="14">
        <v>16.100000000000001</v>
      </c>
      <c r="U22" s="14"/>
    </row>
    <row r="23" spans="1:21">
      <c r="A23" s="14" t="str">
        <f>농가정보!$C$7</f>
        <v>김관섭</v>
      </c>
      <c r="B23" s="24" t="s">
        <v>181</v>
      </c>
      <c r="C23" s="14">
        <v>1</v>
      </c>
      <c r="D23" s="14">
        <v>6</v>
      </c>
      <c r="E23" s="14">
        <v>1</v>
      </c>
      <c r="F23" s="14">
        <f ca="1">E3.0+조사표[[#This Row],[생장길이]]</f>
        <v>0</v>
      </c>
      <c r="G23" s="14">
        <v>8.3000000000000007</v>
      </c>
      <c r="H23" s="14">
        <v>0</v>
      </c>
      <c r="I23" s="14">
        <v>0</v>
      </c>
      <c r="J23" s="14">
        <v>0</v>
      </c>
      <c r="K23" s="14">
        <v>0</v>
      </c>
      <c r="L23" s="14" t="s">
        <v>171</v>
      </c>
      <c r="M23" s="14">
        <v>7</v>
      </c>
      <c r="N23" s="14">
        <v>18.7</v>
      </c>
      <c r="O23" s="14">
        <v>11.2</v>
      </c>
      <c r="P23" s="14">
        <v>10.8</v>
      </c>
      <c r="Q23" s="14">
        <v>2</v>
      </c>
      <c r="R23" s="14">
        <v>5</v>
      </c>
      <c r="S23" s="14">
        <v>4</v>
      </c>
      <c r="T23" s="14">
        <v>17.3</v>
      </c>
      <c r="U23" s="14"/>
    </row>
    <row r="24" spans="1:21">
      <c r="A24" s="14" t="str">
        <f>농가정보!$C$7</f>
        <v>김관섭</v>
      </c>
      <c r="B24" s="24" t="s">
        <v>181</v>
      </c>
      <c r="C24" s="14">
        <v>2</v>
      </c>
      <c r="D24" s="14">
        <v>6</v>
      </c>
      <c r="E24" s="14">
        <v>1</v>
      </c>
      <c r="F24" s="14">
        <f ca="1">E4.0+조사표[[#This Row],[생장길이]]</f>
        <v>0</v>
      </c>
      <c r="G24" s="14">
        <v>6.5</v>
      </c>
      <c r="H24" s="14">
        <v>0</v>
      </c>
      <c r="I24" s="14">
        <v>0</v>
      </c>
      <c r="J24" s="14">
        <v>0</v>
      </c>
      <c r="K24" s="14">
        <v>0</v>
      </c>
      <c r="L24" s="14" t="s">
        <v>171</v>
      </c>
      <c r="M24" s="14">
        <v>8</v>
      </c>
      <c r="N24" s="14">
        <v>20.2</v>
      </c>
      <c r="O24" s="14">
        <v>13.6</v>
      </c>
      <c r="P24" s="14">
        <v>9.6</v>
      </c>
      <c r="Q24" s="14">
        <v>1</v>
      </c>
      <c r="R24" s="14">
        <v>4</v>
      </c>
      <c r="S24" s="14">
        <v>4</v>
      </c>
      <c r="T24" s="14">
        <v>21</v>
      </c>
      <c r="U24" s="14"/>
    </row>
    <row r="25" spans="1:21">
      <c r="A25" s="14" t="str">
        <f>농가정보!$C$7</f>
        <v>김관섭</v>
      </c>
      <c r="B25" s="24" t="s">
        <v>181</v>
      </c>
      <c r="C25" s="14">
        <v>2</v>
      </c>
      <c r="D25" s="14">
        <v>6</v>
      </c>
      <c r="E25" s="14">
        <v>1</v>
      </c>
      <c r="F25" s="14">
        <f ca="1">E5.0+조사표[[#This Row],[생장길이]]</f>
        <v>0</v>
      </c>
      <c r="G25" s="14">
        <v>5.4</v>
      </c>
      <c r="H25" s="14">
        <v>0</v>
      </c>
      <c r="I25" s="14">
        <v>0</v>
      </c>
      <c r="J25" s="14">
        <v>0</v>
      </c>
      <c r="K25" s="14">
        <v>0</v>
      </c>
      <c r="L25" s="14" t="s">
        <v>171</v>
      </c>
      <c r="M25" s="14">
        <v>9</v>
      </c>
      <c r="N25" s="14">
        <v>20.3</v>
      </c>
      <c r="O25" s="14">
        <v>11.3</v>
      </c>
      <c r="P25" s="14">
        <v>10.6</v>
      </c>
      <c r="Q25" s="14">
        <v>2</v>
      </c>
      <c r="R25" s="14">
        <v>5</v>
      </c>
      <c r="S25" s="14">
        <v>4</v>
      </c>
      <c r="T25" s="14">
        <v>18</v>
      </c>
      <c r="U25" s="14"/>
    </row>
    <row r="26" spans="1:21">
      <c r="A26" s="14" t="str">
        <f>농가정보!$C$7</f>
        <v>김관섭</v>
      </c>
      <c r="B26" s="24" t="s">
        <v>181</v>
      </c>
      <c r="C26" s="14">
        <v>3</v>
      </c>
      <c r="D26" s="14">
        <v>1</v>
      </c>
      <c r="E26" s="14">
        <v>0</v>
      </c>
      <c r="F26" s="14">
        <f ca="1">E6.0+조사표[[#This Row],[생장길이]]</f>
        <v>0</v>
      </c>
      <c r="G26" s="14">
        <v>8.4</v>
      </c>
      <c r="H26" s="14">
        <v>4</v>
      </c>
      <c r="I26" s="14">
        <v>1</v>
      </c>
      <c r="J26" s="14">
        <v>2</v>
      </c>
      <c r="K26" s="14">
        <v>3</v>
      </c>
      <c r="L26" s="14" t="s">
        <v>171</v>
      </c>
      <c r="M26" s="14">
        <v>9</v>
      </c>
      <c r="N26" s="14">
        <v>19.399999999999999</v>
      </c>
      <c r="O26" s="14">
        <v>12.1</v>
      </c>
      <c r="P26" s="14">
        <v>10.1</v>
      </c>
      <c r="Q26" s="14">
        <v>1</v>
      </c>
      <c r="R26" s="14">
        <v>5</v>
      </c>
      <c r="S26" s="14">
        <v>3</v>
      </c>
      <c r="T26" s="14">
        <v>22</v>
      </c>
      <c r="U26" s="14"/>
    </row>
    <row r="27" spans="1:21">
      <c r="A27" s="14" t="str">
        <f>농가정보!$C$7</f>
        <v>김관섭</v>
      </c>
      <c r="B27" s="24" t="s">
        <v>181</v>
      </c>
      <c r="C27" s="14">
        <v>3</v>
      </c>
      <c r="D27" s="14">
        <v>6</v>
      </c>
      <c r="E27" s="14">
        <v>1</v>
      </c>
      <c r="F27" s="14">
        <f ca="1">E7.0+조사표[[#This Row],[생장길이]]</f>
        <v>0</v>
      </c>
      <c r="G27" s="14">
        <v>7.2</v>
      </c>
      <c r="H27" s="14">
        <v>5</v>
      </c>
      <c r="I27" s="14">
        <v>1</v>
      </c>
      <c r="J27" s="14">
        <v>2</v>
      </c>
      <c r="K27" s="14">
        <v>2</v>
      </c>
      <c r="L27" s="14" t="s">
        <v>171</v>
      </c>
      <c r="M27" s="14">
        <v>9</v>
      </c>
      <c r="N27" s="14">
        <v>21.3</v>
      </c>
      <c r="O27" s="14">
        <v>13.7</v>
      </c>
      <c r="P27" s="14">
        <v>10.3</v>
      </c>
      <c r="Q27" s="14">
        <v>2</v>
      </c>
      <c r="R27" s="14">
        <v>5</v>
      </c>
      <c r="S27" s="14">
        <v>2</v>
      </c>
      <c r="T27" s="14">
        <v>10.6</v>
      </c>
      <c r="U27" s="14"/>
    </row>
    <row r="28" spans="1:21">
      <c r="A28" s="14" t="str">
        <f>농가정보!$C$7</f>
        <v>김관섭</v>
      </c>
      <c r="B28" s="24" t="s">
        <v>181</v>
      </c>
      <c r="C28" s="14">
        <v>4</v>
      </c>
      <c r="D28" s="14">
        <v>5</v>
      </c>
      <c r="E28" s="14">
        <v>1</v>
      </c>
      <c r="F28" s="14">
        <f ca="1">E8.0+조사표[[#This Row],[생장길이]]</f>
        <v>0</v>
      </c>
      <c r="G28" s="14">
        <v>6.3</v>
      </c>
      <c r="H28" s="14">
        <v>0</v>
      </c>
      <c r="I28" s="14">
        <v>0</v>
      </c>
      <c r="J28" s="14">
        <v>1</v>
      </c>
      <c r="K28" s="14">
        <v>3</v>
      </c>
      <c r="L28" s="14" t="s">
        <v>171</v>
      </c>
      <c r="M28" s="14">
        <v>10</v>
      </c>
      <c r="N28" s="14">
        <v>26.8</v>
      </c>
      <c r="O28" s="14">
        <v>12.5</v>
      </c>
      <c r="P28" s="14">
        <v>10.9</v>
      </c>
      <c r="Q28" s="14">
        <v>1</v>
      </c>
      <c r="R28" s="14">
        <v>6</v>
      </c>
      <c r="S28" s="14">
        <v>3</v>
      </c>
      <c r="T28" s="14">
        <v>18.100000000000001</v>
      </c>
      <c r="U28" s="14"/>
    </row>
    <row r="29" spans="1:21">
      <c r="A29" s="14" t="str">
        <f>농가정보!$C$7</f>
        <v>김관섭</v>
      </c>
      <c r="B29" s="24" t="s">
        <v>181</v>
      </c>
      <c r="C29" s="14">
        <v>4</v>
      </c>
      <c r="D29" s="14">
        <v>5</v>
      </c>
      <c r="E29" s="14">
        <v>1</v>
      </c>
      <c r="F29" s="14">
        <f ca="1">E9.0+조사표[[#This Row],[생장길이]]</f>
        <v>0</v>
      </c>
      <c r="G29" s="14">
        <v>5.4</v>
      </c>
      <c r="H29" s="14">
        <v>0</v>
      </c>
      <c r="I29" s="14">
        <v>0</v>
      </c>
      <c r="J29" s="14">
        <v>0</v>
      </c>
      <c r="K29" s="14">
        <v>3</v>
      </c>
      <c r="L29" s="14" t="s">
        <v>171</v>
      </c>
      <c r="M29" s="14">
        <v>11</v>
      </c>
      <c r="N29" s="14">
        <v>30</v>
      </c>
      <c r="O29" s="14">
        <v>14.8</v>
      </c>
      <c r="P29" s="14">
        <v>5.6</v>
      </c>
      <c r="Q29" s="14">
        <v>2</v>
      </c>
      <c r="R29" s="14">
        <v>6</v>
      </c>
      <c r="S29" s="14">
        <v>3</v>
      </c>
      <c r="T29" s="14">
        <v>16.5</v>
      </c>
      <c r="U29" s="14"/>
    </row>
    <row r="30" spans="1:21">
      <c r="A30" s="14" t="str">
        <f>농가정보!$C$7</f>
        <v>김관섭</v>
      </c>
      <c r="B30" s="24" t="s">
        <v>181</v>
      </c>
      <c r="C30" s="14">
        <v>5</v>
      </c>
      <c r="D30" s="14">
        <v>7</v>
      </c>
      <c r="E30" s="14">
        <v>1</v>
      </c>
      <c r="F30" s="14">
        <f ca="1">E10.0+조사표[[#This Row],[생장길이]]</f>
        <v>0</v>
      </c>
      <c r="G30" s="14">
        <v>6.2</v>
      </c>
      <c r="H30" s="14">
        <v>0</v>
      </c>
      <c r="I30" s="14">
        <v>0</v>
      </c>
      <c r="J30" s="14">
        <v>0</v>
      </c>
      <c r="K30" s="14">
        <v>3</v>
      </c>
      <c r="L30" s="14" t="s">
        <v>171</v>
      </c>
      <c r="M30" s="14">
        <v>9</v>
      </c>
      <c r="N30" s="14">
        <v>25.3</v>
      </c>
      <c r="O30" s="14">
        <v>12.2</v>
      </c>
      <c r="P30" s="14">
        <v>8.6999999999999993</v>
      </c>
      <c r="Q30" s="14">
        <v>1</v>
      </c>
      <c r="R30" s="14">
        <v>5</v>
      </c>
      <c r="S30" s="14">
        <v>3</v>
      </c>
      <c r="T30" s="14">
        <v>17</v>
      </c>
      <c r="U30" s="14"/>
    </row>
    <row r="31" spans="1:21">
      <c r="A31" s="14" t="str">
        <f>농가정보!$C$7</f>
        <v>김관섭</v>
      </c>
      <c r="B31" s="24" t="s">
        <v>181</v>
      </c>
      <c r="C31" s="14">
        <v>5</v>
      </c>
      <c r="D31" s="14">
        <v>7</v>
      </c>
      <c r="E31" s="14">
        <v>1</v>
      </c>
      <c r="F31" s="14">
        <f ca="1">E11.0+조사표[[#This Row],[생장길이]]</f>
        <v>0</v>
      </c>
      <c r="G31" s="14">
        <v>3.3</v>
      </c>
      <c r="H31" s="14">
        <v>0</v>
      </c>
      <c r="I31" s="14">
        <v>0</v>
      </c>
      <c r="J31" s="14">
        <v>0</v>
      </c>
      <c r="K31" s="14">
        <v>2</v>
      </c>
      <c r="L31" s="14" t="s">
        <v>171</v>
      </c>
      <c r="M31" s="14">
        <v>9</v>
      </c>
      <c r="N31" s="14">
        <v>20.6</v>
      </c>
      <c r="O31" s="14">
        <v>8.6</v>
      </c>
      <c r="P31" s="14">
        <v>15.5</v>
      </c>
      <c r="Q31" s="14">
        <v>2</v>
      </c>
      <c r="R31" s="14">
        <v>4</v>
      </c>
      <c r="S31" s="14">
        <v>2</v>
      </c>
      <c r="T31" s="14">
        <v>12.1</v>
      </c>
      <c r="U31" s="14"/>
    </row>
    <row r="32" spans="1:21">
      <c r="A32" s="14" t="str">
        <f>농가정보!$C$7</f>
        <v>김관섭</v>
      </c>
      <c r="B32" s="24" t="s">
        <v>181</v>
      </c>
      <c r="C32" s="14">
        <v>6</v>
      </c>
      <c r="D32" s="14">
        <v>6</v>
      </c>
      <c r="E32" s="14">
        <v>1</v>
      </c>
      <c r="F32" s="14">
        <f ca="1">E12.0+조사표[[#This Row],[생장길이]]</f>
        <v>0</v>
      </c>
      <c r="G32" s="14">
        <v>4.2</v>
      </c>
      <c r="H32" s="14">
        <v>0</v>
      </c>
      <c r="I32" s="14">
        <v>0</v>
      </c>
      <c r="J32" s="14">
        <v>2</v>
      </c>
      <c r="K32" s="14">
        <v>2</v>
      </c>
      <c r="L32" s="14" t="s">
        <v>171</v>
      </c>
      <c r="M32" s="14">
        <v>8</v>
      </c>
      <c r="N32" s="14">
        <v>21.3</v>
      </c>
      <c r="O32" s="14">
        <v>13.2</v>
      </c>
      <c r="P32" s="14">
        <v>8.6999999999999993</v>
      </c>
      <c r="Q32" s="14">
        <v>1</v>
      </c>
      <c r="R32" s="14">
        <v>4</v>
      </c>
      <c r="S32" s="14">
        <v>2</v>
      </c>
      <c r="T32" s="14">
        <v>11.8</v>
      </c>
      <c r="U32" s="14"/>
    </row>
    <row r="33" spans="1:21">
      <c r="A33" s="14" t="str">
        <f>농가정보!$C$7</f>
        <v>김관섭</v>
      </c>
      <c r="B33" s="24" t="s">
        <v>181</v>
      </c>
      <c r="C33" s="14">
        <v>6</v>
      </c>
      <c r="D33" s="14">
        <v>6</v>
      </c>
      <c r="E33" s="14">
        <v>1</v>
      </c>
      <c r="F33" s="14">
        <f ca="1">E13.0+조사표[[#This Row],[생장길이]]</f>
        <v>0</v>
      </c>
      <c r="G33" s="14">
        <v>5.3</v>
      </c>
      <c r="H33" s="14">
        <v>3</v>
      </c>
      <c r="I33" s="14">
        <v>1</v>
      </c>
      <c r="J33" s="14">
        <v>2</v>
      </c>
      <c r="K33" s="14">
        <v>3</v>
      </c>
      <c r="L33" s="14" t="s">
        <v>171</v>
      </c>
      <c r="M33" s="14">
        <v>12</v>
      </c>
      <c r="N33" s="14">
        <v>26.2</v>
      </c>
      <c r="O33" s="14">
        <v>12.1</v>
      </c>
      <c r="P33" s="14">
        <v>5.6</v>
      </c>
      <c r="Q33" s="14">
        <v>2</v>
      </c>
      <c r="R33" s="14">
        <v>5</v>
      </c>
      <c r="S33" s="14">
        <v>3</v>
      </c>
      <c r="T33" s="14">
        <v>10.3</v>
      </c>
      <c r="U33" s="14"/>
    </row>
    <row r="34" spans="1:21">
      <c r="A34" s="14" t="str">
        <f>농가정보!$C$7</f>
        <v>김관섭</v>
      </c>
      <c r="B34" s="24" t="s">
        <v>181</v>
      </c>
      <c r="C34" s="14">
        <v>7</v>
      </c>
      <c r="D34" s="14">
        <v>5</v>
      </c>
      <c r="E34" s="14">
        <v>1</v>
      </c>
      <c r="F34" s="14">
        <f ca="1">E14.0+조사표[[#This Row],[생장길이]]</f>
        <v>0</v>
      </c>
      <c r="G34" s="14">
        <v>6</v>
      </c>
      <c r="H34" s="14">
        <v>0</v>
      </c>
      <c r="I34" s="14">
        <v>0</v>
      </c>
      <c r="J34" s="14">
        <v>0</v>
      </c>
      <c r="K34" s="14">
        <v>3</v>
      </c>
      <c r="L34" s="14" t="s">
        <v>171</v>
      </c>
      <c r="M34" s="14">
        <v>8</v>
      </c>
      <c r="N34" s="14">
        <v>24.4</v>
      </c>
      <c r="O34" s="14">
        <v>11.3</v>
      </c>
      <c r="P34" s="14">
        <v>7.2</v>
      </c>
      <c r="Q34" s="14">
        <v>1</v>
      </c>
      <c r="R34" s="14">
        <v>5</v>
      </c>
      <c r="S34" s="14">
        <v>3</v>
      </c>
      <c r="T34" s="14">
        <v>11</v>
      </c>
      <c r="U34" s="14"/>
    </row>
    <row r="35" spans="1:21">
      <c r="A35" s="14" t="str">
        <f>농가정보!$C$7</f>
        <v>김관섭</v>
      </c>
      <c r="B35" s="24" t="s">
        <v>181</v>
      </c>
      <c r="C35" s="14">
        <v>7</v>
      </c>
      <c r="D35" s="14">
        <v>5</v>
      </c>
      <c r="E35" s="14">
        <v>1</v>
      </c>
      <c r="F35" s="14">
        <f ca="1">E15.0+조사표[[#This Row],[생장길이]]</f>
        <v>0</v>
      </c>
      <c r="G35" s="14">
        <v>8.3000000000000007</v>
      </c>
      <c r="H35" s="14">
        <v>0</v>
      </c>
      <c r="I35" s="14">
        <v>0</v>
      </c>
      <c r="J35" s="14">
        <v>2</v>
      </c>
      <c r="K35" s="14">
        <v>1</v>
      </c>
      <c r="L35" s="14" t="s">
        <v>171</v>
      </c>
      <c r="M35" s="14">
        <v>10</v>
      </c>
      <c r="N35" s="14">
        <v>25.8</v>
      </c>
      <c r="O35" s="14">
        <v>11.3</v>
      </c>
      <c r="P35" s="14">
        <v>8</v>
      </c>
      <c r="Q35" s="14">
        <v>2</v>
      </c>
      <c r="R35" s="14">
        <v>4</v>
      </c>
      <c r="S35" s="14">
        <v>1</v>
      </c>
      <c r="T35" s="14">
        <v>15.2</v>
      </c>
      <c r="U35" s="14"/>
    </row>
    <row r="36" spans="1:21">
      <c r="A36" s="14" t="str">
        <f>농가정보!$C$7</f>
        <v>김관섭</v>
      </c>
      <c r="B36" s="24" t="s">
        <v>181</v>
      </c>
      <c r="C36" s="14">
        <v>8</v>
      </c>
      <c r="D36" s="14">
        <v>6</v>
      </c>
      <c r="E36" s="14">
        <v>1</v>
      </c>
      <c r="F36" s="14">
        <f ca="1">E16.0+조사표[[#This Row],[생장길이]]</f>
        <v>0</v>
      </c>
      <c r="G36" s="14">
        <v>6.3</v>
      </c>
      <c r="H36" s="14">
        <v>0</v>
      </c>
      <c r="I36" s="14">
        <v>0</v>
      </c>
      <c r="J36" s="14">
        <v>1</v>
      </c>
      <c r="K36" s="14">
        <v>4</v>
      </c>
      <c r="L36" s="14" t="s">
        <v>171</v>
      </c>
      <c r="M36" s="14">
        <v>10</v>
      </c>
      <c r="N36" s="14">
        <v>21</v>
      </c>
      <c r="O36" s="14">
        <v>11.3</v>
      </c>
      <c r="P36" s="14">
        <v>10.199999999999999</v>
      </c>
      <c r="Q36" s="14">
        <v>1</v>
      </c>
      <c r="R36" s="14">
        <v>5</v>
      </c>
      <c r="S36" s="14">
        <v>4</v>
      </c>
      <c r="T36" s="14">
        <v>15.4</v>
      </c>
      <c r="U36" s="14"/>
    </row>
    <row r="37" spans="1:21">
      <c r="A37" s="14" t="str">
        <f>농가정보!$C$7</f>
        <v>김관섭</v>
      </c>
      <c r="B37" s="24" t="s">
        <v>181</v>
      </c>
      <c r="C37" s="14">
        <v>8</v>
      </c>
      <c r="D37" s="14">
        <v>6</v>
      </c>
      <c r="E37" s="14">
        <v>1</v>
      </c>
      <c r="F37" s="14">
        <f ca="1">E17.0+조사표[[#This Row],[생장길이]]</f>
        <v>0</v>
      </c>
      <c r="G37" s="14">
        <v>11.3</v>
      </c>
      <c r="H37" s="14">
        <v>0</v>
      </c>
      <c r="I37" s="14">
        <v>0</v>
      </c>
      <c r="J37" s="14">
        <v>0</v>
      </c>
      <c r="K37" s="14">
        <v>4</v>
      </c>
      <c r="L37" s="14" t="s">
        <v>171</v>
      </c>
      <c r="M37" s="14">
        <v>10</v>
      </c>
      <c r="N37" s="14">
        <v>22</v>
      </c>
      <c r="O37" s="14">
        <v>13.7</v>
      </c>
      <c r="P37" s="14">
        <v>9.6999999999999993</v>
      </c>
      <c r="Q37" s="14">
        <v>2</v>
      </c>
      <c r="R37" s="14">
        <v>5</v>
      </c>
      <c r="S37" s="14">
        <v>4</v>
      </c>
      <c r="T37" s="14">
        <v>18</v>
      </c>
      <c r="U37" s="14"/>
    </row>
    <row r="38" spans="1:21">
      <c r="A38" s="14" t="str">
        <f>농가정보!$C$7</f>
        <v>김관섭</v>
      </c>
      <c r="B38" s="24" t="s">
        <v>181</v>
      </c>
      <c r="C38" s="14">
        <v>9</v>
      </c>
      <c r="D38" s="14">
        <v>6</v>
      </c>
      <c r="E38" s="14">
        <v>1</v>
      </c>
      <c r="F38" s="14">
        <f ca="1">E18.0+조사표[[#This Row],[생장길이]]</f>
        <v>0</v>
      </c>
      <c r="G38" s="14">
        <v>2.2999999999999998</v>
      </c>
      <c r="H38" s="14">
        <v>0</v>
      </c>
      <c r="I38" s="14">
        <v>0</v>
      </c>
      <c r="J38" s="14">
        <v>0</v>
      </c>
      <c r="K38" s="14">
        <v>3</v>
      </c>
      <c r="L38" s="14" t="s">
        <v>171</v>
      </c>
      <c r="M38" s="14">
        <v>10</v>
      </c>
      <c r="N38" s="14">
        <v>25.3</v>
      </c>
      <c r="O38" s="14">
        <v>11.7</v>
      </c>
      <c r="P38" s="14">
        <v>8.3000000000000007</v>
      </c>
      <c r="Q38" s="14">
        <v>1</v>
      </c>
      <c r="R38" s="14">
        <v>4</v>
      </c>
      <c r="S38" s="14">
        <v>3</v>
      </c>
      <c r="T38" s="14">
        <v>20.2</v>
      </c>
      <c r="U38" s="14"/>
    </row>
    <row r="39" spans="1:21">
      <c r="A39" s="14" t="str">
        <f>농가정보!$C$7</f>
        <v>김관섭</v>
      </c>
      <c r="B39" s="24" t="s">
        <v>181</v>
      </c>
      <c r="C39" s="14">
        <v>9</v>
      </c>
      <c r="D39" s="14">
        <v>5</v>
      </c>
      <c r="E39" s="14">
        <v>1</v>
      </c>
      <c r="F39" s="14">
        <f ca="1">E19.0+조사표[[#This Row],[생장길이]]</f>
        <v>0</v>
      </c>
      <c r="G39" s="14">
        <v>5.6</v>
      </c>
      <c r="H39" s="14">
        <v>0</v>
      </c>
      <c r="I39" s="14">
        <v>0</v>
      </c>
      <c r="J39" s="14">
        <v>0</v>
      </c>
      <c r="K39" s="14">
        <v>3</v>
      </c>
      <c r="L39" s="14" t="s">
        <v>171</v>
      </c>
      <c r="M39" s="14">
        <v>9</v>
      </c>
      <c r="N39" s="14">
        <v>22.3</v>
      </c>
      <c r="O39" s="14">
        <v>10.4</v>
      </c>
      <c r="P39" s="14">
        <v>9.5</v>
      </c>
      <c r="Q39" s="14">
        <v>2</v>
      </c>
      <c r="R39" s="14">
        <v>4</v>
      </c>
      <c r="S39" s="14">
        <v>3</v>
      </c>
      <c r="T39" s="14">
        <v>13.1</v>
      </c>
      <c r="U39" s="14"/>
    </row>
    <row r="40" spans="1:21">
      <c r="A40" s="14" t="str">
        <f>농가정보!$C$7</f>
        <v>김관섭</v>
      </c>
      <c r="B40" s="24" t="s">
        <v>181</v>
      </c>
      <c r="C40" s="14">
        <v>10</v>
      </c>
      <c r="D40" s="14">
        <v>5</v>
      </c>
      <c r="E40" s="14">
        <v>1</v>
      </c>
      <c r="F40" s="14">
        <f ca="1">E20.0+조사표[[#This Row],[생장길이]]</f>
        <v>0</v>
      </c>
      <c r="G40" s="14">
        <v>4.7</v>
      </c>
      <c r="H40" s="14">
        <v>0</v>
      </c>
      <c r="I40" s="14">
        <v>0</v>
      </c>
      <c r="J40" s="14">
        <v>0</v>
      </c>
      <c r="K40" s="14">
        <v>4</v>
      </c>
      <c r="L40" s="14" t="s">
        <v>171</v>
      </c>
      <c r="M40" s="14">
        <v>8</v>
      </c>
      <c r="N40" s="14">
        <v>28.6</v>
      </c>
      <c r="O40" s="14">
        <v>15</v>
      </c>
      <c r="P40" s="14">
        <v>10.8</v>
      </c>
      <c r="Q40" s="14">
        <v>1</v>
      </c>
      <c r="R40" s="14">
        <v>4</v>
      </c>
      <c r="S40" s="14">
        <v>4</v>
      </c>
      <c r="T40" s="14">
        <v>21</v>
      </c>
      <c r="U40" s="14"/>
    </row>
    <row r="41" spans="1:21" ht="17.5" thickBot="1">
      <c r="A41" s="25" t="str">
        <f>농가정보!$C$7</f>
        <v>김관섭</v>
      </c>
      <c r="B41" s="26" t="s">
        <v>181</v>
      </c>
      <c r="C41" s="25">
        <v>10</v>
      </c>
      <c r="D41" s="25">
        <v>6</v>
      </c>
      <c r="E41" s="25">
        <v>2</v>
      </c>
      <c r="F41" s="25">
        <f ca="1">E21.0+조사표[[#This Row],[생장길이]]</f>
        <v>0</v>
      </c>
      <c r="G41" s="25">
        <v>6.2</v>
      </c>
      <c r="H41" s="25">
        <v>0</v>
      </c>
      <c r="I41" s="25">
        <v>0</v>
      </c>
      <c r="J41" s="25">
        <v>0</v>
      </c>
      <c r="K41" s="25">
        <v>3</v>
      </c>
      <c r="L41" s="25" t="s">
        <v>171</v>
      </c>
      <c r="M41" s="25">
        <v>10</v>
      </c>
      <c r="N41" s="25">
        <v>19.8</v>
      </c>
      <c r="O41" s="25">
        <v>12.3</v>
      </c>
      <c r="P41" s="25">
        <v>8.1999999999999993</v>
      </c>
      <c r="Q41" s="25">
        <v>2</v>
      </c>
      <c r="R41" s="25">
        <v>4</v>
      </c>
      <c r="S41" s="25">
        <v>3</v>
      </c>
      <c r="T41" s="25">
        <v>16.3</v>
      </c>
      <c r="U41" s="25"/>
    </row>
    <row r="42" spans="1:21" ht="17.5" thickTop="1">
      <c r="A42" s="14" t="str">
        <f>농가정보!$C$7</f>
        <v>김관섭</v>
      </c>
      <c r="B42" s="2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spans="1:21">
      <c r="A43" s="14" t="str">
        <f>농가정보!$C$7</f>
        <v>김관섭</v>
      </c>
      <c r="B43" s="2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spans="1:21">
      <c r="A44" s="14" t="str">
        <f>농가정보!$C$7</f>
        <v>김관섭</v>
      </c>
      <c r="B44" s="2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>
      <c r="A45" s="14" t="str">
        <f>농가정보!$C$7</f>
        <v>김관섭</v>
      </c>
      <c r="B45" s="2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</row>
    <row r="46" spans="1:21">
      <c r="A46" s="14" t="str">
        <f>농가정보!$C$7</f>
        <v>김관섭</v>
      </c>
      <c r="B46" s="2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spans="1:21">
      <c r="A47" s="14" t="str">
        <f>농가정보!$C$7</f>
        <v>김관섭</v>
      </c>
      <c r="B47" s="2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1:21">
      <c r="A48" s="14" t="str">
        <f>농가정보!$C$7</f>
        <v>김관섭</v>
      </c>
      <c r="B48" s="2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</row>
    <row r="49" spans="1:21">
      <c r="A49" s="14" t="str">
        <f>농가정보!$C$7</f>
        <v>김관섭</v>
      </c>
      <c r="B49" s="2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</row>
    <row r="50" spans="1:21">
      <c r="A50" s="14" t="str">
        <f>농가정보!$C$7</f>
        <v>김관섭</v>
      </c>
      <c r="B50" s="2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</row>
    <row r="51" spans="1:21">
      <c r="A51" s="14" t="str">
        <f>농가정보!$C$7</f>
        <v>김관섭</v>
      </c>
      <c r="B51" s="2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spans="1:21">
      <c r="A52" s="14" t="str">
        <f>농가정보!$C$7</f>
        <v>김관섭</v>
      </c>
      <c r="B52" s="2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</row>
    <row r="53" spans="1:21">
      <c r="A53" s="14" t="str">
        <f>농가정보!$C$7</f>
        <v>김관섭</v>
      </c>
      <c r="B53" s="2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</row>
    <row r="54" spans="1:21">
      <c r="A54" s="14" t="str">
        <f>농가정보!$C$7</f>
        <v>김관섭</v>
      </c>
      <c r="B54" s="2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spans="1:21">
      <c r="A55" s="14" t="str">
        <f>농가정보!$C$7</f>
        <v>김관섭</v>
      </c>
      <c r="B55" s="2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1:21">
      <c r="A56" s="14" t="str">
        <f>농가정보!$C$7</f>
        <v>김관섭</v>
      </c>
      <c r="B56" s="2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  <row r="57" spans="1:21">
      <c r="A57" s="14" t="str">
        <f>농가정보!$C$7</f>
        <v>김관섭</v>
      </c>
      <c r="B57" s="2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</row>
    <row r="58" spans="1:21">
      <c r="A58" s="14" t="str">
        <f>농가정보!$C$7</f>
        <v>김관섭</v>
      </c>
      <c r="B58" s="2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spans="1:21">
      <c r="A59" s="14" t="str">
        <f>농가정보!$C$7</f>
        <v>김관섭</v>
      </c>
      <c r="B59" s="2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1:21">
      <c r="A60" s="14" t="str">
        <f>농가정보!$C$7</f>
        <v>김관섭</v>
      </c>
      <c r="B60" s="2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  <row r="61" spans="1:21" ht="17.5" thickBot="1">
      <c r="A61" s="25" t="str">
        <f>농가정보!$C$7</f>
        <v>김관섭</v>
      </c>
      <c r="B61" s="26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</row>
    <row r="62" spans="1:21" ht="17.5" thickTop="1">
      <c r="A62" s="14" t="str">
        <f>농가정보!$C$7</f>
        <v>김관섭</v>
      </c>
      <c r="B62" s="2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spans="1:21">
      <c r="A63" s="14" t="str">
        <f>농가정보!$C$7</f>
        <v>김관섭</v>
      </c>
      <c r="B63" s="2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1:21">
      <c r="A64" s="14" t="str">
        <f>농가정보!$C$7</f>
        <v>김관섭</v>
      </c>
      <c r="B64" s="2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  <row r="65" spans="1:21">
      <c r="A65" s="14" t="str">
        <f>농가정보!$C$7</f>
        <v>김관섭</v>
      </c>
      <c r="B65" s="2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</row>
    <row r="66" spans="1:21">
      <c r="A66" s="14" t="str">
        <f>농가정보!$C$7</f>
        <v>김관섭</v>
      </c>
      <c r="B66" s="2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spans="1:21">
      <c r="A67" s="14" t="str">
        <f>농가정보!$C$7</f>
        <v>김관섭</v>
      </c>
      <c r="B67" s="2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1:21">
      <c r="A68" s="14" t="str">
        <f>농가정보!$C$7</f>
        <v>김관섭</v>
      </c>
      <c r="B68" s="2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  <row r="69" spans="1:21">
      <c r="A69" s="14" t="str">
        <f>농가정보!$C$7</f>
        <v>김관섭</v>
      </c>
      <c r="B69" s="2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</row>
    <row r="70" spans="1:21">
      <c r="A70" s="14" t="str">
        <f>농가정보!$C$7</f>
        <v>김관섭</v>
      </c>
      <c r="B70" s="2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spans="1:21">
      <c r="A71" s="14" t="str">
        <f>농가정보!$C$7</f>
        <v>김관섭</v>
      </c>
      <c r="B71" s="2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spans="1:21">
      <c r="A72" s="14" t="str">
        <f>농가정보!$C$7</f>
        <v>김관섭</v>
      </c>
      <c r="B72" s="2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  <row r="73" spans="1:21">
      <c r="A73" s="14" t="str">
        <f>농가정보!$C$7</f>
        <v>김관섭</v>
      </c>
      <c r="B73" s="2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</row>
    <row r="74" spans="1:21">
      <c r="A74" s="14" t="str">
        <f>농가정보!$C$7</f>
        <v>김관섭</v>
      </c>
      <c r="B74" s="2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1:21">
      <c r="A75" s="14" t="str">
        <f>농가정보!$C$7</f>
        <v>김관섭</v>
      </c>
      <c r="B75" s="2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1:21">
      <c r="A76" s="14" t="str">
        <f>농가정보!$C$7</f>
        <v>김관섭</v>
      </c>
      <c r="B76" s="2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1:21">
      <c r="A77" s="14" t="str">
        <f>농가정보!$C$7</f>
        <v>김관섭</v>
      </c>
      <c r="B77" s="2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spans="1:21">
      <c r="A78" s="14" t="str">
        <f>농가정보!$C$7</f>
        <v>김관섭</v>
      </c>
      <c r="B78" s="2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1:21">
      <c r="A79" s="14" t="str">
        <f>농가정보!$C$7</f>
        <v>김관섭</v>
      </c>
      <c r="B79" s="2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1:21">
      <c r="A80" s="14" t="str">
        <f>농가정보!$C$7</f>
        <v>김관섭</v>
      </c>
      <c r="B80" s="2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1:21" ht="17.5" thickBot="1">
      <c r="A81" s="25" t="str">
        <f>농가정보!$C$7</f>
        <v>김관섭</v>
      </c>
      <c r="B81" s="26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</row>
    <row r="82" spans="1:21" ht="17.5" thickTop="1">
      <c r="A82" s="14" t="str">
        <f>농가정보!$C$7</f>
        <v>김관섭</v>
      </c>
      <c r="B82" s="2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1:21">
      <c r="A83" s="14" t="str">
        <f>농가정보!$C$7</f>
        <v>김관섭</v>
      </c>
      <c r="B83" s="2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1:21">
      <c r="A84" s="14" t="str">
        <f>농가정보!$C$7</f>
        <v>김관섭</v>
      </c>
      <c r="B84" s="2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spans="1:21">
      <c r="A85" s="14" t="str">
        <f>농가정보!$C$7</f>
        <v>김관섭</v>
      </c>
      <c r="B85" s="2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spans="1:21">
      <c r="A86" s="14" t="str">
        <f>농가정보!$C$7</f>
        <v>김관섭</v>
      </c>
      <c r="B86" s="2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spans="1:21">
      <c r="A87" s="14" t="str">
        <f>농가정보!$C$7</f>
        <v>김관섭</v>
      </c>
      <c r="B87" s="2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spans="1:21">
      <c r="A88" s="14" t="str">
        <f>농가정보!$C$7</f>
        <v>김관섭</v>
      </c>
      <c r="B88" s="2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  <row r="89" spans="1:21">
      <c r="A89" s="14" t="str">
        <f>농가정보!$C$7</f>
        <v>김관섭</v>
      </c>
      <c r="B89" s="2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</row>
    <row r="90" spans="1:21">
      <c r="A90" s="14" t="str">
        <f>농가정보!$C$7</f>
        <v>김관섭</v>
      </c>
      <c r="B90" s="2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</row>
    <row r="91" spans="1:21">
      <c r="A91" s="14" t="str">
        <f>농가정보!$C$7</f>
        <v>김관섭</v>
      </c>
      <c r="B91" s="2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</row>
    <row r="92" spans="1:21">
      <c r="A92" s="14" t="str">
        <f>농가정보!$C$7</f>
        <v>김관섭</v>
      </c>
      <c r="B92" s="2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</row>
    <row r="93" spans="1:21">
      <c r="A93" s="14" t="str">
        <f>농가정보!$C$7</f>
        <v>김관섭</v>
      </c>
      <c r="B93" s="2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</row>
    <row r="94" spans="1:21">
      <c r="A94" s="14" t="str">
        <f>농가정보!$C$7</f>
        <v>김관섭</v>
      </c>
      <c r="B94" s="2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</row>
    <row r="95" spans="1:21">
      <c r="A95" s="14" t="str">
        <f>농가정보!$C$7</f>
        <v>김관섭</v>
      </c>
      <c r="B95" s="2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</row>
    <row r="96" spans="1:21">
      <c r="A96" s="14" t="str">
        <f>농가정보!$C$7</f>
        <v>김관섭</v>
      </c>
      <c r="B96" s="2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</row>
    <row r="97" spans="1:21">
      <c r="A97" s="14" t="str">
        <f>농가정보!$C$7</f>
        <v>김관섭</v>
      </c>
      <c r="B97" s="2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</row>
    <row r="98" spans="1:21">
      <c r="A98" s="14" t="str">
        <f>농가정보!$C$7</f>
        <v>김관섭</v>
      </c>
      <c r="B98" s="2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</row>
    <row r="99" spans="1:21">
      <c r="A99" s="14" t="str">
        <f>농가정보!$C$7</f>
        <v>김관섭</v>
      </c>
      <c r="B99" s="2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</row>
    <row r="100" spans="1:21">
      <c r="A100" s="14" t="str">
        <f>농가정보!$C$7</f>
        <v>김관섭</v>
      </c>
      <c r="B100" s="2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</row>
    <row r="101" spans="1:21" ht="17.5" thickBot="1">
      <c r="A101" s="25" t="str">
        <f>농가정보!$C$7</f>
        <v>김관섭</v>
      </c>
      <c r="B101" s="26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</row>
    <row r="102" spans="1:21" ht="17.5" thickTop="1">
      <c r="A102" s="14" t="str">
        <f>농가정보!$C$7</f>
        <v>김관섭</v>
      </c>
      <c r="B102" s="2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</row>
    <row r="103" spans="1:21">
      <c r="A103" s="14" t="str">
        <f>농가정보!$C$7</f>
        <v>김관섭</v>
      </c>
      <c r="B103" s="2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</row>
    <row r="104" spans="1:21">
      <c r="A104" s="14" t="str">
        <f>농가정보!$C$7</f>
        <v>김관섭</v>
      </c>
      <c r="B104" s="2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</row>
    <row r="105" spans="1:21">
      <c r="A105" s="14" t="str">
        <f>농가정보!$C$7</f>
        <v>김관섭</v>
      </c>
      <c r="B105" s="2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</row>
    <row r="106" spans="1:21">
      <c r="A106" s="14" t="str">
        <f>농가정보!$C$7</f>
        <v>김관섭</v>
      </c>
      <c r="B106" s="2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</row>
    <row r="107" spans="1:21">
      <c r="A107" s="14" t="str">
        <f>농가정보!$C$7</f>
        <v>김관섭</v>
      </c>
      <c r="B107" s="2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</row>
    <row r="108" spans="1:21">
      <c r="A108" s="14" t="str">
        <f>농가정보!$C$7</f>
        <v>김관섭</v>
      </c>
      <c r="B108" s="2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</row>
    <row r="109" spans="1:21">
      <c r="A109" s="14" t="str">
        <f>농가정보!$C$7</f>
        <v>김관섭</v>
      </c>
      <c r="B109" s="2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</row>
    <row r="110" spans="1:21">
      <c r="A110" s="14" t="str">
        <f>농가정보!$C$7</f>
        <v>김관섭</v>
      </c>
      <c r="B110" s="2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</row>
    <row r="111" spans="1:21">
      <c r="A111" s="14" t="str">
        <f>농가정보!$C$7</f>
        <v>김관섭</v>
      </c>
      <c r="B111" s="2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</row>
    <row r="112" spans="1:21">
      <c r="A112" s="14" t="str">
        <f>농가정보!$C$7</f>
        <v>김관섭</v>
      </c>
      <c r="B112" s="2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</row>
    <row r="113" spans="1:21">
      <c r="A113" s="14" t="str">
        <f>농가정보!$C$7</f>
        <v>김관섭</v>
      </c>
      <c r="B113" s="2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</row>
    <row r="114" spans="1:21">
      <c r="A114" s="14" t="str">
        <f>농가정보!$C$7</f>
        <v>김관섭</v>
      </c>
      <c r="B114" s="2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</row>
    <row r="115" spans="1:21">
      <c r="A115" s="14" t="str">
        <f>농가정보!$C$7</f>
        <v>김관섭</v>
      </c>
      <c r="B115" s="2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</row>
    <row r="116" spans="1:21">
      <c r="A116" s="14" t="str">
        <f>농가정보!$C$7</f>
        <v>김관섭</v>
      </c>
      <c r="B116" s="2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</row>
    <row r="117" spans="1:21">
      <c r="A117" s="14" t="str">
        <f>농가정보!$C$7</f>
        <v>김관섭</v>
      </c>
      <c r="B117" s="2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</row>
    <row r="118" spans="1:21">
      <c r="A118" s="14" t="str">
        <f>농가정보!$C$7</f>
        <v>김관섭</v>
      </c>
      <c r="B118" s="2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</row>
    <row r="119" spans="1:21">
      <c r="A119" s="14" t="str">
        <f>농가정보!$C$7</f>
        <v>김관섭</v>
      </c>
      <c r="B119" s="2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</row>
    <row r="120" spans="1:21">
      <c r="A120" s="14" t="str">
        <f>농가정보!$C$7</f>
        <v>김관섭</v>
      </c>
      <c r="B120" s="2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</row>
    <row r="121" spans="1:21" ht="17.5" thickBot="1">
      <c r="A121" s="25" t="str">
        <f>농가정보!$C$7</f>
        <v>김관섭</v>
      </c>
      <c r="B121" s="26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</row>
    <row r="122" spans="1:21" ht="17.5" thickTop="1">
      <c r="A122" s="14" t="str">
        <f>농가정보!$C$7</f>
        <v>김관섭</v>
      </c>
      <c r="B122" s="2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</row>
    <row r="123" spans="1:21">
      <c r="A123" s="14" t="str">
        <f>농가정보!$C$7</f>
        <v>김관섭</v>
      </c>
      <c r="B123" s="2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</row>
    <row r="124" spans="1:21">
      <c r="A124" s="14" t="str">
        <f>농가정보!$C$7</f>
        <v>김관섭</v>
      </c>
      <c r="B124" s="2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</row>
    <row r="125" spans="1:21">
      <c r="A125" s="14" t="str">
        <f>농가정보!$C$7</f>
        <v>김관섭</v>
      </c>
      <c r="B125" s="2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</row>
    <row r="126" spans="1:21">
      <c r="A126" s="14" t="str">
        <f>농가정보!$C$7</f>
        <v>김관섭</v>
      </c>
      <c r="B126" s="2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</row>
    <row r="127" spans="1:21">
      <c r="A127" s="14" t="str">
        <f>농가정보!$C$7</f>
        <v>김관섭</v>
      </c>
      <c r="B127" s="2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</row>
    <row r="128" spans="1:21">
      <c r="A128" s="14" t="str">
        <f>농가정보!$C$7</f>
        <v>김관섭</v>
      </c>
      <c r="B128" s="2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</row>
    <row r="129" spans="1:21">
      <c r="A129" s="14" t="str">
        <f>농가정보!$C$7</f>
        <v>김관섭</v>
      </c>
      <c r="B129" s="2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</row>
    <row r="130" spans="1:21">
      <c r="A130" s="14" t="str">
        <f>농가정보!$C$7</f>
        <v>김관섭</v>
      </c>
      <c r="B130" s="2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</row>
    <row r="131" spans="1:21">
      <c r="A131" s="14" t="str">
        <f>농가정보!$C$7</f>
        <v>김관섭</v>
      </c>
      <c r="B131" s="2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</row>
    <row r="132" spans="1:21">
      <c r="A132" s="14" t="str">
        <f>농가정보!$C$7</f>
        <v>김관섭</v>
      </c>
      <c r="B132" s="2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</row>
    <row r="133" spans="1:21">
      <c r="A133" s="14" t="str">
        <f>농가정보!$C$7</f>
        <v>김관섭</v>
      </c>
      <c r="B133" s="2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</row>
    <row r="134" spans="1:21">
      <c r="A134" s="14" t="str">
        <f>농가정보!$C$7</f>
        <v>김관섭</v>
      </c>
      <c r="B134" s="2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</row>
    <row r="135" spans="1:21">
      <c r="A135" s="14" t="str">
        <f>농가정보!$C$7</f>
        <v>김관섭</v>
      </c>
      <c r="B135" s="2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</row>
    <row r="136" spans="1:21">
      <c r="A136" s="14" t="str">
        <f>농가정보!$C$7</f>
        <v>김관섭</v>
      </c>
      <c r="B136" s="2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</row>
    <row r="137" spans="1:21">
      <c r="A137" s="14" t="str">
        <f>농가정보!$C$7</f>
        <v>김관섭</v>
      </c>
      <c r="B137" s="2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</row>
    <row r="138" spans="1:21">
      <c r="A138" s="14" t="str">
        <f>농가정보!$C$7</f>
        <v>김관섭</v>
      </c>
      <c r="B138" s="2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</row>
    <row r="139" spans="1:21">
      <c r="A139" s="14" t="str">
        <f>농가정보!$C$7</f>
        <v>김관섭</v>
      </c>
      <c r="B139" s="2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</row>
    <row r="140" spans="1:21">
      <c r="A140" s="14" t="str">
        <f>농가정보!$C$7</f>
        <v>김관섭</v>
      </c>
      <c r="B140" s="2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</row>
    <row r="141" spans="1:21" ht="17.5" thickBot="1">
      <c r="A141" s="25" t="str">
        <f>농가정보!$C$7</f>
        <v>김관섭</v>
      </c>
      <c r="B141" s="26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</row>
    <row r="142" spans="1:21" ht="17.5" thickTop="1">
      <c r="A142" s="14" t="str">
        <f>농가정보!$C$7</f>
        <v>김관섭</v>
      </c>
      <c r="B142" s="2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</row>
    <row r="143" spans="1:21">
      <c r="A143" s="14" t="str">
        <f>농가정보!$C$7</f>
        <v>김관섭</v>
      </c>
      <c r="B143" s="2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</row>
    <row r="144" spans="1:21">
      <c r="A144" s="14" t="str">
        <f>농가정보!$C$7</f>
        <v>김관섭</v>
      </c>
      <c r="B144" s="2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</row>
    <row r="145" spans="1:21">
      <c r="A145" s="14" t="str">
        <f>농가정보!$C$7</f>
        <v>김관섭</v>
      </c>
      <c r="B145" s="2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</row>
    <row r="146" spans="1:21">
      <c r="A146" s="14" t="str">
        <f>농가정보!$C$7</f>
        <v>김관섭</v>
      </c>
      <c r="B146" s="2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</row>
    <row r="147" spans="1:21">
      <c r="A147" s="14" t="str">
        <f>농가정보!$C$7</f>
        <v>김관섭</v>
      </c>
      <c r="B147" s="2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</row>
    <row r="148" spans="1:21">
      <c r="A148" s="14" t="str">
        <f>농가정보!$C$7</f>
        <v>김관섭</v>
      </c>
      <c r="B148" s="2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</row>
    <row r="149" spans="1:21">
      <c r="A149" s="14" t="str">
        <f>농가정보!$C$7</f>
        <v>김관섭</v>
      </c>
      <c r="B149" s="2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</row>
    <row r="150" spans="1:21">
      <c r="A150" s="14" t="str">
        <f>농가정보!$C$7</f>
        <v>김관섭</v>
      </c>
      <c r="B150" s="2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</row>
    <row r="151" spans="1:21">
      <c r="A151" s="14" t="str">
        <f>농가정보!$C$7</f>
        <v>김관섭</v>
      </c>
      <c r="B151" s="2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</row>
    <row r="152" spans="1:21">
      <c r="A152" s="14" t="str">
        <f>농가정보!$C$7</f>
        <v>김관섭</v>
      </c>
      <c r="B152" s="2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</row>
    <row r="153" spans="1:21">
      <c r="A153" s="14" t="str">
        <f>농가정보!$C$7</f>
        <v>김관섭</v>
      </c>
      <c r="B153" s="2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</row>
    <row r="154" spans="1:21">
      <c r="A154" s="14" t="str">
        <f>농가정보!$C$7</f>
        <v>김관섭</v>
      </c>
      <c r="B154" s="2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</row>
    <row r="155" spans="1:21">
      <c r="A155" s="14" t="str">
        <f>농가정보!$C$7</f>
        <v>김관섭</v>
      </c>
      <c r="B155" s="2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</row>
    <row r="156" spans="1:21">
      <c r="A156" s="14" t="str">
        <f>농가정보!$C$7</f>
        <v>김관섭</v>
      </c>
      <c r="B156" s="2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</row>
    <row r="157" spans="1:21">
      <c r="A157" s="14" t="str">
        <f>농가정보!$C$7</f>
        <v>김관섭</v>
      </c>
      <c r="B157" s="2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</row>
    <row r="158" spans="1:21">
      <c r="A158" s="14" t="str">
        <f>농가정보!$C$7</f>
        <v>김관섭</v>
      </c>
      <c r="B158" s="2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</row>
    <row r="159" spans="1:21">
      <c r="A159" s="14" t="str">
        <f>농가정보!$C$7</f>
        <v>김관섭</v>
      </c>
      <c r="B159" s="2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</row>
    <row r="160" spans="1:21">
      <c r="A160" s="14" t="str">
        <f>농가정보!$C$7</f>
        <v>김관섭</v>
      </c>
      <c r="B160" s="2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</row>
    <row r="161" spans="1:21" ht="17.5" thickBot="1">
      <c r="A161" s="25" t="str">
        <f>농가정보!$C$7</f>
        <v>김관섭</v>
      </c>
      <c r="B161" s="26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</row>
    <row r="162" spans="1:21" ht="17.5" thickTop="1">
      <c r="A162" s="14" t="str">
        <f>농가정보!$C$7</f>
        <v>김관섭</v>
      </c>
      <c r="B162" s="2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</row>
    <row r="163" spans="1:21">
      <c r="A163" s="14" t="str">
        <f>농가정보!$C$7</f>
        <v>김관섭</v>
      </c>
      <c r="B163" s="2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</row>
    <row r="164" spans="1:21">
      <c r="A164" s="14" t="str">
        <f>농가정보!$C$7</f>
        <v>김관섭</v>
      </c>
      <c r="B164" s="2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</row>
    <row r="165" spans="1:21">
      <c r="A165" s="14" t="str">
        <f>농가정보!$C$7</f>
        <v>김관섭</v>
      </c>
      <c r="B165" s="2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</row>
    <row r="166" spans="1:21">
      <c r="A166" s="14" t="str">
        <f>농가정보!$C$7</f>
        <v>김관섭</v>
      </c>
      <c r="B166" s="2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</row>
    <row r="167" spans="1:21">
      <c r="A167" s="14" t="str">
        <f>농가정보!$C$7</f>
        <v>김관섭</v>
      </c>
      <c r="B167" s="2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</row>
    <row r="168" spans="1:21">
      <c r="A168" s="14" t="str">
        <f>농가정보!$C$7</f>
        <v>김관섭</v>
      </c>
      <c r="B168" s="2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</row>
    <row r="169" spans="1:21">
      <c r="A169" s="14" t="str">
        <f>농가정보!$C$7</f>
        <v>김관섭</v>
      </c>
      <c r="B169" s="2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</row>
    <row r="170" spans="1:21">
      <c r="A170" s="14" t="str">
        <f>농가정보!$C$7</f>
        <v>김관섭</v>
      </c>
      <c r="B170" s="2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</row>
    <row r="171" spans="1:21">
      <c r="A171" s="14" t="str">
        <f>농가정보!$C$7</f>
        <v>김관섭</v>
      </c>
      <c r="B171" s="2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</row>
    <row r="172" spans="1:21">
      <c r="A172" s="14" t="str">
        <f>농가정보!$C$7</f>
        <v>김관섭</v>
      </c>
      <c r="B172" s="2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</row>
    <row r="173" spans="1:21">
      <c r="A173" s="14" t="str">
        <f>농가정보!$C$7</f>
        <v>김관섭</v>
      </c>
      <c r="B173" s="2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</row>
    <row r="174" spans="1:21">
      <c r="A174" s="14" t="str">
        <f>농가정보!$C$7</f>
        <v>김관섭</v>
      </c>
      <c r="B174" s="2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</row>
    <row r="175" spans="1:21">
      <c r="A175" s="14" t="str">
        <f>농가정보!$C$7</f>
        <v>김관섭</v>
      </c>
      <c r="B175" s="2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</row>
    <row r="176" spans="1:21">
      <c r="A176" s="14" t="str">
        <f>농가정보!$C$7</f>
        <v>김관섭</v>
      </c>
      <c r="B176" s="2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</row>
    <row r="177" spans="1:21">
      <c r="A177" s="14" t="str">
        <f>농가정보!$C$7</f>
        <v>김관섭</v>
      </c>
      <c r="B177" s="2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</row>
    <row r="178" spans="1:21">
      <c r="A178" s="14" t="str">
        <f>농가정보!$C$7</f>
        <v>김관섭</v>
      </c>
      <c r="B178" s="2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</row>
    <row r="179" spans="1:21">
      <c r="A179" s="14" t="str">
        <f>농가정보!$C$7</f>
        <v>김관섭</v>
      </c>
      <c r="B179" s="2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</row>
    <row r="180" spans="1:21">
      <c r="A180" s="14" t="str">
        <f>농가정보!$C$7</f>
        <v>김관섭</v>
      </c>
      <c r="B180" s="2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</row>
    <row r="181" spans="1:21" ht="17.5" thickBot="1">
      <c r="A181" s="25" t="str">
        <f>농가정보!$C$7</f>
        <v>김관섭</v>
      </c>
      <c r="B181" s="26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</row>
    <row r="182" spans="1:21" ht="17.5" thickTop="1">
      <c r="A182" s="14" t="str">
        <f>농가정보!$C$7</f>
        <v>김관섭</v>
      </c>
      <c r="B182" s="2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</row>
    <row r="183" spans="1:21">
      <c r="A183" s="14" t="str">
        <f>농가정보!$C$7</f>
        <v>김관섭</v>
      </c>
      <c r="B183" s="2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</row>
    <row r="184" spans="1:21">
      <c r="A184" s="14" t="str">
        <f>농가정보!$C$7</f>
        <v>김관섭</v>
      </c>
      <c r="B184" s="2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</row>
    <row r="185" spans="1:21">
      <c r="A185" s="14" t="str">
        <f>농가정보!$C$7</f>
        <v>김관섭</v>
      </c>
      <c r="B185" s="2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</row>
    <row r="186" spans="1:21">
      <c r="A186" s="14" t="str">
        <f>농가정보!$C$7</f>
        <v>김관섭</v>
      </c>
      <c r="B186" s="2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</row>
    <row r="187" spans="1:21">
      <c r="A187" s="14" t="str">
        <f>농가정보!$C$7</f>
        <v>김관섭</v>
      </c>
      <c r="B187" s="2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</row>
    <row r="188" spans="1:21">
      <c r="A188" s="14" t="str">
        <f>농가정보!$C$7</f>
        <v>김관섭</v>
      </c>
      <c r="B188" s="2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</row>
    <row r="189" spans="1:21">
      <c r="A189" s="14" t="str">
        <f>농가정보!$C$7</f>
        <v>김관섭</v>
      </c>
      <c r="B189" s="2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</row>
    <row r="190" spans="1:21">
      <c r="A190" s="14" t="str">
        <f>농가정보!$C$7</f>
        <v>김관섭</v>
      </c>
      <c r="B190" s="2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</row>
    <row r="191" spans="1:21">
      <c r="A191" s="14" t="str">
        <f>농가정보!$C$7</f>
        <v>김관섭</v>
      </c>
      <c r="B191" s="2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</row>
    <row r="192" spans="1:21">
      <c r="A192" s="14" t="str">
        <f>농가정보!$C$7</f>
        <v>김관섭</v>
      </c>
      <c r="B192" s="2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</row>
    <row r="193" spans="1:21">
      <c r="A193" s="14" t="str">
        <f>농가정보!$C$7</f>
        <v>김관섭</v>
      </c>
      <c r="B193" s="2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</row>
    <row r="194" spans="1:21">
      <c r="A194" s="14" t="str">
        <f>농가정보!$C$7</f>
        <v>김관섭</v>
      </c>
      <c r="B194" s="2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</row>
    <row r="195" spans="1:21">
      <c r="A195" s="14" t="str">
        <f>농가정보!$C$7</f>
        <v>김관섭</v>
      </c>
      <c r="B195" s="2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</row>
    <row r="196" spans="1:21">
      <c r="A196" s="14" t="str">
        <f>농가정보!$C$7</f>
        <v>김관섭</v>
      </c>
      <c r="B196" s="2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</row>
    <row r="197" spans="1:21">
      <c r="A197" s="14" t="str">
        <f>농가정보!$C$7</f>
        <v>김관섭</v>
      </c>
      <c r="B197" s="2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</row>
    <row r="198" spans="1:21">
      <c r="A198" s="14" t="str">
        <f>농가정보!$C$7</f>
        <v>김관섭</v>
      </c>
      <c r="B198" s="2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</row>
    <row r="199" spans="1:21">
      <c r="A199" s="14" t="str">
        <f>농가정보!$C$7</f>
        <v>김관섭</v>
      </c>
      <c r="B199" s="2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</row>
    <row r="200" spans="1:21">
      <c r="A200" s="14" t="str">
        <f>농가정보!$C$7</f>
        <v>김관섭</v>
      </c>
      <c r="B200" s="2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</row>
    <row r="201" spans="1:21" ht="17.5" thickBot="1">
      <c r="A201" s="25" t="str">
        <f>농가정보!$C$7</f>
        <v>김관섭</v>
      </c>
      <c r="B201" s="26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</row>
    <row r="202" spans="1:21" ht="17.5" thickTop="1">
      <c r="A202" s="14" t="str">
        <f>농가정보!$C$7</f>
        <v>김관섭</v>
      </c>
      <c r="B202" s="2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</row>
    <row r="203" spans="1:21">
      <c r="A203" s="14" t="str">
        <f>농가정보!$C$7</f>
        <v>김관섭</v>
      </c>
      <c r="B203" s="2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</row>
    <row r="204" spans="1:21">
      <c r="A204" s="14" t="str">
        <f>농가정보!$C$7</f>
        <v>김관섭</v>
      </c>
      <c r="B204" s="2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</row>
    <row r="205" spans="1:21">
      <c r="A205" s="14" t="str">
        <f>농가정보!$C$7</f>
        <v>김관섭</v>
      </c>
      <c r="B205" s="2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</row>
    <row r="206" spans="1:21">
      <c r="A206" s="14" t="str">
        <f>농가정보!$C$7</f>
        <v>김관섭</v>
      </c>
      <c r="B206" s="2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</row>
    <row r="207" spans="1:21">
      <c r="A207" s="14" t="str">
        <f>농가정보!$C$7</f>
        <v>김관섭</v>
      </c>
      <c r="B207" s="2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</row>
    <row r="208" spans="1:21">
      <c r="A208" s="14" t="str">
        <f>농가정보!$C$7</f>
        <v>김관섭</v>
      </c>
      <c r="B208" s="2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</row>
    <row r="209" spans="1:21">
      <c r="A209" s="14" t="str">
        <f>농가정보!$C$7</f>
        <v>김관섭</v>
      </c>
      <c r="B209" s="2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</row>
    <row r="210" spans="1:21">
      <c r="A210" s="14" t="str">
        <f>농가정보!$C$7</f>
        <v>김관섭</v>
      </c>
      <c r="B210" s="2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</row>
    <row r="211" spans="1:21">
      <c r="A211" s="14" t="str">
        <f>농가정보!$C$7</f>
        <v>김관섭</v>
      </c>
      <c r="B211" s="2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</row>
    <row r="212" spans="1:21">
      <c r="A212" s="14" t="str">
        <f>농가정보!$C$7</f>
        <v>김관섭</v>
      </c>
      <c r="B212" s="2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</row>
    <row r="213" spans="1:21">
      <c r="A213" s="14" t="str">
        <f>농가정보!$C$7</f>
        <v>김관섭</v>
      </c>
      <c r="B213" s="2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</row>
    <row r="214" spans="1:21">
      <c r="A214" s="14" t="str">
        <f>농가정보!$C$7</f>
        <v>김관섭</v>
      </c>
      <c r="B214" s="2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</row>
    <row r="215" spans="1:21">
      <c r="A215" s="14" t="str">
        <f>농가정보!$C$7</f>
        <v>김관섭</v>
      </c>
      <c r="B215" s="2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</row>
    <row r="216" spans="1:21">
      <c r="A216" s="14" t="str">
        <f>농가정보!$C$7</f>
        <v>김관섭</v>
      </c>
      <c r="B216" s="2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</row>
    <row r="217" spans="1:21">
      <c r="A217" s="14" t="str">
        <f>농가정보!$C$7</f>
        <v>김관섭</v>
      </c>
      <c r="B217" s="2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</row>
    <row r="218" spans="1:21">
      <c r="A218" s="14" t="str">
        <f>농가정보!$C$7</f>
        <v>김관섭</v>
      </c>
      <c r="B218" s="2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</row>
    <row r="219" spans="1:21">
      <c r="A219" s="14" t="str">
        <f>농가정보!$C$7</f>
        <v>김관섭</v>
      </c>
      <c r="B219" s="2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</row>
    <row r="220" spans="1:21">
      <c r="A220" s="14" t="str">
        <f>농가정보!$C$7</f>
        <v>김관섭</v>
      </c>
      <c r="B220" s="2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</row>
    <row r="221" spans="1:21" ht="17.5" thickBot="1">
      <c r="A221" s="25" t="str">
        <f>농가정보!$C$7</f>
        <v>김관섭</v>
      </c>
      <c r="B221" s="26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</row>
    <row r="222" spans="1:21" ht="17.5" thickTop="1">
      <c r="A222" s="14" t="str">
        <f>농가정보!$C$7</f>
        <v>김관섭</v>
      </c>
      <c r="B222" s="2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</row>
    <row r="223" spans="1:21">
      <c r="A223" s="14" t="str">
        <f>농가정보!$C$7</f>
        <v>김관섭</v>
      </c>
      <c r="B223" s="2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</row>
    <row r="224" spans="1:21">
      <c r="A224" s="14" t="str">
        <f>농가정보!$C$7</f>
        <v>김관섭</v>
      </c>
      <c r="B224" s="2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</row>
    <row r="225" spans="1:21">
      <c r="A225" s="14" t="str">
        <f>농가정보!$C$7</f>
        <v>김관섭</v>
      </c>
      <c r="B225" s="2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</row>
    <row r="226" spans="1:21">
      <c r="A226" s="14" t="str">
        <f>농가정보!$C$7</f>
        <v>김관섭</v>
      </c>
      <c r="B226" s="2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</row>
    <row r="227" spans="1:21">
      <c r="A227" s="14" t="str">
        <f>농가정보!$C$7</f>
        <v>김관섭</v>
      </c>
      <c r="B227" s="2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</row>
    <row r="228" spans="1:21">
      <c r="A228" s="14" t="str">
        <f>농가정보!$C$7</f>
        <v>김관섭</v>
      </c>
      <c r="B228" s="2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</row>
    <row r="229" spans="1:21">
      <c r="A229" s="14" t="str">
        <f>농가정보!$C$7</f>
        <v>김관섭</v>
      </c>
      <c r="B229" s="2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</row>
    <row r="230" spans="1:21">
      <c r="A230" s="14" t="str">
        <f>농가정보!$C$7</f>
        <v>김관섭</v>
      </c>
      <c r="B230" s="2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</row>
    <row r="231" spans="1:21">
      <c r="A231" s="14" t="str">
        <f>농가정보!$C$7</f>
        <v>김관섭</v>
      </c>
      <c r="B231" s="2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</row>
    <row r="232" spans="1:21">
      <c r="A232" s="14" t="str">
        <f>농가정보!$C$7</f>
        <v>김관섭</v>
      </c>
      <c r="B232" s="2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</row>
    <row r="233" spans="1:21">
      <c r="A233" s="14" t="str">
        <f>농가정보!$C$7</f>
        <v>김관섭</v>
      </c>
      <c r="B233" s="2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</row>
    <row r="234" spans="1:21">
      <c r="A234" s="14" t="str">
        <f>농가정보!$C$7</f>
        <v>김관섭</v>
      </c>
      <c r="B234" s="2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</row>
    <row r="235" spans="1:21">
      <c r="A235" s="14" t="str">
        <f>농가정보!$C$7</f>
        <v>김관섭</v>
      </c>
      <c r="B235" s="2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</row>
    <row r="236" spans="1:21">
      <c r="A236" s="14" t="str">
        <f>농가정보!$C$7</f>
        <v>김관섭</v>
      </c>
      <c r="B236" s="2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</row>
    <row r="237" spans="1:21">
      <c r="A237" s="14" t="str">
        <f>농가정보!$C$7</f>
        <v>김관섭</v>
      </c>
      <c r="B237" s="2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</row>
    <row r="238" spans="1:21">
      <c r="A238" s="14" t="str">
        <f>농가정보!$C$7</f>
        <v>김관섭</v>
      </c>
      <c r="B238" s="2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</row>
    <row r="239" spans="1:21">
      <c r="A239" s="14" t="str">
        <f>농가정보!$C$7</f>
        <v>김관섭</v>
      </c>
      <c r="B239" s="2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</row>
    <row r="240" spans="1:21">
      <c r="A240" s="14" t="str">
        <f>농가정보!$C$7</f>
        <v>김관섭</v>
      </c>
      <c r="B240" s="2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</row>
    <row r="241" spans="1:21" ht="17.5" thickBot="1">
      <c r="A241" s="25" t="str">
        <f>농가정보!$C$7</f>
        <v>김관섭</v>
      </c>
      <c r="B241" s="26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</row>
    <row r="242" spans="1:21" ht="17.5" thickTop="1">
      <c r="A242" s="14" t="str">
        <f>농가정보!$C$7</f>
        <v>김관섭</v>
      </c>
      <c r="B242" s="2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</row>
    <row r="243" spans="1:21">
      <c r="A243" s="14" t="str">
        <f>농가정보!$C$7</f>
        <v>김관섭</v>
      </c>
      <c r="B243" s="2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</row>
    <row r="244" spans="1:21">
      <c r="A244" s="14" t="str">
        <f>농가정보!$C$7</f>
        <v>김관섭</v>
      </c>
      <c r="B244" s="2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</row>
    <row r="245" spans="1:21">
      <c r="A245" s="14" t="str">
        <f>농가정보!$C$7</f>
        <v>김관섭</v>
      </c>
      <c r="B245" s="2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</row>
    <row r="246" spans="1:21">
      <c r="A246" s="14" t="str">
        <f>농가정보!$C$7</f>
        <v>김관섭</v>
      </c>
      <c r="B246" s="2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</row>
    <row r="247" spans="1:21">
      <c r="A247" s="14" t="str">
        <f>농가정보!$C$7</f>
        <v>김관섭</v>
      </c>
      <c r="B247" s="2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</row>
    <row r="248" spans="1:21">
      <c r="A248" s="14" t="str">
        <f>농가정보!$C$7</f>
        <v>김관섭</v>
      </c>
      <c r="B248" s="2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</row>
    <row r="249" spans="1:21">
      <c r="A249" s="14" t="str">
        <f>농가정보!$C$7</f>
        <v>김관섭</v>
      </c>
      <c r="B249" s="2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</row>
    <row r="250" spans="1:21">
      <c r="A250" s="14" t="str">
        <f>농가정보!$C$7</f>
        <v>김관섭</v>
      </c>
      <c r="B250" s="2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</row>
    <row r="251" spans="1:21">
      <c r="A251" s="14" t="str">
        <f>농가정보!$C$7</f>
        <v>김관섭</v>
      </c>
      <c r="B251" s="2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</row>
    <row r="252" spans="1:21">
      <c r="A252" s="14" t="str">
        <f>농가정보!$C$7</f>
        <v>김관섭</v>
      </c>
      <c r="B252" s="2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</row>
    <row r="253" spans="1:21">
      <c r="A253" s="14" t="str">
        <f>농가정보!$C$7</f>
        <v>김관섭</v>
      </c>
      <c r="B253" s="2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</row>
    <row r="254" spans="1:21">
      <c r="A254" s="14" t="str">
        <f>농가정보!$C$7</f>
        <v>김관섭</v>
      </c>
      <c r="B254" s="2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</row>
    <row r="255" spans="1:21">
      <c r="A255" s="14" t="str">
        <f>농가정보!$C$7</f>
        <v>김관섭</v>
      </c>
      <c r="B255" s="2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</row>
    <row r="256" spans="1:21">
      <c r="A256" s="14" t="str">
        <f>농가정보!$C$7</f>
        <v>김관섭</v>
      </c>
      <c r="B256" s="2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</row>
    <row r="257" spans="1:21">
      <c r="A257" s="14" t="str">
        <f>농가정보!$C$7</f>
        <v>김관섭</v>
      </c>
      <c r="B257" s="2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</row>
    <row r="258" spans="1:21">
      <c r="A258" s="14" t="str">
        <f>농가정보!$C$7</f>
        <v>김관섭</v>
      </c>
      <c r="B258" s="2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</row>
    <row r="259" spans="1:21">
      <c r="A259" s="14" t="str">
        <f>농가정보!$C$7</f>
        <v>김관섭</v>
      </c>
      <c r="B259" s="2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</row>
    <row r="260" spans="1:21">
      <c r="A260" s="14" t="str">
        <f>농가정보!$C$7</f>
        <v>김관섭</v>
      </c>
      <c r="B260" s="2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</row>
    <row r="261" spans="1:21" ht="17.5" thickBot="1">
      <c r="A261" s="25" t="str">
        <f>농가정보!$C$7</f>
        <v>김관섭</v>
      </c>
      <c r="B261" s="26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</row>
    <row r="262" spans="1:21" ht="17.5" thickTop="1">
      <c r="A262" s="14" t="str">
        <f>농가정보!$C$7</f>
        <v>김관섭</v>
      </c>
      <c r="B262" s="2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</row>
    <row r="263" spans="1:21">
      <c r="A263" s="14" t="str">
        <f>농가정보!$C$7</f>
        <v>김관섭</v>
      </c>
      <c r="B263" s="2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</row>
    <row r="264" spans="1:21">
      <c r="A264" s="14" t="str">
        <f>농가정보!$C$7</f>
        <v>김관섭</v>
      </c>
      <c r="B264" s="2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</row>
    <row r="265" spans="1:21">
      <c r="A265" s="14" t="str">
        <f>농가정보!$C$7</f>
        <v>김관섭</v>
      </c>
      <c r="B265" s="2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</row>
    <row r="266" spans="1:21">
      <c r="A266" s="14" t="str">
        <f>농가정보!$C$7</f>
        <v>김관섭</v>
      </c>
      <c r="B266" s="2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</row>
    <row r="267" spans="1:21">
      <c r="A267" s="14" t="str">
        <f>농가정보!$C$7</f>
        <v>김관섭</v>
      </c>
      <c r="B267" s="2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</row>
    <row r="268" spans="1:21">
      <c r="A268" s="14" t="str">
        <f>농가정보!$C$7</f>
        <v>김관섭</v>
      </c>
      <c r="B268" s="2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</row>
    <row r="269" spans="1:21">
      <c r="A269" s="14" t="str">
        <f>농가정보!$C$7</f>
        <v>김관섭</v>
      </c>
      <c r="B269" s="2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</row>
    <row r="270" spans="1:21">
      <c r="A270" s="14" t="str">
        <f>농가정보!$C$7</f>
        <v>김관섭</v>
      </c>
      <c r="B270" s="2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</row>
    <row r="271" spans="1:21">
      <c r="A271" s="14" t="str">
        <f>농가정보!$C$7</f>
        <v>김관섭</v>
      </c>
      <c r="B271" s="2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</row>
    <row r="272" spans="1:21">
      <c r="A272" s="14" t="str">
        <f>농가정보!$C$7</f>
        <v>김관섭</v>
      </c>
      <c r="B272" s="2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</row>
    <row r="273" spans="1:21">
      <c r="A273" s="14" t="str">
        <f>농가정보!$C$7</f>
        <v>김관섭</v>
      </c>
      <c r="B273" s="2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</row>
    <row r="274" spans="1:21">
      <c r="A274" s="14" t="str">
        <f>농가정보!$C$7</f>
        <v>김관섭</v>
      </c>
      <c r="B274" s="2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</row>
    <row r="275" spans="1:21">
      <c r="A275" s="14" t="str">
        <f>농가정보!$C$7</f>
        <v>김관섭</v>
      </c>
      <c r="B275" s="2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</row>
    <row r="276" spans="1:21">
      <c r="A276" s="14" t="str">
        <f>농가정보!$C$7</f>
        <v>김관섭</v>
      </c>
      <c r="B276" s="2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</row>
    <row r="277" spans="1:21">
      <c r="A277" s="14" t="str">
        <f>농가정보!$C$7</f>
        <v>김관섭</v>
      </c>
      <c r="B277" s="2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</row>
    <row r="278" spans="1:21">
      <c r="A278" s="14" t="str">
        <f>농가정보!$C$7</f>
        <v>김관섭</v>
      </c>
      <c r="B278" s="2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</row>
    <row r="279" spans="1:21">
      <c r="A279" s="14" t="str">
        <f>농가정보!$C$7</f>
        <v>김관섭</v>
      </c>
      <c r="B279" s="2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</row>
    <row r="280" spans="1:21">
      <c r="A280" s="14" t="str">
        <f>농가정보!$C$7</f>
        <v>김관섭</v>
      </c>
      <c r="B280" s="2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</row>
    <row r="281" spans="1:21" ht="17.5" thickBot="1">
      <c r="A281" s="25" t="str">
        <f>농가정보!$C$7</f>
        <v>김관섭</v>
      </c>
      <c r="B281" s="26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</row>
    <row r="282" spans="1:21" ht="17.5" thickTop="1">
      <c r="A282" s="14" t="str">
        <f>농가정보!$C$7</f>
        <v>김관섭</v>
      </c>
      <c r="B282" s="2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</row>
    <row r="283" spans="1:21">
      <c r="A283" s="14" t="str">
        <f>농가정보!$C$7</f>
        <v>김관섭</v>
      </c>
      <c r="B283" s="2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</row>
    <row r="284" spans="1:21">
      <c r="A284" s="14" t="str">
        <f>농가정보!$C$7</f>
        <v>김관섭</v>
      </c>
      <c r="B284" s="2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</row>
    <row r="285" spans="1:21">
      <c r="A285" s="14" t="str">
        <f>농가정보!$C$7</f>
        <v>김관섭</v>
      </c>
      <c r="B285" s="2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</row>
    <row r="286" spans="1:21">
      <c r="A286" s="14" t="str">
        <f>농가정보!$C$7</f>
        <v>김관섭</v>
      </c>
      <c r="B286" s="2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</row>
    <row r="287" spans="1:21">
      <c r="A287" s="14" t="str">
        <f>농가정보!$C$7</f>
        <v>김관섭</v>
      </c>
      <c r="B287" s="2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</row>
    <row r="288" spans="1:21">
      <c r="A288" s="14" t="str">
        <f>농가정보!$C$7</f>
        <v>김관섭</v>
      </c>
      <c r="B288" s="2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</row>
    <row r="289" spans="1:21">
      <c r="A289" s="14" t="str">
        <f>농가정보!$C$7</f>
        <v>김관섭</v>
      </c>
      <c r="B289" s="2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</row>
    <row r="290" spans="1:21">
      <c r="A290" s="14" t="str">
        <f>농가정보!$C$7</f>
        <v>김관섭</v>
      </c>
      <c r="B290" s="2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</row>
    <row r="291" spans="1:21">
      <c r="A291" s="14" t="str">
        <f>농가정보!$C$7</f>
        <v>김관섭</v>
      </c>
      <c r="B291" s="2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</row>
    <row r="292" spans="1:21">
      <c r="A292" s="14" t="str">
        <f>농가정보!$C$7</f>
        <v>김관섭</v>
      </c>
      <c r="B292" s="2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</row>
    <row r="293" spans="1:21">
      <c r="A293" s="14" t="str">
        <f>농가정보!$C$7</f>
        <v>김관섭</v>
      </c>
      <c r="B293" s="2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</row>
    <row r="294" spans="1:21">
      <c r="A294" s="14" t="str">
        <f>농가정보!$C$7</f>
        <v>김관섭</v>
      </c>
      <c r="B294" s="2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</row>
    <row r="295" spans="1:21">
      <c r="A295" s="14" t="str">
        <f>농가정보!$C$7</f>
        <v>김관섭</v>
      </c>
      <c r="B295" s="2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</row>
    <row r="296" spans="1:21">
      <c r="A296" s="14" t="str">
        <f>농가정보!$C$7</f>
        <v>김관섭</v>
      </c>
      <c r="B296" s="2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</row>
    <row r="297" spans="1:21">
      <c r="A297" s="14" t="str">
        <f>농가정보!$C$7</f>
        <v>김관섭</v>
      </c>
      <c r="B297" s="2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</row>
    <row r="298" spans="1:21">
      <c r="A298" s="14" t="str">
        <f>농가정보!$C$7</f>
        <v>김관섭</v>
      </c>
      <c r="B298" s="2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</row>
    <row r="299" spans="1:21">
      <c r="A299" s="14" t="str">
        <f>농가정보!$C$7</f>
        <v>김관섭</v>
      </c>
      <c r="B299" s="2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</row>
    <row r="300" spans="1:21">
      <c r="A300" s="14" t="str">
        <f>농가정보!$C$7</f>
        <v>김관섭</v>
      </c>
      <c r="B300" s="2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</row>
    <row r="301" spans="1:21" ht="17.5" thickBot="1">
      <c r="A301" s="25" t="str">
        <f>농가정보!$C$7</f>
        <v>김관섭</v>
      </c>
      <c r="B301" s="26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</row>
    <row r="302" spans="1:21" ht="17.5" thickTop="1">
      <c r="A302" s="14" t="str">
        <f>농가정보!$C$7</f>
        <v>김관섭</v>
      </c>
      <c r="B302" s="24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</row>
    <row r="303" spans="1:21">
      <c r="A303" s="14" t="str">
        <f>농가정보!$C$7</f>
        <v>김관섭</v>
      </c>
      <c r="B303" s="24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</row>
    <row r="304" spans="1:21">
      <c r="A304" s="14" t="str">
        <f>농가정보!$C$7</f>
        <v>김관섭</v>
      </c>
      <c r="B304" s="24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</row>
    <row r="305" spans="1:21">
      <c r="A305" s="14" t="str">
        <f>농가정보!$C$7</f>
        <v>김관섭</v>
      </c>
      <c r="B305" s="24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</row>
    <row r="306" spans="1:21">
      <c r="A306" s="14" t="str">
        <f>농가정보!$C$7</f>
        <v>김관섭</v>
      </c>
      <c r="B306" s="24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</row>
    <row r="307" spans="1:21">
      <c r="A307" s="14" t="str">
        <f>농가정보!$C$7</f>
        <v>김관섭</v>
      </c>
      <c r="B307" s="24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</row>
    <row r="308" spans="1:21">
      <c r="A308" s="14" t="str">
        <f>농가정보!$C$7</f>
        <v>김관섭</v>
      </c>
      <c r="B308" s="24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</row>
    <row r="309" spans="1:21">
      <c r="A309" s="14" t="str">
        <f>농가정보!$C$7</f>
        <v>김관섭</v>
      </c>
      <c r="B309" s="2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</row>
    <row r="310" spans="1:21">
      <c r="A310" s="14" t="str">
        <f>농가정보!$C$7</f>
        <v>김관섭</v>
      </c>
      <c r="B310" s="24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</row>
    <row r="311" spans="1:21">
      <c r="A311" s="14" t="str">
        <f>농가정보!$C$7</f>
        <v>김관섭</v>
      </c>
      <c r="B311" s="24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</row>
    <row r="312" spans="1:21">
      <c r="A312" s="14" t="str">
        <f>농가정보!$C$7</f>
        <v>김관섭</v>
      </c>
      <c r="B312" s="24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</row>
    <row r="313" spans="1:21">
      <c r="A313" s="14" t="str">
        <f>농가정보!$C$7</f>
        <v>김관섭</v>
      </c>
      <c r="B313" s="24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</row>
    <row r="314" spans="1:21">
      <c r="A314" s="14" t="str">
        <f>농가정보!$C$7</f>
        <v>김관섭</v>
      </c>
      <c r="B314" s="24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</row>
    <row r="315" spans="1:21">
      <c r="A315" s="14" t="str">
        <f>농가정보!$C$7</f>
        <v>김관섭</v>
      </c>
      <c r="B315" s="24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</row>
    <row r="316" spans="1:21">
      <c r="A316" s="14" t="str">
        <f>농가정보!$C$7</f>
        <v>김관섭</v>
      </c>
      <c r="B316" s="24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</row>
    <row r="317" spans="1:21">
      <c r="A317" s="14" t="str">
        <f>농가정보!$C$7</f>
        <v>김관섭</v>
      </c>
      <c r="B317" s="24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</row>
    <row r="318" spans="1:21">
      <c r="A318" s="14" t="str">
        <f>농가정보!$C$7</f>
        <v>김관섭</v>
      </c>
      <c r="B318" s="24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</row>
    <row r="319" spans="1:21">
      <c r="A319" s="14" t="str">
        <f>농가정보!$C$7</f>
        <v>김관섭</v>
      </c>
      <c r="B319" s="24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</row>
    <row r="320" spans="1:21">
      <c r="A320" s="14" t="str">
        <f>농가정보!$C$7</f>
        <v>김관섭</v>
      </c>
      <c r="B320" s="24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</row>
    <row r="321" spans="1:21" ht="17.5" thickBot="1">
      <c r="A321" s="25" t="str">
        <f>농가정보!$C$7</f>
        <v>김관섭</v>
      </c>
      <c r="B321" s="26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</row>
    <row r="322" spans="1:21" ht="17.5" thickTop="1">
      <c r="A322" s="14" t="str">
        <f>농가정보!$C$7</f>
        <v>김관섭</v>
      </c>
      <c r="B322" s="24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</row>
    <row r="323" spans="1:21">
      <c r="A323" s="14" t="str">
        <f>농가정보!$C$7</f>
        <v>김관섭</v>
      </c>
      <c r="B323" s="24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</row>
    <row r="324" spans="1:21">
      <c r="A324" s="14" t="str">
        <f>농가정보!$C$7</f>
        <v>김관섭</v>
      </c>
      <c r="B324" s="24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</row>
    <row r="325" spans="1:21">
      <c r="A325" s="14" t="str">
        <f>농가정보!$C$7</f>
        <v>김관섭</v>
      </c>
      <c r="B325" s="24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</row>
    <row r="326" spans="1:21">
      <c r="A326" s="14" t="str">
        <f>농가정보!$C$7</f>
        <v>김관섭</v>
      </c>
      <c r="B326" s="24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</row>
    <row r="327" spans="1:21">
      <c r="A327" s="14" t="str">
        <f>농가정보!$C$7</f>
        <v>김관섭</v>
      </c>
      <c r="B327" s="24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</row>
    <row r="328" spans="1:21">
      <c r="A328" s="14" t="str">
        <f>농가정보!$C$7</f>
        <v>김관섭</v>
      </c>
      <c r="B328" s="24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</row>
    <row r="329" spans="1:21">
      <c r="A329" s="14" t="str">
        <f>농가정보!$C$7</f>
        <v>김관섭</v>
      </c>
      <c r="B329" s="24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</row>
    <row r="330" spans="1:21">
      <c r="A330" s="14" t="str">
        <f>농가정보!$C$7</f>
        <v>김관섭</v>
      </c>
      <c r="B330" s="24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</row>
    <row r="331" spans="1:21">
      <c r="A331" s="14" t="str">
        <f>농가정보!$C$7</f>
        <v>김관섭</v>
      </c>
      <c r="B331" s="24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</row>
    <row r="332" spans="1:21">
      <c r="A332" s="14" t="str">
        <f>농가정보!$C$7</f>
        <v>김관섭</v>
      </c>
      <c r="B332" s="24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</row>
    <row r="333" spans="1:21">
      <c r="A333" s="14" t="str">
        <f>농가정보!$C$7</f>
        <v>김관섭</v>
      </c>
      <c r="B333" s="24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</row>
    <row r="334" spans="1:21">
      <c r="A334" s="14" t="str">
        <f>농가정보!$C$7</f>
        <v>김관섭</v>
      </c>
      <c r="B334" s="24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</row>
    <row r="335" spans="1:21">
      <c r="A335" s="14" t="str">
        <f>농가정보!$C$7</f>
        <v>김관섭</v>
      </c>
      <c r="B335" s="24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</row>
    <row r="336" spans="1:21">
      <c r="A336" s="14" t="str">
        <f>농가정보!$C$7</f>
        <v>김관섭</v>
      </c>
      <c r="B336" s="24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</row>
    <row r="337" spans="1:21">
      <c r="A337" s="14" t="str">
        <f>농가정보!$C$7</f>
        <v>김관섭</v>
      </c>
      <c r="B337" s="24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</row>
    <row r="338" spans="1:21">
      <c r="A338" s="14" t="str">
        <f>농가정보!$C$7</f>
        <v>김관섭</v>
      </c>
      <c r="B338" s="24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</row>
    <row r="339" spans="1:21">
      <c r="A339" s="14" t="str">
        <f>농가정보!$C$7</f>
        <v>김관섭</v>
      </c>
      <c r="B339" s="24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</row>
    <row r="340" spans="1:21">
      <c r="A340" s="14" t="str">
        <f>농가정보!$C$7</f>
        <v>김관섭</v>
      </c>
      <c r="B340" s="24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</row>
    <row r="341" spans="1:21" ht="17.5" thickBot="1">
      <c r="A341" s="25" t="str">
        <f>농가정보!$C$7</f>
        <v>김관섭</v>
      </c>
      <c r="B341" s="26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</row>
    <row r="342" spans="1:21" ht="17.5" thickTop="1">
      <c r="A342" s="14" t="str">
        <f>농가정보!$C$7</f>
        <v>김관섭</v>
      </c>
      <c r="B342" s="24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</row>
    <row r="343" spans="1:21">
      <c r="A343" s="14" t="str">
        <f>농가정보!$C$7</f>
        <v>김관섭</v>
      </c>
      <c r="B343" s="24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</row>
    <row r="344" spans="1:21">
      <c r="A344" s="14" t="str">
        <f>농가정보!$C$7</f>
        <v>김관섭</v>
      </c>
      <c r="B344" s="24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</row>
    <row r="345" spans="1:21">
      <c r="A345" s="14" t="str">
        <f>농가정보!$C$7</f>
        <v>김관섭</v>
      </c>
      <c r="B345" s="24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</row>
    <row r="346" spans="1:21">
      <c r="A346" s="14" t="str">
        <f>농가정보!$C$7</f>
        <v>김관섭</v>
      </c>
      <c r="B346" s="24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</row>
    <row r="347" spans="1:21">
      <c r="A347" s="14" t="str">
        <f>농가정보!$C$7</f>
        <v>김관섭</v>
      </c>
      <c r="B347" s="24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</row>
    <row r="348" spans="1:21">
      <c r="A348" s="14" t="str">
        <f>농가정보!$C$7</f>
        <v>김관섭</v>
      </c>
      <c r="B348" s="24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</row>
    <row r="349" spans="1:21">
      <c r="A349" s="14" t="str">
        <f>농가정보!$C$7</f>
        <v>김관섭</v>
      </c>
      <c r="B349" s="24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</row>
    <row r="350" spans="1:21">
      <c r="A350" s="14" t="str">
        <f>농가정보!$C$7</f>
        <v>김관섭</v>
      </c>
      <c r="B350" s="24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</row>
    <row r="351" spans="1:21">
      <c r="A351" s="14" t="str">
        <f>농가정보!$C$7</f>
        <v>김관섭</v>
      </c>
      <c r="B351" s="24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</row>
    <row r="352" spans="1:21">
      <c r="A352" s="14" t="str">
        <f>농가정보!$C$7</f>
        <v>김관섭</v>
      </c>
      <c r="B352" s="24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</row>
    <row r="353" spans="1:21">
      <c r="A353" s="14" t="str">
        <f>농가정보!$C$7</f>
        <v>김관섭</v>
      </c>
      <c r="B353" s="24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</row>
    <row r="354" spans="1:21">
      <c r="A354" s="14" t="str">
        <f>농가정보!$C$7</f>
        <v>김관섭</v>
      </c>
      <c r="B354" s="24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</row>
    <row r="355" spans="1:21">
      <c r="A355" s="14" t="str">
        <f>농가정보!$C$7</f>
        <v>김관섭</v>
      </c>
      <c r="B355" s="24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</row>
    <row r="356" spans="1:21">
      <c r="A356" s="14" t="str">
        <f>농가정보!$C$7</f>
        <v>김관섭</v>
      </c>
      <c r="B356" s="24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</row>
    <row r="357" spans="1:21">
      <c r="A357" s="14" t="str">
        <f>농가정보!$C$7</f>
        <v>김관섭</v>
      </c>
      <c r="B357" s="24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</row>
    <row r="358" spans="1:21">
      <c r="A358" s="14" t="str">
        <f>농가정보!$C$7</f>
        <v>김관섭</v>
      </c>
      <c r="B358" s="24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</row>
    <row r="359" spans="1:21">
      <c r="A359" s="14" t="str">
        <f>농가정보!$C$7</f>
        <v>김관섭</v>
      </c>
      <c r="B359" s="24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</row>
    <row r="360" spans="1:21">
      <c r="A360" s="14" t="str">
        <f>농가정보!$C$7</f>
        <v>김관섭</v>
      </c>
      <c r="B360" s="24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</row>
    <row r="361" spans="1:21" ht="17.5" thickBot="1">
      <c r="A361" s="25" t="str">
        <f>농가정보!$C$7</f>
        <v>김관섭</v>
      </c>
      <c r="B361" s="26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</row>
    <row r="362" spans="1:21" ht="17.5" thickTop="1">
      <c r="A362" s="14" t="str">
        <f>농가정보!$C$7</f>
        <v>김관섭</v>
      </c>
      <c r="B362" s="24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</row>
    <row r="363" spans="1:21">
      <c r="A363" s="14" t="str">
        <f>농가정보!$C$7</f>
        <v>김관섭</v>
      </c>
      <c r="B363" s="24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</row>
    <row r="364" spans="1:21">
      <c r="A364" s="14" t="str">
        <f>농가정보!$C$7</f>
        <v>김관섭</v>
      </c>
      <c r="B364" s="24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</row>
    <row r="365" spans="1:21">
      <c r="A365" s="14" t="str">
        <f>농가정보!$C$7</f>
        <v>김관섭</v>
      </c>
      <c r="B365" s="24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</row>
    <row r="366" spans="1:21">
      <c r="A366" s="14" t="str">
        <f>농가정보!$C$7</f>
        <v>김관섭</v>
      </c>
      <c r="B366" s="24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</row>
    <row r="367" spans="1:21">
      <c r="A367" s="14" t="str">
        <f>농가정보!$C$7</f>
        <v>김관섭</v>
      </c>
      <c r="B367" s="24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</row>
    <row r="368" spans="1:21">
      <c r="A368" s="14" t="str">
        <f>농가정보!$C$7</f>
        <v>김관섭</v>
      </c>
      <c r="B368" s="24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</row>
    <row r="369" spans="1:21">
      <c r="A369" s="14" t="str">
        <f>농가정보!$C$7</f>
        <v>김관섭</v>
      </c>
      <c r="B369" s="24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</row>
    <row r="370" spans="1:21">
      <c r="A370" s="14" t="str">
        <f>농가정보!$C$7</f>
        <v>김관섭</v>
      </c>
      <c r="B370" s="24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</row>
    <row r="371" spans="1:21">
      <c r="A371" s="14" t="str">
        <f>농가정보!$C$7</f>
        <v>김관섭</v>
      </c>
      <c r="B371" s="24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</row>
    <row r="372" spans="1:21">
      <c r="A372" s="14" t="str">
        <f>농가정보!$C$7</f>
        <v>김관섭</v>
      </c>
      <c r="B372" s="24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</row>
    <row r="373" spans="1:21">
      <c r="A373" s="14" t="str">
        <f>농가정보!$C$7</f>
        <v>김관섭</v>
      </c>
      <c r="B373" s="24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</row>
    <row r="374" spans="1:21">
      <c r="A374" s="14" t="str">
        <f>농가정보!$C$7</f>
        <v>김관섭</v>
      </c>
      <c r="B374" s="24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</row>
    <row r="375" spans="1:21">
      <c r="A375" s="14" t="str">
        <f>농가정보!$C$7</f>
        <v>김관섭</v>
      </c>
      <c r="B375" s="24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</row>
    <row r="376" spans="1:21">
      <c r="A376" s="14" t="str">
        <f>농가정보!$C$7</f>
        <v>김관섭</v>
      </c>
      <c r="B376" s="24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</row>
    <row r="377" spans="1:21">
      <c r="A377" s="14" t="str">
        <f>농가정보!$C$7</f>
        <v>김관섭</v>
      </c>
      <c r="B377" s="24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</row>
    <row r="378" spans="1:21">
      <c r="A378" s="14" t="str">
        <f>농가정보!$C$7</f>
        <v>김관섭</v>
      </c>
      <c r="B378" s="24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</row>
    <row r="379" spans="1:21">
      <c r="A379" s="14" t="str">
        <f>농가정보!$C$7</f>
        <v>김관섭</v>
      </c>
      <c r="B379" s="24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</row>
    <row r="380" spans="1:21">
      <c r="A380" s="14" t="str">
        <f>농가정보!$C$7</f>
        <v>김관섭</v>
      </c>
      <c r="B380" s="24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</row>
    <row r="381" spans="1:21" ht="17.5" thickBot="1">
      <c r="A381" s="25" t="str">
        <f>농가정보!$C$7</f>
        <v>김관섭</v>
      </c>
      <c r="B381" s="26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</row>
    <row r="382" spans="1:21" ht="17.5" thickTop="1">
      <c r="A382" s="14" t="str">
        <f>농가정보!$C$7</f>
        <v>김관섭</v>
      </c>
      <c r="B382" s="24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</row>
    <row r="383" spans="1:21">
      <c r="A383" s="14" t="str">
        <f>농가정보!$C$7</f>
        <v>김관섭</v>
      </c>
      <c r="B383" s="24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</row>
    <row r="384" spans="1:21">
      <c r="A384" s="14" t="str">
        <f>농가정보!$C$7</f>
        <v>김관섭</v>
      </c>
      <c r="B384" s="24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</row>
    <row r="385" spans="1:21">
      <c r="A385" s="14" t="str">
        <f>농가정보!$C$7</f>
        <v>김관섭</v>
      </c>
      <c r="B385" s="24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</row>
    <row r="386" spans="1:21">
      <c r="A386" s="14" t="str">
        <f>농가정보!$C$7</f>
        <v>김관섭</v>
      </c>
      <c r="B386" s="2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</row>
    <row r="387" spans="1:21">
      <c r="A387" s="14" t="str">
        <f>농가정보!$C$7</f>
        <v>김관섭</v>
      </c>
      <c r="B387" s="24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</row>
    <row r="388" spans="1:21">
      <c r="A388" s="14" t="str">
        <f>농가정보!$C$7</f>
        <v>김관섭</v>
      </c>
      <c r="B388" s="24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</row>
    <row r="389" spans="1:21">
      <c r="A389" s="14" t="str">
        <f>농가정보!$C$7</f>
        <v>김관섭</v>
      </c>
      <c r="B389" s="24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</row>
    <row r="390" spans="1:21">
      <c r="A390" s="14" t="str">
        <f>농가정보!$C$7</f>
        <v>김관섭</v>
      </c>
      <c r="B390" s="24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</row>
    <row r="391" spans="1:21">
      <c r="A391" s="14" t="str">
        <f>농가정보!$C$7</f>
        <v>김관섭</v>
      </c>
      <c r="B391" s="24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</row>
    <row r="392" spans="1:21">
      <c r="A392" s="14" t="str">
        <f>농가정보!$C$7</f>
        <v>김관섭</v>
      </c>
      <c r="B392" s="24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</row>
    <row r="393" spans="1:21">
      <c r="A393" s="14" t="str">
        <f>농가정보!$C$7</f>
        <v>김관섭</v>
      </c>
      <c r="B393" s="24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</row>
    <row r="394" spans="1:21">
      <c r="A394" s="14" t="str">
        <f>농가정보!$C$7</f>
        <v>김관섭</v>
      </c>
      <c r="B394" s="24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</row>
    <row r="395" spans="1:21">
      <c r="A395" s="14" t="str">
        <f>농가정보!$C$7</f>
        <v>김관섭</v>
      </c>
      <c r="B395" s="24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</row>
    <row r="396" spans="1:21">
      <c r="A396" s="14" t="str">
        <f>농가정보!$C$7</f>
        <v>김관섭</v>
      </c>
      <c r="B396" s="24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</row>
    <row r="397" spans="1:21">
      <c r="A397" s="14" t="str">
        <f>농가정보!$C$7</f>
        <v>김관섭</v>
      </c>
      <c r="B397" s="2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</row>
    <row r="398" spans="1:21">
      <c r="A398" s="14" t="str">
        <f>농가정보!$C$7</f>
        <v>김관섭</v>
      </c>
      <c r="B398" s="24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</row>
    <row r="399" spans="1:21">
      <c r="A399" s="14" t="str">
        <f>농가정보!$C$7</f>
        <v>김관섭</v>
      </c>
      <c r="B399" s="24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</row>
    <row r="400" spans="1:21">
      <c r="A400" s="14" t="str">
        <f>농가정보!$C$7</f>
        <v>김관섭</v>
      </c>
      <c r="B400" s="24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</row>
    <row r="401" spans="1:21" ht="17.5" thickBot="1">
      <c r="A401" s="25" t="str">
        <f>농가정보!$C$7</f>
        <v>김관섭</v>
      </c>
      <c r="B401" s="26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</row>
    <row r="402" spans="1:21" ht="17.5" thickTop="1">
      <c r="A402" s="14" t="str">
        <f>농가정보!$C$7</f>
        <v>김관섭</v>
      </c>
      <c r="B402" s="24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</row>
    <row r="403" spans="1:21">
      <c r="A403" s="14" t="str">
        <f>농가정보!$C$7</f>
        <v>김관섭</v>
      </c>
      <c r="B403" s="24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</row>
    <row r="404" spans="1:21">
      <c r="A404" s="14" t="str">
        <f>농가정보!$C$7</f>
        <v>김관섭</v>
      </c>
      <c r="B404" s="24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</row>
    <row r="405" spans="1:21">
      <c r="A405" s="14" t="str">
        <f>농가정보!$C$7</f>
        <v>김관섭</v>
      </c>
      <c r="B405" s="24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</row>
    <row r="406" spans="1:21">
      <c r="A406" s="14" t="str">
        <f>농가정보!$C$7</f>
        <v>김관섭</v>
      </c>
      <c r="B406" s="24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</row>
    <row r="407" spans="1:21">
      <c r="A407" s="14" t="str">
        <f>농가정보!$C$7</f>
        <v>김관섭</v>
      </c>
      <c r="B407" s="24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</row>
    <row r="408" spans="1:21">
      <c r="A408" s="14" t="str">
        <f>농가정보!$C$7</f>
        <v>김관섭</v>
      </c>
      <c r="B408" s="24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</row>
    <row r="409" spans="1:21">
      <c r="A409" s="14" t="str">
        <f>농가정보!$C$7</f>
        <v>김관섭</v>
      </c>
      <c r="B409" s="24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</row>
    <row r="410" spans="1:21">
      <c r="A410" s="14" t="str">
        <f>농가정보!$C$7</f>
        <v>김관섭</v>
      </c>
      <c r="B410" s="24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</row>
    <row r="411" spans="1:21">
      <c r="A411" s="14" t="str">
        <f>농가정보!$C$7</f>
        <v>김관섭</v>
      </c>
      <c r="B411" s="24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</row>
    <row r="412" spans="1:21">
      <c r="A412" s="14" t="str">
        <f>농가정보!$C$7</f>
        <v>김관섭</v>
      </c>
      <c r="B412" s="24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</row>
    <row r="413" spans="1:21">
      <c r="A413" s="14" t="str">
        <f>농가정보!$C$7</f>
        <v>김관섭</v>
      </c>
      <c r="B413" s="2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</row>
    <row r="414" spans="1:21">
      <c r="A414" s="14" t="str">
        <f>농가정보!$C$7</f>
        <v>김관섭</v>
      </c>
      <c r="B414" s="24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</row>
    <row r="415" spans="1:21">
      <c r="A415" s="14" t="str">
        <f>농가정보!$C$7</f>
        <v>김관섭</v>
      </c>
      <c r="B415" s="24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</row>
    <row r="416" spans="1:21">
      <c r="A416" s="14" t="str">
        <f>농가정보!$C$7</f>
        <v>김관섭</v>
      </c>
      <c r="B416" s="24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</row>
    <row r="417" spans="1:21">
      <c r="A417" s="14" t="str">
        <f>농가정보!$C$7</f>
        <v>김관섭</v>
      </c>
      <c r="B417" s="24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</row>
    <row r="418" spans="1:21">
      <c r="A418" s="14" t="str">
        <f>농가정보!$C$7</f>
        <v>김관섭</v>
      </c>
      <c r="B418" s="24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</row>
    <row r="419" spans="1:21">
      <c r="A419" s="14" t="str">
        <f>농가정보!$C$7</f>
        <v>김관섭</v>
      </c>
      <c r="B419" s="24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</row>
    <row r="420" spans="1:21">
      <c r="A420" s="14" t="str">
        <f>농가정보!$C$7</f>
        <v>김관섭</v>
      </c>
      <c r="B420" s="24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</row>
    <row r="421" spans="1:21" ht="17.5" thickBot="1">
      <c r="A421" s="25" t="str">
        <f>농가정보!$C$7</f>
        <v>김관섭</v>
      </c>
      <c r="B421" s="26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</row>
    <row r="422" spans="1:21" ht="17.5" thickTop="1">
      <c r="A422" s="14" t="str">
        <f>농가정보!$C$7</f>
        <v>김관섭</v>
      </c>
      <c r="B422" s="2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</row>
    <row r="423" spans="1:21">
      <c r="A423" s="14" t="str">
        <f>농가정보!$C$7</f>
        <v>김관섭</v>
      </c>
      <c r="B423" s="24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</row>
    <row r="424" spans="1:21">
      <c r="A424" s="14" t="str">
        <f>농가정보!$C$7</f>
        <v>김관섭</v>
      </c>
      <c r="B424" s="24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</row>
    <row r="425" spans="1:21">
      <c r="A425" s="14" t="str">
        <f>농가정보!$C$7</f>
        <v>김관섭</v>
      </c>
      <c r="B425" s="24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</row>
    <row r="426" spans="1:21">
      <c r="A426" s="14" t="str">
        <f>농가정보!$C$7</f>
        <v>김관섭</v>
      </c>
      <c r="B426" s="24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</row>
    <row r="427" spans="1:21">
      <c r="A427" s="14" t="str">
        <f>농가정보!$C$7</f>
        <v>김관섭</v>
      </c>
      <c r="B427" s="24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</row>
    <row r="428" spans="1:21">
      <c r="A428" s="14" t="str">
        <f>농가정보!$C$7</f>
        <v>김관섭</v>
      </c>
      <c r="B428" s="24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</row>
    <row r="429" spans="1:21">
      <c r="A429" s="14" t="str">
        <f>농가정보!$C$7</f>
        <v>김관섭</v>
      </c>
      <c r="B429" s="24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</row>
    <row r="430" spans="1:21">
      <c r="A430" s="14" t="str">
        <f>농가정보!$C$7</f>
        <v>김관섭</v>
      </c>
      <c r="B430" s="24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</row>
    <row r="431" spans="1:21">
      <c r="A431" s="14" t="str">
        <f>농가정보!$C$7</f>
        <v>김관섭</v>
      </c>
      <c r="B431" s="2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</row>
    <row r="432" spans="1:21">
      <c r="A432" s="14" t="str">
        <f>농가정보!$C$7</f>
        <v>김관섭</v>
      </c>
      <c r="B432" s="24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</row>
    <row r="433" spans="1:21">
      <c r="A433" s="14" t="str">
        <f>농가정보!$C$7</f>
        <v>김관섭</v>
      </c>
      <c r="B433" s="24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</row>
    <row r="434" spans="1:21">
      <c r="A434" s="14" t="str">
        <f>농가정보!$C$7</f>
        <v>김관섭</v>
      </c>
      <c r="B434" s="24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</row>
    <row r="435" spans="1:21">
      <c r="A435" s="14" t="str">
        <f>농가정보!$C$7</f>
        <v>김관섭</v>
      </c>
      <c r="B435" s="24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</row>
    <row r="436" spans="1:21">
      <c r="A436" s="14" t="str">
        <f>농가정보!$C$7</f>
        <v>김관섭</v>
      </c>
      <c r="B436" s="24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</row>
    <row r="437" spans="1:21">
      <c r="A437" s="14" t="str">
        <f>농가정보!$C$7</f>
        <v>김관섭</v>
      </c>
      <c r="B437" s="24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</row>
    <row r="438" spans="1:21">
      <c r="A438" s="14" t="str">
        <f>농가정보!$C$7</f>
        <v>김관섭</v>
      </c>
      <c r="B438" s="24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</row>
    <row r="439" spans="1:21">
      <c r="A439" s="14" t="str">
        <f>농가정보!$C$7</f>
        <v>김관섭</v>
      </c>
      <c r="B439" s="24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</row>
    <row r="440" spans="1:21">
      <c r="A440" s="14" t="str">
        <f>농가정보!$C$7</f>
        <v>김관섭</v>
      </c>
      <c r="B440" s="24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</row>
    <row r="441" spans="1:21" ht="17.5" thickBot="1">
      <c r="A441" s="25" t="str">
        <f>농가정보!$C$7</f>
        <v>김관섭</v>
      </c>
      <c r="B441" s="26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</row>
    <row r="442" spans="1:21" ht="17.5" thickTop="1">
      <c r="A442" s="14" t="str">
        <f>농가정보!$C$7</f>
        <v>김관섭</v>
      </c>
      <c r="B442" s="24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</row>
    <row r="443" spans="1:21">
      <c r="A443" s="14" t="str">
        <f>농가정보!$C$7</f>
        <v>김관섭</v>
      </c>
      <c r="B443" s="24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</row>
    <row r="444" spans="1:21">
      <c r="A444" s="14" t="str">
        <f>농가정보!$C$7</f>
        <v>김관섭</v>
      </c>
      <c r="B444" s="24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</row>
    <row r="445" spans="1:21">
      <c r="A445" s="14" t="str">
        <f>농가정보!$C$7</f>
        <v>김관섭</v>
      </c>
      <c r="B445" s="24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</row>
    <row r="446" spans="1:21">
      <c r="A446" s="14" t="str">
        <f>농가정보!$C$7</f>
        <v>김관섭</v>
      </c>
      <c r="B446" s="24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</row>
    <row r="447" spans="1:21">
      <c r="A447" s="14" t="str">
        <f>농가정보!$C$7</f>
        <v>김관섭</v>
      </c>
      <c r="B447" s="24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</row>
    <row r="448" spans="1:21">
      <c r="A448" s="14" t="str">
        <f>농가정보!$C$7</f>
        <v>김관섭</v>
      </c>
      <c r="B448" s="24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</row>
    <row r="449" spans="1:21">
      <c r="A449" s="14" t="str">
        <f>농가정보!$C$7</f>
        <v>김관섭</v>
      </c>
      <c r="B449" s="24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</row>
    <row r="450" spans="1:21">
      <c r="A450" s="14" t="str">
        <f>농가정보!$C$7</f>
        <v>김관섭</v>
      </c>
      <c r="B450" s="24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</row>
    <row r="451" spans="1:21">
      <c r="A451" s="14" t="str">
        <f>농가정보!$C$7</f>
        <v>김관섭</v>
      </c>
      <c r="B451" s="24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</row>
    <row r="452" spans="1:21">
      <c r="A452" s="14" t="str">
        <f>농가정보!$C$7</f>
        <v>김관섭</v>
      </c>
      <c r="B452" s="24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</row>
    <row r="453" spans="1:21">
      <c r="A453" s="14" t="str">
        <f>농가정보!$C$7</f>
        <v>김관섭</v>
      </c>
      <c r="B453" s="24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</row>
    <row r="454" spans="1:21">
      <c r="A454" s="14" t="str">
        <f>농가정보!$C$7</f>
        <v>김관섭</v>
      </c>
      <c r="B454" s="24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</row>
    <row r="455" spans="1:21">
      <c r="A455" s="14" t="str">
        <f>농가정보!$C$7</f>
        <v>김관섭</v>
      </c>
      <c r="B455" s="24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</row>
    <row r="456" spans="1:21">
      <c r="A456" s="14" t="str">
        <f>농가정보!$C$7</f>
        <v>김관섭</v>
      </c>
      <c r="B456" s="24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</row>
    <row r="457" spans="1:21">
      <c r="A457" s="14" t="str">
        <f>농가정보!$C$7</f>
        <v>김관섭</v>
      </c>
      <c r="B457" s="24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</row>
    <row r="458" spans="1:21">
      <c r="A458" s="14" t="str">
        <f>농가정보!$C$7</f>
        <v>김관섭</v>
      </c>
      <c r="B458" s="24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</row>
    <row r="459" spans="1:21">
      <c r="A459" s="14" t="str">
        <f>농가정보!$C$7</f>
        <v>김관섭</v>
      </c>
      <c r="B459" s="24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</row>
    <row r="460" spans="1:21">
      <c r="A460" s="14" t="str">
        <f>농가정보!$C$7</f>
        <v>김관섭</v>
      </c>
      <c r="B460" s="24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</row>
    <row r="461" spans="1:21" ht="17.5" thickBot="1">
      <c r="A461" s="25" t="str">
        <f>농가정보!$C$7</f>
        <v>김관섭</v>
      </c>
      <c r="B461" s="26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21" ht="17.5" thickTop="1">
      <c r="A462" s="14" t="str">
        <f>농가정보!$C$7</f>
        <v>김관섭</v>
      </c>
      <c r="B462" s="2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</row>
    <row r="463" spans="1:21">
      <c r="A463" s="14" t="str">
        <f>농가정보!$C$7</f>
        <v>김관섭</v>
      </c>
      <c r="B463" s="24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</row>
    <row r="464" spans="1:21">
      <c r="A464" s="14" t="str">
        <f>농가정보!$C$7</f>
        <v>김관섭</v>
      </c>
      <c r="B464" s="24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</row>
    <row r="465" spans="1:21">
      <c r="A465" s="14" t="str">
        <f>농가정보!$C$7</f>
        <v>김관섭</v>
      </c>
      <c r="B465" s="24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</row>
    <row r="466" spans="1:21">
      <c r="A466" s="14" t="str">
        <f>농가정보!$C$7</f>
        <v>김관섭</v>
      </c>
      <c r="B466" s="24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</row>
    <row r="467" spans="1:21">
      <c r="A467" s="14" t="str">
        <f>농가정보!$C$7</f>
        <v>김관섭</v>
      </c>
      <c r="B467" s="24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</row>
    <row r="468" spans="1:21">
      <c r="A468" s="14" t="str">
        <f>농가정보!$C$7</f>
        <v>김관섭</v>
      </c>
      <c r="B468" s="24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</row>
    <row r="469" spans="1:21">
      <c r="A469" s="14" t="str">
        <f>농가정보!$C$7</f>
        <v>김관섭</v>
      </c>
      <c r="B469" s="24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</row>
    <row r="470" spans="1:21">
      <c r="A470" s="14" t="str">
        <f>농가정보!$C$7</f>
        <v>김관섭</v>
      </c>
      <c r="B470" s="24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</row>
    <row r="471" spans="1:21">
      <c r="A471" s="14" t="str">
        <f>농가정보!$C$7</f>
        <v>김관섭</v>
      </c>
      <c r="B471" s="24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</row>
    <row r="472" spans="1:21">
      <c r="A472" s="14" t="str">
        <f>농가정보!$C$7</f>
        <v>김관섭</v>
      </c>
      <c r="B472" s="24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</row>
    <row r="473" spans="1:21">
      <c r="A473" s="14" t="str">
        <f>농가정보!$C$7</f>
        <v>김관섭</v>
      </c>
      <c r="B473" s="24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</row>
    <row r="474" spans="1:21">
      <c r="A474" s="14" t="str">
        <f>농가정보!$C$7</f>
        <v>김관섭</v>
      </c>
      <c r="B474" s="24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</row>
    <row r="475" spans="1:21">
      <c r="A475" s="14" t="str">
        <f>농가정보!$C$7</f>
        <v>김관섭</v>
      </c>
      <c r="B475" s="24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</row>
    <row r="476" spans="1:21">
      <c r="A476" s="14" t="str">
        <f>농가정보!$C$7</f>
        <v>김관섭</v>
      </c>
      <c r="B476" s="24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</row>
    <row r="477" spans="1:21">
      <c r="A477" s="14" t="str">
        <f>농가정보!$C$7</f>
        <v>김관섭</v>
      </c>
      <c r="B477" s="2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</row>
    <row r="478" spans="1:21">
      <c r="A478" s="14" t="str">
        <f>농가정보!$C$7</f>
        <v>김관섭</v>
      </c>
      <c r="B478" s="24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</row>
    <row r="479" spans="1:21">
      <c r="A479" s="14" t="str">
        <f>농가정보!$C$7</f>
        <v>김관섭</v>
      </c>
      <c r="B479" s="24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</row>
    <row r="480" spans="1:21">
      <c r="A480" s="14" t="str">
        <f>농가정보!$C$7</f>
        <v>김관섭</v>
      </c>
      <c r="B480" s="24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</row>
    <row r="481" spans="1:21" ht="17.5" thickBot="1">
      <c r="A481" s="25" t="str">
        <f>농가정보!$C$7</f>
        <v>김관섭</v>
      </c>
      <c r="B481" s="26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</row>
    <row r="482" spans="1:21" ht="17.5" thickTop="1">
      <c r="A482" s="14" t="str">
        <f>농가정보!$C$7</f>
        <v>김관섭</v>
      </c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</row>
    <row r="483" spans="1:21">
      <c r="A483" s="14" t="str">
        <f>농가정보!$C$7</f>
        <v>김관섭</v>
      </c>
      <c r="B483" s="24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</row>
    <row r="484" spans="1:21">
      <c r="A484" s="14" t="str">
        <f>농가정보!$C$7</f>
        <v>김관섭</v>
      </c>
      <c r="B484" s="2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</row>
    <row r="485" spans="1:21">
      <c r="A485" s="14" t="str">
        <f>농가정보!$C$7</f>
        <v>김관섭</v>
      </c>
      <c r="B485" s="24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</row>
    <row r="486" spans="1:21">
      <c r="A486" s="14" t="str">
        <f>농가정보!$C$7</f>
        <v>김관섭</v>
      </c>
      <c r="B486" s="24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</row>
    <row r="487" spans="1:21">
      <c r="A487" s="14" t="str">
        <f>농가정보!$C$7</f>
        <v>김관섭</v>
      </c>
      <c r="B487" s="24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</row>
    <row r="488" spans="1:21">
      <c r="A488" s="14" t="str">
        <f>농가정보!$C$7</f>
        <v>김관섭</v>
      </c>
      <c r="B488" s="24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</row>
    <row r="489" spans="1:21">
      <c r="A489" s="14" t="str">
        <f>농가정보!$C$7</f>
        <v>김관섭</v>
      </c>
      <c r="B489" s="24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</row>
    <row r="490" spans="1:21">
      <c r="A490" s="14" t="str">
        <f>농가정보!$C$7</f>
        <v>김관섭</v>
      </c>
      <c r="B490" s="24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</row>
    <row r="491" spans="1:21">
      <c r="A491" s="14" t="str">
        <f>농가정보!$C$7</f>
        <v>김관섭</v>
      </c>
      <c r="B491" s="24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</row>
    <row r="492" spans="1:21">
      <c r="A492" s="14" t="str">
        <f>농가정보!$C$7</f>
        <v>김관섭</v>
      </c>
      <c r="B492" s="24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</row>
    <row r="493" spans="1:21">
      <c r="A493" s="14" t="str">
        <f>농가정보!$C$7</f>
        <v>김관섭</v>
      </c>
      <c r="B493" s="24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</row>
    <row r="494" spans="1:21">
      <c r="A494" s="14" t="str">
        <f>농가정보!$C$7</f>
        <v>김관섭</v>
      </c>
      <c r="B494" s="2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</row>
    <row r="495" spans="1:21">
      <c r="A495" s="14" t="str">
        <f>농가정보!$C$7</f>
        <v>김관섭</v>
      </c>
      <c r="B495" s="24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</row>
    <row r="496" spans="1:21">
      <c r="A496" s="14" t="str">
        <f>농가정보!$C$7</f>
        <v>김관섭</v>
      </c>
      <c r="B496" s="24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</row>
    <row r="497" spans="1:21">
      <c r="A497" s="14" t="str">
        <f>농가정보!$C$7</f>
        <v>김관섭</v>
      </c>
      <c r="B497" s="2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</row>
    <row r="498" spans="1:21">
      <c r="A498" s="14" t="str">
        <f>농가정보!$C$7</f>
        <v>김관섭</v>
      </c>
      <c r="B498" s="24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</row>
    <row r="499" spans="1:21">
      <c r="A499" s="14" t="str">
        <f>농가정보!$C$7</f>
        <v>김관섭</v>
      </c>
      <c r="B499" s="24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</row>
    <row r="500" spans="1:21">
      <c r="A500" s="14" t="str">
        <f>농가정보!$C$7</f>
        <v>김관섭</v>
      </c>
      <c r="B500" s="24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</row>
    <row r="501" spans="1:21" ht="17.5" thickBot="1">
      <c r="A501" s="25" t="str">
        <f>농가정보!$C$7</f>
        <v>김관섭</v>
      </c>
      <c r="B501" s="26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</row>
    <row r="502" spans="1:21" ht="17.5" thickTop="1">
      <c r="A502" s="14" t="str">
        <f>농가정보!$C$7</f>
        <v>김관섭</v>
      </c>
      <c r="B502" s="24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</row>
    <row r="503" spans="1:21">
      <c r="A503" s="14" t="str">
        <f>농가정보!$C$7</f>
        <v>김관섭</v>
      </c>
      <c r="B503" s="2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</row>
    <row r="504" spans="1:21">
      <c r="A504" s="14" t="str">
        <f>농가정보!$C$7</f>
        <v>김관섭</v>
      </c>
      <c r="B504" s="2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</row>
    <row r="505" spans="1:21">
      <c r="A505" s="14" t="str">
        <f>농가정보!$C$7</f>
        <v>김관섭</v>
      </c>
      <c r="B505" s="2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</row>
    <row r="506" spans="1:21">
      <c r="A506" s="14" t="str">
        <f>농가정보!$C$7</f>
        <v>김관섭</v>
      </c>
      <c r="B506" s="2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</row>
    <row r="507" spans="1:21">
      <c r="A507" s="14" t="str">
        <f>농가정보!$C$7</f>
        <v>김관섭</v>
      </c>
      <c r="B507" s="2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</row>
    <row r="508" spans="1:21">
      <c r="A508" s="14" t="str">
        <f>농가정보!$C$7</f>
        <v>김관섭</v>
      </c>
      <c r="B508" s="2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</row>
    <row r="509" spans="1:21">
      <c r="A509" s="14" t="str">
        <f>농가정보!$C$7</f>
        <v>김관섭</v>
      </c>
      <c r="B509" s="2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</row>
    <row r="510" spans="1:21">
      <c r="A510" s="14" t="str">
        <f>농가정보!$C$7</f>
        <v>김관섭</v>
      </c>
      <c r="B510" s="2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</row>
    <row r="511" spans="1:21">
      <c r="A511" s="14" t="str">
        <f>농가정보!$C$7</f>
        <v>김관섭</v>
      </c>
      <c r="B511" s="2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</row>
    <row r="512" spans="1:21">
      <c r="A512" s="14" t="str">
        <f>농가정보!$C$7</f>
        <v>김관섭</v>
      </c>
      <c r="B512" s="2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</row>
    <row r="513" spans="1:21">
      <c r="A513" s="14" t="str">
        <f>농가정보!$C$7</f>
        <v>김관섭</v>
      </c>
      <c r="B513" s="2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</row>
    <row r="514" spans="1:21">
      <c r="A514" s="14" t="str">
        <f>농가정보!$C$7</f>
        <v>김관섭</v>
      </c>
      <c r="B514" s="2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</row>
    <row r="515" spans="1:21">
      <c r="A515" s="14" t="str">
        <f>농가정보!$C$7</f>
        <v>김관섭</v>
      </c>
      <c r="B515" s="2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</row>
    <row r="516" spans="1:21">
      <c r="A516" s="14" t="str">
        <f>농가정보!$C$7</f>
        <v>김관섭</v>
      </c>
      <c r="B516" s="2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</row>
    <row r="517" spans="1:21">
      <c r="A517" s="14" t="str">
        <f>농가정보!$C$7</f>
        <v>김관섭</v>
      </c>
      <c r="B517" s="2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</row>
    <row r="518" spans="1:21">
      <c r="A518" s="14" t="str">
        <f>농가정보!$C$7</f>
        <v>김관섭</v>
      </c>
      <c r="B518" s="2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</row>
    <row r="519" spans="1:21">
      <c r="A519" s="14" t="str">
        <f>농가정보!$C$7</f>
        <v>김관섭</v>
      </c>
      <c r="B519" s="2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</row>
    <row r="520" spans="1:21">
      <c r="A520" s="14" t="str">
        <f>농가정보!$C$7</f>
        <v>김관섭</v>
      </c>
      <c r="B520" s="2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</row>
    <row r="521" spans="1:21" ht="17.5" thickBot="1">
      <c r="A521" s="25" t="str">
        <f>농가정보!$C$7</f>
        <v>김관섭</v>
      </c>
      <c r="B521" s="26"/>
      <c r="C521" s="25"/>
      <c r="D521" s="25"/>
      <c r="E521" s="25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</row>
    <row r="522" spans="1:21" ht="17.5" thickTop="1">
      <c r="A522" s="14" t="str">
        <f>농가정보!$C$7</f>
        <v>김관섭</v>
      </c>
      <c r="B522" s="2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</row>
    <row r="523" spans="1:21">
      <c r="A523" s="14" t="str">
        <f>농가정보!$C$7</f>
        <v>김관섭</v>
      </c>
      <c r="B523" s="2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</row>
    <row r="524" spans="1:21">
      <c r="A524" s="14" t="str">
        <f>농가정보!$C$7</f>
        <v>김관섭</v>
      </c>
      <c r="B524" s="2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</row>
    <row r="525" spans="1:21">
      <c r="A525" s="14" t="str">
        <f>농가정보!$C$7</f>
        <v>김관섭</v>
      </c>
      <c r="B525" s="2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</row>
    <row r="526" spans="1:21">
      <c r="A526" s="14" t="str">
        <f>농가정보!$C$7</f>
        <v>김관섭</v>
      </c>
      <c r="B526" s="2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</row>
    <row r="527" spans="1:21">
      <c r="A527" s="14" t="str">
        <f>농가정보!$C$7</f>
        <v>김관섭</v>
      </c>
      <c r="B527" s="2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</row>
    <row r="528" spans="1:21">
      <c r="A528" s="14" t="str">
        <f>농가정보!$C$7</f>
        <v>김관섭</v>
      </c>
      <c r="B528" s="2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</row>
    <row r="529" spans="1:21">
      <c r="A529" s="14" t="str">
        <f>농가정보!$C$7</f>
        <v>김관섭</v>
      </c>
      <c r="B529" s="2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</row>
    <row r="530" spans="1:21">
      <c r="A530" s="14" t="str">
        <f>농가정보!$C$7</f>
        <v>김관섭</v>
      </c>
      <c r="B530" s="2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</row>
    <row r="531" spans="1:21">
      <c r="A531" s="14" t="str">
        <f>농가정보!$C$7</f>
        <v>김관섭</v>
      </c>
      <c r="B531" s="2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</row>
    <row r="532" spans="1:21">
      <c r="A532" s="14" t="str">
        <f>농가정보!$C$7</f>
        <v>김관섭</v>
      </c>
      <c r="B532" s="2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</row>
    <row r="533" spans="1:21">
      <c r="A533" s="14" t="str">
        <f>농가정보!$C$7</f>
        <v>김관섭</v>
      </c>
      <c r="B533" s="2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</row>
    <row r="534" spans="1:21">
      <c r="A534" s="14" t="str">
        <f>농가정보!$C$7</f>
        <v>김관섭</v>
      </c>
      <c r="B534" s="2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</row>
    <row r="535" spans="1:21">
      <c r="A535" s="14" t="str">
        <f>농가정보!$C$7</f>
        <v>김관섭</v>
      </c>
      <c r="B535" s="2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</row>
    <row r="536" spans="1:21">
      <c r="A536" s="14" t="str">
        <f>농가정보!$C$7</f>
        <v>김관섭</v>
      </c>
      <c r="B536" s="2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</row>
    <row r="537" spans="1:21">
      <c r="A537" s="14" t="str">
        <f>농가정보!$C$7</f>
        <v>김관섭</v>
      </c>
      <c r="B537" s="2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</row>
    <row r="538" spans="1:21">
      <c r="A538" s="14" t="str">
        <f>농가정보!$C$7</f>
        <v>김관섭</v>
      </c>
      <c r="B538" s="2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</row>
    <row r="539" spans="1:21">
      <c r="A539" s="14" t="str">
        <f>농가정보!$C$7</f>
        <v>김관섭</v>
      </c>
      <c r="B539" s="2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</row>
    <row r="540" spans="1:21">
      <c r="A540" s="14" t="str">
        <f>농가정보!$C$7</f>
        <v>김관섭</v>
      </c>
      <c r="B540" s="2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</row>
    <row r="541" spans="1:21" ht="17.5" thickBot="1">
      <c r="A541" s="25" t="str">
        <f>농가정보!$C$7</f>
        <v>김관섭</v>
      </c>
      <c r="B541" s="26"/>
      <c r="C541" s="25"/>
      <c r="D541" s="25"/>
      <c r="E541" s="25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</row>
    <row r="542" spans="1:21" ht="17.5" thickTop="1">
      <c r="A542" s="14" t="str">
        <f>농가정보!$C$7</f>
        <v>김관섭</v>
      </c>
      <c r="B542" s="2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</row>
    <row r="543" spans="1:21">
      <c r="A543" s="14" t="str">
        <f>농가정보!$C$7</f>
        <v>김관섭</v>
      </c>
      <c r="B543" s="2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</row>
    <row r="544" spans="1:21">
      <c r="A544" s="14" t="str">
        <f>농가정보!$C$7</f>
        <v>김관섭</v>
      </c>
      <c r="B544" s="2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</row>
    <row r="545" spans="1:21">
      <c r="A545" s="14" t="str">
        <f>농가정보!$C$7</f>
        <v>김관섭</v>
      </c>
      <c r="B545" s="2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</row>
    <row r="546" spans="1:21">
      <c r="A546" s="14" t="str">
        <f>농가정보!$C$7</f>
        <v>김관섭</v>
      </c>
      <c r="B546" s="2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</row>
    <row r="547" spans="1:21">
      <c r="A547" s="14" t="str">
        <f>농가정보!$C$7</f>
        <v>김관섭</v>
      </c>
      <c r="B547" s="2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</row>
    <row r="548" spans="1:21">
      <c r="A548" s="14" t="str">
        <f>농가정보!$C$7</f>
        <v>김관섭</v>
      </c>
      <c r="B548" s="2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</row>
    <row r="549" spans="1:21">
      <c r="A549" s="14" t="str">
        <f>농가정보!$C$7</f>
        <v>김관섭</v>
      </c>
      <c r="B549" s="2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</row>
    <row r="550" spans="1:21">
      <c r="A550" s="14" t="str">
        <f>농가정보!$C$7</f>
        <v>김관섭</v>
      </c>
      <c r="B550" s="2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</row>
    <row r="551" spans="1:21">
      <c r="A551" s="14" t="str">
        <f>농가정보!$C$7</f>
        <v>김관섭</v>
      </c>
      <c r="B551" s="2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</row>
    <row r="552" spans="1:21">
      <c r="A552" s="14" t="str">
        <f>농가정보!$C$7</f>
        <v>김관섭</v>
      </c>
      <c r="B552" s="2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</row>
    <row r="553" spans="1:21">
      <c r="A553" s="14" t="str">
        <f>농가정보!$C$7</f>
        <v>김관섭</v>
      </c>
      <c r="B553" s="2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</row>
    <row r="554" spans="1:21">
      <c r="A554" s="14" t="str">
        <f>농가정보!$C$7</f>
        <v>김관섭</v>
      </c>
      <c r="B554" s="2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</row>
    <row r="555" spans="1:21">
      <c r="A555" s="14" t="str">
        <f>농가정보!$C$7</f>
        <v>김관섭</v>
      </c>
      <c r="B555" s="2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</row>
    <row r="556" spans="1:21">
      <c r="A556" s="14" t="str">
        <f>농가정보!$C$7</f>
        <v>김관섭</v>
      </c>
      <c r="B556" s="2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</row>
    <row r="557" spans="1:21">
      <c r="A557" s="14" t="str">
        <f>농가정보!$C$7</f>
        <v>김관섭</v>
      </c>
      <c r="B557" s="2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</row>
    <row r="558" spans="1:21">
      <c r="A558" s="14" t="str">
        <f>농가정보!$C$7</f>
        <v>김관섭</v>
      </c>
      <c r="B558" s="2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</row>
    <row r="559" spans="1:21">
      <c r="A559" s="14" t="str">
        <f>농가정보!$C$7</f>
        <v>김관섭</v>
      </c>
      <c r="B559" s="2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</row>
    <row r="560" spans="1:21">
      <c r="A560" s="14" t="str">
        <f>농가정보!$C$7</f>
        <v>김관섭</v>
      </c>
      <c r="B560" s="2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</row>
    <row r="561" spans="1:21" ht="17.5" thickBot="1">
      <c r="A561" s="25" t="str">
        <f>농가정보!$C$7</f>
        <v>김관섭</v>
      </c>
      <c r="B561" s="26"/>
      <c r="C561" s="25"/>
      <c r="D561" s="25"/>
      <c r="E561" s="25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25"/>
      <c r="T561" s="25"/>
      <c r="U561" s="25"/>
    </row>
    <row r="562" spans="1:21" ht="17.5" thickTop="1">
      <c r="A562" s="14" t="str">
        <f>농가정보!$C$7</f>
        <v>김관섭</v>
      </c>
      <c r="B562" s="24"/>
      <c r="C562" s="14"/>
      <c r="D562" s="14"/>
      <c r="E562" s="14"/>
      <c r="F562" s="138"/>
      <c r="G562" s="138"/>
      <c r="H562" s="138"/>
      <c r="I562" s="138"/>
      <c r="J562" s="138"/>
      <c r="K562" s="138"/>
      <c r="L562" s="138"/>
      <c r="M562" s="138"/>
      <c r="N562" s="138"/>
      <c r="O562" s="138"/>
      <c r="P562" s="138"/>
      <c r="Q562" s="138"/>
      <c r="R562" s="138"/>
      <c r="S562" s="138"/>
      <c r="T562" s="138"/>
      <c r="U562" s="14"/>
    </row>
    <row r="563" spans="1:21">
      <c r="A563" s="14" t="str">
        <f>농가정보!$C$7</f>
        <v>김관섭</v>
      </c>
      <c r="B563" s="24"/>
      <c r="C563" s="14"/>
      <c r="D563" s="14"/>
      <c r="E563" s="14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4"/>
    </row>
    <row r="564" spans="1:21">
      <c r="A564" s="14" t="str">
        <f>농가정보!$C$7</f>
        <v>김관섭</v>
      </c>
      <c r="B564" s="24"/>
      <c r="C564" s="14"/>
      <c r="D564" s="14"/>
      <c r="E564" s="14"/>
      <c r="F564" s="138"/>
      <c r="G564" s="138"/>
      <c r="H564" s="138"/>
      <c r="I564" s="138"/>
      <c r="J564" s="138"/>
      <c r="K564" s="138"/>
      <c r="L564" s="138"/>
      <c r="M564" s="138"/>
      <c r="N564" s="138"/>
      <c r="O564" s="138"/>
      <c r="P564" s="138"/>
      <c r="Q564" s="138"/>
      <c r="R564" s="138"/>
      <c r="S564" s="138"/>
      <c r="T564" s="138"/>
      <c r="U564" s="14"/>
    </row>
    <row r="565" spans="1:21">
      <c r="A565" s="14" t="str">
        <f>농가정보!$C$7</f>
        <v>김관섭</v>
      </c>
      <c r="B565" s="24"/>
      <c r="C565" s="14"/>
      <c r="D565" s="14"/>
      <c r="E565" s="14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4"/>
    </row>
    <row r="566" spans="1:21">
      <c r="A566" s="14" t="str">
        <f>농가정보!$C$7</f>
        <v>김관섭</v>
      </c>
      <c r="B566" s="24"/>
      <c r="C566" s="14"/>
      <c r="D566" s="14"/>
      <c r="E566" s="14"/>
      <c r="F566" s="138"/>
      <c r="G566" s="138"/>
      <c r="H566" s="138"/>
      <c r="I566" s="138"/>
      <c r="J566" s="138"/>
      <c r="K566" s="138"/>
      <c r="L566" s="138"/>
      <c r="M566" s="138"/>
      <c r="N566" s="138"/>
      <c r="O566" s="138"/>
      <c r="P566" s="138"/>
      <c r="Q566" s="138"/>
      <c r="R566" s="138"/>
      <c r="S566" s="138"/>
      <c r="T566" s="138"/>
      <c r="U566" s="14"/>
    </row>
    <row r="567" spans="1:21">
      <c r="A567" s="14" t="str">
        <f>농가정보!$C$7</f>
        <v>김관섭</v>
      </c>
      <c r="B567" s="24"/>
      <c r="C567" s="14"/>
      <c r="D567" s="14"/>
      <c r="E567" s="14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4"/>
    </row>
    <row r="568" spans="1:21">
      <c r="A568" s="14" t="str">
        <f>농가정보!$C$7</f>
        <v>김관섭</v>
      </c>
      <c r="B568" s="24"/>
      <c r="C568" s="14"/>
      <c r="D568" s="14"/>
      <c r="E568" s="14"/>
      <c r="F568" s="138"/>
      <c r="G568" s="138"/>
      <c r="H568" s="138"/>
      <c r="I568" s="138"/>
      <c r="J568" s="138"/>
      <c r="K568" s="138"/>
      <c r="L568" s="138"/>
      <c r="M568" s="138"/>
      <c r="N568" s="138"/>
      <c r="O568" s="138"/>
      <c r="P568" s="138"/>
      <c r="Q568" s="138"/>
      <c r="R568" s="138"/>
      <c r="S568" s="138"/>
      <c r="T568" s="138"/>
      <c r="U568" s="14"/>
    </row>
    <row r="569" spans="1:21">
      <c r="A569" s="14" t="str">
        <f>농가정보!$C$7</f>
        <v>김관섭</v>
      </c>
      <c r="B569" s="24"/>
      <c r="C569" s="14"/>
      <c r="D569" s="14"/>
      <c r="E569" s="14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4"/>
    </row>
    <row r="570" spans="1:21">
      <c r="A570" s="14" t="str">
        <f>농가정보!$C$7</f>
        <v>김관섭</v>
      </c>
      <c r="B570" s="24"/>
      <c r="C570" s="14"/>
      <c r="D570" s="14"/>
      <c r="E570" s="14"/>
      <c r="F570" s="138"/>
      <c r="G570" s="138"/>
      <c r="H570" s="138"/>
      <c r="I570" s="138"/>
      <c r="J570" s="138"/>
      <c r="K570" s="138"/>
      <c r="L570" s="138"/>
      <c r="M570" s="138"/>
      <c r="N570" s="138"/>
      <c r="O570" s="138"/>
      <c r="P570" s="138"/>
      <c r="Q570" s="138"/>
      <c r="R570" s="138"/>
      <c r="S570" s="138"/>
      <c r="T570" s="138"/>
      <c r="U570" s="14"/>
    </row>
    <row r="571" spans="1:21">
      <c r="A571" s="14" t="str">
        <f>농가정보!$C$7</f>
        <v>김관섭</v>
      </c>
      <c r="B571" s="24"/>
      <c r="C571" s="14"/>
      <c r="D571" s="14"/>
      <c r="E571" s="14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4"/>
    </row>
    <row r="572" spans="1:21">
      <c r="A572" s="14" t="str">
        <f>농가정보!$C$7</f>
        <v>김관섭</v>
      </c>
      <c r="B572" s="24"/>
      <c r="C572" s="14"/>
      <c r="D572" s="14"/>
      <c r="E572" s="14"/>
      <c r="F572" s="138"/>
      <c r="G572" s="138"/>
      <c r="H572" s="138"/>
      <c r="I572" s="138"/>
      <c r="J572" s="138"/>
      <c r="K572" s="138"/>
      <c r="L572" s="138"/>
      <c r="M572" s="138"/>
      <c r="N572" s="138"/>
      <c r="O572" s="138"/>
      <c r="P572" s="138"/>
      <c r="Q572" s="138"/>
      <c r="R572" s="138"/>
      <c r="S572" s="138"/>
      <c r="T572" s="138"/>
      <c r="U572" s="14"/>
    </row>
    <row r="573" spans="1:21">
      <c r="A573" s="14" t="str">
        <f>농가정보!$C$7</f>
        <v>김관섭</v>
      </c>
      <c r="B573" s="24"/>
      <c r="C573" s="14"/>
      <c r="D573" s="14"/>
      <c r="E573" s="14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4"/>
    </row>
    <row r="574" spans="1:21">
      <c r="A574" s="14" t="str">
        <f>농가정보!$C$7</f>
        <v>김관섭</v>
      </c>
      <c r="B574" s="24"/>
      <c r="C574" s="14"/>
      <c r="D574" s="14"/>
      <c r="E574" s="14"/>
      <c r="F574" s="138"/>
      <c r="G574" s="138"/>
      <c r="H574" s="138"/>
      <c r="I574" s="138"/>
      <c r="J574" s="138"/>
      <c r="K574" s="138"/>
      <c r="L574" s="138"/>
      <c r="M574" s="138"/>
      <c r="N574" s="138"/>
      <c r="O574" s="138"/>
      <c r="P574" s="138"/>
      <c r="Q574" s="138"/>
      <c r="R574" s="138"/>
      <c r="S574" s="138"/>
      <c r="T574" s="138"/>
      <c r="U574" s="14"/>
    </row>
    <row r="575" spans="1:21">
      <c r="A575" s="14" t="str">
        <f>농가정보!$C$7</f>
        <v>김관섭</v>
      </c>
      <c r="B575" s="24"/>
      <c r="C575" s="14"/>
      <c r="D575" s="14"/>
      <c r="E575" s="14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4"/>
    </row>
    <row r="576" spans="1:21">
      <c r="A576" s="14" t="str">
        <f>농가정보!$C$7</f>
        <v>김관섭</v>
      </c>
      <c r="B576" s="24"/>
      <c r="C576" s="14"/>
      <c r="D576" s="14"/>
      <c r="E576" s="14"/>
      <c r="F576" s="138"/>
      <c r="G576" s="138"/>
      <c r="H576" s="138"/>
      <c r="I576" s="138"/>
      <c r="J576" s="138"/>
      <c r="K576" s="138"/>
      <c r="L576" s="138"/>
      <c r="M576" s="138"/>
      <c r="N576" s="138"/>
      <c r="O576" s="138"/>
      <c r="P576" s="138"/>
      <c r="Q576" s="138"/>
      <c r="R576" s="138"/>
      <c r="S576" s="138"/>
      <c r="T576" s="138"/>
      <c r="U576" s="14"/>
    </row>
    <row r="577" spans="1:21">
      <c r="A577" s="14" t="str">
        <f>농가정보!$C$7</f>
        <v>김관섭</v>
      </c>
      <c r="B577" s="24"/>
      <c r="C577" s="14"/>
      <c r="D577" s="14"/>
      <c r="E577" s="14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4"/>
    </row>
    <row r="578" spans="1:21">
      <c r="A578" s="14" t="str">
        <f>농가정보!$C$7</f>
        <v>김관섭</v>
      </c>
      <c r="B578" s="24"/>
      <c r="C578" s="14"/>
      <c r="D578" s="14"/>
      <c r="E578" s="14"/>
      <c r="F578" s="138"/>
      <c r="G578" s="138"/>
      <c r="H578" s="138"/>
      <c r="I578" s="138"/>
      <c r="J578" s="138"/>
      <c r="K578" s="138"/>
      <c r="L578" s="138"/>
      <c r="M578" s="138"/>
      <c r="N578" s="138"/>
      <c r="O578" s="138"/>
      <c r="P578" s="138"/>
      <c r="Q578" s="138"/>
      <c r="R578" s="138"/>
      <c r="S578" s="138"/>
      <c r="T578" s="138"/>
      <c r="U578" s="14"/>
    </row>
    <row r="579" spans="1:21">
      <c r="A579" s="14" t="str">
        <f>농가정보!$C$7</f>
        <v>김관섭</v>
      </c>
      <c r="B579" s="24"/>
      <c r="C579" s="14"/>
      <c r="D579" s="14"/>
      <c r="E579" s="14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4"/>
    </row>
    <row r="580" spans="1:21">
      <c r="A580" s="14" t="str">
        <f>농가정보!$C$7</f>
        <v>김관섭</v>
      </c>
      <c r="B580" s="24"/>
      <c r="C580" s="14"/>
      <c r="D580" s="14"/>
      <c r="E580" s="14"/>
      <c r="F580" s="138"/>
      <c r="G580" s="138"/>
      <c r="H580" s="138"/>
      <c r="I580" s="138"/>
      <c r="J580" s="138"/>
      <c r="K580" s="138"/>
      <c r="L580" s="138"/>
      <c r="M580" s="138"/>
      <c r="N580" s="138"/>
      <c r="O580" s="138"/>
      <c r="P580" s="138"/>
      <c r="Q580" s="138"/>
      <c r="R580" s="138"/>
      <c r="S580" s="138"/>
      <c r="T580" s="138"/>
      <c r="U580" s="14"/>
    </row>
    <row r="581" spans="1:21" ht="17.5" thickBot="1">
      <c r="A581" s="25" t="str">
        <f>농가정보!$C$7</f>
        <v>김관섭</v>
      </c>
      <c r="B581" s="26"/>
      <c r="C581" s="25"/>
      <c r="D581" s="25"/>
      <c r="E581" s="25"/>
      <c r="F581" s="140"/>
      <c r="G581" s="140"/>
      <c r="H581" s="140"/>
      <c r="I581" s="140"/>
      <c r="J581" s="140"/>
      <c r="K581" s="140"/>
      <c r="L581" s="140"/>
      <c r="M581" s="140"/>
      <c r="N581" s="140"/>
      <c r="O581" s="140"/>
      <c r="P581" s="140"/>
      <c r="Q581" s="140"/>
      <c r="R581" s="140"/>
      <c r="S581" s="140"/>
      <c r="T581" s="140"/>
      <c r="U581" s="25"/>
    </row>
    <row r="582" spans="1:21" ht="17.5" thickTop="1">
      <c r="A582" s="14" t="str">
        <f>농가정보!$C$7</f>
        <v>김관섭</v>
      </c>
      <c r="B582" s="2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38"/>
      <c r="R582" s="14"/>
      <c r="S582" s="14"/>
      <c r="T582" s="14"/>
      <c r="U582" s="14"/>
    </row>
    <row r="583" spans="1:21">
      <c r="A583" s="14" t="str">
        <f>농가정보!$C$7</f>
        <v>김관섭</v>
      </c>
      <c r="B583" s="2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39"/>
      <c r="R583" s="14"/>
      <c r="S583" s="14"/>
      <c r="T583" s="14"/>
      <c r="U583" s="14"/>
    </row>
    <row r="584" spans="1:21">
      <c r="A584" s="14" t="str">
        <f>농가정보!$C$7</f>
        <v>김관섭</v>
      </c>
      <c r="B584" s="2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38"/>
      <c r="R584" s="14"/>
      <c r="S584" s="14"/>
      <c r="T584" s="14"/>
      <c r="U584" s="14"/>
    </row>
    <row r="585" spans="1:21">
      <c r="A585" s="14" t="str">
        <f>농가정보!$C$7</f>
        <v>김관섭</v>
      </c>
      <c r="B585" s="2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39"/>
      <c r="R585" s="14"/>
      <c r="S585" s="14"/>
      <c r="T585" s="14"/>
      <c r="U585" s="14"/>
    </row>
    <row r="586" spans="1:21">
      <c r="A586" s="14" t="str">
        <f>농가정보!$C$7</f>
        <v>김관섭</v>
      </c>
      <c r="B586" s="2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38"/>
      <c r="R586" s="14"/>
      <c r="S586" s="14"/>
      <c r="T586" s="14"/>
      <c r="U586" s="14"/>
    </row>
    <row r="587" spans="1:21">
      <c r="A587" s="14" t="str">
        <f>농가정보!$C$7</f>
        <v>김관섭</v>
      </c>
      <c r="B587" s="2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39"/>
      <c r="R587" s="14"/>
      <c r="S587" s="14"/>
      <c r="T587" s="14"/>
      <c r="U587" s="14"/>
    </row>
    <row r="588" spans="1:21">
      <c r="A588" s="14" t="str">
        <f>농가정보!$C$7</f>
        <v>김관섭</v>
      </c>
      <c r="B588" s="2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38"/>
      <c r="R588" s="14"/>
      <c r="S588" s="14"/>
      <c r="T588" s="14"/>
      <c r="U588" s="14"/>
    </row>
    <row r="589" spans="1:21">
      <c r="A589" s="14" t="str">
        <f>농가정보!$C$7</f>
        <v>김관섭</v>
      </c>
      <c r="B589" s="2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39"/>
      <c r="R589" s="14"/>
      <c r="S589" s="14"/>
      <c r="T589" s="14"/>
      <c r="U589" s="14"/>
    </row>
    <row r="590" spans="1:21">
      <c r="A590" s="14" t="str">
        <f>농가정보!$C$7</f>
        <v>김관섭</v>
      </c>
      <c r="B590" s="2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38"/>
      <c r="R590" s="14"/>
      <c r="S590" s="14"/>
      <c r="T590" s="14"/>
      <c r="U590" s="14"/>
    </row>
    <row r="591" spans="1:21">
      <c r="A591" s="14" t="str">
        <f>농가정보!$C$7</f>
        <v>김관섭</v>
      </c>
      <c r="B591" s="2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39"/>
      <c r="R591" s="14"/>
      <c r="S591" s="14"/>
      <c r="T591" s="14"/>
      <c r="U591" s="14"/>
    </row>
    <row r="592" spans="1:21">
      <c r="A592" s="14" t="str">
        <f>농가정보!$C$7</f>
        <v>김관섭</v>
      </c>
      <c r="B592" s="2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38"/>
      <c r="R592" s="14"/>
      <c r="S592" s="14"/>
      <c r="T592" s="14"/>
      <c r="U592" s="14"/>
    </row>
    <row r="593" spans="1:21">
      <c r="A593" s="14" t="str">
        <f>농가정보!$C$7</f>
        <v>김관섭</v>
      </c>
      <c r="B593" s="2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39"/>
      <c r="R593" s="14"/>
      <c r="S593" s="14"/>
      <c r="T593" s="14"/>
      <c r="U593" s="14"/>
    </row>
    <row r="594" spans="1:21">
      <c r="A594" s="14" t="str">
        <f>농가정보!$C$7</f>
        <v>김관섭</v>
      </c>
      <c r="B594" s="2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38"/>
      <c r="R594" s="14"/>
      <c r="S594" s="14"/>
      <c r="T594" s="14"/>
      <c r="U594" s="14"/>
    </row>
    <row r="595" spans="1:21">
      <c r="A595" s="14" t="str">
        <f>농가정보!$C$7</f>
        <v>김관섭</v>
      </c>
      <c r="B595" s="2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39"/>
      <c r="R595" s="14"/>
      <c r="S595" s="14"/>
      <c r="T595" s="14"/>
      <c r="U595" s="14"/>
    </row>
    <row r="596" spans="1:21">
      <c r="A596" s="14" t="str">
        <f>농가정보!$C$7</f>
        <v>김관섭</v>
      </c>
      <c r="B596" s="2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38"/>
      <c r="R596" s="14"/>
      <c r="S596" s="14"/>
      <c r="T596" s="14"/>
      <c r="U596" s="14"/>
    </row>
    <row r="597" spans="1:21">
      <c r="A597" s="14" t="str">
        <f>농가정보!$C$7</f>
        <v>김관섭</v>
      </c>
      <c r="B597" s="2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39"/>
      <c r="R597" s="14"/>
      <c r="S597" s="14"/>
      <c r="T597" s="14"/>
      <c r="U597" s="14"/>
    </row>
    <row r="598" spans="1:21">
      <c r="A598" s="14" t="str">
        <f>농가정보!$C$7</f>
        <v>김관섭</v>
      </c>
      <c r="B598" s="2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38"/>
      <c r="R598" s="14"/>
      <c r="S598" s="14"/>
      <c r="T598" s="14"/>
      <c r="U598" s="14"/>
    </row>
    <row r="599" spans="1:21">
      <c r="A599" s="14" t="str">
        <f>농가정보!$C$7</f>
        <v>김관섭</v>
      </c>
      <c r="B599" s="2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39"/>
      <c r="R599" s="14"/>
      <c r="S599" s="14"/>
      <c r="T599" s="14"/>
      <c r="U599" s="14"/>
    </row>
    <row r="600" spans="1:21">
      <c r="A600" s="14" t="str">
        <f>농가정보!$C$7</f>
        <v>김관섭</v>
      </c>
      <c r="B600" s="2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38"/>
      <c r="R600" s="14"/>
      <c r="S600" s="14"/>
      <c r="T600" s="14"/>
      <c r="U600" s="14"/>
    </row>
    <row r="601" spans="1:21" ht="17.5" thickBot="1">
      <c r="A601" s="25" t="str">
        <f>농가정보!$C$7</f>
        <v>김관섭</v>
      </c>
      <c r="B601" s="26"/>
      <c r="C601" s="25"/>
      <c r="D601" s="25"/>
      <c r="E601" s="25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140"/>
      <c r="R601" s="25"/>
      <c r="S601" s="25"/>
      <c r="T601" s="25"/>
      <c r="U601" s="25"/>
    </row>
    <row r="602" spans="1:21" ht="17.5" thickTop="1">
      <c r="A602" s="14" t="str">
        <f>농가정보!$C$7</f>
        <v>김관섭</v>
      </c>
      <c r="B602" s="2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38"/>
      <c r="R602" s="14"/>
      <c r="S602" s="14"/>
      <c r="T602" s="14"/>
      <c r="U602" s="14"/>
    </row>
    <row r="603" spans="1:21">
      <c r="A603" s="14" t="str">
        <f>농가정보!$C$7</f>
        <v>김관섭</v>
      </c>
      <c r="B603" s="2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39"/>
      <c r="R603" s="14"/>
      <c r="S603" s="14"/>
      <c r="T603" s="14"/>
      <c r="U603" s="14"/>
    </row>
    <row r="604" spans="1:21">
      <c r="A604" s="14" t="str">
        <f>농가정보!$C$7</f>
        <v>김관섭</v>
      </c>
      <c r="B604" s="2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38"/>
      <c r="R604" s="14"/>
      <c r="S604" s="14"/>
      <c r="T604" s="14"/>
      <c r="U604" s="14"/>
    </row>
    <row r="605" spans="1:21">
      <c r="A605" s="14" t="str">
        <f>농가정보!$C$7</f>
        <v>김관섭</v>
      </c>
      <c r="B605" s="2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39"/>
      <c r="R605" s="14"/>
      <c r="S605" s="14"/>
      <c r="T605" s="14"/>
      <c r="U605" s="14"/>
    </row>
    <row r="606" spans="1:21">
      <c r="A606" s="14" t="str">
        <f>농가정보!$C$7</f>
        <v>김관섭</v>
      </c>
      <c r="B606" s="2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38"/>
      <c r="R606" s="14"/>
      <c r="S606" s="14"/>
      <c r="T606" s="14"/>
      <c r="U606" s="14"/>
    </row>
    <row r="607" spans="1:21">
      <c r="A607" s="14" t="str">
        <f>농가정보!$C$7</f>
        <v>김관섭</v>
      </c>
      <c r="B607" s="2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39"/>
      <c r="R607" s="14"/>
      <c r="S607" s="14"/>
      <c r="T607" s="14"/>
      <c r="U607" s="14"/>
    </row>
    <row r="608" spans="1:21">
      <c r="A608" s="14" t="str">
        <f>농가정보!$C$7</f>
        <v>김관섭</v>
      </c>
      <c r="B608" s="2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38"/>
      <c r="R608" s="14"/>
      <c r="S608" s="14"/>
      <c r="T608" s="14"/>
      <c r="U608" s="14"/>
    </row>
    <row r="609" spans="1:21">
      <c r="A609" s="14" t="str">
        <f>농가정보!$C$7</f>
        <v>김관섭</v>
      </c>
      <c r="B609" s="2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39"/>
      <c r="R609" s="14"/>
      <c r="S609" s="14"/>
      <c r="T609" s="14"/>
      <c r="U609" s="14"/>
    </row>
    <row r="610" spans="1:21">
      <c r="A610" s="14" t="str">
        <f>농가정보!$C$7</f>
        <v>김관섭</v>
      </c>
      <c r="B610" s="2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38"/>
      <c r="R610" s="14"/>
      <c r="S610" s="14"/>
      <c r="T610" s="14"/>
      <c r="U610" s="14"/>
    </row>
    <row r="611" spans="1:21">
      <c r="A611" s="14" t="str">
        <f>농가정보!$C$7</f>
        <v>김관섭</v>
      </c>
      <c r="B611" s="2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39"/>
      <c r="R611" s="14"/>
      <c r="S611" s="14"/>
      <c r="T611" s="14"/>
      <c r="U611" s="14"/>
    </row>
    <row r="612" spans="1:21">
      <c r="A612" s="14" t="str">
        <f>농가정보!$C$7</f>
        <v>김관섭</v>
      </c>
      <c r="B612" s="2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38"/>
      <c r="R612" s="14"/>
      <c r="S612" s="14"/>
      <c r="T612" s="14"/>
      <c r="U612" s="14"/>
    </row>
    <row r="613" spans="1:21">
      <c r="A613" s="14" t="str">
        <f>농가정보!$C$7</f>
        <v>김관섭</v>
      </c>
      <c r="B613" s="2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39"/>
      <c r="R613" s="14"/>
      <c r="S613" s="14"/>
      <c r="T613" s="14"/>
      <c r="U613" s="14"/>
    </row>
    <row r="614" spans="1:21">
      <c r="A614" s="14" t="str">
        <f>농가정보!$C$7</f>
        <v>김관섭</v>
      </c>
      <c r="B614" s="2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38"/>
      <c r="R614" s="14"/>
      <c r="S614" s="14"/>
      <c r="T614" s="14"/>
      <c r="U614" s="14"/>
    </row>
    <row r="615" spans="1:21">
      <c r="A615" s="14" t="str">
        <f>농가정보!$C$7</f>
        <v>김관섭</v>
      </c>
      <c r="B615" s="2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39"/>
      <c r="R615" s="14"/>
      <c r="S615" s="14"/>
      <c r="T615" s="14"/>
      <c r="U615" s="14"/>
    </row>
    <row r="616" spans="1:21">
      <c r="A616" s="14" t="str">
        <f>농가정보!$C$7</f>
        <v>김관섭</v>
      </c>
      <c r="B616" s="2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38"/>
      <c r="R616" s="14"/>
      <c r="S616" s="14"/>
      <c r="T616" s="14"/>
      <c r="U616" s="14"/>
    </row>
    <row r="617" spans="1:21">
      <c r="A617" s="14" t="str">
        <f>농가정보!$C$7</f>
        <v>김관섭</v>
      </c>
      <c r="B617" s="2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39"/>
      <c r="R617" s="14"/>
      <c r="S617" s="14"/>
      <c r="T617" s="14"/>
      <c r="U617" s="14"/>
    </row>
    <row r="618" spans="1:21">
      <c r="A618" s="14" t="str">
        <f>농가정보!$C$7</f>
        <v>김관섭</v>
      </c>
      <c r="B618" s="2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38"/>
      <c r="R618" s="14"/>
      <c r="S618" s="14"/>
      <c r="T618" s="14"/>
      <c r="U618" s="14"/>
    </row>
    <row r="619" spans="1:21">
      <c r="A619" s="14" t="str">
        <f>농가정보!$C$7</f>
        <v>김관섭</v>
      </c>
      <c r="B619" s="2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39"/>
      <c r="R619" s="14"/>
      <c r="S619" s="14"/>
      <c r="T619" s="14"/>
      <c r="U619" s="14"/>
    </row>
    <row r="620" spans="1:21">
      <c r="A620" s="14" t="str">
        <f>농가정보!$C$7</f>
        <v>김관섭</v>
      </c>
      <c r="B620" s="2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38"/>
      <c r="R620" s="14"/>
      <c r="S620" s="14"/>
      <c r="T620" s="14"/>
      <c r="U620" s="14"/>
    </row>
    <row r="621" spans="1:21" ht="17.5" thickBot="1">
      <c r="A621" s="25" t="str">
        <f>농가정보!$C$7</f>
        <v>김관섭</v>
      </c>
      <c r="B621" s="26"/>
      <c r="C621" s="25"/>
      <c r="D621" s="25"/>
      <c r="E621" s="25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140"/>
      <c r="R621" s="25"/>
      <c r="S621" s="25"/>
      <c r="T621" s="25"/>
      <c r="U621" s="25"/>
    </row>
    <row r="622" spans="1:21" ht="17.5" thickTop="1">
      <c r="A622" s="14" t="str">
        <f>농가정보!$C$7</f>
        <v>김관섭</v>
      </c>
      <c r="B622" s="2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38"/>
      <c r="R622" s="14"/>
      <c r="S622" s="14"/>
      <c r="T622" s="14"/>
      <c r="U622" s="14"/>
    </row>
    <row r="623" spans="1:21">
      <c r="A623" s="14" t="str">
        <f>농가정보!$C$7</f>
        <v>김관섭</v>
      </c>
      <c r="B623" s="2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39"/>
      <c r="R623" s="14"/>
      <c r="S623" s="14"/>
      <c r="T623" s="14"/>
      <c r="U623" s="14"/>
    </row>
    <row r="624" spans="1:21">
      <c r="A624" s="14" t="str">
        <f>농가정보!$C$7</f>
        <v>김관섭</v>
      </c>
      <c r="B624" s="2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38"/>
      <c r="R624" s="14"/>
      <c r="S624" s="14"/>
      <c r="T624" s="14"/>
      <c r="U624" s="14"/>
    </row>
    <row r="625" spans="1:21">
      <c r="A625" s="14" t="str">
        <f>농가정보!$C$7</f>
        <v>김관섭</v>
      </c>
      <c r="B625" s="2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39"/>
      <c r="R625" s="14"/>
      <c r="S625" s="14"/>
      <c r="T625" s="14"/>
      <c r="U625" s="14"/>
    </row>
    <row r="626" spans="1:21">
      <c r="A626" s="14" t="str">
        <f>농가정보!$C$7</f>
        <v>김관섭</v>
      </c>
      <c r="B626" s="2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38"/>
      <c r="R626" s="14"/>
      <c r="S626" s="14"/>
      <c r="T626" s="14"/>
      <c r="U626" s="14"/>
    </row>
    <row r="627" spans="1:21">
      <c r="A627" s="14" t="str">
        <f>농가정보!$C$7</f>
        <v>김관섭</v>
      </c>
      <c r="B627" s="2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39"/>
      <c r="R627" s="14"/>
      <c r="S627" s="14"/>
      <c r="T627" s="14"/>
      <c r="U627" s="14"/>
    </row>
    <row r="628" spans="1:21">
      <c r="A628" s="14" t="str">
        <f>농가정보!$C$7</f>
        <v>김관섭</v>
      </c>
      <c r="B628" s="2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38"/>
      <c r="R628" s="14"/>
      <c r="S628" s="14"/>
      <c r="T628" s="14"/>
      <c r="U628" s="14"/>
    </row>
    <row r="629" spans="1:21">
      <c r="A629" s="14" t="str">
        <f>농가정보!$C$7</f>
        <v>김관섭</v>
      </c>
      <c r="B629" s="2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39"/>
      <c r="R629" s="14"/>
      <c r="S629" s="14"/>
      <c r="T629" s="14"/>
      <c r="U629" s="14"/>
    </row>
    <row r="630" spans="1:21">
      <c r="A630" s="14" t="str">
        <f>농가정보!$C$7</f>
        <v>김관섭</v>
      </c>
      <c r="B630" s="2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38"/>
      <c r="R630" s="14"/>
      <c r="S630" s="14"/>
      <c r="T630" s="14"/>
      <c r="U630" s="14"/>
    </row>
    <row r="631" spans="1:21">
      <c r="A631" s="14" t="str">
        <f>농가정보!$C$7</f>
        <v>김관섭</v>
      </c>
      <c r="B631" s="2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39"/>
      <c r="R631" s="14"/>
      <c r="S631" s="14"/>
      <c r="T631" s="14"/>
      <c r="U631" s="14"/>
    </row>
    <row r="632" spans="1:21">
      <c r="A632" s="14" t="str">
        <f>농가정보!$C$7</f>
        <v>김관섭</v>
      </c>
      <c r="B632" s="2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38"/>
      <c r="R632" s="14"/>
      <c r="S632" s="14"/>
      <c r="T632" s="14"/>
      <c r="U632" s="14"/>
    </row>
    <row r="633" spans="1:21">
      <c r="A633" s="14" t="str">
        <f>농가정보!$C$7</f>
        <v>김관섭</v>
      </c>
      <c r="B633" s="2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39"/>
      <c r="R633" s="14"/>
      <c r="S633" s="14"/>
      <c r="T633" s="14"/>
      <c r="U633" s="14"/>
    </row>
    <row r="634" spans="1:21">
      <c r="A634" s="14" t="str">
        <f>농가정보!$C$7</f>
        <v>김관섭</v>
      </c>
      <c r="B634" s="2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38"/>
      <c r="R634" s="14"/>
      <c r="S634" s="14"/>
      <c r="T634" s="14"/>
      <c r="U634" s="14"/>
    </row>
    <row r="635" spans="1:21">
      <c r="A635" s="14" t="str">
        <f>농가정보!$C$7</f>
        <v>김관섭</v>
      </c>
      <c r="B635" s="2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39"/>
      <c r="R635" s="14"/>
      <c r="S635" s="14"/>
      <c r="T635" s="14"/>
      <c r="U635" s="14"/>
    </row>
    <row r="636" spans="1:21">
      <c r="A636" s="14" t="str">
        <f>농가정보!$C$7</f>
        <v>김관섭</v>
      </c>
      <c r="B636" s="2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38"/>
      <c r="R636" s="14"/>
      <c r="S636" s="14"/>
      <c r="T636" s="14"/>
      <c r="U636" s="14"/>
    </row>
    <row r="637" spans="1:21">
      <c r="A637" s="14" t="str">
        <f>농가정보!$C$7</f>
        <v>김관섭</v>
      </c>
      <c r="B637" s="2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39"/>
      <c r="R637" s="14"/>
      <c r="S637" s="14"/>
      <c r="T637" s="14"/>
      <c r="U637" s="14"/>
    </row>
    <row r="638" spans="1:21">
      <c r="A638" s="14" t="str">
        <f>농가정보!$C$7</f>
        <v>김관섭</v>
      </c>
      <c r="B638" s="2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38"/>
      <c r="R638" s="14"/>
      <c r="S638" s="14"/>
      <c r="T638" s="14"/>
      <c r="U638" s="14"/>
    </row>
    <row r="639" spans="1:21">
      <c r="A639" s="14" t="str">
        <f>농가정보!$C$7</f>
        <v>김관섭</v>
      </c>
      <c r="B639" s="2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39"/>
      <c r="R639" s="14"/>
      <c r="S639" s="14"/>
      <c r="T639" s="14"/>
      <c r="U639" s="14"/>
    </row>
    <row r="640" spans="1:21">
      <c r="A640" s="14" t="str">
        <f>농가정보!$C$7</f>
        <v>김관섭</v>
      </c>
      <c r="B640" s="2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38"/>
      <c r="R640" s="14"/>
      <c r="S640" s="14"/>
      <c r="T640" s="14"/>
      <c r="U640" s="14"/>
    </row>
    <row r="641" spans="1:21" ht="17.5" thickBot="1">
      <c r="A641" s="25" t="str">
        <f>농가정보!$C$7</f>
        <v>김관섭</v>
      </c>
      <c r="B641" s="26"/>
      <c r="C641" s="25"/>
      <c r="D641" s="25"/>
      <c r="E641" s="25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140"/>
      <c r="R641" s="25"/>
      <c r="S641" s="25"/>
      <c r="T641" s="25"/>
      <c r="U641" s="25"/>
    </row>
    <row r="642" spans="1:21" ht="17.5" thickTop="1">
      <c r="A642" s="14" t="str">
        <f>농가정보!$C$7</f>
        <v>김관섭</v>
      </c>
      <c r="B642" s="2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38"/>
      <c r="R642" s="14"/>
      <c r="S642" s="14"/>
      <c r="T642" s="14"/>
      <c r="U642" s="14"/>
    </row>
    <row r="643" spans="1:21">
      <c r="A643" s="14" t="str">
        <f>농가정보!$C$7</f>
        <v>김관섭</v>
      </c>
      <c r="B643" s="2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39"/>
      <c r="R643" s="14"/>
      <c r="S643" s="14"/>
      <c r="T643" s="14"/>
      <c r="U643" s="14"/>
    </row>
    <row r="644" spans="1:21">
      <c r="A644" s="14" t="str">
        <f>농가정보!$C$7</f>
        <v>김관섭</v>
      </c>
      <c r="B644" s="2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38"/>
      <c r="R644" s="14"/>
      <c r="S644" s="14"/>
      <c r="T644" s="14"/>
      <c r="U644" s="14"/>
    </row>
    <row r="645" spans="1:21">
      <c r="A645" s="14" t="str">
        <f>농가정보!$C$7</f>
        <v>김관섭</v>
      </c>
      <c r="B645" s="2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39"/>
      <c r="R645" s="14"/>
      <c r="S645" s="14"/>
      <c r="T645" s="14"/>
      <c r="U645" s="14"/>
    </row>
    <row r="646" spans="1:21">
      <c r="A646" s="14" t="str">
        <f>농가정보!$C$7</f>
        <v>김관섭</v>
      </c>
      <c r="B646" s="2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38"/>
      <c r="R646" s="14"/>
      <c r="S646" s="14"/>
      <c r="T646" s="14"/>
      <c r="U646" s="14"/>
    </row>
    <row r="647" spans="1:21">
      <c r="A647" s="14" t="str">
        <f>농가정보!$C$7</f>
        <v>김관섭</v>
      </c>
      <c r="B647" s="2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39"/>
      <c r="R647" s="14"/>
      <c r="S647" s="14"/>
      <c r="T647" s="14"/>
      <c r="U647" s="14"/>
    </row>
    <row r="648" spans="1:21">
      <c r="A648" s="14" t="str">
        <f>농가정보!$C$7</f>
        <v>김관섭</v>
      </c>
      <c r="B648" s="2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38"/>
      <c r="R648" s="14"/>
      <c r="S648" s="14"/>
      <c r="T648" s="14"/>
      <c r="U648" s="14"/>
    </row>
    <row r="649" spans="1:21">
      <c r="A649" s="14" t="str">
        <f>농가정보!$C$7</f>
        <v>김관섭</v>
      </c>
      <c r="B649" s="2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39"/>
      <c r="R649" s="14"/>
      <c r="S649" s="14"/>
      <c r="T649" s="14"/>
      <c r="U649" s="14"/>
    </row>
    <row r="650" spans="1:21">
      <c r="A650" s="14" t="str">
        <f>농가정보!$C$7</f>
        <v>김관섭</v>
      </c>
      <c r="B650" s="2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38"/>
      <c r="R650" s="14"/>
      <c r="S650" s="14"/>
      <c r="T650" s="14"/>
      <c r="U650" s="14"/>
    </row>
    <row r="651" spans="1:21">
      <c r="A651" s="14" t="str">
        <f>농가정보!$C$7</f>
        <v>김관섭</v>
      </c>
      <c r="B651" s="2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39"/>
      <c r="R651" s="14"/>
      <c r="S651" s="14"/>
      <c r="T651" s="14"/>
      <c r="U651" s="14"/>
    </row>
    <row r="652" spans="1:21">
      <c r="A652" s="14" t="str">
        <f>농가정보!$C$7</f>
        <v>김관섭</v>
      </c>
      <c r="B652" s="2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38"/>
      <c r="R652" s="14"/>
      <c r="S652" s="14"/>
      <c r="T652" s="14"/>
      <c r="U652" s="14"/>
    </row>
    <row r="653" spans="1:21">
      <c r="A653" s="14" t="str">
        <f>농가정보!$C$7</f>
        <v>김관섭</v>
      </c>
      <c r="B653" s="2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39"/>
      <c r="R653" s="14"/>
      <c r="S653" s="14"/>
      <c r="T653" s="14"/>
      <c r="U653" s="14"/>
    </row>
    <row r="654" spans="1:21">
      <c r="A654" s="14" t="str">
        <f>농가정보!$C$7</f>
        <v>김관섭</v>
      </c>
      <c r="B654" s="2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38"/>
      <c r="R654" s="14"/>
      <c r="S654" s="14"/>
      <c r="T654" s="14"/>
      <c r="U654" s="14"/>
    </row>
    <row r="655" spans="1:21">
      <c r="A655" s="14" t="str">
        <f>농가정보!$C$7</f>
        <v>김관섭</v>
      </c>
      <c r="B655" s="2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39"/>
      <c r="R655" s="14"/>
      <c r="S655" s="14"/>
      <c r="T655" s="14"/>
      <c r="U655" s="14"/>
    </row>
    <row r="656" spans="1:21">
      <c r="A656" s="14" t="str">
        <f>농가정보!$C$7</f>
        <v>김관섭</v>
      </c>
      <c r="B656" s="2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38"/>
      <c r="R656" s="14"/>
      <c r="S656" s="14"/>
      <c r="T656" s="14"/>
      <c r="U656" s="14"/>
    </row>
    <row r="657" spans="1:21">
      <c r="A657" s="14" t="str">
        <f>농가정보!$C$7</f>
        <v>김관섭</v>
      </c>
      <c r="B657" s="2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39"/>
      <c r="R657" s="14"/>
      <c r="S657" s="14"/>
      <c r="T657" s="14"/>
      <c r="U657" s="14"/>
    </row>
    <row r="658" spans="1:21">
      <c r="A658" s="14" t="str">
        <f>농가정보!$C$7</f>
        <v>김관섭</v>
      </c>
      <c r="B658" s="2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38"/>
      <c r="R658" s="14"/>
      <c r="S658" s="14"/>
      <c r="T658" s="14"/>
      <c r="U658" s="14"/>
    </row>
    <row r="659" spans="1:21">
      <c r="A659" s="14" t="str">
        <f>농가정보!$C$7</f>
        <v>김관섭</v>
      </c>
      <c r="B659" s="2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39"/>
      <c r="R659" s="14"/>
      <c r="S659" s="14"/>
      <c r="T659" s="14"/>
      <c r="U659" s="14"/>
    </row>
    <row r="660" spans="1:21">
      <c r="A660" s="14" t="str">
        <f>농가정보!$C$7</f>
        <v>김관섭</v>
      </c>
      <c r="B660" s="2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38"/>
      <c r="R660" s="14"/>
      <c r="S660" s="14"/>
      <c r="T660" s="14"/>
      <c r="U660" s="14"/>
    </row>
    <row r="661" spans="1:21" ht="17.5" thickBot="1">
      <c r="A661" s="25" t="str">
        <f>농가정보!$C$7</f>
        <v>김관섭</v>
      </c>
      <c r="B661" s="26"/>
      <c r="C661" s="25"/>
      <c r="D661" s="25"/>
      <c r="E661" s="25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140"/>
      <c r="R661" s="25"/>
      <c r="S661" s="25"/>
      <c r="T661" s="25"/>
      <c r="U661" s="25"/>
    </row>
    <row r="662" spans="1:21" ht="17.5" thickTop="1">
      <c r="A662" s="14" t="str">
        <f>농가정보!$C$7</f>
        <v>김관섭</v>
      </c>
      <c r="B662" s="2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38"/>
      <c r="R662" s="14"/>
      <c r="S662" s="14"/>
      <c r="T662" s="14"/>
      <c r="U662" s="14"/>
    </row>
    <row r="663" spans="1:21">
      <c r="A663" s="14" t="str">
        <f>농가정보!$C$7</f>
        <v>김관섭</v>
      </c>
      <c r="B663" s="2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39"/>
      <c r="R663" s="14"/>
      <c r="S663" s="14"/>
      <c r="T663" s="14"/>
      <c r="U663" s="14"/>
    </row>
    <row r="664" spans="1:21">
      <c r="A664" s="14" t="str">
        <f>농가정보!$C$7</f>
        <v>김관섭</v>
      </c>
      <c r="B664" s="2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38"/>
      <c r="R664" s="14"/>
      <c r="S664" s="14"/>
      <c r="T664" s="14"/>
      <c r="U664" s="14"/>
    </row>
    <row r="665" spans="1:21">
      <c r="A665" s="14" t="str">
        <f>농가정보!$C$7</f>
        <v>김관섭</v>
      </c>
      <c r="B665" s="2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39"/>
      <c r="R665" s="14"/>
      <c r="S665" s="14"/>
      <c r="T665" s="14"/>
      <c r="U665" s="14"/>
    </row>
    <row r="666" spans="1:21">
      <c r="A666" s="14" t="str">
        <f>농가정보!$C$7</f>
        <v>김관섭</v>
      </c>
      <c r="B666" s="2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38"/>
      <c r="R666" s="14"/>
      <c r="S666" s="14"/>
      <c r="T666" s="14"/>
      <c r="U666" s="14"/>
    </row>
    <row r="667" spans="1:21">
      <c r="A667" s="14" t="str">
        <f>농가정보!$C$7</f>
        <v>김관섭</v>
      </c>
      <c r="B667" s="2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39"/>
      <c r="R667" s="14"/>
      <c r="S667" s="14"/>
      <c r="T667" s="14"/>
      <c r="U667" s="14"/>
    </row>
    <row r="668" spans="1:21">
      <c r="A668" s="14" t="str">
        <f>농가정보!$C$7</f>
        <v>김관섭</v>
      </c>
      <c r="B668" s="2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38"/>
      <c r="R668" s="14"/>
      <c r="S668" s="14"/>
      <c r="T668" s="14"/>
      <c r="U668" s="14"/>
    </row>
    <row r="669" spans="1:21">
      <c r="A669" s="14" t="str">
        <f>농가정보!$C$7</f>
        <v>김관섭</v>
      </c>
      <c r="B669" s="2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39"/>
      <c r="R669" s="14"/>
      <c r="S669" s="14"/>
      <c r="T669" s="14"/>
      <c r="U669" s="14"/>
    </row>
    <row r="670" spans="1:21">
      <c r="A670" s="14" t="str">
        <f>농가정보!$C$7</f>
        <v>김관섭</v>
      </c>
      <c r="B670" s="2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38"/>
      <c r="R670" s="14"/>
      <c r="S670" s="14"/>
      <c r="T670" s="14"/>
      <c r="U670" s="14"/>
    </row>
    <row r="671" spans="1:21">
      <c r="A671" s="14" t="str">
        <f>농가정보!$C$7</f>
        <v>김관섭</v>
      </c>
      <c r="B671" s="2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39"/>
      <c r="R671" s="14"/>
      <c r="S671" s="14"/>
      <c r="T671" s="14"/>
      <c r="U671" s="14"/>
    </row>
    <row r="672" spans="1:21">
      <c r="A672" s="14" t="str">
        <f>농가정보!$C$7</f>
        <v>김관섭</v>
      </c>
      <c r="B672" s="2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38"/>
      <c r="R672" s="14"/>
      <c r="S672" s="14"/>
      <c r="T672" s="14"/>
      <c r="U672" s="14"/>
    </row>
    <row r="673" spans="1:21">
      <c r="A673" s="14" t="str">
        <f>농가정보!$C$7</f>
        <v>김관섭</v>
      </c>
      <c r="B673" s="2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39"/>
      <c r="R673" s="14"/>
      <c r="S673" s="14"/>
      <c r="T673" s="14"/>
      <c r="U673" s="14"/>
    </row>
    <row r="674" spans="1:21">
      <c r="A674" s="14" t="str">
        <f>농가정보!$C$7</f>
        <v>김관섭</v>
      </c>
      <c r="B674" s="2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38"/>
      <c r="R674" s="14"/>
      <c r="S674" s="14"/>
      <c r="T674" s="14"/>
      <c r="U674" s="14"/>
    </row>
    <row r="675" spans="1:21">
      <c r="A675" s="14" t="str">
        <f>농가정보!$C$7</f>
        <v>김관섭</v>
      </c>
      <c r="B675" s="2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39"/>
      <c r="R675" s="14"/>
      <c r="S675" s="14"/>
      <c r="T675" s="14"/>
      <c r="U675" s="14"/>
    </row>
    <row r="676" spans="1:21">
      <c r="A676" s="14" t="str">
        <f>농가정보!$C$7</f>
        <v>김관섭</v>
      </c>
      <c r="B676" s="2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38"/>
      <c r="R676" s="14"/>
      <c r="S676" s="14"/>
      <c r="T676" s="14"/>
      <c r="U676" s="14"/>
    </row>
    <row r="677" spans="1:21">
      <c r="A677" s="14" t="str">
        <f>농가정보!$C$7</f>
        <v>김관섭</v>
      </c>
      <c r="B677" s="2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39"/>
      <c r="R677" s="14"/>
      <c r="S677" s="14"/>
      <c r="T677" s="14"/>
      <c r="U677" s="14"/>
    </row>
    <row r="678" spans="1:21">
      <c r="A678" s="14" t="str">
        <f>농가정보!$C$7</f>
        <v>김관섭</v>
      </c>
      <c r="B678" s="2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38"/>
      <c r="R678" s="14"/>
      <c r="S678" s="14"/>
      <c r="T678" s="14"/>
      <c r="U678" s="14"/>
    </row>
    <row r="679" spans="1:21">
      <c r="A679" s="14" t="str">
        <f>농가정보!$C$7</f>
        <v>김관섭</v>
      </c>
      <c r="B679" s="2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39"/>
      <c r="R679" s="14"/>
      <c r="S679" s="14"/>
      <c r="T679" s="14"/>
      <c r="U679" s="14"/>
    </row>
    <row r="680" spans="1:21">
      <c r="A680" s="14" t="str">
        <f>농가정보!$C$7</f>
        <v>김관섭</v>
      </c>
      <c r="B680" s="2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38"/>
      <c r="R680" s="14"/>
      <c r="S680" s="14"/>
      <c r="T680" s="14"/>
      <c r="U680" s="14"/>
    </row>
    <row r="681" spans="1:21" ht="17.5" thickBot="1">
      <c r="A681" s="25" t="str">
        <f>농가정보!$C$7</f>
        <v>김관섭</v>
      </c>
      <c r="B681" s="26"/>
      <c r="C681" s="25"/>
      <c r="D681" s="25"/>
      <c r="E681" s="25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140"/>
      <c r="R681" s="25"/>
      <c r="S681" s="25"/>
      <c r="T681" s="25"/>
      <c r="U681" s="25"/>
    </row>
    <row r="682" spans="1:21" ht="17.5" thickTop="1">
      <c r="A682" s="14" t="str">
        <f>농가정보!$C$7</f>
        <v>김관섭</v>
      </c>
      <c r="B682" s="2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38"/>
      <c r="R682" s="14"/>
      <c r="S682" s="14"/>
      <c r="T682" s="14"/>
      <c r="U682" s="14"/>
    </row>
    <row r="683" spans="1:21">
      <c r="A683" s="14" t="str">
        <f>농가정보!$C$7</f>
        <v>김관섭</v>
      </c>
      <c r="B683" s="2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39"/>
      <c r="R683" s="14"/>
      <c r="S683" s="14"/>
      <c r="T683" s="14"/>
      <c r="U683" s="14"/>
    </row>
    <row r="684" spans="1:21">
      <c r="A684" s="14" t="str">
        <f>농가정보!$C$7</f>
        <v>김관섭</v>
      </c>
      <c r="B684" s="2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38"/>
      <c r="R684" s="14"/>
      <c r="S684" s="14"/>
      <c r="T684" s="14"/>
      <c r="U684" s="14"/>
    </row>
    <row r="685" spans="1:21">
      <c r="A685" s="14" t="str">
        <f>농가정보!$C$7</f>
        <v>김관섭</v>
      </c>
      <c r="B685" s="2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39"/>
      <c r="R685" s="14"/>
      <c r="S685" s="14"/>
      <c r="T685" s="14"/>
      <c r="U685" s="14"/>
    </row>
    <row r="686" spans="1:21">
      <c r="A686" s="14" t="str">
        <f>농가정보!$C$7</f>
        <v>김관섭</v>
      </c>
      <c r="B686" s="2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38"/>
      <c r="R686" s="14"/>
      <c r="S686" s="14"/>
      <c r="T686" s="14"/>
      <c r="U686" s="14"/>
    </row>
    <row r="687" spans="1:21">
      <c r="A687" s="14" t="str">
        <f>농가정보!$C$7</f>
        <v>김관섭</v>
      </c>
      <c r="B687" s="2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39"/>
      <c r="R687" s="14"/>
      <c r="S687" s="14"/>
      <c r="T687" s="14"/>
      <c r="U687" s="14"/>
    </row>
    <row r="688" spans="1:21">
      <c r="A688" s="14" t="str">
        <f>농가정보!$C$7</f>
        <v>김관섭</v>
      </c>
      <c r="B688" s="2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38"/>
      <c r="R688" s="14"/>
      <c r="S688" s="14"/>
      <c r="T688" s="14"/>
      <c r="U688" s="14"/>
    </row>
    <row r="689" spans="1:21">
      <c r="A689" s="14" t="str">
        <f>농가정보!$C$7</f>
        <v>김관섭</v>
      </c>
      <c r="B689" s="2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39"/>
      <c r="R689" s="14"/>
      <c r="S689" s="14"/>
      <c r="T689" s="14"/>
      <c r="U689" s="14"/>
    </row>
    <row r="690" spans="1:21">
      <c r="A690" s="14" t="str">
        <f>농가정보!$C$7</f>
        <v>김관섭</v>
      </c>
      <c r="B690" s="2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38"/>
      <c r="R690" s="14"/>
      <c r="S690" s="14"/>
      <c r="T690" s="14"/>
      <c r="U690" s="14"/>
    </row>
    <row r="691" spans="1:21">
      <c r="A691" s="14" t="str">
        <f>농가정보!$C$7</f>
        <v>김관섭</v>
      </c>
      <c r="B691" s="2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39"/>
      <c r="R691" s="14"/>
      <c r="S691" s="14"/>
      <c r="T691" s="14"/>
      <c r="U691" s="14"/>
    </row>
    <row r="692" spans="1:21">
      <c r="A692" s="14" t="str">
        <f>농가정보!$C$7</f>
        <v>김관섭</v>
      </c>
      <c r="B692" s="2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38"/>
      <c r="R692" s="14"/>
      <c r="S692" s="14"/>
      <c r="T692" s="14"/>
      <c r="U692" s="14"/>
    </row>
    <row r="693" spans="1:21">
      <c r="A693" s="14" t="str">
        <f>농가정보!$C$7</f>
        <v>김관섭</v>
      </c>
      <c r="B693" s="2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39"/>
      <c r="R693" s="14"/>
      <c r="S693" s="14"/>
      <c r="T693" s="14"/>
      <c r="U693" s="14"/>
    </row>
    <row r="694" spans="1:21">
      <c r="A694" s="14" t="str">
        <f>농가정보!$C$7</f>
        <v>김관섭</v>
      </c>
      <c r="B694" s="2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38"/>
      <c r="R694" s="14"/>
      <c r="S694" s="14"/>
      <c r="T694" s="14"/>
      <c r="U694" s="14"/>
    </row>
    <row r="695" spans="1:21">
      <c r="A695" s="14" t="str">
        <f>농가정보!$C$7</f>
        <v>김관섭</v>
      </c>
      <c r="B695" s="2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39"/>
      <c r="R695" s="14"/>
      <c r="S695" s="14"/>
      <c r="T695" s="14"/>
      <c r="U695" s="14"/>
    </row>
    <row r="696" spans="1:21">
      <c r="A696" s="14" t="str">
        <f>농가정보!$C$7</f>
        <v>김관섭</v>
      </c>
      <c r="B696" s="2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38"/>
      <c r="R696" s="14"/>
      <c r="S696" s="14"/>
      <c r="T696" s="14"/>
      <c r="U696" s="14"/>
    </row>
    <row r="697" spans="1:21">
      <c r="A697" s="14" t="str">
        <f>농가정보!$C$7</f>
        <v>김관섭</v>
      </c>
      <c r="B697" s="2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39"/>
      <c r="R697" s="14"/>
      <c r="S697" s="14"/>
      <c r="T697" s="14"/>
      <c r="U697" s="14"/>
    </row>
    <row r="698" spans="1:21">
      <c r="A698" s="14" t="str">
        <f>농가정보!$C$7</f>
        <v>김관섭</v>
      </c>
      <c r="B698" s="2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38"/>
      <c r="R698" s="14"/>
      <c r="S698" s="14"/>
      <c r="T698" s="14"/>
      <c r="U698" s="14"/>
    </row>
    <row r="699" spans="1:21">
      <c r="A699" s="14" t="str">
        <f>농가정보!$C$7</f>
        <v>김관섭</v>
      </c>
      <c r="B699" s="2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39"/>
      <c r="R699" s="14"/>
      <c r="S699" s="14"/>
      <c r="T699" s="14"/>
      <c r="U699" s="14"/>
    </row>
    <row r="700" spans="1:21">
      <c r="A700" s="14" t="str">
        <f>농가정보!$C$7</f>
        <v>김관섭</v>
      </c>
      <c r="B700" s="2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38"/>
      <c r="R700" s="14"/>
      <c r="S700" s="14"/>
      <c r="T700" s="14"/>
      <c r="U700" s="14"/>
    </row>
    <row r="701" spans="1:21" ht="17.5" thickBot="1">
      <c r="A701" s="25" t="str">
        <f>농가정보!$C$7</f>
        <v>김관섭</v>
      </c>
      <c r="B701" s="26"/>
      <c r="C701" s="25"/>
      <c r="D701" s="25"/>
      <c r="E701" s="25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140"/>
      <c r="R701" s="25"/>
      <c r="S701" s="25"/>
      <c r="T701" s="25"/>
      <c r="U701" s="25"/>
    </row>
    <row r="702" spans="1:21" ht="17.5" thickTop="1">
      <c r="A702" s="14" t="str">
        <f>농가정보!$C$7</f>
        <v>김관섭</v>
      </c>
      <c r="B702" s="2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38"/>
      <c r="R702" s="14"/>
      <c r="S702" s="14"/>
      <c r="T702" s="14"/>
      <c r="U702" s="14"/>
    </row>
    <row r="703" spans="1:21">
      <c r="A703" s="14" t="str">
        <f>농가정보!$C$7</f>
        <v>김관섭</v>
      </c>
      <c r="B703" s="2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39"/>
      <c r="R703" s="14"/>
      <c r="S703" s="14"/>
      <c r="T703" s="14"/>
      <c r="U703" s="14"/>
    </row>
    <row r="704" spans="1:21">
      <c r="A704" s="14" t="str">
        <f>농가정보!$C$7</f>
        <v>김관섭</v>
      </c>
      <c r="B704" s="2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38"/>
      <c r="R704" s="14"/>
      <c r="S704" s="14"/>
      <c r="T704" s="14"/>
      <c r="U704" s="14"/>
    </row>
    <row r="705" spans="1:21">
      <c r="A705" s="14" t="str">
        <f>농가정보!$C$7</f>
        <v>김관섭</v>
      </c>
      <c r="B705" s="2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39"/>
      <c r="R705" s="14"/>
      <c r="S705" s="14"/>
      <c r="T705" s="14"/>
      <c r="U705" s="14"/>
    </row>
    <row r="706" spans="1:21">
      <c r="A706" s="14" t="str">
        <f>농가정보!$C$7</f>
        <v>김관섭</v>
      </c>
      <c r="B706" s="2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38"/>
      <c r="R706" s="14"/>
      <c r="S706" s="14"/>
      <c r="T706" s="14"/>
      <c r="U706" s="14"/>
    </row>
    <row r="707" spans="1:21">
      <c r="A707" s="14" t="str">
        <f>농가정보!$C$7</f>
        <v>김관섭</v>
      </c>
      <c r="B707" s="2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39"/>
      <c r="R707" s="14"/>
      <c r="S707" s="14"/>
      <c r="T707" s="14"/>
      <c r="U707" s="14"/>
    </row>
    <row r="708" spans="1:21">
      <c r="A708" s="14" t="str">
        <f>농가정보!$C$7</f>
        <v>김관섭</v>
      </c>
      <c r="B708" s="2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38"/>
      <c r="R708" s="14"/>
      <c r="S708" s="14"/>
      <c r="T708" s="14"/>
      <c r="U708" s="14"/>
    </row>
    <row r="709" spans="1:21">
      <c r="A709" s="14" t="str">
        <f>농가정보!$C$7</f>
        <v>김관섭</v>
      </c>
      <c r="B709" s="2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39"/>
      <c r="R709" s="14"/>
      <c r="S709" s="14"/>
      <c r="T709" s="14"/>
      <c r="U709" s="14"/>
    </row>
    <row r="710" spans="1:21">
      <c r="A710" s="14" t="str">
        <f>농가정보!$C$7</f>
        <v>김관섭</v>
      </c>
      <c r="B710" s="2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38"/>
      <c r="R710" s="14"/>
      <c r="S710" s="14"/>
      <c r="T710" s="14"/>
      <c r="U710" s="14"/>
    </row>
    <row r="711" spans="1:21">
      <c r="A711" s="14" t="str">
        <f>농가정보!$C$7</f>
        <v>김관섭</v>
      </c>
      <c r="B711" s="2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39"/>
      <c r="R711" s="14"/>
      <c r="S711" s="14"/>
      <c r="T711" s="14"/>
      <c r="U711" s="14"/>
    </row>
    <row r="712" spans="1:21">
      <c r="A712" s="14" t="str">
        <f>농가정보!$C$7</f>
        <v>김관섭</v>
      </c>
      <c r="B712" s="2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38"/>
      <c r="R712" s="14"/>
      <c r="S712" s="14"/>
      <c r="T712" s="14"/>
      <c r="U712" s="14"/>
    </row>
    <row r="713" spans="1:21">
      <c r="A713" s="14" t="str">
        <f>농가정보!$C$7</f>
        <v>김관섭</v>
      </c>
      <c r="B713" s="2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39"/>
      <c r="R713" s="14"/>
      <c r="S713" s="14"/>
      <c r="T713" s="14"/>
      <c r="U713" s="14"/>
    </row>
    <row r="714" spans="1:21">
      <c r="A714" s="14" t="str">
        <f>농가정보!$C$7</f>
        <v>김관섭</v>
      </c>
      <c r="B714" s="2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38"/>
      <c r="R714" s="14"/>
      <c r="S714" s="14"/>
      <c r="T714" s="14"/>
      <c r="U714" s="14"/>
    </row>
    <row r="715" spans="1:21">
      <c r="A715" s="14" t="str">
        <f>농가정보!$C$7</f>
        <v>김관섭</v>
      </c>
      <c r="B715" s="2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39"/>
      <c r="R715" s="14"/>
      <c r="S715" s="14"/>
      <c r="T715" s="14"/>
      <c r="U715" s="14"/>
    </row>
    <row r="716" spans="1:21">
      <c r="A716" s="14" t="str">
        <f>농가정보!$C$7</f>
        <v>김관섭</v>
      </c>
      <c r="B716" s="2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38"/>
      <c r="R716" s="14"/>
      <c r="S716" s="14"/>
      <c r="T716" s="14"/>
      <c r="U716" s="14"/>
    </row>
    <row r="717" spans="1:21">
      <c r="A717" s="14" t="str">
        <f>농가정보!$C$7</f>
        <v>김관섭</v>
      </c>
      <c r="B717" s="2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39"/>
      <c r="R717" s="14"/>
      <c r="S717" s="14"/>
      <c r="T717" s="14"/>
      <c r="U717" s="14"/>
    </row>
    <row r="718" spans="1:21">
      <c r="A718" s="14" t="str">
        <f>농가정보!$C$7</f>
        <v>김관섭</v>
      </c>
      <c r="B718" s="2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38"/>
      <c r="R718" s="14"/>
      <c r="S718" s="14"/>
      <c r="T718" s="14"/>
      <c r="U718" s="14"/>
    </row>
    <row r="719" spans="1:21">
      <c r="A719" s="14" t="str">
        <f>농가정보!$C$7</f>
        <v>김관섭</v>
      </c>
      <c r="B719" s="2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39"/>
      <c r="R719" s="14"/>
      <c r="S719" s="14"/>
      <c r="T719" s="14"/>
      <c r="U719" s="14"/>
    </row>
    <row r="720" spans="1:21">
      <c r="A720" s="14" t="str">
        <f>농가정보!$C$7</f>
        <v>김관섭</v>
      </c>
      <c r="B720" s="2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38"/>
      <c r="R720" s="14"/>
      <c r="S720" s="14"/>
      <c r="T720" s="14"/>
      <c r="U720" s="14"/>
    </row>
    <row r="721" spans="1:21" ht="17.5" thickBot="1">
      <c r="A721" s="25" t="str">
        <f>농가정보!$C$7</f>
        <v>김관섭</v>
      </c>
      <c r="B721" s="26"/>
      <c r="C721" s="25"/>
      <c r="D721" s="25"/>
      <c r="E721" s="25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140"/>
      <c r="R721" s="25"/>
      <c r="S721" s="25"/>
      <c r="T721" s="25"/>
      <c r="U721" s="25"/>
    </row>
    <row r="722" spans="1:21" ht="17.5" thickTop="1">
      <c r="A722" s="14" t="str">
        <f>농가정보!$C$7</f>
        <v>김관섭</v>
      </c>
      <c r="B722" s="2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38"/>
      <c r="R722" s="14"/>
      <c r="S722" s="14"/>
      <c r="T722" s="14"/>
      <c r="U722" s="14"/>
    </row>
    <row r="723" spans="1:21">
      <c r="A723" s="14" t="str">
        <f>농가정보!$C$7</f>
        <v>김관섭</v>
      </c>
      <c r="B723" s="2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39"/>
      <c r="R723" s="14"/>
      <c r="S723" s="14"/>
      <c r="T723" s="14"/>
      <c r="U723" s="14"/>
    </row>
    <row r="724" spans="1:21">
      <c r="A724" s="14" t="str">
        <f>농가정보!$C$7</f>
        <v>김관섭</v>
      </c>
      <c r="B724" s="2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38"/>
      <c r="R724" s="14"/>
      <c r="S724" s="14"/>
      <c r="T724" s="14"/>
      <c r="U724" s="14"/>
    </row>
    <row r="725" spans="1:21">
      <c r="A725" s="14" t="str">
        <f>농가정보!$C$7</f>
        <v>김관섭</v>
      </c>
      <c r="B725" s="2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39"/>
      <c r="R725" s="14"/>
      <c r="S725" s="14"/>
      <c r="T725" s="14"/>
      <c r="U725" s="14"/>
    </row>
    <row r="726" spans="1:21">
      <c r="A726" s="14" t="str">
        <f>농가정보!$C$7</f>
        <v>김관섭</v>
      </c>
      <c r="B726" s="2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38"/>
      <c r="R726" s="14"/>
      <c r="S726" s="14"/>
      <c r="T726" s="14"/>
      <c r="U726" s="14"/>
    </row>
    <row r="727" spans="1:21">
      <c r="A727" s="14" t="str">
        <f>농가정보!$C$7</f>
        <v>김관섭</v>
      </c>
      <c r="B727" s="2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39"/>
      <c r="R727" s="14"/>
      <c r="S727" s="14"/>
      <c r="T727" s="14"/>
      <c r="U727" s="14"/>
    </row>
    <row r="728" spans="1:21">
      <c r="A728" s="14" t="str">
        <f>농가정보!$C$7</f>
        <v>김관섭</v>
      </c>
      <c r="B728" s="2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38"/>
      <c r="R728" s="14"/>
      <c r="S728" s="14"/>
      <c r="T728" s="14"/>
      <c r="U728" s="14"/>
    </row>
    <row r="729" spans="1:21">
      <c r="A729" s="14" t="str">
        <f>농가정보!$C$7</f>
        <v>김관섭</v>
      </c>
      <c r="B729" s="2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39"/>
      <c r="R729" s="14"/>
      <c r="S729" s="14"/>
      <c r="T729" s="14"/>
      <c r="U729" s="14"/>
    </row>
    <row r="730" spans="1:21">
      <c r="A730" s="14" t="str">
        <f>농가정보!$C$7</f>
        <v>김관섭</v>
      </c>
      <c r="B730" s="2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38"/>
      <c r="R730" s="14"/>
      <c r="S730" s="14"/>
      <c r="T730" s="14"/>
      <c r="U730" s="14"/>
    </row>
    <row r="731" spans="1:21">
      <c r="A731" s="14" t="str">
        <f>농가정보!$C$7</f>
        <v>김관섭</v>
      </c>
      <c r="B731" s="2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39"/>
      <c r="R731" s="14"/>
      <c r="S731" s="14"/>
      <c r="T731" s="14"/>
      <c r="U731" s="14"/>
    </row>
    <row r="732" spans="1:21">
      <c r="A732" s="14" t="str">
        <f>농가정보!$C$7</f>
        <v>김관섭</v>
      </c>
      <c r="B732" s="2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38"/>
      <c r="R732" s="14"/>
      <c r="S732" s="14"/>
      <c r="T732" s="14"/>
      <c r="U732" s="14"/>
    </row>
    <row r="733" spans="1:21">
      <c r="A733" s="14" t="str">
        <f>농가정보!$C$7</f>
        <v>김관섭</v>
      </c>
      <c r="B733" s="2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39"/>
      <c r="R733" s="14"/>
      <c r="S733" s="14"/>
      <c r="T733" s="14"/>
      <c r="U733" s="14"/>
    </row>
    <row r="734" spans="1:21">
      <c r="A734" s="14" t="str">
        <f>농가정보!$C$7</f>
        <v>김관섭</v>
      </c>
      <c r="B734" s="2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38"/>
      <c r="R734" s="14"/>
      <c r="S734" s="14"/>
      <c r="T734" s="14"/>
      <c r="U734" s="14"/>
    </row>
    <row r="735" spans="1:21">
      <c r="A735" s="14" t="str">
        <f>농가정보!$C$7</f>
        <v>김관섭</v>
      </c>
      <c r="B735" s="2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39"/>
      <c r="R735" s="14"/>
      <c r="S735" s="14"/>
      <c r="T735" s="14"/>
      <c r="U735" s="14"/>
    </row>
    <row r="736" spans="1:21">
      <c r="A736" s="14" t="str">
        <f>농가정보!$C$7</f>
        <v>김관섭</v>
      </c>
      <c r="B736" s="2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38"/>
      <c r="R736" s="14"/>
      <c r="S736" s="14"/>
      <c r="T736" s="14"/>
      <c r="U736" s="14"/>
    </row>
    <row r="737" spans="1:21">
      <c r="A737" s="14" t="str">
        <f>농가정보!$C$7</f>
        <v>김관섭</v>
      </c>
      <c r="B737" s="2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39"/>
      <c r="R737" s="14"/>
      <c r="S737" s="14"/>
      <c r="T737" s="14"/>
      <c r="U737" s="14"/>
    </row>
    <row r="738" spans="1:21">
      <c r="A738" s="14" t="str">
        <f>농가정보!$C$7</f>
        <v>김관섭</v>
      </c>
      <c r="B738" s="2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38"/>
      <c r="R738" s="14"/>
      <c r="S738" s="14"/>
      <c r="T738" s="14"/>
      <c r="U738" s="14"/>
    </row>
    <row r="739" spans="1:21">
      <c r="A739" s="14" t="str">
        <f>농가정보!$C$7</f>
        <v>김관섭</v>
      </c>
      <c r="B739" s="2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39"/>
      <c r="R739" s="14"/>
      <c r="S739" s="14"/>
      <c r="T739" s="14"/>
      <c r="U739" s="14"/>
    </row>
    <row r="740" spans="1:21">
      <c r="A740" s="14" t="str">
        <f>농가정보!$C$7</f>
        <v>김관섭</v>
      </c>
      <c r="B740" s="2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38"/>
      <c r="R740" s="14"/>
      <c r="S740" s="14"/>
      <c r="T740" s="14"/>
      <c r="U740" s="14"/>
    </row>
    <row r="741" spans="1:21" ht="17.5" thickBot="1">
      <c r="A741" s="25" t="str">
        <f>농가정보!$C$7</f>
        <v>김관섭</v>
      </c>
      <c r="B741" s="26"/>
      <c r="C741" s="25"/>
      <c r="D741" s="25"/>
      <c r="E741" s="25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140"/>
      <c r="R741" s="25"/>
      <c r="S741" s="25"/>
      <c r="T741" s="25"/>
      <c r="U741" s="25"/>
    </row>
    <row r="742" spans="1:21" ht="17.5" thickTop="1">
      <c r="A742" s="14" t="str">
        <f>농가정보!$C$7</f>
        <v>김관섭</v>
      </c>
      <c r="B742" s="2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38"/>
      <c r="R742" s="14"/>
      <c r="S742" s="14"/>
      <c r="T742" s="14"/>
      <c r="U742" s="14"/>
    </row>
    <row r="743" spans="1:21">
      <c r="A743" s="14" t="str">
        <f>농가정보!$C$7</f>
        <v>김관섭</v>
      </c>
      <c r="B743" s="2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39"/>
      <c r="R743" s="14"/>
      <c r="S743" s="14"/>
      <c r="T743" s="14"/>
      <c r="U743" s="14"/>
    </row>
    <row r="744" spans="1:21">
      <c r="A744" s="14" t="str">
        <f>농가정보!$C$7</f>
        <v>김관섭</v>
      </c>
      <c r="B744" s="2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38"/>
      <c r="R744" s="14"/>
      <c r="S744" s="14"/>
      <c r="T744" s="14"/>
      <c r="U744" s="14"/>
    </row>
    <row r="745" spans="1:21">
      <c r="A745" s="14" t="str">
        <f>농가정보!$C$7</f>
        <v>김관섭</v>
      </c>
      <c r="B745" s="2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39"/>
      <c r="R745" s="14"/>
      <c r="S745" s="14"/>
      <c r="T745" s="14"/>
      <c r="U745" s="14"/>
    </row>
    <row r="746" spans="1:21">
      <c r="A746" s="14" t="str">
        <f>농가정보!$C$7</f>
        <v>김관섭</v>
      </c>
      <c r="B746" s="2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38"/>
      <c r="R746" s="14"/>
      <c r="S746" s="14"/>
      <c r="T746" s="14"/>
      <c r="U746" s="14"/>
    </row>
    <row r="747" spans="1:21">
      <c r="A747" s="14" t="str">
        <f>농가정보!$C$7</f>
        <v>김관섭</v>
      </c>
      <c r="B747" s="2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39"/>
      <c r="R747" s="14"/>
      <c r="S747" s="14"/>
      <c r="T747" s="14"/>
      <c r="U747" s="14"/>
    </row>
    <row r="748" spans="1:21">
      <c r="A748" s="14" t="str">
        <f>농가정보!$C$7</f>
        <v>김관섭</v>
      </c>
      <c r="B748" s="2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38"/>
      <c r="R748" s="14"/>
      <c r="S748" s="14"/>
      <c r="T748" s="14"/>
      <c r="U748" s="14"/>
    </row>
    <row r="749" spans="1:21">
      <c r="A749" s="14" t="str">
        <f>농가정보!$C$7</f>
        <v>김관섭</v>
      </c>
      <c r="B749" s="2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39"/>
      <c r="R749" s="14"/>
      <c r="S749" s="14"/>
      <c r="T749" s="14"/>
      <c r="U749" s="14"/>
    </row>
    <row r="750" spans="1:21">
      <c r="A750" s="14" t="str">
        <f>농가정보!$C$7</f>
        <v>김관섭</v>
      </c>
      <c r="B750" s="2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38"/>
      <c r="R750" s="14"/>
      <c r="S750" s="14"/>
      <c r="T750" s="14"/>
      <c r="U750" s="14"/>
    </row>
    <row r="751" spans="1:21">
      <c r="A751" s="14" t="str">
        <f>농가정보!$C$7</f>
        <v>김관섭</v>
      </c>
      <c r="B751" s="2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39"/>
      <c r="R751" s="14"/>
      <c r="S751" s="14"/>
      <c r="T751" s="14"/>
      <c r="U751" s="14"/>
    </row>
    <row r="752" spans="1:21">
      <c r="A752" s="14" t="str">
        <f>농가정보!$C$7</f>
        <v>김관섭</v>
      </c>
      <c r="B752" s="2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38"/>
      <c r="R752" s="14"/>
      <c r="S752" s="14"/>
      <c r="T752" s="14"/>
      <c r="U752" s="14"/>
    </row>
    <row r="753" spans="1:21">
      <c r="A753" s="14" t="str">
        <f>농가정보!$C$7</f>
        <v>김관섭</v>
      </c>
      <c r="B753" s="2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39"/>
      <c r="R753" s="14"/>
      <c r="S753" s="14"/>
      <c r="T753" s="14"/>
      <c r="U753" s="14"/>
    </row>
    <row r="754" spans="1:21">
      <c r="A754" s="14" t="str">
        <f>농가정보!$C$7</f>
        <v>김관섭</v>
      </c>
      <c r="B754" s="2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38"/>
      <c r="R754" s="14"/>
      <c r="S754" s="14"/>
      <c r="T754" s="14"/>
      <c r="U754" s="14"/>
    </row>
    <row r="755" spans="1:21">
      <c r="A755" s="14" t="str">
        <f>농가정보!$C$7</f>
        <v>김관섭</v>
      </c>
      <c r="B755" s="2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39"/>
      <c r="R755" s="14"/>
      <c r="S755" s="14"/>
      <c r="T755" s="14"/>
      <c r="U755" s="14"/>
    </row>
    <row r="756" spans="1:21">
      <c r="A756" s="14" t="str">
        <f>농가정보!$C$7</f>
        <v>김관섭</v>
      </c>
      <c r="B756" s="2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38"/>
      <c r="R756" s="14"/>
      <c r="S756" s="14"/>
      <c r="T756" s="14"/>
      <c r="U756" s="14"/>
    </row>
    <row r="757" spans="1:21">
      <c r="A757" s="14" t="str">
        <f>농가정보!$C$7</f>
        <v>김관섭</v>
      </c>
      <c r="B757" s="2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39"/>
      <c r="R757" s="14"/>
      <c r="S757" s="14"/>
      <c r="T757" s="14"/>
      <c r="U757" s="14"/>
    </row>
    <row r="758" spans="1:21">
      <c r="A758" s="14" t="str">
        <f>농가정보!$C$7</f>
        <v>김관섭</v>
      </c>
      <c r="B758" s="2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38"/>
      <c r="R758" s="14"/>
      <c r="S758" s="14"/>
      <c r="T758" s="14"/>
      <c r="U758" s="14"/>
    </row>
    <row r="759" spans="1:21">
      <c r="A759" s="14" t="str">
        <f>농가정보!$C$7</f>
        <v>김관섭</v>
      </c>
      <c r="B759" s="2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39"/>
      <c r="R759" s="14"/>
      <c r="S759" s="14"/>
      <c r="T759" s="14"/>
      <c r="U759" s="14"/>
    </row>
    <row r="760" spans="1:21">
      <c r="A760" s="14" t="str">
        <f>농가정보!$C$7</f>
        <v>김관섭</v>
      </c>
      <c r="B760" s="2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38"/>
      <c r="R760" s="14"/>
      <c r="S760" s="14"/>
      <c r="T760" s="14"/>
      <c r="U760" s="14"/>
    </row>
    <row r="761" spans="1:21" ht="17.5" thickBot="1">
      <c r="A761" s="25" t="str">
        <f>농가정보!$C$7</f>
        <v>김관섭</v>
      </c>
      <c r="B761" s="26"/>
      <c r="C761" s="25"/>
      <c r="D761" s="25"/>
      <c r="E761" s="25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140"/>
      <c r="R761" s="25"/>
      <c r="S761" s="25"/>
      <c r="T761" s="25"/>
      <c r="U761" s="25"/>
    </row>
    <row r="762" spans="1:21" ht="17.5" thickTop="1">
      <c r="A762" s="14" t="str">
        <f>농가정보!$C$7</f>
        <v>김관섭</v>
      </c>
      <c r="B762" s="2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38"/>
      <c r="R762" s="14"/>
      <c r="S762" s="14"/>
      <c r="T762" s="14"/>
      <c r="U762" s="14"/>
    </row>
    <row r="763" spans="1:21">
      <c r="A763" s="14" t="str">
        <f>농가정보!$C$7</f>
        <v>김관섭</v>
      </c>
      <c r="B763" s="2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39"/>
      <c r="R763" s="14"/>
      <c r="S763" s="14"/>
      <c r="T763" s="14"/>
      <c r="U763" s="14"/>
    </row>
    <row r="764" spans="1:21">
      <c r="A764" s="14" t="str">
        <f>농가정보!$C$7</f>
        <v>김관섭</v>
      </c>
      <c r="B764" s="2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38"/>
      <c r="R764" s="14"/>
      <c r="S764" s="14"/>
      <c r="T764" s="14"/>
      <c r="U764" s="14"/>
    </row>
    <row r="765" spans="1:21">
      <c r="A765" s="14" t="str">
        <f>농가정보!$C$7</f>
        <v>김관섭</v>
      </c>
      <c r="B765" s="2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39"/>
      <c r="R765" s="14"/>
      <c r="S765" s="14"/>
      <c r="T765" s="14"/>
      <c r="U765" s="14"/>
    </row>
    <row r="766" spans="1:21">
      <c r="A766" s="14" t="str">
        <f>농가정보!$C$7</f>
        <v>김관섭</v>
      </c>
      <c r="B766" s="2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38"/>
      <c r="R766" s="14"/>
      <c r="S766" s="14"/>
      <c r="T766" s="14"/>
      <c r="U766" s="14"/>
    </row>
    <row r="767" spans="1:21">
      <c r="A767" s="14" t="str">
        <f>농가정보!$C$7</f>
        <v>김관섭</v>
      </c>
      <c r="B767" s="2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39"/>
      <c r="R767" s="14"/>
      <c r="S767" s="14"/>
      <c r="T767" s="14"/>
      <c r="U767" s="14"/>
    </row>
    <row r="768" spans="1:21">
      <c r="A768" s="14" t="str">
        <f>농가정보!$C$7</f>
        <v>김관섭</v>
      </c>
      <c r="B768" s="2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38"/>
      <c r="R768" s="14"/>
      <c r="S768" s="14"/>
      <c r="T768" s="14"/>
      <c r="U768" s="14"/>
    </row>
    <row r="769" spans="1:21">
      <c r="A769" s="14" t="str">
        <f>농가정보!$C$7</f>
        <v>김관섭</v>
      </c>
      <c r="B769" s="2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39"/>
      <c r="R769" s="14"/>
      <c r="S769" s="14"/>
      <c r="T769" s="14"/>
      <c r="U769" s="14"/>
    </row>
    <row r="770" spans="1:21">
      <c r="A770" s="14" t="str">
        <f>농가정보!$C$7</f>
        <v>김관섭</v>
      </c>
      <c r="B770" s="2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38"/>
      <c r="R770" s="14"/>
      <c r="S770" s="14"/>
      <c r="T770" s="14"/>
      <c r="U770" s="14"/>
    </row>
    <row r="771" spans="1:21">
      <c r="A771" s="14" t="str">
        <f>농가정보!$C$7</f>
        <v>김관섭</v>
      </c>
      <c r="B771" s="2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39"/>
      <c r="R771" s="14"/>
      <c r="S771" s="14"/>
      <c r="T771" s="14"/>
      <c r="U771" s="14"/>
    </row>
    <row r="772" spans="1:21">
      <c r="A772" s="14" t="str">
        <f>농가정보!$C$7</f>
        <v>김관섭</v>
      </c>
      <c r="B772" s="2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38"/>
      <c r="R772" s="14"/>
      <c r="S772" s="14"/>
      <c r="T772" s="14"/>
      <c r="U772" s="14"/>
    </row>
    <row r="773" spans="1:21">
      <c r="A773" s="14" t="str">
        <f>농가정보!$C$7</f>
        <v>김관섭</v>
      </c>
      <c r="B773" s="2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39"/>
      <c r="R773" s="14"/>
      <c r="S773" s="14"/>
      <c r="T773" s="14"/>
      <c r="U773" s="14"/>
    </row>
    <row r="774" spans="1:21">
      <c r="A774" s="14" t="str">
        <f>농가정보!$C$7</f>
        <v>김관섭</v>
      </c>
      <c r="B774" s="2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38"/>
      <c r="R774" s="14"/>
      <c r="S774" s="14"/>
      <c r="T774" s="14"/>
      <c r="U774" s="14"/>
    </row>
    <row r="775" spans="1:21">
      <c r="A775" s="14" t="str">
        <f>농가정보!$C$7</f>
        <v>김관섭</v>
      </c>
      <c r="B775" s="2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39"/>
      <c r="R775" s="14"/>
      <c r="S775" s="14"/>
      <c r="T775" s="14"/>
      <c r="U775" s="14"/>
    </row>
    <row r="776" spans="1:21">
      <c r="A776" s="14" t="str">
        <f>농가정보!$C$7</f>
        <v>김관섭</v>
      </c>
      <c r="B776" s="2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38"/>
      <c r="R776" s="14"/>
      <c r="S776" s="14"/>
      <c r="T776" s="14"/>
      <c r="U776" s="14"/>
    </row>
    <row r="777" spans="1:21">
      <c r="A777" s="14" t="str">
        <f>농가정보!$C$7</f>
        <v>김관섭</v>
      </c>
      <c r="B777" s="2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39"/>
      <c r="R777" s="14"/>
      <c r="S777" s="14"/>
      <c r="T777" s="14"/>
      <c r="U777" s="14"/>
    </row>
    <row r="778" spans="1:21">
      <c r="A778" s="14" t="str">
        <f>농가정보!$C$7</f>
        <v>김관섭</v>
      </c>
      <c r="B778" s="2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38"/>
      <c r="R778" s="14"/>
      <c r="S778" s="14"/>
      <c r="T778" s="14"/>
      <c r="U778" s="14"/>
    </row>
    <row r="779" spans="1:21">
      <c r="A779" s="14" t="str">
        <f>농가정보!$C$7</f>
        <v>김관섭</v>
      </c>
      <c r="B779" s="2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39"/>
      <c r="R779" s="14"/>
      <c r="S779" s="14"/>
      <c r="T779" s="14"/>
      <c r="U779" s="14"/>
    </row>
    <row r="780" spans="1:21">
      <c r="A780" s="14" t="str">
        <f>농가정보!$C$7</f>
        <v>김관섭</v>
      </c>
      <c r="B780" s="2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38"/>
      <c r="R780" s="14"/>
      <c r="S780" s="14"/>
      <c r="T780" s="14"/>
      <c r="U780" s="14"/>
    </row>
    <row r="781" spans="1:21" ht="17.5" thickBot="1">
      <c r="A781" s="25" t="str">
        <f>농가정보!$C$7</f>
        <v>김관섭</v>
      </c>
      <c r="B781" s="26"/>
      <c r="C781" s="25"/>
      <c r="D781" s="25"/>
      <c r="E781" s="25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140"/>
      <c r="R781" s="25"/>
      <c r="S781" s="25"/>
      <c r="T781" s="25"/>
      <c r="U781" s="25"/>
    </row>
    <row r="782" spans="1:21" ht="17.5" thickTop="1">
      <c r="A782" s="14" t="str">
        <f>농가정보!$C$7</f>
        <v>김관섭</v>
      </c>
      <c r="B782" s="2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38"/>
      <c r="R782" s="14"/>
      <c r="S782" s="14"/>
      <c r="T782" s="14"/>
      <c r="U782" s="14"/>
    </row>
    <row r="783" spans="1:21">
      <c r="A783" s="14" t="str">
        <f>농가정보!$C$7</f>
        <v>김관섭</v>
      </c>
      <c r="B783" s="2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39"/>
      <c r="R783" s="14"/>
      <c r="S783" s="14"/>
      <c r="T783" s="14"/>
      <c r="U783" s="14"/>
    </row>
    <row r="784" spans="1:21">
      <c r="A784" s="14" t="str">
        <f>농가정보!$C$7</f>
        <v>김관섭</v>
      </c>
      <c r="B784" s="2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38"/>
      <c r="R784" s="14"/>
      <c r="S784" s="14"/>
      <c r="T784" s="14"/>
      <c r="U784" s="14"/>
    </row>
    <row r="785" spans="1:21">
      <c r="A785" s="14" t="str">
        <f>농가정보!$C$7</f>
        <v>김관섭</v>
      </c>
      <c r="B785" s="2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39"/>
      <c r="R785" s="14"/>
      <c r="S785" s="14"/>
      <c r="T785" s="14"/>
      <c r="U785" s="14"/>
    </row>
    <row r="786" spans="1:21">
      <c r="A786" s="14" t="str">
        <f>농가정보!$C$7</f>
        <v>김관섭</v>
      </c>
      <c r="B786" s="2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38"/>
      <c r="R786" s="14"/>
      <c r="S786" s="14"/>
      <c r="T786" s="14"/>
      <c r="U786" s="14"/>
    </row>
    <row r="787" spans="1:21">
      <c r="A787" s="14" t="str">
        <f>농가정보!$C$7</f>
        <v>김관섭</v>
      </c>
      <c r="B787" s="2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39"/>
      <c r="R787" s="14"/>
      <c r="S787" s="14"/>
      <c r="T787" s="14"/>
      <c r="U787" s="14"/>
    </row>
    <row r="788" spans="1:21">
      <c r="A788" s="14" t="str">
        <f>농가정보!$C$7</f>
        <v>김관섭</v>
      </c>
      <c r="B788" s="2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38"/>
      <c r="R788" s="14"/>
      <c r="S788" s="14"/>
      <c r="T788" s="14"/>
      <c r="U788" s="14"/>
    </row>
    <row r="789" spans="1:21">
      <c r="A789" s="14" t="str">
        <f>농가정보!$C$7</f>
        <v>김관섭</v>
      </c>
      <c r="B789" s="2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39"/>
      <c r="R789" s="14"/>
      <c r="S789" s="14"/>
      <c r="T789" s="14"/>
      <c r="U789" s="14"/>
    </row>
    <row r="790" spans="1:21">
      <c r="A790" s="14" t="str">
        <f>농가정보!$C$7</f>
        <v>김관섭</v>
      </c>
      <c r="B790" s="2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38"/>
      <c r="R790" s="14"/>
      <c r="S790" s="14"/>
      <c r="T790" s="14"/>
      <c r="U790" s="14"/>
    </row>
    <row r="791" spans="1:21">
      <c r="A791" s="14" t="str">
        <f>농가정보!$C$7</f>
        <v>김관섭</v>
      </c>
      <c r="B791" s="2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39"/>
      <c r="R791" s="14"/>
      <c r="S791" s="14"/>
      <c r="T791" s="14"/>
      <c r="U791" s="14"/>
    </row>
    <row r="792" spans="1:21">
      <c r="A792" s="14" t="str">
        <f>농가정보!$C$7</f>
        <v>김관섭</v>
      </c>
      <c r="B792" s="2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38"/>
      <c r="R792" s="14"/>
      <c r="S792" s="14"/>
      <c r="T792" s="14"/>
      <c r="U792" s="14"/>
    </row>
    <row r="793" spans="1:21">
      <c r="A793" s="14" t="str">
        <f>농가정보!$C$7</f>
        <v>김관섭</v>
      </c>
      <c r="B793" s="2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39"/>
      <c r="R793" s="14"/>
      <c r="S793" s="14"/>
      <c r="T793" s="14"/>
      <c r="U793" s="14"/>
    </row>
    <row r="794" spans="1:21">
      <c r="A794" s="14" t="str">
        <f>농가정보!$C$7</f>
        <v>김관섭</v>
      </c>
      <c r="B794" s="2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38"/>
      <c r="R794" s="14"/>
      <c r="S794" s="14"/>
      <c r="T794" s="14"/>
      <c r="U794" s="14"/>
    </row>
    <row r="795" spans="1:21">
      <c r="A795" s="14" t="str">
        <f>농가정보!$C$7</f>
        <v>김관섭</v>
      </c>
      <c r="B795" s="2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39"/>
      <c r="R795" s="14"/>
      <c r="S795" s="14"/>
      <c r="T795" s="14"/>
      <c r="U795" s="14"/>
    </row>
    <row r="796" spans="1:21">
      <c r="A796" s="14" t="str">
        <f>농가정보!$C$7</f>
        <v>김관섭</v>
      </c>
      <c r="B796" s="2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38"/>
      <c r="R796" s="14"/>
      <c r="S796" s="14"/>
      <c r="T796" s="14"/>
      <c r="U796" s="14"/>
    </row>
    <row r="797" spans="1:21">
      <c r="A797" s="14" t="str">
        <f>농가정보!$C$7</f>
        <v>김관섭</v>
      </c>
      <c r="B797" s="2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39"/>
      <c r="R797" s="14"/>
      <c r="S797" s="14"/>
      <c r="T797" s="14"/>
      <c r="U797" s="14"/>
    </row>
    <row r="798" spans="1:21">
      <c r="A798" s="14" t="str">
        <f>농가정보!$C$7</f>
        <v>김관섭</v>
      </c>
      <c r="B798" s="2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38"/>
      <c r="R798" s="14"/>
      <c r="S798" s="14"/>
      <c r="T798" s="14"/>
      <c r="U798" s="14"/>
    </row>
    <row r="799" spans="1:21">
      <c r="A799" s="14" t="str">
        <f>농가정보!$C$7</f>
        <v>김관섭</v>
      </c>
      <c r="B799" s="2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39"/>
      <c r="R799" s="14"/>
      <c r="S799" s="14"/>
      <c r="T799" s="14"/>
      <c r="U799" s="14"/>
    </row>
    <row r="800" spans="1:21">
      <c r="A800" s="14" t="str">
        <f>농가정보!$C$7</f>
        <v>김관섭</v>
      </c>
      <c r="B800" s="2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38"/>
      <c r="R800" s="14"/>
      <c r="S800" s="14"/>
      <c r="T800" s="14"/>
      <c r="U800" s="14"/>
    </row>
    <row r="801" spans="1:21" ht="17.5" thickBot="1">
      <c r="A801" s="25" t="str">
        <f>농가정보!$C$7</f>
        <v>김관섭</v>
      </c>
      <c r="B801" s="26"/>
      <c r="C801" s="25"/>
      <c r="D801" s="25"/>
      <c r="E801" s="25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140"/>
      <c r="R801" s="25"/>
      <c r="S801" s="25"/>
      <c r="T801" s="25"/>
      <c r="U801" s="25"/>
    </row>
    <row r="802" spans="1:21" ht="17.5" thickTop="1">
      <c r="A802" s="14" t="str">
        <f>농가정보!$C$7</f>
        <v>김관섭</v>
      </c>
      <c r="B802" s="2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38"/>
      <c r="R802" s="14"/>
      <c r="S802" s="14"/>
      <c r="T802" s="14"/>
      <c r="U802" s="14"/>
    </row>
    <row r="803" spans="1:21">
      <c r="A803" s="14" t="str">
        <f>농가정보!$C$7</f>
        <v>김관섭</v>
      </c>
      <c r="B803" s="2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39"/>
      <c r="R803" s="14"/>
      <c r="S803" s="14"/>
      <c r="T803" s="14"/>
      <c r="U803" s="14"/>
    </row>
    <row r="804" spans="1:21">
      <c r="A804" s="14" t="str">
        <f>농가정보!$C$7</f>
        <v>김관섭</v>
      </c>
      <c r="B804" s="2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38"/>
      <c r="R804" s="14"/>
      <c r="S804" s="14"/>
      <c r="T804" s="14"/>
      <c r="U804" s="14"/>
    </row>
    <row r="805" spans="1:21">
      <c r="A805" s="14" t="str">
        <f>농가정보!$C$7</f>
        <v>김관섭</v>
      </c>
      <c r="B805" s="2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39"/>
      <c r="R805" s="14"/>
      <c r="S805" s="14"/>
      <c r="T805" s="14"/>
      <c r="U805" s="14"/>
    </row>
    <row r="806" spans="1:21">
      <c r="A806" s="14" t="str">
        <f>농가정보!$C$7</f>
        <v>김관섭</v>
      </c>
      <c r="B806" s="2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38"/>
      <c r="R806" s="14"/>
      <c r="S806" s="14"/>
      <c r="T806" s="14"/>
      <c r="U806" s="14"/>
    </row>
    <row r="807" spans="1:21">
      <c r="A807" s="14" t="str">
        <f>농가정보!$C$7</f>
        <v>김관섭</v>
      </c>
      <c r="B807" s="2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39"/>
      <c r="R807" s="14"/>
      <c r="S807" s="14"/>
      <c r="T807" s="14"/>
      <c r="U807" s="14"/>
    </row>
    <row r="808" spans="1:21">
      <c r="A808" s="14" t="str">
        <f>농가정보!$C$7</f>
        <v>김관섭</v>
      </c>
      <c r="B808" s="2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38"/>
      <c r="R808" s="14"/>
      <c r="S808" s="14"/>
      <c r="T808" s="14"/>
      <c r="U808" s="14"/>
    </row>
    <row r="809" spans="1:21">
      <c r="A809" s="14" t="str">
        <f>농가정보!$C$7</f>
        <v>김관섭</v>
      </c>
      <c r="B809" s="2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39"/>
      <c r="R809" s="14"/>
      <c r="S809" s="14"/>
      <c r="T809" s="14"/>
      <c r="U809" s="14"/>
    </row>
    <row r="810" spans="1:21">
      <c r="A810" s="14" t="str">
        <f>농가정보!$C$7</f>
        <v>김관섭</v>
      </c>
      <c r="B810" s="2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38"/>
      <c r="R810" s="14"/>
      <c r="S810" s="14"/>
      <c r="T810" s="14"/>
      <c r="U810" s="14"/>
    </row>
    <row r="811" spans="1:21">
      <c r="A811" s="14" t="str">
        <f>농가정보!$C$7</f>
        <v>김관섭</v>
      </c>
      <c r="B811" s="2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39"/>
      <c r="R811" s="14"/>
      <c r="S811" s="14"/>
      <c r="T811" s="14"/>
      <c r="U811" s="14"/>
    </row>
    <row r="812" spans="1:21">
      <c r="A812" s="14" t="str">
        <f>농가정보!$C$7</f>
        <v>김관섭</v>
      </c>
      <c r="B812" s="2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38"/>
      <c r="R812" s="14"/>
      <c r="S812" s="14"/>
      <c r="T812" s="14"/>
      <c r="U812" s="14"/>
    </row>
    <row r="813" spans="1:21">
      <c r="A813" s="14" t="str">
        <f>농가정보!$C$7</f>
        <v>김관섭</v>
      </c>
      <c r="B813" s="2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39"/>
      <c r="R813" s="14"/>
      <c r="S813" s="14"/>
      <c r="T813" s="14"/>
      <c r="U813" s="14"/>
    </row>
    <row r="814" spans="1:21">
      <c r="A814" s="14" t="str">
        <f>농가정보!$C$7</f>
        <v>김관섭</v>
      </c>
      <c r="B814" s="2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38"/>
      <c r="R814" s="14"/>
      <c r="S814" s="14"/>
      <c r="T814" s="14"/>
      <c r="U814" s="14"/>
    </row>
    <row r="815" spans="1:21">
      <c r="A815" s="14" t="str">
        <f>농가정보!$C$7</f>
        <v>김관섭</v>
      </c>
      <c r="B815" s="2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39"/>
      <c r="R815" s="14"/>
      <c r="S815" s="14"/>
      <c r="T815" s="14"/>
      <c r="U815" s="14"/>
    </row>
    <row r="816" spans="1:21">
      <c r="A816" s="14" t="str">
        <f>농가정보!$C$7</f>
        <v>김관섭</v>
      </c>
      <c r="B816" s="2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38"/>
      <c r="R816" s="14"/>
      <c r="S816" s="14"/>
      <c r="T816" s="14"/>
      <c r="U816" s="14"/>
    </row>
    <row r="817" spans="1:21">
      <c r="A817" s="14" t="str">
        <f>농가정보!$C$7</f>
        <v>김관섭</v>
      </c>
      <c r="B817" s="2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39"/>
      <c r="R817" s="14"/>
      <c r="S817" s="14"/>
      <c r="T817" s="14"/>
      <c r="U817" s="14"/>
    </row>
    <row r="818" spans="1:21">
      <c r="A818" s="14" t="str">
        <f>농가정보!$C$7</f>
        <v>김관섭</v>
      </c>
      <c r="B818" s="2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38"/>
      <c r="R818" s="14"/>
      <c r="S818" s="14"/>
      <c r="T818" s="14"/>
      <c r="U818" s="14"/>
    </row>
    <row r="819" spans="1:21">
      <c r="A819" s="14" t="str">
        <f>농가정보!$C$7</f>
        <v>김관섭</v>
      </c>
      <c r="B819" s="2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39"/>
      <c r="R819" s="14"/>
      <c r="S819" s="14"/>
      <c r="T819" s="14"/>
      <c r="U819" s="14"/>
    </row>
    <row r="820" spans="1:21">
      <c r="A820" s="14" t="str">
        <f>농가정보!$C$7</f>
        <v>김관섭</v>
      </c>
      <c r="B820" s="2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38"/>
      <c r="R820" s="14"/>
      <c r="S820" s="14"/>
      <c r="T820" s="14"/>
      <c r="U820" s="14"/>
    </row>
    <row r="821" spans="1:21" ht="17.5" thickBot="1">
      <c r="A821" s="25" t="str">
        <f>농가정보!$C$7</f>
        <v>김관섭</v>
      </c>
      <c r="B821" s="26"/>
      <c r="C821" s="25"/>
      <c r="D821" s="25"/>
      <c r="E821" s="25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140"/>
      <c r="R821" s="25"/>
      <c r="S821" s="25"/>
      <c r="T821" s="25"/>
      <c r="U821" s="25"/>
    </row>
    <row r="822" spans="1:21" ht="17.5" thickTop="1">
      <c r="A822" s="14" t="str">
        <f>농가정보!$C$7</f>
        <v>김관섭</v>
      </c>
      <c r="B822" s="2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38"/>
      <c r="R822" s="14"/>
      <c r="S822" s="14"/>
      <c r="T822" s="14"/>
      <c r="U822" s="14"/>
    </row>
    <row r="823" spans="1:21">
      <c r="A823" s="14" t="str">
        <f>농가정보!$C$7</f>
        <v>김관섭</v>
      </c>
      <c r="B823" s="2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39"/>
      <c r="R823" s="14"/>
      <c r="S823" s="14"/>
      <c r="T823" s="14"/>
      <c r="U823" s="14"/>
    </row>
    <row r="824" spans="1:21">
      <c r="A824" s="14" t="str">
        <f>농가정보!$C$7</f>
        <v>김관섭</v>
      </c>
      <c r="B824" s="2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38"/>
      <c r="R824" s="14"/>
      <c r="S824" s="14"/>
      <c r="T824" s="14"/>
      <c r="U824" s="14"/>
    </row>
    <row r="825" spans="1:21">
      <c r="A825" s="14" t="str">
        <f>농가정보!$C$7</f>
        <v>김관섭</v>
      </c>
      <c r="B825" s="2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39"/>
      <c r="R825" s="14"/>
      <c r="S825" s="14"/>
      <c r="T825" s="14"/>
      <c r="U825" s="14"/>
    </row>
    <row r="826" spans="1:21">
      <c r="A826" s="14" t="str">
        <f>농가정보!$C$7</f>
        <v>김관섭</v>
      </c>
      <c r="B826" s="2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38"/>
      <c r="R826" s="14"/>
      <c r="S826" s="14"/>
      <c r="T826" s="14"/>
      <c r="U826" s="14"/>
    </row>
    <row r="827" spans="1:21">
      <c r="A827" s="14" t="str">
        <f>농가정보!$C$7</f>
        <v>김관섭</v>
      </c>
      <c r="B827" s="2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39"/>
      <c r="R827" s="14"/>
      <c r="S827" s="14"/>
      <c r="T827" s="14"/>
      <c r="U827" s="14"/>
    </row>
    <row r="828" spans="1:21">
      <c r="A828" s="14" t="str">
        <f>농가정보!$C$7</f>
        <v>김관섭</v>
      </c>
      <c r="B828" s="2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38"/>
      <c r="R828" s="14"/>
      <c r="S828" s="14"/>
      <c r="T828" s="14"/>
      <c r="U828" s="14"/>
    </row>
    <row r="829" spans="1:21">
      <c r="A829" s="14" t="str">
        <f>농가정보!$C$7</f>
        <v>김관섭</v>
      </c>
      <c r="B829" s="2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39"/>
      <c r="R829" s="14"/>
      <c r="S829" s="14"/>
      <c r="T829" s="14"/>
      <c r="U829" s="14"/>
    </row>
    <row r="830" spans="1:21">
      <c r="A830" s="14" t="str">
        <f>농가정보!$C$7</f>
        <v>김관섭</v>
      </c>
      <c r="B830" s="2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38"/>
      <c r="R830" s="14"/>
      <c r="S830" s="14"/>
      <c r="T830" s="14"/>
      <c r="U830" s="14"/>
    </row>
    <row r="831" spans="1:21">
      <c r="A831" s="14" t="str">
        <f>농가정보!$C$7</f>
        <v>김관섭</v>
      </c>
      <c r="B831" s="2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39"/>
      <c r="R831" s="14"/>
      <c r="S831" s="14"/>
      <c r="T831" s="14"/>
      <c r="U831" s="14"/>
    </row>
    <row r="832" spans="1:21">
      <c r="A832" s="14" t="str">
        <f>농가정보!$C$7</f>
        <v>김관섭</v>
      </c>
      <c r="B832" s="2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38"/>
      <c r="R832" s="14"/>
      <c r="S832" s="14"/>
      <c r="T832" s="14"/>
      <c r="U832" s="14"/>
    </row>
    <row r="833" spans="1:21">
      <c r="A833" s="14" t="str">
        <f>농가정보!$C$7</f>
        <v>김관섭</v>
      </c>
      <c r="B833" s="2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39"/>
      <c r="R833" s="14"/>
      <c r="S833" s="14"/>
      <c r="T833" s="14"/>
      <c r="U833" s="14"/>
    </row>
    <row r="834" spans="1:21">
      <c r="A834" s="14" t="str">
        <f>농가정보!$C$7</f>
        <v>김관섭</v>
      </c>
      <c r="B834" s="2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38"/>
      <c r="R834" s="14"/>
      <c r="S834" s="14"/>
      <c r="T834" s="14"/>
      <c r="U834" s="14"/>
    </row>
    <row r="835" spans="1:21">
      <c r="A835" s="14" t="str">
        <f>농가정보!$C$7</f>
        <v>김관섭</v>
      </c>
      <c r="B835" s="2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39"/>
      <c r="R835" s="14"/>
      <c r="S835" s="14"/>
      <c r="T835" s="14"/>
      <c r="U835" s="14"/>
    </row>
    <row r="836" spans="1:21">
      <c r="A836" s="14" t="str">
        <f>농가정보!$C$7</f>
        <v>김관섭</v>
      </c>
      <c r="B836" s="2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38"/>
      <c r="R836" s="14"/>
      <c r="S836" s="14"/>
      <c r="T836" s="14"/>
      <c r="U836" s="14"/>
    </row>
    <row r="837" spans="1:21">
      <c r="A837" s="14" t="str">
        <f>농가정보!$C$7</f>
        <v>김관섭</v>
      </c>
      <c r="B837" s="2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39"/>
      <c r="R837" s="14"/>
      <c r="S837" s="14"/>
      <c r="T837" s="14"/>
      <c r="U837" s="14"/>
    </row>
    <row r="838" spans="1:21">
      <c r="A838" s="14" t="str">
        <f>농가정보!$C$7</f>
        <v>김관섭</v>
      </c>
      <c r="B838" s="2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38"/>
      <c r="R838" s="14"/>
      <c r="S838" s="14"/>
      <c r="T838" s="14"/>
      <c r="U838" s="14"/>
    </row>
    <row r="839" spans="1:21">
      <c r="A839" s="14" t="str">
        <f>농가정보!$C$7</f>
        <v>김관섭</v>
      </c>
      <c r="B839" s="2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39"/>
      <c r="R839" s="14"/>
      <c r="S839" s="14"/>
      <c r="T839" s="14"/>
      <c r="U839" s="14"/>
    </row>
    <row r="840" spans="1:21">
      <c r="A840" s="14" t="str">
        <f>농가정보!$C$7</f>
        <v>김관섭</v>
      </c>
      <c r="B840" s="2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38"/>
      <c r="R840" s="14"/>
      <c r="S840" s="14"/>
      <c r="T840" s="14"/>
      <c r="U840" s="14"/>
    </row>
    <row r="841" spans="1:21" ht="17.5" thickBot="1">
      <c r="A841" s="25" t="str">
        <f>농가정보!$C$7</f>
        <v>김관섭</v>
      </c>
      <c r="B841" s="26"/>
      <c r="C841" s="25"/>
      <c r="D841" s="25"/>
      <c r="E841" s="25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140"/>
      <c r="R841" s="25"/>
      <c r="S841" s="25"/>
      <c r="T841" s="25"/>
      <c r="U841" s="25"/>
    </row>
    <row r="842" spans="1:21" ht="17.5" thickTop="1">
      <c r="A842" s="14" t="str">
        <f>농가정보!$C$7</f>
        <v>김관섭</v>
      </c>
      <c r="B842" s="2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38"/>
      <c r="R842" s="14"/>
      <c r="S842" s="14"/>
      <c r="T842" s="14"/>
      <c r="U842" s="14"/>
    </row>
    <row r="843" spans="1:21">
      <c r="A843" s="14" t="str">
        <f>농가정보!$C$7</f>
        <v>김관섭</v>
      </c>
      <c r="B843" s="2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39"/>
      <c r="R843" s="14"/>
      <c r="S843" s="14"/>
      <c r="T843" s="14"/>
      <c r="U843" s="14"/>
    </row>
    <row r="844" spans="1:21">
      <c r="A844" s="14" t="str">
        <f>농가정보!$C$7</f>
        <v>김관섭</v>
      </c>
      <c r="B844" s="2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38"/>
      <c r="R844" s="14"/>
      <c r="S844" s="14"/>
      <c r="T844" s="14"/>
      <c r="U844" s="14"/>
    </row>
    <row r="845" spans="1:21">
      <c r="A845" s="14" t="str">
        <f>농가정보!$C$7</f>
        <v>김관섭</v>
      </c>
      <c r="B845" s="2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39"/>
      <c r="R845" s="14"/>
      <c r="S845" s="14"/>
      <c r="T845" s="14"/>
      <c r="U845" s="14"/>
    </row>
    <row r="846" spans="1:21">
      <c r="A846" s="14" t="str">
        <f>농가정보!$C$7</f>
        <v>김관섭</v>
      </c>
      <c r="B846" s="2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38"/>
      <c r="R846" s="14"/>
      <c r="S846" s="14"/>
      <c r="T846" s="14"/>
      <c r="U846" s="14"/>
    </row>
    <row r="847" spans="1:21">
      <c r="A847" s="14" t="str">
        <f>농가정보!$C$7</f>
        <v>김관섭</v>
      </c>
      <c r="B847" s="2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39"/>
      <c r="R847" s="14"/>
      <c r="S847" s="14"/>
      <c r="T847" s="14"/>
      <c r="U847" s="14"/>
    </row>
    <row r="848" spans="1:21">
      <c r="A848" s="14" t="str">
        <f>농가정보!$C$7</f>
        <v>김관섭</v>
      </c>
      <c r="B848" s="2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38"/>
      <c r="R848" s="14"/>
      <c r="S848" s="14"/>
      <c r="T848" s="14"/>
      <c r="U848" s="14"/>
    </row>
    <row r="849" spans="1:21">
      <c r="A849" s="14" t="str">
        <f>농가정보!$C$7</f>
        <v>김관섭</v>
      </c>
      <c r="B849" s="2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39"/>
      <c r="R849" s="14"/>
      <c r="S849" s="14"/>
      <c r="T849" s="14"/>
      <c r="U849" s="14"/>
    </row>
    <row r="850" spans="1:21">
      <c r="A850" s="14" t="str">
        <f>농가정보!$C$7</f>
        <v>김관섭</v>
      </c>
      <c r="B850" s="2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38"/>
      <c r="R850" s="14"/>
      <c r="S850" s="14"/>
      <c r="T850" s="14"/>
      <c r="U850" s="14"/>
    </row>
    <row r="851" spans="1:21">
      <c r="A851" s="14" t="str">
        <f>농가정보!$C$7</f>
        <v>김관섭</v>
      </c>
      <c r="B851" s="2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39"/>
      <c r="R851" s="14"/>
      <c r="S851" s="14"/>
      <c r="T851" s="14"/>
      <c r="U851" s="14"/>
    </row>
    <row r="852" spans="1:21">
      <c r="A852" s="14" t="str">
        <f>농가정보!$C$7</f>
        <v>김관섭</v>
      </c>
      <c r="B852" s="2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38"/>
      <c r="R852" s="14"/>
      <c r="S852" s="14"/>
      <c r="T852" s="14"/>
      <c r="U852" s="14"/>
    </row>
    <row r="853" spans="1:21">
      <c r="A853" s="14" t="str">
        <f>농가정보!$C$7</f>
        <v>김관섭</v>
      </c>
      <c r="B853" s="2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39"/>
      <c r="R853" s="14"/>
      <c r="S853" s="14"/>
      <c r="T853" s="14"/>
      <c r="U853" s="14"/>
    </row>
    <row r="854" spans="1:21">
      <c r="A854" s="14" t="str">
        <f>농가정보!$C$7</f>
        <v>김관섭</v>
      </c>
      <c r="B854" s="2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38"/>
      <c r="R854" s="14"/>
      <c r="S854" s="14"/>
      <c r="T854" s="14"/>
      <c r="U854" s="14"/>
    </row>
    <row r="855" spans="1:21">
      <c r="A855" s="14" t="str">
        <f>농가정보!$C$7</f>
        <v>김관섭</v>
      </c>
      <c r="B855" s="2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39"/>
      <c r="R855" s="14"/>
      <c r="S855" s="14"/>
      <c r="T855" s="14"/>
      <c r="U855" s="14"/>
    </row>
    <row r="856" spans="1:21">
      <c r="A856" s="14" t="str">
        <f>농가정보!$C$7</f>
        <v>김관섭</v>
      </c>
      <c r="B856" s="2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38"/>
      <c r="R856" s="14"/>
      <c r="S856" s="14"/>
      <c r="T856" s="14"/>
      <c r="U856" s="14"/>
    </row>
    <row r="857" spans="1:21">
      <c r="A857" s="14" t="str">
        <f>농가정보!$C$7</f>
        <v>김관섭</v>
      </c>
      <c r="B857" s="2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39"/>
      <c r="R857" s="14"/>
      <c r="S857" s="14"/>
      <c r="T857" s="14"/>
      <c r="U857" s="14"/>
    </row>
    <row r="858" spans="1:21">
      <c r="A858" s="14" t="str">
        <f>농가정보!$C$7</f>
        <v>김관섭</v>
      </c>
      <c r="B858" s="2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38"/>
      <c r="R858" s="14"/>
      <c r="S858" s="14"/>
      <c r="T858" s="14"/>
      <c r="U858" s="14"/>
    </row>
    <row r="859" spans="1:21">
      <c r="A859" s="14" t="str">
        <f>농가정보!$C$7</f>
        <v>김관섭</v>
      </c>
      <c r="B859" s="2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39"/>
      <c r="R859" s="14"/>
      <c r="S859" s="14"/>
      <c r="T859" s="14"/>
      <c r="U859" s="14"/>
    </row>
    <row r="860" spans="1:21">
      <c r="A860" s="14" t="str">
        <f>농가정보!$C$7</f>
        <v>김관섭</v>
      </c>
      <c r="B860" s="2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38"/>
      <c r="R860" s="14"/>
      <c r="S860" s="14"/>
      <c r="T860" s="14"/>
      <c r="U860" s="14"/>
    </row>
    <row r="861" spans="1:21" ht="17.5" thickBot="1">
      <c r="A861" s="25" t="str">
        <f>농가정보!$C$7</f>
        <v>김관섭</v>
      </c>
      <c r="B861" s="26"/>
      <c r="C861" s="25"/>
      <c r="D861" s="25"/>
      <c r="E861" s="25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140"/>
      <c r="R861" s="25"/>
      <c r="S861" s="25"/>
      <c r="T861" s="25"/>
      <c r="U861" s="25"/>
    </row>
    <row r="862" spans="1:21" ht="17.5" thickTop="1">
      <c r="A862" s="14" t="str">
        <f>농가정보!$C$7</f>
        <v>김관섭</v>
      </c>
      <c r="B862" s="2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</row>
    <row r="863" spans="1:21">
      <c r="A863" s="14" t="str">
        <f>농가정보!$C$7</f>
        <v>김관섭</v>
      </c>
      <c r="B863" s="2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</row>
    <row r="864" spans="1:21">
      <c r="A864" s="14" t="str">
        <f>농가정보!$C$7</f>
        <v>김관섭</v>
      </c>
      <c r="B864" s="2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</row>
    <row r="865" spans="1:21">
      <c r="A865" s="14" t="str">
        <f>농가정보!$C$7</f>
        <v>김관섭</v>
      </c>
      <c r="B865" s="2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</row>
    <row r="866" spans="1:21">
      <c r="A866" s="14" t="str">
        <f>농가정보!$C$7</f>
        <v>김관섭</v>
      </c>
      <c r="B866" s="2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</row>
    <row r="867" spans="1:21">
      <c r="A867" s="14" t="str">
        <f>농가정보!$C$7</f>
        <v>김관섭</v>
      </c>
      <c r="B867" s="2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</row>
    <row r="868" spans="1:21">
      <c r="A868" s="14" t="str">
        <f>농가정보!$C$7</f>
        <v>김관섭</v>
      </c>
      <c r="B868" s="2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</row>
    <row r="869" spans="1:21">
      <c r="A869" s="14" t="str">
        <f>농가정보!$C$7</f>
        <v>김관섭</v>
      </c>
      <c r="B869" s="2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</row>
    <row r="870" spans="1:21">
      <c r="A870" s="14" t="str">
        <f>농가정보!$C$7</f>
        <v>김관섭</v>
      </c>
      <c r="B870" s="2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</row>
    <row r="871" spans="1:21">
      <c r="A871" s="14" t="str">
        <f>농가정보!$C$7</f>
        <v>김관섭</v>
      </c>
      <c r="B871" s="2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</row>
    <row r="872" spans="1:21">
      <c r="A872" s="14" t="str">
        <f>농가정보!$C$7</f>
        <v>김관섭</v>
      </c>
      <c r="B872" s="2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</row>
    <row r="873" spans="1:21">
      <c r="A873" s="14" t="str">
        <f>농가정보!$C$7</f>
        <v>김관섭</v>
      </c>
      <c r="B873" s="2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</row>
    <row r="874" spans="1:21">
      <c r="A874" s="14" t="str">
        <f>농가정보!$C$7</f>
        <v>김관섭</v>
      </c>
      <c r="B874" s="2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</row>
    <row r="875" spans="1:21">
      <c r="A875" s="14" t="str">
        <f>농가정보!$C$7</f>
        <v>김관섭</v>
      </c>
      <c r="B875" s="2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</row>
    <row r="876" spans="1:21">
      <c r="A876" s="14" t="str">
        <f>농가정보!$C$7</f>
        <v>김관섭</v>
      </c>
      <c r="B876" s="2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</row>
    <row r="877" spans="1:21">
      <c r="A877" s="14" t="str">
        <f>농가정보!$C$7</f>
        <v>김관섭</v>
      </c>
      <c r="B877" s="2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</row>
    <row r="878" spans="1:21">
      <c r="A878" s="14" t="str">
        <f>농가정보!$C$7</f>
        <v>김관섭</v>
      </c>
      <c r="B878" s="2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</row>
    <row r="879" spans="1:21">
      <c r="A879" s="14" t="str">
        <f>농가정보!$C$7</f>
        <v>김관섭</v>
      </c>
      <c r="B879" s="2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</row>
    <row r="880" spans="1:21">
      <c r="A880" s="14" t="str">
        <f>농가정보!$C$7</f>
        <v>김관섭</v>
      </c>
      <c r="B880" s="2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</row>
    <row r="881" spans="1:21" ht="17.5" thickBot="1">
      <c r="A881" s="25" t="str">
        <f>농가정보!$C$7</f>
        <v>김관섭</v>
      </c>
      <c r="B881" s="26"/>
      <c r="C881" s="25"/>
      <c r="D881" s="25"/>
      <c r="E881" s="25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25"/>
      <c r="T881" s="25"/>
      <c r="U881" s="25"/>
    </row>
    <row r="882" spans="1:21" ht="17.5" thickTop="1"/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44"/>
  <sheetViews>
    <sheetView view="pageBreakPreview" topLeftCell="A37" zoomScale="60" zoomScaleNormal="40" workbookViewId="0">
      <selection activeCell="O11" sqref="O11"/>
    </sheetView>
  </sheetViews>
  <sheetFormatPr defaultRowHeight="17"/>
  <cols>
    <col min="1" max="2" width="10.58203125" customWidth="1"/>
    <col min="3" max="30" width="11.33203125" customWidth="1"/>
  </cols>
  <sheetData>
    <row r="1" spans="1:30" ht="50.15" customHeight="1">
      <c r="A1" s="171" t="s">
        <v>136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3"/>
    </row>
    <row r="2" spans="1:30" ht="30" customHeight="1">
      <c r="A2" s="174" t="s">
        <v>137</v>
      </c>
      <c r="B2" s="175"/>
      <c r="C2" s="176">
        <v>45740</v>
      </c>
      <c r="D2" s="177"/>
      <c r="E2" s="51" t="s">
        <v>93</v>
      </c>
      <c r="F2" s="178">
        <v>45747</v>
      </c>
      <c r="G2" s="178"/>
      <c r="H2" s="178"/>
      <c r="I2" s="178"/>
      <c r="J2" s="179"/>
      <c r="K2" s="180" t="s">
        <v>138</v>
      </c>
      <c r="L2" s="181"/>
      <c r="M2" s="181"/>
      <c r="N2" s="182"/>
      <c r="O2" s="183" t="s">
        <v>172</v>
      </c>
      <c r="P2" s="184"/>
      <c r="Q2" s="184"/>
      <c r="R2" s="184"/>
      <c r="S2" s="184"/>
      <c r="T2" s="184"/>
      <c r="U2" s="184"/>
      <c r="V2" s="185"/>
      <c r="W2" s="186" t="s">
        <v>80</v>
      </c>
      <c r="X2" s="187"/>
      <c r="Y2" s="186" t="str">
        <f>농가정보!C7</f>
        <v>김관섭</v>
      </c>
      <c r="Z2" s="188"/>
      <c r="AA2" s="188"/>
      <c r="AB2" s="188"/>
      <c r="AC2" s="188"/>
      <c r="AD2" s="189"/>
    </row>
    <row r="3" spans="1:30" ht="30" customHeight="1">
      <c r="A3" s="165" t="s">
        <v>64</v>
      </c>
      <c r="B3" s="121" t="s">
        <v>139</v>
      </c>
      <c r="C3" s="167" t="s">
        <v>140</v>
      </c>
      <c r="D3" s="168"/>
      <c r="E3" s="167" t="s">
        <v>141</v>
      </c>
      <c r="F3" s="162"/>
      <c r="G3" s="161" t="s">
        <v>146</v>
      </c>
      <c r="H3" s="162"/>
      <c r="I3" s="161" t="s">
        <v>142</v>
      </c>
      <c r="J3" s="162"/>
      <c r="K3" s="161" t="s">
        <v>143</v>
      </c>
      <c r="L3" s="162"/>
      <c r="M3" s="161" t="s">
        <v>144</v>
      </c>
      <c r="N3" s="162"/>
      <c r="O3" s="161" t="s">
        <v>81</v>
      </c>
      <c r="P3" s="168"/>
      <c r="Q3" s="167" t="s">
        <v>82</v>
      </c>
      <c r="R3" s="168"/>
      <c r="S3" s="167" t="s">
        <v>68</v>
      </c>
      <c r="T3" s="168"/>
      <c r="U3" s="167" t="s">
        <v>84</v>
      </c>
      <c r="V3" s="168"/>
      <c r="W3" s="167" t="s">
        <v>162</v>
      </c>
      <c r="X3" s="168"/>
      <c r="Y3" s="167" t="s">
        <v>86</v>
      </c>
      <c r="Z3" s="168"/>
      <c r="AA3" s="167" t="s">
        <v>88</v>
      </c>
      <c r="AB3" s="168"/>
      <c r="AC3" s="167" t="s">
        <v>90</v>
      </c>
      <c r="AD3" s="190"/>
    </row>
    <row r="4" spans="1:30" ht="30" customHeight="1">
      <c r="A4" s="166"/>
      <c r="B4" s="122" t="s">
        <v>145</v>
      </c>
      <c r="C4" s="169"/>
      <c r="D4" s="170"/>
      <c r="E4" s="169"/>
      <c r="F4" s="164"/>
      <c r="G4" s="163"/>
      <c r="H4" s="164"/>
      <c r="I4" s="163"/>
      <c r="J4" s="164"/>
      <c r="K4" s="163"/>
      <c r="L4" s="164"/>
      <c r="M4" s="163"/>
      <c r="N4" s="164"/>
      <c r="O4" s="163"/>
      <c r="P4" s="170"/>
      <c r="Q4" s="169"/>
      <c r="R4" s="170"/>
      <c r="S4" s="169"/>
      <c r="T4" s="170"/>
      <c r="U4" s="169"/>
      <c r="V4" s="170"/>
      <c r="W4" s="169"/>
      <c r="X4" s="170"/>
      <c r="Y4" s="169"/>
      <c r="Z4" s="170"/>
      <c r="AA4" s="169"/>
      <c r="AB4" s="170"/>
      <c r="AC4" s="169"/>
      <c r="AD4" s="191"/>
    </row>
    <row r="5" spans="1:30" ht="33" customHeight="1">
      <c r="A5" s="147">
        <v>1</v>
      </c>
      <c r="B5" s="149">
        <v>1</v>
      </c>
      <c r="C5" s="52" t="str">
        <f>IFERROR(LOOKUP(1,1/(($C$2=조사표[조사일자])*(야장!A5=조사표[개체번호])*(야장!B5=조사표[줄기번호])),조사표[생장길이]),"오류")</f>
        <v>오류</v>
      </c>
      <c r="D5" s="53"/>
      <c r="E5" s="52" t="str">
        <f>IFERROR(LOOKUP(1,1/(($C$2=조사표[조사일자])*(야장!A5=조사표[개체번호])*(야장!B5=조사표[줄기번호])),조사표[엽수]),"오류")</f>
        <v>오류</v>
      </c>
      <c r="F5" s="53"/>
      <c r="G5" s="52" t="str">
        <f>IFERROR(LOOKUP(1,1/(($C$2=조사표[조사일자])*(야장!A5=조사표[개체번호])*(야장!B5=조사표[줄기번호])),조사표[엽장]),"오류")</f>
        <v>오류</v>
      </c>
      <c r="H5" s="53"/>
      <c r="I5" s="52" t="str">
        <f>IFERROR(LOOKUP(1,1/(($C$2=조사표[조사일자])*(야장!A5=조사표[개체번호])*(야장!B5=조사표[줄기번호])),조사표[엽폭]),"오류")</f>
        <v>오류</v>
      </c>
      <c r="J5" s="53"/>
      <c r="K5" s="52" t="str">
        <f>IFERROR(LOOKUP(1,1/(($C$2=조사표[조사일자])*(야장!A5=조사표[개체번호])*(야장!B5=조사표[줄기번호])),조사표[줄기굵기]),"오류")</f>
        <v>오류</v>
      </c>
      <c r="L5" s="53"/>
      <c r="M5" s="52" t="str">
        <f>IFERROR(LOOKUP(1,1/(($C$2=조사표[조사일자])*(야장!A5=조사표[개체번호])*(야장!B5=조사표[줄기번호])),조사표[화방높이]),"오류")</f>
        <v>오류</v>
      </c>
      <c r="N5" s="53"/>
      <c r="O5" s="52" t="str">
        <f>IFERROR(LOOKUP(1,1/(($C$2=조사표[조사일자])*(야장!A5=조사표[개체번호])*(야장!B5=조사표[줄기번호])),조사표[개화마디]),"오류")</f>
        <v>오류</v>
      </c>
      <c r="P5" s="53"/>
      <c r="Q5" s="52" t="str">
        <f>IFERROR(LOOKUP(1,1/(($C$2=조사표[조사일자])*(야장!A5=조사표[개체번호])*(야장!B5=조사표[줄기번호])),조사표[착과마디]),"오류")</f>
        <v>오류</v>
      </c>
      <c r="R5" s="53"/>
      <c r="S5" s="54" t="str">
        <f>IFERROR(LOOKUP(1,1/(($C$2=조사표[조사일자])*(야장!A5=조사표[개체번호])*(야장!B5=조사표[줄기번호])),조사표[열매마디]),"오류")</f>
        <v>오류</v>
      </c>
      <c r="T5" s="54"/>
      <c r="U5" s="52" t="str">
        <f>IFERROR(LOOKUP(1,1/(($C$2=조사표[조사일자])*(야장!A5=조사표[개체번호])*(야장!B5=조사표[줄기번호])),조사표[수확마디]),"오류")</f>
        <v>오류</v>
      </c>
      <c r="V5" s="53"/>
      <c r="W5" s="52" t="str">
        <f>IFERROR(LOOKUP(1,1/(($C$2=조사표[조사일자])*(야장!A5=조사표[개체번호])*(야장!B5=조사표[줄기번호])),조사표[개화수]),"오류")</f>
        <v>오류</v>
      </c>
      <c r="X5" s="54"/>
      <c r="Y5" s="52" t="str">
        <f>IFERROR(LOOKUP(1,1/(($C$2=조사표[조사일자])*(야장!A5=조사표[개체번호])*(야장!B5=조사표[줄기번호])),조사표[착과수]),"오류")</f>
        <v>오류</v>
      </c>
      <c r="Z5" s="53"/>
      <c r="AA5" s="52" t="str">
        <f>IFERROR(LOOKUP(1,1/(($C$2=조사표[조사일자])*(야장!A5=조사표[개체번호])*(야장!B5=조사표[줄기번호])),조사표[열매수]),"오류")</f>
        <v>오류</v>
      </c>
      <c r="AB5" s="53"/>
      <c r="AC5" s="52" t="str">
        <f>IFERROR(LOOKUP(1,1/(($C$2=조사표[조사일자])*(야장!A5=조사표[개체번호])*(야장!B5=조사표[줄기번호])),조사표[수확수]),"오류")</f>
        <v>오류</v>
      </c>
      <c r="AD5" s="124"/>
    </row>
    <row r="6" spans="1:30" ht="33" customHeight="1">
      <c r="A6" s="148"/>
      <c r="B6" s="150"/>
      <c r="C6" s="55"/>
      <c r="D6" s="56"/>
      <c r="E6" s="55"/>
      <c r="F6" s="56"/>
      <c r="G6" s="55"/>
      <c r="H6" s="56"/>
      <c r="I6" s="55"/>
      <c r="J6" s="56"/>
      <c r="K6" s="55"/>
      <c r="L6" s="56"/>
      <c r="M6" s="55"/>
      <c r="N6" s="56"/>
      <c r="O6" s="55"/>
      <c r="P6" s="56"/>
      <c r="Q6" s="55"/>
      <c r="R6" s="56"/>
      <c r="S6" s="57"/>
      <c r="T6" s="57"/>
      <c r="U6" s="55"/>
      <c r="V6" s="56"/>
      <c r="W6" s="57"/>
      <c r="X6" s="57"/>
      <c r="Y6" s="55"/>
      <c r="Z6" s="56"/>
      <c r="AA6" s="55"/>
      <c r="AB6" s="56"/>
      <c r="AC6" s="55"/>
      <c r="AD6" s="125"/>
    </row>
    <row r="7" spans="1:30" ht="33" customHeight="1">
      <c r="A7" s="143">
        <v>1</v>
      </c>
      <c r="B7" s="145">
        <v>2</v>
      </c>
      <c r="C7" s="58" t="str">
        <f>IFERROR(LOOKUP(1,1/(($C$2=조사표[조사일자])*(야장!A7=조사표[개체번호])*(야장!B7=조사표[줄기번호])),조사표[생장길이]),"오류")</f>
        <v>오류</v>
      </c>
      <c r="D7" s="59"/>
      <c r="E7" s="58" t="str">
        <f>IFERROR(LOOKUP(1,1/(($C$2=조사표[조사일자])*(야장!A7=조사표[개체번호])*(야장!B7=조사표[줄기번호])),조사표[엽수]),"오류")</f>
        <v>오류</v>
      </c>
      <c r="F7" s="59"/>
      <c r="G7" s="58" t="str">
        <f>IFERROR(LOOKUP(1,1/(($C$2=조사표[조사일자])*(야장!A7=조사표[개체번호])*(야장!B7=조사표[줄기번호])),조사표[엽장]),"오류")</f>
        <v>오류</v>
      </c>
      <c r="H7" s="59"/>
      <c r="I7" s="58" t="str">
        <f>IFERROR(LOOKUP(1,1/(($C$2=조사표[조사일자])*(야장!A7=조사표[개체번호])*(야장!B7=조사표[줄기번호])),조사표[엽폭]),"오류")</f>
        <v>오류</v>
      </c>
      <c r="J7" s="59"/>
      <c r="K7" s="58" t="str">
        <f>IFERROR(LOOKUP(1,1/(($C$2=조사표[조사일자])*(야장!A7=조사표[개체번호])*(야장!B7=조사표[줄기번호])),조사표[줄기굵기]),"오류")</f>
        <v>오류</v>
      </c>
      <c r="L7" s="59"/>
      <c r="M7" s="58" t="str">
        <f>IFERROR(LOOKUP(1,1/(($C$2=조사표[조사일자])*(야장!A7=조사표[개체번호])*(야장!B7=조사표[줄기번호])),조사표[화방높이]),"오류")</f>
        <v>오류</v>
      </c>
      <c r="N7" s="59"/>
      <c r="O7" s="58" t="str">
        <f>IFERROR(LOOKUP(1,1/(($C$2=조사표[조사일자])*(야장!A7=조사표[개체번호])*(야장!B7=조사표[줄기번호])),조사표[개화마디]),"오류")</f>
        <v>오류</v>
      </c>
      <c r="P7" s="59"/>
      <c r="Q7" s="58" t="str">
        <f>IFERROR(LOOKUP(1,1/(($C$2=조사표[조사일자])*(야장!A7=조사표[개체번호])*(야장!B7=조사표[줄기번호])),조사표[착과마디]),"오류")</f>
        <v>오류</v>
      </c>
      <c r="R7" s="59"/>
      <c r="S7" s="60" t="str">
        <f>IFERROR(LOOKUP(1,1/(($C$2=조사표[조사일자])*(야장!A7=조사표[개체번호])*(야장!B7=조사표[줄기번호])),조사표[열매마디]),"오류")</f>
        <v>오류</v>
      </c>
      <c r="T7" s="60"/>
      <c r="U7" s="58" t="str">
        <f>IFERROR(LOOKUP(1,1/(($C$2=조사표[조사일자])*(야장!A7=조사표[개체번호])*(야장!B7=조사표[줄기번호])),조사표[수확마디]),"오류")</f>
        <v>오류</v>
      </c>
      <c r="V7" s="59"/>
      <c r="W7" s="58" t="str">
        <f>IFERROR(LOOKUP(1,1/(($C$2=조사표[조사일자])*(야장!A7=조사표[개체번호])*(야장!B7=조사표[줄기번호])),조사표[개화수]),"오류")</f>
        <v>오류</v>
      </c>
      <c r="X7" s="60"/>
      <c r="Y7" s="58" t="str">
        <f>IFERROR(LOOKUP(1,1/(($C$2=조사표[조사일자])*(야장!A7=조사표[개체번호])*(야장!B7=조사표[줄기번호])),조사표[착과수]),"오류")</f>
        <v>오류</v>
      </c>
      <c r="Z7" s="59"/>
      <c r="AA7" s="58" t="str">
        <f>IFERROR(LOOKUP(1,1/(($C$2=조사표[조사일자])*(야장!A7=조사표[개체번호])*(야장!B7=조사표[줄기번호])),조사표[열매수]),"오류")</f>
        <v>오류</v>
      </c>
      <c r="AB7" s="59"/>
      <c r="AC7" s="58" t="str">
        <f>IFERROR(LOOKUP(1,1/(($C$2=조사표[조사일자])*(야장!A7=조사표[개체번호])*(야장!B7=조사표[줄기번호])),조사표[수확수]),"오류")</f>
        <v>오류</v>
      </c>
      <c r="AD7" s="126"/>
    </row>
    <row r="8" spans="1:30" ht="33" customHeight="1">
      <c r="A8" s="144"/>
      <c r="B8" s="146"/>
      <c r="C8" s="61"/>
      <c r="D8" s="62"/>
      <c r="E8" s="61"/>
      <c r="F8" s="62"/>
      <c r="G8" s="61"/>
      <c r="H8" s="62"/>
      <c r="I8" s="61"/>
      <c r="J8" s="62"/>
      <c r="K8" s="61"/>
      <c r="L8" s="62"/>
      <c r="M8" s="61"/>
      <c r="N8" s="62"/>
      <c r="O8" s="61"/>
      <c r="P8" s="62"/>
      <c r="Q8" s="61"/>
      <c r="R8" s="62"/>
      <c r="S8" s="63"/>
      <c r="T8" s="63"/>
      <c r="U8" s="61"/>
      <c r="V8" s="62"/>
      <c r="W8" s="63"/>
      <c r="X8" s="63"/>
      <c r="Y8" s="61"/>
      <c r="Z8" s="62"/>
      <c r="AA8" s="61"/>
      <c r="AB8" s="62"/>
      <c r="AC8" s="61"/>
      <c r="AD8" s="127"/>
    </row>
    <row r="9" spans="1:30" ht="33" customHeight="1">
      <c r="A9" s="147">
        <v>2</v>
      </c>
      <c r="B9" s="149">
        <v>1</v>
      </c>
      <c r="C9" s="52" t="str">
        <f>IFERROR(LOOKUP(1,1/(($C$2=조사표[조사일자])*(야장!A9=조사표[개체번호])*(야장!B9=조사표[줄기번호])),조사표[생장길이]),"오류")</f>
        <v>오류</v>
      </c>
      <c r="D9" s="53"/>
      <c r="E9" s="52" t="str">
        <f>IFERROR(LOOKUP(1,1/(($C$2=조사표[조사일자])*(야장!A9=조사표[개체번호])*(야장!B9=조사표[줄기번호])),조사표[엽수]),"오류")</f>
        <v>오류</v>
      </c>
      <c r="F9" s="53"/>
      <c r="G9" s="52" t="str">
        <f>IFERROR(LOOKUP(1,1/(($C$2=조사표[조사일자])*(야장!A9=조사표[개체번호])*(야장!B9=조사표[줄기번호])),조사표[엽장]),"오류")</f>
        <v>오류</v>
      </c>
      <c r="H9" s="53"/>
      <c r="I9" s="52" t="str">
        <f>IFERROR(LOOKUP(1,1/(($C$2=조사표[조사일자])*(야장!A9=조사표[개체번호])*(야장!B9=조사표[줄기번호])),조사표[엽폭]),"오류")</f>
        <v>오류</v>
      </c>
      <c r="J9" s="53"/>
      <c r="K9" s="52" t="str">
        <f>IFERROR(LOOKUP(1,1/(($C$2=조사표[조사일자])*(야장!A9=조사표[개체번호])*(야장!B9=조사표[줄기번호])),조사표[줄기굵기]),"오류")</f>
        <v>오류</v>
      </c>
      <c r="L9" s="53"/>
      <c r="M9" s="52" t="str">
        <f>IFERROR(LOOKUP(1,1/(($C$2=조사표[조사일자])*(야장!A9=조사표[개체번호])*(야장!B9=조사표[줄기번호])),조사표[화방높이]),"오류")</f>
        <v>오류</v>
      </c>
      <c r="N9" s="53"/>
      <c r="O9" s="52" t="str">
        <f>IFERROR(LOOKUP(1,1/(($C$2=조사표[조사일자])*(야장!A9=조사표[개체번호])*(야장!B9=조사표[줄기번호])),조사표[개화마디]),"오류")</f>
        <v>오류</v>
      </c>
      <c r="P9" s="53"/>
      <c r="Q9" s="52" t="str">
        <f>IFERROR(LOOKUP(1,1/(($C$2=조사표[조사일자])*(야장!A9=조사표[개체번호])*(야장!B9=조사표[줄기번호])),조사표[착과마디]),"오류")</f>
        <v>오류</v>
      </c>
      <c r="R9" s="53"/>
      <c r="S9" s="54" t="str">
        <f>IFERROR(LOOKUP(1,1/(($C$2=조사표[조사일자])*(야장!A9=조사표[개체번호])*(야장!B9=조사표[줄기번호])),조사표[열매마디]),"오류")</f>
        <v>오류</v>
      </c>
      <c r="T9" s="54"/>
      <c r="U9" s="52" t="str">
        <f>IFERROR(LOOKUP(1,1/(($C$2=조사표[조사일자])*(야장!A9=조사표[개체번호])*(야장!B9=조사표[줄기번호])),조사표[수확마디]),"오류")</f>
        <v>오류</v>
      </c>
      <c r="V9" s="53"/>
      <c r="W9" s="52" t="str">
        <f>IFERROR(LOOKUP(1,1/(($C$2=조사표[조사일자])*(야장!A9=조사표[개체번호])*(야장!B9=조사표[줄기번호])),조사표[개화수]),"오류")</f>
        <v>오류</v>
      </c>
      <c r="X9" s="54"/>
      <c r="Y9" s="52" t="str">
        <f>IFERROR(LOOKUP(1,1/(($C$2=조사표[조사일자])*(야장!A9=조사표[개체번호])*(야장!B9=조사표[줄기번호])),조사표[착과수]),"오류")</f>
        <v>오류</v>
      </c>
      <c r="Z9" s="53"/>
      <c r="AA9" s="52" t="str">
        <f>IFERROR(LOOKUP(1,1/(($C$2=조사표[조사일자])*(야장!A9=조사표[개체번호])*(야장!B9=조사표[줄기번호])),조사표[열매수]),"오류")</f>
        <v>오류</v>
      </c>
      <c r="AB9" s="53"/>
      <c r="AC9" s="52" t="str">
        <f>IFERROR(LOOKUP(1,1/(($C$2=조사표[조사일자])*(야장!A9=조사표[개체번호])*(야장!B9=조사표[줄기번호])),조사표[수확수]),"오류")</f>
        <v>오류</v>
      </c>
      <c r="AD9" s="124"/>
    </row>
    <row r="10" spans="1:30" ht="33" customHeight="1">
      <c r="A10" s="148"/>
      <c r="B10" s="150"/>
      <c r="C10" s="55"/>
      <c r="D10" s="56"/>
      <c r="E10" s="55"/>
      <c r="F10" s="56"/>
      <c r="G10" s="55"/>
      <c r="H10" s="56"/>
      <c r="I10" s="55"/>
      <c r="J10" s="56"/>
      <c r="K10" s="55"/>
      <c r="L10" s="56"/>
      <c r="M10" s="55"/>
      <c r="N10" s="56"/>
      <c r="O10" s="55"/>
      <c r="P10" s="56"/>
      <c r="Q10" s="55"/>
      <c r="R10" s="56"/>
      <c r="S10" s="57"/>
      <c r="T10" s="57"/>
      <c r="U10" s="55"/>
      <c r="V10" s="56"/>
      <c r="W10" s="57"/>
      <c r="X10" s="57"/>
      <c r="Y10" s="55"/>
      <c r="Z10" s="56"/>
      <c r="AA10" s="55"/>
      <c r="AB10" s="56"/>
      <c r="AC10" s="55"/>
      <c r="AD10" s="125"/>
    </row>
    <row r="11" spans="1:30" ht="33" customHeight="1">
      <c r="A11" s="143">
        <v>2</v>
      </c>
      <c r="B11" s="145">
        <v>2</v>
      </c>
      <c r="C11" s="58" t="str">
        <f>IFERROR(LOOKUP(1,1/(($C$2=조사표[조사일자])*(야장!A11=조사표[개체번호])*(야장!B11=조사표[줄기번호])),조사표[생장길이]),"오류")</f>
        <v>오류</v>
      </c>
      <c r="D11" s="59"/>
      <c r="E11" s="58" t="str">
        <f>IFERROR(LOOKUP(1,1/(($C$2=조사표[조사일자])*(야장!A11=조사표[개체번호])*(야장!B11=조사표[줄기번호])),조사표[엽수]),"오류")</f>
        <v>오류</v>
      </c>
      <c r="F11" s="59"/>
      <c r="G11" s="58" t="str">
        <f>IFERROR(LOOKUP(1,1/(($C$2=조사표[조사일자])*(야장!A11=조사표[개체번호])*(야장!B11=조사표[줄기번호])),조사표[엽장]),"오류")</f>
        <v>오류</v>
      </c>
      <c r="H11" s="59"/>
      <c r="I11" s="58" t="str">
        <f>IFERROR(LOOKUP(1,1/(($C$2=조사표[조사일자])*(야장!A11=조사표[개체번호])*(야장!B11=조사표[줄기번호])),조사표[엽폭]),"오류")</f>
        <v>오류</v>
      </c>
      <c r="J11" s="59"/>
      <c r="K11" s="58" t="str">
        <f>IFERROR(LOOKUP(1,1/(($C$2=조사표[조사일자])*(야장!A11=조사표[개체번호])*(야장!B11=조사표[줄기번호])),조사표[줄기굵기]),"오류")</f>
        <v>오류</v>
      </c>
      <c r="L11" s="59"/>
      <c r="M11" s="58" t="str">
        <f>IFERROR(LOOKUP(1,1/(($C$2=조사표[조사일자])*(야장!A11=조사표[개체번호])*(야장!B11=조사표[줄기번호])),조사표[화방높이]),"오류")</f>
        <v>오류</v>
      </c>
      <c r="N11" s="59"/>
      <c r="O11" s="58" t="str">
        <f>IFERROR(LOOKUP(1,1/(($C$2=조사표[조사일자])*(야장!A11=조사표[개체번호])*(야장!B11=조사표[줄기번호])),조사표[개화마디]),"오류")</f>
        <v>오류</v>
      </c>
      <c r="P11" s="59"/>
      <c r="Q11" s="58" t="str">
        <f>IFERROR(LOOKUP(1,1/(($C$2=조사표[조사일자])*(야장!A11=조사표[개체번호])*(야장!B11=조사표[줄기번호])),조사표[착과마디]),"오류")</f>
        <v>오류</v>
      </c>
      <c r="R11" s="59"/>
      <c r="S11" s="60" t="str">
        <f>IFERROR(LOOKUP(1,1/(($C$2=조사표[조사일자])*(야장!A11=조사표[개체번호])*(야장!B11=조사표[줄기번호])),조사표[열매마디]),"오류")</f>
        <v>오류</v>
      </c>
      <c r="T11" s="60"/>
      <c r="U11" s="58" t="str">
        <f>IFERROR(LOOKUP(1,1/(($C$2=조사표[조사일자])*(야장!A11=조사표[개체번호])*(야장!B11=조사표[줄기번호])),조사표[수확마디]),"오류")</f>
        <v>오류</v>
      </c>
      <c r="V11" s="59"/>
      <c r="W11" s="58" t="str">
        <f>IFERROR(LOOKUP(1,1/(($C$2=조사표[조사일자])*(야장!A11=조사표[개체번호])*(야장!B11=조사표[줄기번호])),조사표[개화수]),"오류")</f>
        <v>오류</v>
      </c>
      <c r="X11" s="60"/>
      <c r="Y11" s="58" t="str">
        <f>IFERROR(LOOKUP(1,1/(($C$2=조사표[조사일자])*(야장!A11=조사표[개체번호])*(야장!B11=조사표[줄기번호])),조사표[착과수]),"오류")</f>
        <v>오류</v>
      </c>
      <c r="Z11" s="59"/>
      <c r="AA11" s="58" t="str">
        <f>IFERROR(LOOKUP(1,1/(($C$2=조사표[조사일자])*(야장!A11=조사표[개체번호])*(야장!B11=조사표[줄기번호])),조사표[열매수]),"오류")</f>
        <v>오류</v>
      </c>
      <c r="AB11" s="59"/>
      <c r="AC11" s="58" t="str">
        <f>IFERROR(LOOKUP(1,1/(($C$2=조사표[조사일자])*(야장!A11=조사표[개체번호])*(야장!B11=조사표[줄기번호])),조사표[수확수]),"오류")</f>
        <v>오류</v>
      </c>
      <c r="AD11" s="126"/>
    </row>
    <row r="12" spans="1:30" ht="33" customHeight="1">
      <c r="A12" s="144"/>
      <c r="B12" s="146"/>
      <c r="C12" s="61"/>
      <c r="D12" s="62"/>
      <c r="E12" s="61"/>
      <c r="F12" s="62"/>
      <c r="G12" s="61"/>
      <c r="H12" s="62"/>
      <c r="I12" s="61"/>
      <c r="J12" s="62"/>
      <c r="K12" s="61"/>
      <c r="L12" s="62"/>
      <c r="M12" s="61"/>
      <c r="N12" s="62"/>
      <c r="O12" s="61"/>
      <c r="P12" s="62"/>
      <c r="Q12" s="61"/>
      <c r="R12" s="62"/>
      <c r="S12" s="63"/>
      <c r="T12" s="63"/>
      <c r="U12" s="61"/>
      <c r="V12" s="62"/>
      <c r="W12" s="63"/>
      <c r="X12" s="63"/>
      <c r="Y12" s="61"/>
      <c r="Z12" s="62"/>
      <c r="AA12" s="61"/>
      <c r="AB12" s="62"/>
      <c r="AC12" s="61"/>
      <c r="AD12" s="127"/>
    </row>
    <row r="13" spans="1:30" ht="33" customHeight="1">
      <c r="A13" s="147">
        <v>3</v>
      </c>
      <c r="B13" s="149">
        <v>1</v>
      </c>
      <c r="C13" s="52" t="str">
        <f>IFERROR(LOOKUP(1,1/(($C$2=조사표[조사일자])*(야장!A13=조사표[개체번호])*(야장!B13=조사표[줄기번호])),조사표[생장길이]),"오류")</f>
        <v>오류</v>
      </c>
      <c r="D13" s="53"/>
      <c r="E13" s="52" t="str">
        <f>IFERROR(LOOKUP(1,1/(($C$2=조사표[조사일자])*(야장!A13=조사표[개체번호])*(야장!B13=조사표[줄기번호])),조사표[엽수]),"오류")</f>
        <v>오류</v>
      </c>
      <c r="F13" s="53"/>
      <c r="G13" s="52" t="str">
        <f>IFERROR(LOOKUP(1,1/(($C$2=조사표[조사일자])*(야장!A13=조사표[개체번호])*(야장!B13=조사표[줄기번호])),조사표[엽장]),"오류")</f>
        <v>오류</v>
      </c>
      <c r="H13" s="53"/>
      <c r="I13" s="52" t="str">
        <f>IFERROR(LOOKUP(1,1/(($C$2=조사표[조사일자])*(야장!A13=조사표[개체번호])*(야장!B13=조사표[줄기번호])),조사표[엽폭]),"오류")</f>
        <v>오류</v>
      </c>
      <c r="J13" s="53"/>
      <c r="K13" s="52" t="str">
        <f>IFERROR(LOOKUP(1,1/(($C$2=조사표[조사일자])*(야장!A13=조사표[개체번호])*(야장!B13=조사표[줄기번호])),조사표[줄기굵기]),"오류")</f>
        <v>오류</v>
      </c>
      <c r="L13" s="53"/>
      <c r="M13" s="52" t="str">
        <f>IFERROR(LOOKUP(1,1/(($C$2=조사표[조사일자])*(야장!A13=조사표[개체번호])*(야장!B13=조사표[줄기번호])),조사표[화방높이]),"오류")</f>
        <v>오류</v>
      </c>
      <c r="N13" s="53"/>
      <c r="O13" s="52" t="str">
        <f>IFERROR(LOOKUP(1,1/(($C$2=조사표[조사일자])*(야장!A13=조사표[개체번호])*(야장!B13=조사표[줄기번호])),조사표[개화마디]),"오류")</f>
        <v>오류</v>
      </c>
      <c r="P13" s="53"/>
      <c r="Q13" s="52" t="str">
        <f>IFERROR(LOOKUP(1,1/(($C$2=조사표[조사일자])*(야장!A13=조사표[개체번호])*(야장!B13=조사표[줄기번호])),조사표[착과마디]),"오류")</f>
        <v>오류</v>
      </c>
      <c r="R13" s="53"/>
      <c r="S13" s="54" t="str">
        <f>IFERROR(LOOKUP(1,1/(($C$2=조사표[조사일자])*(야장!A13=조사표[개체번호])*(야장!B13=조사표[줄기번호])),조사표[열매마디]),"오류")</f>
        <v>오류</v>
      </c>
      <c r="T13" s="54"/>
      <c r="U13" s="52" t="str">
        <f>IFERROR(LOOKUP(1,1/(($C$2=조사표[조사일자])*(야장!A13=조사표[개체번호])*(야장!B13=조사표[줄기번호])),조사표[수확마디]),"오류")</f>
        <v>오류</v>
      </c>
      <c r="V13" s="53"/>
      <c r="W13" s="52" t="str">
        <f>IFERROR(LOOKUP(1,1/(($C$2=조사표[조사일자])*(야장!A13=조사표[개체번호])*(야장!B13=조사표[줄기번호])),조사표[개화수]),"오류")</f>
        <v>오류</v>
      </c>
      <c r="X13" s="54"/>
      <c r="Y13" s="52" t="str">
        <f>IFERROR(LOOKUP(1,1/(($C$2=조사표[조사일자])*(야장!A13=조사표[개체번호])*(야장!B13=조사표[줄기번호])),조사표[착과수]),"오류")</f>
        <v>오류</v>
      </c>
      <c r="Z13" s="53"/>
      <c r="AA13" s="52" t="str">
        <f>IFERROR(LOOKUP(1,1/(($C$2=조사표[조사일자])*(야장!A13=조사표[개체번호])*(야장!B13=조사표[줄기번호])),조사표[열매수]),"오류")</f>
        <v>오류</v>
      </c>
      <c r="AB13" s="53"/>
      <c r="AC13" s="52" t="str">
        <f>IFERROR(LOOKUP(1,1/(($C$2=조사표[조사일자])*(야장!A13=조사표[개체번호])*(야장!B13=조사표[줄기번호])),조사표[수확수]),"오류")</f>
        <v>오류</v>
      </c>
      <c r="AD13" s="124"/>
    </row>
    <row r="14" spans="1:30" ht="33" customHeight="1">
      <c r="A14" s="148"/>
      <c r="B14" s="150"/>
      <c r="C14" s="55"/>
      <c r="D14" s="56"/>
      <c r="E14" s="55"/>
      <c r="F14" s="56"/>
      <c r="G14" s="55"/>
      <c r="H14" s="56"/>
      <c r="I14" s="55"/>
      <c r="J14" s="56"/>
      <c r="K14" s="55"/>
      <c r="L14" s="56"/>
      <c r="M14" s="55"/>
      <c r="N14" s="56"/>
      <c r="O14" s="55"/>
      <c r="P14" s="56"/>
      <c r="Q14" s="55"/>
      <c r="R14" s="56"/>
      <c r="S14" s="57"/>
      <c r="T14" s="57"/>
      <c r="U14" s="55"/>
      <c r="V14" s="56"/>
      <c r="W14" s="57"/>
      <c r="X14" s="57"/>
      <c r="Y14" s="55"/>
      <c r="Z14" s="56"/>
      <c r="AA14" s="55"/>
      <c r="AB14" s="56"/>
      <c r="AC14" s="55"/>
      <c r="AD14" s="125"/>
    </row>
    <row r="15" spans="1:30" ht="33" customHeight="1">
      <c r="A15" s="143">
        <v>3</v>
      </c>
      <c r="B15" s="145">
        <v>2</v>
      </c>
      <c r="C15" s="58" t="str">
        <f>IFERROR(LOOKUP(1,1/(($C$2=조사표[조사일자])*(야장!A15=조사표[개체번호])*(야장!B15=조사표[줄기번호])),조사표[생장길이]),"오류")</f>
        <v>오류</v>
      </c>
      <c r="D15" s="59"/>
      <c r="E15" s="58" t="str">
        <f>IFERROR(LOOKUP(1,1/(($C$2=조사표[조사일자])*(야장!A15=조사표[개체번호])*(야장!B15=조사표[줄기번호])),조사표[엽수]),"오류")</f>
        <v>오류</v>
      </c>
      <c r="F15" s="59"/>
      <c r="G15" s="58" t="str">
        <f>IFERROR(LOOKUP(1,1/(($C$2=조사표[조사일자])*(야장!A15=조사표[개체번호])*(야장!B15=조사표[줄기번호])),조사표[엽장]),"오류")</f>
        <v>오류</v>
      </c>
      <c r="H15" s="59"/>
      <c r="I15" s="58" t="str">
        <f>IFERROR(LOOKUP(1,1/(($C$2=조사표[조사일자])*(야장!A15=조사표[개체번호])*(야장!B15=조사표[줄기번호])),조사표[엽폭]),"오류")</f>
        <v>오류</v>
      </c>
      <c r="J15" s="59"/>
      <c r="K15" s="58" t="str">
        <f>IFERROR(LOOKUP(1,1/(($C$2=조사표[조사일자])*(야장!A15=조사표[개체번호])*(야장!B15=조사표[줄기번호])),조사표[줄기굵기]),"오류")</f>
        <v>오류</v>
      </c>
      <c r="L15" s="59"/>
      <c r="M15" s="58" t="str">
        <f>IFERROR(LOOKUP(1,1/(($C$2=조사표[조사일자])*(야장!A15=조사표[개체번호])*(야장!B15=조사표[줄기번호])),조사표[화방높이]),"오류")</f>
        <v>오류</v>
      </c>
      <c r="N15" s="59"/>
      <c r="O15" s="58" t="str">
        <f>IFERROR(LOOKUP(1,1/(($C$2=조사표[조사일자])*(야장!A15=조사표[개체번호])*(야장!B15=조사표[줄기번호])),조사표[개화마디]),"오류")</f>
        <v>오류</v>
      </c>
      <c r="P15" s="59"/>
      <c r="Q15" s="58" t="str">
        <f>IFERROR(LOOKUP(1,1/(($C$2=조사표[조사일자])*(야장!A15=조사표[개체번호])*(야장!B15=조사표[줄기번호])),조사표[착과마디]),"오류")</f>
        <v>오류</v>
      </c>
      <c r="R15" s="59"/>
      <c r="S15" s="60" t="str">
        <f>IFERROR(LOOKUP(1,1/(($C$2=조사표[조사일자])*(야장!A15=조사표[개체번호])*(야장!B15=조사표[줄기번호])),조사표[열매마디]),"오류")</f>
        <v>오류</v>
      </c>
      <c r="T15" s="60"/>
      <c r="U15" s="58" t="str">
        <f>IFERROR(LOOKUP(1,1/(($C$2=조사표[조사일자])*(야장!A15=조사표[개체번호])*(야장!B15=조사표[줄기번호])),조사표[수확마디]),"오류")</f>
        <v>오류</v>
      </c>
      <c r="V15" s="59"/>
      <c r="W15" s="58" t="str">
        <f>IFERROR(LOOKUP(1,1/(($C$2=조사표[조사일자])*(야장!A15=조사표[개체번호])*(야장!B15=조사표[줄기번호])),조사표[개화수]),"오류")</f>
        <v>오류</v>
      </c>
      <c r="X15" s="60"/>
      <c r="Y15" s="58" t="str">
        <f>IFERROR(LOOKUP(1,1/(($C$2=조사표[조사일자])*(야장!A15=조사표[개체번호])*(야장!B15=조사표[줄기번호])),조사표[착과수]),"오류")</f>
        <v>오류</v>
      </c>
      <c r="Z15" s="59"/>
      <c r="AA15" s="58" t="str">
        <f>IFERROR(LOOKUP(1,1/(($C$2=조사표[조사일자])*(야장!A15=조사표[개체번호])*(야장!B15=조사표[줄기번호])),조사표[열매수]),"오류")</f>
        <v>오류</v>
      </c>
      <c r="AB15" s="59"/>
      <c r="AC15" s="58" t="str">
        <f>IFERROR(LOOKUP(1,1/(($C$2=조사표[조사일자])*(야장!A15=조사표[개체번호])*(야장!B15=조사표[줄기번호])),조사표[수확수]),"오류")</f>
        <v>오류</v>
      </c>
      <c r="AD15" s="126"/>
    </row>
    <row r="16" spans="1:30" ht="33" customHeight="1">
      <c r="A16" s="144"/>
      <c r="B16" s="146"/>
      <c r="C16" s="61"/>
      <c r="D16" s="62"/>
      <c r="E16" s="61"/>
      <c r="F16" s="62"/>
      <c r="G16" s="61"/>
      <c r="H16" s="62"/>
      <c r="I16" s="61"/>
      <c r="J16" s="62"/>
      <c r="K16" s="61"/>
      <c r="L16" s="62"/>
      <c r="M16" s="61"/>
      <c r="N16" s="62"/>
      <c r="O16" s="61"/>
      <c r="P16" s="62"/>
      <c r="Q16" s="61"/>
      <c r="R16" s="62"/>
      <c r="S16" s="63"/>
      <c r="T16" s="63"/>
      <c r="U16" s="61"/>
      <c r="V16" s="62"/>
      <c r="W16" s="63"/>
      <c r="X16" s="63"/>
      <c r="Y16" s="61"/>
      <c r="Z16" s="62"/>
      <c r="AA16" s="61"/>
      <c r="AB16" s="62"/>
      <c r="AC16" s="61"/>
      <c r="AD16" s="127"/>
    </row>
    <row r="17" spans="1:30" ht="33" customHeight="1">
      <c r="A17" s="147">
        <v>4</v>
      </c>
      <c r="B17" s="149">
        <v>1</v>
      </c>
      <c r="C17" s="52" t="str">
        <f>IFERROR(LOOKUP(1,1/(($C$2=조사표[조사일자])*(야장!A17=조사표[개체번호])*(야장!B17=조사표[줄기번호])),조사표[생장길이]),"오류")</f>
        <v>오류</v>
      </c>
      <c r="D17" s="53"/>
      <c r="E17" s="52" t="str">
        <f>IFERROR(LOOKUP(1,1/(($C$2=조사표[조사일자])*(야장!A17=조사표[개체번호])*(야장!B17=조사표[줄기번호])),조사표[엽수]),"오류")</f>
        <v>오류</v>
      </c>
      <c r="F17" s="53"/>
      <c r="G17" s="52" t="str">
        <f>IFERROR(LOOKUP(1,1/(($C$2=조사표[조사일자])*(야장!A17=조사표[개체번호])*(야장!B17=조사표[줄기번호])),조사표[엽장]),"오류")</f>
        <v>오류</v>
      </c>
      <c r="H17" s="53"/>
      <c r="I17" s="52" t="str">
        <f>IFERROR(LOOKUP(1,1/(($C$2=조사표[조사일자])*(야장!A17=조사표[개체번호])*(야장!B17=조사표[줄기번호])),조사표[엽폭]),"오류")</f>
        <v>오류</v>
      </c>
      <c r="J17" s="53"/>
      <c r="K17" s="52" t="str">
        <f>IFERROR(LOOKUP(1,1/(($C$2=조사표[조사일자])*(야장!A17=조사표[개체번호])*(야장!B17=조사표[줄기번호])),조사표[줄기굵기]),"오류")</f>
        <v>오류</v>
      </c>
      <c r="L17" s="53"/>
      <c r="M17" s="52" t="str">
        <f>IFERROR(LOOKUP(1,1/(($C$2=조사표[조사일자])*(야장!A17=조사표[개체번호])*(야장!B17=조사표[줄기번호])),조사표[화방높이]),"오류")</f>
        <v>오류</v>
      </c>
      <c r="N17" s="53"/>
      <c r="O17" s="52" t="str">
        <f>IFERROR(LOOKUP(1,1/(($C$2=조사표[조사일자])*(야장!A17=조사표[개체번호])*(야장!B17=조사표[줄기번호])),조사표[개화마디]),"오류")</f>
        <v>오류</v>
      </c>
      <c r="P17" s="53"/>
      <c r="Q17" s="52" t="str">
        <f>IFERROR(LOOKUP(1,1/(($C$2=조사표[조사일자])*(야장!A17=조사표[개체번호])*(야장!B17=조사표[줄기번호])),조사표[착과마디]),"오류")</f>
        <v>오류</v>
      </c>
      <c r="R17" s="53"/>
      <c r="S17" s="54" t="str">
        <f>IFERROR(LOOKUP(1,1/(($C$2=조사표[조사일자])*(야장!A17=조사표[개체번호])*(야장!B17=조사표[줄기번호])),조사표[열매마디]),"오류")</f>
        <v>오류</v>
      </c>
      <c r="T17" s="54"/>
      <c r="U17" s="52" t="str">
        <f>IFERROR(LOOKUP(1,1/(($C$2=조사표[조사일자])*(야장!A17=조사표[개체번호])*(야장!B17=조사표[줄기번호])),조사표[수확마디]),"오류")</f>
        <v>오류</v>
      </c>
      <c r="V17" s="53"/>
      <c r="W17" s="52" t="str">
        <f>IFERROR(LOOKUP(1,1/(($C$2=조사표[조사일자])*(야장!A17=조사표[개체번호])*(야장!B17=조사표[줄기번호])),조사표[개화수]),"오류")</f>
        <v>오류</v>
      </c>
      <c r="X17" s="54"/>
      <c r="Y17" s="52" t="str">
        <f>IFERROR(LOOKUP(1,1/(($C$2=조사표[조사일자])*(야장!A17=조사표[개체번호])*(야장!B17=조사표[줄기번호])),조사표[착과수]),"오류")</f>
        <v>오류</v>
      </c>
      <c r="Z17" s="53"/>
      <c r="AA17" s="52" t="str">
        <f>IFERROR(LOOKUP(1,1/(($C$2=조사표[조사일자])*(야장!A17=조사표[개체번호])*(야장!B17=조사표[줄기번호])),조사표[열매수]),"오류")</f>
        <v>오류</v>
      </c>
      <c r="AB17" s="53"/>
      <c r="AC17" s="52" t="str">
        <f>IFERROR(LOOKUP(1,1/(($C$2=조사표[조사일자])*(야장!A17=조사표[개체번호])*(야장!B17=조사표[줄기번호])),조사표[수확수]),"오류")</f>
        <v>오류</v>
      </c>
      <c r="AD17" s="124"/>
    </row>
    <row r="18" spans="1:30" ht="33" customHeight="1">
      <c r="A18" s="148"/>
      <c r="B18" s="150"/>
      <c r="C18" s="55"/>
      <c r="D18" s="56"/>
      <c r="E18" s="55"/>
      <c r="F18" s="56"/>
      <c r="G18" s="55"/>
      <c r="H18" s="56"/>
      <c r="I18" s="55"/>
      <c r="J18" s="56"/>
      <c r="K18" s="55"/>
      <c r="L18" s="56"/>
      <c r="M18" s="55"/>
      <c r="N18" s="56"/>
      <c r="O18" s="55"/>
      <c r="P18" s="56"/>
      <c r="Q18" s="55"/>
      <c r="R18" s="56"/>
      <c r="S18" s="57"/>
      <c r="T18" s="57"/>
      <c r="U18" s="55"/>
      <c r="V18" s="56"/>
      <c r="W18" s="57"/>
      <c r="X18" s="57"/>
      <c r="Y18" s="55"/>
      <c r="Z18" s="56"/>
      <c r="AA18" s="55"/>
      <c r="AB18" s="56"/>
      <c r="AC18" s="55"/>
      <c r="AD18" s="125"/>
    </row>
    <row r="19" spans="1:30" ht="33" customHeight="1">
      <c r="A19" s="143">
        <v>4</v>
      </c>
      <c r="B19" s="145">
        <v>2</v>
      </c>
      <c r="C19" s="58" t="str">
        <f>IFERROR(LOOKUP(1,1/(($C$2=조사표[조사일자])*(야장!A19=조사표[개체번호])*(야장!B19=조사표[줄기번호])),조사표[생장길이]),"오류")</f>
        <v>오류</v>
      </c>
      <c r="D19" s="59"/>
      <c r="E19" s="58" t="str">
        <f>IFERROR(LOOKUP(1,1/(($C$2=조사표[조사일자])*(야장!A19=조사표[개체번호])*(야장!B19=조사표[줄기번호])),조사표[엽수]),"오류")</f>
        <v>오류</v>
      </c>
      <c r="F19" s="59"/>
      <c r="G19" s="58" t="str">
        <f>IFERROR(LOOKUP(1,1/(($C$2=조사표[조사일자])*(야장!A19=조사표[개체번호])*(야장!B19=조사표[줄기번호])),조사표[엽장]),"오류")</f>
        <v>오류</v>
      </c>
      <c r="H19" s="59"/>
      <c r="I19" s="58" t="str">
        <f>IFERROR(LOOKUP(1,1/(($C$2=조사표[조사일자])*(야장!A19=조사표[개체번호])*(야장!B19=조사표[줄기번호])),조사표[엽폭]),"오류")</f>
        <v>오류</v>
      </c>
      <c r="J19" s="59"/>
      <c r="K19" s="58" t="str">
        <f>IFERROR(LOOKUP(1,1/(($C$2=조사표[조사일자])*(야장!A19=조사표[개체번호])*(야장!B19=조사표[줄기번호])),조사표[줄기굵기]),"오류")</f>
        <v>오류</v>
      </c>
      <c r="L19" s="59"/>
      <c r="M19" s="58" t="str">
        <f>IFERROR(LOOKUP(1,1/(($C$2=조사표[조사일자])*(야장!A19=조사표[개체번호])*(야장!B19=조사표[줄기번호])),조사표[화방높이]),"오류")</f>
        <v>오류</v>
      </c>
      <c r="N19" s="59"/>
      <c r="O19" s="58" t="str">
        <f>IFERROR(LOOKUP(1,1/(($C$2=조사표[조사일자])*(야장!A19=조사표[개체번호])*(야장!B19=조사표[줄기번호])),조사표[개화마디]),"오류")</f>
        <v>오류</v>
      </c>
      <c r="P19" s="59"/>
      <c r="Q19" s="58" t="str">
        <f>IFERROR(LOOKUP(1,1/(($C$2=조사표[조사일자])*(야장!A19=조사표[개체번호])*(야장!B19=조사표[줄기번호])),조사표[착과마디]),"오류")</f>
        <v>오류</v>
      </c>
      <c r="R19" s="59"/>
      <c r="S19" s="60" t="str">
        <f>IFERROR(LOOKUP(1,1/(($C$2=조사표[조사일자])*(야장!A19=조사표[개체번호])*(야장!B19=조사표[줄기번호])),조사표[열매마디]),"오류")</f>
        <v>오류</v>
      </c>
      <c r="T19" s="60"/>
      <c r="U19" s="58" t="str">
        <f>IFERROR(LOOKUP(1,1/(($C$2=조사표[조사일자])*(야장!A19=조사표[개체번호])*(야장!B19=조사표[줄기번호])),조사표[수확마디]),"오류")</f>
        <v>오류</v>
      </c>
      <c r="V19" s="59"/>
      <c r="W19" s="58" t="str">
        <f>IFERROR(LOOKUP(1,1/(($C$2=조사표[조사일자])*(야장!A19=조사표[개체번호])*(야장!B19=조사표[줄기번호])),조사표[개화수]),"오류")</f>
        <v>오류</v>
      </c>
      <c r="X19" s="60"/>
      <c r="Y19" s="58" t="str">
        <f>IFERROR(LOOKUP(1,1/(($C$2=조사표[조사일자])*(야장!A19=조사표[개체번호])*(야장!B19=조사표[줄기번호])),조사표[착과수]),"오류")</f>
        <v>오류</v>
      </c>
      <c r="Z19" s="59"/>
      <c r="AA19" s="58" t="str">
        <f>IFERROR(LOOKUP(1,1/(($C$2=조사표[조사일자])*(야장!A19=조사표[개체번호])*(야장!B19=조사표[줄기번호])),조사표[열매수]),"오류")</f>
        <v>오류</v>
      </c>
      <c r="AB19" s="59"/>
      <c r="AC19" s="58" t="str">
        <f>IFERROR(LOOKUP(1,1/(($C$2=조사표[조사일자])*(야장!A19=조사표[개체번호])*(야장!B19=조사표[줄기번호])),조사표[수확수]),"오류")</f>
        <v>오류</v>
      </c>
      <c r="AD19" s="126"/>
    </row>
    <row r="20" spans="1:30" ht="33" customHeight="1">
      <c r="A20" s="144"/>
      <c r="B20" s="146"/>
      <c r="C20" s="61"/>
      <c r="D20" s="62"/>
      <c r="E20" s="61"/>
      <c r="F20" s="62"/>
      <c r="G20" s="61"/>
      <c r="H20" s="62"/>
      <c r="I20" s="61"/>
      <c r="J20" s="62"/>
      <c r="K20" s="61"/>
      <c r="L20" s="62"/>
      <c r="M20" s="61"/>
      <c r="N20" s="62"/>
      <c r="O20" s="61"/>
      <c r="P20" s="62"/>
      <c r="Q20" s="61"/>
      <c r="R20" s="62"/>
      <c r="S20" s="63"/>
      <c r="T20" s="63"/>
      <c r="U20" s="61"/>
      <c r="V20" s="62"/>
      <c r="W20" s="63"/>
      <c r="X20" s="63"/>
      <c r="Y20" s="61"/>
      <c r="Z20" s="62"/>
      <c r="AA20" s="61"/>
      <c r="AB20" s="62"/>
      <c r="AC20" s="61"/>
      <c r="AD20" s="127"/>
    </row>
    <row r="21" spans="1:30" ht="33" customHeight="1">
      <c r="A21" s="147">
        <v>5</v>
      </c>
      <c r="B21" s="149">
        <v>1</v>
      </c>
      <c r="C21" s="52" t="str">
        <f>IFERROR(LOOKUP(1,1/(($C$2=조사표[조사일자])*(야장!A21=조사표[개체번호])*(야장!B21=조사표[줄기번호])),조사표[생장길이]),"오류")</f>
        <v>오류</v>
      </c>
      <c r="D21" s="53"/>
      <c r="E21" s="52" t="str">
        <f>IFERROR(LOOKUP(1,1/(($C$2=조사표[조사일자])*(야장!A21=조사표[개체번호])*(야장!B21=조사표[줄기번호])),조사표[엽수]),"오류")</f>
        <v>오류</v>
      </c>
      <c r="F21" s="53"/>
      <c r="G21" s="52" t="str">
        <f>IFERROR(LOOKUP(1,1/(($C$2=조사표[조사일자])*(야장!A21=조사표[개체번호])*(야장!B21=조사표[줄기번호])),조사표[엽장]),"오류")</f>
        <v>오류</v>
      </c>
      <c r="H21" s="53"/>
      <c r="I21" s="52" t="str">
        <f>IFERROR(LOOKUP(1,1/(($C$2=조사표[조사일자])*(야장!A21=조사표[개체번호])*(야장!B21=조사표[줄기번호])),조사표[엽폭]),"오류")</f>
        <v>오류</v>
      </c>
      <c r="J21" s="53"/>
      <c r="K21" s="52" t="str">
        <f>IFERROR(LOOKUP(1,1/(($C$2=조사표[조사일자])*(야장!A21=조사표[개체번호])*(야장!B21=조사표[줄기번호])),조사표[줄기굵기]),"오류")</f>
        <v>오류</v>
      </c>
      <c r="L21" s="53"/>
      <c r="M21" s="52" t="str">
        <f>IFERROR(LOOKUP(1,1/(($C$2=조사표[조사일자])*(야장!A21=조사표[개체번호])*(야장!B21=조사표[줄기번호])),조사표[화방높이]),"오류")</f>
        <v>오류</v>
      </c>
      <c r="N21" s="53"/>
      <c r="O21" s="52" t="str">
        <f>IFERROR(LOOKUP(1,1/(($C$2=조사표[조사일자])*(야장!A21=조사표[개체번호])*(야장!B21=조사표[줄기번호])),조사표[개화마디]),"오류")</f>
        <v>오류</v>
      </c>
      <c r="P21" s="53"/>
      <c r="Q21" s="52" t="str">
        <f>IFERROR(LOOKUP(1,1/(($C$2=조사표[조사일자])*(야장!A21=조사표[개체번호])*(야장!B21=조사표[줄기번호])),조사표[착과마디]),"오류")</f>
        <v>오류</v>
      </c>
      <c r="R21" s="53"/>
      <c r="S21" s="54" t="str">
        <f>IFERROR(LOOKUP(1,1/(($C$2=조사표[조사일자])*(야장!A21=조사표[개체번호])*(야장!B21=조사표[줄기번호])),조사표[열매마디]),"오류")</f>
        <v>오류</v>
      </c>
      <c r="T21" s="54"/>
      <c r="U21" s="52" t="str">
        <f>IFERROR(LOOKUP(1,1/(($C$2=조사표[조사일자])*(야장!A21=조사표[개체번호])*(야장!B21=조사표[줄기번호])),조사표[수확마디]),"오류")</f>
        <v>오류</v>
      </c>
      <c r="V21" s="53"/>
      <c r="W21" s="52" t="str">
        <f>IFERROR(LOOKUP(1,1/(($C$2=조사표[조사일자])*(야장!A21=조사표[개체번호])*(야장!B21=조사표[줄기번호])),조사표[개화수]),"오류")</f>
        <v>오류</v>
      </c>
      <c r="X21" s="54"/>
      <c r="Y21" s="52" t="str">
        <f>IFERROR(LOOKUP(1,1/(($C$2=조사표[조사일자])*(야장!A21=조사표[개체번호])*(야장!B21=조사표[줄기번호])),조사표[착과수]),"오류")</f>
        <v>오류</v>
      </c>
      <c r="Z21" s="53"/>
      <c r="AA21" s="52" t="str">
        <f>IFERROR(LOOKUP(1,1/(($C$2=조사표[조사일자])*(야장!A21=조사표[개체번호])*(야장!B21=조사표[줄기번호])),조사표[열매수]),"오류")</f>
        <v>오류</v>
      </c>
      <c r="AB21" s="53"/>
      <c r="AC21" s="52" t="str">
        <f>IFERROR(LOOKUP(1,1/(($C$2=조사표[조사일자])*(야장!A21=조사표[개체번호])*(야장!B21=조사표[줄기번호])),조사표[수확수]),"오류")</f>
        <v>오류</v>
      </c>
      <c r="AD21" s="124"/>
    </row>
    <row r="22" spans="1:30" ht="33" customHeight="1">
      <c r="A22" s="148"/>
      <c r="B22" s="150"/>
      <c r="C22" s="55"/>
      <c r="D22" s="56"/>
      <c r="E22" s="55"/>
      <c r="F22" s="56"/>
      <c r="G22" s="55"/>
      <c r="H22" s="56"/>
      <c r="I22" s="55"/>
      <c r="J22" s="56"/>
      <c r="K22" s="55"/>
      <c r="L22" s="56"/>
      <c r="M22" s="55"/>
      <c r="N22" s="56"/>
      <c r="O22" s="55"/>
      <c r="P22" s="56"/>
      <c r="Q22" s="55"/>
      <c r="R22" s="56"/>
      <c r="S22" s="57"/>
      <c r="T22" s="57"/>
      <c r="U22" s="55"/>
      <c r="V22" s="56"/>
      <c r="W22" s="57"/>
      <c r="X22" s="57"/>
      <c r="Y22" s="55"/>
      <c r="Z22" s="56"/>
      <c r="AA22" s="55"/>
      <c r="AB22" s="56"/>
      <c r="AC22" s="55"/>
      <c r="AD22" s="125"/>
    </row>
    <row r="23" spans="1:30" ht="33" customHeight="1">
      <c r="A23" s="143">
        <v>5</v>
      </c>
      <c r="B23" s="145">
        <v>2</v>
      </c>
      <c r="C23" s="58" t="str">
        <f>IFERROR(LOOKUP(1,1/(($C$2=조사표[조사일자])*(야장!A23=조사표[개체번호])*(야장!B23=조사표[줄기번호])),조사표[생장길이]),"오류")</f>
        <v>오류</v>
      </c>
      <c r="D23" s="59"/>
      <c r="E23" s="58" t="str">
        <f>IFERROR(LOOKUP(1,1/(($C$2=조사표[조사일자])*(야장!A23=조사표[개체번호])*(야장!B23=조사표[줄기번호])),조사표[엽수]),"오류")</f>
        <v>오류</v>
      </c>
      <c r="F23" s="59"/>
      <c r="G23" s="58" t="str">
        <f>IFERROR(LOOKUP(1,1/(($C$2=조사표[조사일자])*(야장!A23=조사표[개체번호])*(야장!B23=조사표[줄기번호])),조사표[엽장]),"오류")</f>
        <v>오류</v>
      </c>
      <c r="H23" s="59"/>
      <c r="I23" s="58" t="str">
        <f>IFERROR(LOOKUP(1,1/(($C$2=조사표[조사일자])*(야장!A23=조사표[개체번호])*(야장!B23=조사표[줄기번호])),조사표[엽폭]),"오류")</f>
        <v>오류</v>
      </c>
      <c r="J23" s="59"/>
      <c r="K23" s="58" t="str">
        <f>IFERROR(LOOKUP(1,1/(($C$2=조사표[조사일자])*(야장!A23=조사표[개체번호])*(야장!B23=조사표[줄기번호])),조사표[줄기굵기]),"오류")</f>
        <v>오류</v>
      </c>
      <c r="L23" s="59"/>
      <c r="M23" s="58" t="str">
        <f>IFERROR(LOOKUP(1,1/(($C$2=조사표[조사일자])*(야장!A23=조사표[개체번호])*(야장!B23=조사표[줄기번호])),조사표[화방높이]),"오류")</f>
        <v>오류</v>
      </c>
      <c r="N23" s="59"/>
      <c r="O23" s="58" t="str">
        <f>IFERROR(LOOKUP(1,1/(($C$2=조사표[조사일자])*(야장!A23=조사표[개체번호])*(야장!B23=조사표[줄기번호])),조사표[개화마디]),"오류")</f>
        <v>오류</v>
      </c>
      <c r="P23" s="59"/>
      <c r="Q23" s="58" t="str">
        <f>IFERROR(LOOKUP(1,1/(($C$2=조사표[조사일자])*(야장!A23=조사표[개체번호])*(야장!B23=조사표[줄기번호])),조사표[착과마디]),"오류")</f>
        <v>오류</v>
      </c>
      <c r="R23" s="59"/>
      <c r="S23" s="60" t="str">
        <f>IFERROR(LOOKUP(1,1/(($C$2=조사표[조사일자])*(야장!A23=조사표[개체번호])*(야장!B23=조사표[줄기번호])),조사표[열매마디]),"오류")</f>
        <v>오류</v>
      </c>
      <c r="T23" s="60"/>
      <c r="U23" s="58" t="str">
        <f>IFERROR(LOOKUP(1,1/(($C$2=조사표[조사일자])*(야장!A23=조사표[개체번호])*(야장!B23=조사표[줄기번호])),조사표[수확마디]),"오류")</f>
        <v>오류</v>
      </c>
      <c r="V23" s="59"/>
      <c r="W23" s="58" t="str">
        <f>IFERROR(LOOKUP(1,1/(($C$2=조사표[조사일자])*(야장!A23=조사표[개체번호])*(야장!B23=조사표[줄기번호])),조사표[개화수]),"오류")</f>
        <v>오류</v>
      </c>
      <c r="X23" s="60"/>
      <c r="Y23" s="58" t="str">
        <f>IFERROR(LOOKUP(1,1/(($C$2=조사표[조사일자])*(야장!A23=조사표[개체번호])*(야장!B23=조사표[줄기번호])),조사표[착과수]),"오류")</f>
        <v>오류</v>
      </c>
      <c r="Z23" s="59"/>
      <c r="AA23" s="58" t="str">
        <f>IFERROR(LOOKUP(1,1/(($C$2=조사표[조사일자])*(야장!A23=조사표[개체번호])*(야장!B23=조사표[줄기번호])),조사표[열매수]),"오류")</f>
        <v>오류</v>
      </c>
      <c r="AB23" s="59"/>
      <c r="AC23" s="58" t="str">
        <f>IFERROR(LOOKUP(1,1/(($C$2=조사표[조사일자])*(야장!A23=조사표[개체번호])*(야장!B23=조사표[줄기번호])),조사표[수확수]),"오류")</f>
        <v>오류</v>
      </c>
      <c r="AD23" s="126"/>
    </row>
    <row r="24" spans="1:30" ht="33" customHeight="1">
      <c r="A24" s="144"/>
      <c r="B24" s="146"/>
      <c r="C24" s="61"/>
      <c r="D24" s="62"/>
      <c r="E24" s="61"/>
      <c r="F24" s="62"/>
      <c r="G24" s="61"/>
      <c r="H24" s="62"/>
      <c r="I24" s="61"/>
      <c r="J24" s="62"/>
      <c r="K24" s="61"/>
      <c r="L24" s="62"/>
      <c r="M24" s="61"/>
      <c r="N24" s="62"/>
      <c r="O24" s="61"/>
      <c r="P24" s="62"/>
      <c r="Q24" s="61"/>
      <c r="R24" s="62"/>
      <c r="S24" s="63"/>
      <c r="T24" s="63"/>
      <c r="U24" s="61"/>
      <c r="V24" s="62"/>
      <c r="W24" s="63"/>
      <c r="X24" s="63"/>
      <c r="Y24" s="61"/>
      <c r="Z24" s="62"/>
      <c r="AA24" s="61"/>
      <c r="AB24" s="62"/>
      <c r="AC24" s="61"/>
      <c r="AD24" s="127"/>
    </row>
    <row r="25" spans="1:30" ht="33" customHeight="1">
      <c r="A25" s="147">
        <v>6</v>
      </c>
      <c r="B25" s="149">
        <v>1</v>
      </c>
      <c r="C25" s="52" t="str">
        <f>IFERROR(LOOKUP(1,1/(($C$2=조사표[조사일자])*(야장!A25=조사표[개체번호])*(야장!B25=조사표[줄기번호])),조사표[생장길이]),"오류")</f>
        <v>오류</v>
      </c>
      <c r="D25" s="53"/>
      <c r="E25" s="52" t="str">
        <f>IFERROR(LOOKUP(1,1/(($C$2=조사표[조사일자])*(야장!A25=조사표[개체번호])*(야장!B25=조사표[줄기번호])),조사표[엽수]),"오류")</f>
        <v>오류</v>
      </c>
      <c r="F25" s="53"/>
      <c r="G25" s="52" t="str">
        <f>IFERROR(LOOKUP(1,1/(($C$2=조사표[조사일자])*(야장!A25=조사표[개체번호])*(야장!B25=조사표[줄기번호])),조사표[엽장]),"오류")</f>
        <v>오류</v>
      </c>
      <c r="H25" s="53"/>
      <c r="I25" s="52" t="str">
        <f>IFERROR(LOOKUP(1,1/(($C$2=조사표[조사일자])*(야장!A25=조사표[개체번호])*(야장!B25=조사표[줄기번호])),조사표[엽폭]),"오류")</f>
        <v>오류</v>
      </c>
      <c r="J25" s="53"/>
      <c r="K25" s="52" t="str">
        <f>IFERROR(LOOKUP(1,1/(($C$2=조사표[조사일자])*(야장!A25=조사표[개체번호])*(야장!B25=조사표[줄기번호])),조사표[줄기굵기]),"오류")</f>
        <v>오류</v>
      </c>
      <c r="L25" s="53"/>
      <c r="M25" s="52" t="str">
        <f>IFERROR(LOOKUP(1,1/(($C$2=조사표[조사일자])*(야장!A25=조사표[개체번호])*(야장!B25=조사표[줄기번호])),조사표[화방높이]),"오류")</f>
        <v>오류</v>
      </c>
      <c r="N25" s="53"/>
      <c r="O25" s="52" t="str">
        <f>IFERROR(LOOKUP(1,1/(($C$2=조사표[조사일자])*(야장!A25=조사표[개체번호])*(야장!B25=조사표[줄기번호])),조사표[개화마디]),"오류")</f>
        <v>오류</v>
      </c>
      <c r="P25" s="53"/>
      <c r="Q25" s="52" t="str">
        <f>IFERROR(LOOKUP(1,1/(($C$2=조사표[조사일자])*(야장!A25=조사표[개체번호])*(야장!B25=조사표[줄기번호])),조사표[착과마디]),"오류")</f>
        <v>오류</v>
      </c>
      <c r="R25" s="53"/>
      <c r="S25" s="54" t="str">
        <f>IFERROR(LOOKUP(1,1/(($C$2=조사표[조사일자])*(야장!A25=조사표[개체번호])*(야장!B25=조사표[줄기번호])),조사표[열매마디]),"오류")</f>
        <v>오류</v>
      </c>
      <c r="T25" s="54"/>
      <c r="U25" s="52" t="str">
        <f>IFERROR(LOOKUP(1,1/(($C$2=조사표[조사일자])*(야장!A25=조사표[개체번호])*(야장!B25=조사표[줄기번호])),조사표[수확마디]),"오류")</f>
        <v>오류</v>
      </c>
      <c r="V25" s="53"/>
      <c r="W25" s="52" t="str">
        <f>IFERROR(LOOKUP(1,1/(($C$2=조사표[조사일자])*(야장!A25=조사표[개체번호])*(야장!B25=조사표[줄기번호])),조사표[개화수]),"오류")</f>
        <v>오류</v>
      </c>
      <c r="X25" s="54"/>
      <c r="Y25" s="52" t="str">
        <f>IFERROR(LOOKUP(1,1/(($C$2=조사표[조사일자])*(야장!A25=조사표[개체번호])*(야장!B25=조사표[줄기번호])),조사표[착과수]),"오류")</f>
        <v>오류</v>
      </c>
      <c r="Z25" s="53"/>
      <c r="AA25" s="52" t="str">
        <f>IFERROR(LOOKUP(1,1/(($C$2=조사표[조사일자])*(야장!A25=조사표[개체번호])*(야장!B25=조사표[줄기번호])),조사표[열매수]),"오류")</f>
        <v>오류</v>
      </c>
      <c r="AB25" s="53"/>
      <c r="AC25" s="52" t="str">
        <f>IFERROR(LOOKUP(1,1/(($C$2=조사표[조사일자])*(야장!A25=조사표[개체번호])*(야장!B25=조사표[줄기번호])),조사표[수확수]),"오류")</f>
        <v>오류</v>
      </c>
      <c r="AD25" s="124"/>
    </row>
    <row r="26" spans="1:30" ht="33" customHeight="1">
      <c r="A26" s="148"/>
      <c r="B26" s="150"/>
      <c r="C26" s="55"/>
      <c r="D26" s="56"/>
      <c r="E26" s="55"/>
      <c r="F26" s="56"/>
      <c r="G26" s="55"/>
      <c r="H26" s="56"/>
      <c r="I26" s="55"/>
      <c r="J26" s="56"/>
      <c r="K26" s="55"/>
      <c r="L26" s="56"/>
      <c r="M26" s="55"/>
      <c r="N26" s="56"/>
      <c r="O26" s="55"/>
      <c r="P26" s="56"/>
      <c r="Q26" s="55"/>
      <c r="R26" s="56"/>
      <c r="S26" s="57"/>
      <c r="T26" s="57"/>
      <c r="U26" s="55"/>
      <c r="V26" s="56"/>
      <c r="W26" s="57"/>
      <c r="X26" s="57"/>
      <c r="Y26" s="55"/>
      <c r="Z26" s="56"/>
      <c r="AA26" s="55"/>
      <c r="AB26" s="56"/>
      <c r="AC26" s="55"/>
      <c r="AD26" s="125"/>
    </row>
    <row r="27" spans="1:30" ht="33" customHeight="1">
      <c r="A27" s="143">
        <v>6</v>
      </c>
      <c r="B27" s="145">
        <v>2</v>
      </c>
      <c r="C27" s="58" t="str">
        <f>IFERROR(LOOKUP(1,1/(($C$2=조사표[조사일자])*(야장!A27=조사표[개체번호])*(야장!B27=조사표[줄기번호])),조사표[생장길이]),"오류")</f>
        <v>오류</v>
      </c>
      <c r="D27" s="59"/>
      <c r="E27" s="58" t="str">
        <f>IFERROR(LOOKUP(1,1/(($C$2=조사표[조사일자])*(야장!A27=조사표[개체번호])*(야장!B27=조사표[줄기번호])),조사표[엽수]),"오류")</f>
        <v>오류</v>
      </c>
      <c r="F27" s="59"/>
      <c r="G27" s="58" t="str">
        <f>IFERROR(LOOKUP(1,1/(($C$2=조사표[조사일자])*(야장!A27=조사표[개체번호])*(야장!B27=조사표[줄기번호])),조사표[엽장]),"오류")</f>
        <v>오류</v>
      </c>
      <c r="H27" s="59"/>
      <c r="I27" s="58" t="str">
        <f>IFERROR(LOOKUP(1,1/(($C$2=조사표[조사일자])*(야장!A27=조사표[개체번호])*(야장!B27=조사표[줄기번호])),조사표[엽폭]),"오류")</f>
        <v>오류</v>
      </c>
      <c r="J27" s="59"/>
      <c r="K27" s="58" t="str">
        <f>IFERROR(LOOKUP(1,1/(($C$2=조사표[조사일자])*(야장!A27=조사표[개체번호])*(야장!B27=조사표[줄기번호])),조사표[줄기굵기]),"오류")</f>
        <v>오류</v>
      </c>
      <c r="L27" s="59"/>
      <c r="M27" s="58" t="str">
        <f>IFERROR(LOOKUP(1,1/(($C$2=조사표[조사일자])*(야장!A27=조사표[개체번호])*(야장!B27=조사표[줄기번호])),조사표[화방높이]),"오류")</f>
        <v>오류</v>
      </c>
      <c r="N27" s="59"/>
      <c r="O27" s="58" t="str">
        <f>IFERROR(LOOKUP(1,1/(($C$2=조사표[조사일자])*(야장!A27=조사표[개체번호])*(야장!B27=조사표[줄기번호])),조사표[개화마디]),"오류")</f>
        <v>오류</v>
      </c>
      <c r="P27" s="59"/>
      <c r="Q27" s="58" t="str">
        <f>IFERROR(LOOKUP(1,1/(($C$2=조사표[조사일자])*(야장!A27=조사표[개체번호])*(야장!B27=조사표[줄기번호])),조사표[착과마디]),"오류")</f>
        <v>오류</v>
      </c>
      <c r="R27" s="59"/>
      <c r="S27" s="60" t="str">
        <f>IFERROR(LOOKUP(1,1/(($C$2=조사표[조사일자])*(야장!A27=조사표[개체번호])*(야장!B27=조사표[줄기번호])),조사표[열매마디]),"오류")</f>
        <v>오류</v>
      </c>
      <c r="T27" s="60"/>
      <c r="U27" s="58" t="str">
        <f>IFERROR(LOOKUP(1,1/(($C$2=조사표[조사일자])*(야장!A27=조사표[개체번호])*(야장!B27=조사표[줄기번호])),조사표[수확마디]),"오류")</f>
        <v>오류</v>
      </c>
      <c r="V27" s="59"/>
      <c r="W27" s="58" t="str">
        <f>IFERROR(LOOKUP(1,1/(($C$2=조사표[조사일자])*(야장!A27=조사표[개체번호])*(야장!B27=조사표[줄기번호])),조사표[개화수]),"오류")</f>
        <v>오류</v>
      </c>
      <c r="X27" s="60"/>
      <c r="Y27" s="58" t="str">
        <f>IFERROR(LOOKUP(1,1/(($C$2=조사표[조사일자])*(야장!A27=조사표[개체번호])*(야장!B27=조사표[줄기번호])),조사표[착과수]),"오류")</f>
        <v>오류</v>
      </c>
      <c r="Z27" s="59"/>
      <c r="AA27" s="58" t="str">
        <f>IFERROR(LOOKUP(1,1/(($C$2=조사표[조사일자])*(야장!A27=조사표[개체번호])*(야장!B27=조사표[줄기번호])),조사표[열매수]),"오류")</f>
        <v>오류</v>
      </c>
      <c r="AB27" s="59"/>
      <c r="AC27" s="58" t="str">
        <f>IFERROR(LOOKUP(1,1/(($C$2=조사표[조사일자])*(야장!A27=조사표[개체번호])*(야장!B27=조사표[줄기번호])),조사표[수확수]),"오류")</f>
        <v>오류</v>
      </c>
      <c r="AD27" s="126"/>
    </row>
    <row r="28" spans="1:30" ht="33" customHeight="1">
      <c r="A28" s="144"/>
      <c r="B28" s="146"/>
      <c r="C28" s="61"/>
      <c r="D28" s="62"/>
      <c r="E28" s="61"/>
      <c r="F28" s="62"/>
      <c r="G28" s="61"/>
      <c r="H28" s="62"/>
      <c r="I28" s="61"/>
      <c r="J28" s="62"/>
      <c r="K28" s="61"/>
      <c r="L28" s="62"/>
      <c r="M28" s="61"/>
      <c r="N28" s="62"/>
      <c r="O28" s="61"/>
      <c r="P28" s="62"/>
      <c r="Q28" s="61"/>
      <c r="R28" s="62"/>
      <c r="S28" s="63"/>
      <c r="T28" s="63"/>
      <c r="U28" s="61"/>
      <c r="V28" s="62"/>
      <c r="W28" s="63"/>
      <c r="X28" s="63"/>
      <c r="Y28" s="61"/>
      <c r="Z28" s="62"/>
      <c r="AA28" s="61"/>
      <c r="AB28" s="62"/>
      <c r="AC28" s="61"/>
      <c r="AD28" s="127"/>
    </row>
    <row r="29" spans="1:30" ht="33" customHeight="1">
      <c r="A29" s="147">
        <v>7</v>
      </c>
      <c r="B29" s="149">
        <v>1</v>
      </c>
      <c r="C29" s="52" t="str">
        <f>IFERROR(LOOKUP(1,1/(($C$2=조사표[조사일자])*(야장!A29=조사표[개체번호])*(야장!B29=조사표[줄기번호])),조사표[생장길이]),"오류")</f>
        <v>오류</v>
      </c>
      <c r="D29" s="53"/>
      <c r="E29" s="52" t="str">
        <f>IFERROR(LOOKUP(1,1/(($C$2=조사표[조사일자])*(야장!A29=조사표[개체번호])*(야장!B29=조사표[줄기번호])),조사표[엽수]),"오류")</f>
        <v>오류</v>
      </c>
      <c r="F29" s="53"/>
      <c r="G29" s="52" t="str">
        <f>IFERROR(LOOKUP(1,1/(($C$2=조사표[조사일자])*(야장!A29=조사표[개체번호])*(야장!B29=조사표[줄기번호])),조사표[엽장]),"오류")</f>
        <v>오류</v>
      </c>
      <c r="H29" s="53"/>
      <c r="I29" s="52" t="str">
        <f>IFERROR(LOOKUP(1,1/(($C$2=조사표[조사일자])*(야장!A29=조사표[개체번호])*(야장!B29=조사표[줄기번호])),조사표[엽폭]),"오류")</f>
        <v>오류</v>
      </c>
      <c r="J29" s="53"/>
      <c r="K29" s="52" t="str">
        <f>IFERROR(LOOKUP(1,1/(($C$2=조사표[조사일자])*(야장!A29=조사표[개체번호])*(야장!B29=조사표[줄기번호])),조사표[줄기굵기]),"오류")</f>
        <v>오류</v>
      </c>
      <c r="L29" s="53"/>
      <c r="M29" s="52" t="str">
        <f>IFERROR(LOOKUP(1,1/(($C$2=조사표[조사일자])*(야장!A29=조사표[개체번호])*(야장!B29=조사표[줄기번호])),조사표[화방높이]),"오류")</f>
        <v>오류</v>
      </c>
      <c r="N29" s="53"/>
      <c r="O29" s="52" t="str">
        <f>IFERROR(LOOKUP(1,1/(($C$2=조사표[조사일자])*(야장!A29=조사표[개체번호])*(야장!B29=조사표[줄기번호])),조사표[개화마디]),"오류")</f>
        <v>오류</v>
      </c>
      <c r="P29" s="53"/>
      <c r="Q29" s="52" t="str">
        <f>IFERROR(LOOKUP(1,1/(($C$2=조사표[조사일자])*(야장!A29=조사표[개체번호])*(야장!B29=조사표[줄기번호])),조사표[착과마디]),"오류")</f>
        <v>오류</v>
      </c>
      <c r="R29" s="53"/>
      <c r="S29" s="54" t="str">
        <f>IFERROR(LOOKUP(1,1/(($C$2=조사표[조사일자])*(야장!A29=조사표[개체번호])*(야장!B29=조사표[줄기번호])),조사표[열매마디]),"오류")</f>
        <v>오류</v>
      </c>
      <c r="T29" s="54"/>
      <c r="U29" s="52" t="str">
        <f>IFERROR(LOOKUP(1,1/(($C$2=조사표[조사일자])*(야장!A29=조사표[개체번호])*(야장!B29=조사표[줄기번호])),조사표[수확마디]),"오류")</f>
        <v>오류</v>
      </c>
      <c r="V29" s="53"/>
      <c r="W29" s="52" t="str">
        <f>IFERROR(LOOKUP(1,1/(($C$2=조사표[조사일자])*(야장!A29=조사표[개체번호])*(야장!B29=조사표[줄기번호])),조사표[개화수]),"오류")</f>
        <v>오류</v>
      </c>
      <c r="X29" s="54"/>
      <c r="Y29" s="52" t="str">
        <f>IFERROR(LOOKUP(1,1/(($C$2=조사표[조사일자])*(야장!A29=조사표[개체번호])*(야장!B29=조사표[줄기번호])),조사표[착과수]),"오류")</f>
        <v>오류</v>
      </c>
      <c r="Z29" s="53"/>
      <c r="AA29" s="52" t="str">
        <f>IFERROR(LOOKUP(1,1/(($C$2=조사표[조사일자])*(야장!A29=조사표[개체번호])*(야장!B29=조사표[줄기번호])),조사표[열매수]),"오류")</f>
        <v>오류</v>
      </c>
      <c r="AB29" s="53"/>
      <c r="AC29" s="52" t="str">
        <f>IFERROR(LOOKUP(1,1/(($C$2=조사표[조사일자])*(야장!A29=조사표[개체번호])*(야장!B29=조사표[줄기번호])),조사표[수확수]),"오류")</f>
        <v>오류</v>
      </c>
      <c r="AD29" s="124"/>
    </row>
    <row r="30" spans="1:30" ht="33" customHeight="1">
      <c r="A30" s="148"/>
      <c r="B30" s="150"/>
      <c r="C30" s="55"/>
      <c r="D30" s="56"/>
      <c r="E30" s="55"/>
      <c r="F30" s="56"/>
      <c r="G30" s="55"/>
      <c r="H30" s="56"/>
      <c r="I30" s="55"/>
      <c r="J30" s="56"/>
      <c r="K30" s="55"/>
      <c r="L30" s="56"/>
      <c r="M30" s="55"/>
      <c r="N30" s="56"/>
      <c r="O30" s="55"/>
      <c r="P30" s="56"/>
      <c r="Q30" s="55"/>
      <c r="R30" s="56"/>
      <c r="S30" s="57"/>
      <c r="T30" s="57"/>
      <c r="U30" s="55"/>
      <c r="V30" s="56"/>
      <c r="W30" s="57"/>
      <c r="X30" s="57"/>
      <c r="Y30" s="55"/>
      <c r="Z30" s="56"/>
      <c r="AA30" s="55"/>
      <c r="AB30" s="56"/>
      <c r="AC30" s="55"/>
      <c r="AD30" s="125"/>
    </row>
    <row r="31" spans="1:30" ht="33" customHeight="1">
      <c r="A31" s="143">
        <v>7</v>
      </c>
      <c r="B31" s="145">
        <v>2</v>
      </c>
      <c r="C31" s="58" t="str">
        <f>IFERROR(LOOKUP(1,1/(($C$2=조사표[조사일자])*(야장!A31=조사표[개체번호])*(야장!B31=조사표[줄기번호])),조사표[생장길이]),"오류")</f>
        <v>오류</v>
      </c>
      <c r="D31" s="59"/>
      <c r="E31" s="58" t="str">
        <f>IFERROR(LOOKUP(1,1/(($C$2=조사표[조사일자])*(야장!A31=조사표[개체번호])*(야장!B31=조사표[줄기번호])),조사표[엽수]),"오류")</f>
        <v>오류</v>
      </c>
      <c r="F31" s="59"/>
      <c r="G31" s="58" t="str">
        <f>IFERROR(LOOKUP(1,1/(($C$2=조사표[조사일자])*(야장!A31=조사표[개체번호])*(야장!B31=조사표[줄기번호])),조사표[엽장]),"오류")</f>
        <v>오류</v>
      </c>
      <c r="H31" s="59"/>
      <c r="I31" s="58" t="str">
        <f>IFERROR(LOOKUP(1,1/(($C$2=조사표[조사일자])*(야장!A31=조사표[개체번호])*(야장!B31=조사표[줄기번호])),조사표[엽폭]),"오류")</f>
        <v>오류</v>
      </c>
      <c r="J31" s="59"/>
      <c r="K31" s="58" t="str">
        <f>IFERROR(LOOKUP(1,1/(($C$2=조사표[조사일자])*(야장!A31=조사표[개체번호])*(야장!B31=조사표[줄기번호])),조사표[줄기굵기]),"오류")</f>
        <v>오류</v>
      </c>
      <c r="L31" s="59"/>
      <c r="M31" s="58" t="str">
        <f>IFERROR(LOOKUP(1,1/(($C$2=조사표[조사일자])*(야장!A31=조사표[개체번호])*(야장!B31=조사표[줄기번호])),조사표[화방높이]),"오류")</f>
        <v>오류</v>
      </c>
      <c r="N31" s="59"/>
      <c r="O31" s="58" t="str">
        <f>IFERROR(LOOKUP(1,1/(($C$2=조사표[조사일자])*(야장!A31=조사표[개체번호])*(야장!B31=조사표[줄기번호])),조사표[개화마디]),"오류")</f>
        <v>오류</v>
      </c>
      <c r="P31" s="59"/>
      <c r="Q31" s="58" t="str">
        <f>IFERROR(LOOKUP(1,1/(($C$2=조사표[조사일자])*(야장!A31=조사표[개체번호])*(야장!B31=조사표[줄기번호])),조사표[착과마디]),"오류")</f>
        <v>오류</v>
      </c>
      <c r="R31" s="59"/>
      <c r="S31" s="60" t="str">
        <f>IFERROR(LOOKUP(1,1/(($C$2=조사표[조사일자])*(야장!A31=조사표[개체번호])*(야장!B31=조사표[줄기번호])),조사표[열매마디]),"오류")</f>
        <v>오류</v>
      </c>
      <c r="T31" s="60"/>
      <c r="U31" s="58" t="str">
        <f>IFERROR(LOOKUP(1,1/(($C$2=조사표[조사일자])*(야장!A31=조사표[개체번호])*(야장!B31=조사표[줄기번호])),조사표[수확마디]),"오류")</f>
        <v>오류</v>
      </c>
      <c r="V31" s="59"/>
      <c r="W31" s="58" t="str">
        <f>IFERROR(LOOKUP(1,1/(($C$2=조사표[조사일자])*(야장!A31=조사표[개체번호])*(야장!B31=조사표[줄기번호])),조사표[개화수]),"오류")</f>
        <v>오류</v>
      </c>
      <c r="X31" s="60"/>
      <c r="Y31" s="58" t="str">
        <f>IFERROR(LOOKUP(1,1/(($C$2=조사표[조사일자])*(야장!A31=조사표[개체번호])*(야장!B31=조사표[줄기번호])),조사표[착과수]),"오류")</f>
        <v>오류</v>
      </c>
      <c r="Z31" s="59"/>
      <c r="AA31" s="58" t="str">
        <f>IFERROR(LOOKUP(1,1/(($C$2=조사표[조사일자])*(야장!A31=조사표[개체번호])*(야장!B31=조사표[줄기번호])),조사표[열매수]),"오류")</f>
        <v>오류</v>
      </c>
      <c r="AB31" s="59"/>
      <c r="AC31" s="58" t="str">
        <f>IFERROR(LOOKUP(1,1/(($C$2=조사표[조사일자])*(야장!A31=조사표[개체번호])*(야장!B31=조사표[줄기번호])),조사표[수확수]),"오류")</f>
        <v>오류</v>
      </c>
      <c r="AD31" s="126"/>
    </row>
    <row r="32" spans="1:30" ht="33" customHeight="1">
      <c r="A32" s="144"/>
      <c r="B32" s="146"/>
      <c r="C32" s="61"/>
      <c r="D32" s="62"/>
      <c r="E32" s="61"/>
      <c r="F32" s="62"/>
      <c r="G32" s="61"/>
      <c r="H32" s="62"/>
      <c r="I32" s="61"/>
      <c r="J32" s="62"/>
      <c r="K32" s="61"/>
      <c r="L32" s="62"/>
      <c r="M32" s="61"/>
      <c r="N32" s="62"/>
      <c r="O32" s="61"/>
      <c r="P32" s="62"/>
      <c r="Q32" s="61"/>
      <c r="R32" s="62"/>
      <c r="S32" s="63"/>
      <c r="T32" s="63"/>
      <c r="U32" s="61"/>
      <c r="V32" s="62"/>
      <c r="W32" s="63"/>
      <c r="X32" s="63"/>
      <c r="Y32" s="61"/>
      <c r="Z32" s="62"/>
      <c r="AA32" s="61"/>
      <c r="AB32" s="62"/>
      <c r="AC32" s="61"/>
      <c r="AD32" s="127"/>
    </row>
    <row r="33" spans="1:30" ht="33" customHeight="1">
      <c r="A33" s="147">
        <v>8</v>
      </c>
      <c r="B33" s="149">
        <v>1</v>
      </c>
      <c r="C33" s="64" t="str">
        <f>IFERROR(LOOKUP(1,1/(($C$2=조사표[조사일자])*(야장!A33=조사표[개체번호])*(야장!B33=조사표[줄기번호])),조사표[생장길이]),"오류")</f>
        <v>오류</v>
      </c>
      <c r="D33" s="65"/>
      <c r="E33" s="64" t="str">
        <f>IFERROR(LOOKUP(1,1/(($C$2=조사표[조사일자])*(야장!A33=조사표[개체번호])*(야장!B33=조사표[줄기번호])),조사표[엽수]),"오류")</f>
        <v>오류</v>
      </c>
      <c r="F33" s="65"/>
      <c r="G33" s="64" t="str">
        <f>IFERROR(LOOKUP(1,1/(($C$2=조사표[조사일자])*(야장!A33=조사표[개체번호])*(야장!B33=조사표[줄기번호])),조사표[엽장]),"오류")</f>
        <v>오류</v>
      </c>
      <c r="H33" s="65"/>
      <c r="I33" s="64" t="str">
        <f>IFERROR(LOOKUP(1,1/(($C$2=조사표[조사일자])*(야장!A33=조사표[개체번호])*(야장!B33=조사표[줄기번호])),조사표[엽폭]),"오류")</f>
        <v>오류</v>
      </c>
      <c r="J33" s="65"/>
      <c r="K33" s="64" t="str">
        <f>IFERROR(LOOKUP(1,1/(($C$2=조사표[조사일자])*(야장!A33=조사표[개체번호])*(야장!B33=조사표[줄기번호])),조사표[줄기굵기]),"오류")</f>
        <v>오류</v>
      </c>
      <c r="L33" s="65"/>
      <c r="M33" s="64" t="str">
        <f>IFERROR(LOOKUP(1,1/(($C$2=조사표[조사일자])*(야장!A33=조사표[개체번호])*(야장!B33=조사표[줄기번호])),조사표[화방높이]),"오류")</f>
        <v>오류</v>
      </c>
      <c r="N33" s="65"/>
      <c r="O33" s="64" t="str">
        <f>IFERROR(LOOKUP(1,1/(($C$2=조사표[조사일자])*(야장!A33=조사표[개체번호])*(야장!B33=조사표[줄기번호])),조사표[개화마디]),"오류")</f>
        <v>오류</v>
      </c>
      <c r="P33" s="65"/>
      <c r="Q33" s="64" t="str">
        <f>IFERROR(LOOKUP(1,1/(($C$2=조사표[조사일자])*(야장!A33=조사표[개체번호])*(야장!B33=조사표[줄기번호])),조사표[착과마디]),"오류")</f>
        <v>오류</v>
      </c>
      <c r="R33" s="65"/>
      <c r="S33" s="66" t="str">
        <f>IFERROR(LOOKUP(1,1/(($C$2=조사표[조사일자])*(야장!A33=조사표[개체번호])*(야장!B33=조사표[줄기번호])),조사표[열매마디]),"오류")</f>
        <v>오류</v>
      </c>
      <c r="T33" s="67"/>
      <c r="U33" s="64" t="str">
        <f>IFERROR(LOOKUP(1,1/(($C$2=조사표[조사일자])*(야장!A33=조사표[개체번호])*(야장!B33=조사표[줄기번호])),조사표[수확마디]),"오류")</f>
        <v>오류</v>
      </c>
      <c r="V33" s="65"/>
      <c r="W33" s="52" t="str">
        <f>IFERROR(LOOKUP(1,1/(($C$2=조사표[조사일자])*(야장!A33=조사표[개체번호])*(야장!B33=조사표[줄기번호])),조사표[개화수]),"오류")</f>
        <v>오류</v>
      </c>
      <c r="X33" s="67"/>
      <c r="Y33" s="64" t="str">
        <f>IFERROR(LOOKUP(1,1/(($C$2=조사표[조사일자])*(야장!A33=조사표[개체번호])*(야장!B33=조사표[줄기번호])),조사표[착과수]),"오류")</f>
        <v>오류</v>
      </c>
      <c r="Z33" s="65"/>
      <c r="AA33" s="64" t="str">
        <f>IFERROR(LOOKUP(1,1/(($C$2=조사표[조사일자])*(야장!A33=조사표[개체번호])*(야장!B33=조사표[줄기번호])),조사표[열매수]),"오류")</f>
        <v>오류</v>
      </c>
      <c r="AB33" s="65"/>
      <c r="AC33" s="64" t="str">
        <f>IFERROR(LOOKUP(1,1/(($C$2=조사표[조사일자])*(야장!A33=조사표[개체번호])*(야장!B33=조사표[줄기번호])),조사표[수확수]),"오류")</f>
        <v>오류</v>
      </c>
      <c r="AD33" s="128"/>
    </row>
    <row r="34" spans="1:30" ht="33" customHeight="1">
      <c r="A34" s="148"/>
      <c r="B34" s="150"/>
      <c r="C34" s="64"/>
      <c r="D34" s="65"/>
      <c r="E34" s="64"/>
      <c r="F34" s="65"/>
      <c r="G34" s="64"/>
      <c r="H34" s="65"/>
      <c r="I34" s="64"/>
      <c r="J34" s="65"/>
      <c r="K34" s="64"/>
      <c r="L34" s="65"/>
      <c r="M34" s="64"/>
      <c r="N34" s="65"/>
      <c r="O34" s="64"/>
      <c r="P34" s="65"/>
      <c r="Q34" s="64"/>
      <c r="R34" s="65"/>
      <c r="S34" s="67"/>
      <c r="T34" s="67"/>
      <c r="U34" s="64"/>
      <c r="V34" s="65"/>
      <c r="W34" s="57"/>
      <c r="X34" s="67"/>
      <c r="Y34" s="64"/>
      <c r="Z34" s="65"/>
      <c r="AA34" s="64"/>
      <c r="AB34" s="65"/>
      <c r="AC34" s="64"/>
      <c r="AD34" s="128"/>
    </row>
    <row r="35" spans="1:30" ht="33" customHeight="1">
      <c r="A35" s="143">
        <v>8</v>
      </c>
      <c r="B35" s="145">
        <v>2</v>
      </c>
      <c r="C35" s="58" t="str">
        <f>IFERROR(LOOKUP(1,1/(($C$2=조사표[조사일자])*(야장!A35=조사표[개체번호])*(야장!B35=조사표[줄기번호])),조사표[생장길이]),"오류")</f>
        <v>오류</v>
      </c>
      <c r="D35" s="59"/>
      <c r="E35" s="58" t="str">
        <f>IFERROR(LOOKUP(1,1/(($C$2=조사표[조사일자])*(야장!A35=조사표[개체번호])*(야장!B35=조사표[줄기번호])),조사표[엽수]),"오류")</f>
        <v>오류</v>
      </c>
      <c r="F35" s="59"/>
      <c r="G35" s="58" t="str">
        <f>IFERROR(LOOKUP(1,1/(($C$2=조사표[조사일자])*(야장!A35=조사표[개체번호])*(야장!B35=조사표[줄기번호])),조사표[엽장]),"오류")</f>
        <v>오류</v>
      </c>
      <c r="H35" s="59"/>
      <c r="I35" s="58" t="str">
        <f>IFERROR(LOOKUP(1,1/(($C$2=조사표[조사일자])*(야장!A35=조사표[개체번호])*(야장!B35=조사표[줄기번호])),조사표[엽폭]),"오류")</f>
        <v>오류</v>
      </c>
      <c r="J35" s="59"/>
      <c r="K35" s="58" t="str">
        <f>IFERROR(LOOKUP(1,1/(($C$2=조사표[조사일자])*(야장!A35=조사표[개체번호])*(야장!B35=조사표[줄기번호])),조사표[줄기굵기]),"오류")</f>
        <v>오류</v>
      </c>
      <c r="L35" s="59"/>
      <c r="M35" s="58" t="str">
        <f>IFERROR(LOOKUP(1,1/(($C$2=조사표[조사일자])*(야장!A35=조사표[개체번호])*(야장!B35=조사표[줄기번호])),조사표[화방높이]),"오류")</f>
        <v>오류</v>
      </c>
      <c r="N35" s="59"/>
      <c r="O35" s="58" t="str">
        <f>IFERROR(LOOKUP(1,1/(($C$2=조사표[조사일자])*(야장!A35=조사표[개체번호])*(야장!B35=조사표[줄기번호])),조사표[개화마디]),"오류")</f>
        <v>오류</v>
      </c>
      <c r="P35" s="59"/>
      <c r="Q35" s="58" t="str">
        <f>IFERROR(LOOKUP(1,1/(($C$2=조사표[조사일자])*(야장!A35=조사표[개체번호])*(야장!B35=조사표[줄기번호])),조사표[착과마디]),"오류")</f>
        <v>오류</v>
      </c>
      <c r="R35" s="59"/>
      <c r="S35" s="60" t="str">
        <f>IFERROR(LOOKUP(1,1/(($C$2=조사표[조사일자])*(야장!A35=조사표[개체번호])*(야장!B35=조사표[줄기번호])),조사표[열매마디]),"오류")</f>
        <v>오류</v>
      </c>
      <c r="T35" s="60"/>
      <c r="U35" s="58" t="str">
        <f>IFERROR(LOOKUP(1,1/(($C$2=조사표[조사일자])*(야장!A35=조사표[개체번호])*(야장!B35=조사표[줄기번호])),조사표[수확마디]),"오류")</f>
        <v>오류</v>
      </c>
      <c r="V35" s="59"/>
      <c r="W35" s="58" t="str">
        <f>IFERROR(LOOKUP(1,1/(($C$2=조사표[조사일자])*(야장!A35=조사표[개체번호])*(야장!B35=조사표[줄기번호])),조사표[개화수]),"오류")</f>
        <v>오류</v>
      </c>
      <c r="X35" s="60"/>
      <c r="Y35" s="58" t="str">
        <f>IFERROR(LOOKUP(1,1/(($C$2=조사표[조사일자])*(야장!A35=조사표[개체번호])*(야장!B35=조사표[줄기번호])),조사표[착과수]),"오류")</f>
        <v>오류</v>
      </c>
      <c r="Z35" s="59"/>
      <c r="AA35" s="58" t="str">
        <f>IFERROR(LOOKUP(1,1/(($C$2=조사표[조사일자])*(야장!A35=조사표[개체번호])*(야장!B35=조사표[줄기번호])),조사표[열매수]),"오류")</f>
        <v>오류</v>
      </c>
      <c r="AB35" s="59"/>
      <c r="AC35" s="58" t="str">
        <f>IFERROR(LOOKUP(1,1/(($C$2=조사표[조사일자])*(야장!A35=조사표[개체번호])*(야장!B35=조사표[줄기번호])),조사표[수확수]),"오류")</f>
        <v>오류</v>
      </c>
      <c r="AD35" s="126"/>
    </row>
    <row r="36" spans="1:30" ht="33" customHeight="1">
      <c r="A36" s="144"/>
      <c r="B36" s="146"/>
      <c r="C36" s="68"/>
      <c r="D36" s="69"/>
      <c r="E36" s="68"/>
      <c r="F36" s="69"/>
      <c r="G36" s="68"/>
      <c r="H36" s="69"/>
      <c r="I36" s="68"/>
      <c r="J36" s="69"/>
      <c r="K36" s="68"/>
      <c r="L36" s="69"/>
      <c r="M36" s="68"/>
      <c r="N36" s="69"/>
      <c r="O36" s="68"/>
      <c r="P36" s="69"/>
      <c r="Q36" s="68"/>
      <c r="R36" s="69"/>
      <c r="S36" s="70"/>
      <c r="T36" s="70"/>
      <c r="U36" s="68"/>
      <c r="V36" s="69"/>
      <c r="W36" s="70"/>
      <c r="X36" s="70"/>
      <c r="Y36" s="68"/>
      <c r="Z36" s="69"/>
      <c r="AA36" s="68"/>
      <c r="AB36" s="69"/>
      <c r="AC36" s="68"/>
      <c r="AD36" s="129"/>
    </row>
    <row r="37" spans="1:30" ht="33" customHeight="1">
      <c r="A37" s="147">
        <v>9</v>
      </c>
      <c r="B37" s="149">
        <v>1</v>
      </c>
      <c r="C37" s="64" t="str">
        <f>IFERROR(LOOKUP(1,1/(($C$2=조사표[조사일자])*(야장!A37=조사표[개체번호])*(야장!B37=조사표[줄기번호])),조사표[생장길이]),"오류")</f>
        <v>오류</v>
      </c>
      <c r="D37" s="65"/>
      <c r="E37" s="64" t="str">
        <f>IFERROR(LOOKUP(1,1/(($C$2=조사표[조사일자])*(야장!A37=조사표[개체번호])*(야장!B37=조사표[줄기번호])),조사표[엽수]),"오류")</f>
        <v>오류</v>
      </c>
      <c r="F37" s="65"/>
      <c r="G37" s="64" t="str">
        <f>IFERROR(LOOKUP(1,1/(($C$2=조사표[조사일자])*(야장!A37=조사표[개체번호])*(야장!B37=조사표[줄기번호])),조사표[엽장]),"오류")</f>
        <v>오류</v>
      </c>
      <c r="H37" s="65"/>
      <c r="I37" s="64" t="str">
        <f>IFERROR(LOOKUP(1,1/(($C$2=조사표[조사일자])*(야장!A37=조사표[개체번호])*(야장!B37=조사표[줄기번호])),조사표[엽폭]),"오류")</f>
        <v>오류</v>
      </c>
      <c r="J37" s="65"/>
      <c r="K37" s="64" t="str">
        <f>IFERROR(LOOKUP(1,1/(($C$2=조사표[조사일자])*(야장!A37=조사표[개체번호])*(야장!B37=조사표[줄기번호])),조사표[줄기굵기]),"오류")</f>
        <v>오류</v>
      </c>
      <c r="L37" s="65"/>
      <c r="M37" s="64" t="str">
        <f>IFERROR(LOOKUP(1,1/(($C$2=조사표[조사일자])*(야장!A37=조사표[개체번호])*(야장!B37=조사표[줄기번호])),조사표[화방높이]),"오류")</f>
        <v>오류</v>
      </c>
      <c r="N37" s="65"/>
      <c r="O37" s="64" t="str">
        <f>IFERROR(LOOKUP(1,1/(($C$2=조사표[조사일자])*(야장!A37=조사표[개체번호])*(야장!B37=조사표[줄기번호])),조사표[개화마디]),"오류")</f>
        <v>오류</v>
      </c>
      <c r="P37" s="65"/>
      <c r="Q37" s="64" t="str">
        <f>IFERROR(LOOKUP(1,1/(($C$2=조사표[조사일자])*(야장!A37=조사표[개체번호])*(야장!B37=조사표[줄기번호])),조사표[착과마디]),"오류")</f>
        <v>오류</v>
      </c>
      <c r="R37" s="65"/>
      <c r="S37" s="66" t="str">
        <f>IFERROR(LOOKUP(1,1/(($C$2=조사표[조사일자])*(야장!A37=조사표[개체번호])*(야장!B37=조사표[줄기번호])),조사표[열매마디]),"오류")</f>
        <v>오류</v>
      </c>
      <c r="T37" s="67"/>
      <c r="U37" s="64" t="str">
        <f>IFERROR(LOOKUP(1,1/(($C$2=조사표[조사일자])*(야장!A37=조사표[개체번호])*(야장!B37=조사표[줄기번호])),조사표[수확마디]),"오류")</f>
        <v>오류</v>
      </c>
      <c r="V37" s="65"/>
      <c r="W37" s="52" t="str">
        <f>IFERROR(LOOKUP(1,1/(($C$2=조사표[조사일자])*(야장!A37=조사표[개체번호])*(야장!B37=조사표[줄기번호])),조사표[개화수]),"오류")</f>
        <v>오류</v>
      </c>
      <c r="X37" s="67"/>
      <c r="Y37" s="64" t="str">
        <f>IFERROR(LOOKUP(1,1/(($C$2=조사표[조사일자])*(야장!A37=조사표[개체번호])*(야장!B37=조사표[줄기번호])),조사표[착과수]),"오류")</f>
        <v>오류</v>
      </c>
      <c r="Z37" s="65"/>
      <c r="AA37" s="64" t="str">
        <f>IFERROR(LOOKUP(1,1/(($C$2=조사표[조사일자])*(야장!A37=조사표[개체번호])*(야장!B37=조사표[줄기번호])),조사표[열매수]),"오류")</f>
        <v>오류</v>
      </c>
      <c r="AB37" s="65"/>
      <c r="AC37" s="64" t="str">
        <f>IFERROR(LOOKUP(1,1/(($C$2=조사표[조사일자])*(야장!A37=조사표[개체번호])*(야장!B37=조사표[줄기번호])),조사표[수확수]),"오류")</f>
        <v>오류</v>
      </c>
      <c r="AD37" s="128"/>
    </row>
    <row r="38" spans="1:30" ht="33" customHeight="1">
      <c r="A38" s="148"/>
      <c r="B38" s="150"/>
      <c r="C38" s="64"/>
      <c r="D38" s="65"/>
      <c r="E38" s="64"/>
      <c r="F38" s="65"/>
      <c r="G38" s="64"/>
      <c r="H38" s="65"/>
      <c r="I38" s="64"/>
      <c r="J38" s="65"/>
      <c r="K38" s="64"/>
      <c r="L38" s="65"/>
      <c r="M38" s="64"/>
      <c r="N38" s="65"/>
      <c r="O38" s="64"/>
      <c r="P38" s="65"/>
      <c r="Q38" s="64"/>
      <c r="R38" s="65"/>
      <c r="S38" s="67"/>
      <c r="T38" s="67"/>
      <c r="U38" s="64"/>
      <c r="V38" s="65"/>
      <c r="W38" s="57"/>
      <c r="X38" s="67"/>
      <c r="Y38" s="64"/>
      <c r="Z38" s="65"/>
      <c r="AA38" s="64"/>
      <c r="AB38" s="65"/>
      <c r="AC38" s="64"/>
      <c r="AD38" s="128"/>
    </row>
    <row r="39" spans="1:30" ht="33" customHeight="1">
      <c r="A39" s="143">
        <v>9</v>
      </c>
      <c r="B39" s="145">
        <v>2</v>
      </c>
      <c r="C39" s="58" t="str">
        <f>IFERROR(LOOKUP(1,1/(($C$2=조사표[조사일자])*(야장!A39=조사표[개체번호])*(야장!B39=조사표[줄기번호])),조사표[생장길이]),"오류")</f>
        <v>오류</v>
      </c>
      <c r="D39" s="59"/>
      <c r="E39" s="58" t="str">
        <f>IFERROR(LOOKUP(1,1/(($C$2=조사표[조사일자])*(야장!A39=조사표[개체번호])*(야장!B39=조사표[줄기번호])),조사표[엽수]),"오류")</f>
        <v>오류</v>
      </c>
      <c r="F39" s="59"/>
      <c r="G39" s="58" t="str">
        <f>IFERROR(LOOKUP(1,1/(($C$2=조사표[조사일자])*(야장!A39=조사표[개체번호])*(야장!B39=조사표[줄기번호])),조사표[엽장]),"오류")</f>
        <v>오류</v>
      </c>
      <c r="H39" s="59"/>
      <c r="I39" s="58" t="str">
        <f>IFERROR(LOOKUP(1,1/(($C$2=조사표[조사일자])*(야장!A39=조사표[개체번호])*(야장!B39=조사표[줄기번호])),조사표[엽폭]),"오류")</f>
        <v>오류</v>
      </c>
      <c r="J39" s="59"/>
      <c r="K39" s="58" t="str">
        <f>IFERROR(LOOKUP(1,1/(($C$2=조사표[조사일자])*(야장!A39=조사표[개체번호])*(야장!B39=조사표[줄기번호])),조사표[줄기굵기]),"오류")</f>
        <v>오류</v>
      </c>
      <c r="L39" s="59"/>
      <c r="M39" s="58" t="str">
        <f>IFERROR(LOOKUP(1,1/(($C$2=조사표[조사일자])*(야장!A39=조사표[개체번호])*(야장!B39=조사표[줄기번호])),조사표[화방높이]),"오류")</f>
        <v>오류</v>
      </c>
      <c r="N39" s="59"/>
      <c r="O39" s="58" t="str">
        <f>IFERROR(LOOKUP(1,1/(($C$2=조사표[조사일자])*(야장!A39=조사표[개체번호])*(야장!B39=조사표[줄기번호])),조사표[개화마디]),"오류")</f>
        <v>오류</v>
      </c>
      <c r="P39" s="59"/>
      <c r="Q39" s="58" t="str">
        <f>IFERROR(LOOKUP(1,1/(($C$2=조사표[조사일자])*(야장!A39=조사표[개체번호])*(야장!B39=조사표[줄기번호])),조사표[착과마디]),"오류")</f>
        <v>오류</v>
      </c>
      <c r="R39" s="59"/>
      <c r="S39" s="60" t="str">
        <f>IFERROR(LOOKUP(1,1/(($C$2=조사표[조사일자])*(야장!A39=조사표[개체번호])*(야장!B39=조사표[줄기번호])),조사표[열매마디]),"오류")</f>
        <v>오류</v>
      </c>
      <c r="T39" s="60"/>
      <c r="U39" s="58" t="str">
        <f>IFERROR(LOOKUP(1,1/(($C$2=조사표[조사일자])*(야장!A39=조사표[개체번호])*(야장!B39=조사표[줄기번호])),조사표[수확마디]),"오류")</f>
        <v>오류</v>
      </c>
      <c r="V39" s="59"/>
      <c r="W39" s="58" t="str">
        <f>IFERROR(LOOKUP(1,1/(($C$2=조사표[조사일자])*(야장!A39=조사표[개체번호])*(야장!B39=조사표[줄기번호])),조사표[개화수]),"오류")</f>
        <v>오류</v>
      </c>
      <c r="X39" s="60"/>
      <c r="Y39" s="58" t="str">
        <f>IFERROR(LOOKUP(1,1/(($C$2=조사표[조사일자])*(야장!A39=조사표[개체번호])*(야장!B39=조사표[줄기번호])),조사표[착과수]),"오류")</f>
        <v>오류</v>
      </c>
      <c r="Z39" s="59"/>
      <c r="AA39" s="58" t="str">
        <f>IFERROR(LOOKUP(1,1/(($C$2=조사표[조사일자])*(야장!A39=조사표[개체번호])*(야장!B39=조사표[줄기번호])),조사표[열매수]),"오류")</f>
        <v>오류</v>
      </c>
      <c r="AB39" s="59"/>
      <c r="AC39" s="58" t="str">
        <f>IFERROR(LOOKUP(1,1/(($C$2=조사표[조사일자])*(야장!A39=조사표[개체번호])*(야장!B39=조사표[줄기번호])),조사표[수확수]),"오류")</f>
        <v>오류</v>
      </c>
      <c r="AD39" s="126"/>
    </row>
    <row r="40" spans="1:30" ht="33" customHeight="1">
      <c r="A40" s="155"/>
      <c r="B40" s="156"/>
      <c r="C40" s="71"/>
      <c r="D40" s="72"/>
      <c r="E40" s="71"/>
      <c r="F40" s="72"/>
      <c r="G40" s="71"/>
      <c r="H40" s="72"/>
      <c r="I40" s="71"/>
      <c r="J40" s="72"/>
      <c r="K40" s="71"/>
      <c r="L40" s="72"/>
      <c r="M40" s="71"/>
      <c r="N40" s="72"/>
      <c r="O40" s="71"/>
      <c r="P40" s="72"/>
      <c r="Q40" s="71"/>
      <c r="R40" s="72"/>
      <c r="S40" s="73"/>
      <c r="T40" s="73"/>
      <c r="U40" s="71"/>
      <c r="V40" s="72"/>
      <c r="W40" s="63"/>
      <c r="X40" s="73"/>
      <c r="Y40" s="71"/>
      <c r="Z40" s="72"/>
      <c r="AA40" s="71"/>
      <c r="AB40" s="72"/>
      <c r="AC40" s="71"/>
      <c r="AD40" s="130"/>
    </row>
    <row r="41" spans="1:30" ht="33" customHeight="1">
      <c r="A41" s="157">
        <v>10</v>
      </c>
      <c r="B41" s="159">
        <v>1</v>
      </c>
      <c r="C41" s="74" t="str">
        <f>IFERROR(LOOKUP(1,1/(($C$2=조사표[조사일자])*(야장!A41=조사표[개체번호])*(야장!B41=조사표[줄기번호])),조사표[생장길이]),"오류")</f>
        <v>오류</v>
      </c>
      <c r="D41" s="75"/>
      <c r="E41" s="74" t="str">
        <f>IFERROR(LOOKUP(1,1/(($C$2=조사표[조사일자])*(야장!A41=조사표[개체번호])*(야장!B41=조사표[줄기번호])),조사표[엽수]),"오류")</f>
        <v>오류</v>
      </c>
      <c r="F41" s="75"/>
      <c r="G41" s="74" t="str">
        <f>IFERROR(LOOKUP(1,1/(($C$2=조사표[조사일자])*(야장!A41=조사표[개체번호])*(야장!B41=조사표[줄기번호])),조사표[엽장]),"오류")</f>
        <v>오류</v>
      </c>
      <c r="H41" s="75"/>
      <c r="I41" s="74" t="str">
        <f>IFERROR(LOOKUP(1,1/(($C$2=조사표[조사일자])*(야장!A41=조사표[개체번호])*(야장!B41=조사표[줄기번호])),조사표[엽폭]),"오류")</f>
        <v>오류</v>
      </c>
      <c r="J41" s="75"/>
      <c r="K41" s="74" t="str">
        <f>IFERROR(LOOKUP(1,1/(($C$2=조사표[조사일자])*(야장!A41=조사표[개체번호])*(야장!B41=조사표[줄기번호])),조사표[줄기굵기]),"오류")</f>
        <v>오류</v>
      </c>
      <c r="L41" s="75"/>
      <c r="M41" s="74" t="str">
        <f>IFERROR(LOOKUP(1,1/(($C$2=조사표[조사일자])*(야장!A41=조사표[개체번호])*(야장!B41=조사표[줄기번호])),조사표[화방높이]),"오류")</f>
        <v>오류</v>
      </c>
      <c r="N41" s="75"/>
      <c r="O41" s="74" t="str">
        <f>IFERROR(LOOKUP(1,1/(($C$2=조사표[조사일자])*(야장!A41=조사표[개체번호])*(야장!B41=조사표[줄기번호])),조사표[개화마디]),"오류")</f>
        <v>오류</v>
      </c>
      <c r="P41" s="75"/>
      <c r="Q41" s="74" t="str">
        <f>IFERROR(LOOKUP(1,1/(($C$2=조사표[조사일자])*(야장!A41=조사표[개체번호])*(야장!B41=조사표[줄기번호])),조사표[착과마디]),"오류")</f>
        <v>오류</v>
      </c>
      <c r="R41" s="75"/>
      <c r="S41" s="76" t="str">
        <f>IFERROR(LOOKUP(1,1/(($C$2=조사표[조사일자])*(야장!A41=조사표[개체번호])*(야장!B41=조사표[줄기번호])),조사표[열매마디]),"오류")</f>
        <v>오류</v>
      </c>
      <c r="T41" s="76"/>
      <c r="U41" s="74" t="str">
        <f>IFERROR(LOOKUP(1,1/(($C$2=조사표[조사일자])*(야장!A41=조사표[개체번호])*(야장!B41=조사표[줄기번호])),조사표[수확마디]),"오류")</f>
        <v>오류</v>
      </c>
      <c r="V41" s="75"/>
      <c r="W41" s="52" t="str">
        <f>IFERROR(LOOKUP(1,1/(($C$2=조사표[조사일자])*(야장!A41=조사표[개체번호])*(야장!B41=조사표[줄기번호])),조사표[개화수]),"오류")</f>
        <v>오류</v>
      </c>
      <c r="X41" s="76"/>
      <c r="Y41" s="74" t="str">
        <f>IFERROR(LOOKUP(1,1/(($C$2=조사표[조사일자])*(야장!A41=조사표[개체번호])*(야장!B41=조사표[줄기번호])),조사표[착과수]),"오류")</f>
        <v>오류</v>
      </c>
      <c r="Z41" s="75"/>
      <c r="AA41" s="74" t="str">
        <f>IFERROR(LOOKUP(1,1/(($C$2=조사표[조사일자])*(야장!A41=조사표[개체번호])*(야장!B41=조사표[줄기번호])),조사표[열매수]),"오류")</f>
        <v>오류</v>
      </c>
      <c r="AB41" s="75"/>
      <c r="AC41" s="74" t="str">
        <f>IFERROR(LOOKUP(1,1/(($C$2=조사표[조사일자])*(야장!A41=조사표[개체번호])*(야장!B41=조사표[줄기번호])),조사표[수확수]),"오류")</f>
        <v>오류</v>
      </c>
      <c r="AD41" s="131"/>
    </row>
    <row r="42" spans="1:30" ht="33" customHeight="1">
      <c r="A42" s="158"/>
      <c r="B42" s="160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9"/>
      <c r="T42" s="79"/>
      <c r="U42" s="77"/>
      <c r="V42" s="78"/>
      <c r="W42" s="57"/>
      <c r="X42" s="79"/>
      <c r="Y42" s="77"/>
      <c r="Z42" s="78"/>
      <c r="AA42" s="77"/>
      <c r="AB42" s="78"/>
      <c r="AC42" s="77"/>
      <c r="AD42" s="132"/>
    </row>
    <row r="43" spans="1:30" ht="33" customHeight="1">
      <c r="A43" s="151">
        <v>10</v>
      </c>
      <c r="B43" s="153">
        <v>2</v>
      </c>
      <c r="C43" s="80" t="str">
        <f>IFERROR(LOOKUP(1,1/(($C$2=조사표[조사일자])*(야장!A43=조사표[개체번호])*(야장!B43=조사표[줄기번호])),조사표[생장길이]),"오류")</f>
        <v>오류</v>
      </c>
      <c r="D43" s="81"/>
      <c r="E43" s="80" t="str">
        <f>IFERROR(LOOKUP(1,1/(($C$2=조사표[조사일자])*(야장!A43=조사표[개체번호])*(야장!B43=조사표[줄기번호])),조사표[엽수]),"오류")</f>
        <v>오류</v>
      </c>
      <c r="F43" s="81"/>
      <c r="G43" s="80" t="str">
        <f>IFERROR(LOOKUP(1,1/(($C$2=조사표[조사일자])*(야장!A43=조사표[개체번호])*(야장!B43=조사표[줄기번호])),조사표[엽장]),"오류")</f>
        <v>오류</v>
      </c>
      <c r="H43" s="81"/>
      <c r="I43" s="80" t="str">
        <f>IFERROR(LOOKUP(1,1/(($C$2=조사표[조사일자])*(야장!A43=조사표[개체번호])*(야장!B43=조사표[줄기번호])),조사표[엽폭]),"오류")</f>
        <v>오류</v>
      </c>
      <c r="J43" s="81"/>
      <c r="K43" s="80" t="str">
        <f>IFERROR(LOOKUP(1,1/(($C$2=조사표[조사일자])*(야장!A43=조사표[개체번호])*(야장!B43=조사표[줄기번호])),조사표[줄기굵기]),"오류")</f>
        <v>오류</v>
      </c>
      <c r="L43" s="81"/>
      <c r="M43" s="80" t="str">
        <f>IFERROR(LOOKUP(1,1/(($C$2=조사표[조사일자])*(야장!A43=조사표[개체번호])*(야장!B43=조사표[줄기번호])),조사표[화방높이]),"오류")</f>
        <v>오류</v>
      </c>
      <c r="N43" s="81"/>
      <c r="O43" s="80" t="str">
        <f>IFERROR(LOOKUP(1,1/(($C$2=조사표[조사일자])*(야장!A43=조사표[개체번호])*(야장!B43=조사표[줄기번호])),조사표[개화마디]),"오류")</f>
        <v>오류</v>
      </c>
      <c r="P43" s="81"/>
      <c r="Q43" s="80" t="str">
        <f>IFERROR(LOOKUP(1,1/(($C$2=조사표[조사일자])*(야장!A43=조사표[개체번호])*(야장!B43=조사표[줄기번호])),조사표[착과마디]),"오류")</f>
        <v>오류</v>
      </c>
      <c r="R43" s="81"/>
      <c r="S43" s="82" t="str">
        <f>IFERROR(LOOKUP(1,1/(($C$2=조사표[조사일자])*(야장!A43=조사표[개체번호])*(야장!B43=조사표[줄기번호])),조사표[열매마디]),"오류")</f>
        <v>오류</v>
      </c>
      <c r="T43" s="83"/>
      <c r="U43" s="80" t="str">
        <f>IFERROR(LOOKUP(1,1/(($C$2=조사표[조사일자])*(야장!A43=조사표[개체번호])*(야장!B43=조사표[줄기번호])),조사표[수확마디]),"오류")</f>
        <v>오류</v>
      </c>
      <c r="V43" s="81"/>
      <c r="W43" s="58" t="str">
        <f>IFERROR(LOOKUP(1,1/(($C$2=조사표[조사일자])*(야장!A43=조사표[개체번호])*(야장!B43=조사표[줄기번호])),조사표[개화수]),"오류")</f>
        <v>오류</v>
      </c>
      <c r="X43" s="83"/>
      <c r="Y43" s="80" t="str">
        <f>IFERROR(LOOKUP(1,1/(($C$2=조사표[조사일자])*(야장!A43=조사표[개체번호])*(야장!B43=조사표[줄기번호])),조사표[착과수]),"오류")</f>
        <v>오류</v>
      </c>
      <c r="Z43" s="81"/>
      <c r="AA43" s="80" t="str">
        <f>IFERROR(LOOKUP(1,1/(($C$2=조사표[조사일자])*(야장!A43=조사표[개체번호])*(야장!B43=조사표[줄기번호])),조사표[열매수]),"오류")</f>
        <v>오류</v>
      </c>
      <c r="AB43" s="81"/>
      <c r="AC43" s="80" t="str">
        <f>IFERROR(LOOKUP(1,1/(($C$2=조사표[조사일자])*(야장!A43=조사표[개체번호])*(야장!B43=조사표[줄기번호])),조사표[수확수]),"오류")</f>
        <v>오류</v>
      </c>
      <c r="AD43" s="133"/>
    </row>
    <row r="44" spans="1:30" ht="33" customHeight="1" thickBot="1">
      <c r="A44" s="152"/>
      <c r="B44" s="154"/>
      <c r="C44" s="134"/>
      <c r="D44" s="135"/>
      <c r="E44" s="134"/>
      <c r="F44" s="135"/>
      <c r="G44" s="134"/>
      <c r="H44" s="135"/>
      <c r="I44" s="134"/>
      <c r="J44" s="135"/>
      <c r="K44" s="134"/>
      <c r="L44" s="135"/>
      <c r="M44" s="134"/>
      <c r="N44" s="135"/>
      <c r="O44" s="134"/>
      <c r="P44" s="135"/>
      <c r="Q44" s="134"/>
      <c r="R44" s="135"/>
      <c r="S44" s="136"/>
      <c r="T44" s="136"/>
      <c r="U44" s="134"/>
      <c r="V44" s="135"/>
      <c r="W44" s="136"/>
      <c r="X44" s="136"/>
      <c r="Y44" s="134"/>
      <c r="Z44" s="135"/>
      <c r="AA44" s="134"/>
      <c r="AB44" s="135"/>
      <c r="AC44" s="134"/>
      <c r="AD44" s="137"/>
    </row>
  </sheetData>
  <mergeCells count="63">
    <mergeCell ref="AA3:AB4"/>
    <mergeCell ref="AC3:AD4"/>
    <mergeCell ref="O3:P4"/>
    <mergeCell ref="Q3:R4"/>
    <mergeCell ref="S3:T4"/>
    <mergeCell ref="U3:V4"/>
    <mergeCell ref="Y3:Z4"/>
    <mergeCell ref="W3:X4"/>
    <mergeCell ref="A1:AD1"/>
    <mergeCell ref="A2:B2"/>
    <mergeCell ref="C2:D2"/>
    <mergeCell ref="F2:J2"/>
    <mergeCell ref="K2:N2"/>
    <mergeCell ref="O2:V2"/>
    <mergeCell ref="W2:X2"/>
    <mergeCell ref="Y2:AD2"/>
    <mergeCell ref="A5:A6"/>
    <mergeCell ref="B5:B6"/>
    <mergeCell ref="A7:A8"/>
    <mergeCell ref="B7:B8"/>
    <mergeCell ref="M3:N4"/>
    <mergeCell ref="I3:J4"/>
    <mergeCell ref="K3:L4"/>
    <mergeCell ref="A3:A4"/>
    <mergeCell ref="C3:D4"/>
    <mergeCell ref="E3:F4"/>
    <mergeCell ref="G3:H4"/>
    <mergeCell ref="A9:A10"/>
    <mergeCell ref="B9:B10"/>
    <mergeCell ref="A11:A12"/>
    <mergeCell ref="B11:B12"/>
    <mergeCell ref="A13:A14"/>
    <mergeCell ref="B13:B14"/>
    <mergeCell ref="B25:B26"/>
    <mergeCell ref="A15:A16"/>
    <mergeCell ref="B15:B16"/>
    <mergeCell ref="A17:A18"/>
    <mergeCell ref="B17:B18"/>
    <mergeCell ref="A19:A20"/>
    <mergeCell ref="B19:B20"/>
    <mergeCell ref="A21:A22"/>
    <mergeCell ref="B21:B22"/>
    <mergeCell ref="A23:A24"/>
    <mergeCell ref="B23:B24"/>
    <mergeCell ref="A25:A26"/>
    <mergeCell ref="A43:A44"/>
    <mergeCell ref="B43:B44"/>
    <mergeCell ref="A33:A34"/>
    <mergeCell ref="B33:B34"/>
    <mergeCell ref="A35:A36"/>
    <mergeCell ref="B35:B36"/>
    <mergeCell ref="A37:A38"/>
    <mergeCell ref="B37:B38"/>
    <mergeCell ref="A39:A40"/>
    <mergeCell ref="B39:B40"/>
    <mergeCell ref="A41:A42"/>
    <mergeCell ref="B41:B42"/>
    <mergeCell ref="A27:A28"/>
    <mergeCell ref="B27:B28"/>
    <mergeCell ref="A29:A30"/>
    <mergeCell ref="B29:B30"/>
    <mergeCell ref="A31:A32"/>
    <mergeCell ref="B31:B32"/>
  </mergeCells>
  <phoneticPr fontId="1" type="noConversion"/>
  <printOptions horizontalCentered="1"/>
  <pageMargins left="0.19685039370078741" right="0.19685039370078741" top="0.19685039370078741" bottom="0.19685039370078741" header="0" footer="0"/>
  <pageSetup paperSize="9" scale="3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N62"/>
  <sheetViews>
    <sheetView view="pageBreakPreview" topLeftCell="JN10" zoomScale="55" zoomScaleNormal="100" zoomScaleSheetLayoutView="55" workbookViewId="0">
      <selection activeCell="JZ62" sqref="JZ62"/>
    </sheetView>
  </sheetViews>
  <sheetFormatPr defaultRowHeight="17.5"/>
  <cols>
    <col min="1" max="1" width="10.58203125" style="7" customWidth="1"/>
    <col min="2" max="7" width="10.58203125" style="8" customWidth="1"/>
    <col min="8" max="10" width="10.58203125" style="9" customWidth="1"/>
    <col min="11" max="15" width="10.58203125" customWidth="1"/>
    <col min="16" max="17" width="10.58203125" style="10" customWidth="1"/>
    <col min="18" max="21" width="10.58203125" customWidth="1"/>
    <col min="22" max="27" width="10.58203125" style="10" customWidth="1"/>
    <col min="28" max="31" width="10.58203125" customWidth="1"/>
    <col min="32" max="37" width="10.58203125" style="10" customWidth="1"/>
    <col min="38" max="40" width="10.58203125" customWidth="1"/>
    <col min="41" max="47" width="10.58203125" style="10" customWidth="1"/>
    <col min="48" max="51" width="10.58203125" customWidth="1"/>
    <col min="52" max="57" width="10.58203125" style="10" customWidth="1"/>
    <col min="58" max="61" width="10.58203125" customWidth="1"/>
    <col min="62" max="67" width="10.58203125" style="10" customWidth="1"/>
    <col min="68" max="71" width="10.58203125" customWidth="1"/>
    <col min="72" max="77" width="10.58203125" style="10" customWidth="1"/>
    <col min="78" max="81" width="10.58203125" customWidth="1"/>
    <col min="82" max="87" width="10.58203125" style="10" customWidth="1"/>
    <col min="88" max="91" width="10.58203125" customWidth="1"/>
    <col min="92" max="97" width="10.58203125" style="10" customWidth="1"/>
    <col min="98" max="101" width="10.58203125" customWidth="1"/>
    <col min="102" max="107" width="10.58203125" style="10" customWidth="1"/>
    <col min="108" max="111" width="10.58203125" customWidth="1"/>
    <col min="112" max="117" width="10.58203125" style="10" customWidth="1"/>
    <col min="118" max="121" width="10.58203125" customWidth="1"/>
    <col min="122" max="127" width="10.58203125" style="10" customWidth="1"/>
    <col min="128" max="131" width="10.58203125" customWidth="1"/>
    <col min="132" max="137" width="10.58203125" style="10" customWidth="1"/>
    <col min="138" max="141" width="10.58203125" customWidth="1"/>
    <col min="142" max="147" width="10.58203125" style="10" customWidth="1"/>
    <col min="148" max="151" width="10.58203125" customWidth="1"/>
    <col min="152" max="157" width="10.58203125" style="10" customWidth="1"/>
    <col min="158" max="161" width="10.58203125" customWidth="1"/>
    <col min="162" max="167" width="10.58203125" style="10" customWidth="1"/>
    <col min="168" max="171" width="10.58203125" customWidth="1"/>
    <col min="172" max="177" width="10.58203125" style="10" customWidth="1"/>
    <col min="178" max="181" width="10.58203125" customWidth="1"/>
    <col min="182" max="187" width="10.58203125" style="10" customWidth="1"/>
    <col min="188" max="191" width="10.58203125" customWidth="1"/>
    <col min="192" max="197" width="10.58203125" style="10" customWidth="1"/>
    <col min="198" max="300" width="10.58203125" customWidth="1"/>
  </cols>
  <sheetData>
    <row r="1" spans="1:300" s="4" customFormat="1" ht="20.149999999999999" customHeight="1">
      <c r="A1" s="192" t="s">
        <v>63</v>
      </c>
      <c r="B1" s="192"/>
      <c r="C1" s="192"/>
      <c r="D1" s="15" t="s">
        <v>4</v>
      </c>
      <c r="E1" s="15" t="str">
        <f>농가정보!C7</f>
        <v>김관섭</v>
      </c>
      <c r="F1" s="192">
        <v>1</v>
      </c>
      <c r="G1" s="192"/>
      <c r="H1" s="15" t="s">
        <v>54</v>
      </c>
      <c r="I1" s="192">
        <v>1</v>
      </c>
      <c r="J1" s="192"/>
      <c r="K1" s="192" t="s">
        <v>63</v>
      </c>
      <c r="L1" s="192"/>
      <c r="M1" s="192"/>
      <c r="N1" s="15" t="s">
        <v>4</v>
      </c>
      <c r="O1" s="15" t="str">
        <f>E1</f>
        <v>김관섭</v>
      </c>
      <c r="P1" s="192">
        <v>1</v>
      </c>
      <c r="Q1" s="192"/>
      <c r="R1" s="15" t="s">
        <v>54</v>
      </c>
      <c r="S1" s="192">
        <v>2</v>
      </c>
      <c r="T1" s="192"/>
      <c r="U1" s="193" t="s">
        <v>63</v>
      </c>
      <c r="V1" s="194"/>
      <c r="W1" s="195"/>
      <c r="X1" s="86" t="s">
        <v>4</v>
      </c>
      <c r="Y1" s="86" t="str">
        <f>E1</f>
        <v>김관섭</v>
      </c>
      <c r="Z1" s="193">
        <v>2</v>
      </c>
      <c r="AA1" s="195"/>
      <c r="AB1" s="86" t="s">
        <v>54</v>
      </c>
      <c r="AC1" s="193">
        <v>1</v>
      </c>
      <c r="AD1" s="195"/>
      <c r="AE1" s="192" t="s">
        <v>63</v>
      </c>
      <c r="AF1" s="192"/>
      <c r="AG1" s="192"/>
      <c r="AH1" s="15" t="s">
        <v>4</v>
      </c>
      <c r="AI1" s="15" t="str">
        <f>E1</f>
        <v>김관섭</v>
      </c>
      <c r="AJ1" s="192">
        <v>2</v>
      </c>
      <c r="AK1" s="192"/>
      <c r="AL1" s="15" t="s">
        <v>54</v>
      </c>
      <c r="AM1" s="192">
        <v>2</v>
      </c>
      <c r="AN1" s="192"/>
      <c r="AO1" s="192" t="s">
        <v>63</v>
      </c>
      <c r="AP1" s="192"/>
      <c r="AQ1" s="192"/>
      <c r="AR1" s="15" t="s">
        <v>4</v>
      </c>
      <c r="AS1" s="15" t="str">
        <f>E1</f>
        <v>김관섭</v>
      </c>
      <c r="AT1" s="192">
        <v>3</v>
      </c>
      <c r="AU1" s="192"/>
      <c r="AV1" s="15" t="s">
        <v>54</v>
      </c>
      <c r="AW1" s="192">
        <v>1</v>
      </c>
      <c r="AX1" s="192"/>
      <c r="AY1" s="192" t="s">
        <v>63</v>
      </c>
      <c r="AZ1" s="192"/>
      <c r="BA1" s="192"/>
      <c r="BB1" s="15" t="s">
        <v>4</v>
      </c>
      <c r="BC1" s="15" t="str">
        <f>E1</f>
        <v>김관섭</v>
      </c>
      <c r="BD1" s="192">
        <v>3</v>
      </c>
      <c r="BE1" s="192"/>
      <c r="BF1" s="15" t="s">
        <v>54</v>
      </c>
      <c r="BG1" s="192">
        <v>2</v>
      </c>
      <c r="BH1" s="192"/>
      <c r="BI1" s="192" t="s">
        <v>63</v>
      </c>
      <c r="BJ1" s="192"/>
      <c r="BK1" s="192"/>
      <c r="BL1" s="15" t="s">
        <v>4</v>
      </c>
      <c r="BM1" s="15" t="str">
        <f>E1</f>
        <v>김관섭</v>
      </c>
      <c r="BN1" s="192">
        <v>4</v>
      </c>
      <c r="BO1" s="192"/>
      <c r="BP1" s="15" t="s">
        <v>54</v>
      </c>
      <c r="BQ1" s="192">
        <v>1</v>
      </c>
      <c r="BR1" s="192"/>
      <c r="BS1" s="192" t="s">
        <v>63</v>
      </c>
      <c r="BT1" s="192"/>
      <c r="BU1" s="192"/>
      <c r="BV1" s="15" t="s">
        <v>4</v>
      </c>
      <c r="BW1" s="15" t="str">
        <f>E1</f>
        <v>김관섭</v>
      </c>
      <c r="BX1" s="192">
        <v>4</v>
      </c>
      <c r="BY1" s="192"/>
      <c r="BZ1" s="15" t="s">
        <v>54</v>
      </c>
      <c r="CA1" s="192">
        <v>2</v>
      </c>
      <c r="CB1" s="192"/>
      <c r="CC1" s="192" t="s">
        <v>63</v>
      </c>
      <c r="CD1" s="192"/>
      <c r="CE1" s="192"/>
      <c r="CF1" s="15" t="s">
        <v>4</v>
      </c>
      <c r="CG1" s="15" t="str">
        <f>E1</f>
        <v>김관섭</v>
      </c>
      <c r="CH1" s="192">
        <v>5</v>
      </c>
      <c r="CI1" s="192"/>
      <c r="CJ1" s="15" t="s">
        <v>54</v>
      </c>
      <c r="CK1" s="192">
        <v>1</v>
      </c>
      <c r="CL1" s="192"/>
      <c r="CM1" s="192" t="s">
        <v>63</v>
      </c>
      <c r="CN1" s="192"/>
      <c r="CO1" s="192"/>
      <c r="CP1" s="15" t="s">
        <v>4</v>
      </c>
      <c r="CQ1" s="15" t="str">
        <f>E1</f>
        <v>김관섭</v>
      </c>
      <c r="CR1" s="192">
        <v>5</v>
      </c>
      <c r="CS1" s="192"/>
      <c r="CT1" s="15" t="s">
        <v>54</v>
      </c>
      <c r="CU1" s="192">
        <v>2</v>
      </c>
      <c r="CV1" s="192"/>
      <c r="CW1" s="192" t="s">
        <v>63</v>
      </c>
      <c r="CX1" s="192"/>
      <c r="CY1" s="192"/>
      <c r="CZ1" s="15" t="s">
        <v>4</v>
      </c>
      <c r="DA1" s="15" t="str">
        <f>E1</f>
        <v>김관섭</v>
      </c>
      <c r="DB1" s="192">
        <v>6</v>
      </c>
      <c r="DC1" s="192"/>
      <c r="DD1" s="15" t="s">
        <v>54</v>
      </c>
      <c r="DE1" s="192">
        <v>1</v>
      </c>
      <c r="DF1" s="192"/>
      <c r="DG1" s="192" t="s">
        <v>63</v>
      </c>
      <c r="DH1" s="192"/>
      <c r="DI1" s="192"/>
      <c r="DJ1" s="15" t="s">
        <v>4</v>
      </c>
      <c r="DK1" s="15" t="str">
        <f>E1</f>
        <v>김관섭</v>
      </c>
      <c r="DL1" s="192">
        <v>6</v>
      </c>
      <c r="DM1" s="192"/>
      <c r="DN1" s="15" t="s">
        <v>54</v>
      </c>
      <c r="DO1" s="192">
        <v>2</v>
      </c>
      <c r="DP1" s="192"/>
      <c r="DQ1" s="192" t="s">
        <v>63</v>
      </c>
      <c r="DR1" s="192"/>
      <c r="DS1" s="192"/>
      <c r="DT1" s="15" t="s">
        <v>4</v>
      </c>
      <c r="DU1" s="15" t="str">
        <f>E1</f>
        <v>김관섭</v>
      </c>
      <c r="DV1" s="192">
        <v>7</v>
      </c>
      <c r="DW1" s="192"/>
      <c r="DX1" s="15" t="s">
        <v>54</v>
      </c>
      <c r="DY1" s="192">
        <v>1</v>
      </c>
      <c r="DZ1" s="192"/>
      <c r="EA1" s="192" t="s">
        <v>63</v>
      </c>
      <c r="EB1" s="192"/>
      <c r="EC1" s="192"/>
      <c r="ED1" s="15" t="s">
        <v>4</v>
      </c>
      <c r="EE1" s="15" t="str">
        <f>E1</f>
        <v>김관섭</v>
      </c>
      <c r="EF1" s="192">
        <v>7</v>
      </c>
      <c r="EG1" s="192"/>
      <c r="EH1" s="15" t="s">
        <v>54</v>
      </c>
      <c r="EI1" s="192">
        <v>2</v>
      </c>
      <c r="EJ1" s="192"/>
      <c r="EK1" s="192" t="s">
        <v>63</v>
      </c>
      <c r="EL1" s="192"/>
      <c r="EM1" s="192"/>
      <c r="EN1" s="15" t="s">
        <v>4</v>
      </c>
      <c r="EO1" s="15" t="str">
        <f>E1</f>
        <v>김관섭</v>
      </c>
      <c r="EP1" s="192">
        <v>8</v>
      </c>
      <c r="EQ1" s="192"/>
      <c r="ER1" s="15" t="s">
        <v>54</v>
      </c>
      <c r="ES1" s="192">
        <v>1</v>
      </c>
      <c r="ET1" s="192"/>
      <c r="EU1" s="192" t="s">
        <v>63</v>
      </c>
      <c r="EV1" s="192"/>
      <c r="EW1" s="192"/>
      <c r="EX1" s="15" t="s">
        <v>4</v>
      </c>
      <c r="EY1" s="15" t="str">
        <f>E1</f>
        <v>김관섭</v>
      </c>
      <c r="EZ1" s="192">
        <v>8</v>
      </c>
      <c r="FA1" s="192"/>
      <c r="FB1" s="15" t="s">
        <v>54</v>
      </c>
      <c r="FC1" s="192">
        <v>2</v>
      </c>
      <c r="FD1" s="192"/>
      <c r="FE1" s="192" t="s">
        <v>63</v>
      </c>
      <c r="FF1" s="192"/>
      <c r="FG1" s="192"/>
      <c r="FH1" s="15" t="s">
        <v>4</v>
      </c>
      <c r="FI1" s="15" t="str">
        <f>E1</f>
        <v>김관섭</v>
      </c>
      <c r="FJ1" s="192">
        <v>9</v>
      </c>
      <c r="FK1" s="192"/>
      <c r="FL1" s="15" t="s">
        <v>54</v>
      </c>
      <c r="FM1" s="192">
        <v>1</v>
      </c>
      <c r="FN1" s="192"/>
      <c r="FO1" s="192" t="s">
        <v>63</v>
      </c>
      <c r="FP1" s="192"/>
      <c r="FQ1" s="192"/>
      <c r="FR1" s="15" t="s">
        <v>4</v>
      </c>
      <c r="FS1" s="15" t="str">
        <f>E1</f>
        <v>김관섭</v>
      </c>
      <c r="FT1" s="192">
        <v>9</v>
      </c>
      <c r="FU1" s="192"/>
      <c r="FV1" s="15" t="s">
        <v>54</v>
      </c>
      <c r="FW1" s="192">
        <v>2</v>
      </c>
      <c r="FX1" s="192"/>
      <c r="FY1" s="192" t="s">
        <v>63</v>
      </c>
      <c r="FZ1" s="192"/>
      <c r="GA1" s="192"/>
      <c r="GB1" s="15" t="s">
        <v>4</v>
      </c>
      <c r="GC1" s="15" t="str">
        <f>E1</f>
        <v>김관섭</v>
      </c>
      <c r="GD1" s="192">
        <v>10</v>
      </c>
      <c r="GE1" s="192"/>
      <c r="GF1" s="15" t="s">
        <v>54</v>
      </c>
      <c r="GG1" s="192">
        <v>1</v>
      </c>
      <c r="GH1" s="192"/>
      <c r="GI1" s="192" t="s">
        <v>63</v>
      </c>
      <c r="GJ1" s="192"/>
      <c r="GK1" s="192"/>
      <c r="GL1" s="15" t="s">
        <v>4</v>
      </c>
      <c r="GM1" s="15" t="str">
        <f>E1</f>
        <v>김관섭</v>
      </c>
      <c r="GN1" s="192">
        <v>10</v>
      </c>
      <c r="GO1" s="192"/>
      <c r="GP1" s="15" t="s">
        <v>54</v>
      </c>
      <c r="GQ1" s="192">
        <v>2</v>
      </c>
      <c r="GR1" s="192"/>
      <c r="GS1" s="192" t="s">
        <v>63</v>
      </c>
      <c r="GT1" s="192"/>
      <c r="GU1" s="192"/>
      <c r="GV1" s="15" t="s">
        <v>4</v>
      </c>
      <c r="GW1" s="15" t="str">
        <f>O1</f>
        <v>김관섭</v>
      </c>
      <c r="GX1" s="192">
        <v>11</v>
      </c>
      <c r="GY1" s="192"/>
      <c r="GZ1" s="15" t="s">
        <v>54</v>
      </c>
      <c r="HA1" s="192">
        <v>1</v>
      </c>
      <c r="HB1" s="192"/>
      <c r="HC1" s="192" t="s">
        <v>63</v>
      </c>
      <c r="HD1" s="192"/>
      <c r="HE1" s="192"/>
      <c r="HF1" s="15" t="s">
        <v>4</v>
      </c>
      <c r="HG1" s="15" t="str">
        <f>Y1</f>
        <v>김관섭</v>
      </c>
      <c r="HH1" s="192">
        <v>11</v>
      </c>
      <c r="HI1" s="192"/>
      <c r="HJ1" s="15" t="s">
        <v>54</v>
      </c>
      <c r="HK1" s="192">
        <v>2</v>
      </c>
      <c r="HL1" s="192"/>
      <c r="HM1" s="192" t="s">
        <v>63</v>
      </c>
      <c r="HN1" s="192"/>
      <c r="HO1" s="192"/>
      <c r="HP1" s="93" t="s">
        <v>4</v>
      </c>
      <c r="HQ1" s="93" t="str">
        <f>AI1</f>
        <v>김관섭</v>
      </c>
      <c r="HR1" s="192">
        <v>12</v>
      </c>
      <c r="HS1" s="192"/>
      <c r="HT1" s="93" t="s">
        <v>54</v>
      </c>
      <c r="HU1" s="192">
        <v>1</v>
      </c>
      <c r="HV1" s="192"/>
      <c r="HW1" s="192" t="s">
        <v>63</v>
      </c>
      <c r="HX1" s="192"/>
      <c r="HY1" s="192"/>
      <c r="HZ1" s="93" t="s">
        <v>4</v>
      </c>
      <c r="IA1" s="93" t="str">
        <f>AS1</f>
        <v>김관섭</v>
      </c>
      <c r="IB1" s="192">
        <v>12</v>
      </c>
      <c r="IC1" s="192"/>
      <c r="ID1" s="93" t="s">
        <v>54</v>
      </c>
      <c r="IE1" s="192">
        <v>2</v>
      </c>
      <c r="IF1" s="192"/>
      <c r="IG1" s="192" t="s">
        <v>63</v>
      </c>
      <c r="IH1" s="192"/>
      <c r="II1" s="192"/>
      <c r="IJ1" s="93" t="s">
        <v>4</v>
      </c>
      <c r="IK1" s="93" t="str">
        <f>BC1</f>
        <v>김관섭</v>
      </c>
      <c r="IL1" s="192">
        <v>13</v>
      </c>
      <c r="IM1" s="192"/>
      <c r="IN1" s="93" t="s">
        <v>54</v>
      </c>
      <c r="IO1" s="192">
        <v>1</v>
      </c>
      <c r="IP1" s="192"/>
      <c r="IQ1" s="192" t="s">
        <v>63</v>
      </c>
      <c r="IR1" s="192"/>
      <c r="IS1" s="192"/>
      <c r="IT1" s="93" t="s">
        <v>4</v>
      </c>
      <c r="IU1" s="93" t="str">
        <f>BM1</f>
        <v>김관섭</v>
      </c>
      <c r="IV1" s="192">
        <v>13</v>
      </c>
      <c r="IW1" s="192"/>
      <c r="IX1" s="93" t="s">
        <v>54</v>
      </c>
      <c r="IY1" s="192">
        <v>2</v>
      </c>
      <c r="IZ1" s="192"/>
      <c r="JA1" s="192" t="s">
        <v>63</v>
      </c>
      <c r="JB1" s="192"/>
      <c r="JC1" s="192"/>
      <c r="JD1" s="93" t="s">
        <v>4</v>
      </c>
      <c r="JE1" s="93" t="str">
        <f>BW1</f>
        <v>김관섭</v>
      </c>
      <c r="JF1" s="192">
        <v>14</v>
      </c>
      <c r="JG1" s="192"/>
      <c r="JH1" s="93" t="s">
        <v>54</v>
      </c>
      <c r="JI1" s="192">
        <v>1</v>
      </c>
      <c r="JJ1" s="192"/>
      <c r="JK1" s="192" t="s">
        <v>63</v>
      </c>
      <c r="JL1" s="192"/>
      <c r="JM1" s="192"/>
      <c r="JN1" s="93" t="s">
        <v>4</v>
      </c>
      <c r="JO1" s="93" t="str">
        <f>CG1</f>
        <v>김관섭</v>
      </c>
      <c r="JP1" s="192">
        <v>14</v>
      </c>
      <c r="JQ1" s="192"/>
      <c r="JR1" s="93" t="s">
        <v>54</v>
      </c>
      <c r="JS1" s="192">
        <v>2</v>
      </c>
      <c r="JT1" s="192"/>
      <c r="JU1" s="192" t="s">
        <v>63</v>
      </c>
      <c r="JV1" s="192"/>
      <c r="JW1" s="192"/>
      <c r="JX1" s="93" t="s">
        <v>4</v>
      </c>
      <c r="JY1" s="93" t="str">
        <f>CQ1</f>
        <v>김관섭</v>
      </c>
      <c r="JZ1" s="192">
        <v>15</v>
      </c>
      <c r="KA1" s="192"/>
      <c r="KB1" s="93" t="s">
        <v>54</v>
      </c>
      <c r="KC1" s="192">
        <v>1</v>
      </c>
      <c r="KD1" s="192"/>
      <c r="KE1" s="192" t="s">
        <v>63</v>
      </c>
      <c r="KF1" s="192"/>
      <c r="KG1" s="192"/>
      <c r="KH1" s="93" t="s">
        <v>4</v>
      </c>
      <c r="KI1" s="93" t="str">
        <f>DA1</f>
        <v>김관섭</v>
      </c>
      <c r="KJ1" s="192">
        <v>15</v>
      </c>
      <c r="KK1" s="192"/>
      <c r="KL1" s="93" t="s">
        <v>54</v>
      </c>
      <c r="KM1" s="192">
        <v>2</v>
      </c>
      <c r="KN1" s="192"/>
    </row>
    <row r="2" spans="1:300" s="5" customFormat="1" ht="20.149999999999999" customHeight="1">
      <c r="A2" s="15" t="s">
        <v>65</v>
      </c>
      <c r="B2" s="15" t="s">
        <v>66</v>
      </c>
      <c r="C2" s="15" t="s">
        <v>67</v>
      </c>
      <c r="D2" s="15" t="s">
        <v>68</v>
      </c>
      <c r="E2" s="15" t="s">
        <v>69</v>
      </c>
      <c r="F2" s="17" t="s">
        <v>70</v>
      </c>
      <c r="G2" s="17" t="s">
        <v>71</v>
      </c>
      <c r="H2" s="18" t="s">
        <v>72</v>
      </c>
      <c r="I2" s="18" t="s">
        <v>73</v>
      </c>
      <c r="J2" s="18" t="s">
        <v>74</v>
      </c>
      <c r="K2" s="86" t="s">
        <v>65</v>
      </c>
      <c r="L2" s="86" t="s">
        <v>66</v>
      </c>
      <c r="M2" s="86" t="s">
        <v>67</v>
      </c>
      <c r="N2" s="86" t="s">
        <v>68</v>
      </c>
      <c r="O2" s="86" t="s">
        <v>69</v>
      </c>
      <c r="P2" s="17" t="s">
        <v>70</v>
      </c>
      <c r="Q2" s="17" t="s">
        <v>71</v>
      </c>
      <c r="R2" s="18" t="s">
        <v>72</v>
      </c>
      <c r="S2" s="18" t="s">
        <v>73</v>
      </c>
      <c r="T2" s="18" t="s">
        <v>74</v>
      </c>
      <c r="U2" s="86" t="s">
        <v>65</v>
      </c>
      <c r="V2" s="86" t="s">
        <v>66</v>
      </c>
      <c r="W2" s="86" t="s">
        <v>67</v>
      </c>
      <c r="X2" s="86" t="s">
        <v>68</v>
      </c>
      <c r="Y2" s="86" t="s">
        <v>69</v>
      </c>
      <c r="Z2" s="17" t="s">
        <v>70</v>
      </c>
      <c r="AA2" s="17" t="s">
        <v>71</v>
      </c>
      <c r="AB2" s="18" t="s">
        <v>72</v>
      </c>
      <c r="AC2" s="18" t="s">
        <v>73</v>
      </c>
      <c r="AD2" s="18" t="s">
        <v>74</v>
      </c>
      <c r="AE2" s="15" t="s">
        <v>65</v>
      </c>
      <c r="AF2" s="15" t="s">
        <v>66</v>
      </c>
      <c r="AG2" s="15" t="s">
        <v>67</v>
      </c>
      <c r="AH2" s="15" t="s">
        <v>68</v>
      </c>
      <c r="AI2" s="15" t="s">
        <v>69</v>
      </c>
      <c r="AJ2" s="17" t="s">
        <v>70</v>
      </c>
      <c r="AK2" s="17" t="s">
        <v>71</v>
      </c>
      <c r="AL2" s="18" t="s">
        <v>72</v>
      </c>
      <c r="AM2" s="18" t="s">
        <v>73</v>
      </c>
      <c r="AN2" s="18" t="s">
        <v>74</v>
      </c>
      <c r="AO2" s="15" t="s">
        <v>65</v>
      </c>
      <c r="AP2" s="15" t="s">
        <v>66</v>
      </c>
      <c r="AQ2" s="15" t="s">
        <v>67</v>
      </c>
      <c r="AR2" s="15" t="s">
        <v>68</v>
      </c>
      <c r="AS2" s="15" t="s">
        <v>69</v>
      </c>
      <c r="AT2" s="17" t="s">
        <v>70</v>
      </c>
      <c r="AU2" s="17" t="s">
        <v>71</v>
      </c>
      <c r="AV2" s="18" t="s">
        <v>72</v>
      </c>
      <c r="AW2" s="18" t="s">
        <v>73</v>
      </c>
      <c r="AX2" s="18" t="s">
        <v>74</v>
      </c>
      <c r="AY2" s="15" t="s">
        <v>65</v>
      </c>
      <c r="AZ2" s="15" t="s">
        <v>66</v>
      </c>
      <c r="BA2" s="15" t="s">
        <v>67</v>
      </c>
      <c r="BB2" s="15" t="s">
        <v>68</v>
      </c>
      <c r="BC2" s="15" t="s">
        <v>69</v>
      </c>
      <c r="BD2" s="17" t="s">
        <v>70</v>
      </c>
      <c r="BE2" s="17" t="s">
        <v>71</v>
      </c>
      <c r="BF2" s="18" t="s">
        <v>72</v>
      </c>
      <c r="BG2" s="18" t="s">
        <v>73</v>
      </c>
      <c r="BH2" s="18" t="s">
        <v>74</v>
      </c>
      <c r="BI2" s="15" t="s">
        <v>65</v>
      </c>
      <c r="BJ2" s="15" t="s">
        <v>66</v>
      </c>
      <c r="BK2" s="15" t="s">
        <v>67</v>
      </c>
      <c r="BL2" s="15" t="s">
        <v>68</v>
      </c>
      <c r="BM2" s="15" t="s">
        <v>69</v>
      </c>
      <c r="BN2" s="17" t="s">
        <v>70</v>
      </c>
      <c r="BO2" s="17" t="s">
        <v>71</v>
      </c>
      <c r="BP2" s="18" t="s">
        <v>72</v>
      </c>
      <c r="BQ2" s="18" t="s">
        <v>73</v>
      </c>
      <c r="BR2" s="18" t="s">
        <v>74</v>
      </c>
      <c r="BS2" s="15" t="s">
        <v>65</v>
      </c>
      <c r="BT2" s="15" t="s">
        <v>66</v>
      </c>
      <c r="BU2" s="15" t="s">
        <v>67</v>
      </c>
      <c r="BV2" s="15" t="s">
        <v>68</v>
      </c>
      <c r="BW2" s="15" t="s">
        <v>69</v>
      </c>
      <c r="BX2" s="17" t="s">
        <v>70</v>
      </c>
      <c r="BY2" s="17" t="s">
        <v>71</v>
      </c>
      <c r="BZ2" s="18" t="s">
        <v>72</v>
      </c>
      <c r="CA2" s="18" t="s">
        <v>73</v>
      </c>
      <c r="CB2" s="18" t="s">
        <v>74</v>
      </c>
      <c r="CC2" s="15" t="s">
        <v>65</v>
      </c>
      <c r="CD2" s="15" t="s">
        <v>66</v>
      </c>
      <c r="CE2" s="15" t="s">
        <v>67</v>
      </c>
      <c r="CF2" s="15" t="s">
        <v>68</v>
      </c>
      <c r="CG2" s="15" t="s">
        <v>69</v>
      </c>
      <c r="CH2" s="17" t="s">
        <v>70</v>
      </c>
      <c r="CI2" s="17" t="s">
        <v>71</v>
      </c>
      <c r="CJ2" s="18" t="s">
        <v>72</v>
      </c>
      <c r="CK2" s="18" t="s">
        <v>73</v>
      </c>
      <c r="CL2" s="18" t="s">
        <v>74</v>
      </c>
      <c r="CM2" s="15" t="s">
        <v>65</v>
      </c>
      <c r="CN2" s="15" t="s">
        <v>66</v>
      </c>
      <c r="CO2" s="15" t="s">
        <v>67</v>
      </c>
      <c r="CP2" s="15" t="s">
        <v>68</v>
      </c>
      <c r="CQ2" s="15" t="s">
        <v>69</v>
      </c>
      <c r="CR2" s="17" t="s">
        <v>70</v>
      </c>
      <c r="CS2" s="17" t="s">
        <v>71</v>
      </c>
      <c r="CT2" s="18" t="s">
        <v>72</v>
      </c>
      <c r="CU2" s="18" t="s">
        <v>73</v>
      </c>
      <c r="CV2" s="18" t="s">
        <v>74</v>
      </c>
      <c r="CW2" s="15" t="s">
        <v>65</v>
      </c>
      <c r="CX2" s="15" t="s">
        <v>66</v>
      </c>
      <c r="CY2" s="15" t="s">
        <v>67</v>
      </c>
      <c r="CZ2" s="15" t="s">
        <v>68</v>
      </c>
      <c r="DA2" s="15" t="s">
        <v>69</v>
      </c>
      <c r="DB2" s="17" t="s">
        <v>70</v>
      </c>
      <c r="DC2" s="17" t="s">
        <v>71</v>
      </c>
      <c r="DD2" s="18" t="s">
        <v>72</v>
      </c>
      <c r="DE2" s="18" t="s">
        <v>73</v>
      </c>
      <c r="DF2" s="18" t="s">
        <v>74</v>
      </c>
      <c r="DG2" s="15" t="s">
        <v>65</v>
      </c>
      <c r="DH2" s="15" t="s">
        <v>66</v>
      </c>
      <c r="DI2" s="15" t="s">
        <v>67</v>
      </c>
      <c r="DJ2" s="15" t="s">
        <v>68</v>
      </c>
      <c r="DK2" s="15" t="s">
        <v>69</v>
      </c>
      <c r="DL2" s="17" t="s">
        <v>70</v>
      </c>
      <c r="DM2" s="17" t="s">
        <v>71</v>
      </c>
      <c r="DN2" s="18" t="s">
        <v>72</v>
      </c>
      <c r="DO2" s="18" t="s">
        <v>73</v>
      </c>
      <c r="DP2" s="18" t="s">
        <v>74</v>
      </c>
      <c r="DQ2" s="15" t="s">
        <v>65</v>
      </c>
      <c r="DR2" s="15" t="s">
        <v>66</v>
      </c>
      <c r="DS2" s="15" t="s">
        <v>67</v>
      </c>
      <c r="DT2" s="15" t="s">
        <v>68</v>
      </c>
      <c r="DU2" s="15" t="s">
        <v>69</v>
      </c>
      <c r="DV2" s="17" t="s">
        <v>70</v>
      </c>
      <c r="DW2" s="17" t="s">
        <v>71</v>
      </c>
      <c r="DX2" s="18" t="s">
        <v>72</v>
      </c>
      <c r="DY2" s="18" t="s">
        <v>73</v>
      </c>
      <c r="DZ2" s="18" t="s">
        <v>74</v>
      </c>
      <c r="EA2" s="15" t="s">
        <v>65</v>
      </c>
      <c r="EB2" s="15" t="s">
        <v>66</v>
      </c>
      <c r="EC2" s="15" t="s">
        <v>67</v>
      </c>
      <c r="ED2" s="15" t="s">
        <v>68</v>
      </c>
      <c r="EE2" s="15" t="s">
        <v>69</v>
      </c>
      <c r="EF2" s="17" t="s">
        <v>70</v>
      </c>
      <c r="EG2" s="17" t="s">
        <v>71</v>
      </c>
      <c r="EH2" s="18" t="s">
        <v>72</v>
      </c>
      <c r="EI2" s="18" t="s">
        <v>73</v>
      </c>
      <c r="EJ2" s="18" t="s">
        <v>74</v>
      </c>
      <c r="EK2" s="15" t="s">
        <v>65</v>
      </c>
      <c r="EL2" s="15" t="s">
        <v>66</v>
      </c>
      <c r="EM2" s="15" t="s">
        <v>67</v>
      </c>
      <c r="EN2" s="15" t="s">
        <v>68</v>
      </c>
      <c r="EO2" s="15" t="s">
        <v>69</v>
      </c>
      <c r="EP2" s="17" t="s">
        <v>70</v>
      </c>
      <c r="EQ2" s="17" t="s">
        <v>71</v>
      </c>
      <c r="ER2" s="18" t="s">
        <v>72</v>
      </c>
      <c r="ES2" s="18" t="s">
        <v>73</v>
      </c>
      <c r="ET2" s="18" t="s">
        <v>74</v>
      </c>
      <c r="EU2" s="15" t="s">
        <v>65</v>
      </c>
      <c r="EV2" s="15" t="s">
        <v>66</v>
      </c>
      <c r="EW2" s="15" t="s">
        <v>67</v>
      </c>
      <c r="EX2" s="15" t="s">
        <v>68</v>
      </c>
      <c r="EY2" s="15" t="s">
        <v>69</v>
      </c>
      <c r="EZ2" s="17" t="s">
        <v>70</v>
      </c>
      <c r="FA2" s="17" t="s">
        <v>71</v>
      </c>
      <c r="FB2" s="18" t="s">
        <v>72</v>
      </c>
      <c r="FC2" s="18" t="s">
        <v>73</v>
      </c>
      <c r="FD2" s="18" t="s">
        <v>74</v>
      </c>
      <c r="FE2" s="15" t="s">
        <v>65</v>
      </c>
      <c r="FF2" s="15" t="s">
        <v>66</v>
      </c>
      <c r="FG2" s="15" t="s">
        <v>67</v>
      </c>
      <c r="FH2" s="15" t="s">
        <v>68</v>
      </c>
      <c r="FI2" s="15" t="s">
        <v>69</v>
      </c>
      <c r="FJ2" s="17" t="s">
        <v>70</v>
      </c>
      <c r="FK2" s="17" t="s">
        <v>71</v>
      </c>
      <c r="FL2" s="18" t="s">
        <v>72</v>
      </c>
      <c r="FM2" s="18" t="s">
        <v>73</v>
      </c>
      <c r="FN2" s="18" t="s">
        <v>74</v>
      </c>
      <c r="FO2" s="15" t="s">
        <v>65</v>
      </c>
      <c r="FP2" s="15" t="s">
        <v>66</v>
      </c>
      <c r="FQ2" s="15" t="s">
        <v>67</v>
      </c>
      <c r="FR2" s="15" t="s">
        <v>68</v>
      </c>
      <c r="FS2" s="15" t="s">
        <v>69</v>
      </c>
      <c r="FT2" s="17" t="s">
        <v>70</v>
      </c>
      <c r="FU2" s="17" t="s">
        <v>71</v>
      </c>
      <c r="FV2" s="18" t="s">
        <v>72</v>
      </c>
      <c r="FW2" s="18" t="s">
        <v>73</v>
      </c>
      <c r="FX2" s="18" t="s">
        <v>74</v>
      </c>
      <c r="FY2" s="15" t="s">
        <v>65</v>
      </c>
      <c r="FZ2" s="15" t="s">
        <v>66</v>
      </c>
      <c r="GA2" s="15" t="s">
        <v>67</v>
      </c>
      <c r="GB2" s="15" t="s">
        <v>68</v>
      </c>
      <c r="GC2" s="15" t="s">
        <v>69</v>
      </c>
      <c r="GD2" s="17" t="s">
        <v>70</v>
      </c>
      <c r="GE2" s="17" t="s">
        <v>71</v>
      </c>
      <c r="GF2" s="18" t="s">
        <v>72</v>
      </c>
      <c r="GG2" s="18" t="s">
        <v>73</v>
      </c>
      <c r="GH2" s="18" t="s">
        <v>74</v>
      </c>
      <c r="GI2" s="15" t="s">
        <v>65</v>
      </c>
      <c r="GJ2" s="15" t="s">
        <v>66</v>
      </c>
      <c r="GK2" s="15" t="s">
        <v>67</v>
      </c>
      <c r="GL2" s="15" t="s">
        <v>68</v>
      </c>
      <c r="GM2" s="15" t="s">
        <v>69</v>
      </c>
      <c r="GN2" s="17" t="s">
        <v>70</v>
      </c>
      <c r="GO2" s="17" t="s">
        <v>71</v>
      </c>
      <c r="GP2" s="18" t="s">
        <v>72</v>
      </c>
      <c r="GQ2" s="18" t="s">
        <v>73</v>
      </c>
      <c r="GR2" s="18" t="s">
        <v>74</v>
      </c>
      <c r="GS2" s="15" t="s">
        <v>65</v>
      </c>
      <c r="GT2" s="15" t="s">
        <v>66</v>
      </c>
      <c r="GU2" s="15" t="s">
        <v>67</v>
      </c>
      <c r="GV2" s="15" t="s">
        <v>68</v>
      </c>
      <c r="GW2" s="15" t="s">
        <v>69</v>
      </c>
      <c r="GX2" s="17" t="s">
        <v>70</v>
      </c>
      <c r="GY2" s="17" t="s">
        <v>71</v>
      </c>
      <c r="GZ2" s="18" t="s">
        <v>72</v>
      </c>
      <c r="HA2" s="18" t="s">
        <v>73</v>
      </c>
      <c r="HB2" s="18" t="s">
        <v>74</v>
      </c>
      <c r="HC2" s="15" t="s">
        <v>65</v>
      </c>
      <c r="HD2" s="15" t="s">
        <v>66</v>
      </c>
      <c r="HE2" s="15" t="s">
        <v>67</v>
      </c>
      <c r="HF2" s="15" t="s">
        <v>68</v>
      </c>
      <c r="HG2" s="15" t="s">
        <v>69</v>
      </c>
      <c r="HH2" s="17" t="s">
        <v>70</v>
      </c>
      <c r="HI2" s="17" t="s">
        <v>71</v>
      </c>
      <c r="HJ2" s="18" t="s">
        <v>72</v>
      </c>
      <c r="HK2" s="18" t="s">
        <v>73</v>
      </c>
      <c r="HL2" s="18" t="s">
        <v>74</v>
      </c>
      <c r="HM2" s="93" t="s">
        <v>65</v>
      </c>
      <c r="HN2" s="93" t="s">
        <v>66</v>
      </c>
      <c r="HO2" s="93" t="s">
        <v>67</v>
      </c>
      <c r="HP2" s="93" t="s">
        <v>68</v>
      </c>
      <c r="HQ2" s="93" t="s">
        <v>69</v>
      </c>
      <c r="HR2" s="17" t="s">
        <v>70</v>
      </c>
      <c r="HS2" s="17" t="s">
        <v>71</v>
      </c>
      <c r="HT2" s="18" t="s">
        <v>72</v>
      </c>
      <c r="HU2" s="18" t="s">
        <v>73</v>
      </c>
      <c r="HV2" s="18" t="s">
        <v>74</v>
      </c>
      <c r="HW2" s="93" t="s">
        <v>65</v>
      </c>
      <c r="HX2" s="93" t="s">
        <v>66</v>
      </c>
      <c r="HY2" s="93" t="s">
        <v>67</v>
      </c>
      <c r="HZ2" s="93" t="s">
        <v>68</v>
      </c>
      <c r="IA2" s="93" t="s">
        <v>69</v>
      </c>
      <c r="IB2" s="17" t="s">
        <v>70</v>
      </c>
      <c r="IC2" s="17" t="s">
        <v>71</v>
      </c>
      <c r="ID2" s="18" t="s">
        <v>72</v>
      </c>
      <c r="IE2" s="18" t="s">
        <v>73</v>
      </c>
      <c r="IF2" s="18" t="s">
        <v>74</v>
      </c>
      <c r="IG2" s="93" t="s">
        <v>65</v>
      </c>
      <c r="IH2" s="93" t="s">
        <v>66</v>
      </c>
      <c r="II2" s="93" t="s">
        <v>67</v>
      </c>
      <c r="IJ2" s="93" t="s">
        <v>68</v>
      </c>
      <c r="IK2" s="93" t="s">
        <v>69</v>
      </c>
      <c r="IL2" s="17" t="s">
        <v>70</v>
      </c>
      <c r="IM2" s="17" t="s">
        <v>71</v>
      </c>
      <c r="IN2" s="18" t="s">
        <v>72</v>
      </c>
      <c r="IO2" s="18" t="s">
        <v>73</v>
      </c>
      <c r="IP2" s="18" t="s">
        <v>74</v>
      </c>
      <c r="IQ2" s="93" t="s">
        <v>65</v>
      </c>
      <c r="IR2" s="93" t="s">
        <v>66</v>
      </c>
      <c r="IS2" s="93" t="s">
        <v>67</v>
      </c>
      <c r="IT2" s="93" t="s">
        <v>68</v>
      </c>
      <c r="IU2" s="93" t="s">
        <v>69</v>
      </c>
      <c r="IV2" s="17" t="s">
        <v>70</v>
      </c>
      <c r="IW2" s="17" t="s">
        <v>71</v>
      </c>
      <c r="IX2" s="18" t="s">
        <v>72</v>
      </c>
      <c r="IY2" s="18" t="s">
        <v>73</v>
      </c>
      <c r="IZ2" s="18" t="s">
        <v>74</v>
      </c>
      <c r="JA2" s="93" t="s">
        <v>65</v>
      </c>
      <c r="JB2" s="93" t="s">
        <v>66</v>
      </c>
      <c r="JC2" s="93" t="s">
        <v>67</v>
      </c>
      <c r="JD2" s="93" t="s">
        <v>68</v>
      </c>
      <c r="JE2" s="93" t="s">
        <v>69</v>
      </c>
      <c r="JF2" s="17" t="s">
        <v>70</v>
      </c>
      <c r="JG2" s="17" t="s">
        <v>71</v>
      </c>
      <c r="JH2" s="18" t="s">
        <v>72</v>
      </c>
      <c r="JI2" s="18" t="s">
        <v>73</v>
      </c>
      <c r="JJ2" s="18" t="s">
        <v>74</v>
      </c>
      <c r="JK2" s="93" t="s">
        <v>65</v>
      </c>
      <c r="JL2" s="93" t="s">
        <v>66</v>
      </c>
      <c r="JM2" s="93" t="s">
        <v>67</v>
      </c>
      <c r="JN2" s="93" t="s">
        <v>68</v>
      </c>
      <c r="JO2" s="93" t="s">
        <v>69</v>
      </c>
      <c r="JP2" s="17" t="s">
        <v>70</v>
      </c>
      <c r="JQ2" s="17" t="s">
        <v>71</v>
      </c>
      <c r="JR2" s="18" t="s">
        <v>72</v>
      </c>
      <c r="JS2" s="18" t="s">
        <v>73</v>
      </c>
      <c r="JT2" s="18" t="s">
        <v>74</v>
      </c>
      <c r="JU2" s="93" t="s">
        <v>65</v>
      </c>
      <c r="JV2" s="93" t="s">
        <v>66</v>
      </c>
      <c r="JW2" s="93" t="s">
        <v>67</v>
      </c>
      <c r="JX2" s="93" t="s">
        <v>68</v>
      </c>
      <c r="JY2" s="93" t="s">
        <v>69</v>
      </c>
      <c r="JZ2" s="17" t="s">
        <v>70</v>
      </c>
      <c r="KA2" s="17" t="s">
        <v>71</v>
      </c>
      <c r="KB2" s="18" t="s">
        <v>72</v>
      </c>
      <c r="KC2" s="18" t="s">
        <v>73</v>
      </c>
      <c r="KD2" s="18" t="s">
        <v>74</v>
      </c>
      <c r="KE2" s="93" t="s">
        <v>65</v>
      </c>
      <c r="KF2" s="93" t="s">
        <v>66</v>
      </c>
      <c r="KG2" s="93" t="s">
        <v>67</v>
      </c>
      <c r="KH2" s="93" t="s">
        <v>68</v>
      </c>
      <c r="KI2" s="93" t="s">
        <v>69</v>
      </c>
      <c r="KJ2" s="17" t="s">
        <v>70</v>
      </c>
      <c r="KK2" s="17" t="s">
        <v>71</v>
      </c>
      <c r="KL2" s="18" t="s">
        <v>72</v>
      </c>
      <c r="KM2" s="18" t="s">
        <v>73</v>
      </c>
      <c r="KN2" s="18" t="s">
        <v>74</v>
      </c>
    </row>
    <row r="3" spans="1:300">
      <c r="A3" s="15">
        <v>1</v>
      </c>
      <c r="B3" s="87" t="str">
        <f t="array" ref="B3">IFERROR(INDEX(조사표[],SMALL(IF((F$1=조사표[개체번호])*(I$1=조사표[줄기번호])*(A3=조사표[개화마디]),ROW(조사표[조사일자])-ROW(생육조사!$P$2)+1),1),2),"")</f>
        <v/>
      </c>
      <c r="C3" s="87" t="str">
        <f t="array" ref="C3">IFERROR(INDEX(조사표[],SMALL(IF((F$1=조사표[개체번호])*(I$1=조사표[줄기번호])*(A3=조사표[착과마디]),ROW(조사표[조사일자])-ROW(생육조사!$P$2)+1),1),2),"")</f>
        <v/>
      </c>
      <c r="D3" s="6" t="str">
        <f t="array" ref="D3">IFERROR(INDEX(조사표[],SMALL(IF((F$1=조사표[개체번호])*(I$1=조사표[줄기번호])*(A3=조사표[열매마디]),ROW(조사표[조사일자])-ROW(생육조사!$P$2)+1),1),2),"")</f>
        <v/>
      </c>
      <c r="E3" s="6" t="str">
        <f t="array" ref="E3">IFERROR(INDEX(조사표[],SMALL(IF((F$1=조사표[개체번호])*(I$1=조사표[줄기번호])*(A3=조사표[수확마디]),ROW(조사표[조사일자])-ROW(생육조사!$P$2)+1),1),2),"")</f>
        <v/>
      </c>
      <c r="F3" s="19"/>
      <c r="G3" s="19">
        <v>45740</v>
      </c>
      <c r="H3" s="20"/>
      <c r="I3" s="20"/>
      <c r="J3" s="21"/>
      <c r="K3" s="86">
        <v>1</v>
      </c>
      <c r="L3" s="6" t="str">
        <f t="array" ref="L3">IFERROR(INDEX(조사표[],SMALL(IF((P$1=조사표[개체번호])*(S$1=조사표[줄기번호])*(K3=조사표[개화마디]),ROW(조사표[조사일자])-ROW(생육조사!$P$2)+1),1),2),"")</f>
        <v/>
      </c>
      <c r="M3" s="6" t="str">
        <f t="array" ref="M3">IFERROR(INDEX(조사표[],SMALL(IF((P$1=조사표[개체번호])*(S$1=조사표[줄기번호])*(K3=조사표[착과마디]),ROW(조사표[조사일자])-ROW(생육조사!$P$2)+1),1),2),"")</f>
        <v/>
      </c>
      <c r="N3" s="6" t="str">
        <f t="array" ref="N3">IFERROR(INDEX(조사표[],SMALL(IF((P$1=조사표[개체번호])*(S$1=조사표[줄기번호])*(K3=조사표[열매마디]),ROW(조사표[조사일자])-ROW(생육조사!$P$2)+1),1),2),"")</f>
        <v/>
      </c>
      <c r="O3" s="6" t="str">
        <f t="array" ref="O3">IFERROR(INDEX(조사표[],SMALL(IF((P$1=조사표[개체번호])*(S$1=조사표[줄기번호])*(K3=조사표[수확마디]),ROW(조사표[조사일자])-ROW(생육조사!$P$2)+1),1),2),"")</f>
        <v/>
      </c>
      <c r="P3" s="19"/>
      <c r="Q3" s="90">
        <v>45740</v>
      </c>
      <c r="R3" s="20"/>
      <c r="S3" s="20"/>
      <c r="T3" s="21"/>
      <c r="U3" s="88">
        <v>1</v>
      </c>
      <c r="V3" s="87" t="str">
        <f t="array" ref="V3">IFERROR(INDEX(조사표[],SMALL(IF((Z$1=조사표[개체번호])*(AC$1=조사표[줄기번호])*(U3=조사표[개화마디]),ROW(조사표[조사일자])-ROW(생육조사!$P$2)+1),1),2),"")</f>
        <v/>
      </c>
      <c r="W3" s="87" t="str">
        <f t="array" ref="W3">IFERROR(INDEX(조사표[],SMALL(IF((Z$1=조사표[개체번호])*(AC$1=조사표[줄기번호])*(U3=조사표[착과마디]),ROW(조사표[조사일자])-ROW(생육조사!$P$2)+1),1),2),"")</f>
        <v/>
      </c>
      <c r="X3" s="87" t="str">
        <f t="array" ref="X3">IFERROR(INDEX(조사표[],SMALL(IF((Z$1=조사표[개체번호])*(AC$1=조사표[줄기번호])*(U3=조사표[열매마디]),ROW(조사표[조사일자])-ROW(생육조사!$P$2)+1),1),2),"")</f>
        <v/>
      </c>
      <c r="Y3" s="87" t="str">
        <f t="array" ref="Y3">IFERROR(INDEX(조사표[],SMALL(IF((Z$1=조사표[개체번호])*(AC$1=조사표[줄기번호])*(U3=조사표[수확마디]),ROW(조사표[조사일자])-ROW(생육조사!$P$2)+1),1),2),"")</f>
        <v/>
      </c>
      <c r="Z3" s="90"/>
      <c r="AA3" s="90">
        <v>45740</v>
      </c>
      <c r="AB3" s="91"/>
      <c r="AC3" s="91"/>
      <c r="AD3" s="92"/>
      <c r="AE3" s="88">
        <v>1</v>
      </c>
      <c r="AF3" s="87" t="str">
        <f t="array" ref="AF3">IFERROR(INDEX(조사표[],SMALL(IF((AJ$1=조사표[개체번호])*(AM$1=조사표[줄기번호])*(AE3=조사표[개화마디]),ROW(조사표[조사일자])-ROW(생육조사!$P$2)+1),1),2),"")</f>
        <v/>
      </c>
      <c r="AG3" s="87" t="str">
        <f t="array" ref="AG3">IFERROR(INDEX(조사표[],SMALL(IF((AJ$1=조사표[개체번호])*(AM$1=조사표[줄기번호])*(AE3=조사표[착과마디]),ROW(조사표[조사일자])-ROW(생육조사!$P$2)+1),1),2),"")</f>
        <v/>
      </c>
      <c r="AH3" s="87" t="str">
        <f t="array" ref="AH3">IFERROR(INDEX(조사표[],SMALL(IF((AJ$1=조사표[개체번호])*(AM$1=조사표[줄기번호])*(AE3=조사표[열매마디]),ROW(조사표[조사일자])-ROW(생육조사!$P$2)+1),1),2),"")</f>
        <v/>
      </c>
      <c r="AI3" s="87" t="str">
        <f t="array" ref="AI3">IFERROR(INDEX(조사표[],SMALL(IF((AJ$1=조사표[개체번호])*(AM$1=조사표[줄기번호])*(AE3=조사표[수확마디]),ROW(조사표[조사일자])-ROW(생육조사!$P$2)+1),1),2),"")</f>
        <v/>
      </c>
      <c r="AJ3" s="90"/>
      <c r="AK3" s="90">
        <v>45740</v>
      </c>
      <c r="AL3" s="91"/>
      <c r="AM3" s="91"/>
      <c r="AN3" s="92"/>
      <c r="AO3" s="88">
        <v>1</v>
      </c>
      <c r="AP3" s="87" t="str">
        <f t="array" ref="AP3">IFERROR(INDEX(조사표[],SMALL(IF((AT$1=조사표[개체번호])*(AW$1=조사표[줄기번호])*(AO3=조사표[개화마디]),ROW(조사표[조사일자])-ROW(생육조사!$P$2)+1),1),2),"")</f>
        <v/>
      </c>
      <c r="AQ3" s="87" t="str">
        <f t="array" ref="AQ3">IFERROR(INDEX(조사표[],SMALL(IF((AT$1=조사표[개체번호])*(AW$1=조사표[줄기번호])*(AO3=조사표[착과마디]),ROW(조사표[조사일자])-ROW(생육조사!$P$2)+1),1),2),"")</f>
        <v/>
      </c>
      <c r="AR3" s="87" t="str">
        <f t="array" ref="AR3">IFERROR(INDEX(조사표[],SMALL(IF((AT$1=조사표[개체번호])*(AW$1=조사표[줄기번호])*(AO3=조사표[열매마디]),ROW(조사표[조사일자])-ROW(생육조사!$P$2)+1),1),2),"")</f>
        <v/>
      </c>
      <c r="AS3" s="87" t="str">
        <f t="array" ref="AS3">IFERROR(INDEX(조사표[],SMALL(IF((AT$1=조사표[개체번호])*(AW$1=조사표[줄기번호])*(AO3=조사표[수확마디]),ROW(조사표[조사일자])-ROW(생육조사!$P$2)+1),1),2),"")</f>
        <v/>
      </c>
      <c r="AT3" s="90"/>
      <c r="AU3" s="90">
        <v>45740</v>
      </c>
      <c r="AV3" s="91"/>
      <c r="AW3" s="91"/>
      <c r="AX3" s="92"/>
      <c r="AY3" s="88">
        <v>1</v>
      </c>
      <c r="AZ3" s="87" t="str">
        <f t="array" ref="AZ3">IFERROR(INDEX(조사표[],SMALL(IF((BD$1=조사표[개체번호])*(BG$1=조사표[줄기번호])*(AY3=조사표[개화마디]),ROW(조사표[조사일자])-ROW(생육조사!$P$2)+1),1),2),"")</f>
        <v/>
      </c>
      <c r="BA3" s="87" t="str">
        <f t="array" ref="BA3">IFERROR(INDEX(조사표[],SMALL(IF((BD$1=조사표[개체번호])*(BG$1=조사표[줄기번호])*(AY3=조사표[착과마디]),ROW(조사표[조사일자])-ROW(생육조사!$P$2)+1),1),2),"")</f>
        <v/>
      </c>
      <c r="BB3" s="87" t="str">
        <f t="array" ref="BB3">IFERROR(INDEX(조사표[],SMALL(IF((BD$1=조사표[개체번호])*(BG$1=조사표[줄기번호])*(AY3=조사표[열매마디]),ROW(조사표[조사일자])-ROW(생육조사!$P$2)+1),1),2),"")</f>
        <v/>
      </c>
      <c r="BC3" s="87" t="str">
        <f t="array" ref="BC3">IFERROR(INDEX(조사표[],SMALL(IF((BD$1=조사표[개체번호])*(BG$1=조사표[줄기번호])*(AY3=조사표[수확마디]),ROW(조사표[조사일자])-ROW(생육조사!$P$2)+1),1),2),"")</f>
        <v/>
      </c>
      <c r="BD3" s="90"/>
      <c r="BE3" s="90">
        <v>45740</v>
      </c>
      <c r="BF3" s="91"/>
      <c r="BG3" s="91"/>
      <c r="BH3" s="92"/>
      <c r="BI3" s="88">
        <v>1</v>
      </c>
      <c r="BJ3" s="87" t="str">
        <f t="array" ref="BJ3">IFERROR(INDEX(조사표[],SMALL(IF((BN$1=조사표[개체번호])*(BQ$1=조사표[줄기번호])*(BI3=조사표[개화마디]),ROW(조사표[조사일자])-ROW(생육조사!$P$2)+1),1),2),"")</f>
        <v/>
      </c>
      <c r="BK3" s="87" t="str">
        <f t="array" ref="BK3">IFERROR(INDEX(조사표[],SMALL(IF((BN$1=조사표[개체번호])*(BQ$1=조사표[줄기번호])*(BI3=조사표[착과마디]),ROW(조사표[조사일자])-ROW(생육조사!$P$2)+1),1),2),"")</f>
        <v/>
      </c>
      <c r="BL3" s="87" t="str">
        <f t="array" ref="BL3">IFERROR(INDEX(조사표[],SMALL(IF((BN$1=조사표[개체번호])*(BQ$1=조사표[줄기번호])*(BI3=조사표[열매마디]),ROW(조사표[조사일자])-ROW(생육조사!$P$2)+1),1),2),"")</f>
        <v/>
      </c>
      <c r="BM3" s="87" t="str">
        <f t="array" ref="BM3">IFERROR(INDEX(조사표[],SMALL(IF((BN$1=조사표[개체번호])*(BQ$1=조사표[줄기번호])*(BI3=조사표[수확마디]),ROW(조사표[조사일자])-ROW(생육조사!$P$2)+1),1),2),"")</f>
        <v/>
      </c>
      <c r="BN3" s="90"/>
      <c r="BO3" s="90">
        <v>45740</v>
      </c>
      <c r="BP3" s="91"/>
      <c r="BQ3" s="91"/>
      <c r="BR3" s="92"/>
      <c r="BS3" s="88">
        <v>1</v>
      </c>
      <c r="BT3" s="87" t="str">
        <f t="array" ref="BT3">IFERROR(INDEX(조사표[],SMALL(IF((BX$1=조사표[개체번호])*(CA$1=조사표[줄기번호])*(BS3=조사표[개화마디]),ROW(조사표[조사일자])-ROW(생육조사!$P$2)+1),1),2),"")</f>
        <v/>
      </c>
      <c r="BU3" s="87" t="str">
        <f t="array" ref="BU3">IFERROR(INDEX(조사표[],SMALL(IF((BX$1=조사표[개체번호])*(CA$1=조사표[줄기번호])*(BS3=조사표[착과마디]),ROW(조사표[조사일자])-ROW(생육조사!$P$2)+1),1),2),"")</f>
        <v/>
      </c>
      <c r="BV3" s="87" t="str">
        <f t="array" ref="BV3">IFERROR(INDEX(조사표[],SMALL(IF((BX$1=조사표[개체번호])*(CA$1=조사표[줄기번호])*(BS3=조사표[열매마디]),ROW(조사표[조사일자])-ROW(생육조사!$P$2)+1),1),2),"")</f>
        <v/>
      </c>
      <c r="BW3" s="87" t="str">
        <f t="array" ref="BW3">IFERROR(INDEX(조사표[],SMALL(IF((BX$1=조사표[개체번호])*(CA$1=조사표[줄기번호])*(BS3=조사표[수확마디]),ROW(조사표[조사일자])-ROW(생육조사!$P$2)+1),1),2),"")</f>
        <v/>
      </c>
      <c r="BX3" s="90"/>
      <c r="BY3" s="90">
        <v>45740</v>
      </c>
      <c r="BZ3" s="91"/>
      <c r="CA3" s="91"/>
      <c r="CB3" s="92"/>
      <c r="CC3" s="88">
        <v>1</v>
      </c>
      <c r="CD3" s="87" t="str">
        <f t="array" ref="CD3">IFERROR(INDEX(조사표[],SMALL(IF((CH$1=조사표[개체번호])*(CK$1=조사표[줄기번호])*(CC3=조사표[개화마디]),ROW(조사표[조사일자])-ROW(생육조사!$P$2)+1),1),2),"")</f>
        <v/>
      </c>
      <c r="CE3" s="87" t="str">
        <f t="array" ref="CE3">IFERROR(INDEX(조사표[],SMALL(IF((CH$1=조사표[개체번호])*(CK$1=조사표[줄기번호])*(CC3=조사표[착과마디]),ROW(조사표[조사일자])-ROW(생육조사!$P$2)+1),1),2),"")</f>
        <v/>
      </c>
      <c r="CF3" s="87" t="str">
        <f t="array" ref="CF3">IFERROR(INDEX(조사표[],SMALL(IF((CH$1=조사표[개체번호])*(CK$1=조사표[줄기번호])*(CC3=조사표[열매마디]),ROW(조사표[조사일자])-ROW(생육조사!$P$2)+1),1),2),"")</f>
        <v/>
      </c>
      <c r="CG3" s="87" t="str">
        <f t="array" ref="CG3">IFERROR(INDEX(조사표[],SMALL(IF((CH$1=조사표[개체번호])*(CK$1=조사표[줄기번호])*(CC3=조사표[수확마디]),ROW(조사표[조사일자])-ROW(생육조사!$P$2)+1),1),2),"")</f>
        <v/>
      </c>
      <c r="CH3" s="90"/>
      <c r="CI3" s="90">
        <v>45740</v>
      </c>
      <c r="CJ3" s="91"/>
      <c r="CK3" s="91"/>
      <c r="CL3" s="92"/>
      <c r="CM3" s="88">
        <v>1</v>
      </c>
      <c r="CN3" s="87" t="str">
        <f t="array" ref="CN3">IFERROR(INDEX(조사표[],SMALL(IF((CR$1=조사표[개체번호])*(CU$1=조사표[줄기번호])*(CM3=조사표[개화마디]),ROW(조사표[조사일자])-ROW(생육조사!$P$2)+1),1),2),"")</f>
        <v/>
      </c>
      <c r="CO3" s="87" t="str">
        <f t="array" ref="CO3">IFERROR(INDEX(조사표[],SMALL(IF((CR$1=조사표[개체번호])*(CU$1=조사표[줄기번호])*(CM3=조사표[착과마디]),ROW(조사표[조사일자])-ROW(생육조사!$P$2)+1),1),2),"")</f>
        <v/>
      </c>
      <c r="CP3" s="87" t="str">
        <f t="array" ref="CP3">IFERROR(INDEX(조사표[],SMALL(IF((CR$1=조사표[개체번호])*(CU$1=조사표[줄기번호])*(CM3=조사표[열매마디]),ROW(조사표[조사일자])-ROW(생육조사!$P$2)+1),1),2),"")</f>
        <v/>
      </c>
      <c r="CQ3" s="87" t="str">
        <f t="array" ref="CQ3">IFERROR(INDEX(조사표[],SMALL(IF((CR$1=조사표[개체번호])*(CU$1=조사표[줄기번호])*(CM3=조사표[수확마디]),ROW(조사표[조사일자])-ROW(생육조사!$P$2)+1),1),2),"")</f>
        <v/>
      </c>
      <c r="CR3" s="90"/>
      <c r="CS3" s="90">
        <v>45740</v>
      </c>
      <c r="CT3" s="91"/>
      <c r="CU3" s="91"/>
      <c r="CV3" s="92"/>
      <c r="CW3" s="88">
        <v>1</v>
      </c>
      <c r="CX3" s="87" t="str">
        <f t="array" ref="CX3">IFERROR(INDEX(조사표[],SMALL(IF((DB$1=조사표[개체번호])*(DE$1=조사표[줄기번호])*(CW3=조사표[개화마디]),ROW(조사표[조사일자])-ROW(생육조사!$P$2)+1),1),2),"")</f>
        <v/>
      </c>
      <c r="CY3" s="87" t="str">
        <f t="array" ref="CY3">IFERROR(INDEX(조사표[],SMALL(IF((DB$1=조사표[개체번호])*(DE$1=조사표[줄기번호])*(CW3=조사표[착과마디]),ROW(조사표[조사일자])-ROW(생육조사!$P$2)+1),1),2),"")</f>
        <v/>
      </c>
      <c r="CZ3" s="87" t="str">
        <f t="array" ref="CZ3">IFERROR(INDEX(조사표[],SMALL(IF((DB$1=조사표[개체번호])*(DE$1=조사표[줄기번호])*(CW3=조사표[열매마디]),ROW(조사표[조사일자])-ROW(생육조사!$P$2)+1),1),2),"")</f>
        <v/>
      </c>
      <c r="DA3" s="87" t="str">
        <f t="array" ref="DA3">IFERROR(INDEX(조사표[],SMALL(IF((DB$1=조사표[개체번호])*(DE$1=조사표[줄기번호])*(CW3=조사표[수확마디]),ROW(조사표[조사일자])-ROW(생육조사!$P$2)+1),1),2),"")</f>
        <v/>
      </c>
      <c r="DB3" s="90"/>
      <c r="DC3" s="90">
        <v>45740</v>
      </c>
      <c r="DD3" s="91"/>
      <c r="DE3" s="91"/>
      <c r="DF3" s="92"/>
      <c r="DG3" s="88">
        <v>1</v>
      </c>
      <c r="DH3" s="87" t="str">
        <f t="array" ref="DH3">IFERROR(INDEX(조사표[],SMALL(IF((DL$1=조사표[개체번호])*(DO$1=조사표[줄기번호])*(DG3=조사표[개화마디]),ROW(조사표[조사일자])-ROW(생육조사!$P$2)+1),1),2),"")</f>
        <v/>
      </c>
      <c r="DI3" s="87" t="str">
        <f t="array" ref="DI3">IFERROR(INDEX(조사표[],SMALL(IF((DL$1=조사표[개체번호])*(DO$1=조사표[줄기번호])*(DG3=조사표[착과마디]),ROW(조사표[조사일자])-ROW(생육조사!$P$2)+1),1),2),"")</f>
        <v/>
      </c>
      <c r="DJ3" s="87" t="str">
        <f t="array" ref="DJ3">IFERROR(INDEX(조사표[],SMALL(IF((DL$1=조사표[개체번호])*(DO$1=조사표[줄기번호])*(DG3=조사표[열매마디]),ROW(조사표[조사일자])-ROW(생육조사!$P$2)+1),1),2),"")</f>
        <v/>
      </c>
      <c r="DK3" s="87" t="str">
        <f t="array" ref="DK3">IFERROR(INDEX(조사표[],SMALL(IF((DL$1=조사표[개체번호])*(DO$1=조사표[줄기번호])*(DG3=조사표[수확마디]),ROW(조사표[조사일자])-ROW(생육조사!$P$2)+1),1),2),"")</f>
        <v/>
      </c>
      <c r="DL3" s="90"/>
      <c r="DM3" s="90">
        <v>45740</v>
      </c>
      <c r="DN3" s="91"/>
      <c r="DO3" s="91"/>
      <c r="DP3" s="92"/>
      <c r="DQ3" s="88">
        <v>1</v>
      </c>
      <c r="DR3" s="87" t="str">
        <f t="array" ref="DR3">IFERROR(INDEX(조사표[],SMALL(IF((DV$1=조사표[개체번호])*(DY$1=조사표[줄기번호])*(DQ3=조사표[개화마디]),ROW(조사표[조사일자])-ROW(생육조사!$P$2)+1),1),2),"")</f>
        <v/>
      </c>
      <c r="DS3" s="87" t="str">
        <f t="array" ref="DS3">IFERROR(INDEX(조사표[],SMALL(IF((DV$1=조사표[개체번호])*(DY$1=조사표[줄기번호])*(DQ3=조사표[착과마디]),ROW(조사표[조사일자])-ROW(생육조사!$P$2)+1),1),2),"")</f>
        <v/>
      </c>
      <c r="DT3" s="87" t="str">
        <f t="array" ref="DT3">IFERROR(INDEX(조사표[],SMALL(IF((DV$1=조사표[개체번호])*(DY$1=조사표[줄기번호])*(DQ3=조사표[열매마디]),ROW(조사표[조사일자])-ROW(생육조사!$P$2)+1),1),2),"")</f>
        <v/>
      </c>
      <c r="DU3" s="87" t="str">
        <f t="array" ref="DU3">IFERROR(INDEX(조사표[],SMALL(IF((DV$1=조사표[개체번호])*(DY$1=조사표[줄기번호])*(DQ3=조사표[수확마디]),ROW(조사표[조사일자])-ROW(생육조사!$P$2)+1),1),2),"")</f>
        <v/>
      </c>
      <c r="DV3" s="90"/>
      <c r="DW3" s="90">
        <v>45740</v>
      </c>
      <c r="DX3" s="91"/>
      <c r="DY3" s="91"/>
      <c r="DZ3" s="92"/>
      <c r="EA3" s="88">
        <v>1</v>
      </c>
      <c r="EB3" s="87" t="str">
        <f t="array" ref="EB3">IFERROR(INDEX(조사표[],SMALL(IF((EF$1=조사표[개체번호])*(EI$1=조사표[줄기번호])*(EA3=조사표[개화마디]),ROW(조사표[조사일자])-ROW(생육조사!$P$2)+1),1),2),"")</f>
        <v/>
      </c>
      <c r="EC3" s="87" t="str">
        <f t="array" ref="EC3">IFERROR(INDEX(조사표[],SMALL(IF((EF$1=조사표[개체번호])*(EI$1=조사표[줄기번호])*(EA3=조사표[착과마디]),ROW(조사표[조사일자])-ROW(생육조사!$P$2)+1),1),2),"")</f>
        <v/>
      </c>
      <c r="ED3" s="87" t="str">
        <f t="array" ref="ED3">IFERROR(INDEX(조사표[],SMALL(IF((EF$1=조사표[개체번호])*(EI$1=조사표[줄기번호])*(EA3=조사표[열매마디]),ROW(조사표[조사일자])-ROW(생육조사!$P$2)+1),1),2),"")</f>
        <v/>
      </c>
      <c r="EE3" s="87" t="str">
        <f t="array" ref="EE3">IFERROR(INDEX(조사표[],SMALL(IF((EF$1=조사표[개체번호])*(EI$1=조사표[줄기번호])*(EA3=조사표[수확마디]),ROW(조사표[조사일자])-ROW(생육조사!$P$2)+1),1),2),"")</f>
        <v/>
      </c>
      <c r="EF3" s="90"/>
      <c r="EG3" s="90">
        <v>45740</v>
      </c>
      <c r="EH3" s="91"/>
      <c r="EI3" s="91"/>
      <c r="EJ3" s="92"/>
      <c r="EK3" s="88">
        <v>1</v>
      </c>
      <c r="EL3" s="87" t="str">
        <f t="array" ref="EL3">IFERROR(INDEX(조사표[],SMALL(IF((EP$1=조사표[개체번호])*(ES$1=조사표[줄기번호])*(EK3=조사표[개화마디]),ROW(조사표[조사일자])-ROW(생육조사!$P$2)+1),1),2),"")</f>
        <v/>
      </c>
      <c r="EM3" s="87" t="str">
        <f t="array" ref="EM3">IFERROR(INDEX(조사표[],SMALL(IF((EP$1=조사표[개체번호])*(ES$1=조사표[줄기번호])*(EK3=조사표[착과마디]),ROW(조사표[조사일자])-ROW(생육조사!$P$2)+1),1),2),"")</f>
        <v/>
      </c>
      <c r="EN3" s="87" t="str">
        <f t="array" ref="EN3">IFERROR(INDEX(조사표[],SMALL(IF((EP$1=조사표[개체번호])*(ES$1=조사표[줄기번호])*(EK3=조사표[열매마디]),ROW(조사표[조사일자])-ROW(생육조사!$P$2)+1),1),2),"")</f>
        <v/>
      </c>
      <c r="EO3" s="87" t="str">
        <f t="array" ref="EO3">IFERROR(INDEX(조사표[],SMALL(IF((EP$1=조사표[개체번호])*(ES$1=조사표[줄기번호])*(EK3=조사표[수확마디]),ROW(조사표[조사일자])-ROW(생육조사!$P$2)+1),1),2),"")</f>
        <v/>
      </c>
      <c r="EP3" s="90"/>
      <c r="EQ3" s="90">
        <v>45740</v>
      </c>
      <c r="ER3" s="91"/>
      <c r="ES3" s="91"/>
      <c r="ET3" s="92"/>
      <c r="EU3" s="88">
        <v>1</v>
      </c>
      <c r="EV3" s="87" t="str">
        <f t="array" ref="EV3">IFERROR(INDEX(조사표[],SMALL(IF((EZ$1=조사표[개체번호])*(FC$1=조사표[줄기번호])*(EU3=조사표[개화마디]),ROW(조사표[조사일자])-ROW(생육조사!$P$2)+1),1),2),"")</f>
        <v/>
      </c>
      <c r="EW3" s="87" t="str">
        <f t="array" ref="EW3">IFERROR(INDEX(조사표[],SMALL(IF((EZ$1=조사표[개체번호])*(FC$1=조사표[줄기번호])*(EU3=조사표[착과마디]),ROW(조사표[조사일자])-ROW(생육조사!$P$2)+1),1),2),"")</f>
        <v/>
      </c>
      <c r="EX3" s="87" t="str">
        <f t="array" ref="EX3">IFERROR(INDEX(조사표[],SMALL(IF((EZ$1=조사표[개체번호])*(FC$1=조사표[줄기번호])*(EU3=조사표[열매마디]),ROW(조사표[조사일자])-ROW(생육조사!$P$2)+1),1),2),"")</f>
        <v/>
      </c>
      <c r="EY3" s="87" t="str">
        <f t="array" ref="EY3">IFERROR(INDEX(조사표[],SMALL(IF((EZ$1=조사표[개체번호])*(FC$1=조사표[줄기번호])*(EU3=조사표[수확마디]),ROW(조사표[조사일자])-ROW(생육조사!$P$2)+1),1),2),"")</f>
        <v/>
      </c>
      <c r="EZ3" s="90"/>
      <c r="FA3" s="90">
        <v>45740</v>
      </c>
      <c r="FB3" s="91"/>
      <c r="FC3" s="91"/>
      <c r="FD3" s="92"/>
      <c r="FE3" s="88">
        <v>1</v>
      </c>
      <c r="FF3" s="87" t="str">
        <f t="array" ref="FF3">IFERROR(INDEX(조사표[],SMALL(IF((FJ$1=조사표[개체번호])*(FM$1=조사표[줄기번호])*(FE3=조사표[개화마디]),ROW(조사표[조사일자])-ROW(생육조사!$P$2)+1),1),2),"")</f>
        <v/>
      </c>
      <c r="FG3" s="87" t="str">
        <f t="array" ref="FG3">IFERROR(INDEX(조사표[],SMALL(IF((FJ$1=조사표[개체번호])*(FM$1=조사표[줄기번호])*(FE3=조사표[착과마디]),ROW(조사표[조사일자])-ROW(생육조사!$P$2)+1),1),2),"")</f>
        <v/>
      </c>
      <c r="FH3" s="87" t="str">
        <f t="array" ref="FH3">IFERROR(INDEX(조사표[],SMALL(IF((FJ$1=조사표[개체번호])*(FM$1=조사표[줄기번호])*(FE3=조사표[열매마디]),ROW(조사표[조사일자])-ROW(생육조사!$P$2)+1),1),2),"")</f>
        <v/>
      </c>
      <c r="FI3" s="87" t="str">
        <f t="array" ref="FI3">IFERROR(INDEX(조사표[],SMALL(IF((FJ$1=조사표[개체번호])*(FM$1=조사표[줄기번호])*(FE3=조사표[수확마디]),ROW(조사표[조사일자])-ROW(생육조사!$P$2)+1),1),2),"")</f>
        <v/>
      </c>
      <c r="FJ3" s="90"/>
      <c r="FK3" s="90">
        <v>45740</v>
      </c>
      <c r="FL3" s="91"/>
      <c r="FM3" s="91"/>
      <c r="FN3" s="92"/>
      <c r="FO3" s="88">
        <v>1</v>
      </c>
      <c r="FP3" s="87" t="str">
        <f t="array" ref="FP3">IFERROR(INDEX(조사표[],SMALL(IF((FT$1=조사표[개체번호])*(FW$1=조사표[줄기번호])*(FO3=조사표[개화마디]),ROW(조사표[조사일자])-ROW(생육조사!$P$2)+1),1),2),"")</f>
        <v/>
      </c>
      <c r="FQ3" s="87" t="str">
        <f t="array" ref="FQ3">IFERROR(INDEX(조사표[],SMALL(IF((FT$1=조사표[개체번호])*(FW$1=조사표[줄기번호])*(FO3=조사표[착과마디]),ROW(조사표[조사일자])-ROW(생육조사!$P$2)+1),1),2),"")</f>
        <v/>
      </c>
      <c r="FR3" s="87" t="str">
        <f t="array" ref="FR3">IFERROR(INDEX(조사표[],SMALL(IF((FT$1=조사표[개체번호])*(FW$1=조사표[줄기번호])*(FO3=조사표[열매마디]),ROW(조사표[조사일자])-ROW(생육조사!$P$2)+1),1),2),"")</f>
        <v/>
      </c>
      <c r="FS3" s="87" t="str">
        <f t="array" ref="FS3">IFERROR(INDEX(조사표[],SMALL(IF((FT$1=조사표[개체번호])*(FW$1=조사표[줄기번호])*(FO3=조사표[수확마디]),ROW(조사표[조사일자])-ROW(생육조사!$P$2)+1),1),2),"")</f>
        <v/>
      </c>
      <c r="FT3" s="90"/>
      <c r="FU3" s="90">
        <v>45740</v>
      </c>
      <c r="FV3" s="91"/>
      <c r="FW3" s="91"/>
      <c r="FX3" s="92"/>
      <c r="FY3" s="88">
        <v>1</v>
      </c>
      <c r="FZ3" s="87" t="str">
        <f t="array" ref="FZ3">IFERROR(INDEX(조사표[],SMALL(IF((GD$1=조사표[개체번호])*(GG$1=조사표[줄기번호])*(FY3=조사표[개화마디]),ROW(조사표[조사일자])-ROW(생육조사!$P$2)+1),1),2),"")</f>
        <v/>
      </c>
      <c r="GA3" s="87" t="str">
        <f t="array" ref="GA3">IFERROR(INDEX(조사표[],SMALL(IF((GD$1=조사표[개체번호])*(GG$1=조사표[줄기번호])*(FY3=조사표[착과마디]),ROW(조사표[조사일자])-ROW(생육조사!$P$2)+1),1),2),"")</f>
        <v/>
      </c>
      <c r="GB3" s="87" t="str">
        <f t="array" ref="GB3">IFERROR(INDEX(조사표[],SMALL(IF((GD$1=조사표[개체번호])*(GG$1=조사표[줄기번호])*(FY3=조사표[열매마디]),ROW(조사표[조사일자])-ROW(생육조사!$P$2)+1),1),2),"")</f>
        <v/>
      </c>
      <c r="GC3" s="87" t="str">
        <f t="array" ref="GC3">IFERROR(INDEX(조사표[],SMALL(IF((GD$1=조사표[개체번호])*(GG$1=조사표[줄기번호])*(FY3=조사표[수확마디]),ROW(조사표[조사일자])-ROW(생육조사!$P$2)+1),1),2),"")</f>
        <v/>
      </c>
      <c r="GD3" s="90"/>
      <c r="GE3" s="90">
        <v>45740</v>
      </c>
      <c r="GF3" s="91"/>
      <c r="GG3" s="91"/>
      <c r="GH3" s="92"/>
      <c r="GI3" s="88">
        <v>1</v>
      </c>
      <c r="GJ3" s="87" t="str">
        <f t="array" ref="GJ3">IFERROR(INDEX(조사표[],SMALL(IF((GN$1=조사표[개체번호])*(GQ$1=조사표[줄기번호])*(GI3=조사표[개화마디]),ROW(조사표[조사일자])-ROW(생육조사!$P$2)+1),1),2),"")</f>
        <v/>
      </c>
      <c r="GK3" s="87" t="str">
        <f t="array" ref="GK3">IFERROR(INDEX(조사표[],SMALL(IF((GN$1=조사표[개체번호])*(GQ$1=조사표[줄기번호])*(GI3=조사표[착과마디]),ROW(조사표[조사일자])-ROW(생육조사!$P$2)+1),1),2),"")</f>
        <v/>
      </c>
      <c r="GL3" s="87" t="str">
        <f t="array" ref="GL3">IFERROR(INDEX(조사표[],SMALL(IF((GN$1=조사표[개체번호])*(GQ$1=조사표[줄기번호])*(GI3=조사표[열매마디]),ROW(조사표[조사일자])-ROW(생육조사!$P$2)+1),1),2),"")</f>
        <v/>
      </c>
      <c r="GM3" s="87" t="str">
        <f t="array" ref="GM3">IFERROR(INDEX(조사표[],SMALL(IF((GN$1=조사표[개체번호])*(GQ$1=조사표[줄기번호])*(GI3=조사표[수확마디]),ROW(조사표[조사일자])-ROW(생육조사!$P$2)+1),1),2),"")</f>
        <v/>
      </c>
      <c r="GN3" s="90"/>
      <c r="GO3" s="90">
        <v>45740</v>
      </c>
      <c r="GP3" s="91"/>
      <c r="GQ3" s="91"/>
      <c r="GR3" s="92"/>
      <c r="GS3" s="88">
        <v>1</v>
      </c>
      <c r="GT3" s="87" t="str">
        <f t="array" ref="GT3">IFERROR(INDEX(조사표[],SMALL(IF((GX$1=조사표[개체번호])*(HA$1=조사표[줄기번호])*(GS3=조사표[개화마디]),ROW(조사표[조사일자])-ROW(생육조사!$P$2)+1),1),2),"")</f>
        <v/>
      </c>
      <c r="GU3" s="87" t="str">
        <f t="array" ref="GU3">IFERROR(INDEX(조사표[],SMALL(IF((GX$1=조사표[개체번호])*(HA$1=조사표[줄기번호])*(GS3=조사표[착과마디]),ROW(조사표[조사일자])-ROW(생육조사!$P$2)+1),1),2),"")</f>
        <v/>
      </c>
      <c r="GV3" s="87" t="str">
        <f t="array" ref="GV3">IFERROR(INDEX(조사표[],SMALL(IF((GX$1=조사표[개체번호])*(HA$1=조사표[줄기번호])*(GS3=조사표[열매마디]),ROW(조사표[조사일자])-ROW(생육조사!$P$2)+1),1),2),"")</f>
        <v/>
      </c>
      <c r="GW3" s="87" t="str">
        <f t="array" ref="GW3">IFERROR(INDEX(조사표[],SMALL(IF((GX$1=조사표[개체번호])*(HA$1=조사표[줄기번호])*(GS3=조사표[수확마디]),ROW(조사표[조사일자])-ROW(생육조사!$P$2)+1),1),2),"")</f>
        <v/>
      </c>
      <c r="GX3" s="90"/>
      <c r="GY3" s="90"/>
      <c r="GZ3" s="91"/>
      <c r="HA3" s="91"/>
      <c r="HB3" s="92"/>
      <c r="HC3" s="88">
        <v>1</v>
      </c>
      <c r="HD3" s="87" t="str">
        <f t="array" ref="HD3">IFERROR(INDEX(조사표[],SMALL(IF((HH$1=조사표[개체번호])*(HK$1=조사표[줄기번호])*(HC3=조사표[개화마디]),ROW(조사표[조사일자])-ROW(생육조사!$P$2)+1),1),2),"")</f>
        <v/>
      </c>
      <c r="HE3" s="87" t="str">
        <f t="array" ref="HE3">IFERROR(INDEX(조사표[],SMALL(IF((HH$1=조사표[개체번호])*(HK$1=조사표[줄기번호])*(HC3=조사표[착과마디]),ROW(조사표[조사일자])-ROW(생육조사!$P$2)+1),1),2),"")</f>
        <v/>
      </c>
      <c r="HF3" s="87" t="str">
        <f t="array" ref="HF3">IFERROR(INDEX(조사표[],SMALL(IF((HH$1=조사표[개체번호])*(HK$1=조사표[줄기번호])*(HC3=조사표[열매마디]),ROW(조사표[조사일자])-ROW(생육조사!$P$2)+1),1),2),"")</f>
        <v/>
      </c>
      <c r="HG3" s="87" t="str">
        <f t="array" ref="HG3">IFERROR(INDEX(조사표[],SMALL(IF((HH$1=조사표[개체번호])*(HK$1=조사표[줄기번호])*(HC3=조사표[수확마디]),ROW(조사표[조사일자])-ROW(생육조사!$P$2)+1),1),2),"")</f>
        <v/>
      </c>
      <c r="HH3" s="90"/>
      <c r="HI3" s="90"/>
      <c r="HJ3" s="91"/>
      <c r="HK3" s="91"/>
      <c r="HL3" s="92"/>
      <c r="HM3" s="93">
        <v>1</v>
      </c>
      <c r="HN3" s="87" t="str">
        <f t="array" ref="HN3">IFERROR(INDEX(조사표[],SMALL(IF((HR$1=조사표[개체번호])*(HU$1=조사표[줄기번호])*(HM3=조사표[개화마디]),ROW(조사표[조사일자])-ROW(생육조사!$P$2)+1),1),2),"")</f>
        <v/>
      </c>
      <c r="HO3" s="87" t="str">
        <f t="array" ref="HO3">IFERROR(INDEX(조사표[],SMALL(IF((HR$1=조사표[개체번호])*(HU$1=조사표[줄기번호])*(HM3=조사표[착과마디]),ROW(조사표[조사일자])-ROW(생육조사!$P$2)+1),1),2),"")</f>
        <v/>
      </c>
      <c r="HP3" s="87" t="str">
        <f t="array" ref="HP3">IFERROR(INDEX(조사표[],SMALL(IF((HR$1=조사표[개체번호])*(HU$1=조사표[줄기번호])*(HM3=조사표[열매마디]),ROW(조사표[조사일자])-ROW(생육조사!$P$2)+1),1),2),"")</f>
        <v/>
      </c>
      <c r="HQ3" s="87" t="str">
        <f t="array" ref="HQ3">IFERROR(INDEX(조사표[],SMALL(IF((HR$1=조사표[개체번호])*(HU$1=조사표[줄기번호])*(HM3=조사표[수확마디]),ROW(조사표[조사일자])-ROW(생육조사!$P$2)+1),1),2),"")</f>
        <v/>
      </c>
      <c r="HR3" s="90"/>
      <c r="HS3" s="90"/>
      <c r="HT3" s="91"/>
      <c r="HU3" s="91"/>
      <c r="HV3" s="92"/>
      <c r="HW3" s="93">
        <v>1</v>
      </c>
      <c r="HX3" s="87" t="str">
        <f t="array" ref="HX3">IFERROR(INDEX(조사표[],SMALL(IF((IB$1=조사표[개체번호])*(IE$1=조사표[줄기번호])*(HW3=조사표[개화마디]),ROW(조사표[조사일자])-ROW(생육조사!$P$2)+1),1),2),"")</f>
        <v/>
      </c>
      <c r="HY3" s="87" t="str">
        <f t="array" ref="HY3">IFERROR(INDEX(조사표[],SMALL(IF((IB$1=조사표[개체번호])*(IE$1=조사표[줄기번호])*(HW3=조사표[착과마디]),ROW(조사표[조사일자])-ROW(생육조사!$P$2)+1),1),2),"")</f>
        <v/>
      </c>
      <c r="HZ3" s="87" t="str">
        <f t="array" ref="HZ3">IFERROR(INDEX(조사표[],SMALL(IF((IB$1=조사표[개체번호])*(IE$1=조사표[줄기번호])*(HW3=조사표[열매마디]),ROW(조사표[조사일자])-ROW(생육조사!$P$2)+1),1),2),"")</f>
        <v/>
      </c>
      <c r="IA3" s="87" t="str">
        <f t="array" ref="IA3">IFERROR(INDEX(조사표[],SMALL(IF((IB$1=조사표[개체번호])*(IE$1=조사표[줄기번호])*(HW3=조사표[수확마디]),ROW(조사표[조사일자])-ROW(생육조사!$P$2)+1),1),2),"")</f>
        <v/>
      </c>
      <c r="IB3" s="90"/>
      <c r="IC3" s="90"/>
      <c r="ID3" s="91"/>
      <c r="IE3" s="91"/>
      <c r="IF3" s="92"/>
      <c r="IG3" s="93">
        <v>1</v>
      </c>
      <c r="IH3" s="87" t="str">
        <f t="array" ref="IH3">IFERROR(INDEX(조사표[],SMALL(IF((IL$1=조사표[개체번호])*(IO$1=조사표[줄기번호])*(IG3=조사표[개화마디]),ROW(조사표[조사일자])-ROW(생육조사!$P$2)+1),1),2),"")</f>
        <v/>
      </c>
      <c r="II3" s="87" t="str">
        <f t="array" ref="II3">IFERROR(INDEX(조사표[],SMALL(IF((IL$1=조사표[개체번호])*(IO$1=조사표[줄기번호])*(IG3=조사표[착과마디]),ROW(조사표[조사일자])-ROW(생육조사!$P$2)+1),1),2),"")</f>
        <v/>
      </c>
      <c r="IJ3" s="87" t="str">
        <f t="array" ref="IJ3">IFERROR(INDEX(조사표[],SMALL(IF((IL$1=조사표[개체번호])*(IO$1=조사표[줄기번호])*(IG3=조사표[열매마디]),ROW(조사표[조사일자])-ROW(생육조사!$P$2)+1),1),2),"")</f>
        <v/>
      </c>
      <c r="IK3" s="87" t="str">
        <f t="array" ref="IK3">IFERROR(INDEX(조사표[],SMALL(IF((IL$1=조사표[개체번호])*(IO$1=조사표[줄기번호])*(IG3=조사표[수확마디]),ROW(조사표[조사일자])-ROW(생육조사!$P$2)+1),1),2),"")</f>
        <v/>
      </c>
      <c r="IL3" s="90"/>
      <c r="IM3" s="90"/>
      <c r="IN3" s="91"/>
      <c r="IO3" s="91"/>
      <c r="IP3" s="92"/>
      <c r="IQ3" s="93">
        <v>1</v>
      </c>
      <c r="IR3" s="87" t="str">
        <f t="array" ref="IR3">IFERROR(INDEX(조사표[],SMALL(IF((IV$1=조사표[개체번호])*(IY$1=조사표[줄기번호])*(IQ3=조사표[개화마디]),ROW(조사표[조사일자])-ROW(생육조사!$P$2)+1),1),2),"")</f>
        <v/>
      </c>
      <c r="IS3" s="87" t="str">
        <f t="array" ref="IS3">IFERROR(INDEX(조사표[],SMALL(IF((IV$1=조사표[개체번호])*(IY$1=조사표[줄기번호])*(IQ3=조사표[착과마디]),ROW(조사표[조사일자])-ROW(생육조사!$P$2)+1),1),2),"")</f>
        <v/>
      </c>
      <c r="IT3" s="87" t="str">
        <f t="array" ref="IT3">IFERROR(INDEX(조사표[],SMALL(IF((IV$1=조사표[개체번호])*(IY$1=조사표[줄기번호])*(IQ3=조사표[열매마디]),ROW(조사표[조사일자])-ROW(생육조사!$P$2)+1),1),2),"")</f>
        <v/>
      </c>
      <c r="IU3" s="87" t="str">
        <f t="array" ref="IU3">IFERROR(INDEX(조사표[],SMALL(IF((IV$1=조사표[개체번호])*(IY$1=조사표[줄기번호])*(IQ3=조사표[수확마디]),ROW(조사표[조사일자])-ROW(생육조사!$P$2)+1),1),2),"")</f>
        <v/>
      </c>
      <c r="IV3" s="90"/>
      <c r="IW3" s="90"/>
      <c r="IX3" s="91"/>
      <c r="IY3" s="91"/>
      <c r="IZ3" s="92"/>
      <c r="JA3" s="93">
        <v>1</v>
      </c>
      <c r="JB3" s="87" t="str">
        <f t="array" ref="JB3">IFERROR(INDEX(조사표[],SMALL(IF((JF$1=조사표[개체번호])*(JI$1=조사표[줄기번호])*(JA3=조사표[개화마디]),ROW(조사표[조사일자])-ROW(생육조사!$P$2)+1),1),2),"")</f>
        <v/>
      </c>
      <c r="JC3" s="87" t="str">
        <f t="array" ref="JC3">IFERROR(INDEX(조사표[],SMALL(IF((JF$1=조사표[개체번호])*(JI$1=조사표[줄기번호])*(JA3=조사표[착과마디]),ROW(조사표[조사일자])-ROW(생육조사!$P$2)+1),1),2),"")</f>
        <v/>
      </c>
      <c r="JD3" s="87" t="str">
        <f t="array" ref="JD3">IFERROR(INDEX(조사표[],SMALL(IF((JF$1=조사표[개체번호])*(JI$1=조사표[줄기번호])*(JA3=조사표[열매마디]),ROW(조사표[조사일자])-ROW(생육조사!$P$2)+1),1),2),"")</f>
        <v/>
      </c>
      <c r="JE3" s="87" t="str">
        <f t="array" ref="JE3">IFERROR(INDEX(조사표[],SMALL(IF((JF$1=조사표[개체번호])*(JI$1=조사표[줄기번호])*(JA3=조사표[수확마디]),ROW(조사표[조사일자])-ROW(생육조사!$P$2)+1),1),2),"")</f>
        <v/>
      </c>
      <c r="JF3" s="90"/>
      <c r="JG3" s="90"/>
      <c r="JH3" s="91"/>
      <c r="JI3" s="91"/>
      <c r="JJ3" s="92"/>
      <c r="JK3" s="93">
        <v>1</v>
      </c>
      <c r="JL3" s="87" t="str">
        <f t="array" ref="JL3">IFERROR(INDEX(조사표[],SMALL(IF((JP$1=조사표[개체번호])*(JS$1=조사표[줄기번호])*(JK3=조사표[개화마디]),ROW(조사표[조사일자])-ROW(생육조사!$P$2)+1),1),2),"")</f>
        <v/>
      </c>
      <c r="JM3" s="87" t="str">
        <f t="array" ref="JM3">IFERROR(INDEX(조사표[],SMALL(IF((JP$1=조사표[개체번호])*(JS$1=조사표[줄기번호])*(JK3=조사표[착과마디]),ROW(조사표[조사일자])-ROW(생육조사!$P$2)+1),1),2),"")</f>
        <v/>
      </c>
      <c r="JN3" s="87" t="str">
        <f t="array" ref="JN3">IFERROR(INDEX(조사표[],SMALL(IF((JP$1=조사표[개체번호])*(JS$1=조사표[줄기번호])*(JK3=조사표[열매마디]),ROW(조사표[조사일자])-ROW(생육조사!$P$2)+1),1),2),"")</f>
        <v/>
      </c>
      <c r="JO3" s="87" t="str">
        <f t="array" ref="JO3">IFERROR(INDEX(조사표[],SMALL(IF((JP$1=조사표[개체번호])*(JS$1=조사표[줄기번호])*(JK3=조사표[수확마디]),ROW(조사표[조사일자])-ROW(생육조사!$P$2)+1),1),2),"")</f>
        <v/>
      </c>
      <c r="JP3" s="90"/>
      <c r="JQ3" s="90"/>
      <c r="JR3" s="91"/>
      <c r="JS3" s="91"/>
      <c r="JT3" s="92"/>
      <c r="JU3" s="93">
        <v>1</v>
      </c>
      <c r="JV3" s="87" t="str">
        <f t="array" ref="JV3">IFERROR(INDEX(조사표[],SMALL(IF((JZ$1=조사표[개체번호])*(KC$1=조사표[줄기번호])*(JU3=조사표[개화마디]),ROW(조사표[조사일자])-ROW(생육조사!$P$2)+1),1),2),"")</f>
        <v/>
      </c>
      <c r="JW3" s="87" t="str">
        <f t="array" ref="JW3">IFERROR(INDEX(조사표[],SMALL(IF((JZ$1=조사표[개체번호])*(KC$1=조사표[줄기번호])*(JU3=조사표[착과마디]),ROW(조사표[조사일자])-ROW(생육조사!$P$2)+1),1),2),"")</f>
        <v/>
      </c>
      <c r="JX3" s="87" t="str">
        <f t="array" ref="JX3">IFERROR(INDEX(조사표[],SMALL(IF((JZ$1=조사표[개체번호])*(KC$1=조사표[줄기번호])*(JU3=조사표[열매마디]),ROW(조사표[조사일자])-ROW(생육조사!$P$2)+1),1),2),"")</f>
        <v/>
      </c>
      <c r="JY3" s="87" t="str">
        <f t="array" ref="JY3">IFERROR(INDEX(조사표[],SMALL(IF((JZ$1=조사표[개체번호])*(KC$1=조사표[줄기번호])*(JU3=조사표[수확마디]),ROW(조사표[조사일자])-ROW(생육조사!$P$2)+1),1),2),"")</f>
        <v/>
      </c>
      <c r="JZ3" s="90"/>
      <c r="KA3" s="90"/>
      <c r="KB3" s="91"/>
      <c r="KC3" s="91"/>
      <c r="KD3" s="92"/>
      <c r="KE3" s="93">
        <v>1</v>
      </c>
      <c r="KF3" s="87" t="str">
        <f t="array" ref="KF3">IFERROR(INDEX(조사표[],SMALL(IF((KJ$1=조사표[개체번호])*(KM$1=조사표[줄기번호])*(KE3=조사표[개화마디]),ROW(조사표[조사일자])-ROW(생육조사!$P$2)+1),1),2),"")</f>
        <v/>
      </c>
      <c r="KG3" s="87" t="str">
        <f t="array" ref="KG3">IFERROR(INDEX(조사표[],SMALL(IF((KJ$1=조사표[개체번호])*(KM$1=조사표[줄기번호])*(KE3=조사표[착과마디]),ROW(조사표[조사일자])-ROW(생육조사!$P$2)+1),1),2),"")</f>
        <v/>
      </c>
      <c r="KH3" s="87" t="str">
        <f t="array" ref="KH3">IFERROR(INDEX(조사표[],SMALL(IF((KJ$1=조사표[개체번호])*(KM$1=조사표[줄기번호])*(KE3=조사표[열매마디]),ROW(조사표[조사일자])-ROW(생육조사!$P$2)+1),1),2),"")</f>
        <v/>
      </c>
      <c r="KI3" s="87" t="str">
        <f t="array" ref="KI3">IFERROR(INDEX(조사표[],SMALL(IF((KJ$1=조사표[개체번호])*(KM$1=조사표[줄기번호])*(KE3=조사표[수확마디]),ROW(조사표[조사일자])-ROW(생육조사!$P$2)+1),1),2),"")</f>
        <v/>
      </c>
      <c r="KJ3" s="90"/>
      <c r="KK3" s="90"/>
      <c r="KL3" s="91"/>
      <c r="KM3" s="91"/>
      <c r="KN3" s="92"/>
    </row>
    <row r="4" spans="1:300">
      <c r="A4" s="15">
        <v>2</v>
      </c>
      <c r="B4" s="6">
        <v>45740</v>
      </c>
      <c r="C4" s="87" t="str">
        <f t="array" ref="C4">IFERROR(INDEX(조사표[],SMALL(IF((F$1=조사표[개체번호])*(I$1=조사표[줄기번호])*(A4=조사표[착과마디]),ROW(조사표[조사일자])-ROW(생육조사!$P$2)+1),1),2),"")</f>
        <v/>
      </c>
      <c r="D4" s="6" t="str">
        <f t="array" ref="D4">IFERROR(INDEX(조사표[],SMALL(IF((F$1=조사표[개체번호])*(I$1=조사표[줄기번호])*(A4=조사표[열매마디]),ROW(조사표[조사일자])-ROW(생육조사!$P$2)+1),1),2),"")</f>
        <v/>
      </c>
      <c r="E4" s="6" t="str">
        <f t="array" ref="E4">IFERROR(INDEX(조사표[],SMALL(IF((F$1=조사표[개체번호])*(I$1=조사표[줄기번호])*(A4=조사표[수확마디]),ROW(조사표[조사일자])-ROW(생육조사!$P$2)+1),1),2),"")</f>
        <v/>
      </c>
      <c r="F4" s="19"/>
      <c r="G4" s="19"/>
      <c r="H4" s="20"/>
      <c r="I4" s="20"/>
      <c r="J4" s="21"/>
      <c r="K4" s="86">
        <v>2</v>
      </c>
      <c r="L4" s="87" t="str">
        <f t="array" ref="L4">IFERROR(INDEX(조사표[],SMALL(IF((P$1=조사표[개체번호])*(S$1=조사표[줄기번호])*(K4=조사표[개화마디]),ROW(조사표[조사일자])-ROW(생육조사!$P$2)+1),1),2),"")</f>
        <v/>
      </c>
      <c r="M4" s="6" t="str">
        <f t="array" ref="M4">IFERROR(INDEX(조사표[],SMALL(IF((P$1=조사표[개체번호])*(S$1=조사표[줄기번호])*(K4=조사표[착과마디]),ROW(조사표[조사일자])-ROW(생육조사!$P$2)+1),1),2),"")</f>
        <v/>
      </c>
      <c r="N4" s="6" t="str">
        <f t="array" ref="N4">IFERROR(INDEX(조사표[],SMALL(IF((P$1=조사표[개체번호])*(S$1=조사표[줄기번호])*(K4=조사표[열매마디]),ROW(조사표[조사일자])-ROW(생육조사!$P$2)+1),1),2),"")</f>
        <v/>
      </c>
      <c r="O4" s="6" t="str">
        <f t="array" ref="O4">IFERROR(INDEX(조사표[],SMALL(IF((P$1=조사표[개체번호])*(S$1=조사표[줄기번호])*(K4=조사표[수확마디]),ROW(조사표[조사일자])-ROW(생육조사!$P$2)+1),1),2),"")</f>
        <v/>
      </c>
      <c r="P4" s="19"/>
      <c r="Q4" s="19"/>
      <c r="R4" s="20"/>
      <c r="S4" s="20"/>
      <c r="T4" s="21"/>
      <c r="U4" s="88">
        <v>2</v>
      </c>
      <c r="V4" s="87">
        <v>45740</v>
      </c>
      <c r="W4" s="87" t="str">
        <f t="array" ref="W4">IFERROR(INDEX(조사표[],SMALL(IF((Z$1=조사표[개체번호])*(AC$1=조사표[줄기번호])*(U4=조사표[착과마디]),ROW(조사표[조사일자])-ROW(생육조사!$P$2)+1),1),2),"")</f>
        <v/>
      </c>
      <c r="X4" s="87" t="str">
        <f t="array" ref="X4">IFERROR(INDEX(조사표[],SMALL(IF((Z$1=조사표[개체번호])*(AC$1=조사표[줄기번호])*(U4=조사표[열매마디]),ROW(조사표[조사일자])-ROW(생육조사!$P$2)+1),1),2),"")</f>
        <v/>
      </c>
      <c r="Y4" s="87" t="str">
        <f t="array" ref="Y4">IFERROR(INDEX(조사표[],SMALL(IF((Z$1=조사표[개체번호])*(AC$1=조사표[줄기번호])*(U4=조사표[수확마디]),ROW(조사표[조사일자])-ROW(생육조사!$P$2)+1),1),2),"")</f>
        <v/>
      </c>
      <c r="Z4" s="90"/>
      <c r="AA4" s="90"/>
      <c r="AB4" s="91"/>
      <c r="AC4" s="91"/>
      <c r="AD4" s="92"/>
      <c r="AE4" s="88">
        <v>2</v>
      </c>
      <c r="AF4" s="87">
        <v>45740</v>
      </c>
      <c r="AG4" s="87" t="str">
        <f t="array" ref="AG4">IFERROR(INDEX(조사표[],SMALL(IF((AJ$1=조사표[개체번호])*(AM$1=조사표[줄기번호])*(AE4=조사표[착과마디]),ROW(조사표[조사일자])-ROW(생육조사!$P$2)+1),1),2),"")</f>
        <v/>
      </c>
      <c r="AH4" s="87" t="str">
        <f t="array" ref="AH4">IFERROR(INDEX(조사표[],SMALL(IF((AJ$1=조사표[개체번호])*(AM$1=조사표[줄기번호])*(AE4=조사표[열매마디]),ROW(조사표[조사일자])-ROW(생육조사!$P$2)+1),1),2),"")</f>
        <v/>
      </c>
      <c r="AI4" s="87" t="str">
        <f t="array" ref="AI4">IFERROR(INDEX(조사표[],SMALL(IF((AJ$1=조사표[개체번호])*(AM$1=조사표[줄기번호])*(AE4=조사표[수확마디]),ROW(조사표[조사일자])-ROW(생육조사!$P$2)+1),1),2),"")</f>
        <v/>
      </c>
      <c r="AJ4" s="90"/>
      <c r="AK4" s="90"/>
      <c r="AL4" s="91"/>
      <c r="AM4" s="91"/>
      <c r="AN4" s="92"/>
      <c r="AO4" s="88">
        <v>2</v>
      </c>
      <c r="AP4" s="87">
        <v>45740</v>
      </c>
      <c r="AQ4" s="87" t="str">
        <f t="array" ref="AQ4">IFERROR(INDEX(조사표[],SMALL(IF((AT$1=조사표[개체번호])*(AW$1=조사표[줄기번호])*(AO4=조사표[착과마디]),ROW(조사표[조사일자])-ROW(생육조사!$P$2)+1),1),2),"")</f>
        <v/>
      </c>
      <c r="AR4" s="87" t="str">
        <f t="array" ref="AR4">IFERROR(INDEX(조사표[],SMALL(IF((AT$1=조사표[개체번호])*(AW$1=조사표[줄기번호])*(AO4=조사표[열매마디]),ROW(조사표[조사일자])-ROW(생육조사!$P$2)+1),1),2),"")</f>
        <v/>
      </c>
      <c r="AS4" s="87" t="str">
        <f t="array" ref="AS4">IFERROR(INDEX(조사표[],SMALL(IF((AT$1=조사표[개체번호])*(AW$1=조사표[줄기번호])*(AO4=조사표[수확마디]),ROW(조사표[조사일자])-ROW(생육조사!$P$2)+1),1),2),"")</f>
        <v/>
      </c>
      <c r="AT4" s="90"/>
      <c r="AU4" s="90"/>
      <c r="AV4" s="91"/>
      <c r="AW4" s="91"/>
      <c r="AX4" s="92"/>
      <c r="AY4" s="88">
        <v>2</v>
      </c>
      <c r="AZ4" s="87">
        <v>45740</v>
      </c>
      <c r="BA4" s="87" t="str">
        <f t="array" ref="BA4">IFERROR(INDEX(조사표[],SMALL(IF((BD$1=조사표[개체번호])*(BG$1=조사표[줄기번호])*(AY4=조사표[착과마디]),ROW(조사표[조사일자])-ROW(생육조사!$P$2)+1),1),2),"")</f>
        <v/>
      </c>
      <c r="BB4" s="87" t="str">
        <f t="array" ref="BB4">IFERROR(INDEX(조사표[],SMALL(IF((BD$1=조사표[개체번호])*(BG$1=조사표[줄기번호])*(AY4=조사표[열매마디]),ROW(조사표[조사일자])-ROW(생육조사!$P$2)+1),1),2),"")</f>
        <v/>
      </c>
      <c r="BC4" s="87" t="str">
        <f t="array" ref="BC4">IFERROR(INDEX(조사표[],SMALL(IF((BD$1=조사표[개체번호])*(BG$1=조사표[줄기번호])*(AY4=조사표[수확마디]),ROW(조사표[조사일자])-ROW(생육조사!$P$2)+1),1),2),"")</f>
        <v/>
      </c>
      <c r="BD4" s="90"/>
      <c r="BE4" s="90"/>
      <c r="BF4" s="91"/>
      <c r="BG4" s="91"/>
      <c r="BH4" s="92"/>
      <c r="BI4" s="88">
        <v>2</v>
      </c>
      <c r="BJ4" s="87">
        <v>45740</v>
      </c>
      <c r="BK4" s="87" t="str">
        <f t="array" ref="BK4">IFERROR(INDEX(조사표[],SMALL(IF((BN$1=조사표[개체번호])*(BQ$1=조사표[줄기번호])*(BI4=조사표[착과마디]),ROW(조사표[조사일자])-ROW(생육조사!$P$2)+1),1),2),"")</f>
        <v/>
      </c>
      <c r="BL4" s="87" t="str">
        <f t="array" ref="BL4">IFERROR(INDEX(조사표[],SMALL(IF((BN$1=조사표[개체번호])*(BQ$1=조사표[줄기번호])*(BI4=조사표[열매마디]),ROW(조사표[조사일자])-ROW(생육조사!$P$2)+1),1),2),"")</f>
        <v/>
      </c>
      <c r="BM4" s="87" t="str">
        <f t="array" ref="BM4">IFERROR(INDEX(조사표[],SMALL(IF((BN$1=조사표[개체번호])*(BQ$1=조사표[줄기번호])*(BI4=조사표[수확마디]),ROW(조사표[조사일자])-ROW(생육조사!$P$2)+1),1),2),"")</f>
        <v/>
      </c>
      <c r="BN4" s="90"/>
      <c r="BO4" s="90"/>
      <c r="BP4" s="91"/>
      <c r="BQ4" s="91"/>
      <c r="BR4" s="92"/>
      <c r="BS4" s="88">
        <v>2</v>
      </c>
      <c r="BT4" s="87">
        <v>45740</v>
      </c>
      <c r="BU4" s="87" t="str">
        <f t="array" ref="BU4">IFERROR(INDEX(조사표[],SMALL(IF((BX$1=조사표[개체번호])*(CA$1=조사표[줄기번호])*(BS4=조사표[착과마디]),ROW(조사표[조사일자])-ROW(생육조사!$P$2)+1),1),2),"")</f>
        <v/>
      </c>
      <c r="BV4" s="87" t="str">
        <f t="array" ref="BV4">IFERROR(INDEX(조사표[],SMALL(IF((BX$1=조사표[개체번호])*(CA$1=조사표[줄기번호])*(BS4=조사표[열매마디]),ROW(조사표[조사일자])-ROW(생육조사!$P$2)+1),1),2),"")</f>
        <v/>
      </c>
      <c r="BW4" s="87" t="str">
        <f t="array" ref="BW4">IFERROR(INDEX(조사표[],SMALL(IF((BX$1=조사표[개체번호])*(CA$1=조사표[줄기번호])*(BS4=조사표[수확마디]),ROW(조사표[조사일자])-ROW(생육조사!$P$2)+1),1),2),"")</f>
        <v/>
      </c>
      <c r="BX4" s="90"/>
      <c r="BY4" s="90"/>
      <c r="BZ4" s="91"/>
      <c r="CA4" s="91"/>
      <c r="CB4" s="92"/>
      <c r="CC4" s="88">
        <v>2</v>
      </c>
      <c r="CD4" s="87">
        <v>45740</v>
      </c>
      <c r="CE4" s="87" t="str">
        <f t="array" ref="CE4">IFERROR(INDEX(조사표[],SMALL(IF((CH$1=조사표[개체번호])*(CK$1=조사표[줄기번호])*(CC4=조사표[착과마디]),ROW(조사표[조사일자])-ROW(생육조사!$P$2)+1),1),2),"")</f>
        <v/>
      </c>
      <c r="CF4" s="87" t="str">
        <f t="array" ref="CF4">IFERROR(INDEX(조사표[],SMALL(IF((CH$1=조사표[개체번호])*(CK$1=조사표[줄기번호])*(CC4=조사표[열매마디]),ROW(조사표[조사일자])-ROW(생육조사!$P$2)+1),1),2),"")</f>
        <v/>
      </c>
      <c r="CG4" s="87" t="str">
        <f t="array" ref="CG4">IFERROR(INDEX(조사표[],SMALL(IF((CH$1=조사표[개체번호])*(CK$1=조사표[줄기번호])*(CC4=조사표[수확마디]),ROW(조사표[조사일자])-ROW(생육조사!$P$2)+1),1),2),"")</f>
        <v/>
      </c>
      <c r="CH4" s="90"/>
      <c r="CI4" s="90"/>
      <c r="CJ4" s="91"/>
      <c r="CK4" s="91"/>
      <c r="CL4" s="92"/>
      <c r="CM4" s="88">
        <v>2</v>
      </c>
      <c r="CN4" s="87">
        <v>45740</v>
      </c>
      <c r="CO4" s="87" t="str">
        <f t="array" ref="CO4">IFERROR(INDEX(조사표[],SMALL(IF((CR$1=조사표[개체번호])*(CU$1=조사표[줄기번호])*(CM4=조사표[착과마디]),ROW(조사표[조사일자])-ROW(생육조사!$P$2)+1),1),2),"")</f>
        <v/>
      </c>
      <c r="CP4" s="87" t="str">
        <f t="array" ref="CP4">IFERROR(INDEX(조사표[],SMALL(IF((CR$1=조사표[개체번호])*(CU$1=조사표[줄기번호])*(CM4=조사표[열매마디]),ROW(조사표[조사일자])-ROW(생육조사!$P$2)+1),1),2),"")</f>
        <v/>
      </c>
      <c r="CQ4" s="87" t="str">
        <f t="array" ref="CQ4">IFERROR(INDEX(조사표[],SMALL(IF((CR$1=조사표[개체번호])*(CU$1=조사표[줄기번호])*(CM4=조사표[수확마디]),ROW(조사표[조사일자])-ROW(생육조사!$P$2)+1),1),2),"")</f>
        <v/>
      </c>
      <c r="CR4" s="90"/>
      <c r="CS4" s="90"/>
      <c r="CT4" s="91"/>
      <c r="CU4" s="91"/>
      <c r="CV4" s="92"/>
      <c r="CW4" s="88">
        <v>2</v>
      </c>
      <c r="CX4" s="87">
        <v>45740</v>
      </c>
      <c r="CY4" s="87" t="str">
        <f t="array" ref="CY4">IFERROR(INDEX(조사표[],SMALL(IF((DB$1=조사표[개체번호])*(DE$1=조사표[줄기번호])*(CW4=조사표[착과마디]),ROW(조사표[조사일자])-ROW(생육조사!$P$2)+1),1),2),"")</f>
        <v/>
      </c>
      <c r="CZ4" s="87" t="str">
        <f t="array" ref="CZ4">IFERROR(INDEX(조사표[],SMALL(IF((DB$1=조사표[개체번호])*(DE$1=조사표[줄기번호])*(CW4=조사표[열매마디]),ROW(조사표[조사일자])-ROW(생육조사!$P$2)+1),1),2),"")</f>
        <v/>
      </c>
      <c r="DA4" s="87" t="str">
        <f t="array" ref="DA4">IFERROR(INDEX(조사표[],SMALL(IF((DB$1=조사표[개체번호])*(DE$1=조사표[줄기번호])*(CW4=조사표[수확마디]),ROW(조사표[조사일자])-ROW(생육조사!$P$2)+1),1),2),"")</f>
        <v/>
      </c>
      <c r="DB4" s="90"/>
      <c r="DC4" s="90"/>
      <c r="DD4" s="91"/>
      <c r="DE4" s="91"/>
      <c r="DF4" s="92"/>
      <c r="DG4" s="88">
        <v>2</v>
      </c>
      <c r="DH4" s="87">
        <v>45740</v>
      </c>
      <c r="DI4" s="87" t="str">
        <f t="array" ref="DI4">IFERROR(INDEX(조사표[],SMALL(IF((DL$1=조사표[개체번호])*(DO$1=조사표[줄기번호])*(DG4=조사표[착과마디]),ROW(조사표[조사일자])-ROW(생육조사!$P$2)+1),1),2),"")</f>
        <v/>
      </c>
      <c r="DJ4" s="87" t="str">
        <f t="array" ref="DJ4">IFERROR(INDEX(조사표[],SMALL(IF((DL$1=조사표[개체번호])*(DO$1=조사표[줄기번호])*(DG4=조사표[열매마디]),ROW(조사표[조사일자])-ROW(생육조사!$P$2)+1),1),2),"")</f>
        <v/>
      </c>
      <c r="DK4" s="87" t="str">
        <f t="array" ref="DK4">IFERROR(INDEX(조사표[],SMALL(IF((DL$1=조사표[개체번호])*(DO$1=조사표[줄기번호])*(DG4=조사표[수확마디]),ROW(조사표[조사일자])-ROW(생육조사!$P$2)+1),1),2),"")</f>
        <v/>
      </c>
      <c r="DL4" s="90"/>
      <c r="DM4" s="90"/>
      <c r="DN4" s="91"/>
      <c r="DO4" s="91"/>
      <c r="DP4" s="92"/>
      <c r="DQ4" s="88">
        <v>2</v>
      </c>
      <c r="DR4" s="87">
        <v>45740</v>
      </c>
      <c r="DS4" s="87" t="str">
        <f t="array" ref="DS4">IFERROR(INDEX(조사표[],SMALL(IF((DV$1=조사표[개체번호])*(DY$1=조사표[줄기번호])*(DQ4=조사표[착과마디]),ROW(조사표[조사일자])-ROW(생육조사!$P$2)+1),1),2),"")</f>
        <v/>
      </c>
      <c r="DT4" s="87" t="str">
        <f t="array" ref="DT4">IFERROR(INDEX(조사표[],SMALL(IF((DV$1=조사표[개체번호])*(DY$1=조사표[줄기번호])*(DQ4=조사표[열매마디]),ROW(조사표[조사일자])-ROW(생육조사!$P$2)+1),1),2),"")</f>
        <v/>
      </c>
      <c r="DU4" s="87" t="str">
        <f t="array" ref="DU4">IFERROR(INDEX(조사표[],SMALL(IF((DV$1=조사표[개체번호])*(DY$1=조사표[줄기번호])*(DQ4=조사표[수확마디]),ROW(조사표[조사일자])-ROW(생육조사!$P$2)+1),1),2),"")</f>
        <v/>
      </c>
      <c r="DV4" s="90"/>
      <c r="DW4" s="90"/>
      <c r="DX4" s="91"/>
      <c r="DY4" s="91"/>
      <c r="DZ4" s="92"/>
      <c r="EA4" s="88">
        <v>2</v>
      </c>
      <c r="EB4" s="87">
        <v>45740</v>
      </c>
      <c r="EC4" s="87" t="str">
        <f t="array" ref="EC4">IFERROR(INDEX(조사표[],SMALL(IF((EF$1=조사표[개체번호])*(EI$1=조사표[줄기번호])*(EA4=조사표[착과마디]),ROW(조사표[조사일자])-ROW(생육조사!$P$2)+1),1),2),"")</f>
        <v/>
      </c>
      <c r="ED4" s="87" t="str">
        <f t="array" ref="ED4">IFERROR(INDEX(조사표[],SMALL(IF((EF$1=조사표[개체번호])*(EI$1=조사표[줄기번호])*(EA4=조사표[열매마디]),ROW(조사표[조사일자])-ROW(생육조사!$P$2)+1),1),2),"")</f>
        <v/>
      </c>
      <c r="EE4" s="87" t="str">
        <f t="array" ref="EE4">IFERROR(INDEX(조사표[],SMALL(IF((EF$1=조사표[개체번호])*(EI$1=조사표[줄기번호])*(EA4=조사표[수확마디]),ROW(조사표[조사일자])-ROW(생육조사!$P$2)+1),1),2),"")</f>
        <v/>
      </c>
      <c r="EF4" s="90"/>
      <c r="EG4" s="90"/>
      <c r="EH4" s="91"/>
      <c r="EI4" s="91"/>
      <c r="EJ4" s="92"/>
      <c r="EK4" s="88">
        <v>2</v>
      </c>
      <c r="EL4" s="87">
        <v>45740</v>
      </c>
      <c r="EM4" s="87" t="str">
        <f t="array" ref="EM4">IFERROR(INDEX(조사표[],SMALL(IF((EP$1=조사표[개체번호])*(ES$1=조사표[줄기번호])*(EK4=조사표[착과마디]),ROW(조사표[조사일자])-ROW(생육조사!$P$2)+1),1),2),"")</f>
        <v/>
      </c>
      <c r="EN4" s="87" t="str">
        <f t="array" ref="EN4">IFERROR(INDEX(조사표[],SMALL(IF((EP$1=조사표[개체번호])*(ES$1=조사표[줄기번호])*(EK4=조사표[열매마디]),ROW(조사표[조사일자])-ROW(생육조사!$P$2)+1),1),2),"")</f>
        <v/>
      </c>
      <c r="EO4" s="87" t="str">
        <f t="array" ref="EO4">IFERROR(INDEX(조사표[],SMALL(IF((EP$1=조사표[개체번호])*(ES$1=조사표[줄기번호])*(EK4=조사표[수확마디]),ROW(조사표[조사일자])-ROW(생육조사!$P$2)+1),1),2),"")</f>
        <v/>
      </c>
      <c r="EP4" s="90"/>
      <c r="EQ4" s="90"/>
      <c r="ER4" s="91"/>
      <c r="ES4" s="91"/>
      <c r="ET4" s="92"/>
      <c r="EU4" s="88">
        <v>2</v>
      </c>
      <c r="EV4" s="87">
        <v>45740</v>
      </c>
      <c r="EW4" s="87" t="str">
        <f t="array" ref="EW4">IFERROR(INDEX(조사표[],SMALL(IF((EZ$1=조사표[개체번호])*(FC$1=조사표[줄기번호])*(EU4=조사표[착과마디]),ROW(조사표[조사일자])-ROW(생육조사!$P$2)+1),1),2),"")</f>
        <v/>
      </c>
      <c r="EX4" s="87" t="str">
        <f t="array" ref="EX4">IFERROR(INDEX(조사표[],SMALL(IF((EZ$1=조사표[개체번호])*(FC$1=조사표[줄기번호])*(EU4=조사표[열매마디]),ROW(조사표[조사일자])-ROW(생육조사!$P$2)+1),1),2),"")</f>
        <v/>
      </c>
      <c r="EY4" s="87" t="str">
        <f t="array" ref="EY4">IFERROR(INDEX(조사표[],SMALL(IF((EZ$1=조사표[개체번호])*(FC$1=조사표[줄기번호])*(EU4=조사표[수확마디]),ROW(조사표[조사일자])-ROW(생육조사!$P$2)+1),1),2),"")</f>
        <v/>
      </c>
      <c r="EZ4" s="90"/>
      <c r="FA4" s="90"/>
      <c r="FB4" s="91"/>
      <c r="FC4" s="91"/>
      <c r="FD4" s="92"/>
      <c r="FE4" s="88">
        <v>2</v>
      </c>
      <c r="FF4" s="87">
        <v>45740</v>
      </c>
      <c r="FG4" s="87" t="str">
        <f t="array" ref="FG4">IFERROR(INDEX(조사표[],SMALL(IF((FJ$1=조사표[개체번호])*(FM$1=조사표[줄기번호])*(FE4=조사표[착과마디]),ROW(조사표[조사일자])-ROW(생육조사!$P$2)+1),1),2),"")</f>
        <v/>
      </c>
      <c r="FH4" s="87" t="str">
        <f t="array" ref="FH4">IFERROR(INDEX(조사표[],SMALL(IF((FJ$1=조사표[개체번호])*(FM$1=조사표[줄기번호])*(FE4=조사표[열매마디]),ROW(조사표[조사일자])-ROW(생육조사!$P$2)+1),1),2),"")</f>
        <v/>
      </c>
      <c r="FI4" s="87" t="str">
        <f t="array" ref="FI4">IFERROR(INDEX(조사표[],SMALL(IF((FJ$1=조사표[개체번호])*(FM$1=조사표[줄기번호])*(FE4=조사표[수확마디]),ROW(조사표[조사일자])-ROW(생육조사!$P$2)+1),1),2),"")</f>
        <v/>
      </c>
      <c r="FJ4" s="90"/>
      <c r="FK4" s="90"/>
      <c r="FL4" s="91"/>
      <c r="FM4" s="91"/>
      <c r="FN4" s="92"/>
      <c r="FO4" s="88">
        <v>2</v>
      </c>
      <c r="FP4" s="87">
        <v>45740</v>
      </c>
      <c r="FQ4" s="87" t="str">
        <f t="array" ref="FQ4">IFERROR(INDEX(조사표[],SMALL(IF((FT$1=조사표[개체번호])*(FW$1=조사표[줄기번호])*(FO4=조사표[착과마디]),ROW(조사표[조사일자])-ROW(생육조사!$P$2)+1),1),2),"")</f>
        <v/>
      </c>
      <c r="FR4" s="87" t="str">
        <f t="array" ref="FR4">IFERROR(INDEX(조사표[],SMALL(IF((FT$1=조사표[개체번호])*(FW$1=조사표[줄기번호])*(FO4=조사표[열매마디]),ROW(조사표[조사일자])-ROW(생육조사!$P$2)+1),1),2),"")</f>
        <v/>
      </c>
      <c r="FS4" s="87" t="str">
        <f t="array" ref="FS4">IFERROR(INDEX(조사표[],SMALL(IF((FT$1=조사표[개체번호])*(FW$1=조사표[줄기번호])*(FO4=조사표[수확마디]),ROW(조사표[조사일자])-ROW(생육조사!$P$2)+1),1),2),"")</f>
        <v/>
      </c>
      <c r="FT4" s="90"/>
      <c r="FU4" s="90"/>
      <c r="FV4" s="91"/>
      <c r="FW4" s="91"/>
      <c r="FX4" s="92"/>
      <c r="FY4" s="88">
        <v>2</v>
      </c>
      <c r="FZ4" s="87">
        <v>45740</v>
      </c>
      <c r="GA4" s="87" t="str">
        <f t="array" ref="GA4">IFERROR(INDEX(조사표[],SMALL(IF((GD$1=조사표[개체번호])*(GG$1=조사표[줄기번호])*(FY4=조사표[착과마디]),ROW(조사표[조사일자])-ROW(생육조사!$P$2)+1),1),2),"")</f>
        <v/>
      </c>
      <c r="GB4" s="87" t="str">
        <f t="array" ref="GB4">IFERROR(INDEX(조사표[],SMALL(IF((GD$1=조사표[개체번호])*(GG$1=조사표[줄기번호])*(FY4=조사표[열매마디]),ROW(조사표[조사일자])-ROW(생육조사!$P$2)+1),1),2),"")</f>
        <v/>
      </c>
      <c r="GC4" s="87" t="str">
        <f t="array" ref="GC4">IFERROR(INDEX(조사표[],SMALL(IF((GD$1=조사표[개체번호])*(GG$1=조사표[줄기번호])*(FY4=조사표[수확마디]),ROW(조사표[조사일자])-ROW(생육조사!$P$2)+1),1),2),"")</f>
        <v/>
      </c>
      <c r="GD4" s="90"/>
      <c r="GE4" s="90"/>
      <c r="GF4" s="91"/>
      <c r="GG4" s="91"/>
      <c r="GH4" s="92"/>
      <c r="GI4" s="88">
        <v>2</v>
      </c>
      <c r="GJ4" s="87">
        <v>45740</v>
      </c>
      <c r="GK4" s="87" t="str">
        <f t="array" ref="GK4">IFERROR(INDEX(조사표[],SMALL(IF((GN$1=조사표[개체번호])*(GQ$1=조사표[줄기번호])*(GI4=조사표[착과마디]),ROW(조사표[조사일자])-ROW(생육조사!$P$2)+1),1),2),"")</f>
        <v/>
      </c>
      <c r="GL4" s="87" t="str">
        <f t="array" ref="GL4">IFERROR(INDEX(조사표[],SMALL(IF((GN$1=조사표[개체번호])*(GQ$1=조사표[줄기번호])*(GI4=조사표[열매마디]),ROW(조사표[조사일자])-ROW(생육조사!$P$2)+1),1),2),"")</f>
        <v/>
      </c>
      <c r="GM4" s="87" t="str">
        <f t="array" ref="GM4">IFERROR(INDEX(조사표[],SMALL(IF((GN$1=조사표[개체번호])*(GQ$1=조사표[줄기번호])*(GI4=조사표[수확마디]),ROW(조사표[조사일자])-ROW(생육조사!$P$2)+1),1),2),"")</f>
        <v/>
      </c>
      <c r="GN4" s="90"/>
      <c r="GO4" s="90"/>
      <c r="GP4" s="91"/>
      <c r="GQ4" s="91"/>
      <c r="GR4" s="92"/>
      <c r="GS4" s="88">
        <v>2</v>
      </c>
      <c r="GT4" s="87" t="str">
        <f t="array" ref="GT4">IFERROR(INDEX(조사표[],SMALL(IF((GX$1=조사표[개체번호])*(HA$1=조사표[줄기번호])*(GS4=조사표[개화마디]),ROW(조사표[조사일자])-ROW(생육조사!$P$2)+1),1),2),"")</f>
        <v/>
      </c>
      <c r="GU4" s="87" t="str">
        <f t="array" ref="GU4">IFERROR(INDEX(조사표[],SMALL(IF((GX$1=조사표[개체번호])*(HA$1=조사표[줄기번호])*(GS4=조사표[착과마디]),ROW(조사표[조사일자])-ROW(생육조사!$P$2)+1),1),2),"")</f>
        <v/>
      </c>
      <c r="GV4" s="87" t="str">
        <f t="array" ref="GV4">IFERROR(INDEX(조사표[],SMALL(IF((GX$1=조사표[개체번호])*(HA$1=조사표[줄기번호])*(GS4=조사표[열매마디]),ROW(조사표[조사일자])-ROW(생육조사!$P$2)+1),1),2),"")</f>
        <v/>
      </c>
      <c r="GW4" s="87" t="str">
        <f t="array" ref="GW4">IFERROR(INDEX(조사표[],SMALL(IF((GX$1=조사표[개체번호])*(HA$1=조사표[줄기번호])*(GS4=조사표[수확마디]),ROW(조사표[조사일자])-ROW(생육조사!$P$2)+1),1),2),"")</f>
        <v/>
      </c>
      <c r="GX4" s="90"/>
      <c r="GY4" s="90"/>
      <c r="GZ4" s="91"/>
      <c r="HA4" s="91"/>
      <c r="HB4" s="92"/>
      <c r="HC4" s="88">
        <v>2</v>
      </c>
      <c r="HD4" s="87" t="str">
        <f t="array" ref="HD4">IFERROR(INDEX(조사표[],SMALL(IF((HH$1=조사표[개체번호])*(HK$1=조사표[줄기번호])*(HC4=조사표[개화마디]),ROW(조사표[조사일자])-ROW(생육조사!$P$2)+1),1),2),"")</f>
        <v/>
      </c>
      <c r="HE4" s="87" t="str">
        <f t="array" ref="HE4">IFERROR(INDEX(조사표[],SMALL(IF((HH$1=조사표[개체번호])*(HK$1=조사표[줄기번호])*(HC4=조사표[착과마디]),ROW(조사표[조사일자])-ROW(생육조사!$P$2)+1),1),2),"")</f>
        <v/>
      </c>
      <c r="HF4" s="87" t="str">
        <f t="array" ref="HF4">IFERROR(INDEX(조사표[],SMALL(IF((HH$1=조사표[개체번호])*(HK$1=조사표[줄기번호])*(HC4=조사표[열매마디]),ROW(조사표[조사일자])-ROW(생육조사!$P$2)+1),1),2),"")</f>
        <v/>
      </c>
      <c r="HG4" s="87" t="str">
        <f t="array" ref="HG4">IFERROR(INDEX(조사표[],SMALL(IF((HH$1=조사표[개체번호])*(HK$1=조사표[줄기번호])*(HC4=조사표[수확마디]),ROW(조사표[조사일자])-ROW(생육조사!$P$2)+1),1),2),"")</f>
        <v/>
      </c>
      <c r="HH4" s="90"/>
      <c r="HI4" s="90"/>
      <c r="HJ4" s="91"/>
      <c r="HK4" s="91"/>
      <c r="HL4" s="92"/>
      <c r="HM4" s="93">
        <v>2</v>
      </c>
      <c r="HN4" s="87" t="str">
        <f t="array" ref="HN4">IFERROR(INDEX(조사표[],SMALL(IF((HR$1=조사표[개체번호])*(HU$1=조사표[줄기번호])*(HM4=조사표[개화마디]),ROW(조사표[조사일자])-ROW(생육조사!$P$2)+1),1),2),"")</f>
        <v/>
      </c>
      <c r="HO4" s="87" t="str">
        <f t="array" ref="HO4">IFERROR(INDEX(조사표[],SMALL(IF((HR$1=조사표[개체번호])*(HU$1=조사표[줄기번호])*(HM4=조사표[착과마디]),ROW(조사표[조사일자])-ROW(생육조사!$P$2)+1),1),2),"")</f>
        <v/>
      </c>
      <c r="HP4" s="87" t="str">
        <f t="array" ref="HP4">IFERROR(INDEX(조사표[],SMALL(IF((HR$1=조사표[개체번호])*(HU$1=조사표[줄기번호])*(HM4=조사표[열매마디]),ROW(조사표[조사일자])-ROW(생육조사!$P$2)+1),1),2),"")</f>
        <v/>
      </c>
      <c r="HQ4" s="87" t="str">
        <f t="array" ref="HQ4">IFERROR(INDEX(조사표[],SMALL(IF((HR$1=조사표[개체번호])*(HU$1=조사표[줄기번호])*(HM4=조사표[수확마디]),ROW(조사표[조사일자])-ROW(생육조사!$P$2)+1),1),2),"")</f>
        <v/>
      </c>
      <c r="HR4" s="90"/>
      <c r="HS4" s="90"/>
      <c r="HT4" s="91"/>
      <c r="HU4" s="91"/>
      <c r="HV4" s="92"/>
      <c r="HW4" s="93">
        <v>2</v>
      </c>
      <c r="HX4" s="87" t="str">
        <f t="array" ref="HX4">IFERROR(INDEX(조사표[],SMALL(IF((IB$1=조사표[개체번호])*(IE$1=조사표[줄기번호])*(HW4=조사표[개화마디]),ROW(조사표[조사일자])-ROW(생육조사!$P$2)+1),1),2),"")</f>
        <v/>
      </c>
      <c r="HY4" s="87" t="str">
        <f t="array" ref="HY4">IFERROR(INDEX(조사표[],SMALL(IF((IB$1=조사표[개체번호])*(IE$1=조사표[줄기번호])*(HW4=조사표[착과마디]),ROW(조사표[조사일자])-ROW(생육조사!$P$2)+1),1),2),"")</f>
        <v/>
      </c>
      <c r="HZ4" s="87" t="str">
        <f t="array" ref="HZ4">IFERROR(INDEX(조사표[],SMALL(IF((IB$1=조사표[개체번호])*(IE$1=조사표[줄기번호])*(HW4=조사표[열매마디]),ROW(조사표[조사일자])-ROW(생육조사!$P$2)+1),1),2),"")</f>
        <v/>
      </c>
      <c r="IA4" s="87" t="str">
        <f t="array" ref="IA4">IFERROR(INDEX(조사표[],SMALL(IF((IB$1=조사표[개체번호])*(IE$1=조사표[줄기번호])*(HW4=조사표[수확마디]),ROW(조사표[조사일자])-ROW(생육조사!$P$2)+1),1),2),"")</f>
        <v/>
      </c>
      <c r="IB4" s="90"/>
      <c r="IC4" s="90"/>
      <c r="ID4" s="91"/>
      <c r="IE4" s="91"/>
      <c r="IF4" s="92"/>
      <c r="IG4" s="93">
        <v>2</v>
      </c>
      <c r="IH4" s="87" t="str">
        <f t="array" ref="IH4">IFERROR(INDEX(조사표[],SMALL(IF((IL$1=조사표[개체번호])*(IO$1=조사표[줄기번호])*(IG4=조사표[개화마디]),ROW(조사표[조사일자])-ROW(생육조사!$P$2)+1),1),2),"")</f>
        <v/>
      </c>
      <c r="II4" s="87" t="str">
        <f t="array" ref="II4">IFERROR(INDEX(조사표[],SMALL(IF((IL$1=조사표[개체번호])*(IO$1=조사표[줄기번호])*(IG4=조사표[착과마디]),ROW(조사표[조사일자])-ROW(생육조사!$P$2)+1),1),2),"")</f>
        <v/>
      </c>
      <c r="IJ4" s="87" t="str">
        <f t="array" ref="IJ4">IFERROR(INDEX(조사표[],SMALL(IF((IL$1=조사표[개체번호])*(IO$1=조사표[줄기번호])*(IG4=조사표[열매마디]),ROW(조사표[조사일자])-ROW(생육조사!$P$2)+1),1),2),"")</f>
        <v/>
      </c>
      <c r="IK4" s="87" t="str">
        <f t="array" ref="IK4">IFERROR(INDEX(조사표[],SMALL(IF((IL$1=조사표[개체번호])*(IO$1=조사표[줄기번호])*(IG4=조사표[수확마디]),ROW(조사표[조사일자])-ROW(생육조사!$P$2)+1),1),2),"")</f>
        <v/>
      </c>
      <c r="IL4" s="90"/>
      <c r="IM4" s="90"/>
      <c r="IN4" s="91"/>
      <c r="IO4" s="91"/>
      <c r="IP4" s="92"/>
      <c r="IQ4" s="93">
        <v>2</v>
      </c>
      <c r="IR4" s="87" t="str">
        <f t="array" ref="IR4">IFERROR(INDEX(조사표[],SMALL(IF((IV$1=조사표[개체번호])*(IY$1=조사표[줄기번호])*(IQ4=조사표[개화마디]),ROW(조사표[조사일자])-ROW(생육조사!$P$2)+1),1),2),"")</f>
        <v/>
      </c>
      <c r="IS4" s="87" t="str">
        <f t="array" ref="IS4">IFERROR(INDEX(조사표[],SMALL(IF((IV$1=조사표[개체번호])*(IY$1=조사표[줄기번호])*(IQ4=조사표[착과마디]),ROW(조사표[조사일자])-ROW(생육조사!$P$2)+1),1),2),"")</f>
        <v/>
      </c>
      <c r="IT4" s="87" t="str">
        <f t="array" ref="IT4">IFERROR(INDEX(조사표[],SMALL(IF((IV$1=조사표[개체번호])*(IY$1=조사표[줄기번호])*(IQ4=조사표[열매마디]),ROW(조사표[조사일자])-ROW(생육조사!$P$2)+1),1),2),"")</f>
        <v/>
      </c>
      <c r="IU4" s="87" t="str">
        <f t="array" ref="IU4">IFERROR(INDEX(조사표[],SMALL(IF((IV$1=조사표[개체번호])*(IY$1=조사표[줄기번호])*(IQ4=조사표[수확마디]),ROW(조사표[조사일자])-ROW(생육조사!$P$2)+1),1),2),"")</f>
        <v/>
      </c>
      <c r="IV4" s="90"/>
      <c r="IW4" s="90"/>
      <c r="IX4" s="91"/>
      <c r="IY4" s="91"/>
      <c r="IZ4" s="92"/>
      <c r="JA4" s="93">
        <v>2</v>
      </c>
      <c r="JB4" s="87" t="str">
        <f t="array" ref="JB4">IFERROR(INDEX(조사표[],SMALL(IF((JF$1=조사표[개체번호])*(JI$1=조사표[줄기번호])*(JA4=조사표[개화마디]),ROW(조사표[조사일자])-ROW(생육조사!$P$2)+1),1),2),"")</f>
        <v/>
      </c>
      <c r="JC4" s="87" t="str">
        <f t="array" ref="JC4">IFERROR(INDEX(조사표[],SMALL(IF((JF$1=조사표[개체번호])*(JI$1=조사표[줄기번호])*(JA4=조사표[착과마디]),ROW(조사표[조사일자])-ROW(생육조사!$P$2)+1),1),2),"")</f>
        <v/>
      </c>
      <c r="JD4" s="87" t="str">
        <f t="array" ref="JD4">IFERROR(INDEX(조사표[],SMALL(IF((JF$1=조사표[개체번호])*(JI$1=조사표[줄기번호])*(JA4=조사표[열매마디]),ROW(조사표[조사일자])-ROW(생육조사!$P$2)+1),1),2),"")</f>
        <v/>
      </c>
      <c r="JE4" s="87" t="str">
        <f t="array" ref="JE4">IFERROR(INDEX(조사표[],SMALL(IF((JF$1=조사표[개체번호])*(JI$1=조사표[줄기번호])*(JA4=조사표[수확마디]),ROW(조사표[조사일자])-ROW(생육조사!$P$2)+1),1),2),"")</f>
        <v/>
      </c>
      <c r="JF4" s="90"/>
      <c r="JG4" s="90"/>
      <c r="JH4" s="91"/>
      <c r="JI4" s="91"/>
      <c r="JJ4" s="92"/>
      <c r="JK4" s="93">
        <v>2</v>
      </c>
      <c r="JL4" s="87" t="str">
        <f t="array" ref="JL4">IFERROR(INDEX(조사표[],SMALL(IF((JP$1=조사표[개체번호])*(JS$1=조사표[줄기번호])*(JK4=조사표[개화마디]),ROW(조사표[조사일자])-ROW(생육조사!$P$2)+1),1),2),"")</f>
        <v/>
      </c>
      <c r="JM4" s="87" t="str">
        <f t="array" ref="JM4">IFERROR(INDEX(조사표[],SMALL(IF((JP$1=조사표[개체번호])*(JS$1=조사표[줄기번호])*(JK4=조사표[착과마디]),ROW(조사표[조사일자])-ROW(생육조사!$P$2)+1),1),2),"")</f>
        <v/>
      </c>
      <c r="JN4" s="87" t="str">
        <f t="array" ref="JN4">IFERROR(INDEX(조사표[],SMALL(IF((JP$1=조사표[개체번호])*(JS$1=조사표[줄기번호])*(JK4=조사표[열매마디]),ROW(조사표[조사일자])-ROW(생육조사!$P$2)+1),1),2),"")</f>
        <v/>
      </c>
      <c r="JO4" s="87" t="str">
        <f t="array" ref="JO4">IFERROR(INDEX(조사표[],SMALL(IF((JP$1=조사표[개체번호])*(JS$1=조사표[줄기번호])*(JK4=조사표[수확마디]),ROW(조사표[조사일자])-ROW(생육조사!$P$2)+1),1),2),"")</f>
        <v/>
      </c>
      <c r="JP4" s="90"/>
      <c r="JQ4" s="90"/>
      <c r="JR4" s="91"/>
      <c r="JS4" s="91"/>
      <c r="JT4" s="92"/>
      <c r="JU4" s="93">
        <v>2</v>
      </c>
      <c r="JV4" s="87" t="str">
        <f t="array" ref="JV4">IFERROR(INDEX(조사표[],SMALL(IF((JZ$1=조사표[개체번호])*(KC$1=조사표[줄기번호])*(JU4=조사표[개화마디]),ROW(조사표[조사일자])-ROW(생육조사!$P$2)+1),1),2),"")</f>
        <v/>
      </c>
      <c r="JW4" s="87" t="str">
        <f t="array" ref="JW4">IFERROR(INDEX(조사표[],SMALL(IF((JZ$1=조사표[개체번호])*(KC$1=조사표[줄기번호])*(JU4=조사표[착과마디]),ROW(조사표[조사일자])-ROW(생육조사!$P$2)+1),1),2),"")</f>
        <v/>
      </c>
      <c r="JX4" s="87" t="str">
        <f t="array" ref="JX4">IFERROR(INDEX(조사표[],SMALL(IF((JZ$1=조사표[개체번호])*(KC$1=조사표[줄기번호])*(JU4=조사표[열매마디]),ROW(조사표[조사일자])-ROW(생육조사!$P$2)+1),1),2),"")</f>
        <v/>
      </c>
      <c r="JY4" s="87" t="str">
        <f t="array" ref="JY4">IFERROR(INDEX(조사표[],SMALL(IF((JZ$1=조사표[개체번호])*(KC$1=조사표[줄기번호])*(JU4=조사표[수확마디]),ROW(조사표[조사일자])-ROW(생육조사!$P$2)+1),1),2),"")</f>
        <v/>
      </c>
      <c r="JZ4" s="90"/>
      <c r="KA4" s="90"/>
      <c r="KB4" s="91"/>
      <c r="KC4" s="91"/>
      <c r="KD4" s="92"/>
      <c r="KE4" s="93">
        <v>2</v>
      </c>
      <c r="KF4" s="87" t="str">
        <f t="array" ref="KF4">IFERROR(INDEX(조사표[],SMALL(IF((KJ$1=조사표[개체번호])*(KM$1=조사표[줄기번호])*(KE4=조사표[개화마디]),ROW(조사표[조사일자])-ROW(생육조사!$P$2)+1),1),2),"")</f>
        <v/>
      </c>
      <c r="KG4" s="87" t="str">
        <f t="array" ref="KG4">IFERROR(INDEX(조사표[],SMALL(IF((KJ$1=조사표[개체번호])*(KM$1=조사표[줄기번호])*(KE4=조사표[착과마디]),ROW(조사표[조사일자])-ROW(생육조사!$P$2)+1),1),2),"")</f>
        <v/>
      </c>
      <c r="KH4" s="87" t="str">
        <f t="array" ref="KH4">IFERROR(INDEX(조사표[],SMALL(IF((KJ$1=조사표[개체번호])*(KM$1=조사표[줄기번호])*(KE4=조사표[열매마디]),ROW(조사표[조사일자])-ROW(생육조사!$P$2)+1),1),2),"")</f>
        <v/>
      </c>
      <c r="KI4" s="87" t="str">
        <f t="array" ref="KI4">IFERROR(INDEX(조사표[],SMALL(IF((KJ$1=조사표[개체번호])*(KM$1=조사표[줄기번호])*(KE4=조사표[수확마디]),ROW(조사표[조사일자])-ROW(생육조사!$P$2)+1),1),2),"")</f>
        <v/>
      </c>
      <c r="KJ4" s="90"/>
      <c r="KK4" s="90"/>
      <c r="KL4" s="91"/>
      <c r="KM4" s="91"/>
      <c r="KN4" s="92"/>
    </row>
    <row r="5" spans="1:300">
      <c r="A5" s="15">
        <v>3</v>
      </c>
      <c r="B5" s="87">
        <v>45740</v>
      </c>
      <c r="C5" s="87" t="str">
        <f t="array" ref="C5">IFERROR(INDEX(조사표[],SMALL(IF((F$1=조사표[개체번호])*(I$1=조사표[줄기번호])*(A5=조사표[착과마디]),ROW(조사표[조사일자])-ROW(생육조사!$P$2)+1),1),2),"")</f>
        <v/>
      </c>
      <c r="D5" s="6" t="str">
        <f t="array" ref="D5">IFERROR(INDEX(조사표[],SMALL(IF((F$1=조사표[개체번호])*(I$1=조사표[줄기번호])*(A5=조사표[열매마디]),ROW(조사표[조사일자])-ROW(생육조사!$P$2)+1),1),2),"")</f>
        <v/>
      </c>
      <c r="E5" s="6" t="str">
        <f t="array" ref="E5">IFERROR(INDEX(조사표[],SMALL(IF((F$1=조사표[개체번호])*(I$1=조사표[줄기번호])*(A5=조사표[수확마디]),ROW(조사표[조사일자])-ROW(생육조사!$P$2)+1),1),2),"")</f>
        <v/>
      </c>
      <c r="F5" s="19"/>
      <c r="G5" s="19"/>
      <c r="H5" s="20"/>
      <c r="I5" s="20"/>
      <c r="J5" s="21"/>
      <c r="K5" s="86">
        <v>3</v>
      </c>
      <c r="L5" s="6">
        <v>45740</v>
      </c>
      <c r="M5" s="6" t="str">
        <f t="array" ref="M5">IFERROR(INDEX(조사표[],SMALL(IF((P$1=조사표[개체번호])*(S$1=조사표[줄기번호])*(K5=조사표[착과마디]),ROW(조사표[조사일자])-ROW(생육조사!$P$2)+1),1),2),"")</f>
        <v/>
      </c>
      <c r="N5" s="6" t="str">
        <f t="array" ref="N5">IFERROR(INDEX(조사표[],SMALL(IF((P$1=조사표[개체번호])*(S$1=조사표[줄기번호])*(K5=조사표[열매마디]),ROW(조사표[조사일자])-ROW(생육조사!$P$2)+1),1),2),"")</f>
        <v/>
      </c>
      <c r="O5" s="6" t="str">
        <f t="array" ref="O5">IFERROR(INDEX(조사표[],SMALL(IF((P$1=조사표[개체번호])*(S$1=조사표[줄기번호])*(K5=조사표[수확마디]),ROW(조사표[조사일자])-ROW(생육조사!$P$2)+1),1),2),"")</f>
        <v/>
      </c>
      <c r="P5" s="19"/>
      <c r="Q5" s="19"/>
      <c r="R5" s="20"/>
      <c r="S5" s="20"/>
      <c r="T5" s="21"/>
      <c r="U5" s="88">
        <v>3</v>
      </c>
      <c r="V5" s="87">
        <v>45740</v>
      </c>
      <c r="W5" s="87" t="str">
        <f t="array" ref="W5">IFERROR(INDEX(조사표[],SMALL(IF((Z$1=조사표[개체번호])*(AC$1=조사표[줄기번호])*(U5=조사표[착과마디]),ROW(조사표[조사일자])-ROW(생육조사!$P$2)+1),1),2),"")</f>
        <v/>
      </c>
      <c r="X5" s="87" t="str">
        <f t="array" ref="X5">IFERROR(INDEX(조사표[],SMALL(IF((Z$1=조사표[개체번호])*(AC$1=조사표[줄기번호])*(U5=조사표[열매마디]),ROW(조사표[조사일자])-ROW(생육조사!$P$2)+1),1),2),"")</f>
        <v/>
      </c>
      <c r="Y5" s="87" t="str">
        <f t="array" ref="Y5">IFERROR(INDEX(조사표[],SMALL(IF((Z$1=조사표[개체번호])*(AC$1=조사표[줄기번호])*(U5=조사표[수확마디]),ROW(조사표[조사일자])-ROW(생육조사!$P$2)+1),1),2),"")</f>
        <v/>
      </c>
      <c r="Z5" s="90"/>
      <c r="AA5" s="90"/>
      <c r="AB5" s="91"/>
      <c r="AC5" s="91"/>
      <c r="AD5" s="92"/>
      <c r="AE5" s="88">
        <v>3</v>
      </c>
      <c r="AF5" s="87" t="str">
        <f t="array" ref="AF5">IFERROR(INDEX(조사표[],SMALL(IF((AJ$1=조사표[개체번호])*(AM$1=조사표[줄기번호])*(AE5=조사표[개화마디]),ROW(조사표[조사일자])-ROW(생육조사!$P$2)+1),1),2),"")</f>
        <v/>
      </c>
      <c r="AG5" s="87" t="str">
        <f t="array" ref="AG5">IFERROR(INDEX(조사표[],SMALL(IF((AJ$1=조사표[개체번호])*(AM$1=조사표[줄기번호])*(AE5=조사표[착과마디]),ROW(조사표[조사일자])-ROW(생육조사!$P$2)+1),1),2),"")</f>
        <v/>
      </c>
      <c r="AH5" s="87" t="str">
        <f t="array" ref="AH5">IFERROR(INDEX(조사표[],SMALL(IF((AJ$1=조사표[개체번호])*(AM$1=조사표[줄기번호])*(AE5=조사표[열매마디]),ROW(조사표[조사일자])-ROW(생육조사!$P$2)+1),1),2),"")</f>
        <v/>
      </c>
      <c r="AI5" s="87" t="str">
        <f t="array" ref="AI5">IFERROR(INDEX(조사표[],SMALL(IF((AJ$1=조사표[개체번호])*(AM$1=조사표[줄기번호])*(AE5=조사표[수확마디]),ROW(조사표[조사일자])-ROW(생육조사!$P$2)+1),1),2),"")</f>
        <v/>
      </c>
      <c r="AJ5" s="90"/>
      <c r="AK5" s="90"/>
      <c r="AL5" s="91"/>
      <c r="AM5" s="91"/>
      <c r="AN5" s="92"/>
      <c r="AO5" s="88">
        <v>3</v>
      </c>
      <c r="AP5" s="87">
        <v>45740</v>
      </c>
      <c r="AQ5" s="87" t="str">
        <f t="array" ref="AQ5">IFERROR(INDEX(조사표[],SMALL(IF((AT$1=조사표[개체번호])*(AW$1=조사표[줄기번호])*(AO5=조사표[착과마디]),ROW(조사표[조사일자])-ROW(생육조사!$P$2)+1),1),2),"")</f>
        <v/>
      </c>
      <c r="AR5" s="87" t="str">
        <f t="array" ref="AR5">IFERROR(INDEX(조사표[],SMALL(IF((AT$1=조사표[개체번호])*(AW$1=조사표[줄기번호])*(AO5=조사표[열매마디]),ROW(조사표[조사일자])-ROW(생육조사!$P$2)+1),1),2),"")</f>
        <v/>
      </c>
      <c r="AS5" s="87" t="str">
        <f t="array" ref="AS5">IFERROR(INDEX(조사표[],SMALL(IF((AT$1=조사표[개체번호])*(AW$1=조사표[줄기번호])*(AO5=조사표[수확마디]),ROW(조사표[조사일자])-ROW(생육조사!$P$2)+1),1),2),"")</f>
        <v/>
      </c>
      <c r="AT5" s="90"/>
      <c r="AU5" s="90"/>
      <c r="AV5" s="91"/>
      <c r="AW5" s="91"/>
      <c r="AX5" s="92"/>
      <c r="AY5" s="88">
        <v>3</v>
      </c>
      <c r="AZ5" s="87" t="str">
        <f t="array" ref="AZ5">IFERROR(INDEX(조사표[],SMALL(IF((BD$1=조사표[개체번호])*(BG$1=조사표[줄기번호])*(AY5=조사표[개화마디]),ROW(조사표[조사일자])-ROW(생육조사!$P$2)+1),1),2),"")</f>
        <v/>
      </c>
      <c r="BA5" s="87" t="str">
        <f t="array" ref="BA5">IFERROR(INDEX(조사표[],SMALL(IF((BD$1=조사표[개체번호])*(BG$1=조사표[줄기번호])*(AY5=조사표[착과마디]),ROW(조사표[조사일자])-ROW(생육조사!$P$2)+1),1),2),"")</f>
        <v/>
      </c>
      <c r="BB5" s="87" t="str">
        <f t="array" ref="BB5">IFERROR(INDEX(조사표[],SMALL(IF((BD$1=조사표[개체번호])*(BG$1=조사표[줄기번호])*(AY5=조사표[열매마디]),ROW(조사표[조사일자])-ROW(생육조사!$P$2)+1),1),2),"")</f>
        <v/>
      </c>
      <c r="BC5" s="87" t="str">
        <f t="array" ref="BC5">IFERROR(INDEX(조사표[],SMALL(IF((BD$1=조사표[개체번호])*(BG$1=조사표[줄기번호])*(AY5=조사표[수확마디]),ROW(조사표[조사일자])-ROW(생육조사!$P$2)+1),1),2),"")</f>
        <v/>
      </c>
      <c r="BD5" s="90"/>
      <c r="BE5" s="90"/>
      <c r="BF5" s="91"/>
      <c r="BG5" s="91"/>
      <c r="BH5" s="92"/>
      <c r="BI5" s="88">
        <v>3</v>
      </c>
      <c r="BJ5" s="87" t="str">
        <f t="array" ref="BJ5">IFERROR(INDEX(조사표[],SMALL(IF((BN$1=조사표[개체번호])*(BQ$1=조사표[줄기번호])*(BI5=조사표[개화마디]),ROW(조사표[조사일자])-ROW(생육조사!$P$2)+1),1),2),"")</f>
        <v/>
      </c>
      <c r="BK5" s="87" t="str">
        <f t="array" ref="BK5">IFERROR(INDEX(조사표[],SMALL(IF((BN$1=조사표[개체번호])*(BQ$1=조사표[줄기번호])*(BI5=조사표[착과마디]),ROW(조사표[조사일자])-ROW(생육조사!$P$2)+1),1),2),"")</f>
        <v/>
      </c>
      <c r="BL5" s="87" t="str">
        <f t="array" ref="BL5">IFERROR(INDEX(조사표[],SMALL(IF((BN$1=조사표[개체번호])*(BQ$1=조사표[줄기번호])*(BI5=조사표[열매마디]),ROW(조사표[조사일자])-ROW(생육조사!$P$2)+1),1),2),"")</f>
        <v/>
      </c>
      <c r="BM5" s="87" t="str">
        <f t="array" ref="BM5">IFERROR(INDEX(조사표[],SMALL(IF((BN$1=조사표[개체번호])*(BQ$1=조사표[줄기번호])*(BI5=조사표[수확마디]),ROW(조사표[조사일자])-ROW(생육조사!$P$2)+1),1),2),"")</f>
        <v/>
      </c>
      <c r="BN5" s="90"/>
      <c r="BO5" s="90"/>
      <c r="BP5" s="91"/>
      <c r="BQ5" s="91"/>
      <c r="BR5" s="92"/>
      <c r="BS5" s="88">
        <v>3</v>
      </c>
      <c r="BT5" s="87" t="str">
        <f t="array" ref="BT5">IFERROR(INDEX(조사표[],SMALL(IF((BX$1=조사표[개체번호])*(CA$1=조사표[줄기번호])*(BS5=조사표[개화마디]),ROW(조사표[조사일자])-ROW(생육조사!$P$2)+1),1),2),"")</f>
        <v/>
      </c>
      <c r="BU5" s="87" t="str">
        <f t="array" ref="BU5">IFERROR(INDEX(조사표[],SMALL(IF((BX$1=조사표[개체번호])*(CA$1=조사표[줄기번호])*(BS5=조사표[착과마디]),ROW(조사표[조사일자])-ROW(생육조사!$P$2)+1),1),2),"")</f>
        <v/>
      </c>
      <c r="BV5" s="87" t="str">
        <f t="array" ref="BV5">IFERROR(INDEX(조사표[],SMALL(IF((BX$1=조사표[개체번호])*(CA$1=조사표[줄기번호])*(BS5=조사표[열매마디]),ROW(조사표[조사일자])-ROW(생육조사!$P$2)+1),1),2),"")</f>
        <v/>
      </c>
      <c r="BW5" s="87" t="str">
        <f t="array" ref="BW5">IFERROR(INDEX(조사표[],SMALL(IF((BX$1=조사표[개체번호])*(CA$1=조사표[줄기번호])*(BS5=조사표[수확마디]),ROW(조사표[조사일자])-ROW(생육조사!$P$2)+1),1),2),"")</f>
        <v/>
      </c>
      <c r="BX5" s="90"/>
      <c r="BY5" s="90"/>
      <c r="BZ5" s="91"/>
      <c r="CA5" s="91"/>
      <c r="CB5" s="92"/>
      <c r="CC5" s="88">
        <v>3</v>
      </c>
      <c r="CD5" s="87" t="str">
        <f t="array" ref="CD5">IFERROR(INDEX(조사표[],SMALL(IF((CH$1=조사표[개체번호])*(CK$1=조사표[줄기번호])*(CC5=조사표[개화마디]),ROW(조사표[조사일자])-ROW(생육조사!$P$2)+1),1),2),"")</f>
        <v/>
      </c>
      <c r="CE5" s="87" t="str">
        <f t="array" ref="CE5">IFERROR(INDEX(조사표[],SMALL(IF((CH$1=조사표[개체번호])*(CK$1=조사표[줄기번호])*(CC5=조사표[착과마디]),ROW(조사표[조사일자])-ROW(생육조사!$P$2)+1),1),2),"")</f>
        <v/>
      </c>
      <c r="CF5" s="87" t="str">
        <f t="array" ref="CF5">IFERROR(INDEX(조사표[],SMALL(IF((CH$1=조사표[개체번호])*(CK$1=조사표[줄기번호])*(CC5=조사표[열매마디]),ROW(조사표[조사일자])-ROW(생육조사!$P$2)+1),1),2),"")</f>
        <v/>
      </c>
      <c r="CG5" s="87" t="str">
        <f t="array" ref="CG5">IFERROR(INDEX(조사표[],SMALL(IF((CH$1=조사표[개체번호])*(CK$1=조사표[줄기번호])*(CC5=조사표[수확마디]),ROW(조사표[조사일자])-ROW(생육조사!$P$2)+1),1),2),"")</f>
        <v/>
      </c>
      <c r="CH5" s="90"/>
      <c r="CI5" s="90"/>
      <c r="CJ5" s="91"/>
      <c r="CK5" s="91"/>
      <c r="CL5" s="92"/>
      <c r="CM5" s="88">
        <v>3</v>
      </c>
      <c r="CN5" s="87" t="str">
        <f t="array" ref="CN5">IFERROR(INDEX(조사표[],SMALL(IF((CR$1=조사표[개체번호])*(CU$1=조사표[줄기번호])*(CM5=조사표[개화마디]),ROW(조사표[조사일자])-ROW(생육조사!$P$2)+1),1),2),"")</f>
        <v/>
      </c>
      <c r="CO5" s="87" t="str">
        <f t="array" ref="CO5">IFERROR(INDEX(조사표[],SMALL(IF((CR$1=조사표[개체번호])*(CU$1=조사표[줄기번호])*(CM5=조사표[착과마디]),ROW(조사표[조사일자])-ROW(생육조사!$P$2)+1),1),2),"")</f>
        <v/>
      </c>
      <c r="CP5" s="87" t="str">
        <f t="array" ref="CP5">IFERROR(INDEX(조사표[],SMALL(IF((CR$1=조사표[개체번호])*(CU$1=조사표[줄기번호])*(CM5=조사표[열매마디]),ROW(조사표[조사일자])-ROW(생육조사!$P$2)+1),1),2),"")</f>
        <v/>
      </c>
      <c r="CQ5" s="87" t="str">
        <f t="array" ref="CQ5">IFERROR(INDEX(조사표[],SMALL(IF((CR$1=조사표[개체번호])*(CU$1=조사표[줄기번호])*(CM5=조사표[수확마디]),ROW(조사표[조사일자])-ROW(생육조사!$P$2)+1),1),2),"")</f>
        <v/>
      </c>
      <c r="CR5" s="90"/>
      <c r="CS5" s="90"/>
      <c r="CT5" s="91"/>
      <c r="CU5" s="91"/>
      <c r="CV5" s="92"/>
      <c r="CW5" s="88">
        <v>3</v>
      </c>
      <c r="CX5" s="87" t="str">
        <f t="array" ref="CX5">IFERROR(INDEX(조사표[],SMALL(IF((DB$1=조사표[개체번호])*(DE$1=조사표[줄기번호])*(CW5=조사표[개화마디]),ROW(조사표[조사일자])-ROW(생육조사!$P$2)+1),1),2),"")</f>
        <v/>
      </c>
      <c r="CY5" s="87" t="str">
        <f t="array" ref="CY5">IFERROR(INDEX(조사표[],SMALL(IF((DB$1=조사표[개체번호])*(DE$1=조사표[줄기번호])*(CW5=조사표[착과마디]),ROW(조사표[조사일자])-ROW(생육조사!$P$2)+1),1),2),"")</f>
        <v/>
      </c>
      <c r="CZ5" s="87" t="str">
        <f t="array" ref="CZ5">IFERROR(INDEX(조사표[],SMALL(IF((DB$1=조사표[개체번호])*(DE$1=조사표[줄기번호])*(CW5=조사표[열매마디]),ROW(조사표[조사일자])-ROW(생육조사!$P$2)+1),1),2),"")</f>
        <v/>
      </c>
      <c r="DA5" s="87" t="str">
        <f t="array" ref="DA5">IFERROR(INDEX(조사표[],SMALL(IF((DB$1=조사표[개체번호])*(DE$1=조사표[줄기번호])*(CW5=조사표[수확마디]),ROW(조사표[조사일자])-ROW(생육조사!$P$2)+1),1),2),"")</f>
        <v/>
      </c>
      <c r="DB5" s="90"/>
      <c r="DC5" s="90"/>
      <c r="DD5" s="91"/>
      <c r="DE5" s="91"/>
      <c r="DF5" s="92"/>
      <c r="DG5" s="88">
        <v>3</v>
      </c>
      <c r="DH5" s="87" t="str">
        <f t="array" ref="DH5">IFERROR(INDEX(조사표[],SMALL(IF((DL$1=조사표[개체번호])*(DO$1=조사표[줄기번호])*(DG5=조사표[개화마디]),ROW(조사표[조사일자])-ROW(생육조사!$P$2)+1),1),2),"")</f>
        <v/>
      </c>
      <c r="DI5" s="87" t="str">
        <f t="array" ref="DI5">IFERROR(INDEX(조사표[],SMALL(IF((DL$1=조사표[개체번호])*(DO$1=조사표[줄기번호])*(DG5=조사표[착과마디]),ROW(조사표[조사일자])-ROW(생육조사!$P$2)+1),1),2),"")</f>
        <v/>
      </c>
      <c r="DJ5" s="87" t="str">
        <f t="array" ref="DJ5">IFERROR(INDEX(조사표[],SMALL(IF((DL$1=조사표[개체번호])*(DO$1=조사표[줄기번호])*(DG5=조사표[열매마디]),ROW(조사표[조사일자])-ROW(생육조사!$P$2)+1),1),2),"")</f>
        <v/>
      </c>
      <c r="DK5" s="87" t="str">
        <f t="array" ref="DK5">IFERROR(INDEX(조사표[],SMALL(IF((DL$1=조사표[개체번호])*(DO$1=조사표[줄기번호])*(DG5=조사표[수확마디]),ROW(조사표[조사일자])-ROW(생육조사!$P$2)+1),1),2),"")</f>
        <v/>
      </c>
      <c r="DL5" s="90"/>
      <c r="DM5" s="90"/>
      <c r="DN5" s="91"/>
      <c r="DO5" s="91"/>
      <c r="DP5" s="92"/>
      <c r="DQ5" s="88">
        <v>3</v>
      </c>
      <c r="DR5" s="87" t="str">
        <f t="array" ref="DR5">IFERROR(INDEX(조사표[],SMALL(IF((DV$1=조사표[개체번호])*(DY$1=조사표[줄기번호])*(DQ5=조사표[개화마디]),ROW(조사표[조사일자])-ROW(생육조사!$P$2)+1),1),2),"")</f>
        <v/>
      </c>
      <c r="DS5" s="87" t="str">
        <f t="array" ref="DS5">IFERROR(INDEX(조사표[],SMALL(IF((DV$1=조사표[개체번호])*(DY$1=조사표[줄기번호])*(DQ5=조사표[착과마디]),ROW(조사표[조사일자])-ROW(생육조사!$P$2)+1),1),2),"")</f>
        <v/>
      </c>
      <c r="DT5" s="87" t="str">
        <f t="array" ref="DT5">IFERROR(INDEX(조사표[],SMALL(IF((DV$1=조사표[개체번호])*(DY$1=조사표[줄기번호])*(DQ5=조사표[열매마디]),ROW(조사표[조사일자])-ROW(생육조사!$P$2)+1),1),2),"")</f>
        <v/>
      </c>
      <c r="DU5" s="87" t="str">
        <f t="array" ref="DU5">IFERROR(INDEX(조사표[],SMALL(IF((DV$1=조사표[개체번호])*(DY$1=조사표[줄기번호])*(DQ5=조사표[수확마디]),ROW(조사표[조사일자])-ROW(생육조사!$P$2)+1),1),2),"")</f>
        <v/>
      </c>
      <c r="DV5" s="90"/>
      <c r="DW5" s="90"/>
      <c r="DX5" s="91"/>
      <c r="DY5" s="91"/>
      <c r="DZ5" s="92"/>
      <c r="EA5" s="88">
        <v>3</v>
      </c>
      <c r="EB5" s="87" t="str">
        <f t="array" ref="EB5">IFERROR(INDEX(조사표[],SMALL(IF((EF$1=조사표[개체번호])*(EI$1=조사표[줄기번호])*(EA5=조사표[개화마디]),ROW(조사표[조사일자])-ROW(생육조사!$P$2)+1),1),2),"")</f>
        <v/>
      </c>
      <c r="EC5" s="87" t="str">
        <f t="array" ref="EC5">IFERROR(INDEX(조사표[],SMALL(IF((EF$1=조사표[개체번호])*(EI$1=조사표[줄기번호])*(EA5=조사표[착과마디]),ROW(조사표[조사일자])-ROW(생육조사!$P$2)+1),1),2),"")</f>
        <v/>
      </c>
      <c r="ED5" s="87" t="str">
        <f t="array" ref="ED5">IFERROR(INDEX(조사표[],SMALL(IF((EF$1=조사표[개체번호])*(EI$1=조사표[줄기번호])*(EA5=조사표[열매마디]),ROW(조사표[조사일자])-ROW(생육조사!$P$2)+1),1),2),"")</f>
        <v/>
      </c>
      <c r="EE5" s="87" t="str">
        <f t="array" ref="EE5">IFERROR(INDEX(조사표[],SMALL(IF((EF$1=조사표[개체번호])*(EI$1=조사표[줄기번호])*(EA5=조사표[수확마디]),ROW(조사표[조사일자])-ROW(생육조사!$P$2)+1),1),2),"")</f>
        <v/>
      </c>
      <c r="EF5" s="90"/>
      <c r="EG5" s="90"/>
      <c r="EH5" s="91"/>
      <c r="EI5" s="91"/>
      <c r="EJ5" s="92"/>
      <c r="EK5" s="88">
        <v>3</v>
      </c>
      <c r="EL5" s="87" t="str">
        <f t="array" ref="EL5">IFERROR(INDEX(조사표[],SMALL(IF((EP$1=조사표[개체번호])*(ES$1=조사표[줄기번호])*(EK5=조사표[개화마디]),ROW(조사표[조사일자])-ROW(생육조사!$P$2)+1),1),2),"")</f>
        <v/>
      </c>
      <c r="EM5" s="87" t="str">
        <f t="array" ref="EM5">IFERROR(INDEX(조사표[],SMALL(IF((EP$1=조사표[개체번호])*(ES$1=조사표[줄기번호])*(EK5=조사표[착과마디]),ROW(조사표[조사일자])-ROW(생육조사!$P$2)+1),1),2),"")</f>
        <v/>
      </c>
      <c r="EN5" s="87" t="str">
        <f t="array" ref="EN5">IFERROR(INDEX(조사표[],SMALL(IF((EP$1=조사표[개체번호])*(ES$1=조사표[줄기번호])*(EK5=조사표[열매마디]),ROW(조사표[조사일자])-ROW(생육조사!$P$2)+1),1),2),"")</f>
        <v/>
      </c>
      <c r="EO5" s="87" t="str">
        <f t="array" ref="EO5">IFERROR(INDEX(조사표[],SMALL(IF((EP$1=조사표[개체번호])*(ES$1=조사표[줄기번호])*(EK5=조사표[수확마디]),ROW(조사표[조사일자])-ROW(생육조사!$P$2)+1),1),2),"")</f>
        <v/>
      </c>
      <c r="EP5" s="90"/>
      <c r="EQ5" s="90"/>
      <c r="ER5" s="91"/>
      <c r="ES5" s="91"/>
      <c r="ET5" s="92"/>
      <c r="EU5" s="88">
        <v>3</v>
      </c>
      <c r="EV5" s="87" t="str">
        <f t="array" ref="EV5">IFERROR(INDEX(조사표[],SMALL(IF((EZ$1=조사표[개체번호])*(FC$1=조사표[줄기번호])*(EU5=조사표[개화마디]),ROW(조사표[조사일자])-ROW(생육조사!$P$2)+1),1),2),"")</f>
        <v/>
      </c>
      <c r="EW5" s="87" t="str">
        <f t="array" ref="EW5">IFERROR(INDEX(조사표[],SMALL(IF((EZ$1=조사표[개체번호])*(FC$1=조사표[줄기번호])*(EU5=조사표[착과마디]),ROW(조사표[조사일자])-ROW(생육조사!$P$2)+1),1),2),"")</f>
        <v/>
      </c>
      <c r="EX5" s="87" t="str">
        <f t="array" ref="EX5">IFERROR(INDEX(조사표[],SMALL(IF((EZ$1=조사표[개체번호])*(FC$1=조사표[줄기번호])*(EU5=조사표[열매마디]),ROW(조사표[조사일자])-ROW(생육조사!$P$2)+1),1),2),"")</f>
        <v/>
      </c>
      <c r="EY5" s="87" t="str">
        <f t="array" ref="EY5">IFERROR(INDEX(조사표[],SMALL(IF((EZ$1=조사표[개체번호])*(FC$1=조사표[줄기번호])*(EU5=조사표[수확마디]),ROW(조사표[조사일자])-ROW(생육조사!$P$2)+1),1),2),"")</f>
        <v/>
      </c>
      <c r="EZ5" s="90"/>
      <c r="FA5" s="90"/>
      <c r="FB5" s="91"/>
      <c r="FC5" s="91"/>
      <c r="FD5" s="92"/>
      <c r="FE5" s="88">
        <v>3</v>
      </c>
      <c r="FF5" s="87" t="str">
        <f t="array" ref="FF5">IFERROR(INDEX(조사표[],SMALL(IF((FJ$1=조사표[개체번호])*(FM$1=조사표[줄기번호])*(FE5=조사표[개화마디]),ROW(조사표[조사일자])-ROW(생육조사!$P$2)+1),1),2),"")</f>
        <v/>
      </c>
      <c r="FG5" s="87" t="str">
        <f t="array" ref="FG5">IFERROR(INDEX(조사표[],SMALL(IF((FJ$1=조사표[개체번호])*(FM$1=조사표[줄기번호])*(FE5=조사표[착과마디]),ROW(조사표[조사일자])-ROW(생육조사!$P$2)+1),1),2),"")</f>
        <v/>
      </c>
      <c r="FH5" s="87" t="str">
        <f t="array" ref="FH5">IFERROR(INDEX(조사표[],SMALL(IF((FJ$1=조사표[개체번호])*(FM$1=조사표[줄기번호])*(FE5=조사표[열매마디]),ROW(조사표[조사일자])-ROW(생육조사!$P$2)+1),1),2),"")</f>
        <v/>
      </c>
      <c r="FI5" s="87" t="str">
        <f t="array" ref="FI5">IFERROR(INDEX(조사표[],SMALL(IF((FJ$1=조사표[개체번호])*(FM$1=조사표[줄기번호])*(FE5=조사표[수확마디]),ROW(조사표[조사일자])-ROW(생육조사!$P$2)+1),1),2),"")</f>
        <v/>
      </c>
      <c r="FJ5" s="90"/>
      <c r="FK5" s="90"/>
      <c r="FL5" s="91"/>
      <c r="FM5" s="91"/>
      <c r="FN5" s="92"/>
      <c r="FO5" s="88">
        <v>3</v>
      </c>
      <c r="FP5" s="87">
        <v>45740</v>
      </c>
      <c r="FQ5" s="87" t="str">
        <f t="array" ref="FQ5">IFERROR(INDEX(조사표[],SMALL(IF((FT$1=조사표[개체번호])*(FW$1=조사표[줄기번호])*(FO5=조사표[착과마디]),ROW(조사표[조사일자])-ROW(생육조사!$P$2)+1),1),2),"")</f>
        <v/>
      </c>
      <c r="FR5" s="87" t="str">
        <f t="array" ref="FR5">IFERROR(INDEX(조사표[],SMALL(IF((FT$1=조사표[개체번호])*(FW$1=조사표[줄기번호])*(FO5=조사표[열매마디]),ROW(조사표[조사일자])-ROW(생육조사!$P$2)+1),1),2),"")</f>
        <v/>
      </c>
      <c r="FS5" s="87" t="str">
        <f t="array" ref="FS5">IFERROR(INDEX(조사표[],SMALL(IF((FT$1=조사표[개체번호])*(FW$1=조사표[줄기번호])*(FO5=조사표[수확마디]),ROW(조사표[조사일자])-ROW(생육조사!$P$2)+1),1),2),"")</f>
        <v/>
      </c>
      <c r="FT5" s="90"/>
      <c r="FU5" s="90"/>
      <c r="FV5" s="91"/>
      <c r="FW5" s="91"/>
      <c r="FX5" s="92"/>
      <c r="FY5" s="88">
        <v>3</v>
      </c>
      <c r="FZ5" s="87" t="str">
        <f t="array" ref="FZ5">IFERROR(INDEX(조사표[],SMALL(IF((GD$1=조사표[개체번호])*(GG$1=조사표[줄기번호])*(FY5=조사표[개화마디]),ROW(조사표[조사일자])-ROW(생육조사!$P$2)+1),1),2),"")</f>
        <v/>
      </c>
      <c r="GA5" s="87" t="str">
        <f t="array" ref="GA5">IFERROR(INDEX(조사표[],SMALL(IF((GD$1=조사표[개체번호])*(GG$1=조사표[줄기번호])*(FY5=조사표[착과마디]),ROW(조사표[조사일자])-ROW(생육조사!$P$2)+1),1),2),"")</f>
        <v/>
      </c>
      <c r="GB5" s="87" t="str">
        <f t="array" ref="GB5">IFERROR(INDEX(조사표[],SMALL(IF((GD$1=조사표[개체번호])*(GG$1=조사표[줄기번호])*(FY5=조사표[열매마디]),ROW(조사표[조사일자])-ROW(생육조사!$P$2)+1),1),2),"")</f>
        <v/>
      </c>
      <c r="GC5" s="87" t="str">
        <f t="array" ref="GC5">IFERROR(INDEX(조사표[],SMALL(IF((GD$1=조사표[개체번호])*(GG$1=조사표[줄기번호])*(FY5=조사표[수확마디]),ROW(조사표[조사일자])-ROW(생육조사!$P$2)+1),1),2),"")</f>
        <v/>
      </c>
      <c r="GD5" s="90"/>
      <c r="GE5" s="90"/>
      <c r="GF5" s="91"/>
      <c r="GG5" s="91"/>
      <c r="GH5" s="92"/>
      <c r="GI5" s="88">
        <v>3</v>
      </c>
      <c r="GJ5" s="87" t="str">
        <f t="array" ref="GJ5">IFERROR(INDEX(조사표[],SMALL(IF((GN$1=조사표[개체번호])*(GQ$1=조사표[줄기번호])*(GI5=조사표[개화마디]),ROW(조사표[조사일자])-ROW(생육조사!$P$2)+1),1),2),"")</f>
        <v/>
      </c>
      <c r="GK5" s="87" t="str">
        <f t="array" ref="GK5">IFERROR(INDEX(조사표[],SMALL(IF((GN$1=조사표[개체번호])*(GQ$1=조사표[줄기번호])*(GI5=조사표[착과마디]),ROW(조사표[조사일자])-ROW(생육조사!$P$2)+1),1),2),"")</f>
        <v/>
      </c>
      <c r="GL5" s="87" t="str">
        <f t="array" ref="GL5">IFERROR(INDEX(조사표[],SMALL(IF((GN$1=조사표[개체번호])*(GQ$1=조사표[줄기번호])*(GI5=조사표[열매마디]),ROW(조사표[조사일자])-ROW(생육조사!$P$2)+1),1),2),"")</f>
        <v/>
      </c>
      <c r="GM5" s="87" t="str">
        <f t="array" ref="GM5">IFERROR(INDEX(조사표[],SMALL(IF((GN$1=조사표[개체번호])*(GQ$1=조사표[줄기번호])*(GI5=조사표[수확마디]),ROW(조사표[조사일자])-ROW(생육조사!$P$2)+1),1),2),"")</f>
        <v/>
      </c>
      <c r="GN5" s="90"/>
      <c r="GO5" s="90"/>
      <c r="GP5" s="91"/>
      <c r="GQ5" s="91"/>
      <c r="GR5" s="92"/>
      <c r="GS5" s="88">
        <v>3</v>
      </c>
      <c r="GT5" s="87" t="str">
        <f t="array" ref="GT5">IFERROR(INDEX(조사표[],SMALL(IF((GX$1=조사표[개체번호])*(HA$1=조사표[줄기번호])*(GS5=조사표[개화마디]),ROW(조사표[조사일자])-ROW(생육조사!$P$2)+1),1),2),"")</f>
        <v/>
      </c>
      <c r="GU5" s="87" t="str">
        <f t="array" ref="GU5">IFERROR(INDEX(조사표[],SMALL(IF((GX$1=조사표[개체번호])*(HA$1=조사표[줄기번호])*(GS5=조사표[착과마디]),ROW(조사표[조사일자])-ROW(생육조사!$P$2)+1),1),2),"")</f>
        <v/>
      </c>
      <c r="GV5" s="87" t="str">
        <f t="array" ref="GV5">IFERROR(INDEX(조사표[],SMALL(IF((GX$1=조사표[개체번호])*(HA$1=조사표[줄기번호])*(GS5=조사표[열매마디]),ROW(조사표[조사일자])-ROW(생육조사!$P$2)+1),1),2),"")</f>
        <v/>
      </c>
      <c r="GW5" s="87" t="str">
        <f t="array" ref="GW5">IFERROR(INDEX(조사표[],SMALL(IF((GX$1=조사표[개체번호])*(HA$1=조사표[줄기번호])*(GS5=조사표[수확마디]),ROW(조사표[조사일자])-ROW(생육조사!$P$2)+1),1),2),"")</f>
        <v/>
      </c>
      <c r="GX5" s="90"/>
      <c r="GY5" s="90"/>
      <c r="GZ5" s="91"/>
      <c r="HA5" s="91"/>
      <c r="HB5" s="92"/>
      <c r="HC5" s="88">
        <v>3</v>
      </c>
      <c r="HD5" s="87" t="str">
        <f t="array" ref="HD5">IFERROR(INDEX(조사표[],SMALL(IF((HH$1=조사표[개체번호])*(HK$1=조사표[줄기번호])*(HC5=조사표[개화마디]),ROW(조사표[조사일자])-ROW(생육조사!$P$2)+1),1),2),"")</f>
        <v/>
      </c>
      <c r="HE5" s="87" t="str">
        <f t="array" ref="HE5">IFERROR(INDEX(조사표[],SMALL(IF((HH$1=조사표[개체번호])*(HK$1=조사표[줄기번호])*(HC5=조사표[착과마디]),ROW(조사표[조사일자])-ROW(생육조사!$P$2)+1),1),2),"")</f>
        <v/>
      </c>
      <c r="HF5" s="87" t="str">
        <f t="array" ref="HF5">IFERROR(INDEX(조사표[],SMALL(IF((HH$1=조사표[개체번호])*(HK$1=조사표[줄기번호])*(HC5=조사표[열매마디]),ROW(조사표[조사일자])-ROW(생육조사!$P$2)+1),1),2),"")</f>
        <v/>
      </c>
      <c r="HG5" s="87" t="str">
        <f t="array" ref="HG5">IFERROR(INDEX(조사표[],SMALL(IF((HH$1=조사표[개체번호])*(HK$1=조사표[줄기번호])*(HC5=조사표[수확마디]),ROW(조사표[조사일자])-ROW(생육조사!$P$2)+1),1),2),"")</f>
        <v/>
      </c>
      <c r="HH5" s="90"/>
      <c r="HI5" s="90"/>
      <c r="HJ5" s="91"/>
      <c r="HK5" s="91"/>
      <c r="HL5" s="92"/>
      <c r="HM5" s="93">
        <v>3</v>
      </c>
      <c r="HN5" s="87" t="str">
        <f t="array" ref="HN5">IFERROR(INDEX(조사표[],SMALL(IF((HR$1=조사표[개체번호])*(HU$1=조사표[줄기번호])*(HM5=조사표[개화마디]),ROW(조사표[조사일자])-ROW(생육조사!$P$2)+1),1),2),"")</f>
        <v/>
      </c>
      <c r="HO5" s="87" t="str">
        <f t="array" ref="HO5">IFERROR(INDEX(조사표[],SMALL(IF((HR$1=조사표[개체번호])*(HU$1=조사표[줄기번호])*(HM5=조사표[착과마디]),ROW(조사표[조사일자])-ROW(생육조사!$P$2)+1),1),2),"")</f>
        <v/>
      </c>
      <c r="HP5" s="87" t="str">
        <f t="array" ref="HP5">IFERROR(INDEX(조사표[],SMALL(IF((HR$1=조사표[개체번호])*(HU$1=조사표[줄기번호])*(HM5=조사표[열매마디]),ROW(조사표[조사일자])-ROW(생육조사!$P$2)+1),1),2),"")</f>
        <v/>
      </c>
      <c r="HQ5" s="87" t="str">
        <f t="array" ref="HQ5">IFERROR(INDEX(조사표[],SMALL(IF((HR$1=조사표[개체번호])*(HU$1=조사표[줄기번호])*(HM5=조사표[수확마디]),ROW(조사표[조사일자])-ROW(생육조사!$P$2)+1),1),2),"")</f>
        <v/>
      </c>
      <c r="HR5" s="90"/>
      <c r="HS5" s="90"/>
      <c r="HT5" s="91"/>
      <c r="HU5" s="91"/>
      <c r="HV5" s="92"/>
      <c r="HW5" s="93">
        <v>3</v>
      </c>
      <c r="HX5" s="87" t="str">
        <f t="array" ref="HX5">IFERROR(INDEX(조사표[],SMALL(IF((IB$1=조사표[개체번호])*(IE$1=조사표[줄기번호])*(HW5=조사표[개화마디]),ROW(조사표[조사일자])-ROW(생육조사!$P$2)+1),1),2),"")</f>
        <v/>
      </c>
      <c r="HY5" s="87" t="str">
        <f t="array" ref="HY5">IFERROR(INDEX(조사표[],SMALL(IF((IB$1=조사표[개체번호])*(IE$1=조사표[줄기번호])*(HW5=조사표[착과마디]),ROW(조사표[조사일자])-ROW(생육조사!$P$2)+1),1),2),"")</f>
        <v/>
      </c>
      <c r="HZ5" s="87" t="str">
        <f t="array" ref="HZ5">IFERROR(INDEX(조사표[],SMALL(IF((IB$1=조사표[개체번호])*(IE$1=조사표[줄기번호])*(HW5=조사표[열매마디]),ROW(조사표[조사일자])-ROW(생육조사!$P$2)+1),1),2),"")</f>
        <v/>
      </c>
      <c r="IA5" s="87" t="str">
        <f t="array" ref="IA5">IFERROR(INDEX(조사표[],SMALL(IF((IB$1=조사표[개체번호])*(IE$1=조사표[줄기번호])*(HW5=조사표[수확마디]),ROW(조사표[조사일자])-ROW(생육조사!$P$2)+1),1),2),"")</f>
        <v/>
      </c>
      <c r="IB5" s="90"/>
      <c r="IC5" s="90"/>
      <c r="ID5" s="91"/>
      <c r="IE5" s="91"/>
      <c r="IF5" s="92"/>
      <c r="IG5" s="93">
        <v>3</v>
      </c>
      <c r="IH5" s="87" t="str">
        <f t="array" ref="IH5">IFERROR(INDEX(조사표[],SMALL(IF((IL$1=조사표[개체번호])*(IO$1=조사표[줄기번호])*(IG5=조사표[개화마디]),ROW(조사표[조사일자])-ROW(생육조사!$P$2)+1),1),2),"")</f>
        <v/>
      </c>
      <c r="II5" s="87" t="str">
        <f t="array" ref="II5">IFERROR(INDEX(조사표[],SMALL(IF((IL$1=조사표[개체번호])*(IO$1=조사표[줄기번호])*(IG5=조사표[착과마디]),ROW(조사표[조사일자])-ROW(생육조사!$P$2)+1),1),2),"")</f>
        <v/>
      </c>
      <c r="IJ5" s="87" t="str">
        <f t="array" ref="IJ5">IFERROR(INDEX(조사표[],SMALL(IF((IL$1=조사표[개체번호])*(IO$1=조사표[줄기번호])*(IG5=조사표[열매마디]),ROW(조사표[조사일자])-ROW(생육조사!$P$2)+1),1),2),"")</f>
        <v/>
      </c>
      <c r="IK5" s="87" t="str">
        <f t="array" ref="IK5">IFERROR(INDEX(조사표[],SMALL(IF((IL$1=조사표[개체번호])*(IO$1=조사표[줄기번호])*(IG5=조사표[수확마디]),ROW(조사표[조사일자])-ROW(생육조사!$P$2)+1),1),2),"")</f>
        <v/>
      </c>
      <c r="IL5" s="90"/>
      <c r="IM5" s="90"/>
      <c r="IN5" s="91"/>
      <c r="IO5" s="91"/>
      <c r="IP5" s="92"/>
      <c r="IQ5" s="93">
        <v>3</v>
      </c>
      <c r="IR5" s="87" t="str">
        <f t="array" ref="IR5">IFERROR(INDEX(조사표[],SMALL(IF((IV$1=조사표[개체번호])*(IY$1=조사표[줄기번호])*(IQ5=조사표[개화마디]),ROW(조사표[조사일자])-ROW(생육조사!$P$2)+1),1),2),"")</f>
        <v/>
      </c>
      <c r="IS5" s="87" t="str">
        <f t="array" ref="IS5">IFERROR(INDEX(조사표[],SMALL(IF((IV$1=조사표[개체번호])*(IY$1=조사표[줄기번호])*(IQ5=조사표[착과마디]),ROW(조사표[조사일자])-ROW(생육조사!$P$2)+1),1),2),"")</f>
        <v/>
      </c>
      <c r="IT5" s="87" t="str">
        <f t="array" ref="IT5">IFERROR(INDEX(조사표[],SMALL(IF((IV$1=조사표[개체번호])*(IY$1=조사표[줄기번호])*(IQ5=조사표[열매마디]),ROW(조사표[조사일자])-ROW(생육조사!$P$2)+1),1),2),"")</f>
        <v/>
      </c>
      <c r="IU5" s="87" t="str">
        <f t="array" ref="IU5">IFERROR(INDEX(조사표[],SMALL(IF((IV$1=조사표[개체번호])*(IY$1=조사표[줄기번호])*(IQ5=조사표[수확마디]),ROW(조사표[조사일자])-ROW(생육조사!$P$2)+1),1),2),"")</f>
        <v/>
      </c>
      <c r="IV5" s="90"/>
      <c r="IW5" s="90"/>
      <c r="IX5" s="91"/>
      <c r="IY5" s="91"/>
      <c r="IZ5" s="92"/>
      <c r="JA5" s="93">
        <v>3</v>
      </c>
      <c r="JB5" s="87" t="str">
        <f t="array" ref="JB5">IFERROR(INDEX(조사표[],SMALL(IF((JF$1=조사표[개체번호])*(JI$1=조사표[줄기번호])*(JA5=조사표[개화마디]),ROW(조사표[조사일자])-ROW(생육조사!$P$2)+1),1),2),"")</f>
        <v/>
      </c>
      <c r="JC5" s="87" t="str">
        <f t="array" ref="JC5">IFERROR(INDEX(조사표[],SMALL(IF((JF$1=조사표[개체번호])*(JI$1=조사표[줄기번호])*(JA5=조사표[착과마디]),ROW(조사표[조사일자])-ROW(생육조사!$P$2)+1),1),2),"")</f>
        <v/>
      </c>
      <c r="JD5" s="87" t="str">
        <f t="array" ref="JD5">IFERROR(INDEX(조사표[],SMALL(IF((JF$1=조사표[개체번호])*(JI$1=조사표[줄기번호])*(JA5=조사표[열매마디]),ROW(조사표[조사일자])-ROW(생육조사!$P$2)+1),1),2),"")</f>
        <v/>
      </c>
      <c r="JE5" s="87" t="str">
        <f t="array" ref="JE5">IFERROR(INDEX(조사표[],SMALL(IF((JF$1=조사표[개체번호])*(JI$1=조사표[줄기번호])*(JA5=조사표[수확마디]),ROW(조사표[조사일자])-ROW(생육조사!$P$2)+1),1),2),"")</f>
        <v/>
      </c>
      <c r="JF5" s="90"/>
      <c r="JG5" s="90"/>
      <c r="JH5" s="91"/>
      <c r="JI5" s="91"/>
      <c r="JJ5" s="92"/>
      <c r="JK5" s="93">
        <v>3</v>
      </c>
      <c r="JL5" s="87" t="str">
        <f t="array" ref="JL5">IFERROR(INDEX(조사표[],SMALL(IF((JP$1=조사표[개체번호])*(JS$1=조사표[줄기번호])*(JK5=조사표[개화마디]),ROW(조사표[조사일자])-ROW(생육조사!$P$2)+1),1),2),"")</f>
        <v/>
      </c>
      <c r="JM5" s="87" t="str">
        <f t="array" ref="JM5">IFERROR(INDEX(조사표[],SMALL(IF((JP$1=조사표[개체번호])*(JS$1=조사표[줄기번호])*(JK5=조사표[착과마디]),ROW(조사표[조사일자])-ROW(생육조사!$P$2)+1),1),2),"")</f>
        <v/>
      </c>
      <c r="JN5" s="87" t="str">
        <f t="array" ref="JN5">IFERROR(INDEX(조사표[],SMALL(IF((JP$1=조사표[개체번호])*(JS$1=조사표[줄기번호])*(JK5=조사표[열매마디]),ROW(조사표[조사일자])-ROW(생육조사!$P$2)+1),1),2),"")</f>
        <v/>
      </c>
      <c r="JO5" s="87" t="str">
        <f t="array" ref="JO5">IFERROR(INDEX(조사표[],SMALL(IF((JP$1=조사표[개체번호])*(JS$1=조사표[줄기번호])*(JK5=조사표[수확마디]),ROW(조사표[조사일자])-ROW(생육조사!$P$2)+1),1),2),"")</f>
        <v/>
      </c>
      <c r="JP5" s="90"/>
      <c r="JQ5" s="90"/>
      <c r="JR5" s="91"/>
      <c r="JS5" s="91"/>
      <c r="JT5" s="92"/>
      <c r="JU5" s="93">
        <v>3</v>
      </c>
      <c r="JV5" s="87" t="str">
        <f t="array" ref="JV5">IFERROR(INDEX(조사표[],SMALL(IF((JZ$1=조사표[개체번호])*(KC$1=조사표[줄기번호])*(JU5=조사표[개화마디]),ROW(조사표[조사일자])-ROW(생육조사!$P$2)+1),1),2),"")</f>
        <v/>
      </c>
      <c r="JW5" s="87" t="str">
        <f t="array" ref="JW5">IFERROR(INDEX(조사표[],SMALL(IF((JZ$1=조사표[개체번호])*(KC$1=조사표[줄기번호])*(JU5=조사표[착과마디]),ROW(조사표[조사일자])-ROW(생육조사!$P$2)+1),1),2),"")</f>
        <v/>
      </c>
      <c r="JX5" s="87" t="str">
        <f t="array" ref="JX5">IFERROR(INDEX(조사표[],SMALL(IF((JZ$1=조사표[개체번호])*(KC$1=조사표[줄기번호])*(JU5=조사표[열매마디]),ROW(조사표[조사일자])-ROW(생육조사!$P$2)+1),1),2),"")</f>
        <v/>
      </c>
      <c r="JY5" s="87" t="str">
        <f t="array" ref="JY5">IFERROR(INDEX(조사표[],SMALL(IF((JZ$1=조사표[개체번호])*(KC$1=조사표[줄기번호])*(JU5=조사표[수확마디]),ROW(조사표[조사일자])-ROW(생육조사!$P$2)+1),1),2),"")</f>
        <v/>
      </c>
      <c r="JZ5" s="90"/>
      <c r="KA5" s="90"/>
      <c r="KB5" s="91"/>
      <c r="KC5" s="91"/>
      <c r="KD5" s="92"/>
      <c r="KE5" s="93">
        <v>3</v>
      </c>
      <c r="KF5" s="87" t="str">
        <f t="array" ref="KF5">IFERROR(INDEX(조사표[],SMALL(IF((KJ$1=조사표[개체번호])*(KM$1=조사표[줄기번호])*(KE5=조사표[개화마디]),ROW(조사표[조사일자])-ROW(생육조사!$P$2)+1),1),2),"")</f>
        <v/>
      </c>
      <c r="KG5" s="87" t="str">
        <f t="array" ref="KG5">IFERROR(INDEX(조사표[],SMALL(IF((KJ$1=조사표[개체번호])*(KM$1=조사표[줄기번호])*(KE5=조사표[착과마디]),ROW(조사표[조사일자])-ROW(생육조사!$P$2)+1),1),2),"")</f>
        <v/>
      </c>
      <c r="KH5" s="87" t="str">
        <f t="array" ref="KH5">IFERROR(INDEX(조사표[],SMALL(IF((KJ$1=조사표[개체번호])*(KM$1=조사표[줄기번호])*(KE5=조사표[열매마디]),ROW(조사표[조사일자])-ROW(생육조사!$P$2)+1),1),2),"")</f>
        <v/>
      </c>
      <c r="KI5" s="87" t="str">
        <f t="array" ref="KI5">IFERROR(INDEX(조사표[],SMALL(IF((KJ$1=조사표[개체번호])*(KM$1=조사표[줄기번호])*(KE5=조사표[수확마디]),ROW(조사표[조사일자])-ROW(생육조사!$P$2)+1),1),2),"")</f>
        <v/>
      </c>
      <c r="KJ5" s="90"/>
      <c r="KK5" s="90"/>
      <c r="KL5" s="91"/>
      <c r="KM5" s="91"/>
      <c r="KN5" s="92"/>
    </row>
    <row r="6" spans="1:300">
      <c r="A6" s="15">
        <v>4</v>
      </c>
      <c r="B6" s="6" t="str">
        <f t="array" ref="B6">IFERROR(INDEX(조사표[],SMALL(IF((F$1=조사표[개체번호])*(I$1=조사표[줄기번호])*(A6=조사표[개화마디]),ROW(조사표[조사일자])-ROW(생육조사!$P$2)+1),1),2),"")</f>
        <v/>
      </c>
      <c r="C6" s="87" t="str">
        <f t="array" ref="C6">IFERROR(INDEX(조사표[],SMALL(IF((F$1=조사표[개체번호])*(I$1=조사표[줄기번호])*(A6=조사표[착과마디]),ROW(조사표[조사일자])-ROW(생육조사!$P$2)+1),1),2),"")</f>
        <v/>
      </c>
      <c r="D6" s="6" t="str">
        <f t="array" ref="D6">IFERROR(INDEX(조사표[],SMALL(IF((F$1=조사표[개체번호])*(I$1=조사표[줄기번호])*(A6=조사표[열매마디]),ROW(조사표[조사일자])-ROW(생육조사!$P$2)+1),1),2),"")</f>
        <v/>
      </c>
      <c r="E6" s="6" t="str">
        <f t="array" ref="E6">IFERROR(INDEX(조사표[],SMALL(IF((F$1=조사표[개체번호])*(I$1=조사표[줄기번호])*(A6=조사표[수확마디]),ROW(조사표[조사일자])-ROW(생육조사!$P$2)+1),1),2),"")</f>
        <v/>
      </c>
      <c r="F6" s="19"/>
      <c r="G6" s="19"/>
      <c r="H6" s="20"/>
      <c r="I6" s="20"/>
      <c r="J6" s="21"/>
      <c r="K6" s="86">
        <v>4</v>
      </c>
      <c r="L6" s="6" t="str">
        <f t="array" ref="L6">IFERROR(INDEX(조사표[],SMALL(IF((P$1=조사표[개체번호])*(S$1=조사표[줄기번호])*(K6=조사표[개화마디]),ROW(조사표[조사일자])-ROW(생육조사!$P$2)+1),1),2),"")</f>
        <v/>
      </c>
      <c r="M6" s="6" t="str">
        <f t="array" ref="M6">IFERROR(INDEX(조사표[],SMALL(IF((P$1=조사표[개체번호])*(S$1=조사표[줄기번호])*(K6=조사표[착과마디]),ROW(조사표[조사일자])-ROW(생육조사!$P$2)+1),1),2),"")</f>
        <v/>
      </c>
      <c r="N6" s="6" t="str">
        <f t="array" ref="N6">IFERROR(INDEX(조사표[],SMALL(IF((P$1=조사표[개체번호])*(S$1=조사표[줄기번호])*(K6=조사표[열매마디]),ROW(조사표[조사일자])-ROW(생육조사!$P$2)+1),1),2),"")</f>
        <v/>
      </c>
      <c r="O6" s="6" t="str">
        <f t="array" ref="O6">IFERROR(INDEX(조사표[],SMALL(IF((P$1=조사표[개체번호])*(S$1=조사표[줄기번호])*(K6=조사표[수확마디]),ROW(조사표[조사일자])-ROW(생육조사!$P$2)+1),1),2),"")</f>
        <v/>
      </c>
      <c r="P6" s="19"/>
      <c r="Q6" s="19"/>
      <c r="R6" s="20"/>
      <c r="S6" s="20"/>
      <c r="T6" s="21"/>
      <c r="U6" s="88">
        <v>4</v>
      </c>
      <c r="V6" s="87" t="str">
        <f t="array" ref="V6">IFERROR(INDEX(조사표[],SMALL(IF((Z$1=조사표[개체번호])*(AC$1=조사표[줄기번호])*(U6=조사표[개화마디]),ROW(조사표[조사일자])-ROW(생육조사!$P$2)+1),1),2),"")</f>
        <v/>
      </c>
      <c r="W6" s="87" t="str">
        <f t="array" ref="W6">IFERROR(INDEX(조사표[],SMALL(IF((Z$1=조사표[개체번호])*(AC$1=조사표[줄기번호])*(U6=조사표[착과마디]),ROW(조사표[조사일자])-ROW(생육조사!$P$2)+1),1),2),"")</f>
        <v/>
      </c>
      <c r="X6" s="87" t="str">
        <f t="array" ref="X6">IFERROR(INDEX(조사표[],SMALL(IF((Z$1=조사표[개체번호])*(AC$1=조사표[줄기번호])*(U6=조사표[열매마디]),ROW(조사표[조사일자])-ROW(생육조사!$P$2)+1),1),2),"")</f>
        <v/>
      </c>
      <c r="Y6" s="87" t="str">
        <f t="array" ref="Y6">IFERROR(INDEX(조사표[],SMALL(IF((Z$1=조사표[개체번호])*(AC$1=조사표[줄기번호])*(U6=조사표[수확마디]),ROW(조사표[조사일자])-ROW(생육조사!$P$2)+1),1),2),"")</f>
        <v/>
      </c>
      <c r="Z6" s="90"/>
      <c r="AA6" s="90"/>
      <c r="AB6" s="91"/>
      <c r="AC6" s="91"/>
      <c r="AD6" s="92"/>
      <c r="AE6" s="88">
        <v>4</v>
      </c>
      <c r="AF6" s="87" t="str">
        <f t="array" ref="AF6">IFERROR(INDEX(조사표[],SMALL(IF((AJ$1=조사표[개체번호])*(AM$1=조사표[줄기번호])*(AE6=조사표[개화마디]),ROW(조사표[조사일자])-ROW(생육조사!$P$2)+1),1),2),"")</f>
        <v/>
      </c>
      <c r="AG6" s="87" t="str">
        <f t="array" ref="AG6">IFERROR(INDEX(조사표[],SMALL(IF((AJ$1=조사표[개체번호])*(AM$1=조사표[줄기번호])*(AE6=조사표[착과마디]),ROW(조사표[조사일자])-ROW(생육조사!$P$2)+1),1),2),"")</f>
        <v/>
      </c>
      <c r="AH6" s="87" t="str">
        <f t="array" ref="AH6">IFERROR(INDEX(조사표[],SMALL(IF((AJ$1=조사표[개체번호])*(AM$1=조사표[줄기번호])*(AE6=조사표[열매마디]),ROW(조사표[조사일자])-ROW(생육조사!$P$2)+1),1),2),"")</f>
        <v/>
      </c>
      <c r="AI6" s="87" t="str">
        <f t="array" ref="AI6">IFERROR(INDEX(조사표[],SMALL(IF((AJ$1=조사표[개체번호])*(AM$1=조사표[줄기번호])*(AE6=조사표[수확마디]),ROW(조사표[조사일자])-ROW(생육조사!$P$2)+1),1),2),"")</f>
        <v/>
      </c>
      <c r="AJ6" s="90"/>
      <c r="AK6" s="90"/>
      <c r="AL6" s="91"/>
      <c r="AM6" s="91"/>
      <c r="AN6" s="92"/>
      <c r="AO6" s="88">
        <v>4</v>
      </c>
      <c r="AP6" s="87" t="str">
        <f t="array" ref="AP6">IFERROR(INDEX(조사표[],SMALL(IF((AT$1=조사표[개체번호])*(AW$1=조사표[줄기번호])*(AO6=조사표[개화마디]),ROW(조사표[조사일자])-ROW(생육조사!$P$2)+1),1),2),"")</f>
        <v/>
      </c>
      <c r="AQ6" s="87" t="str">
        <f t="array" ref="AQ6">IFERROR(INDEX(조사표[],SMALL(IF((AT$1=조사표[개체번호])*(AW$1=조사표[줄기번호])*(AO6=조사표[착과마디]),ROW(조사표[조사일자])-ROW(생육조사!$P$2)+1),1),2),"")</f>
        <v/>
      </c>
      <c r="AR6" s="87" t="str">
        <f t="array" ref="AR6">IFERROR(INDEX(조사표[],SMALL(IF((AT$1=조사표[개체번호])*(AW$1=조사표[줄기번호])*(AO6=조사표[열매마디]),ROW(조사표[조사일자])-ROW(생육조사!$P$2)+1),1),2),"")</f>
        <v/>
      </c>
      <c r="AS6" s="87" t="str">
        <f t="array" ref="AS6">IFERROR(INDEX(조사표[],SMALL(IF((AT$1=조사표[개체번호])*(AW$1=조사표[줄기번호])*(AO6=조사표[수확마디]),ROW(조사표[조사일자])-ROW(생육조사!$P$2)+1),1),2),"")</f>
        <v/>
      </c>
      <c r="AT6" s="90"/>
      <c r="AU6" s="90"/>
      <c r="AV6" s="91"/>
      <c r="AW6" s="91"/>
      <c r="AX6" s="92"/>
      <c r="AY6" s="88">
        <v>4</v>
      </c>
      <c r="AZ6" s="87" t="str">
        <f t="array" ref="AZ6">IFERROR(INDEX(조사표[],SMALL(IF((BD$1=조사표[개체번호])*(BG$1=조사표[줄기번호])*(AY6=조사표[개화마디]),ROW(조사표[조사일자])-ROW(생육조사!$P$2)+1),1),2),"")</f>
        <v/>
      </c>
      <c r="BA6" s="87" t="str">
        <f t="array" ref="BA6">IFERROR(INDEX(조사표[],SMALL(IF((BD$1=조사표[개체번호])*(BG$1=조사표[줄기번호])*(AY6=조사표[착과마디]),ROW(조사표[조사일자])-ROW(생육조사!$P$2)+1),1),2),"")</f>
        <v/>
      </c>
      <c r="BB6" s="87" t="str">
        <f t="array" ref="BB6">IFERROR(INDEX(조사표[],SMALL(IF((BD$1=조사표[개체번호])*(BG$1=조사표[줄기번호])*(AY6=조사표[열매마디]),ROW(조사표[조사일자])-ROW(생육조사!$P$2)+1),1),2),"")</f>
        <v/>
      </c>
      <c r="BC6" s="87" t="str">
        <f t="array" ref="BC6">IFERROR(INDEX(조사표[],SMALL(IF((BD$1=조사표[개체번호])*(BG$1=조사표[줄기번호])*(AY6=조사표[수확마디]),ROW(조사표[조사일자])-ROW(생육조사!$P$2)+1),1),2),"")</f>
        <v/>
      </c>
      <c r="BD6" s="90"/>
      <c r="BE6" s="90"/>
      <c r="BF6" s="91"/>
      <c r="BG6" s="91"/>
      <c r="BH6" s="92"/>
      <c r="BI6" s="88">
        <v>4</v>
      </c>
      <c r="BJ6" s="87" t="str">
        <f t="array" ref="BJ6">IFERROR(INDEX(조사표[],SMALL(IF((BN$1=조사표[개체번호])*(BQ$1=조사표[줄기번호])*(BI6=조사표[개화마디]),ROW(조사표[조사일자])-ROW(생육조사!$P$2)+1),1),2),"")</f>
        <v/>
      </c>
      <c r="BK6" s="87" t="str">
        <f t="array" ref="BK6">IFERROR(INDEX(조사표[],SMALL(IF((BN$1=조사표[개체번호])*(BQ$1=조사표[줄기번호])*(BI6=조사표[착과마디]),ROW(조사표[조사일자])-ROW(생육조사!$P$2)+1),1),2),"")</f>
        <v/>
      </c>
      <c r="BL6" s="87" t="str">
        <f t="array" ref="BL6">IFERROR(INDEX(조사표[],SMALL(IF((BN$1=조사표[개체번호])*(BQ$1=조사표[줄기번호])*(BI6=조사표[열매마디]),ROW(조사표[조사일자])-ROW(생육조사!$P$2)+1),1),2),"")</f>
        <v/>
      </c>
      <c r="BM6" s="87" t="str">
        <f t="array" ref="BM6">IFERROR(INDEX(조사표[],SMALL(IF((BN$1=조사표[개체번호])*(BQ$1=조사표[줄기번호])*(BI6=조사표[수확마디]),ROW(조사표[조사일자])-ROW(생육조사!$P$2)+1),1),2),"")</f>
        <v/>
      </c>
      <c r="BN6" s="90"/>
      <c r="BO6" s="90"/>
      <c r="BP6" s="91"/>
      <c r="BQ6" s="91"/>
      <c r="BR6" s="92"/>
      <c r="BS6" s="88">
        <v>4</v>
      </c>
      <c r="BT6" s="87" t="str">
        <f t="array" ref="BT6">IFERROR(INDEX(조사표[],SMALL(IF((BX$1=조사표[개체번호])*(CA$1=조사표[줄기번호])*(BS6=조사표[개화마디]),ROW(조사표[조사일자])-ROW(생육조사!$P$2)+1),1),2),"")</f>
        <v/>
      </c>
      <c r="BU6" s="87" t="str">
        <f t="array" ref="BU6">IFERROR(INDEX(조사표[],SMALL(IF((BX$1=조사표[개체번호])*(CA$1=조사표[줄기번호])*(BS6=조사표[착과마디]),ROW(조사표[조사일자])-ROW(생육조사!$P$2)+1),1),2),"")</f>
        <v/>
      </c>
      <c r="BV6" s="87" t="str">
        <f t="array" ref="BV6">IFERROR(INDEX(조사표[],SMALL(IF((BX$1=조사표[개체번호])*(CA$1=조사표[줄기번호])*(BS6=조사표[열매마디]),ROW(조사표[조사일자])-ROW(생육조사!$P$2)+1),1),2),"")</f>
        <v/>
      </c>
      <c r="BW6" s="87" t="str">
        <f t="array" ref="BW6">IFERROR(INDEX(조사표[],SMALL(IF((BX$1=조사표[개체번호])*(CA$1=조사표[줄기번호])*(BS6=조사표[수확마디]),ROW(조사표[조사일자])-ROW(생육조사!$P$2)+1),1),2),"")</f>
        <v/>
      </c>
      <c r="BX6" s="90"/>
      <c r="BY6" s="90"/>
      <c r="BZ6" s="91"/>
      <c r="CA6" s="91"/>
      <c r="CB6" s="92"/>
      <c r="CC6" s="88">
        <v>4</v>
      </c>
      <c r="CD6" s="87" t="str">
        <f t="array" ref="CD6">IFERROR(INDEX(조사표[],SMALL(IF((CH$1=조사표[개체번호])*(CK$1=조사표[줄기번호])*(CC6=조사표[개화마디]),ROW(조사표[조사일자])-ROW(생육조사!$P$2)+1),1),2),"")</f>
        <v/>
      </c>
      <c r="CE6" s="87" t="str">
        <f t="array" ref="CE6">IFERROR(INDEX(조사표[],SMALL(IF((CH$1=조사표[개체번호])*(CK$1=조사표[줄기번호])*(CC6=조사표[착과마디]),ROW(조사표[조사일자])-ROW(생육조사!$P$2)+1),1),2),"")</f>
        <v/>
      </c>
      <c r="CF6" s="87" t="str">
        <f t="array" ref="CF6">IFERROR(INDEX(조사표[],SMALL(IF((CH$1=조사표[개체번호])*(CK$1=조사표[줄기번호])*(CC6=조사표[열매마디]),ROW(조사표[조사일자])-ROW(생육조사!$P$2)+1),1),2),"")</f>
        <v/>
      </c>
      <c r="CG6" s="87" t="str">
        <f t="array" ref="CG6">IFERROR(INDEX(조사표[],SMALL(IF((CH$1=조사표[개체번호])*(CK$1=조사표[줄기번호])*(CC6=조사표[수확마디]),ROW(조사표[조사일자])-ROW(생육조사!$P$2)+1),1),2),"")</f>
        <v/>
      </c>
      <c r="CH6" s="90"/>
      <c r="CI6" s="90"/>
      <c r="CJ6" s="91"/>
      <c r="CK6" s="91"/>
      <c r="CL6" s="92"/>
      <c r="CM6" s="88">
        <v>4</v>
      </c>
      <c r="CN6" s="87" t="str">
        <f t="array" ref="CN6">IFERROR(INDEX(조사표[],SMALL(IF((CR$1=조사표[개체번호])*(CU$1=조사표[줄기번호])*(CM6=조사표[개화마디]),ROW(조사표[조사일자])-ROW(생육조사!$P$2)+1),1),2),"")</f>
        <v/>
      </c>
      <c r="CO6" s="87" t="str">
        <f t="array" ref="CO6">IFERROR(INDEX(조사표[],SMALL(IF((CR$1=조사표[개체번호])*(CU$1=조사표[줄기번호])*(CM6=조사표[착과마디]),ROW(조사표[조사일자])-ROW(생육조사!$P$2)+1),1),2),"")</f>
        <v/>
      </c>
      <c r="CP6" s="87" t="str">
        <f t="array" ref="CP6">IFERROR(INDEX(조사표[],SMALL(IF((CR$1=조사표[개체번호])*(CU$1=조사표[줄기번호])*(CM6=조사표[열매마디]),ROW(조사표[조사일자])-ROW(생육조사!$P$2)+1),1),2),"")</f>
        <v/>
      </c>
      <c r="CQ6" s="87" t="str">
        <f t="array" ref="CQ6">IFERROR(INDEX(조사표[],SMALL(IF((CR$1=조사표[개체번호])*(CU$1=조사표[줄기번호])*(CM6=조사표[수확마디]),ROW(조사표[조사일자])-ROW(생육조사!$P$2)+1),1),2),"")</f>
        <v/>
      </c>
      <c r="CR6" s="90"/>
      <c r="CS6" s="90"/>
      <c r="CT6" s="91"/>
      <c r="CU6" s="91"/>
      <c r="CV6" s="92"/>
      <c r="CW6" s="88">
        <v>4</v>
      </c>
      <c r="CX6" s="87" t="str">
        <f t="array" ref="CX6">IFERROR(INDEX(조사표[],SMALL(IF((DB$1=조사표[개체번호])*(DE$1=조사표[줄기번호])*(CW6=조사표[개화마디]),ROW(조사표[조사일자])-ROW(생육조사!$P$2)+1),1),2),"")</f>
        <v/>
      </c>
      <c r="CY6" s="87" t="str">
        <f t="array" ref="CY6">IFERROR(INDEX(조사표[],SMALL(IF((DB$1=조사표[개체번호])*(DE$1=조사표[줄기번호])*(CW6=조사표[착과마디]),ROW(조사표[조사일자])-ROW(생육조사!$P$2)+1),1),2),"")</f>
        <v/>
      </c>
      <c r="CZ6" s="87" t="str">
        <f t="array" ref="CZ6">IFERROR(INDEX(조사표[],SMALL(IF((DB$1=조사표[개체번호])*(DE$1=조사표[줄기번호])*(CW6=조사표[열매마디]),ROW(조사표[조사일자])-ROW(생육조사!$P$2)+1),1),2),"")</f>
        <v/>
      </c>
      <c r="DA6" s="87" t="str">
        <f t="array" ref="DA6">IFERROR(INDEX(조사표[],SMALL(IF((DB$1=조사표[개체번호])*(DE$1=조사표[줄기번호])*(CW6=조사표[수확마디]),ROW(조사표[조사일자])-ROW(생육조사!$P$2)+1),1),2),"")</f>
        <v/>
      </c>
      <c r="DB6" s="90"/>
      <c r="DC6" s="90"/>
      <c r="DD6" s="91"/>
      <c r="DE6" s="91"/>
      <c r="DF6" s="92"/>
      <c r="DG6" s="88">
        <v>4</v>
      </c>
      <c r="DH6" s="87" t="str">
        <f t="array" ref="DH6">IFERROR(INDEX(조사표[],SMALL(IF((DL$1=조사표[개체번호])*(DO$1=조사표[줄기번호])*(DG6=조사표[개화마디]),ROW(조사표[조사일자])-ROW(생육조사!$P$2)+1),1),2),"")</f>
        <v/>
      </c>
      <c r="DI6" s="87" t="str">
        <f t="array" ref="DI6">IFERROR(INDEX(조사표[],SMALL(IF((DL$1=조사표[개체번호])*(DO$1=조사표[줄기번호])*(DG6=조사표[착과마디]),ROW(조사표[조사일자])-ROW(생육조사!$P$2)+1),1),2),"")</f>
        <v/>
      </c>
      <c r="DJ6" s="87" t="str">
        <f t="array" ref="DJ6">IFERROR(INDEX(조사표[],SMALL(IF((DL$1=조사표[개체번호])*(DO$1=조사표[줄기번호])*(DG6=조사표[열매마디]),ROW(조사표[조사일자])-ROW(생육조사!$P$2)+1),1),2),"")</f>
        <v/>
      </c>
      <c r="DK6" s="87" t="str">
        <f t="array" ref="DK6">IFERROR(INDEX(조사표[],SMALL(IF((DL$1=조사표[개체번호])*(DO$1=조사표[줄기번호])*(DG6=조사표[수확마디]),ROW(조사표[조사일자])-ROW(생육조사!$P$2)+1),1),2),"")</f>
        <v/>
      </c>
      <c r="DL6" s="90"/>
      <c r="DM6" s="90"/>
      <c r="DN6" s="91"/>
      <c r="DO6" s="91"/>
      <c r="DP6" s="92"/>
      <c r="DQ6" s="88">
        <v>4</v>
      </c>
      <c r="DR6" s="87" t="str">
        <f t="array" ref="DR6">IFERROR(INDEX(조사표[],SMALL(IF((DV$1=조사표[개체번호])*(DY$1=조사표[줄기번호])*(DQ6=조사표[개화마디]),ROW(조사표[조사일자])-ROW(생육조사!$P$2)+1),1),2),"")</f>
        <v/>
      </c>
      <c r="DS6" s="87" t="str">
        <f t="array" ref="DS6">IFERROR(INDEX(조사표[],SMALL(IF((DV$1=조사표[개체번호])*(DY$1=조사표[줄기번호])*(DQ6=조사표[착과마디]),ROW(조사표[조사일자])-ROW(생육조사!$P$2)+1),1),2),"")</f>
        <v/>
      </c>
      <c r="DT6" s="87" t="str">
        <f t="array" ref="DT6">IFERROR(INDEX(조사표[],SMALL(IF((DV$1=조사표[개체번호])*(DY$1=조사표[줄기번호])*(DQ6=조사표[열매마디]),ROW(조사표[조사일자])-ROW(생육조사!$P$2)+1),1),2),"")</f>
        <v/>
      </c>
      <c r="DU6" s="87" t="str">
        <f t="array" ref="DU6">IFERROR(INDEX(조사표[],SMALL(IF((DV$1=조사표[개체번호])*(DY$1=조사표[줄기번호])*(DQ6=조사표[수확마디]),ROW(조사표[조사일자])-ROW(생육조사!$P$2)+1),1),2),"")</f>
        <v/>
      </c>
      <c r="DV6" s="90"/>
      <c r="DW6" s="90"/>
      <c r="DX6" s="91"/>
      <c r="DY6" s="91"/>
      <c r="DZ6" s="92"/>
      <c r="EA6" s="88">
        <v>4</v>
      </c>
      <c r="EB6" s="87" t="str">
        <f t="array" ref="EB6">IFERROR(INDEX(조사표[],SMALL(IF((EF$1=조사표[개체번호])*(EI$1=조사표[줄기번호])*(EA6=조사표[개화마디]),ROW(조사표[조사일자])-ROW(생육조사!$P$2)+1),1),2),"")</f>
        <v/>
      </c>
      <c r="EC6" s="87" t="str">
        <f t="array" ref="EC6">IFERROR(INDEX(조사표[],SMALL(IF((EF$1=조사표[개체번호])*(EI$1=조사표[줄기번호])*(EA6=조사표[착과마디]),ROW(조사표[조사일자])-ROW(생육조사!$P$2)+1),1),2),"")</f>
        <v/>
      </c>
      <c r="ED6" s="87" t="str">
        <f t="array" ref="ED6">IFERROR(INDEX(조사표[],SMALL(IF((EF$1=조사표[개체번호])*(EI$1=조사표[줄기번호])*(EA6=조사표[열매마디]),ROW(조사표[조사일자])-ROW(생육조사!$P$2)+1),1),2),"")</f>
        <v/>
      </c>
      <c r="EE6" s="87" t="str">
        <f t="array" ref="EE6">IFERROR(INDEX(조사표[],SMALL(IF((EF$1=조사표[개체번호])*(EI$1=조사표[줄기번호])*(EA6=조사표[수확마디]),ROW(조사표[조사일자])-ROW(생육조사!$P$2)+1),1),2),"")</f>
        <v/>
      </c>
      <c r="EF6" s="90"/>
      <c r="EG6" s="90"/>
      <c r="EH6" s="91"/>
      <c r="EI6" s="91"/>
      <c r="EJ6" s="92"/>
      <c r="EK6" s="88">
        <v>4</v>
      </c>
      <c r="EL6" s="87" t="str">
        <f t="array" ref="EL6">IFERROR(INDEX(조사표[],SMALL(IF((EP$1=조사표[개체번호])*(ES$1=조사표[줄기번호])*(EK6=조사표[개화마디]),ROW(조사표[조사일자])-ROW(생육조사!$P$2)+1),1),2),"")</f>
        <v/>
      </c>
      <c r="EM6" s="87" t="str">
        <f t="array" ref="EM6">IFERROR(INDEX(조사표[],SMALL(IF((EP$1=조사표[개체번호])*(ES$1=조사표[줄기번호])*(EK6=조사표[착과마디]),ROW(조사표[조사일자])-ROW(생육조사!$P$2)+1),1),2),"")</f>
        <v/>
      </c>
      <c r="EN6" s="87" t="str">
        <f t="array" ref="EN6">IFERROR(INDEX(조사표[],SMALL(IF((EP$1=조사표[개체번호])*(ES$1=조사표[줄기번호])*(EK6=조사표[열매마디]),ROW(조사표[조사일자])-ROW(생육조사!$P$2)+1),1),2),"")</f>
        <v/>
      </c>
      <c r="EO6" s="87" t="str">
        <f t="array" ref="EO6">IFERROR(INDEX(조사표[],SMALL(IF((EP$1=조사표[개체번호])*(ES$1=조사표[줄기번호])*(EK6=조사표[수확마디]),ROW(조사표[조사일자])-ROW(생육조사!$P$2)+1),1),2),"")</f>
        <v/>
      </c>
      <c r="EP6" s="90"/>
      <c r="EQ6" s="90"/>
      <c r="ER6" s="91"/>
      <c r="ES6" s="91"/>
      <c r="ET6" s="92"/>
      <c r="EU6" s="88">
        <v>4</v>
      </c>
      <c r="EV6" s="87" t="str">
        <f t="array" ref="EV6">IFERROR(INDEX(조사표[],SMALL(IF((EZ$1=조사표[개체번호])*(FC$1=조사표[줄기번호])*(EU6=조사표[개화마디]),ROW(조사표[조사일자])-ROW(생육조사!$P$2)+1),1),2),"")</f>
        <v/>
      </c>
      <c r="EW6" s="87" t="str">
        <f t="array" ref="EW6">IFERROR(INDEX(조사표[],SMALL(IF((EZ$1=조사표[개체번호])*(FC$1=조사표[줄기번호])*(EU6=조사표[착과마디]),ROW(조사표[조사일자])-ROW(생육조사!$P$2)+1),1),2),"")</f>
        <v/>
      </c>
      <c r="EX6" s="87" t="str">
        <f t="array" ref="EX6">IFERROR(INDEX(조사표[],SMALL(IF((EZ$1=조사표[개체번호])*(FC$1=조사표[줄기번호])*(EU6=조사표[열매마디]),ROW(조사표[조사일자])-ROW(생육조사!$P$2)+1),1),2),"")</f>
        <v/>
      </c>
      <c r="EY6" s="87" t="str">
        <f t="array" ref="EY6">IFERROR(INDEX(조사표[],SMALL(IF((EZ$1=조사표[개체번호])*(FC$1=조사표[줄기번호])*(EU6=조사표[수확마디]),ROW(조사표[조사일자])-ROW(생육조사!$P$2)+1),1),2),"")</f>
        <v/>
      </c>
      <c r="EZ6" s="90"/>
      <c r="FA6" s="90"/>
      <c r="FB6" s="91"/>
      <c r="FC6" s="91"/>
      <c r="FD6" s="92"/>
      <c r="FE6" s="88">
        <v>4</v>
      </c>
      <c r="FF6" s="87" t="str">
        <f t="array" ref="FF6">IFERROR(INDEX(조사표[],SMALL(IF((FJ$1=조사표[개체번호])*(FM$1=조사표[줄기번호])*(FE6=조사표[개화마디]),ROW(조사표[조사일자])-ROW(생육조사!$P$2)+1),1),2),"")</f>
        <v/>
      </c>
      <c r="FG6" s="87" t="str">
        <f t="array" ref="FG6">IFERROR(INDEX(조사표[],SMALL(IF((FJ$1=조사표[개체번호])*(FM$1=조사표[줄기번호])*(FE6=조사표[착과마디]),ROW(조사표[조사일자])-ROW(생육조사!$P$2)+1),1),2),"")</f>
        <v/>
      </c>
      <c r="FH6" s="87" t="str">
        <f t="array" ref="FH6">IFERROR(INDEX(조사표[],SMALL(IF((FJ$1=조사표[개체번호])*(FM$1=조사표[줄기번호])*(FE6=조사표[열매마디]),ROW(조사표[조사일자])-ROW(생육조사!$P$2)+1),1),2),"")</f>
        <v/>
      </c>
      <c r="FI6" s="87" t="str">
        <f t="array" ref="FI6">IFERROR(INDEX(조사표[],SMALL(IF((FJ$1=조사표[개체번호])*(FM$1=조사표[줄기번호])*(FE6=조사표[수확마디]),ROW(조사표[조사일자])-ROW(생육조사!$P$2)+1),1),2),"")</f>
        <v/>
      </c>
      <c r="FJ6" s="90"/>
      <c r="FK6" s="90"/>
      <c r="FL6" s="91"/>
      <c r="FM6" s="91"/>
      <c r="FN6" s="92"/>
      <c r="FO6" s="88">
        <v>4</v>
      </c>
      <c r="FP6" s="87" t="str">
        <f t="array" ref="FP6">IFERROR(INDEX(조사표[],SMALL(IF((FT$1=조사표[개체번호])*(FW$1=조사표[줄기번호])*(FO6=조사표[개화마디]),ROW(조사표[조사일자])-ROW(생육조사!$P$2)+1),1),2),"")</f>
        <v/>
      </c>
      <c r="FQ6" s="87" t="str">
        <f t="array" ref="FQ6">IFERROR(INDEX(조사표[],SMALL(IF((FT$1=조사표[개체번호])*(FW$1=조사표[줄기번호])*(FO6=조사표[착과마디]),ROW(조사표[조사일자])-ROW(생육조사!$P$2)+1),1),2),"")</f>
        <v/>
      </c>
      <c r="FR6" s="87" t="str">
        <f t="array" ref="FR6">IFERROR(INDEX(조사표[],SMALL(IF((FT$1=조사표[개체번호])*(FW$1=조사표[줄기번호])*(FO6=조사표[열매마디]),ROW(조사표[조사일자])-ROW(생육조사!$P$2)+1),1),2),"")</f>
        <v/>
      </c>
      <c r="FS6" s="87" t="str">
        <f t="array" ref="FS6">IFERROR(INDEX(조사표[],SMALL(IF((FT$1=조사표[개체번호])*(FW$1=조사표[줄기번호])*(FO6=조사표[수확마디]),ROW(조사표[조사일자])-ROW(생육조사!$P$2)+1),1),2),"")</f>
        <v/>
      </c>
      <c r="FT6" s="90"/>
      <c r="FU6" s="90"/>
      <c r="FV6" s="91"/>
      <c r="FW6" s="91"/>
      <c r="FX6" s="92"/>
      <c r="FY6" s="88">
        <v>4</v>
      </c>
      <c r="FZ6" s="87" t="str">
        <f t="array" ref="FZ6">IFERROR(INDEX(조사표[],SMALL(IF((GD$1=조사표[개체번호])*(GG$1=조사표[줄기번호])*(FY6=조사표[개화마디]),ROW(조사표[조사일자])-ROW(생육조사!$P$2)+1),1),2),"")</f>
        <v/>
      </c>
      <c r="GA6" s="87" t="str">
        <f t="array" ref="GA6">IFERROR(INDEX(조사표[],SMALL(IF((GD$1=조사표[개체번호])*(GG$1=조사표[줄기번호])*(FY6=조사표[착과마디]),ROW(조사표[조사일자])-ROW(생육조사!$P$2)+1),1),2),"")</f>
        <v/>
      </c>
      <c r="GB6" s="87" t="str">
        <f t="array" ref="GB6">IFERROR(INDEX(조사표[],SMALL(IF((GD$1=조사표[개체번호])*(GG$1=조사표[줄기번호])*(FY6=조사표[열매마디]),ROW(조사표[조사일자])-ROW(생육조사!$P$2)+1),1),2),"")</f>
        <v/>
      </c>
      <c r="GC6" s="87" t="str">
        <f t="array" ref="GC6">IFERROR(INDEX(조사표[],SMALL(IF((GD$1=조사표[개체번호])*(GG$1=조사표[줄기번호])*(FY6=조사표[수확마디]),ROW(조사표[조사일자])-ROW(생육조사!$P$2)+1),1),2),"")</f>
        <v/>
      </c>
      <c r="GD6" s="90"/>
      <c r="GE6" s="90"/>
      <c r="GF6" s="91"/>
      <c r="GG6" s="91"/>
      <c r="GH6" s="92"/>
      <c r="GI6" s="88">
        <v>4</v>
      </c>
      <c r="GJ6" s="87" t="str">
        <f t="array" ref="GJ6">IFERROR(INDEX(조사표[],SMALL(IF((GN$1=조사표[개체번호])*(GQ$1=조사표[줄기번호])*(GI6=조사표[개화마디]),ROW(조사표[조사일자])-ROW(생육조사!$P$2)+1),1),2),"")</f>
        <v/>
      </c>
      <c r="GK6" s="87" t="str">
        <f t="array" ref="GK6">IFERROR(INDEX(조사표[],SMALL(IF((GN$1=조사표[개체번호])*(GQ$1=조사표[줄기번호])*(GI6=조사표[착과마디]),ROW(조사표[조사일자])-ROW(생육조사!$P$2)+1),1),2),"")</f>
        <v/>
      </c>
      <c r="GL6" s="87" t="str">
        <f t="array" ref="GL6">IFERROR(INDEX(조사표[],SMALL(IF((GN$1=조사표[개체번호])*(GQ$1=조사표[줄기번호])*(GI6=조사표[열매마디]),ROW(조사표[조사일자])-ROW(생육조사!$P$2)+1),1),2),"")</f>
        <v/>
      </c>
      <c r="GM6" s="87" t="str">
        <f t="array" ref="GM6">IFERROR(INDEX(조사표[],SMALL(IF((GN$1=조사표[개체번호])*(GQ$1=조사표[줄기번호])*(GI6=조사표[수확마디]),ROW(조사표[조사일자])-ROW(생육조사!$P$2)+1),1),2),"")</f>
        <v/>
      </c>
      <c r="GN6" s="90"/>
      <c r="GO6" s="90"/>
      <c r="GP6" s="91"/>
      <c r="GQ6" s="91"/>
      <c r="GR6" s="92"/>
      <c r="GS6" s="88">
        <v>4</v>
      </c>
      <c r="GT6" s="87" t="str">
        <f t="array" ref="GT6">IFERROR(INDEX(조사표[],SMALL(IF((GX$1=조사표[개체번호])*(HA$1=조사표[줄기번호])*(GS6=조사표[개화마디]),ROW(조사표[조사일자])-ROW(생육조사!$P$2)+1),1),2),"")</f>
        <v/>
      </c>
      <c r="GU6" s="87" t="str">
        <f t="array" ref="GU6">IFERROR(INDEX(조사표[],SMALL(IF((GX$1=조사표[개체번호])*(HA$1=조사표[줄기번호])*(GS6=조사표[착과마디]),ROW(조사표[조사일자])-ROW(생육조사!$P$2)+1),1),2),"")</f>
        <v/>
      </c>
      <c r="GV6" s="87" t="str">
        <f t="array" ref="GV6">IFERROR(INDEX(조사표[],SMALL(IF((GX$1=조사표[개체번호])*(HA$1=조사표[줄기번호])*(GS6=조사표[열매마디]),ROW(조사표[조사일자])-ROW(생육조사!$P$2)+1),1),2),"")</f>
        <v/>
      </c>
      <c r="GW6" s="87" t="str">
        <f t="array" ref="GW6">IFERROR(INDEX(조사표[],SMALL(IF((GX$1=조사표[개체번호])*(HA$1=조사표[줄기번호])*(GS6=조사표[수확마디]),ROW(조사표[조사일자])-ROW(생육조사!$P$2)+1),1),2),"")</f>
        <v/>
      </c>
      <c r="GX6" s="90"/>
      <c r="GY6" s="90"/>
      <c r="GZ6" s="91"/>
      <c r="HA6" s="91"/>
      <c r="HB6" s="92"/>
      <c r="HC6" s="88">
        <v>4</v>
      </c>
      <c r="HD6" s="87" t="str">
        <f t="array" ref="HD6">IFERROR(INDEX(조사표[],SMALL(IF((HH$1=조사표[개체번호])*(HK$1=조사표[줄기번호])*(HC6=조사표[개화마디]),ROW(조사표[조사일자])-ROW(생육조사!$P$2)+1),1),2),"")</f>
        <v/>
      </c>
      <c r="HE6" s="87" t="str">
        <f t="array" ref="HE6">IFERROR(INDEX(조사표[],SMALL(IF((HH$1=조사표[개체번호])*(HK$1=조사표[줄기번호])*(HC6=조사표[착과마디]),ROW(조사표[조사일자])-ROW(생육조사!$P$2)+1),1),2),"")</f>
        <v/>
      </c>
      <c r="HF6" s="87" t="str">
        <f t="array" ref="HF6">IFERROR(INDEX(조사표[],SMALL(IF((HH$1=조사표[개체번호])*(HK$1=조사표[줄기번호])*(HC6=조사표[열매마디]),ROW(조사표[조사일자])-ROW(생육조사!$P$2)+1),1),2),"")</f>
        <v/>
      </c>
      <c r="HG6" s="87" t="str">
        <f t="array" ref="HG6">IFERROR(INDEX(조사표[],SMALL(IF((HH$1=조사표[개체번호])*(HK$1=조사표[줄기번호])*(HC6=조사표[수확마디]),ROW(조사표[조사일자])-ROW(생육조사!$P$2)+1),1),2),"")</f>
        <v/>
      </c>
      <c r="HH6" s="90"/>
      <c r="HI6" s="90"/>
      <c r="HJ6" s="91"/>
      <c r="HK6" s="91"/>
      <c r="HL6" s="92"/>
      <c r="HM6" s="93">
        <v>4</v>
      </c>
      <c r="HN6" s="87" t="str">
        <f t="array" ref="HN6">IFERROR(INDEX(조사표[],SMALL(IF((HR$1=조사표[개체번호])*(HU$1=조사표[줄기번호])*(HM6=조사표[개화마디]),ROW(조사표[조사일자])-ROW(생육조사!$P$2)+1),1),2),"")</f>
        <v/>
      </c>
      <c r="HO6" s="87" t="str">
        <f t="array" ref="HO6">IFERROR(INDEX(조사표[],SMALL(IF((HR$1=조사표[개체번호])*(HU$1=조사표[줄기번호])*(HM6=조사표[착과마디]),ROW(조사표[조사일자])-ROW(생육조사!$P$2)+1),1),2),"")</f>
        <v/>
      </c>
      <c r="HP6" s="87" t="str">
        <f t="array" ref="HP6">IFERROR(INDEX(조사표[],SMALL(IF((HR$1=조사표[개체번호])*(HU$1=조사표[줄기번호])*(HM6=조사표[열매마디]),ROW(조사표[조사일자])-ROW(생육조사!$P$2)+1),1),2),"")</f>
        <v/>
      </c>
      <c r="HQ6" s="87" t="str">
        <f t="array" ref="HQ6">IFERROR(INDEX(조사표[],SMALL(IF((HR$1=조사표[개체번호])*(HU$1=조사표[줄기번호])*(HM6=조사표[수확마디]),ROW(조사표[조사일자])-ROW(생육조사!$P$2)+1),1),2),"")</f>
        <v/>
      </c>
      <c r="HR6" s="90"/>
      <c r="HS6" s="90"/>
      <c r="HT6" s="91"/>
      <c r="HU6" s="91"/>
      <c r="HV6" s="92"/>
      <c r="HW6" s="93">
        <v>4</v>
      </c>
      <c r="HX6" s="87" t="str">
        <f t="array" ref="HX6">IFERROR(INDEX(조사표[],SMALL(IF((IB$1=조사표[개체번호])*(IE$1=조사표[줄기번호])*(HW6=조사표[개화마디]),ROW(조사표[조사일자])-ROW(생육조사!$P$2)+1),1),2),"")</f>
        <v/>
      </c>
      <c r="HY6" s="87" t="str">
        <f t="array" ref="HY6">IFERROR(INDEX(조사표[],SMALL(IF((IB$1=조사표[개체번호])*(IE$1=조사표[줄기번호])*(HW6=조사표[착과마디]),ROW(조사표[조사일자])-ROW(생육조사!$P$2)+1),1),2),"")</f>
        <v/>
      </c>
      <c r="HZ6" s="87" t="str">
        <f t="array" ref="HZ6">IFERROR(INDEX(조사표[],SMALL(IF((IB$1=조사표[개체번호])*(IE$1=조사표[줄기번호])*(HW6=조사표[열매마디]),ROW(조사표[조사일자])-ROW(생육조사!$P$2)+1),1),2),"")</f>
        <v/>
      </c>
      <c r="IA6" s="87" t="str">
        <f t="array" ref="IA6">IFERROR(INDEX(조사표[],SMALL(IF((IB$1=조사표[개체번호])*(IE$1=조사표[줄기번호])*(HW6=조사표[수확마디]),ROW(조사표[조사일자])-ROW(생육조사!$P$2)+1),1),2),"")</f>
        <v/>
      </c>
      <c r="IB6" s="90"/>
      <c r="IC6" s="90"/>
      <c r="ID6" s="91"/>
      <c r="IE6" s="91"/>
      <c r="IF6" s="92"/>
      <c r="IG6" s="93">
        <v>4</v>
      </c>
      <c r="IH6" s="87" t="str">
        <f t="array" ref="IH6">IFERROR(INDEX(조사표[],SMALL(IF((IL$1=조사표[개체번호])*(IO$1=조사표[줄기번호])*(IG6=조사표[개화마디]),ROW(조사표[조사일자])-ROW(생육조사!$P$2)+1),1),2),"")</f>
        <v/>
      </c>
      <c r="II6" s="87" t="str">
        <f t="array" ref="II6">IFERROR(INDEX(조사표[],SMALL(IF((IL$1=조사표[개체번호])*(IO$1=조사표[줄기번호])*(IG6=조사표[착과마디]),ROW(조사표[조사일자])-ROW(생육조사!$P$2)+1),1),2),"")</f>
        <v/>
      </c>
      <c r="IJ6" s="87" t="str">
        <f t="array" ref="IJ6">IFERROR(INDEX(조사표[],SMALL(IF((IL$1=조사표[개체번호])*(IO$1=조사표[줄기번호])*(IG6=조사표[열매마디]),ROW(조사표[조사일자])-ROW(생육조사!$P$2)+1),1),2),"")</f>
        <v/>
      </c>
      <c r="IK6" s="87" t="str">
        <f t="array" ref="IK6">IFERROR(INDEX(조사표[],SMALL(IF((IL$1=조사표[개체번호])*(IO$1=조사표[줄기번호])*(IG6=조사표[수확마디]),ROW(조사표[조사일자])-ROW(생육조사!$P$2)+1),1),2),"")</f>
        <v/>
      </c>
      <c r="IL6" s="90"/>
      <c r="IM6" s="90"/>
      <c r="IN6" s="91"/>
      <c r="IO6" s="91"/>
      <c r="IP6" s="92"/>
      <c r="IQ6" s="93">
        <v>4</v>
      </c>
      <c r="IR6" s="87" t="str">
        <f t="array" ref="IR6">IFERROR(INDEX(조사표[],SMALL(IF((IV$1=조사표[개체번호])*(IY$1=조사표[줄기번호])*(IQ6=조사표[개화마디]),ROW(조사표[조사일자])-ROW(생육조사!$P$2)+1),1),2),"")</f>
        <v/>
      </c>
      <c r="IS6" s="87" t="str">
        <f t="array" ref="IS6">IFERROR(INDEX(조사표[],SMALL(IF((IV$1=조사표[개체번호])*(IY$1=조사표[줄기번호])*(IQ6=조사표[착과마디]),ROW(조사표[조사일자])-ROW(생육조사!$P$2)+1),1),2),"")</f>
        <v/>
      </c>
      <c r="IT6" s="87" t="str">
        <f t="array" ref="IT6">IFERROR(INDEX(조사표[],SMALL(IF((IV$1=조사표[개체번호])*(IY$1=조사표[줄기번호])*(IQ6=조사표[열매마디]),ROW(조사표[조사일자])-ROW(생육조사!$P$2)+1),1),2),"")</f>
        <v/>
      </c>
      <c r="IU6" s="87" t="str">
        <f t="array" ref="IU6">IFERROR(INDEX(조사표[],SMALL(IF((IV$1=조사표[개체번호])*(IY$1=조사표[줄기번호])*(IQ6=조사표[수확마디]),ROW(조사표[조사일자])-ROW(생육조사!$P$2)+1),1),2),"")</f>
        <v/>
      </c>
      <c r="IV6" s="90"/>
      <c r="IW6" s="90"/>
      <c r="IX6" s="91"/>
      <c r="IY6" s="91"/>
      <c r="IZ6" s="92"/>
      <c r="JA6" s="93">
        <v>4</v>
      </c>
      <c r="JB6" s="87" t="str">
        <f t="array" ref="JB6">IFERROR(INDEX(조사표[],SMALL(IF((JF$1=조사표[개체번호])*(JI$1=조사표[줄기번호])*(JA6=조사표[개화마디]),ROW(조사표[조사일자])-ROW(생육조사!$P$2)+1),1),2),"")</f>
        <v/>
      </c>
      <c r="JC6" s="87" t="str">
        <f t="array" ref="JC6">IFERROR(INDEX(조사표[],SMALL(IF((JF$1=조사표[개체번호])*(JI$1=조사표[줄기번호])*(JA6=조사표[착과마디]),ROW(조사표[조사일자])-ROW(생육조사!$P$2)+1),1),2),"")</f>
        <v/>
      </c>
      <c r="JD6" s="87" t="str">
        <f t="array" ref="JD6">IFERROR(INDEX(조사표[],SMALL(IF((JF$1=조사표[개체번호])*(JI$1=조사표[줄기번호])*(JA6=조사표[열매마디]),ROW(조사표[조사일자])-ROW(생육조사!$P$2)+1),1),2),"")</f>
        <v/>
      </c>
      <c r="JE6" s="87" t="str">
        <f t="array" ref="JE6">IFERROR(INDEX(조사표[],SMALL(IF((JF$1=조사표[개체번호])*(JI$1=조사표[줄기번호])*(JA6=조사표[수확마디]),ROW(조사표[조사일자])-ROW(생육조사!$P$2)+1),1),2),"")</f>
        <v/>
      </c>
      <c r="JF6" s="90"/>
      <c r="JG6" s="90"/>
      <c r="JH6" s="91"/>
      <c r="JI6" s="91"/>
      <c r="JJ6" s="92"/>
      <c r="JK6" s="93">
        <v>4</v>
      </c>
      <c r="JL6" s="87" t="str">
        <f t="array" ref="JL6">IFERROR(INDEX(조사표[],SMALL(IF((JP$1=조사표[개체번호])*(JS$1=조사표[줄기번호])*(JK6=조사표[개화마디]),ROW(조사표[조사일자])-ROW(생육조사!$P$2)+1),1),2),"")</f>
        <v/>
      </c>
      <c r="JM6" s="87" t="str">
        <f t="array" ref="JM6">IFERROR(INDEX(조사표[],SMALL(IF((JP$1=조사표[개체번호])*(JS$1=조사표[줄기번호])*(JK6=조사표[착과마디]),ROW(조사표[조사일자])-ROW(생육조사!$P$2)+1),1),2),"")</f>
        <v/>
      </c>
      <c r="JN6" s="87" t="str">
        <f t="array" ref="JN6">IFERROR(INDEX(조사표[],SMALL(IF((JP$1=조사표[개체번호])*(JS$1=조사표[줄기번호])*(JK6=조사표[열매마디]),ROW(조사표[조사일자])-ROW(생육조사!$P$2)+1),1),2),"")</f>
        <v/>
      </c>
      <c r="JO6" s="87" t="str">
        <f t="array" ref="JO6">IFERROR(INDEX(조사표[],SMALL(IF((JP$1=조사표[개체번호])*(JS$1=조사표[줄기번호])*(JK6=조사표[수확마디]),ROW(조사표[조사일자])-ROW(생육조사!$P$2)+1),1),2),"")</f>
        <v/>
      </c>
      <c r="JP6" s="90"/>
      <c r="JQ6" s="90"/>
      <c r="JR6" s="91"/>
      <c r="JS6" s="91"/>
      <c r="JT6" s="92"/>
      <c r="JU6" s="93">
        <v>4</v>
      </c>
      <c r="JV6" s="87" t="str">
        <f t="array" ref="JV6">IFERROR(INDEX(조사표[],SMALL(IF((JZ$1=조사표[개체번호])*(KC$1=조사표[줄기번호])*(JU6=조사표[개화마디]),ROW(조사표[조사일자])-ROW(생육조사!$P$2)+1),1),2),"")</f>
        <v/>
      </c>
      <c r="JW6" s="87" t="str">
        <f t="array" ref="JW6">IFERROR(INDEX(조사표[],SMALL(IF((JZ$1=조사표[개체번호])*(KC$1=조사표[줄기번호])*(JU6=조사표[착과마디]),ROW(조사표[조사일자])-ROW(생육조사!$P$2)+1),1),2),"")</f>
        <v/>
      </c>
      <c r="JX6" s="87" t="str">
        <f t="array" ref="JX6">IFERROR(INDEX(조사표[],SMALL(IF((JZ$1=조사표[개체번호])*(KC$1=조사표[줄기번호])*(JU6=조사표[열매마디]),ROW(조사표[조사일자])-ROW(생육조사!$P$2)+1),1),2),"")</f>
        <v/>
      </c>
      <c r="JY6" s="87" t="str">
        <f t="array" ref="JY6">IFERROR(INDEX(조사표[],SMALL(IF((JZ$1=조사표[개체번호])*(KC$1=조사표[줄기번호])*(JU6=조사표[수확마디]),ROW(조사표[조사일자])-ROW(생육조사!$P$2)+1),1),2),"")</f>
        <v/>
      </c>
      <c r="JZ6" s="90"/>
      <c r="KA6" s="90"/>
      <c r="KB6" s="91"/>
      <c r="KC6" s="91"/>
      <c r="KD6" s="92"/>
      <c r="KE6" s="93">
        <v>4</v>
      </c>
      <c r="KF6" s="87" t="str">
        <f t="array" ref="KF6">IFERROR(INDEX(조사표[],SMALL(IF((KJ$1=조사표[개체번호])*(KM$1=조사표[줄기번호])*(KE6=조사표[개화마디]),ROW(조사표[조사일자])-ROW(생육조사!$P$2)+1),1),2),"")</f>
        <v/>
      </c>
      <c r="KG6" s="87" t="str">
        <f t="array" ref="KG6">IFERROR(INDEX(조사표[],SMALL(IF((KJ$1=조사표[개체번호])*(KM$1=조사표[줄기번호])*(KE6=조사표[착과마디]),ROW(조사표[조사일자])-ROW(생육조사!$P$2)+1),1),2),"")</f>
        <v/>
      </c>
      <c r="KH6" s="87" t="str">
        <f t="array" ref="KH6">IFERROR(INDEX(조사표[],SMALL(IF((KJ$1=조사표[개체번호])*(KM$1=조사표[줄기번호])*(KE6=조사표[열매마디]),ROW(조사표[조사일자])-ROW(생육조사!$P$2)+1),1),2),"")</f>
        <v/>
      </c>
      <c r="KI6" s="87" t="str">
        <f t="array" ref="KI6">IFERROR(INDEX(조사표[],SMALL(IF((KJ$1=조사표[개체번호])*(KM$1=조사표[줄기번호])*(KE6=조사표[수확마디]),ROW(조사표[조사일자])-ROW(생육조사!$P$2)+1),1),2),"")</f>
        <v/>
      </c>
      <c r="KJ6" s="90"/>
      <c r="KK6" s="90"/>
      <c r="KL6" s="91"/>
      <c r="KM6" s="91"/>
      <c r="KN6" s="92"/>
    </row>
    <row r="7" spans="1:300">
      <c r="A7" s="15">
        <v>5</v>
      </c>
      <c r="B7" s="6" t="str">
        <f t="array" ref="B7">IFERROR(INDEX(조사표[],SMALL(IF((F$1=조사표[개체번호])*(I$1=조사표[줄기번호])*(A7=조사표[개화마디]),ROW(조사표[조사일자])-ROW(생육조사!$P$2)+1),1),2),"")</f>
        <v/>
      </c>
      <c r="C7" s="87" t="str">
        <f t="array" ref="C7">IFERROR(INDEX(조사표[],SMALL(IF((F$1=조사표[개체번호])*(I$1=조사표[줄기번호])*(A7=조사표[착과마디]),ROW(조사표[조사일자])-ROW(생육조사!$P$2)+1),1),2),"")</f>
        <v/>
      </c>
      <c r="D7" s="6" t="str">
        <f t="array" ref="D7">IFERROR(INDEX(조사표[],SMALL(IF((F$1=조사표[개체번호])*(I$1=조사표[줄기번호])*(A7=조사표[열매마디]),ROW(조사표[조사일자])-ROW(생육조사!$P$2)+1),1),2),"")</f>
        <v/>
      </c>
      <c r="E7" s="6" t="str">
        <f t="array" ref="E7">IFERROR(INDEX(조사표[],SMALL(IF((F$1=조사표[개체번호])*(I$1=조사표[줄기번호])*(A7=조사표[수확마디]),ROW(조사표[조사일자])-ROW(생육조사!$P$2)+1),1),2),"")</f>
        <v/>
      </c>
      <c r="F7" s="19"/>
      <c r="G7" s="19"/>
      <c r="H7" s="20"/>
      <c r="I7" s="20"/>
      <c r="J7" s="21"/>
      <c r="K7" s="86">
        <v>5</v>
      </c>
      <c r="L7" s="6" t="str">
        <f t="array" ref="L7">IFERROR(INDEX(조사표[],SMALL(IF((P$1=조사표[개체번호])*(S$1=조사표[줄기번호])*(K7=조사표[개화마디]),ROW(조사표[조사일자])-ROW(생육조사!$P$2)+1),1),2),"")</f>
        <v/>
      </c>
      <c r="M7" s="6" t="str">
        <f t="array" ref="M7">IFERROR(INDEX(조사표[],SMALL(IF((P$1=조사표[개체번호])*(S$1=조사표[줄기번호])*(K7=조사표[착과마디]),ROW(조사표[조사일자])-ROW(생육조사!$P$2)+1),1),2),"")</f>
        <v/>
      </c>
      <c r="N7" s="6" t="str">
        <f t="array" ref="N7">IFERROR(INDEX(조사표[],SMALL(IF((P$1=조사표[개체번호])*(S$1=조사표[줄기번호])*(K7=조사표[열매마디]),ROW(조사표[조사일자])-ROW(생육조사!$P$2)+1),1),2),"")</f>
        <v/>
      </c>
      <c r="O7" s="6" t="str">
        <f t="array" ref="O7">IFERROR(INDEX(조사표[],SMALL(IF((P$1=조사표[개체번호])*(S$1=조사표[줄기번호])*(K7=조사표[수확마디]),ROW(조사표[조사일자])-ROW(생육조사!$P$2)+1),1),2),"")</f>
        <v/>
      </c>
      <c r="P7" s="19"/>
      <c r="Q7" s="19"/>
      <c r="R7" s="20"/>
      <c r="S7" s="20"/>
      <c r="T7" s="21"/>
      <c r="U7" s="88">
        <v>5</v>
      </c>
      <c r="V7" s="87" t="str">
        <f t="array" ref="V7">IFERROR(INDEX(조사표[],SMALL(IF((Z$1=조사표[개체번호])*(AC$1=조사표[줄기번호])*(U7=조사표[개화마디]),ROW(조사표[조사일자])-ROW(생육조사!$P$2)+1),1),2),"")</f>
        <v/>
      </c>
      <c r="W7" s="87" t="str">
        <f t="array" ref="W7">IFERROR(INDEX(조사표[],SMALL(IF((Z$1=조사표[개체번호])*(AC$1=조사표[줄기번호])*(U7=조사표[착과마디]),ROW(조사표[조사일자])-ROW(생육조사!$P$2)+1),1),2),"")</f>
        <v/>
      </c>
      <c r="X7" s="87" t="str">
        <f t="array" ref="X7">IFERROR(INDEX(조사표[],SMALL(IF((Z$1=조사표[개체번호])*(AC$1=조사표[줄기번호])*(U7=조사표[열매마디]),ROW(조사표[조사일자])-ROW(생육조사!$P$2)+1),1),2),"")</f>
        <v/>
      </c>
      <c r="Y7" s="87" t="str">
        <f t="array" ref="Y7">IFERROR(INDEX(조사표[],SMALL(IF((Z$1=조사표[개체번호])*(AC$1=조사표[줄기번호])*(U7=조사표[수확마디]),ROW(조사표[조사일자])-ROW(생육조사!$P$2)+1),1),2),"")</f>
        <v/>
      </c>
      <c r="Z7" s="90"/>
      <c r="AA7" s="90"/>
      <c r="AB7" s="91"/>
      <c r="AC7" s="91"/>
      <c r="AD7" s="92"/>
      <c r="AE7" s="88">
        <v>5</v>
      </c>
      <c r="AF7" s="87" t="str">
        <f t="array" ref="AF7">IFERROR(INDEX(조사표[],SMALL(IF((AJ$1=조사표[개체번호])*(AM$1=조사표[줄기번호])*(AE7=조사표[개화마디]),ROW(조사표[조사일자])-ROW(생육조사!$P$2)+1),1),2),"")</f>
        <v/>
      </c>
      <c r="AG7" s="87" t="str">
        <f t="array" ref="AG7">IFERROR(INDEX(조사표[],SMALL(IF((AJ$1=조사표[개체번호])*(AM$1=조사표[줄기번호])*(AE7=조사표[착과마디]),ROW(조사표[조사일자])-ROW(생육조사!$P$2)+1),1),2),"")</f>
        <v/>
      </c>
      <c r="AH7" s="87" t="str">
        <f t="array" ref="AH7">IFERROR(INDEX(조사표[],SMALL(IF((AJ$1=조사표[개체번호])*(AM$1=조사표[줄기번호])*(AE7=조사표[열매마디]),ROW(조사표[조사일자])-ROW(생육조사!$P$2)+1),1),2),"")</f>
        <v/>
      </c>
      <c r="AI7" s="87" t="str">
        <f t="array" ref="AI7">IFERROR(INDEX(조사표[],SMALL(IF((AJ$1=조사표[개체번호])*(AM$1=조사표[줄기번호])*(AE7=조사표[수확마디]),ROW(조사표[조사일자])-ROW(생육조사!$P$2)+1),1),2),"")</f>
        <v/>
      </c>
      <c r="AJ7" s="90"/>
      <c r="AK7" s="90"/>
      <c r="AL7" s="91"/>
      <c r="AM7" s="91"/>
      <c r="AN7" s="92"/>
      <c r="AO7" s="88">
        <v>5</v>
      </c>
      <c r="AP7" s="87" t="str">
        <f t="array" ref="AP7">IFERROR(INDEX(조사표[],SMALL(IF((AT$1=조사표[개체번호])*(AW$1=조사표[줄기번호])*(AO7=조사표[개화마디]),ROW(조사표[조사일자])-ROW(생육조사!$P$2)+1),1),2),"")</f>
        <v/>
      </c>
      <c r="AQ7" s="87" t="str">
        <f t="array" ref="AQ7">IFERROR(INDEX(조사표[],SMALL(IF((AT$1=조사표[개체번호])*(AW$1=조사표[줄기번호])*(AO7=조사표[착과마디]),ROW(조사표[조사일자])-ROW(생육조사!$P$2)+1),1),2),"")</f>
        <v/>
      </c>
      <c r="AR7" s="87" t="str">
        <f t="array" ref="AR7">IFERROR(INDEX(조사표[],SMALL(IF((AT$1=조사표[개체번호])*(AW$1=조사표[줄기번호])*(AO7=조사표[열매마디]),ROW(조사표[조사일자])-ROW(생육조사!$P$2)+1),1),2),"")</f>
        <v/>
      </c>
      <c r="AS7" s="87" t="str">
        <f t="array" ref="AS7">IFERROR(INDEX(조사표[],SMALL(IF((AT$1=조사표[개체번호])*(AW$1=조사표[줄기번호])*(AO7=조사표[수확마디]),ROW(조사표[조사일자])-ROW(생육조사!$P$2)+1),1),2),"")</f>
        <v/>
      </c>
      <c r="AT7" s="90"/>
      <c r="AU7" s="90"/>
      <c r="AV7" s="91"/>
      <c r="AW7" s="91"/>
      <c r="AX7" s="92"/>
      <c r="AY7" s="88">
        <v>5</v>
      </c>
      <c r="AZ7" s="87" t="str">
        <f t="array" ref="AZ7">IFERROR(INDEX(조사표[],SMALL(IF((BD$1=조사표[개체번호])*(BG$1=조사표[줄기번호])*(AY7=조사표[개화마디]),ROW(조사표[조사일자])-ROW(생육조사!$P$2)+1),1),2),"")</f>
        <v/>
      </c>
      <c r="BA7" s="87" t="str">
        <f t="array" ref="BA7">IFERROR(INDEX(조사표[],SMALL(IF((BD$1=조사표[개체번호])*(BG$1=조사표[줄기번호])*(AY7=조사표[착과마디]),ROW(조사표[조사일자])-ROW(생육조사!$P$2)+1),1),2),"")</f>
        <v/>
      </c>
      <c r="BB7" s="87" t="str">
        <f t="array" ref="BB7">IFERROR(INDEX(조사표[],SMALL(IF((BD$1=조사표[개체번호])*(BG$1=조사표[줄기번호])*(AY7=조사표[열매마디]),ROW(조사표[조사일자])-ROW(생육조사!$P$2)+1),1),2),"")</f>
        <v/>
      </c>
      <c r="BC7" s="87" t="str">
        <f t="array" ref="BC7">IFERROR(INDEX(조사표[],SMALL(IF((BD$1=조사표[개체번호])*(BG$1=조사표[줄기번호])*(AY7=조사표[수확마디]),ROW(조사표[조사일자])-ROW(생육조사!$P$2)+1),1),2),"")</f>
        <v/>
      </c>
      <c r="BD7" s="90"/>
      <c r="BE7" s="90"/>
      <c r="BF7" s="91"/>
      <c r="BG7" s="91"/>
      <c r="BH7" s="92"/>
      <c r="BI7" s="88">
        <v>5</v>
      </c>
      <c r="BJ7" s="87" t="str">
        <f t="array" ref="BJ7">IFERROR(INDEX(조사표[],SMALL(IF((BN$1=조사표[개체번호])*(BQ$1=조사표[줄기번호])*(BI7=조사표[개화마디]),ROW(조사표[조사일자])-ROW(생육조사!$P$2)+1),1),2),"")</f>
        <v/>
      </c>
      <c r="BK7" s="87" t="str">
        <f t="array" ref="BK7">IFERROR(INDEX(조사표[],SMALL(IF((BN$1=조사표[개체번호])*(BQ$1=조사표[줄기번호])*(BI7=조사표[착과마디]),ROW(조사표[조사일자])-ROW(생육조사!$P$2)+1),1),2),"")</f>
        <v/>
      </c>
      <c r="BL7" s="87" t="str">
        <f t="array" ref="BL7">IFERROR(INDEX(조사표[],SMALL(IF((BN$1=조사표[개체번호])*(BQ$1=조사표[줄기번호])*(BI7=조사표[열매마디]),ROW(조사표[조사일자])-ROW(생육조사!$P$2)+1),1),2),"")</f>
        <v/>
      </c>
      <c r="BM7" s="87" t="str">
        <f t="array" ref="BM7">IFERROR(INDEX(조사표[],SMALL(IF((BN$1=조사표[개체번호])*(BQ$1=조사표[줄기번호])*(BI7=조사표[수확마디]),ROW(조사표[조사일자])-ROW(생육조사!$P$2)+1),1),2),"")</f>
        <v/>
      </c>
      <c r="BN7" s="90"/>
      <c r="BO7" s="90"/>
      <c r="BP7" s="91"/>
      <c r="BQ7" s="91"/>
      <c r="BR7" s="92"/>
      <c r="BS7" s="88">
        <v>5</v>
      </c>
      <c r="BT7" s="87" t="str">
        <f t="array" ref="BT7">IFERROR(INDEX(조사표[],SMALL(IF((BX$1=조사표[개체번호])*(CA$1=조사표[줄기번호])*(BS7=조사표[개화마디]),ROW(조사표[조사일자])-ROW(생육조사!$P$2)+1),1),2),"")</f>
        <v/>
      </c>
      <c r="BU7" s="87" t="str">
        <f t="array" ref="BU7">IFERROR(INDEX(조사표[],SMALL(IF((BX$1=조사표[개체번호])*(CA$1=조사표[줄기번호])*(BS7=조사표[착과마디]),ROW(조사표[조사일자])-ROW(생육조사!$P$2)+1),1),2),"")</f>
        <v/>
      </c>
      <c r="BV7" s="87" t="str">
        <f t="array" ref="BV7">IFERROR(INDEX(조사표[],SMALL(IF((BX$1=조사표[개체번호])*(CA$1=조사표[줄기번호])*(BS7=조사표[열매마디]),ROW(조사표[조사일자])-ROW(생육조사!$P$2)+1),1),2),"")</f>
        <v/>
      </c>
      <c r="BW7" s="87" t="str">
        <f t="array" ref="BW7">IFERROR(INDEX(조사표[],SMALL(IF((BX$1=조사표[개체번호])*(CA$1=조사표[줄기번호])*(BS7=조사표[수확마디]),ROW(조사표[조사일자])-ROW(생육조사!$P$2)+1),1),2),"")</f>
        <v/>
      </c>
      <c r="BX7" s="90"/>
      <c r="BY7" s="90"/>
      <c r="BZ7" s="91"/>
      <c r="CA7" s="91"/>
      <c r="CB7" s="92"/>
      <c r="CC7" s="88">
        <v>5</v>
      </c>
      <c r="CD7" s="87" t="str">
        <f t="array" ref="CD7">IFERROR(INDEX(조사표[],SMALL(IF((CH$1=조사표[개체번호])*(CK$1=조사표[줄기번호])*(CC7=조사표[개화마디]),ROW(조사표[조사일자])-ROW(생육조사!$P$2)+1),1),2),"")</f>
        <v/>
      </c>
      <c r="CE7" s="87" t="str">
        <f t="array" ref="CE7">IFERROR(INDEX(조사표[],SMALL(IF((CH$1=조사표[개체번호])*(CK$1=조사표[줄기번호])*(CC7=조사표[착과마디]),ROW(조사표[조사일자])-ROW(생육조사!$P$2)+1),1),2),"")</f>
        <v/>
      </c>
      <c r="CF7" s="87" t="str">
        <f t="array" ref="CF7">IFERROR(INDEX(조사표[],SMALL(IF((CH$1=조사표[개체번호])*(CK$1=조사표[줄기번호])*(CC7=조사표[열매마디]),ROW(조사표[조사일자])-ROW(생육조사!$P$2)+1),1),2),"")</f>
        <v/>
      </c>
      <c r="CG7" s="87" t="str">
        <f t="array" ref="CG7">IFERROR(INDEX(조사표[],SMALL(IF((CH$1=조사표[개체번호])*(CK$1=조사표[줄기번호])*(CC7=조사표[수확마디]),ROW(조사표[조사일자])-ROW(생육조사!$P$2)+1),1),2),"")</f>
        <v/>
      </c>
      <c r="CH7" s="90"/>
      <c r="CI7" s="90"/>
      <c r="CJ7" s="91"/>
      <c r="CK7" s="91"/>
      <c r="CL7" s="92"/>
      <c r="CM7" s="88">
        <v>5</v>
      </c>
      <c r="CN7" s="87" t="str">
        <f t="array" ref="CN7">IFERROR(INDEX(조사표[],SMALL(IF((CR$1=조사표[개체번호])*(CU$1=조사표[줄기번호])*(CM7=조사표[개화마디]),ROW(조사표[조사일자])-ROW(생육조사!$P$2)+1),1),2),"")</f>
        <v/>
      </c>
      <c r="CO7" s="87" t="str">
        <f t="array" ref="CO7">IFERROR(INDEX(조사표[],SMALL(IF((CR$1=조사표[개체번호])*(CU$1=조사표[줄기번호])*(CM7=조사표[착과마디]),ROW(조사표[조사일자])-ROW(생육조사!$P$2)+1),1),2),"")</f>
        <v/>
      </c>
      <c r="CP7" s="87" t="str">
        <f t="array" ref="CP7">IFERROR(INDEX(조사표[],SMALL(IF((CR$1=조사표[개체번호])*(CU$1=조사표[줄기번호])*(CM7=조사표[열매마디]),ROW(조사표[조사일자])-ROW(생육조사!$P$2)+1),1),2),"")</f>
        <v/>
      </c>
      <c r="CQ7" s="87" t="str">
        <f t="array" ref="CQ7">IFERROR(INDEX(조사표[],SMALL(IF((CR$1=조사표[개체번호])*(CU$1=조사표[줄기번호])*(CM7=조사표[수확마디]),ROW(조사표[조사일자])-ROW(생육조사!$P$2)+1),1),2),"")</f>
        <v/>
      </c>
      <c r="CR7" s="90"/>
      <c r="CS7" s="90"/>
      <c r="CT7" s="91"/>
      <c r="CU7" s="91"/>
      <c r="CV7" s="92"/>
      <c r="CW7" s="88">
        <v>5</v>
      </c>
      <c r="CX7" s="87" t="str">
        <f t="array" ref="CX7">IFERROR(INDEX(조사표[],SMALL(IF((DB$1=조사표[개체번호])*(DE$1=조사표[줄기번호])*(CW7=조사표[개화마디]),ROW(조사표[조사일자])-ROW(생육조사!$P$2)+1),1),2),"")</f>
        <v/>
      </c>
      <c r="CY7" s="87" t="str">
        <f t="array" ref="CY7">IFERROR(INDEX(조사표[],SMALL(IF((DB$1=조사표[개체번호])*(DE$1=조사표[줄기번호])*(CW7=조사표[착과마디]),ROW(조사표[조사일자])-ROW(생육조사!$P$2)+1),1),2),"")</f>
        <v/>
      </c>
      <c r="CZ7" s="87" t="str">
        <f t="array" ref="CZ7">IFERROR(INDEX(조사표[],SMALL(IF((DB$1=조사표[개체번호])*(DE$1=조사표[줄기번호])*(CW7=조사표[열매마디]),ROW(조사표[조사일자])-ROW(생육조사!$P$2)+1),1),2),"")</f>
        <v/>
      </c>
      <c r="DA7" s="87" t="str">
        <f t="array" ref="DA7">IFERROR(INDEX(조사표[],SMALL(IF((DB$1=조사표[개체번호])*(DE$1=조사표[줄기번호])*(CW7=조사표[수확마디]),ROW(조사표[조사일자])-ROW(생육조사!$P$2)+1),1),2),"")</f>
        <v/>
      </c>
      <c r="DB7" s="90"/>
      <c r="DC7" s="90"/>
      <c r="DD7" s="91"/>
      <c r="DE7" s="91"/>
      <c r="DF7" s="92"/>
      <c r="DG7" s="88">
        <v>5</v>
      </c>
      <c r="DH7" s="87" t="str">
        <f t="array" ref="DH7">IFERROR(INDEX(조사표[],SMALL(IF((DL$1=조사표[개체번호])*(DO$1=조사표[줄기번호])*(DG7=조사표[개화마디]),ROW(조사표[조사일자])-ROW(생육조사!$P$2)+1),1),2),"")</f>
        <v/>
      </c>
      <c r="DI7" s="87" t="str">
        <f t="array" ref="DI7">IFERROR(INDEX(조사표[],SMALL(IF((DL$1=조사표[개체번호])*(DO$1=조사표[줄기번호])*(DG7=조사표[착과마디]),ROW(조사표[조사일자])-ROW(생육조사!$P$2)+1),1),2),"")</f>
        <v/>
      </c>
      <c r="DJ7" s="87" t="str">
        <f t="array" ref="DJ7">IFERROR(INDEX(조사표[],SMALL(IF((DL$1=조사표[개체번호])*(DO$1=조사표[줄기번호])*(DG7=조사표[열매마디]),ROW(조사표[조사일자])-ROW(생육조사!$P$2)+1),1),2),"")</f>
        <v/>
      </c>
      <c r="DK7" s="87" t="str">
        <f t="array" ref="DK7">IFERROR(INDEX(조사표[],SMALL(IF((DL$1=조사표[개체번호])*(DO$1=조사표[줄기번호])*(DG7=조사표[수확마디]),ROW(조사표[조사일자])-ROW(생육조사!$P$2)+1),1),2),"")</f>
        <v/>
      </c>
      <c r="DL7" s="90"/>
      <c r="DM7" s="90"/>
      <c r="DN7" s="91"/>
      <c r="DO7" s="91"/>
      <c r="DP7" s="92"/>
      <c r="DQ7" s="88">
        <v>5</v>
      </c>
      <c r="DR7" s="87" t="str">
        <f t="array" ref="DR7">IFERROR(INDEX(조사표[],SMALL(IF((DV$1=조사표[개체번호])*(DY$1=조사표[줄기번호])*(DQ7=조사표[개화마디]),ROW(조사표[조사일자])-ROW(생육조사!$P$2)+1),1),2),"")</f>
        <v/>
      </c>
      <c r="DS7" s="87" t="str">
        <f t="array" ref="DS7">IFERROR(INDEX(조사표[],SMALL(IF((DV$1=조사표[개체번호])*(DY$1=조사표[줄기번호])*(DQ7=조사표[착과마디]),ROW(조사표[조사일자])-ROW(생육조사!$P$2)+1),1),2),"")</f>
        <v/>
      </c>
      <c r="DT7" s="87" t="str">
        <f t="array" ref="DT7">IFERROR(INDEX(조사표[],SMALL(IF((DV$1=조사표[개체번호])*(DY$1=조사표[줄기번호])*(DQ7=조사표[열매마디]),ROW(조사표[조사일자])-ROW(생육조사!$P$2)+1),1),2),"")</f>
        <v/>
      </c>
      <c r="DU7" s="87" t="str">
        <f t="array" ref="DU7">IFERROR(INDEX(조사표[],SMALL(IF((DV$1=조사표[개체번호])*(DY$1=조사표[줄기번호])*(DQ7=조사표[수확마디]),ROW(조사표[조사일자])-ROW(생육조사!$P$2)+1),1),2),"")</f>
        <v/>
      </c>
      <c r="DV7" s="90"/>
      <c r="DW7" s="90"/>
      <c r="DX7" s="91"/>
      <c r="DY7" s="91"/>
      <c r="DZ7" s="92"/>
      <c r="EA7" s="88">
        <v>5</v>
      </c>
      <c r="EB7" s="87" t="str">
        <f t="array" ref="EB7">IFERROR(INDEX(조사표[],SMALL(IF((EF$1=조사표[개체번호])*(EI$1=조사표[줄기번호])*(EA7=조사표[개화마디]),ROW(조사표[조사일자])-ROW(생육조사!$P$2)+1),1),2),"")</f>
        <v/>
      </c>
      <c r="EC7" s="87" t="str">
        <f t="array" ref="EC7">IFERROR(INDEX(조사표[],SMALL(IF((EF$1=조사표[개체번호])*(EI$1=조사표[줄기번호])*(EA7=조사표[착과마디]),ROW(조사표[조사일자])-ROW(생육조사!$P$2)+1),1),2),"")</f>
        <v/>
      </c>
      <c r="ED7" s="87" t="str">
        <f t="array" ref="ED7">IFERROR(INDEX(조사표[],SMALL(IF((EF$1=조사표[개체번호])*(EI$1=조사표[줄기번호])*(EA7=조사표[열매마디]),ROW(조사표[조사일자])-ROW(생육조사!$P$2)+1),1),2),"")</f>
        <v/>
      </c>
      <c r="EE7" s="87" t="str">
        <f t="array" ref="EE7">IFERROR(INDEX(조사표[],SMALL(IF((EF$1=조사표[개체번호])*(EI$1=조사표[줄기번호])*(EA7=조사표[수확마디]),ROW(조사표[조사일자])-ROW(생육조사!$P$2)+1),1),2),"")</f>
        <v/>
      </c>
      <c r="EF7" s="90"/>
      <c r="EG7" s="90"/>
      <c r="EH7" s="91"/>
      <c r="EI7" s="91"/>
      <c r="EJ7" s="92"/>
      <c r="EK7" s="88">
        <v>5</v>
      </c>
      <c r="EL7" s="87" t="str">
        <f t="array" ref="EL7">IFERROR(INDEX(조사표[],SMALL(IF((EP$1=조사표[개체번호])*(ES$1=조사표[줄기번호])*(EK7=조사표[개화마디]),ROW(조사표[조사일자])-ROW(생육조사!$P$2)+1),1),2),"")</f>
        <v/>
      </c>
      <c r="EM7" s="87" t="str">
        <f t="array" ref="EM7">IFERROR(INDEX(조사표[],SMALL(IF((EP$1=조사표[개체번호])*(ES$1=조사표[줄기번호])*(EK7=조사표[착과마디]),ROW(조사표[조사일자])-ROW(생육조사!$P$2)+1),1),2),"")</f>
        <v/>
      </c>
      <c r="EN7" s="87" t="str">
        <f t="array" ref="EN7">IFERROR(INDEX(조사표[],SMALL(IF((EP$1=조사표[개체번호])*(ES$1=조사표[줄기번호])*(EK7=조사표[열매마디]),ROW(조사표[조사일자])-ROW(생육조사!$P$2)+1),1),2),"")</f>
        <v/>
      </c>
      <c r="EO7" s="87" t="str">
        <f t="array" ref="EO7">IFERROR(INDEX(조사표[],SMALL(IF((EP$1=조사표[개체번호])*(ES$1=조사표[줄기번호])*(EK7=조사표[수확마디]),ROW(조사표[조사일자])-ROW(생육조사!$P$2)+1),1),2),"")</f>
        <v/>
      </c>
      <c r="EP7" s="90"/>
      <c r="EQ7" s="90"/>
      <c r="ER7" s="91"/>
      <c r="ES7" s="91"/>
      <c r="ET7" s="92"/>
      <c r="EU7" s="88">
        <v>5</v>
      </c>
      <c r="EV7" s="87" t="str">
        <f t="array" ref="EV7">IFERROR(INDEX(조사표[],SMALL(IF((EZ$1=조사표[개체번호])*(FC$1=조사표[줄기번호])*(EU7=조사표[개화마디]),ROW(조사표[조사일자])-ROW(생육조사!$P$2)+1),1),2),"")</f>
        <v/>
      </c>
      <c r="EW7" s="87" t="str">
        <f t="array" ref="EW7">IFERROR(INDEX(조사표[],SMALL(IF((EZ$1=조사표[개체번호])*(FC$1=조사표[줄기번호])*(EU7=조사표[착과마디]),ROW(조사표[조사일자])-ROW(생육조사!$P$2)+1),1),2),"")</f>
        <v/>
      </c>
      <c r="EX7" s="87" t="str">
        <f t="array" ref="EX7">IFERROR(INDEX(조사표[],SMALL(IF((EZ$1=조사표[개체번호])*(FC$1=조사표[줄기번호])*(EU7=조사표[열매마디]),ROW(조사표[조사일자])-ROW(생육조사!$P$2)+1),1),2),"")</f>
        <v/>
      </c>
      <c r="EY7" s="87" t="str">
        <f t="array" ref="EY7">IFERROR(INDEX(조사표[],SMALL(IF((EZ$1=조사표[개체번호])*(FC$1=조사표[줄기번호])*(EU7=조사표[수확마디]),ROW(조사표[조사일자])-ROW(생육조사!$P$2)+1),1),2),"")</f>
        <v/>
      </c>
      <c r="EZ7" s="90"/>
      <c r="FA7" s="90"/>
      <c r="FB7" s="91"/>
      <c r="FC7" s="91"/>
      <c r="FD7" s="92"/>
      <c r="FE7" s="88">
        <v>5</v>
      </c>
      <c r="FF7" s="87" t="str">
        <f t="array" ref="FF7">IFERROR(INDEX(조사표[],SMALL(IF((FJ$1=조사표[개체번호])*(FM$1=조사표[줄기번호])*(FE7=조사표[개화마디]),ROW(조사표[조사일자])-ROW(생육조사!$P$2)+1),1),2),"")</f>
        <v/>
      </c>
      <c r="FG7" s="87" t="str">
        <f t="array" ref="FG7">IFERROR(INDEX(조사표[],SMALL(IF((FJ$1=조사표[개체번호])*(FM$1=조사표[줄기번호])*(FE7=조사표[착과마디]),ROW(조사표[조사일자])-ROW(생육조사!$P$2)+1),1),2),"")</f>
        <v/>
      </c>
      <c r="FH7" s="87" t="str">
        <f t="array" ref="FH7">IFERROR(INDEX(조사표[],SMALL(IF((FJ$1=조사표[개체번호])*(FM$1=조사표[줄기번호])*(FE7=조사표[열매마디]),ROW(조사표[조사일자])-ROW(생육조사!$P$2)+1),1),2),"")</f>
        <v/>
      </c>
      <c r="FI7" s="87" t="str">
        <f t="array" ref="FI7">IFERROR(INDEX(조사표[],SMALL(IF((FJ$1=조사표[개체번호])*(FM$1=조사표[줄기번호])*(FE7=조사표[수확마디]),ROW(조사표[조사일자])-ROW(생육조사!$P$2)+1),1),2),"")</f>
        <v/>
      </c>
      <c r="FJ7" s="90"/>
      <c r="FK7" s="90"/>
      <c r="FL7" s="91"/>
      <c r="FM7" s="91"/>
      <c r="FN7" s="92"/>
      <c r="FO7" s="88">
        <v>5</v>
      </c>
      <c r="FP7" s="87" t="str">
        <f t="array" ref="FP7">IFERROR(INDEX(조사표[],SMALL(IF((FT$1=조사표[개체번호])*(FW$1=조사표[줄기번호])*(FO7=조사표[개화마디]),ROW(조사표[조사일자])-ROW(생육조사!$P$2)+1),1),2),"")</f>
        <v/>
      </c>
      <c r="FQ7" s="87" t="str">
        <f t="array" ref="FQ7">IFERROR(INDEX(조사표[],SMALL(IF((FT$1=조사표[개체번호])*(FW$1=조사표[줄기번호])*(FO7=조사표[착과마디]),ROW(조사표[조사일자])-ROW(생육조사!$P$2)+1),1),2),"")</f>
        <v/>
      </c>
      <c r="FR7" s="87" t="str">
        <f t="array" ref="FR7">IFERROR(INDEX(조사표[],SMALL(IF((FT$1=조사표[개체번호])*(FW$1=조사표[줄기번호])*(FO7=조사표[열매마디]),ROW(조사표[조사일자])-ROW(생육조사!$P$2)+1),1),2),"")</f>
        <v/>
      </c>
      <c r="FS7" s="87" t="str">
        <f t="array" ref="FS7">IFERROR(INDEX(조사표[],SMALL(IF((FT$1=조사표[개체번호])*(FW$1=조사표[줄기번호])*(FO7=조사표[수확마디]),ROW(조사표[조사일자])-ROW(생육조사!$P$2)+1),1),2),"")</f>
        <v/>
      </c>
      <c r="FT7" s="90"/>
      <c r="FU7" s="90"/>
      <c r="FV7" s="91"/>
      <c r="FW7" s="91"/>
      <c r="FX7" s="92"/>
      <c r="FY7" s="88">
        <v>5</v>
      </c>
      <c r="FZ7" s="87" t="str">
        <f t="array" ref="FZ7">IFERROR(INDEX(조사표[],SMALL(IF((GD$1=조사표[개체번호])*(GG$1=조사표[줄기번호])*(FY7=조사표[개화마디]),ROW(조사표[조사일자])-ROW(생육조사!$P$2)+1),1),2),"")</f>
        <v/>
      </c>
      <c r="GA7" s="87" t="str">
        <f t="array" ref="GA7">IFERROR(INDEX(조사표[],SMALL(IF((GD$1=조사표[개체번호])*(GG$1=조사표[줄기번호])*(FY7=조사표[착과마디]),ROW(조사표[조사일자])-ROW(생육조사!$P$2)+1),1),2),"")</f>
        <v/>
      </c>
      <c r="GB7" s="87" t="str">
        <f t="array" ref="GB7">IFERROR(INDEX(조사표[],SMALL(IF((GD$1=조사표[개체번호])*(GG$1=조사표[줄기번호])*(FY7=조사표[열매마디]),ROW(조사표[조사일자])-ROW(생육조사!$P$2)+1),1),2),"")</f>
        <v/>
      </c>
      <c r="GC7" s="87" t="str">
        <f t="array" ref="GC7">IFERROR(INDEX(조사표[],SMALL(IF((GD$1=조사표[개체번호])*(GG$1=조사표[줄기번호])*(FY7=조사표[수확마디]),ROW(조사표[조사일자])-ROW(생육조사!$P$2)+1),1),2),"")</f>
        <v/>
      </c>
      <c r="GD7" s="90"/>
      <c r="GE7" s="90"/>
      <c r="GF7" s="91"/>
      <c r="GG7" s="91"/>
      <c r="GH7" s="92"/>
      <c r="GI7" s="88">
        <v>5</v>
      </c>
      <c r="GJ7" s="87" t="str">
        <f t="array" ref="GJ7">IFERROR(INDEX(조사표[],SMALL(IF((GN$1=조사표[개체번호])*(GQ$1=조사표[줄기번호])*(GI7=조사표[개화마디]),ROW(조사표[조사일자])-ROW(생육조사!$P$2)+1),1),2),"")</f>
        <v/>
      </c>
      <c r="GK7" s="87" t="str">
        <f t="array" ref="GK7">IFERROR(INDEX(조사표[],SMALL(IF((GN$1=조사표[개체번호])*(GQ$1=조사표[줄기번호])*(GI7=조사표[착과마디]),ROW(조사표[조사일자])-ROW(생육조사!$P$2)+1),1),2),"")</f>
        <v/>
      </c>
      <c r="GL7" s="87" t="str">
        <f t="array" ref="GL7">IFERROR(INDEX(조사표[],SMALL(IF((GN$1=조사표[개체번호])*(GQ$1=조사표[줄기번호])*(GI7=조사표[열매마디]),ROW(조사표[조사일자])-ROW(생육조사!$P$2)+1),1),2),"")</f>
        <v/>
      </c>
      <c r="GM7" s="87" t="str">
        <f t="array" ref="GM7">IFERROR(INDEX(조사표[],SMALL(IF((GN$1=조사표[개체번호])*(GQ$1=조사표[줄기번호])*(GI7=조사표[수확마디]),ROW(조사표[조사일자])-ROW(생육조사!$P$2)+1),1),2),"")</f>
        <v/>
      </c>
      <c r="GN7" s="90"/>
      <c r="GO7" s="90"/>
      <c r="GP7" s="91"/>
      <c r="GQ7" s="91"/>
      <c r="GR7" s="92"/>
      <c r="GS7" s="88">
        <v>5</v>
      </c>
      <c r="GT7" s="87" t="str">
        <f t="array" ref="GT7">IFERROR(INDEX(조사표[],SMALL(IF((GX$1=조사표[개체번호])*(HA$1=조사표[줄기번호])*(GS7=조사표[개화마디]),ROW(조사표[조사일자])-ROW(생육조사!$P$2)+1),1),2),"")</f>
        <v/>
      </c>
      <c r="GU7" s="87" t="str">
        <f t="array" ref="GU7">IFERROR(INDEX(조사표[],SMALL(IF((GX$1=조사표[개체번호])*(HA$1=조사표[줄기번호])*(GS7=조사표[착과마디]),ROW(조사표[조사일자])-ROW(생육조사!$P$2)+1),1),2),"")</f>
        <v/>
      </c>
      <c r="GV7" s="87" t="str">
        <f t="array" ref="GV7">IFERROR(INDEX(조사표[],SMALL(IF((GX$1=조사표[개체번호])*(HA$1=조사표[줄기번호])*(GS7=조사표[열매마디]),ROW(조사표[조사일자])-ROW(생육조사!$P$2)+1),1),2),"")</f>
        <v/>
      </c>
      <c r="GW7" s="87" t="str">
        <f t="array" ref="GW7">IFERROR(INDEX(조사표[],SMALL(IF((GX$1=조사표[개체번호])*(HA$1=조사표[줄기번호])*(GS7=조사표[수확마디]),ROW(조사표[조사일자])-ROW(생육조사!$P$2)+1),1),2),"")</f>
        <v/>
      </c>
      <c r="GX7" s="90"/>
      <c r="GY7" s="90"/>
      <c r="GZ7" s="91"/>
      <c r="HA7" s="91"/>
      <c r="HB7" s="92"/>
      <c r="HC7" s="88">
        <v>5</v>
      </c>
      <c r="HD7" s="87" t="str">
        <f t="array" ref="HD7">IFERROR(INDEX(조사표[],SMALL(IF((HH$1=조사표[개체번호])*(HK$1=조사표[줄기번호])*(HC7=조사표[개화마디]),ROW(조사표[조사일자])-ROW(생육조사!$P$2)+1),1),2),"")</f>
        <v/>
      </c>
      <c r="HE7" s="87" t="str">
        <f t="array" ref="HE7">IFERROR(INDEX(조사표[],SMALL(IF((HH$1=조사표[개체번호])*(HK$1=조사표[줄기번호])*(HC7=조사표[착과마디]),ROW(조사표[조사일자])-ROW(생육조사!$P$2)+1),1),2),"")</f>
        <v/>
      </c>
      <c r="HF7" s="87" t="str">
        <f t="array" ref="HF7">IFERROR(INDEX(조사표[],SMALL(IF((HH$1=조사표[개체번호])*(HK$1=조사표[줄기번호])*(HC7=조사표[열매마디]),ROW(조사표[조사일자])-ROW(생육조사!$P$2)+1),1),2),"")</f>
        <v/>
      </c>
      <c r="HG7" s="87" t="str">
        <f t="array" ref="HG7">IFERROR(INDEX(조사표[],SMALL(IF((HH$1=조사표[개체번호])*(HK$1=조사표[줄기번호])*(HC7=조사표[수확마디]),ROW(조사표[조사일자])-ROW(생육조사!$P$2)+1),1),2),"")</f>
        <v/>
      </c>
      <c r="HH7" s="90"/>
      <c r="HI7" s="90"/>
      <c r="HJ7" s="91"/>
      <c r="HK7" s="91"/>
      <c r="HL7" s="92"/>
      <c r="HM7" s="93">
        <v>5</v>
      </c>
      <c r="HN7" s="87" t="str">
        <f t="array" ref="HN7">IFERROR(INDEX(조사표[],SMALL(IF((HR$1=조사표[개체번호])*(HU$1=조사표[줄기번호])*(HM7=조사표[개화마디]),ROW(조사표[조사일자])-ROW(생육조사!$P$2)+1),1),2),"")</f>
        <v/>
      </c>
      <c r="HO7" s="87" t="str">
        <f t="array" ref="HO7">IFERROR(INDEX(조사표[],SMALL(IF((HR$1=조사표[개체번호])*(HU$1=조사표[줄기번호])*(HM7=조사표[착과마디]),ROW(조사표[조사일자])-ROW(생육조사!$P$2)+1),1),2),"")</f>
        <v/>
      </c>
      <c r="HP7" s="87" t="str">
        <f t="array" ref="HP7">IFERROR(INDEX(조사표[],SMALL(IF((HR$1=조사표[개체번호])*(HU$1=조사표[줄기번호])*(HM7=조사표[열매마디]),ROW(조사표[조사일자])-ROW(생육조사!$P$2)+1),1),2),"")</f>
        <v/>
      </c>
      <c r="HQ7" s="87" t="str">
        <f t="array" ref="HQ7">IFERROR(INDEX(조사표[],SMALL(IF((HR$1=조사표[개체번호])*(HU$1=조사표[줄기번호])*(HM7=조사표[수확마디]),ROW(조사표[조사일자])-ROW(생육조사!$P$2)+1),1),2),"")</f>
        <v/>
      </c>
      <c r="HR7" s="90"/>
      <c r="HS7" s="90"/>
      <c r="HT7" s="91"/>
      <c r="HU7" s="91"/>
      <c r="HV7" s="92"/>
      <c r="HW7" s="93">
        <v>5</v>
      </c>
      <c r="HX7" s="87" t="str">
        <f t="array" ref="HX7">IFERROR(INDEX(조사표[],SMALL(IF((IB$1=조사표[개체번호])*(IE$1=조사표[줄기번호])*(HW7=조사표[개화마디]),ROW(조사표[조사일자])-ROW(생육조사!$P$2)+1),1),2),"")</f>
        <v/>
      </c>
      <c r="HY7" s="87" t="str">
        <f t="array" ref="HY7">IFERROR(INDEX(조사표[],SMALL(IF((IB$1=조사표[개체번호])*(IE$1=조사표[줄기번호])*(HW7=조사표[착과마디]),ROW(조사표[조사일자])-ROW(생육조사!$P$2)+1),1),2),"")</f>
        <v/>
      </c>
      <c r="HZ7" s="87" t="str">
        <f t="array" ref="HZ7">IFERROR(INDEX(조사표[],SMALL(IF((IB$1=조사표[개체번호])*(IE$1=조사표[줄기번호])*(HW7=조사표[열매마디]),ROW(조사표[조사일자])-ROW(생육조사!$P$2)+1),1),2),"")</f>
        <v/>
      </c>
      <c r="IA7" s="87" t="str">
        <f t="array" ref="IA7">IFERROR(INDEX(조사표[],SMALL(IF((IB$1=조사표[개체번호])*(IE$1=조사표[줄기번호])*(HW7=조사표[수확마디]),ROW(조사표[조사일자])-ROW(생육조사!$P$2)+1),1),2),"")</f>
        <v/>
      </c>
      <c r="IB7" s="90"/>
      <c r="IC7" s="90"/>
      <c r="ID7" s="91"/>
      <c r="IE7" s="91"/>
      <c r="IF7" s="92"/>
      <c r="IG7" s="93">
        <v>5</v>
      </c>
      <c r="IH7" s="87" t="str">
        <f t="array" ref="IH7">IFERROR(INDEX(조사표[],SMALL(IF((IL$1=조사표[개체번호])*(IO$1=조사표[줄기번호])*(IG7=조사표[개화마디]),ROW(조사표[조사일자])-ROW(생육조사!$P$2)+1),1),2),"")</f>
        <v/>
      </c>
      <c r="II7" s="87" t="str">
        <f t="array" ref="II7">IFERROR(INDEX(조사표[],SMALL(IF((IL$1=조사표[개체번호])*(IO$1=조사표[줄기번호])*(IG7=조사표[착과마디]),ROW(조사표[조사일자])-ROW(생육조사!$P$2)+1),1),2),"")</f>
        <v/>
      </c>
      <c r="IJ7" s="87" t="str">
        <f t="array" ref="IJ7">IFERROR(INDEX(조사표[],SMALL(IF((IL$1=조사표[개체번호])*(IO$1=조사표[줄기번호])*(IG7=조사표[열매마디]),ROW(조사표[조사일자])-ROW(생육조사!$P$2)+1),1),2),"")</f>
        <v/>
      </c>
      <c r="IK7" s="87" t="str">
        <f t="array" ref="IK7">IFERROR(INDEX(조사표[],SMALL(IF((IL$1=조사표[개체번호])*(IO$1=조사표[줄기번호])*(IG7=조사표[수확마디]),ROW(조사표[조사일자])-ROW(생육조사!$P$2)+1),1),2),"")</f>
        <v/>
      </c>
      <c r="IL7" s="90"/>
      <c r="IM7" s="90"/>
      <c r="IN7" s="91"/>
      <c r="IO7" s="91"/>
      <c r="IP7" s="92"/>
      <c r="IQ7" s="93">
        <v>5</v>
      </c>
      <c r="IR7" s="87" t="str">
        <f t="array" ref="IR7">IFERROR(INDEX(조사표[],SMALL(IF((IV$1=조사표[개체번호])*(IY$1=조사표[줄기번호])*(IQ7=조사표[개화마디]),ROW(조사표[조사일자])-ROW(생육조사!$P$2)+1),1),2),"")</f>
        <v/>
      </c>
      <c r="IS7" s="87" t="str">
        <f t="array" ref="IS7">IFERROR(INDEX(조사표[],SMALL(IF((IV$1=조사표[개체번호])*(IY$1=조사표[줄기번호])*(IQ7=조사표[착과마디]),ROW(조사표[조사일자])-ROW(생육조사!$P$2)+1),1),2),"")</f>
        <v/>
      </c>
      <c r="IT7" s="87" t="str">
        <f t="array" ref="IT7">IFERROR(INDEX(조사표[],SMALL(IF((IV$1=조사표[개체번호])*(IY$1=조사표[줄기번호])*(IQ7=조사표[열매마디]),ROW(조사표[조사일자])-ROW(생육조사!$P$2)+1),1),2),"")</f>
        <v/>
      </c>
      <c r="IU7" s="87" t="str">
        <f t="array" ref="IU7">IFERROR(INDEX(조사표[],SMALL(IF((IV$1=조사표[개체번호])*(IY$1=조사표[줄기번호])*(IQ7=조사표[수확마디]),ROW(조사표[조사일자])-ROW(생육조사!$P$2)+1),1),2),"")</f>
        <v/>
      </c>
      <c r="IV7" s="90"/>
      <c r="IW7" s="90"/>
      <c r="IX7" s="91"/>
      <c r="IY7" s="91"/>
      <c r="IZ7" s="92"/>
      <c r="JA7" s="93">
        <v>5</v>
      </c>
      <c r="JB7" s="87" t="str">
        <f t="array" ref="JB7">IFERROR(INDEX(조사표[],SMALL(IF((JF$1=조사표[개체번호])*(JI$1=조사표[줄기번호])*(JA7=조사표[개화마디]),ROW(조사표[조사일자])-ROW(생육조사!$P$2)+1),1),2),"")</f>
        <v/>
      </c>
      <c r="JC7" s="87" t="str">
        <f t="array" ref="JC7">IFERROR(INDEX(조사표[],SMALL(IF((JF$1=조사표[개체번호])*(JI$1=조사표[줄기번호])*(JA7=조사표[착과마디]),ROW(조사표[조사일자])-ROW(생육조사!$P$2)+1),1),2),"")</f>
        <v/>
      </c>
      <c r="JD7" s="87" t="str">
        <f t="array" ref="JD7">IFERROR(INDEX(조사표[],SMALL(IF((JF$1=조사표[개체번호])*(JI$1=조사표[줄기번호])*(JA7=조사표[열매마디]),ROW(조사표[조사일자])-ROW(생육조사!$P$2)+1),1),2),"")</f>
        <v/>
      </c>
      <c r="JE7" s="87" t="str">
        <f t="array" ref="JE7">IFERROR(INDEX(조사표[],SMALL(IF((JF$1=조사표[개체번호])*(JI$1=조사표[줄기번호])*(JA7=조사표[수확마디]),ROW(조사표[조사일자])-ROW(생육조사!$P$2)+1),1),2),"")</f>
        <v/>
      </c>
      <c r="JF7" s="90"/>
      <c r="JG7" s="90"/>
      <c r="JH7" s="91"/>
      <c r="JI7" s="91"/>
      <c r="JJ7" s="92"/>
      <c r="JK7" s="93">
        <v>5</v>
      </c>
      <c r="JL7" s="87" t="str">
        <f t="array" ref="JL7">IFERROR(INDEX(조사표[],SMALL(IF((JP$1=조사표[개체번호])*(JS$1=조사표[줄기번호])*(JK7=조사표[개화마디]),ROW(조사표[조사일자])-ROW(생육조사!$P$2)+1),1),2),"")</f>
        <v/>
      </c>
      <c r="JM7" s="87" t="str">
        <f t="array" ref="JM7">IFERROR(INDEX(조사표[],SMALL(IF((JP$1=조사표[개체번호])*(JS$1=조사표[줄기번호])*(JK7=조사표[착과마디]),ROW(조사표[조사일자])-ROW(생육조사!$P$2)+1),1),2),"")</f>
        <v/>
      </c>
      <c r="JN7" s="87" t="str">
        <f t="array" ref="JN7">IFERROR(INDEX(조사표[],SMALL(IF((JP$1=조사표[개체번호])*(JS$1=조사표[줄기번호])*(JK7=조사표[열매마디]),ROW(조사표[조사일자])-ROW(생육조사!$P$2)+1),1),2),"")</f>
        <v/>
      </c>
      <c r="JO7" s="87" t="str">
        <f t="array" ref="JO7">IFERROR(INDEX(조사표[],SMALL(IF((JP$1=조사표[개체번호])*(JS$1=조사표[줄기번호])*(JK7=조사표[수확마디]),ROW(조사표[조사일자])-ROW(생육조사!$P$2)+1),1),2),"")</f>
        <v/>
      </c>
      <c r="JP7" s="90"/>
      <c r="JQ7" s="90"/>
      <c r="JR7" s="91"/>
      <c r="JS7" s="91"/>
      <c r="JT7" s="92"/>
      <c r="JU7" s="93">
        <v>5</v>
      </c>
      <c r="JV7" s="87" t="str">
        <f t="array" ref="JV7">IFERROR(INDEX(조사표[],SMALL(IF((JZ$1=조사표[개체번호])*(KC$1=조사표[줄기번호])*(JU7=조사표[개화마디]),ROW(조사표[조사일자])-ROW(생육조사!$P$2)+1),1),2),"")</f>
        <v/>
      </c>
      <c r="JW7" s="87" t="str">
        <f t="array" ref="JW7">IFERROR(INDEX(조사표[],SMALL(IF((JZ$1=조사표[개체번호])*(KC$1=조사표[줄기번호])*(JU7=조사표[착과마디]),ROW(조사표[조사일자])-ROW(생육조사!$P$2)+1),1),2),"")</f>
        <v/>
      </c>
      <c r="JX7" s="87" t="str">
        <f t="array" ref="JX7">IFERROR(INDEX(조사표[],SMALL(IF((JZ$1=조사표[개체번호])*(KC$1=조사표[줄기번호])*(JU7=조사표[열매마디]),ROW(조사표[조사일자])-ROW(생육조사!$P$2)+1),1),2),"")</f>
        <v/>
      </c>
      <c r="JY7" s="87" t="str">
        <f t="array" ref="JY7">IFERROR(INDEX(조사표[],SMALL(IF((JZ$1=조사표[개체번호])*(KC$1=조사표[줄기번호])*(JU7=조사표[수확마디]),ROW(조사표[조사일자])-ROW(생육조사!$P$2)+1),1),2),"")</f>
        <v/>
      </c>
      <c r="JZ7" s="90"/>
      <c r="KA7" s="90"/>
      <c r="KB7" s="91"/>
      <c r="KC7" s="91"/>
      <c r="KD7" s="92"/>
      <c r="KE7" s="93">
        <v>5</v>
      </c>
      <c r="KF7" s="87" t="str">
        <f t="array" ref="KF7">IFERROR(INDEX(조사표[],SMALL(IF((KJ$1=조사표[개체번호])*(KM$1=조사표[줄기번호])*(KE7=조사표[개화마디]),ROW(조사표[조사일자])-ROW(생육조사!$P$2)+1),1),2),"")</f>
        <v/>
      </c>
      <c r="KG7" s="87" t="str">
        <f t="array" ref="KG7">IFERROR(INDEX(조사표[],SMALL(IF((KJ$1=조사표[개체번호])*(KM$1=조사표[줄기번호])*(KE7=조사표[착과마디]),ROW(조사표[조사일자])-ROW(생육조사!$P$2)+1),1),2),"")</f>
        <v/>
      </c>
      <c r="KH7" s="87" t="str">
        <f t="array" ref="KH7">IFERROR(INDEX(조사표[],SMALL(IF((KJ$1=조사표[개체번호])*(KM$1=조사표[줄기번호])*(KE7=조사표[열매마디]),ROW(조사표[조사일자])-ROW(생육조사!$P$2)+1),1),2),"")</f>
        <v/>
      </c>
      <c r="KI7" s="87" t="str">
        <f t="array" ref="KI7">IFERROR(INDEX(조사표[],SMALL(IF((KJ$1=조사표[개체번호])*(KM$1=조사표[줄기번호])*(KE7=조사표[수확마디]),ROW(조사표[조사일자])-ROW(생육조사!$P$2)+1),1),2),"")</f>
        <v/>
      </c>
      <c r="KJ7" s="90"/>
      <c r="KK7" s="90"/>
      <c r="KL7" s="91"/>
      <c r="KM7" s="91"/>
      <c r="KN7" s="92"/>
    </row>
    <row r="8" spans="1:300">
      <c r="A8" s="15">
        <v>6</v>
      </c>
      <c r="B8" s="6" t="str">
        <f t="array" ref="B8">IFERROR(INDEX(조사표[],SMALL(IF((F$1=조사표[개체번호])*(I$1=조사표[줄기번호])*(A8=조사표[개화마디]),ROW(조사표[조사일자])-ROW(생육조사!$P$2)+1),1),2),"")</f>
        <v/>
      </c>
      <c r="C8" s="87" t="str">
        <f t="array" ref="C8">IFERROR(INDEX(조사표[],SMALL(IF((F$1=조사표[개체번호])*(I$1=조사표[줄기번호])*(A8=조사표[착과마디]),ROW(조사표[조사일자])-ROW(생육조사!$P$2)+1),1),2),"")</f>
        <v/>
      </c>
      <c r="D8" s="6" t="str">
        <f t="array" ref="D8">IFERROR(INDEX(조사표[],SMALL(IF((F$1=조사표[개체번호])*(I$1=조사표[줄기번호])*(A8=조사표[열매마디]),ROW(조사표[조사일자])-ROW(생육조사!$P$2)+1),1),2),"")</f>
        <v/>
      </c>
      <c r="E8" s="6" t="str">
        <f t="array" ref="E8">IFERROR(INDEX(조사표[],SMALL(IF((F$1=조사표[개체번호])*(I$1=조사표[줄기번호])*(A8=조사표[수확마디]),ROW(조사표[조사일자])-ROW(생육조사!$P$2)+1),1),2),"")</f>
        <v/>
      </c>
      <c r="F8" s="19"/>
      <c r="G8" s="19"/>
      <c r="H8" s="20"/>
      <c r="I8" s="20"/>
      <c r="J8" s="21"/>
      <c r="K8" s="86">
        <v>6</v>
      </c>
      <c r="L8" s="6" t="str">
        <f t="array" ref="L8">IFERROR(INDEX(조사표[],SMALL(IF((P$1=조사표[개체번호])*(S$1=조사표[줄기번호])*(K8=조사표[개화마디]),ROW(조사표[조사일자])-ROW(생육조사!$P$2)+1),1),2),"")</f>
        <v/>
      </c>
      <c r="M8" s="6" t="str">
        <f t="array" ref="M8">IFERROR(INDEX(조사표[],SMALL(IF((P$1=조사표[개체번호])*(S$1=조사표[줄기번호])*(K8=조사표[착과마디]),ROW(조사표[조사일자])-ROW(생육조사!$P$2)+1),1),2),"")</f>
        <v/>
      </c>
      <c r="N8" s="6" t="str">
        <f t="array" ref="N8">IFERROR(INDEX(조사표[],SMALL(IF((P$1=조사표[개체번호])*(S$1=조사표[줄기번호])*(K8=조사표[열매마디]),ROW(조사표[조사일자])-ROW(생육조사!$P$2)+1),1),2),"")</f>
        <v/>
      </c>
      <c r="O8" s="6" t="str">
        <f t="array" ref="O8">IFERROR(INDEX(조사표[],SMALL(IF((P$1=조사표[개체번호])*(S$1=조사표[줄기번호])*(K8=조사표[수확마디]),ROW(조사표[조사일자])-ROW(생육조사!$P$2)+1),1),2),"")</f>
        <v/>
      </c>
      <c r="P8" s="19"/>
      <c r="Q8" s="19"/>
      <c r="R8" s="20"/>
      <c r="S8" s="20"/>
      <c r="T8" s="21"/>
      <c r="U8" s="88">
        <v>6</v>
      </c>
      <c r="V8" s="87" t="str">
        <f t="array" ref="V8">IFERROR(INDEX(조사표[],SMALL(IF((Z$1=조사표[개체번호])*(AC$1=조사표[줄기번호])*(U8=조사표[개화마디]),ROW(조사표[조사일자])-ROW(생육조사!$P$2)+1),1),2),"")</f>
        <v/>
      </c>
      <c r="W8" s="87" t="str">
        <f t="array" ref="W8">IFERROR(INDEX(조사표[],SMALL(IF((Z$1=조사표[개체번호])*(AC$1=조사표[줄기번호])*(U8=조사표[착과마디]),ROW(조사표[조사일자])-ROW(생육조사!$P$2)+1),1),2),"")</f>
        <v/>
      </c>
      <c r="X8" s="87" t="str">
        <f t="array" ref="X8">IFERROR(INDEX(조사표[],SMALL(IF((Z$1=조사표[개체번호])*(AC$1=조사표[줄기번호])*(U8=조사표[열매마디]),ROW(조사표[조사일자])-ROW(생육조사!$P$2)+1),1),2),"")</f>
        <v/>
      </c>
      <c r="Y8" s="87" t="str">
        <f t="array" ref="Y8">IFERROR(INDEX(조사표[],SMALL(IF((Z$1=조사표[개체번호])*(AC$1=조사표[줄기번호])*(U8=조사표[수확마디]),ROW(조사표[조사일자])-ROW(생육조사!$P$2)+1),1),2),"")</f>
        <v/>
      </c>
      <c r="Z8" s="90"/>
      <c r="AA8" s="90"/>
      <c r="AB8" s="91"/>
      <c r="AC8" s="91"/>
      <c r="AD8" s="92"/>
      <c r="AE8" s="88">
        <v>6</v>
      </c>
      <c r="AF8" s="87" t="str">
        <f t="array" ref="AF8">IFERROR(INDEX(조사표[],SMALL(IF((AJ$1=조사표[개체번호])*(AM$1=조사표[줄기번호])*(AE8=조사표[개화마디]),ROW(조사표[조사일자])-ROW(생육조사!$P$2)+1),1),2),"")</f>
        <v/>
      </c>
      <c r="AG8" s="87" t="str">
        <f t="array" ref="AG8">IFERROR(INDEX(조사표[],SMALL(IF((AJ$1=조사표[개체번호])*(AM$1=조사표[줄기번호])*(AE8=조사표[착과마디]),ROW(조사표[조사일자])-ROW(생육조사!$P$2)+1),1),2),"")</f>
        <v/>
      </c>
      <c r="AH8" s="87" t="str">
        <f t="array" ref="AH8">IFERROR(INDEX(조사표[],SMALL(IF((AJ$1=조사표[개체번호])*(AM$1=조사표[줄기번호])*(AE8=조사표[열매마디]),ROW(조사표[조사일자])-ROW(생육조사!$P$2)+1),1),2),"")</f>
        <v/>
      </c>
      <c r="AI8" s="87" t="str">
        <f t="array" ref="AI8">IFERROR(INDEX(조사표[],SMALL(IF((AJ$1=조사표[개체번호])*(AM$1=조사표[줄기번호])*(AE8=조사표[수확마디]),ROW(조사표[조사일자])-ROW(생육조사!$P$2)+1),1),2),"")</f>
        <v/>
      </c>
      <c r="AJ8" s="90"/>
      <c r="AK8" s="90"/>
      <c r="AL8" s="91"/>
      <c r="AM8" s="91"/>
      <c r="AN8" s="92"/>
      <c r="AO8" s="88">
        <v>6</v>
      </c>
      <c r="AP8" s="87" t="str">
        <f t="array" ref="AP8">IFERROR(INDEX(조사표[],SMALL(IF((AT$1=조사표[개체번호])*(AW$1=조사표[줄기번호])*(AO8=조사표[개화마디]),ROW(조사표[조사일자])-ROW(생육조사!$P$2)+1),1),2),"")</f>
        <v/>
      </c>
      <c r="AQ8" s="87" t="str">
        <f t="array" ref="AQ8">IFERROR(INDEX(조사표[],SMALL(IF((AT$1=조사표[개체번호])*(AW$1=조사표[줄기번호])*(AO8=조사표[착과마디]),ROW(조사표[조사일자])-ROW(생육조사!$P$2)+1),1),2),"")</f>
        <v/>
      </c>
      <c r="AR8" s="87" t="str">
        <f t="array" ref="AR8">IFERROR(INDEX(조사표[],SMALL(IF((AT$1=조사표[개체번호])*(AW$1=조사표[줄기번호])*(AO8=조사표[열매마디]),ROW(조사표[조사일자])-ROW(생육조사!$P$2)+1),1),2),"")</f>
        <v/>
      </c>
      <c r="AS8" s="87" t="str">
        <f t="array" ref="AS8">IFERROR(INDEX(조사표[],SMALL(IF((AT$1=조사표[개체번호])*(AW$1=조사표[줄기번호])*(AO8=조사표[수확마디]),ROW(조사표[조사일자])-ROW(생육조사!$P$2)+1),1),2),"")</f>
        <v/>
      </c>
      <c r="AT8" s="90"/>
      <c r="AU8" s="90"/>
      <c r="AV8" s="91"/>
      <c r="AW8" s="91"/>
      <c r="AX8" s="92"/>
      <c r="AY8" s="88">
        <v>6</v>
      </c>
      <c r="AZ8" s="87" t="str">
        <f t="array" ref="AZ8">IFERROR(INDEX(조사표[],SMALL(IF((BD$1=조사표[개체번호])*(BG$1=조사표[줄기번호])*(AY8=조사표[개화마디]),ROW(조사표[조사일자])-ROW(생육조사!$P$2)+1),1),2),"")</f>
        <v/>
      </c>
      <c r="BA8" s="87" t="str">
        <f t="array" ref="BA8">IFERROR(INDEX(조사표[],SMALL(IF((BD$1=조사표[개체번호])*(BG$1=조사표[줄기번호])*(AY8=조사표[착과마디]),ROW(조사표[조사일자])-ROW(생육조사!$P$2)+1),1),2),"")</f>
        <v/>
      </c>
      <c r="BB8" s="87" t="str">
        <f t="array" ref="BB8">IFERROR(INDEX(조사표[],SMALL(IF((BD$1=조사표[개체번호])*(BG$1=조사표[줄기번호])*(AY8=조사표[열매마디]),ROW(조사표[조사일자])-ROW(생육조사!$P$2)+1),1),2),"")</f>
        <v/>
      </c>
      <c r="BC8" s="87" t="str">
        <f t="array" ref="BC8">IFERROR(INDEX(조사표[],SMALL(IF((BD$1=조사표[개체번호])*(BG$1=조사표[줄기번호])*(AY8=조사표[수확마디]),ROW(조사표[조사일자])-ROW(생육조사!$P$2)+1),1),2),"")</f>
        <v/>
      </c>
      <c r="BD8" s="90"/>
      <c r="BE8" s="90"/>
      <c r="BF8" s="91"/>
      <c r="BG8" s="91"/>
      <c r="BH8" s="92"/>
      <c r="BI8" s="88">
        <v>6</v>
      </c>
      <c r="BJ8" s="87" t="str">
        <f t="array" ref="BJ8">IFERROR(INDEX(조사표[],SMALL(IF((BN$1=조사표[개체번호])*(BQ$1=조사표[줄기번호])*(BI8=조사표[개화마디]),ROW(조사표[조사일자])-ROW(생육조사!$P$2)+1),1),2),"")</f>
        <v/>
      </c>
      <c r="BK8" s="87" t="str">
        <f t="array" ref="BK8">IFERROR(INDEX(조사표[],SMALL(IF((BN$1=조사표[개체번호])*(BQ$1=조사표[줄기번호])*(BI8=조사표[착과마디]),ROW(조사표[조사일자])-ROW(생육조사!$P$2)+1),1),2),"")</f>
        <v/>
      </c>
      <c r="BL8" s="87" t="str">
        <f t="array" ref="BL8">IFERROR(INDEX(조사표[],SMALL(IF((BN$1=조사표[개체번호])*(BQ$1=조사표[줄기번호])*(BI8=조사표[열매마디]),ROW(조사표[조사일자])-ROW(생육조사!$P$2)+1),1),2),"")</f>
        <v/>
      </c>
      <c r="BM8" s="87" t="str">
        <f t="array" ref="BM8">IFERROR(INDEX(조사표[],SMALL(IF((BN$1=조사표[개체번호])*(BQ$1=조사표[줄기번호])*(BI8=조사표[수확마디]),ROW(조사표[조사일자])-ROW(생육조사!$P$2)+1),1),2),"")</f>
        <v/>
      </c>
      <c r="BN8" s="90"/>
      <c r="BO8" s="90"/>
      <c r="BP8" s="91"/>
      <c r="BQ8" s="91"/>
      <c r="BR8" s="92"/>
      <c r="BS8" s="88">
        <v>6</v>
      </c>
      <c r="BT8" s="87" t="str">
        <f t="array" ref="BT8">IFERROR(INDEX(조사표[],SMALL(IF((BX$1=조사표[개체번호])*(CA$1=조사표[줄기번호])*(BS8=조사표[개화마디]),ROW(조사표[조사일자])-ROW(생육조사!$P$2)+1),1),2),"")</f>
        <v/>
      </c>
      <c r="BU8" s="87" t="str">
        <f t="array" ref="BU8">IFERROR(INDEX(조사표[],SMALL(IF((BX$1=조사표[개체번호])*(CA$1=조사표[줄기번호])*(BS8=조사표[착과마디]),ROW(조사표[조사일자])-ROW(생육조사!$P$2)+1),1),2),"")</f>
        <v/>
      </c>
      <c r="BV8" s="87" t="str">
        <f t="array" ref="BV8">IFERROR(INDEX(조사표[],SMALL(IF((BX$1=조사표[개체번호])*(CA$1=조사표[줄기번호])*(BS8=조사표[열매마디]),ROW(조사표[조사일자])-ROW(생육조사!$P$2)+1),1),2),"")</f>
        <v/>
      </c>
      <c r="BW8" s="87" t="str">
        <f t="array" ref="BW8">IFERROR(INDEX(조사표[],SMALL(IF((BX$1=조사표[개체번호])*(CA$1=조사표[줄기번호])*(BS8=조사표[수확마디]),ROW(조사표[조사일자])-ROW(생육조사!$P$2)+1),1),2),"")</f>
        <v/>
      </c>
      <c r="BX8" s="90"/>
      <c r="BY8" s="90"/>
      <c r="BZ8" s="91"/>
      <c r="CA8" s="91"/>
      <c r="CB8" s="92"/>
      <c r="CC8" s="88">
        <v>6</v>
      </c>
      <c r="CD8" s="87" t="str">
        <f t="array" ref="CD8">IFERROR(INDEX(조사표[],SMALL(IF((CH$1=조사표[개체번호])*(CK$1=조사표[줄기번호])*(CC8=조사표[개화마디]),ROW(조사표[조사일자])-ROW(생육조사!$P$2)+1),1),2),"")</f>
        <v/>
      </c>
      <c r="CE8" s="87" t="str">
        <f t="array" ref="CE8">IFERROR(INDEX(조사표[],SMALL(IF((CH$1=조사표[개체번호])*(CK$1=조사표[줄기번호])*(CC8=조사표[착과마디]),ROW(조사표[조사일자])-ROW(생육조사!$P$2)+1),1),2),"")</f>
        <v/>
      </c>
      <c r="CF8" s="87" t="str">
        <f t="array" ref="CF8">IFERROR(INDEX(조사표[],SMALL(IF((CH$1=조사표[개체번호])*(CK$1=조사표[줄기번호])*(CC8=조사표[열매마디]),ROW(조사표[조사일자])-ROW(생육조사!$P$2)+1),1),2),"")</f>
        <v/>
      </c>
      <c r="CG8" s="87" t="str">
        <f t="array" ref="CG8">IFERROR(INDEX(조사표[],SMALL(IF((CH$1=조사표[개체번호])*(CK$1=조사표[줄기번호])*(CC8=조사표[수확마디]),ROW(조사표[조사일자])-ROW(생육조사!$P$2)+1),1),2),"")</f>
        <v/>
      </c>
      <c r="CH8" s="90"/>
      <c r="CI8" s="90"/>
      <c r="CJ8" s="91"/>
      <c r="CK8" s="91"/>
      <c r="CL8" s="92"/>
      <c r="CM8" s="88">
        <v>6</v>
      </c>
      <c r="CN8" s="87" t="str">
        <f t="array" ref="CN8">IFERROR(INDEX(조사표[],SMALL(IF((CR$1=조사표[개체번호])*(CU$1=조사표[줄기번호])*(CM8=조사표[개화마디]),ROW(조사표[조사일자])-ROW(생육조사!$P$2)+1),1),2),"")</f>
        <v/>
      </c>
      <c r="CO8" s="87" t="str">
        <f t="array" ref="CO8">IFERROR(INDEX(조사표[],SMALL(IF((CR$1=조사표[개체번호])*(CU$1=조사표[줄기번호])*(CM8=조사표[착과마디]),ROW(조사표[조사일자])-ROW(생육조사!$P$2)+1),1),2),"")</f>
        <v/>
      </c>
      <c r="CP8" s="87" t="str">
        <f t="array" ref="CP8">IFERROR(INDEX(조사표[],SMALL(IF((CR$1=조사표[개체번호])*(CU$1=조사표[줄기번호])*(CM8=조사표[열매마디]),ROW(조사표[조사일자])-ROW(생육조사!$P$2)+1),1),2),"")</f>
        <v/>
      </c>
      <c r="CQ8" s="87" t="str">
        <f t="array" ref="CQ8">IFERROR(INDEX(조사표[],SMALL(IF((CR$1=조사표[개체번호])*(CU$1=조사표[줄기번호])*(CM8=조사표[수확마디]),ROW(조사표[조사일자])-ROW(생육조사!$P$2)+1),1),2),"")</f>
        <v/>
      </c>
      <c r="CR8" s="90"/>
      <c r="CS8" s="90"/>
      <c r="CT8" s="91"/>
      <c r="CU8" s="91"/>
      <c r="CV8" s="92"/>
      <c r="CW8" s="88">
        <v>6</v>
      </c>
      <c r="CX8" s="87" t="str">
        <f t="array" ref="CX8">IFERROR(INDEX(조사표[],SMALL(IF((DB$1=조사표[개체번호])*(DE$1=조사표[줄기번호])*(CW8=조사표[개화마디]),ROW(조사표[조사일자])-ROW(생육조사!$P$2)+1),1),2),"")</f>
        <v/>
      </c>
      <c r="CY8" s="87" t="str">
        <f t="array" ref="CY8">IFERROR(INDEX(조사표[],SMALL(IF((DB$1=조사표[개체번호])*(DE$1=조사표[줄기번호])*(CW8=조사표[착과마디]),ROW(조사표[조사일자])-ROW(생육조사!$P$2)+1),1),2),"")</f>
        <v/>
      </c>
      <c r="CZ8" s="87" t="str">
        <f t="array" ref="CZ8">IFERROR(INDEX(조사표[],SMALL(IF((DB$1=조사표[개체번호])*(DE$1=조사표[줄기번호])*(CW8=조사표[열매마디]),ROW(조사표[조사일자])-ROW(생육조사!$P$2)+1),1),2),"")</f>
        <v/>
      </c>
      <c r="DA8" s="87" t="str">
        <f t="array" ref="DA8">IFERROR(INDEX(조사표[],SMALL(IF((DB$1=조사표[개체번호])*(DE$1=조사표[줄기번호])*(CW8=조사표[수확마디]),ROW(조사표[조사일자])-ROW(생육조사!$P$2)+1),1),2),"")</f>
        <v/>
      </c>
      <c r="DB8" s="90"/>
      <c r="DC8" s="90"/>
      <c r="DD8" s="91"/>
      <c r="DE8" s="91"/>
      <c r="DF8" s="92"/>
      <c r="DG8" s="88">
        <v>6</v>
      </c>
      <c r="DH8" s="87" t="str">
        <f t="array" ref="DH8">IFERROR(INDEX(조사표[],SMALL(IF((DL$1=조사표[개체번호])*(DO$1=조사표[줄기번호])*(DG8=조사표[개화마디]),ROW(조사표[조사일자])-ROW(생육조사!$P$2)+1),1),2),"")</f>
        <v/>
      </c>
      <c r="DI8" s="87" t="str">
        <f t="array" ref="DI8">IFERROR(INDEX(조사표[],SMALL(IF((DL$1=조사표[개체번호])*(DO$1=조사표[줄기번호])*(DG8=조사표[착과마디]),ROW(조사표[조사일자])-ROW(생육조사!$P$2)+1),1),2),"")</f>
        <v/>
      </c>
      <c r="DJ8" s="87" t="str">
        <f t="array" ref="DJ8">IFERROR(INDEX(조사표[],SMALL(IF((DL$1=조사표[개체번호])*(DO$1=조사표[줄기번호])*(DG8=조사표[열매마디]),ROW(조사표[조사일자])-ROW(생육조사!$P$2)+1),1),2),"")</f>
        <v/>
      </c>
      <c r="DK8" s="87" t="str">
        <f t="array" ref="DK8">IFERROR(INDEX(조사표[],SMALL(IF((DL$1=조사표[개체번호])*(DO$1=조사표[줄기번호])*(DG8=조사표[수확마디]),ROW(조사표[조사일자])-ROW(생육조사!$P$2)+1),1),2),"")</f>
        <v/>
      </c>
      <c r="DL8" s="90"/>
      <c r="DM8" s="90"/>
      <c r="DN8" s="91"/>
      <c r="DO8" s="91"/>
      <c r="DP8" s="92"/>
      <c r="DQ8" s="88">
        <v>6</v>
      </c>
      <c r="DR8" s="87" t="str">
        <f t="array" ref="DR8">IFERROR(INDEX(조사표[],SMALL(IF((DV$1=조사표[개체번호])*(DY$1=조사표[줄기번호])*(DQ8=조사표[개화마디]),ROW(조사표[조사일자])-ROW(생육조사!$P$2)+1),1),2),"")</f>
        <v/>
      </c>
      <c r="DS8" s="87" t="str">
        <f t="array" ref="DS8">IFERROR(INDEX(조사표[],SMALL(IF((DV$1=조사표[개체번호])*(DY$1=조사표[줄기번호])*(DQ8=조사표[착과마디]),ROW(조사표[조사일자])-ROW(생육조사!$P$2)+1),1),2),"")</f>
        <v/>
      </c>
      <c r="DT8" s="87" t="str">
        <f t="array" ref="DT8">IFERROR(INDEX(조사표[],SMALL(IF((DV$1=조사표[개체번호])*(DY$1=조사표[줄기번호])*(DQ8=조사표[열매마디]),ROW(조사표[조사일자])-ROW(생육조사!$P$2)+1),1),2),"")</f>
        <v/>
      </c>
      <c r="DU8" s="87" t="str">
        <f t="array" ref="DU8">IFERROR(INDEX(조사표[],SMALL(IF((DV$1=조사표[개체번호])*(DY$1=조사표[줄기번호])*(DQ8=조사표[수확마디]),ROW(조사표[조사일자])-ROW(생육조사!$P$2)+1),1),2),"")</f>
        <v/>
      </c>
      <c r="DV8" s="90"/>
      <c r="DW8" s="90"/>
      <c r="DX8" s="91"/>
      <c r="DY8" s="91"/>
      <c r="DZ8" s="92"/>
      <c r="EA8" s="88">
        <v>6</v>
      </c>
      <c r="EB8" s="87" t="str">
        <f t="array" ref="EB8">IFERROR(INDEX(조사표[],SMALL(IF((EF$1=조사표[개체번호])*(EI$1=조사표[줄기번호])*(EA8=조사표[개화마디]),ROW(조사표[조사일자])-ROW(생육조사!$P$2)+1),1),2),"")</f>
        <v/>
      </c>
      <c r="EC8" s="87" t="str">
        <f t="array" ref="EC8">IFERROR(INDEX(조사표[],SMALL(IF((EF$1=조사표[개체번호])*(EI$1=조사표[줄기번호])*(EA8=조사표[착과마디]),ROW(조사표[조사일자])-ROW(생육조사!$P$2)+1),1),2),"")</f>
        <v/>
      </c>
      <c r="ED8" s="87" t="str">
        <f t="array" ref="ED8">IFERROR(INDEX(조사표[],SMALL(IF((EF$1=조사표[개체번호])*(EI$1=조사표[줄기번호])*(EA8=조사표[열매마디]),ROW(조사표[조사일자])-ROW(생육조사!$P$2)+1),1),2),"")</f>
        <v/>
      </c>
      <c r="EE8" s="87" t="str">
        <f t="array" ref="EE8">IFERROR(INDEX(조사표[],SMALL(IF((EF$1=조사표[개체번호])*(EI$1=조사표[줄기번호])*(EA8=조사표[수확마디]),ROW(조사표[조사일자])-ROW(생육조사!$P$2)+1),1),2),"")</f>
        <v/>
      </c>
      <c r="EF8" s="90"/>
      <c r="EG8" s="90"/>
      <c r="EH8" s="91"/>
      <c r="EI8" s="91"/>
      <c r="EJ8" s="92"/>
      <c r="EK8" s="88">
        <v>6</v>
      </c>
      <c r="EL8" s="87" t="str">
        <f t="array" ref="EL8">IFERROR(INDEX(조사표[],SMALL(IF((EP$1=조사표[개체번호])*(ES$1=조사표[줄기번호])*(EK8=조사표[개화마디]),ROW(조사표[조사일자])-ROW(생육조사!$P$2)+1),1),2),"")</f>
        <v/>
      </c>
      <c r="EM8" s="87" t="str">
        <f t="array" ref="EM8">IFERROR(INDEX(조사표[],SMALL(IF((EP$1=조사표[개체번호])*(ES$1=조사표[줄기번호])*(EK8=조사표[착과마디]),ROW(조사표[조사일자])-ROW(생육조사!$P$2)+1),1),2),"")</f>
        <v/>
      </c>
      <c r="EN8" s="87" t="str">
        <f t="array" ref="EN8">IFERROR(INDEX(조사표[],SMALL(IF((EP$1=조사표[개체번호])*(ES$1=조사표[줄기번호])*(EK8=조사표[열매마디]),ROW(조사표[조사일자])-ROW(생육조사!$P$2)+1),1),2),"")</f>
        <v/>
      </c>
      <c r="EO8" s="87" t="str">
        <f t="array" ref="EO8">IFERROR(INDEX(조사표[],SMALL(IF((EP$1=조사표[개체번호])*(ES$1=조사표[줄기번호])*(EK8=조사표[수확마디]),ROW(조사표[조사일자])-ROW(생육조사!$P$2)+1),1),2),"")</f>
        <v/>
      </c>
      <c r="EP8" s="90"/>
      <c r="EQ8" s="90"/>
      <c r="ER8" s="91"/>
      <c r="ES8" s="91"/>
      <c r="ET8" s="92"/>
      <c r="EU8" s="88">
        <v>6</v>
      </c>
      <c r="EV8" s="87" t="str">
        <f t="array" ref="EV8">IFERROR(INDEX(조사표[],SMALL(IF((EZ$1=조사표[개체번호])*(FC$1=조사표[줄기번호])*(EU8=조사표[개화마디]),ROW(조사표[조사일자])-ROW(생육조사!$P$2)+1),1),2),"")</f>
        <v/>
      </c>
      <c r="EW8" s="87" t="str">
        <f t="array" ref="EW8">IFERROR(INDEX(조사표[],SMALL(IF((EZ$1=조사표[개체번호])*(FC$1=조사표[줄기번호])*(EU8=조사표[착과마디]),ROW(조사표[조사일자])-ROW(생육조사!$P$2)+1),1),2),"")</f>
        <v/>
      </c>
      <c r="EX8" s="87" t="str">
        <f t="array" ref="EX8">IFERROR(INDEX(조사표[],SMALL(IF((EZ$1=조사표[개체번호])*(FC$1=조사표[줄기번호])*(EU8=조사표[열매마디]),ROW(조사표[조사일자])-ROW(생육조사!$P$2)+1),1),2),"")</f>
        <v/>
      </c>
      <c r="EY8" s="87" t="str">
        <f t="array" ref="EY8">IFERROR(INDEX(조사표[],SMALL(IF((EZ$1=조사표[개체번호])*(FC$1=조사표[줄기번호])*(EU8=조사표[수확마디]),ROW(조사표[조사일자])-ROW(생육조사!$P$2)+1),1),2),"")</f>
        <v/>
      </c>
      <c r="EZ8" s="90"/>
      <c r="FA8" s="90"/>
      <c r="FB8" s="91"/>
      <c r="FC8" s="91"/>
      <c r="FD8" s="92"/>
      <c r="FE8" s="88">
        <v>6</v>
      </c>
      <c r="FF8" s="87" t="str">
        <f t="array" ref="FF8">IFERROR(INDEX(조사표[],SMALL(IF((FJ$1=조사표[개체번호])*(FM$1=조사표[줄기번호])*(FE8=조사표[개화마디]),ROW(조사표[조사일자])-ROW(생육조사!$P$2)+1),1),2),"")</f>
        <v/>
      </c>
      <c r="FG8" s="87" t="str">
        <f t="array" ref="FG8">IFERROR(INDEX(조사표[],SMALL(IF((FJ$1=조사표[개체번호])*(FM$1=조사표[줄기번호])*(FE8=조사표[착과마디]),ROW(조사표[조사일자])-ROW(생육조사!$P$2)+1),1),2),"")</f>
        <v/>
      </c>
      <c r="FH8" s="87" t="str">
        <f t="array" ref="FH8">IFERROR(INDEX(조사표[],SMALL(IF((FJ$1=조사표[개체번호])*(FM$1=조사표[줄기번호])*(FE8=조사표[열매마디]),ROW(조사표[조사일자])-ROW(생육조사!$P$2)+1),1),2),"")</f>
        <v/>
      </c>
      <c r="FI8" s="87" t="str">
        <f t="array" ref="FI8">IFERROR(INDEX(조사표[],SMALL(IF((FJ$1=조사표[개체번호])*(FM$1=조사표[줄기번호])*(FE8=조사표[수확마디]),ROW(조사표[조사일자])-ROW(생육조사!$P$2)+1),1),2),"")</f>
        <v/>
      </c>
      <c r="FJ8" s="90"/>
      <c r="FK8" s="90"/>
      <c r="FL8" s="91"/>
      <c r="FM8" s="91"/>
      <c r="FN8" s="92"/>
      <c r="FO8" s="88">
        <v>6</v>
      </c>
      <c r="FP8" s="87" t="str">
        <f t="array" ref="FP8">IFERROR(INDEX(조사표[],SMALL(IF((FT$1=조사표[개체번호])*(FW$1=조사표[줄기번호])*(FO8=조사표[개화마디]),ROW(조사표[조사일자])-ROW(생육조사!$P$2)+1),1),2),"")</f>
        <v/>
      </c>
      <c r="FQ8" s="87" t="str">
        <f t="array" ref="FQ8">IFERROR(INDEX(조사표[],SMALL(IF((FT$1=조사표[개체번호])*(FW$1=조사표[줄기번호])*(FO8=조사표[착과마디]),ROW(조사표[조사일자])-ROW(생육조사!$P$2)+1),1),2),"")</f>
        <v/>
      </c>
      <c r="FR8" s="87" t="str">
        <f t="array" ref="FR8">IFERROR(INDEX(조사표[],SMALL(IF((FT$1=조사표[개체번호])*(FW$1=조사표[줄기번호])*(FO8=조사표[열매마디]),ROW(조사표[조사일자])-ROW(생육조사!$P$2)+1),1),2),"")</f>
        <v/>
      </c>
      <c r="FS8" s="87" t="str">
        <f t="array" ref="FS8">IFERROR(INDEX(조사표[],SMALL(IF((FT$1=조사표[개체번호])*(FW$1=조사표[줄기번호])*(FO8=조사표[수확마디]),ROW(조사표[조사일자])-ROW(생육조사!$P$2)+1),1),2),"")</f>
        <v/>
      </c>
      <c r="FT8" s="90"/>
      <c r="FU8" s="90"/>
      <c r="FV8" s="91"/>
      <c r="FW8" s="91"/>
      <c r="FX8" s="92"/>
      <c r="FY8" s="88">
        <v>6</v>
      </c>
      <c r="FZ8" s="87" t="str">
        <f t="array" ref="FZ8">IFERROR(INDEX(조사표[],SMALL(IF((GD$1=조사표[개체번호])*(GG$1=조사표[줄기번호])*(FY8=조사표[개화마디]),ROW(조사표[조사일자])-ROW(생육조사!$P$2)+1),1),2),"")</f>
        <v/>
      </c>
      <c r="GA8" s="87" t="str">
        <f t="array" ref="GA8">IFERROR(INDEX(조사표[],SMALL(IF((GD$1=조사표[개체번호])*(GG$1=조사표[줄기번호])*(FY8=조사표[착과마디]),ROW(조사표[조사일자])-ROW(생육조사!$P$2)+1),1),2),"")</f>
        <v/>
      </c>
      <c r="GB8" s="87" t="str">
        <f t="array" ref="GB8">IFERROR(INDEX(조사표[],SMALL(IF((GD$1=조사표[개체번호])*(GG$1=조사표[줄기번호])*(FY8=조사표[열매마디]),ROW(조사표[조사일자])-ROW(생육조사!$P$2)+1),1),2),"")</f>
        <v/>
      </c>
      <c r="GC8" s="87" t="str">
        <f t="array" ref="GC8">IFERROR(INDEX(조사표[],SMALL(IF((GD$1=조사표[개체번호])*(GG$1=조사표[줄기번호])*(FY8=조사표[수확마디]),ROW(조사표[조사일자])-ROW(생육조사!$P$2)+1),1),2),"")</f>
        <v/>
      </c>
      <c r="GD8" s="90"/>
      <c r="GE8" s="90"/>
      <c r="GF8" s="91"/>
      <c r="GG8" s="91"/>
      <c r="GH8" s="92"/>
      <c r="GI8" s="88">
        <v>6</v>
      </c>
      <c r="GJ8" s="87" t="str">
        <f t="array" ref="GJ8">IFERROR(INDEX(조사표[],SMALL(IF((GN$1=조사표[개체번호])*(GQ$1=조사표[줄기번호])*(GI8=조사표[개화마디]),ROW(조사표[조사일자])-ROW(생육조사!$P$2)+1),1),2),"")</f>
        <v/>
      </c>
      <c r="GK8" s="87" t="str">
        <f t="array" ref="GK8">IFERROR(INDEX(조사표[],SMALL(IF((GN$1=조사표[개체번호])*(GQ$1=조사표[줄기번호])*(GI8=조사표[착과마디]),ROW(조사표[조사일자])-ROW(생육조사!$P$2)+1),1),2),"")</f>
        <v/>
      </c>
      <c r="GL8" s="87" t="str">
        <f t="array" ref="GL8">IFERROR(INDEX(조사표[],SMALL(IF((GN$1=조사표[개체번호])*(GQ$1=조사표[줄기번호])*(GI8=조사표[열매마디]),ROW(조사표[조사일자])-ROW(생육조사!$P$2)+1),1),2),"")</f>
        <v/>
      </c>
      <c r="GM8" s="87" t="str">
        <f t="array" ref="GM8">IFERROR(INDEX(조사표[],SMALL(IF((GN$1=조사표[개체번호])*(GQ$1=조사표[줄기번호])*(GI8=조사표[수확마디]),ROW(조사표[조사일자])-ROW(생육조사!$P$2)+1),1),2),"")</f>
        <v/>
      </c>
      <c r="GN8" s="90"/>
      <c r="GO8" s="90"/>
      <c r="GP8" s="91"/>
      <c r="GQ8" s="91"/>
      <c r="GR8" s="92"/>
      <c r="GS8" s="88">
        <v>6</v>
      </c>
      <c r="GT8" s="87" t="str">
        <f t="array" ref="GT8">IFERROR(INDEX(조사표[],SMALL(IF((GX$1=조사표[개체번호])*(HA$1=조사표[줄기번호])*(GS8=조사표[개화마디]),ROW(조사표[조사일자])-ROW(생육조사!$P$2)+1),1),2),"")</f>
        <v/>
      </c>
      <c r="GU8" s="87" t="str">
        <f t="array" ref="GU8">IFERROR(INDEX(조사표[],SMALL(IF((GX$1=조사표[개체번호])*(HA$1=조사표[줄기번호])*(GS8=조사표[착과마디]),ROW(조사표[조사일자])-ROW(생육조사!$P$2)+1),1),2),"")</f>
        <v/>
      </c>
      <c r="GV8" s="87" t="str">
        <f t="array" ref="GV8">IFERROR(INDEX(조사표[],SMALL(IF((GX$1=조사표[개체번호])*(HA$1=조사표[줄기번호])*(GS8=조사표[열매마디]),ROW(조사표[조사일자])-ROW(생육조사!$P$2)+1),1),2),"")</f>
        <v/>
      </c>
      <c r="GW8" s="87" t="str">
        <f t="array" ref="GW8">IFERROR(INDEX(조사표[],SMALL(IF((GX$1=조사표[개체번호])*(HA$1=조사표[줄기번호])*(GS8=조사표[수확마디]),ROW(조사표[조사일자])-ROW(생육조사!$P$2)+1),1),2),"")</f>
        <v/>
      </c>
      <c r="GX8" s="90"/>
      <c r="GY8" s="90"/>
      <c r="GZ8" s="91"/>
      <c r="HA8" s="91"/>
      <c r="HB8" s="92"/>
      <c r="HC8" s="88">
        <v>6</v>
      </c>
      <c r="HD8" s="87" t="str">
        <f t="array" ref="HD8">IFERROR(INDEX(조사표[],SMALL(IF((HH$1=조사표[개체번호])*(HK$1=조사표[줄기번호])*(HC8=조사표[개화마디]),ROW(조사표[조사일자])-ROW(생육조사!$P$2)+1),1),2),"")</f>
        <v/>
      </c>
      <c r="HE8" s="87" t="str">
        <f t="array" ref="HE8">IFERROR(INDEX(조사표[],SMALL(IF((HH$1=조사표[개체번호])*(HK$1=조사표[줄기번호])*(HC8=조사표[착과마디]),ROW(조사표[조사일자])-ROW(생육조사!$P$2)+1),1),2),"")</f>
        <v/>
      </c>
      <c r="HF8" s="87" t="str">
        <f t="array" ref="HF8">IFERROR(INDEX(조사표[],SMALL(IF((HH$1=조사표[개체번호])*(HK$1=조사표[줄기번호])*(HC8=조사표[열매마디]),ROW(조사표[조사일자])-ROW(생육조사!$P$2)+1),1),2),"")</f>
        <v/>
      </c>
      <c r="HG8" s="87" t="str">
        <f t="array" ref="HG8">IFERROR(INDEX(조사표[],SMALL(IF((HH$1=조사표[개체번호])*(HK$1=조사표[줄기번호])*(HC8=조사표[수확마디]),ROW(조사표[조사일자])-ROW(생육조사!$P$2)+1),1),2),"")</f>
        <v/>
      </c>
      <c r="HH8" s="90"/>
      <c r="HI8" s="90"/>
      <c r="HJ8" s="91"/>
      <c r="HK8" s="91"/>
      <c r="HL8" s="92"/>
      <c r="HM8" s="93">
        <v>6</v>
      </c>
      <c r="HN8" s="87" t="str">
        <f t="array" ref="HN8">IFERROR(INDEX(조사표[],SMALL(IF((HR$1=조사표[개체번호])*(HU$1=조사표[줄기번호])*(HM8=조사표[개화마디]),ROW(조사표[조사일자])-ROW(생육조사!$P$2)+1),1),2),"")</f>
        <v/>
      </c>
      <c r="HO8" s="87" t="str">
        <f t="array" ref="HO8">IFERROR(INDEX(조사표[],SMALL(IF((HR$1=조사표[개체번호])*(HU$1=조사표[줄기번호])*(HM8=조사표[착과마디]),ROW(조사표[조사일자])-ROW(생육조사!$P$2)+1),1),2),"")</f>
        <v/>
      </c>
      <c r="HP8" s="87" t="str">
        <f t="array" ref="HP8">IFERROR(INDEX(조사표[],SMALL(IF((HR$1=조사표[개체번호])*(HU$1=조사표[줄기번호])*(HM8=조사표[열매마디]),ROW(조사표[조사일자])-ROW(생육조사!$P$2)+1),1),2),"")</f>
        <v/>
      </c>
      <c r="HQ8" s="87" t="str">
        <f t="array" ref="HQ8">IFERROR(INDEX(조사표[],SMALL(IF((HR$1=조사표[개체번호])*(HU$1=조사표[줄기번호])*(HM8=조사표[수확마디]),ROW(조사표[조사일자])-ROW(생육조사!$P$2)+1),1),2),"")</f>
        <v/>
      </c>
      <c r="HR8" s="90"/>
      <c r="HS8" s="90"/>
      <c r="HT8" s="91"/>
      <c r="HU8" s="91"/>
      <c r="HV8" s="92"/>
      <c r="HW8" s="93">
        <v>6</v>
      </c>
      <c r="HX8" s="87" t="str">
        <f t="array" ref="HX8">IFERROR(INDEX(조사표[],SMALL(IF((IB$1=조사표[개체번호])*(IE$1=조사표[줄기번호])*(HW8=조사표[개화마디]),ROW(조사표[조사일자])-ROW(생육조사!$P$2)+1),1),2),"")</f>
        <v/>
      </c>
      <c r="HY8" s="87" t="str">
        <f t="array" ref="HY8">IFERROR(INDEX(조사표[],SMALL(IF((IB$1=조사표[개체번호])*(IE$1=조사표[줄기번호])*(HW8=조사표[착과마디]),ROW(조사표[조사일자])-ROW(생육조사!$P$2)+1),1),2),"")</f>
        <v/>
      </c>
      <c r="HZ8" s="87" t="str">
        <f t="array" ref="HZ8">IFERROR(INDEX(조사표[],SMALL(IF((IB$1=조사표[개체번호])*(IE$1=조사표[줄기번호])*(HW8=조사표[열매마디]),ROW(조사표[조사일자])-ROW(생육조사!$P$2)+1),1),2),"")</f>
        <v/>
      </c>
      <c r="IA8" s="87" t="str">
        <f t="array" ref="IA8">IFERROR(INDEX(조사표[],SMALL(IF((IB$1=조사표[개체번호])*(IE$1=조사표[줄기번호])*(HW8=조사표[수확마디]),ROW(조사표[조사일자])-ROW(생육조사!$P$2)+1),1),2),"")</f>
        <v/>
      </c>
      <c r="IB8" s="90"/>
      <c r="IC8" s="90"/>
      <c r="ID8" s="91"/>
      <c r="IE8" s="91"/>
      <c r="IF8" s="92"/>
      <c r="IG8" s="93">
        <v>6</v>
      </c>
      <c r="IH8" s="87" t="str">
        <f t="array" ref="IH8">IFERROR(INDEX(조사표[],SMALL(IF((IL$1=조사표[개체번호])*(IO$1=조사표[줄기번호])*(IG8=조사표[개화마디]),ROW(조사표[조사일자])-ROW(생육조사!$P$2)+1),1),2),"")</f>
        <v/>
      </c>
      <c r="II8" s="87" t="str">
        <f t="array" ref="II8">IFERROR(INDEX(조사표[],SMALL(IF((IL$1=조사표[개체번호])*(IO$1=조사표[줄기번호])*(IG8=조사표[착과마디]),ROW(조사표[조사일자])-ROW(생육조사!$P$2)+1),1),2),"")</f>
        <v/>
      </c>
      <c r="IJ8" s="87" t="str">
        <f t="array" ref="IJ8">IFERROR(INDEX(조사표[],SMALL(IF((IL$1=조사표[개체번호])*(IO$1=조사표[줄기번호])*(IG8=조사표[열매마디]),ROW(조사표[조사일자])-ROW(생육조사!$P$2)+1),1),2),"")</f>
        <v/>
      </c>
      <c r="IK8" s="87" t="str">
        <f t="array" ref="IK8">IFERROR(INDEX(조사표[],SMALL(IF((IL$1=조사표[개체번호])*(IO$1=조사표[줄기번호])*(IG8=조사표[수확마디]),ROW(조사표[조사일자])-ROW(생육조사!$P$2)+1),1),2),"")</f>
        <v/>
      </c>
      <c r="IL8" s="90"/>
      <c r="IM8" s="90"/>
      <c r="IN8" s="91"/>
      <c r="IO8" s="91"/>
      <c r="IP8" s="92"/>
      <c r="IQ8" s="93">
        <v>6</v>
      </c>
      <c r="IR8" s="87" t="str">
        <f t="array" ref="IR8">IFERROR(INDEX(조사표[],SMALL(IF((IV$1=조사표[개체번호])*(IY$1=조사표[줄기번호])*(IQ8=조사표[개화마디]),ROW(조사표[조사일자])-ROW(생육조사!$P$2)+1),1),2),"")</f>
        <v/>
      </c>
      <c r="IS8" s="87" t="str">
        <f t="array" ref="IS8">IFERROR(INDEX(조사표[],SMALL(IF((IV$1=조사표[개체번호])*(IY$1=조사표[줄기번호])*(IQ8=조사표[착과마디]),ROW(조사표[조사일자])-ROW(생육조사!$P$2)+1),1),2),"")</f>
        <v/>
      </c>
      <c r="IT8" s="87" t="str">
        <f t="array" ref="IT8">IFERROR(INDEX(조사표[],SMALL(IF((IV$1=조사표[개체번호])*(IY$1=조사표[줄기번호])*(IQ8=조사표[열매마디]),ROW(조사표[조사일자])-ROW(생육조사!$P$2)+1),1),2),"")</f>
        <v/>
      </c>
      <c r="IU8" s="87" t="str">
        <f t="array" ref="IU8">IFERROR(INDEX(조사표[],SMALL(IF((IV$1=조사표[개체번호])*(IY$1=조사표[줄기번호])*(IQ8=조사표[수확마디]),ROW(조사표[조사일자])-ROW(생육조사!$P$2)+1),1),2),"")</f>
        <v/>
      </c>
      <c r="IV8" s="90"/>
      <c r="IW8" s="90"/>
      <c r="IX8" s="91"/>
      <c r="IY8" s="91"/>
      <c r="IZ8" s="92"/>
      <c r="JA8" s="93">
        <v>6</v>
      </c>
      <c r="JB8" s="87" t="str">
        <f t="array" ref="JB8">IFERROR(INDEX(조사표[],SMALL(IF((JF$1=조사표[개체번호])*(JI$1=조사표[줄기번호])*(JA8=조사표[개화마디]),ROW(조사표[조사일자])-ROW(생육조사!$P$2)+1),1),2),"")</f>
        <v/>
      </c>
      <c r="JC8" s="87" t="str">
        <f t="array" ref="JC8">IFERROR(INDEX(조사표[],SMALL(IF((JF$1=조사표[개체번호])*(JI$1=조사표[줄기번호])*(JA8=조사표[착과마디]),ROW(조사표[조사일자])-ROW(생육조사!$P$2)+1),1),2),"")</f>
        <v/>
      </c>
      <c r="JD8" s="87" t="str">
        <f t="array" ref="JD8">IFERROR(INDEX(조사표[],SMALL(IF((JF$1=조사표[개체번호])*(JI$1=조사표[줄기번호])*(JA8=조사표[열매마디]),ROW(조사표[조사일자])-ROW(생육조사!$P$2)+1),1),2),"")</f>
        <v/>
      </c>
      <c r="JE8" s="87" t="str">
        <f t="array" ref="JE8">IFERROR(INDEX(조사표[],SMALL(IF((JF$1=조사표[개체번호])*(JI$1=조사표[줄기번호])*(JA8=조사표[수확마디]),ROW(조사표[조사일자])-ROW(생육조사!$P$2)+1),1),2),"")</f>
        <v/>
      </c>
      <c r="JF8" s="90"/>
      <c r="JG8" s="90"/>
      <c r="JH8" s="91"/>
      <c r="JI8" s="91"/>
      <c r="JJ8" s="92"/>
      <c r="JK8" s="93">
        <v>6</v>
      </c>
      <c r="JL8" s="87" t="str">
        <f t="array" ref="JL8">IFERROR(INDEX(조사표[],SMALL(IF((JP$1=조사표[개체번호])*(JS$1=조사표[줄기번호])*(JK8=조사표[개화마디]),ROW(조사표[조사일자])-ROW(생육조사!$P$2)+1),1),2),"")</f>
        <v/>
      </c>
      <c r="JM8" s="87" t="str">
        <f t="array" ref="JM8">IFERROR(INDEX(조사표[],SMALL(IF((JP$1=조사표[개체번호])*(JS$1=조사표[줄기번호])*(JK8=조사표[착과마디]),ROW(조사표[조사일자])-ROW(생육조사!$P$2)+1),1),2),"")</f>
        <v/>
      </c>
      <c r="JN8" s="87" t="str">
        <f t="array" ref="JN8">IFERROR(INDEX(조사표[],SMALL(IF((JP$1=조사표[개체번호])*(JS$1=조사표[줄기번호])*(JK8=조사표[열매마디]),ROW(조사표[조사일자])-ROW(생육조사!$P$2)+1),1),2),"")</f>
        <v/>
      </c>
      <c r="JO8" s="87" t="str">
        <f t="array" ref="JO8">IFERROR(INDEX(조사표[],SMALL(IF((JP$1=조사표[개체번호])*(JS$1=조사표[줄기번호])*(JK8=조사표[수확마디]),ROW(조사표[조사일자])-ROW(생육조사!$P$2)+1),1),2),"")</f>
        <v/>
      </c>
      <c r="JP8" s="90"/>
      <c r="JQ8" s="90"/>
      <c r="JR8" s="91"/>
      <c r="JS8" s="91"/>
      <c r="JT8" s="92"/>
      <c r="JU8" s="93">
        <v>6</v>
      </c>
      <c r="JV8" s="87" t="str">
        <f t="array" ref="JV8">IFERROR(INDEX(조사표[],SMALL(IF((JZ$1=조사표[개체번호])*(KC$1=조사표[줄기번호])*(JU8=조사표[개화마디]),ROW(조사표[조사일자])-ROW(생육조사!$P$2)+1),1),2),"")</f>
        <v/>
      </c>
      <c r="JW8" s="87" t="str">
        <f t="array" ref="JW8">IFERROR(INDEX(조사표[],SMALL(IF((JZ$1=조사표[개체번호])*(KC$1=조사표[줄기번호])*(JU8=조사표[착과마디]),ROW(조사표[조사일자])-ROW(생육조사!$P$2)+1),1),2),"")</f>
        <v/>
      </c>
      <c r="JX8" s="87" t="str">
        <f t="array" ref="JX8">IFERROR(INDEX(조사표[],SMALL(IF((JZ$1=조사표[개체번호])*(KC$1=조사표[줄기번호])*(JU8=조사표[열매마디]),ROW(조사표[조사일자])-ROW(생육조사!$P$2)+1),1),2),"")</f>
        <v/>
      </c>
      <c r="JY8" s="87" t="str">
        <f t="array" ref="JY8">IFERROR(INDEX(조사표[],SMALL(IF((JZ$1=조사표[개체번호])*(KC$1=조사표[줄기번호])*(JU8=조사표[수확마디]),ROW(조사표[조사일자])-ROW(생육조사!$P$2)+1),1),2),"")</f>
        <v/>
      </c>
      <c r="JZ8" s="90"/>
      <c r="KA8" s="90"/>
      <c r="KB8" s="91"/>
      <c r="KC8" s="91"/>
      <c r="KD8" s="92"/>
      <c r="KE8" s="93">
        <v>6</v>
      </c>
      <c r="KF8" s="87" t="str">
        <f t="array" ref="KF8">IFERROR(INDEX(조사표[],SMALL(IF((KJ$1=조사표[개체번호])*(KM$1=조사표[줄기번호])*(KE8=조사표[개화마디]),ROW(조사표[조사일자])-ROW(생육조사!$P$2)+1),1),2),"")</f>
        <v/>
      </c>
      <c r="KG8" s="87" t="str">
        <f t="array" ref="KG8">IFERROR(INDEX(조사표[],SMALL(IF((KJ$1=조사표[개체번호])*(KM$1=조사표[줄기번호])*(KE8=조사표[착과마디]),ROW(조사표[조사일자])-ROW(생육조사!$P$2)+1),1),2),"")</f>
        <v/>
      </c>
      <c r="KH8" s="87" t="str">
        <f t="array" ref="KH8">IFERROR(INDEX(조사표[],SMALL(IF((KJ$1=조사표[개체번호])*(KM$1=조사표[줄기번호])*(KE8=조사표[열매마디]),ROW(조사표[조사일자])-ROW(생육조사!$P$2)+1),1),2),"")</f>
        <v/>
      </c>
      <c r="KI8" s="87" t="str">
        <f t="array" ref="KI8">IFERROR(INDEX(조사표[],SMALL(IF((KJ$1=조사표[개체번호])*(KM$1=조사표[줄기번호])*(KE8=조사표[수확마디]),ROW(조사표[조사일자])-ROW(생육조사!$P$2)+1),1),2),"")</f>
        <v/>
      </c>
      <c r="KJ8" s="90"/>
      <c r="KK8" s="90"/>
      <c r="KL8" s="91"/>
      <c r="KM8" s="91"/>
      <c r="KN8" s="92"/>
    </row>
    <row r="9" spans="1:300">
      <c r="A9" s="15">
        <v>7</v>
      </c>
      <c r="B9" s="6" t="str">
        <f t="array" ref="B9">IFERROR(INDEX(조사표[],SMALL(IF((F$1=조사표[개체번호])*(I$1=조사표[줄기번호])*(A9=조사표[개화마디]),ROW(조사표[조사일자])-ROW(생육조사!$P$2)+1),1),2),"")</f>
        <v/>
      </c>
      <c r="C9" s="87" t="str">
        <f t="array" ref="C9">IFERROR(INDEX(조사표[],SMALL(IF((F$1=조사표[개체번호])*(I$1=조사표[줄기번호])*(A9=조사표[착과마디]),ROW(조사표[조사일자])-ROW(생육조사!$P$2)+1),1),2),"")</f>
        <v/>
      </c>
      <c r="D9" s="6" t="str">
        <f t="array" ref="D9">IFERROR(INDEX(조사표[],SMALL(IF((F$1=조사표[개체번호])*(I$1=조사표[줄기번호])*(A9=조사표[열매마디]),ROW(조사표[조사일자])-ROW(생육조사!$P$2)+1),1),2),"")</f>
        <v/>
      </c>
      <c r="E9" s="6" t="str">
        <f t="array" ref="E9">IFERROR(INDEX(조사표[],SMALL(IF((F$1=조사표[개체번호])*(I$1=조사표[줄기번호])*(A9=조사표[수확마디]),ROW(조사표[조사일자])-ROW(생육조사!$P$2)+1),1),2),"")</f>
        <v/>
      </c>
      <c r="F9" s="19"/>
      <c r="G9" s="19"/>
      <c r="H9" s="20"/>
      <c r="I9" s="20"/>
      <c r="J9" s="21"/>
      <c r="K9" s="86">
        <v>7</v>
      </c>
      <c r="L9" s="6" t="str">
        <f t="array" ref="L9">IFERROR(INDEX(조사표[],SMALL(IF((P$1=조사표[개체번호])*(S$1=조사표[줄기번호])*(K9=조사표[개화마디]),ROW(조사표[조사일자])-ROW(생육조사!$P$2)+1),1),2),"")</f>
        <v/>
      </c>
      <c r="M9" s="6" t="str">
        <f t="array" ref="M9">IFERROR(INDEX(조사표[],SMALL(IF((P$1=조사표[개체번호])*(S$1=조사표[줄기번호])*(K9=조사표[착과마디]),ROW(조사표[조사일자])-ROW(생육조사!$P$2)+1),1),2),"")</f>
        <v/>
      </c>
      <c r="N9" s="6" t="str">
        <f t="array" ref="N9">IFERROR(INDEX(조사표[],SMALL(IF((P$1=조사표[개체번호])*(S$1=조사표[줄기번호])*(K9=조사표[열매마디]),ROW(조사표[조사일자])-ROW(생육조사!$P$2)+1),1),2),"")</f>
        <v/>
      </c>
      <c r="O9" s="6" t="str">
        <f t="array" ref="O9">IFERROR(INDEX(조사표[],SMALL(IF((P$1=조사표[개체번호])*(S$1=조사표[줄기번호])*(K9=조사표[수확마디]),ROW(조사표[조사일자])-ROW(생육조사!$P$2)+1),1),2),"")</f>
        <v/>
      </c>
      <c r="P9" s="19"/>
      <c r="Q9" s="19"/>
      <c r="R9" s="20"/>
      <c r="S9" s="20"/>
      <c r="T9" s="21"/>
      <c r="U9" s="88">
        <v>7</v>
      </c>
      <c r="V9" s="87" t="str">
        <f t="array" ref="V9">IFERROR(INDEX(조사표[],SMALL(IF((Z$1=조사표[개체번호])*(AC$1=조사표[줄기번호])*(U9=조사표[개화마디]),ROW(조사표[조사일자])-ROW(생육조사!$P$2)+1),1),2),"")</f>
        <v/>
      </c>
      <c r="W9" s="87" t="str">
        <f t="array" ref="W9">IFERROR(INDEX(조사표[],SMALL(IF((Z$1=조사표[개체번호])*(AC$1=조사표[줄기번호])*(U9=조사표[착과마디]),ROW(조사표[조사일자])-ROW(생육조사!$P$2)+1),1),2),"")</f>
        <v/>
      </c>
      <c r="X9" s="87" t="str">
        <f t="array" ref="X9">IFERROR(INDEX(조사표[],SMALL(IF((Z$1=조사표[개체번호])*(AC$1=조사표[줄기번호])*(U9=조사표[열매마디]),ROW(조사표[조사일자])-ROW(생육조사!$P$2)+1),1),2),"")</f>
        <v/>
      </c>
      <c r="Y9" s="87" t="str">
        <f t="array" ref="Y9">IFERROR(INDEX(조사표[],SMALL(IF((Z$1=조사표[개체번호])*(AC$1=조사표[줄기번호])*(U9=조사표[수확마디]),ROW(조사표[조사일자])-ROW(생육조사!$P$2)+1),1),2),"")</f>
        <v/>
      </c>
      <c r="Z9" s="90"/>
      <c r="AA9" s="90"/>
      <c r="AB9" s="91"/>
      <c r="AC9" s="91"/>
      <c r="AD9" s="92"/>
      <c r="AE9" s="88">
        <v>7</v>
      </c>
      <c r="AF9" s="87" t="str">
        <f t="array" ref="AF9">IFERROR(INDEX(조사표[],SMALL(IF((AJ$1=조사표[개체번호])*(AM$1=조사표[줄기번호])*(AE9=조사표[개화마디]),ROW(조사표[조사일자])-ROW(생육조사!$P$2)+1),1),2),"")</f>
        <v/>
      </c>
      <c r="AG9" s="87" t="str">
        <f t="array" ref="AG9">IFERROR(INDEX(조사표[],SMALL(IF((AJ$1=조사표[개체번호])*(AM$1=조사표[줄기번호])*(AE9=조사표[착과마디]),ROW(조사표[조사일자])-ROW(생육조사!$P$2)+1),1),2),"")</f>
        <v/>
      </c>
      <c r="AH9" s="87" t="str">
        <f t="array" ref="AH9">IFERROR(INDEX(조사표[],SMALL(IF((AJ$1=조사표[개체번호])*(AM$1=조사표[줄기번호])*(AE9=조사표[열매마디]),ROW(조사표[조사일자])-ROW(생육조사!$P$2)+1),1),2),"")</f>
        <v/>
      </c>
      <c r="AI9" s="87" t="str">
        <f t="array" ref="AI9">IFERROR(INDEX(조사표[],SMALL(IF((AJ$1=조사표[개체번호])*(AM$1=조사표[줄기번호])*(AE9=조사표[수확마디]),ROW(조사표[조사일자])-ROW(생육조사!$P$2)+1),1),2),"")</f>
        <v/>
      </c>
      <c r="AJ9" s="90"/>
      <c r="AK9" s="90"/>
      <c r="AL9" s="91"/>
      <c r="AM9" s="91"/>
      <c r="AN9" s="92"/>
      <c r="AO9" s="88">
        <v>7</v>
      </c>
      <c r="AP9" s="87" t="str">
        <f t="array" ref="AP9">IFERROR(INDEX(조사표[],SMALL(IF((AT$1=조사표[개체번호])*(AW$1=조사표[줄기번호])*(AO9=조사표[개화마디]),ROW(조사표[조사일자])-ROW(생육조사!$P$2)+1),1),2),"")</f>
        <v/>
      </c>
      <c r="AQ9" s="87" t="str">
        <f t="array" ref="AQ9">IFERROR(INDEX(조사표[],SMALL(IF((AT$1=조사표[개체번호])*(AW$1=조사표[줄기번호])*(AO9=조사표[착과마디]),ROW(조사표[조사일자])-ROW(생육조사!$P$2)+1),1),2),"")</f>
        <v/>
      </c>
      <c r="AR9" s="87" t="str">
        <f t="array" ref="AR9">IFERROR(INDEX(조사표[],SMALL(IF((AT$1=조사표[개체번호])*(AW$1=조사표[줄기번호])*(AO9=조사표[열매마디]),ROW(조사표[조사일자])-ROW(생육조사!$P$2)+1),1),2),"")</f>
        <v/>
      </c>
      <c r="AS9" s="87" t="str">
        <f t="array" ref="AS9">IFERROR(INDEX(조사표[],SMALL(IF((AT$1=조사표[개체번호])*(AW$1=조사표[줄기번호])*(AO9=조사표[수확마디]),ROW(조사표[조사일자])-ROW(생육조사!$P$2)+1),1),2),"")</f>
        <v/>
      </c>
      <c r="AT9" s="90"/>
      <c r="AU9" s="90"/>
      <c r="AV9" s="91"/>
      <c r="AW9" s="91"/>
      <c r="AX9" s="92"/>
      <c r="AY9" s="88">
        <v>7</v>
      </c>
      <c r="AZ9" s="87" t="str">
        <f t="array" ref="AZ9">IFERROR(INDEX(조사표[],SMALL(IF((BD$1=조사표[개체번호])*(BG$1=조사표[줄기번호])*(AY9=조사표[개화마디]),ROW(조사표[조사일자])-ROW(생육조사!$P$2)+1),1),2),"")</f>
        <v/>
      </c>
      <c r="BA9" s="87" t="str">
        <f t="array" ref="BA9">IFERROR(INDEX(조사표[],SMALL(IF((BD$1=조사표[개체번호])*(BG$1=조사표[줄기번호])*(AY9=조사표[착과마디]),ROW(조사표[조사일자])-ROW(생육조사!$P$2)+1),1),2),"")</f>
        <v/>
      </c>
      <c r="BB9" s="87" t="str">
        <f t="array" ref="BB9">IFERROR(INDEX(조사표[],SMALL(IF((BD$1=조사표[개체번호])*(BG$1=조사표[줄기번호])*(AY9=조사표[열매마디]),ROW(조사표[조사일자])-ROW(생육조사!$P$2)+1),1),2),"")</f>
        <v/>
      </c>
      <c r="BC9" s="87" t="str">
        <f t="array" ref="BC9">IFERROR(INDEX(조사표[],SMALL(IF((BD$1=조사표[개체번호])*(BG$1=조사표[줄기번호])*(AY9=조사표[수확마디]),ROW(조사표[조사일자])-ROW(생육조사!$P$2)+1),1),2),"")</f>
        <v/>
      </c>
      <c r="BD9" s="90"/>
      <c r="BE9" s="90"/>
      <c r="BF9" s="91"/>
      <c r="BG9" s="91"/>
      <c r="BH9" s="92"/>
      <c r="BI9" s="88">
        <v>7</v>
      </c>
      <c r="BJ9" s="87" t="str">
        <f t="array" ref="BJ9">IFERROR(INDEX(조사표[],SMALL(IF((BN$1=조사표[개체번호])*(BQ$1=조사표[줄기번호])*(BI9=조사표[개화마디]),ROW(조사표[조사일자])-ROW(생육조사!$P$2)+1),1),2),"")</f>
        <v/>
      </c>
      <c r="BK9" s="87" t="str">
        <f t="array" ref="BK9">IFERROR(INDEX(조사표[],SMALL(IF((BN$1=조사표[개체번호])*(BQ$1=조사표[줄기번호])*(BI9=조사표[착과마디]),ROW(조사표[조사일자])-ROW(생육조사!$P$2)+1),1),2),"")</f>
        <v/>
      </c>
      <c r="BL9" s="87" t="str">
        <f t="array" ref="BL9">IFERROR(INDEX(조사표[],SMALL(IF((BN$1=조사표[개체번호])*(BQ$1=조사표[줄기번호])*(BI9=조사표[열매마디]),ROW(조사표[조사일자])-ROW(생육조사!$P$2)+1),1),2),"")</f>
        <v/>
      </c>
      <c r="BM9" s="87" t="str">
        <f t="array" ref="BM9">IFERROR(INDEX(조사표[],SMALL(IF((BN$1=조사표[개체번호])*(BQ$1=조사표[줄기번호])*(BI9=조사표[수확마디]),ROW(조사표[조사일자])-ROW(생육조사!$P$2)+1),1),2),"")</f>
        <v/>
      </c>
      <c r="BN9" s="90"/>
      <c r="BO9" s="90"/>
      <c r="BP9" s="91"/>
      <c r="BQ9" s="91"/>
      <c r="BR9" s="92"/>
      <c r="BS9" s="88">
        <v>7</v>
      </c>
      <c r="BT9" s="87" t="str">
        <f t="array" ref="BT9">IFERROR(INDEX(조사표[],SMALL(IF((BX$1=조사표[개체번호])*(CA$1=조사표[줄기번호])*(BS9=조사표[개화마디]),ROW(조사표[조사일자])-ROW(생육조사!$P$2)+1),1),2),"")</f>
        <v/>
      </c>
      <c r="BU9" s="87" t="str">
        <f t="array" ref="BU9">IFERROR(INDEX(조사표[],SMALL(IF((BX$1=조사표[개체번호])*(CA$1=조사표[줄기번호])*(BS9=조사표[착과마디]),ROW(조사표[조사일자])-ROW(생육조사!$P$2)+1),1),2),"")</f>
        <v/>
      </c>
      <c r="BV9" s="87" t="str">
        <f t="array" ref="BV9">IFERROR(INDEX(조사표[],SMALL(IF((BX$1=조사표[개체번호])*(CA$1=조사표[줄기번호])*(BS9=조사표[열매마디]),ROW(조사표[조사일자])-ROW(생육조사!$P$2)+1),1),2),"")</f>
        <v/>
      </c>
      <c r="BW9" s="87" t="str">
        <f t="array" ref="BW9">IFERROR(INDEX(조사표[],SMALL(IF((BX$1=조사표[개체번호])*(CA$1=조사표[줄기번호])*(BS9=조사표[수확마디]),ROW(조사표[조사일자])-ROW(생육조사!$P$2)+1),1),2),"")</f>
        <v/>
      </c>
      <c r="BX9" s="90"/>
      <c r="BY9" s="90"/>
      <c r="BZ9" s="91"/>
      <c r="CA9" s="91"/>
      <c r="CB9" s="92"/>
      <c r="CC9" s="88">
        <v>7</v>
      </c>
      <c r="CD9" s="87" t="str">
        <f t="array" ref="CD9">IFERROR(INDEX(조사표[],SMALL(IF((CH$1=조사표[개체번호])*(CK$1=조사표[줄기번호])*(CC9=조사표[개화마디]),ROW(조사표[조사일자])-ROW(생육조사!$P$2)+1),1),2),"")</f>
        <v/>
      </c>
      <c r="CE9" s="87" t="str">
        <f t="array" ref="CE9">IFERROR(INDEX(조사표[],SMALL(IF((CH$1=조사표[개체번호])*(CK$1=조사표[줄기번호])*(CC9=조사표[착과마디]),ROW(조사표[조사일자])-ROW(생육조사!$P$2)+1),1),2),"")</f>
        <v/>
      </c>
      <c r="CF9" s="87" t="str">
        <f t="array" ref="CF9">IFERROR(INDEX(조사표[],SMALL(IF((CH$1=조사표[개체번호])*(CK$1=조사표[줄기번호])*(CC9=조사표[열매마디]),ROW(조사표[조사일자])-ROW(생육조사!$P$2)+1),1),2),"")</f>
        <v/>
      </c>
      <c r="CG9" s="87" t="str">
        <f t="array" ref="CG9">IFERROR(INDEX(조사표[],SMALL(IF((CH$1=조사표[개체번호])*(CK$1=조사표[줄기번호])*(CC9=조사표[수확마디]),ROW(조사표[조사일자])-ROW(생육조사!$P$2)+1),1),2),"")</f>
        <v/>
      </c>
      <c r="CH9" s="90"/>
      <c r="CI9" s="90"/>
      <c r="CJ9" s="91"/>
      <c r="CK9" s="91"/>
      <c r="CL9" s="92"/>
      <c r="CM9" s="88">
        <v>7</v>
      </c>
      <c r="CN9" s="87" t="str">
        <f t="array" ref="CN9">IFERROR(INDEX(조사표[],SMALL(IF((CR$1=조사표[개체번호])*(CU$1=조사표[줄기번호])*(CM9=조사표[개화마디]),ROW(조사표[조사일자])-ROW(생육조사!$P$2)+1),1),2),"")</f>
        <v/>
      </c>
      <c r="CO9" s="87" t="str">
        <f t="array" ref="CO9">IFERROR(INDEX(조사표[],SMALL(IF((CR$1=조사표[개체번호])*(CU$1=조사표[줄기번호])*(CM9=조사표[착과마디]),ROW(조사표[조사일자])-ROW(생육조사!$P$2)+1),1),2),"")</f>
        <v/>
      </c>
      <c r="CP9" s="87" t="str">
        <f t="array" ref="CP9">IFERROR(INDEX(조사표[],SMALL(IF((CR$1=조사표[개체번호])*(CU$1=조사표[줄기번호])*(CM9=조사표[열매마디]),ROW(조사표[조사일자])-ROW(생육조사!$P$2)+1),1),2),"")</f>
        <v/>
      </c>
      <c r="CQ9" s="87" t="str">
        <f t="array" ref="CQ9">IFERROR(INDEX(조사표[],SMALL(IF((CR$1=조사표[개체번호])*(CU$1=조사표[줄기번호])*(CM9=조사표[수확마디]),ROW(조사표[조사일자])-ROW(생육조사!$P$2)+1),1),2),"")</f>
        <v/>
      </c>
      <c r="CR9" s="90"/>
      <c r="CS9" s="90"/>
      <c r="CT9" s="91"/>
      <c r="CU9" s="91"/>
      <c r="CV9" s="92"/>
      <c r="CW9" s="88">
        <v>7</v>
      </c>
      <c r="CX9" s="87" t="str">
        <f t="array" ref="CX9">IFERROR(INDEX(조사표[],SMALL(IF((DB$1=조사표[개체번호])*(DE$1=조사표[줄기번호])*(CW9=조사표[개화마디]),ROW(조사표[조사일자])-ROW(생육조사!$P$2)+1),1),2),"")</f>
        <v/>
      </c>
      <c r="CY9" s="87" t="str">
        <f t="array" ref="CY9">IFERROR(INDEX(조사표[],SMALL(IF((DB$1=조사표[개체번호])*(DE$1=조사표[줄기번호])*(CW9=조사표[착과마디]),ROW(조사표[조사일자])-ROW(생육조사!$P$2)+1),1),2),"")</f>
        <v/>
      </c>
      <c r="CZ9" s="87" t="str">
        <f t="array" ref="CZ9">IFERROR(INDEX(조사표[],SMALL(IF((DB$1=조사표[개체번호])*(DE$1=조사표[줄기번호])*(CW9=조사표[열매마디]),ROW(조사표[조사일자])-ROW(생육조사!$P$2)+1),1),2),"")</f>
        <v/>
      </c>
      <c r="DA9" s="87" t="str">
        <f t="array" ref="DA9">IFERROR(INDEX(조사표[],SMALL(IF((DB$1=조사표[개체번호])*(DE$1=조사표[줄기번호])*(CW9=조사표[수확마디]),ROW(조사표[조사일자])-ROW(생육조사!$P$2)+1),1),2),"")</f>
        <v/>
      </c>
      <c r="DB9" s="90"/>
      <c r="DC9" s="90"/>
      <c r="DD9" s="91"/>
      <c r="DE9" s="91"/>
      <c r="DF9" s="92"/>
      <c r="DG9" s="88">
        <v>7</v>
      </c>
      <c r="DH9" s="87" t="str">
        <f t="array" ref="DH9">IFERROR(INDEX(조사표[],SMALL(IF((DL$1=조사표[개체번호])*(DO$1=조사표[줄기번호])*(DG9=조사표[개화마디]),ROW(조사표[조사일자])-ROW(생육조사!$P$2)+1),1),2),"")</f>
        <v/>
      </c>
      <c r="DI9" s="87" t="str">
        <f t="array" ref="DI9">IFERROR(INDEX(조사표[],SMALL(IF((DL$1=조사표[개체번호])*(DO$1=조사표[줄기번호])*(DG9=조사표[착과마디]),ROW(조사표[조사일자])-ROW(생육조사!$P$2)+1),1),2),"")</f>
        <v/>
      </c>
      <c r="DJ9" s="87" t="str">
        <f t="array" ref="DJ9">IFERROR(INDEX(조사표[],SMALL(IF((DL$1=조사표[개체번호])*(DO$1=조사표[줄기번호])*(DG9=조사표[열매마디]),ROW(조사표[조사일자])-ROW(생육조사!$P$2)+1),1),2),"")</f>
        <v/>
      </c>
      <c r="DK9" s="87" t="str">
        <f t="array" ref="DK9">IFERROR(INDEX(조사표[],SMALL(IF((DL$1=조사표[개체번호])*(DO$1=조사표[줄기번호])*(DG9=조사표[수확마디]),ROW(조사표[조사일자])-ROW(생육조사!$P$2)+1),1),2),"")</f>
        <v/>
      </c>
      <c r="DL9" s="90"/>
      <c r="DM9" s="90"/>
      <c r="DN9" s="91"/>
      <c r="DO9" s="91"/>
      <c r="DP9" s="92"/>
      <c r="DQ9" s="88">
        <v>7</v>
      </c>
      <c r="DR9" s="87" t="str">
        <f t="array" ref="DR9">IFERROR(INDEX(조사표[],SMALL(IF((DV$1=조사표[개체번호])*(DY$1=조사표[줄기번호])*(DQ9=조사표[개화마디]),ROW(조사표[조사일자])-ROW(생육조사!$P$2)+1),1),2),"")</f>
        <v/>
      </c>
      <c r="DS9" s="87" t="str">
        <f t="array" ref="DS9">IFERROR(INDEX(조사표[],SMALL(IF((DV$1=조사표[개체번호])*(DY$1=조사표[줄기번호])*(DQ9=조사표[착과마디]),ROW(조사표[조사일자])-ROW(생육조사!$P$2)+1),1),2),"")</f>
        <v/>
      </c>
      <c r="DT9" s="87" t="str">
        <f t="array" ref="DT9">IFERROR(INDEX(조사표[],SMALL(IF((DV$1=조사표[개체번호])*(DY$1=조사표[줄기번호])*(DQ9=조사표[열매마디]),ROW(조사표[조사일자])-ROW(생육조사!$P$2)+1),1),2),"")</f>
        <v/>
      </c>
      <c r="DU9" s="87" t="str">
        <f t="array" ref="DU9">IFERROR(INDEX(조사표[],SMALL(IF((DV$1=조사표[개체번호])*(DY$1=조사표[줄기번호])*(DQ9=조사표[수확마디]),ROW(조사표[조사일자])-ROW(생육조사!$P$2)+1),1),2),"")</f>
        <v/>
      </c>
      <c r="DV9" s="90"/>
      <c r="DW9" s="90"/>
      <c r="DX9" s="91"/>
      <c r="DY9" s="91"/>
      <c r="DZ9" s="92"/>
      <c r="EA9" s="88">
        <v>7</v>
      </c>
      <c r="EB9" s="87" t="str">
        <f t="array" ref="EB9">IFERROR(INDEX(조사표[],SMALL(IF((EF$1=조사표[개체번호])*(EI$1=조사표[줄기번호])*(EA9=조사표[개화마디]),ROW(조사표[조사일자])-ROW(생육조사!$P$2)+1),1),2),"")</f>
        <v/>
      </c>
      <c r="EC9" s="87" t="str">
        <f t="array" ref="EC9">IFERROR(INDEX(조사표[],SMALL(IF((EF$1=조사표[개체번호])*(EI$1=조사표[줄기번호])*(EA9=조사표[착과마디]),ROW(조사표[조사일자])-ROW(생육조사!$P$2)+1),1),2),"")</f>
        <v/>
      </c>
      <c r="ED9" s="87" t="str">
        <f t="array" ref="ED9">IFERROR(INDEX(조사표[],SMALL(IF((EF$1=조사표[개체번호])*(EI$1=조사표[줄기번호])*(EA9=조사표[열매마디]),ROW(조사표[조사일자])-ROW(생육조사!$P$2)+1),1),2),"")</f>
        <v/>
      </c>
      <c r="EE9" s="87" t="str">
        <f t="array" ref="EE9">IFERROR(INDEX(조사표[],SMALL(IF((EF$1=조사표[개체번호])*(EI$1=조사표[줄기번호])*(EA9=조사표[수확마디]),ROW(조사표[조사일자])-ROW(생육조사!$P$2)+1),1),2),"")</f>
        <v/>
      </c>
      <c r="EF9" s="90"/>
      <c r="EG9" s="90"/>
      <c r="EH9" s="91"/>
      <c r="EI9" s="91"/>
      <c r="EJ9" s="92"/>
      <c r="EK9" s="88">
        <v>7</v>
      </c>
      <c r="EL9" s="87" t="str">
        <f t="array" ref="EL9">IFERROR(INDEX(조사표[],SMALL(IF((EP$1=조사표[개체번호])*(ES$1=조사표[줄기번호])*(EK9=조사표[개화마디]),ROW(조사표[조사일자])-ROW(생육조사!$P$2)+1),1),2),"")</f>
        <v/>
      </c>
      <c r="EM9" s="87" t="str">
        <f t="array" ref="EM9">IFERROR(INDEX(조사표[],SMALL(IF((EP$1=조사표[개체번호])*(ES$1=조사표[줄기번호])*(EK9=조사표[착과마디]),ROW(조사표[조사일자])-ROW(생육조사!$P$2)+1),1),2),"")</f>
        <v/>
      </c>
      <c r="EN9" s="87" t="str">
        <f t="array" ref="EN9">IFERROR(INDEX(조사표[],SMALL(IF((EP$1=조사표[개체번호])*(ES$1=조사표[줄기번호])*(EK9=조사표[열매마디]),ROW(조사표[조사일자])-ROW(생육조사!$P$2)+1),1),2),"")</f>
        <v/>
      </c>
      <c r="EO9" s="87" t="str">
        <f t="array" ref="EO9">IFERROR(INDEX(조사표[],SMALL(IF((EP$1=조사표[개체번호])*(ES$1=조사표[줄기번호])*(EK9=조사표[수확마디]),ROW(조사표[조사일자])-ROW(생육조사!$P$2)+1),1),2),"")</f>
        <v/>
      </c>
      <c r="EP9" s="90"/>
      <c r="EQ9" s="90"/>
      <c r="ER9" s="91"/>
      <c r="ES9" s="91"/>
      <c r="ET9" s="92"/>
      <c r="EU9" s="88">
        <v>7</v>
      </c>
      <c r="EV9" s="87" t="str">
        <f t="array" ref="EV9">IFERROR(INDEX(조사표[],SMALL(IF((EZ$1=조사표[개체번호])*(FC$1=조사표[줄기번호])*(EU9=조사표[개화마디]),ROW(조사표[조사일자])-ROW(생육조사!$P$2)+1),1),2),"")</f>
        <v/>
      </c>
      <c r="EW9" s="87" t="str">
        <f t="array" ref="EW9">IFERROR(INDEX(조사표[],SMALL(IF((EZ$1=조사표[개체번호])*(FC$1=조사표[줄기번호])*(EU9=조사표[착과마디]),ROW(조사표[조사일자])-ROW(생육조사!$P$2)+1),1),2),"")</f>
        <v/>
      </c>
      <c r="EX9" s="87" t="str">
        <f t="array" ref="EX9">IFERROR(INDEX(조사표[],SMALL(IF((EZ$1=조사표[개체번호])*(FC$1=조사표[줄기번호])*(EU9=조사표[열매마디]),ROW(조사표[조사일자])-ROW(생육조사!$P$2)+1),1),2),"")</f>
        <v/>
      </c>
      <c r="EY9" s="87" t="str">
        <f t="array" ref="EY9">IFERROR(INDEX(조사표[],SMALL(IF((EZ$1=조사표[개체번호])*(FC$1=조사표[줄기번호])*(EU9=조사표[수확마디]),ROW(조사표[조사일자])-ROW(생육조사!$P$2)+1),1),2),"")</f>
        <v/>
      </c>
      <c r="EZ9" s="90"/>
      <c r="FA9" s="90"/>
      <c r="FB9" s="91"/>
      <c r="FC9" s="91"/>
      <c r="FD9" s="92"/>
      <c r="FE9" s="88">
        <v>7</v>
      </c>
      <c r="FF9" s="87" t="str">
        <f t="array" ref="FF9">IFERROR(INDEX(조사표[],SMALL(IF((FJ$1=조사표[개체번호])*(FM$1=조사표[줄기번호])*(FE9=조사표[개화마디]),ROW(조사표[조사일자])-ROW(생육조사!$P$2)+1),1),2),"")</f>
        <v/>
      </c>
      <c r="FG9" s="87" t="str">
        <f t="array" ref="FG9">IFERROR(INDEX(조사표[],SMALL(IF((FJ$1=조사표[개체번호])*(FM$1=조사표[줄기번호])*(FE9=조사표[착과마디]),ROW(조사표[조사일자])-ROW(생육조사!$P$2)+1),1),2),"")</f>
        <v/>
      </c>
      <c r="FH9" s="87" t="str">
        <f t="array" ref="FH9">IFERROR(INDEX(조사표[],SMALL(IF((FJ$1=조사표[개체번호])*(FM$1=조사표[줄기번호])*(FE9=조사표[열매마디]),ROW(조사표[조사일자])-ROW(생육조사!$P$2)+1),1),2),"")</f>
        <v/>
      </c>
      <c r="FI9" s="87" t="str">
        <f t="array" ref="FI9">IFERROR(INDEX(조사표[],SMALL(IF((FJ$1=조사표[개체번호])*(FM$1=조사표[줄기번호])*(FE9=조사표[수확마디]),ROW(조사표[조사일자])-ROW(생육조사!$P$2)+1),1),2),"")</f>
        <v/>
      </c>
      <c r="FJ9" s="90"/>
      <c r="FK9" s="90"/>
      <c r="FL9" s="91"/>
      <c r="FM9" s="91"/>
      <c r="FN9" s="92"/>
      <c r="FO9" s="88">
        <v>7</v>
      </c>
      <c r="FP9" s="87" t="str">
        <f t="array" ref="FP9">IFERROR(INDEX(조사표[],SMALL(IF((FT$1=조사표[개체번호])*(FW$1=조사표[줄기번호])*(FO9=조사표[개화마디]),ROW(조사표[조사일자])-ROW(생육조사!$P$2)+1),1),2),"")</f>
        <v/>
      </c>
      <c r="FQ9" s="87" t="str">
        <f t="array" ref="FQ9">IFERROR(INDEX(조사표[],SMALL(IF((FT$1=조사표[개체번호])*(FW$1=조사표[줄기번호])*(FO9=조사표[착과마디]),ROW(조사표[조사일자])-ROW(생육조사!$P$2)+1),1),2),"")</f>
        <v/>
      </c>
      <c r="FR9" s="87" t="str">
        <f t="array" ref="FR9">IFERROR(INDEX(조사표[],SMALL(IF((FT$1=조사표[개체번호])*(FW$1=조사표[줄기번호])*(FO9=조사표[열매마디]),ROW(조사표[조사일자])-ROW(생육조사!$P$2)+1),1),2),"")</f>
        <v/>
      </c>
      <c r="FS9" s="87" t="str">
        <f t="array" ref="FS9">IFERROR(INDEX(조사표[],SMALL(IF((FT$1=조사표[개체번호])*(FW$1=조사표[줄기번호])*(FO9=조사표[수확마디]),ROW(조사표[조사일자])-ROW(생육조사!$P$2)+1),1),2),"")</f>
        <v/>
      </c>
      <c r="FT9" s="90"/>
      <c r="FU9" s="90"/>
      <c r="FV9" s="91"/>
      <c r="FW9" s="91"/>
      <c r="FX9" s="92"/>
      <c r="FY9" s="88">
        <v>7</v>
      </c>
      <c r="FZ9" s="87" t="str">
        <f t="array" ref="FZ9">IFERROR(INDEX(조사표[],SMALL(IF((GD$1=조사표[개체번호])*(GG$1=조사표[줄기번호])*(FY9=조사표[개화마디]),ROW(조사표[조사일자])-ROW(생육조사!$P$2)+1),1),2),"")</f>
        <v/>
      </c>
      <c r="GA9" s="87" t="str">
        <f t="array" ref="GA9">IFERROR(INDEX(조사표[],SMALL(IF((GD$1=조사표[개체번호])*(GG$1=조사표[줄기번호])*(FY9=조사표[착과마디]),ROW(조사표[조사일자])-ROW(생육조사!$P$2)+1),1),2),"")</f>
        <v/>
      </c>
      <c r="GB9" s="87" t="str">
        <f t="array" ref="GB9">IFERROR(INDEX(조사표[],SMALL(IF((GD$1=조사표[개체번호])*(GG$1=조사표[줄기번호])*(FY9=조사표[열매마디]),ROW(조사표[조사일자])-ROW(생육조사!$P$2)+1),1),2),"")</f>
        <v/>
      </c>
      <c r="GC9" s="87" t="str">
        <f t="array" ref="GC9">IFERROR(INDEX(조사표[],SMALL(IF((GD$1=조사표[개체번호])*(GG$1=조사표[줄기번호])*(FY9=조사표[수확마디]),ROW(조사표[조사일자])-ROW(생육조사!$P$2)+1),1),2),"")</f>
        <v/>
      </c>
      <c r="GD9" s="90"/>
      <c r="GE9" s="90"/>
      <c r="GF9" s="91"/>
      <c r="GG9" s="91"/>
      <c r="GH9" s="92"/>
      <c r="GI9" s="88">
        <v>7</v>
      </c>
      <c r="GJ9" s="87" t="str">
        <f t="array" ref="GJ9">IFERROR(INDEX(조사표[],SMALL(IF((GN$1=조사표[개체번호])*(GQ$1=조사표[줄기번호])*(GI9=조사표[개화마디]),ROW(조사표[조사일자])-ROW(생육조사!$P$2)+1),1),2),"")</f>
        <v/>
      </c>
      <c r="GK9" s="87" t="str">
        <f t="array" ref="GK9">IFERROR(INDEX(조사표[],SMALL(IF((GN$1=조사표[개체번호])*(GQ$1=조사표[줄기번호])*(GI9=조사표[착과마디]),ROW(조사표[조사일자])-ROW(생육조사!$P$2)+1),1),2),"")</f>
        <v/>
      </c>
      <c r="GL9" s="87" t="str">
        <f t="array" ref="GL9">IFERROR(INDEX(조사표[],SMALL(IF((GN$1=조사표[개체번호])*(GQ$1=조사표[줄기번호])*(GI9=조사표[열매마디]),ROW(조사표[조사일자])-ROW(생육조사!$P$2)+1),1),2),"")</f>
        <v/>
      </c>
      <c r="GM9" s="87" t="str">
        <f t="array" ref="GM9">IFERROR(INDEX(조사표[],SMALL(IF((GN$1=조사표[개체번호])*(GQ$1=조사표[줄기번호])*(GI9=조사표[수확마디]),ROW(조사표[조사일자])-ROW(생육조사!$P$2)+1),1),2),"")</f>
        <v/>
      </c>
      <c r="GN9" s="90"/>
      <c r="GO9" s="90"/>
      <c r="GP9" s="91"/>
      <c r="GQ9" s="91"/>
      <c r="GR9" s="92"/>
      <c r="GS9" s="88">
        <v>7</v>
      </c>
      <c r="GT9" s="87" t="str">
        <f t="array" ref="GT9">IFERROR(INDEX(조사표[],SMALL(IF((GX$1=조사표[개체번호])*(HA$1=조사표[줄기번호])*(GS9=조사표[개화마디]),ROW(조사표[조사일자])-ROW(생육조사!$P$2)+1),1),2),"")</f>
        <v/>
      </c>
      <c r="GU9" s="87" t="str">
        <f t="array" ref="GU9">IFERROR(INDEX(조사표[],SMALL(IF((GX$1=조사표[개체번호])*(HA$1=조사표[줄기번호])*(GS9=조사표[착과마디]),ROW(조사표[조사일자])-ROW(생육조사!$P$2)+1),1),2),"")</f>
        <v/>
      </c>
      <c r="GV9" s="87" t="str">
        <f t="array" ref="GV9">IFERROR(INDEX(조사표[],SMALL(IF((GX$1=조사표[개체번호])*(HA$1=조사표[줄기번호])*(GS9=조사표[열매마디]),ROW(조사표[조사일자])-ROW(생육조사!$P$2)+1),1),2),"")</f>
        <v/>
      </c>
      <c r="GW9" s="87" t="str">
        <f t="array" ref="GW9">IFERROR(INDEX(조사표[],SMALL(IF((GX$1=조사표[개체번호])*(HA$1=조사표[줄기번호])*(GS9=조사표[수확마디]),ROW(조사표[조사일자])-ROW(생육조사!$P$2)+1),1),2),"")</f>
        <v/>
      </c>
      <c r="GX9" s="90"/>
      <c r="GY9" s="90"/>
      <c r="GZ9" s="91"/>
      <c r="HA9" s="91"/>
      <c r="HB9" s="92"/>
      <c r="HC9" s="88">
        <v>7</v>
      </c>
      <c r="HD9" s="87" t="str">
        <f t="array" ref="HD9">IFERROR(INDEX(조사표[],SMALL(IF((HH$1=조사표[개체번호])*(HK$1=조사표[줄기번호])*(HC9=조사표[개화마디]),ROW(조사표[조사일자])-ROW(생육조사!$P$2)+1),1),2),"")</f>
        <v/>
      </c>
      <c r="HE9" s="87" t="str">
        <f t="array" ref="HE9">IFERROR(INDEX(조사표[],SMALL(IF((HH$1=조사표[개체번호])*(HK$1=조사표[줄기번호])*(HC9=조사표[착과마디]),ROW(조사표[조사일자])-ROW(생육조사!$P$2)+1),1),2),"")</f>
        <v/>
      </c>
      <c r="HF9" s="87" t="str">
        <f t="array" ref="HF9">IFERROR(INDEX(조사표[],SMALL(IF((HH$1=조사표[개체번호])*(HK$1=조사표[줄기번호])*(HC9=조사표[열매마디]),ROW(조사표[조사일자])-ROW(생육조사!$P$2)+1),1),2),"")</f>
        <v/>
      </c>
      <c r="HG9" s="87" t="str">
        <f t="array" ref="HG9">IFERROR(INDEX(조사표[],SMALL(IF((HH$1=조사표[개체번호])*(HK$1=조사표[줄기번호])*(HC9=조사표[수확마디]),ROW(조사표[조사일자])-ROW(생육조사!$P$2)+1),1),2),"")</f>
        <v/>
      </c>
      <c r="HH9" s="90"/>
      <c r="HI9" s="90"/>
      <c r="HJ9" s="91"/>
      <c r="HK9" s="91"/>
      <c r="HL9" s="92"/>
      <c r="HM9" s="93">
        <v>7</v>
      </c>
      <c r="HN9" s="87" t="str">
        <f t="array" ref="HN9">IFERROR(INDEX(조사표[],SMALL(IF((HR$1=조사표[개체번호])*(HU$1=조사표[줄기번호])*(HM9=조사표[개화마디]),ROW(조사표[조사일자])-ROW(생육조사!$P$2)+1),1),2),"")</f>
        <v/>
      </c>
      <c r="HO9" s="87" t="str">
        <f t="array" ref="HO9">IFERROR(INDEX(조사표[],SMALL(IF((HR$1=조사표[개체번호])*(HU$1=조사표[줄기번호])*(HM9=조사표[착과마디]),ROW(조사표[조사일자])-ROW(생육조사!$P$2)+1),1),2),"")</f>
        <v/>
      </c>
      <c r="HP9" s="87" t="str">
        <f t="array" ref="HP9">IFERROR(INDEX(조사표[],SMALL(IF((HR$1=조사표[개체번호])*(HU$1=조사표[줄기번호])*(HM9=조사표[열매마디]),ROW(조사표[조사일자])-ROW(생육조사!$P$2)+1),1),2),"")</f>
        <v/>
      </c>
      <c r="HQ9" s="87" t="str">
        <f t="array" ref="HQ9">IFERROR(INDEX(조사표[],SMALL(IF((HR$1=조사표[개체번호])*(HU$1=조사표[줄기번호])*(HM9=조사표[수확마디]),ROW(조사표[조사일자])-ROW(생육조사!$P$2)+1),1),2),"")</f>
        <v/>
      </c>
      <c r="HR9" s="90"/>
      <c r="HS9" s="90"/>
      <c r="HT9" s="91"/>
      <c r="HU9" s="91"/>
      <c r="HV9" s="92"/>
      <c r="HW9" s="93">
        <v>7</v>
      </c>
      <c r="HX9" s="87" t="str">
        <f t="array" ref="HX9">IFERROR(INDEX(조사표[],SMALL(IF((IB$1=조사표[개체번호])*(IE$1=조사표[줄기번호])*(HW9=조사표[개화마디]),ROW(조사표[조사일자])-ROW(생육조사!$P$2)+1),1),2),"")</f>
        <v/>
      </c>
      <c r="HY9" s="87" t="str">
        <f t="array" ref="HY9">IFERROR(INDEX(조사표[],SMALL(IF((IB$1=조사표[개체번호])*(IE$1=조사표[줄기번호])*(HW9=조사표[착과마디]),ROW(조사표[조사일자])-ROW(생육조사!$P$2)+1),1),2),"")</f>
        <v/>
      </c>
      <c r="HZ9" s="87" t="str">
        <f t="array" ref="HZ9">IFERROR(INDEX(조사표[],SMALL(IF((IB$1=조사표[개체번호])*(IE$1=조사표[줄기번호])*(HW9=조사표[열매마디]),ROW(조사표[조사일자])-ROW(생육조사!$P$2)+1),1),2),"")</f>
        <v/>
      </c>
      <c r="IA9" s="87" t="str">
        <f t="array" ref="IA9">IFERROR(INDEX(조사표[],SMALL(IF((IB$1=조사표[개체번호])*(IE$1=조사표[줄기번호])*(HW9=조사표[수확마디]),ROW(조사표[조사일자])-ROW(생육조사!$P$2)+1),1),2),"")</f>
        <v/>
      </c>
      <c r="IB9" s="90"/>
      <c r="IC9" s="90"/>
      <c r="ID9" s="91"/>
      <c r="IE9" s="91"/>
      <c r="IF9" s="92"/>
      <c r="IG9" s="93">
        <v>7</v>
      </c>
      <c r="IH9" s="87" t="str">
        <f t="array" ref="IH9">IFERROR(INDEX(조사표[],SMALL(IF((IL$1=조사표[개체번호])*(IO$1=조사표[줄기번호])*(IG9=조사표[개화마디]),ROW(조사표[조사일자])-ROW(생육조사!$P$2)+1),1),2),"")</f>
        <v/>
      </c>
      <c r="II9" s="87" t="str">
        <f t="array" ref="II9">IFERROR(INDEX(조사표[],SMALL(IF((IL$1=조사표[개체번호])*(IO$1=조사표[줄기번호])*(IG9=조사표[착과마디]),ROW(조사표[조사일자])-ROW(생육조사!$P$2)+1),1),2),"")</f>
        <v/>
      </c>
      <c r="IJ9" s="87" t="str">
        <f t="array" ref="IJ9">IFERROR(INDEX(조사표[],SMALL(IF((IL$1=조사표[개체번호])*(IO$1=조사표[줄기번호])*(IG9=조사표[열매마디]),ROW(조사표[조사일자])-ROW(생육조사!$P$2)+1),1),2),"")</f>
        <v/>
      </c>
      <c r="IK9" s="87" t="str">
        <f t="array" ref="IK9">IFERROR(INDEX(조사표[],SMALL(IF((IL$1=조사표[개체번호])*(IO$1=조사표[줄기번호])*(IG9=조사표[수확마디]),ROW(조사표[조사일자])-ROW(생육조사!$P$2)+1),1),2),"")</f>
        <v/>
      </c>
      <c r="IL9" s="90"/>
      <c r="IM9" s="90"/>
      <c r="IN9" s="91"/>
      <c r="IO9" s="91"/>
      <c r="IP9" s="92"/>
      <c r="IQ9" s="93">
        <v>7</v>
      </c>
      <c r="IR9" s="87" t="str">
        <f t="array" ref="IR9">IFERROR(INDEX(조사표[],SMALL(IF((IV$1=조사표[개체번호])*(IY$1=조사표[줄기번호])*(IQ9=조사표[개화마디]),ROW(조사표[조사일자])-ROW(생육조사!$P$2)+1),1),2),"")</f>
        <v/>
      </c>
      <c r="IS9" s="87" t="str">
        <f t="array" ref="IS9">IFERROR(INDEX(조사표[],SMALL(IF((IV$1=조사표[개체번호])*(IY$1=조사표[줄기번호])*(IQ9=조사표[착과마디]),ROW(조사표[조사일자])-ROW(생육조사!$P$2)+1),1),2),"")</f>
        <v/>
      </c>
      <c r="IT9" s="87" t="str">
        <f t="array" ref="IT9">IFERROR(INDEX(조사표[],SMALL(IF((IV$1=조사표[개체번호])*(IY$1=조사표[줄기번호])*(IQ9=조사표[열매마디]),ROW(조사표[조사일자])-ROW(생육조사!$P$2)+1),1),2),"")</f>
        <v/>
      </c>
      <c r="IU9" s="87" t="str">
        <f t="array" ref="IU9">IFERROR(INDEX(조사표[],SMALL(IF((IV$1=조사표[개체번호])*(IY$1=조사표[줄기번호])*(IQ9=조사표[수확마디]),ROW(조사표[조사일자])-ROW(생육조사!$P$2)+1),1),2),"")</f>
        <v/>
      </c>
      <c r="IV9" s="90"/>
      <c r="IW9" s="90"/>
      <c r="IX9" s="91"/>
      <c r="IY9" s="91"/>
      <c r="IZ9" s="92"/>
      <c r="JA9" s="93">
        <v>7</v>
      </c>
      <c r="JB9" s="87" t="str">
        <f t="array" ref="JB9">IFERROR(INDEX(조사표[],SMALL(IF((JF$1=조사표[개체번호])*(JI$1=조사표[줄기번호])*(JA9=조사표[개화마디]),ROW(조사표[조사일자])-ROW(생육조사!$P$2)+1),1),2),"")</f>
        <v/>
      </c>
      <c r="JC9" s="87" t="str">
        <f t="array" ref="JC9">IFERROR(INDEX(조사표[],SMALL(IF((JF$1=조사표[개체번호])*(JI$1=조사표[줄기번호])*(JA9=조사표[착과마디]),ROW(조사표[조사일자])-ROW(생육조사!$P$2)+1),1),2),"")</f>
        <v/>
      </c>
      <c r="JD9" s="87" t="str">
        <f t="array" ref="JD9">IFERROR(INDEX(조사표[],SMALL(IF((JF$1=조사표[개체번호])*(JI$1=조사표[줄기번호])*(JA9=조사표[열매마디]),ROW(조사표[조사일자])-ROW(생육조사!$P$2)+1),1),2),"")</f>
        <v/>
      </c>
      <c r="JE9" s="87" t="str">
        <f t="array" ref="JE9">IFERROR(INDEX(조사표[],SMALL(IF((JF$1=조사표[개체번호])*(JI$1=조사표[줄기번호])*(JA9=조사표[수확마디]),ROW(조사표[조사일자])-ROW(생육조사!$P$2)+1),1),2),"")</f>
        <v/>
      </c>
      <c r="JF9" s="90"/>
      <c r="JG9" s="90"/>
      <c r="JH9" s="91"/>
      <c r="JI9" s="91"/>
      <c r="JJ9" s="92"/>
      <c r="JK9" s="93">
        <v>7</v>
      </c>
      <c r="JL9" s="87" t="str">
        <f t="array" ref="JL9">IFERROR(INDEX(조사표[],SMALL(IF((JP$1=조사표[개체번호])*(JS$1=조사표[줄기번호])*(JK9=조사표[개화마디]),ROW(조사표[조사일자])-ROW(생육조사!$P$2)+1),1),2),"")</f>
        <v/>
      </c>
      <c r="JM9" s="87" t="str">
        <f t="array" ref="JM9">IFERROR(INDEX(조사표[],SMALL(IF((JP$1=조사표[개체번호])*(JS$1=조사표[줄기번호])*(JK9=조사표[착과마디]),ROW(조사표[조사일자])-ROW(생육조사!$P$2)+1),1),2),"")</f>
        <v/>
      </c>
      <c r="JN9" s="87" t="str">
        <f t="array" ref="JN9">IFERROR(INDEX(조사표[],SMALL(IF((JP$1=조사표[개체번호])*(JS$1=조사표[줄기번호])*(JK9=조사표[열매마디]),ROW(조사표[조사일자])-ROW(생육조사!$P$2)+1),1),2),"")</f>
        <v/>
      </c>
      <c r="JO9" s="87" t="str">
        <f t="array" ref="JO9">IFERROR(INDEX(조사표[],SMALL(IF((JP$1=조사표[개체번호])*(JS$1=조사표[줄기번호])*(JK9=조사표[수확마디]),ROW(조사표[조사일자])-ROW(생육조사!$P$2)+1),1),2),"")</f>
        <v/>
      </c>
      <c r="JP9" s="90"/>
      <c r="JQ9" s="90"/>
      <c r="JR9" s="91"/>
      <c r="JS9" s="91"/>
      <c r="JT9" s="92"/>
      <c r="JU9" s="93">
        <v>7</v>
      </c>
      <c r="JV9" s="87" t="str">
        <f t="array" ref="JV9">IFERROR(INDEX(조사표[],SMALL(IF((JZ$1=조사표[개체번호])*(KC$1=조사표[줄기번호])*(JU9=조사표[개화마디]),ROW(조사표[조사일자])-ROW(생육조사!$P$2)+1),1),2),"")</f>
        <v/>
      </c>
      <c r="JW9" s="87" t="str">
        <f t="array" ref="JW9">IFERROR(INDEX(조사표[],SMALL(IF((JZ$1=조사표[개체번호])*(KC$1=조사표[줄기번호])*(JU9=조사표[착과마디]),ROW(조사표[조사일자])-ROW(생육조사!$P$2)+1),1),2),"")</f>
        <v/>
      </c>
      <c r="JX9" s="87" t="str">
        <f t="array" ref="JX9">IFERROR(INDEX(조사표[],SMALL(IF((JZ$1=조사표[개체번호])*(KC$1=조사표[줄기번호])*(JU9=조사표[열매마디]),ROW(조사표[조사일자])-ROW(생육조사!$P$2)+1),1),2),"")</f>
        <v/>
      </c>
      <c r="JY9" s="87" t="str">
        <f t="array" ref="JY9">IFERROR(INDEX(조사표[],SMALL(IF((JZ$1=조사표[개체번호])*(KC$1=조사표[줄기번호])*(JU9=조사표[수확마디]),ROW(조사표[조사일자])-ROW(생육조사!$P$2)+1),1),2),"")</f>
        <v/>
      </c>
      <c r="JZ9" s="90"/>
      <c r="KA9" s="90"/>
      <c r="KB9" s="91"/>
      <c r="KC9" s="91"/>
      <c r="KD9" s="92"/>
      <c r="KE9" s="93">
        <v>7</v>
      </c>
      <c r="KF9" s="87" t="str">
        <f t="array" ref="KF9">IFERROR(INDEX(조사표[],SMALL(IF((KJ$1=조사표[개체번호])*(KM$1=조사표[줄기번호])*(KE9=조사표[개화마디]),ROW(조사표[조사일자])-ROW(생육조사!$P$2)+1),1),2),"")</f>
        <v/>
      </c>
      <c r="KG9" s="87" t="str">
        <f t="array" ref="KG9">IFERROR(INDEX(조사표[],SMALL(IF((KJ$1=조사표[개체번호])*(KM$1=조사표[줄기번호])*(KE9=조사표[착과마디]),ROW(조사표[조사일자])-ROW(생육조사!$P$2)+1),1),2),"")</f>
        <v/>
      </c>
      <c r="KH9" s="87" t="str">
        <f t="array" ref="KH9">IFERROR(INDEX(조사표[],SMALL(IF((KJ$1=조사표[개체번호])*(KM$1=조사표[줄기번호])*(KE9=조사표[열매마디]),ROW(조사표[조사일자])-ROW(생육조사!$P$2)+1),1),2),"")</f>
        <v/>
      </c>
      <c r="KI9" s="87" t="str">
        <f t="array" ref="KI9">IFERROR(INDEX(조사표[],SMALL(IF((KJ$1=조사표[개체번호])*(KM$1=조사표[줄기번호])*(KE9=조사표[수확마디]),ROW(조사표[조사일자])-ROW(생육조사!$P$2)+1),1),2),"")</f>
        <v/>
      </c>
      <c r="KJ9" s="90"/>
      <c r="KK9" s="90"/>
      <c r="KL9" s="91"/>
      <c r="KM9" s="91"/>
      <c r="KN9" s="92"/>
    </row>
    <row r="10" spans="1:300">
      <c r="A10" s="15">
        <v>8</v>
      </c>
      <c r="B10" s="6" t="str">
        <f t="array" ref="B10">IFERROR(INDEX(조사표[],SMALL(IF((F$1=조사표[개체번호])*(I$1=조사표[줄기번호])*(A10=조사표[개화마디]),ROW(조사표[조사일자])-ROW(생육조사!$P$2)+1),1),2),"")</f>
        <v/>
      </c>
      <c r="C10" s="87" t="str">
        <f t="array" ref="C10">IFERROR(INDEX(조사표[],SMALL(IF((F$1=조사표[개체번호])*(I$1=조사표[줄기번호])*(A10=조사표[착과마디]),ROW(조사표[조사일자])-ROW(생육조사!$P$2)+1),1),2),"")</f>
        <v/>
      </c>
      <c r="D10" s="6" t="str">
        <f t="array" ref="D10">IFERROR(INDEX(조사표[],SMALL(IF((F$1=조사표[개체번호])*(I$1=조사표[줄기번호])*(A10=조사표[열매마디]),ROW(조사표[조사일자])-ROW(생육조사!$P$2)+1),1),2),"")</f>
        <v/>
      </c>
      <c r="E10" s="6" t="str">
        <f t="array" ref="E10">IFERROR(INDEX(조사표[],SMALL(IF((F$1=조사표[개체번호])*(I$1=조사표[줄기번호])*(A10=조사표[수확마디]),ROW(조사표[조사일자])-ROW(생육조사!$P$2)+1),1),2),"")</f>
        <v/>
      </c>
      <c r="F10" s="19"/>
      <c r="G10" s="19"/>
      <c r="H10" s="20"/>
      <c r="I10" s="20"/>
      <c r="J10" s="21"/>
      <c r="K10" s="86">
        <v>8</v>
      </c>
      <c r="L10" s="6" t="str">
        <f t="array" ref="L10">IFERROR(INDEX(조사표[],SMALL(IF((P$1=조사표[개체번호])*(S$1=조사표[줄기번호])*(K10=조사표[개화마디]),ROW(조사표[조사일자])-ROW(생육조사!$P$2)+1),1),2),"")</f>
        <v/>
      </c>
      <c r="M10" s="6" t="str">
        <f t="array" ref="M10">IFERROR(INDEX(조사표[],SMALL(IF((P$1=조사표[개체번호])*(S$1=조사표[줄기번호])*(K10=조사표[착과마디]),ROW(조사표[조사일자])-ROW(생육조사!$P$2)+1),1),2),"")</f>
        <v/>
      </c>
      <c r="N10" s="6" t="str">
        <f t="array" ref="N10">IFERROR(INDEX(조사표[],SMALL(IF((P$1=조사표[개체번호])*(S$1=조사표[줄기번호])*(K10=조사표[열매마디]),ROW(조사표[조사일자])-ROW(생육조사!$P$2)+1),1),2),"")</f>
        <v/>
      </c>
      <c r="O10" s="6" t="str">
        <f t="array" ref="O10">IFERROR(INDEX(조사표[],SMALL(IF((P$1=조사표[개체번호])*(S$1=조사표[줄기번호])*(K10=조사표[수확마디]),ROW(조사표[조사일자])-ROW(생육조사!$P$2)+1),1),2),"")</f>
        <v/>
      </c>
      <c r="P10" s="19"/>
      <c r="Q10" s="19"/>
      <c r="R10" s="20"/>
      <c r="S10" s="20"/>
      <c r="T10" s="21"/>
      <c r="U10" s="88">
        <v>8</v>
      </c>
      <c r="V10" s="87" t="str">
        <f t="array" ref="V10">IFERROR(INDEX(조사표[],SMALL(IF((Z$1=조사표[개체번호])*(AC$1=조사표[줄기번호])*(U10=조사표[개화마디]),ROW(조사표[조사일자])-ROW(생육조사!$P$2)+1),1),2),"")</f>
        <v/>
      </c>
      <c r="W10" s="87" t="str">
        <f t="array" ref="W10">IFERROR(INDEX(조사표[],SMALL(IF((Z$1=조사표[개체번호])*(AC$1=조사표[줄기번호])*(U10=조사표[착과마디]),ROW(조사표[조사일자])-ROW(생육조사!$P$2)+1),1),2),"")</f>
        <v/>
      </c>
      <c r="X10" s="87" t="str">
        <f t="array" ref="X10">IFERROR(INDEX(조사표[],SMALL(IF((Z$1=조사표[개체번호])*(AC$1=조사표[줄기번호])*(U10=조사표[열매마디]),ROW(조사표[조사일자])-ROW(생육조사!$P$2)+1),1),2),"")</f>
        <v/>
      </c>
      <c r="Y10" s="87" t="str">
        <f t="array" ref="Y10">IFERROR(INDEX(조사표[],SMALL(IF((Z$1=조사표[개체번호])*(AC$1=조사표[줄기번호])*(U10=조사표[수확마디]),ROW(조사표[조사일자])-ROW(생육조사!$P$2)+1),1),2),"")</f>
        <v/>
      </c>
      <c r="Z10" s="90"/>
      <c r="AA10" s="90"/>
      <c r="AB10" s="91"/>
      <c r="AC10" s="91"/>
      <c r="AD10" s="92"/>
      <c r="AE10" s="88">
        <v>8</v>
      </c>
      <c r="AF10" s="87" t="str">
        <f t="array" ref="AF10">IFERROR(INDEX(조사표[],SMALL(IF((AJ$1=조사표[개체번호])*(AM$1=조사표[줄기번호])*(AE10=조사표[개화마디]),ROW(조사표[조사일자])-ROW(생육조사!$P$2)+1),1),2),"")</f>
        <v/>
      </c>
      <c r="AG10" s="87" t="str">
        <f t="array" ref="AG10">IFERROR(INDEX(조사표[],SMALL(IF((AJ$1=조사표[개체번호])*(AM$1=조사표[줄기번호])*(AE10=조사표[착과마디]),ROW(조사표[조사일자])-ROW(생육조사!$P$2)+1),1),2),"")</f>
        <v/>
      </c>
      <c r="AH10" s="87" t="str">
        <f t="array" ref="AH10">IFERROR(INDEX(조사표[],SMALL(IF((AJ$1=조사표[개체번호])*(AM$1=조사표[줄기번호])*(AE10=조사표[열매마디]),ROW(조사표[조사일자])-ROW(생육조사!$P$2)+1),1),2),"")</f>
        <v/>
      </c>
      <c r="AI10" s="87" t="str">
        <f t="array" ref="AI10">IFERROR(INDEX(조사표[],SMALL(IF((AJ$1=조사표[개체번호])*(AM$1=조사표[줄기번호])*(AE10=조사표[수확마디]),ROW(조사표[조사일자])-ROW(생육조사!$P$2)+1),1),2),"")</f>
        <v/>
      </c>
      <c r="AJ10" s="90"/>
      <c r="AK10" s="90"/>
      <c r="AL10" s="91"/>
      <c r="AM10" s="91"/>
      <c r="AN10" s="92"/>
      <c r="AO10" s="88">
        <v>8</v>
      </c>
      <c r="AP10" s="87" t="str">
        <f t="array" ref="AP10">IFERROR(INDEX(조사표[],SMALL(IF((AT$1=조사표[개체번호])*(AW$1=조사표[줄기번호])*(AO10=조사표[개화마디]),ROW(조사표[조사일자])-ROW(생육조사!$P$2)+1),1),2),"")</f>
        <v/>
      </c>
      <c r="AQ10" s="87" t="str">
        <f t="array" ref="AQ10">IFERROR(INDEX(조사표[],SMALL(IF((AT$1=조사표[개체번호])*(AW$1=조사표[줄기번호])*(AO10=조사표[착과마디]),ROW(조사표[조사일자])-ROW(생육조사!$P$2)+1),1),2),"")</f>
        <v/>
      </c>
      <c r="AR10" s="87" t="str">
        <f t="array" ref="AR10">IFERROR(INDEX(조사표[],SMALL(IF((AT$1=조사표[개체번호])*(AW$1=조사표[줄기번호])*(AO10=조사표[열매마디]),ROW(조사표[조사일자])-ROW(생육조사!$P$2)+1),1),2),"")</f>
        <v/>
      </c>
      <c r="AS10" s="87" t="str">
        <f t="array" ref="AS10">IFERROR(INDEX(조사표[],SMALL(IF((AT$1=조사표[개체번호])*(AW$1=조사표[줄기번호])*(AO10=조사표[수확마디]),ROW(조사표[조사일자])-ROW(생육조사!$P$2)+1),1),2),"")</f>
        <v/>
      </c>
      <c r="AT10" s="90"/>
      <c r="AU10" s="90"/>
      <c r="AV10" s="91"/>
      <c r="AW10" s="91"/>
      <c r="AX10" s="92"/>
      <c r="AY10" s="88">
        <v>8</v>
      </c>
      <c r="AZ10" s="87" t="str">
        <f t="array" ref="AZ10">IFERROR(INDEX(조사표[],SMALL(IF((BD$1=조사표[개체번호])*(BG$1=조사표[줄기번호])*(AY10=조사표[개화마디]),ROW(조사표[조사일자])-ROW(생육조사!$P$2)+1),1),2),"")</f>
        <v/>
      </c>
      <c r="BA10" s="87" t="str">
        <f t="array" ref="BA10">IFERROR(INDEX(조사표[],SMALL(IF((BD$1=조사표[개체번호])*(BG$1=조사표[줄기번호])*(AY10=조사표[착과마디]),ROW(조사표[조사일자])-ROW(생육조사!$P$2)+1),1),2),"")</f>
        <v/>
      </c>
      <c r="BB10" s="87" t="str">
        <f t="array" ref="BB10">IFERROR(INDEX(조사표[],SMALL(IF((BD$1=조사표[개체번호])*(BG$1=조사표[줄기번호])*(AY10=조사표[열매마디]),ROW(조사표[조사일자])-ROW(생육조사!$P$2)+1),1),2),"")</f>
        <v/>
      </c>
      <c r="BC10" s="87" t="str">
        <f t="array" ref="BC10">IFERROR(INDEX(조사표[],SMALL(IF((BD$1=조사표[개체번호])*(BG$1=조사표[줄기번호])*(AY10=조사표[수확마디]),ROW(조사표[조사일자])-ROW(생육조사!$P$2)+1),1),2),"")</f>
        <v/>
      </c>
      <c r="BD10" s="90"/>
      <c r="BE10" s="90"/>
      <c r="BF10" s="91"/>
      <c r="BG10" s="91"/>
      <c r="BH10" s="92"/>
      <c r="BI10" s="88">
        <v>8</v>
      </c>
      <c r="BJ10" s="87" t="str">
        <f t="array" ref="BJ10">IFERROR(INDEX(조사표[],SMALL(IF((BN$1=조사표[개체번호])*(BQ$1=조사표[줄기번호])*(BI10=조사표[개화마디]),ROW(조사표[조사일자])-ROW(생육조사!$P$2)+1),1),2),"")</f>
        <v/>
      </c>
      <c r="BK10" s="87" t="str">
        <f t="array" ref="BK10">IFERROR(INDEX(조사표[],SMALL(IF((BN$1=조사표[개체번호])*(BQ$1=조사표[줄기번호])*(BI10=조사표[착과마디]),ROW(조사표[조사일자])-ROW(생육조사!$P$2)+1),1),2),"")</f>
        <v/>
      </c>
      <c r="BL10" s="87" t="str">
        <f t="array" ref="BL10">IFERROR(INDEX(조사표[],SMALL(IF((BN$1=조사표[개체번호])*(BQ$1=조사표[줄기번호])*(BI10=조사표[열매마디]),ROW(조사표[조사일자])-ROW(생육조사!$P$2)+1),1),2),"")</f>
        <v/>
      </c>
      <c r="BM10" s="87" t="str">
        <f t="array" ref="BM10">IFERROR(INDEX(조사표[],SMALL(IF((BN$1=조사표[개체번호])*(BQ$1=조사표[줄기번호])*(BI10=조사표[수확마디]),ROW(조사표[조사일자])-ROW(생육조사!$P$2)+1),1),2),"")</f>
        <v/>
      </c>
      <c r="BN10" s="90"/>
      <c r="BO10" s="90"/>
      <c r="BP10" s="91"/>
      <c r="BQ10" s="91"/>
      <c r="BR10" s="92"/>
      <c r="BS10" s="88">
        <v>8</v>
      </c>
      <c r="BT10" s="87" t="str">
        <f t="array" ref="BT10">IFERROR(INDEX(조사표[],SMALL(IF((BX$1=조사표[개체번호])*(CA$1=조사표[줄기번호])*(BS10=조사표[개화마디]),ROW(조사표[조사일자])-ROW(생육조사!$P$2)+1),1),2),"")</f>
        <v/>
      </c>
      <c r="BU10" s="87" t="str">
        <f t="array" ref="BU10">IFERROR(INDEX(조사표[],SMALL(IF((BX$1=조사표[개체번호])*(CA$1=조사표[줄기번호])*(BS10=조사표[착과마디]),ROW(조사표[조사일자])-ROW(생육조사!$P$2)+1),1),2),"")</f>
        <v/>
      </c>
      <c r="BV10" s="87" t="str">
        <f t="array" ref="BV10">IFERROR(INDEX(조사표[],SMALL(IF((BX$1=조사표[개체번호])*(CA$1=조사표[줄기번호])*(BS10=조사표[열매마디]),ROW(조사표[조사일자])-ROW(생육조사!$P$2)+1),1),2),"")</f>
        <v/>
      </c>
      <c r="BW10" s="87" t="str">
        <f t="array" ref="BW10">IFERROR(INDEX(조사표[],SMALL(IF((BX$1=조사표[개체번호])*(CA$1=조사표[줄기번호])*(BS10=조사표[수확마디]),ROW(조사표[조사일자])-ROW(생육조사!$P$2)+1),1),2),"")</f>
        <v/>
      </c>
      <c r="BX10" s="90"/>
      <c r="BY10" s="90"/>
      <c r="BZ10" s="91"/>
      <c r="CA10" s="91"/>
      <c r="CB10" s="92"/>
      <c r="CC10" s="88">
        <v>8</v>
      </c>
      <c r="CD10" s="87" t="str">
        <f t="array" ref="CD10">IFERROR(INDEX(조사표[],SMALL(IF((CH$1=조사표[개체번호])*(CK$1=조사표[줄기번호])*(CC10=조사표[개화마디]),ROW(조사표[조사일자])-ROW(생육조사!$P$2)+1),1),2),"")</f>
        <v/>
      </c>
      <c r="CE10" s="87" t="str">
        <f t="array" ref="CE10">IFERROR(INDEX(조사표[],SMALL(IF((CH$1=조사표[개체번호])*(CK$1=조사표[줄기번호])*(CC10=조사표[착과마디]),ROW(조사표[조사일자])-ROW(생육조사!$P$2)+1),1),2),"")</f>
        <v/>
      </c>
      <c r="CF10" s="87" t="str">
        <f t="array" ref="CF10">IFERROR(INDEX(조사표[],SMALL(IF((CH$1=조사표[개체번호])*(CK$1=조사표[줄기번호])*(CC10=조사표[열매마디]),ROW(조사표[조사일자])-ROW(생육조사!$P$2)+1),1),2),"")</f>
        <v/>
      </c>
      <c r="CG10" s="87" t="str">
        <f t="array" ref="CG10">IFERROR(INDEX(조사표[],SMALL(IF((CH$1=조사표[개체번호])*(CK$1=조사표[줄기번호])*(CC10=조사표[수확마디]),ROW(조사표[조사일자])-ROW(생육조사!$P$2)+1),1),2),"")</f>
        <v/>
      </c>
      <c r="CH10" s="90"/>
      <c r="CI10" s="90"/>
      <c r="CJ10" s="91"/>
      <c r="CK10" s="91"/>
      <c r="CL10" s="92"/>
      <c r="CM10" s="88">
        <v>8</v>
      </c>
      <c r="CN10" s="87" t="str">
        <f t="array" ref="CN10">IFERROR(INDEX(조사표[],SMALL(IF((CR$1=조사표[개체번호])*(CU$1=조사표[줄기번호])*(CM10=조사표[개화마디]),ROW(조사표[조사일자])-ROW(생육조사!$P$2)+1),1),2),"")</f>
        <v/>
      </c>
      <c r="CO10" s="87" t="str">
        <f t="array" ref="CO10">IFERROR(INDEX(조사표[],SMALL(IF((CR$1=조사표[개체번호])*(CU$1=조사표[줄기번호])*(CM10=조사표[착과마디]),ROW(조사표[조사일자])-ROW(생육조사!$P$2)+1),1),2),"")</f>
        <v/>
      </c>
      <c r="CP10" s="87" t="str">
        <f t="array" ref="CP10">IFERROR(INDEX(조사표[],SMALL(IF((CR$1=조사표[개체번호])*(CU$1=조사표[줄기번호])*(CM10=조사표[열매마디]),ROW(조사표[조사일자])-ROW(생육조사!$P$2)+1),1),2),"")</f>
        <v/>
      </c>
      <c r="CQ10" s="87" t="str">
        <f t="array" ref="CQ10">IFERROR(INDEX(조사표[],SMALL(IF((CR$1=조사표[개체번호])*(CU$1=조사표[줄기번호])*(CM10=조사표[수확마디]),ROW(조사표[조사일자])-ROW(생육조사!$P$2)+1),1),2),"")</f>
        <v/>
      </c>
      <c r="CR10" s="90"/>
      <c r="CS10" s="90"/>
      <c r="CT10" s="91"/>
      <c r="CU10" s="91"/>
      <c r="CV10" s="92"/>
      <c r="CW10" s="88">
        <v>8</v>
      </c>
      <c r="CX10" s="87" t="str">
        <f t="array" ref="CX10">IFERROR(INDEX(조사표[],SMALL(IF((DB$1=조사표[개체번호])*(DE$1=조사표[줄기번호])*(CW10=조사표[개화마디]),ROW(조사표[조사일자])-ROW(생육조사!$P$2)+1),1),2),"")</f>
        <v/>
      </c>
      <c r="CY10" s="87" t="str">
        <f t="array" ref="CY10">IFERROR(INDEX(조사표[],SMALL(IF((DB$1=조사표[개체번호])*(DE$1=조사표[줄기번호])*(CW10=조사표[착과마디]),ROW(조사표[조사일자])-ROW(생육조사!$P$2)+1),1),2),"")</f>
        <v/>
      </c>
      <c r="CZ10" s="87" t="str">
        <f t="array" ref="CZ10">IFERROR(INDEX(조사표[],SMALL(IF((DB$1=조사표[개체번호])*(DE$1=조사표[줄기번호])*(CW10=조사표[열매마디]),ROW(조사표[조사일자])-ROW(생육조사!$P$2)+1),1),2),"")</f>
        <v/>
      </c>
      <c r="DA10" s="87" t="str">
        <f t="array" ref="DA10">IFERROR(INDEX(조사표[],SMALL(IF((DB$1=조사표[개체번호])*(DE$1=조사표[줄기번호])*(CW10=조사표[수확마디]),ROW(조사표[조사일자])-ROW(생육조사!$P$2)+1),1),2),"")</f>
        <v/>
      </c>
      <c r="DB10" s="90"/>
      <c r="DC10" s="90"/>
      <c r="DD10" s="91"/>
      <c r="DE10" s="91"/>
      <c r="DF10" s="92"/>
      <c r="DG10" s="88">
        <v>8</v>
      </c>
      <c r="DH10" s="87" t="str">
        <f t="array" ref="DH10">IFERROR(INDEX(조사표[],SMALL(IF((DL$1=조사표[개체번호])*(DO$1=조사표[줄기번호])*(DG10=조사표[개화마디]),ROW(조사표[조사일자])-ROW(생육조사!$P$2)+1),1),2),"")</f>
        <v/>
      </c>
      <c r="DI10" s="87" t="str">
        <f t="array" ref="DI10">IFERROR(INDEX(조사표[],SMALL(IF((DL$1=조사표[개체번호])*(DO$1=조사표[줄기번호])*(DG10=조사표[착과마디]),ROW(조사표[조사일자])-ROW(생육조사!$P$2)+1),1),2),"")</f>
        <v/>
      </c>
      <c r="DJ10" s="87" t="str">
        <f t="array" ref="DJ10">IFERROR(INDEX(조사표[],SMALL(IF((DL$1=조사표[개체번호])*(DO$1=조사표[줄기번호])*(DG10=조사표[열매마디]),ROW(조사표[조사일자])-ROW(생육조사!$P$2)+1),1),2),"")</f>
        <v/>
      </c>
      <c r="DK10" s="87" t="str">
        <f t="array" ref="DK10">IFERROR(INDEX(조사표[],SMALL(IF((DL$1=조사표[개체번호])*(DO$1=조사표[줄기번호])*(DG10=조사표[수확마디]),ROW(조사표[조사일자])-ROW(생육조사!$P$2)+1),1),2),"")</f>
        <v/>
      </c>
      <c r="DL10" s="90"/>
      <c r="DM10" s="90"/>
      <c r="DN10" s="91"/>
      <c r="DO10" s="91"/>
      <c r="DP10" s="92"/>
      <c r="DQ10" s="88">
        <v>8</v>
      </c>
      <c r="DR10" s="87" t="str">
        <f t="array" ref="DR10">IFERROR(INDEX(조사표[],SMALL(IF((DV$1=조사표[개체번호])*(DY$1=조사표[줄기번호])*(DQ10=조사표[개화마디]),ROW(조사표[조사일자])-ROW(생육조사!$P$2)+1),1),2),"")</f>
        <v/>
      </c>
      <c r="DS10" s="87" t="str">
        <f t="array" ref="DS10">IFERROR(INDEX(조사표[],SMALL(IF((DV$1=조사표[개체번호])*(DY$1=조사표[줄기번호])*(DQ10=조사표[착과마디]),ROW(조사표[조사일자])-ROW(생육조사!$P$2)+1),1),2),"")</f>
        <v/>
      </c>
      <c r="DT10" s="87" t="str">
        <f t="array" ref="DT10">IFERROR(INDEX(조사표[],SMALL(IF((DV$1=조사표[개체번호])*(DY$1=조사표[줄기번호])*(DQ10=조사표[열매마디]),ROW(조사표[조사일자])-ROW(생육조사!$P$2)+1),1),2),"")</f>
        <v/>
      </c>
      <c r="DU10" s="87" t="str">
        <f t="array" ref="DU10">IFERROR(INDEX(조사표[],SMALL(IF((DV$1=조사표[개체번호])*(DY$1=조사표[줄기번호])*(DQ10=조사표[수확마디]),ROW(조사표[조사일자])-ROW(생육조사!$P$2)+1),1),2),"")</f>
        <v/>
      </c>
      <c r="DV10" s="90"/>
      <c r="DW10" s="90"/>
      <c r="DX10" s="91"/>
      <c r="DY10" s="91"/>
      <c r="DZ10" s="92"/>
      <c r="EA10" s="88">
        <v>8</v>
      </c>
      <c r="EB10" s="87" t="str">
        <f t="array" ref="EB10">IFERROR(INDEX(조사표[],SMALL(IF((EF$1=조사표[개체번호])*(EI$1=조사표[줄기번호])*(EA10=조사표[개화마디]),ROW(조사표[조사일자])-ROW(생육조사!$P$2)+1),1),2),"")</f>
        <v/>
      </c>
      <c r="EC10" s="87" t="str">
        <f t="array" ref="EC10">IFERROR(INDEX(조사표[],SMALL(IF((EF$1=조사표[개체번호])*(EI$1=조사표[줄기번호])*(EA10=조사표[착과마디]),ROW(조사표[조사일자])-ROW(생육조사!$P$2)+1),1),2),"")</f>
        <v/>
      </c>
      <c r="ED10" s="87" t="str">
        <f t="array" ref="ED10">IFERROR(INDEX(조사표[],SMALL(IF((EF$1=조사표[개체번호])*(EI$1=조사표[줄기번호])*(EA10=조사표[열매마디]),ROW(조사표[조사일자])-ROW(생육조사!$P$2)+1),1),2),"")</f>
        <v/>
      </c>
      <c r="EE10" s="87" t="str">
        <f t="array" ref="EE10">IFERROR(INDEX(조사표[],SMALL(IF((EF$1=조사표[개체번호])*(EI$1=조사표[줄기번호])*(EA10=조사표[수확마디]),ROW(조사표[조사일자])-ROW(생육조사!$P$2)+1),1),2),"")</f>
        <v/>
      </c>
      <c r="EF10" s="90"/>
      <c r="EG10" s="90"/>
      <c r="EH10" s="91"/>
      <c r="EI10" s="91"/>
      <c r="EJ10" s="92"/>
      <c r="EK10" s="88">
        <v>8</v>
      </c>
      <c r="EL10" s="87" t="str">
        <f t="array" ref="EL10">IFERROR(INDEX(조사표[],SMALL(IF((EP$1=조사표[개체번호])*(ES$1=조사표[줄기번호])*(EK10=조사표[개화마디]),ROW(조사표[조사일자])-ROW(생육조사!$P$2)+1),1),2),"")</f>
        <v/>
      </c>
      <c r="EM10" s="87" t="str">
        <f t="array" ref="EM10">IFERROR(INDEX(조사표[],SMALL(IF((EP$1=조사표[개체번호])*(ES$1=조사표[줄기번호])*(EK10=조사표[착과마디]),ROW(조사표[조사일자])-ROW(생육조사!$P$2)+1),1),2),"")</f>
        <v/>
      </c>
      <c r="EN10" s="87" t="str">
        <f t="array" ref="EN10">IFERROR(INDEX(조사표[],SMALL(IF((EP$1=조사표[개체번호])*(ES$1=조사표[줄기번호])*(EK10=조사표[열매마디]),ROW(조사표[조사일자])-ROW(생육조사!$P$2)+1),1),2),"")</f>
        <v/>
      </c>
      <c r="EO10" s="87" t="str">
        <f t="array" ref="EO10">IFERROR(INDEX(조사표[],SMALL(IF((EP$1=조사표[개체번호])*(ES$1=조사표[줄기번호])*(EK10=조사표[수확마디]),ROW(조사표[조사일자])-ROW(생육조사!$P$2)+1),1),2),"")</f>
        <v/>
      </c>
      <c r="EP10" s="90"/>
      <c r="EQ10" s="90"/>
      <c r="ER10" s="91"/>
      <c r="ES10" s="91"/>
      <c r="ET10" s="92"/>
      <c r="EU10" s="88">
        <v>8</v>
      </c>
      <c r="EV10" s="87" t="str">
        <f t="array" ref="EV10">IFERROR(INDEX(조사표[],SMALL(IF((EZ$1=조사표[개체번호])*(FC$1=조사표[줄기번호])*(EU10=조사표[개화마디]),ROW(조사표[조사일자])-ROW(생육조사!$P$2)+1),1),2),"")</f>
        <v/>
      </c>
      <c r="EW10" s="87" t="str">
        <f t="array" ref="EW10">IFERROR(INDEX(조사표[],SMALL(IF((EZ$1=조사표[개체번호])*(FC$1=조사표[줄기번호])*(EU10=조사표[착과마디]),ROW(조사표[조사일자])-ROW(생육조사!$P$2)+1),1),2),"")</f>
        <v/>
      </c>
      <c r="EX10" s="87" t="str">
        <f t="array" ref="EX10">IFERROR(INDEX(조사표[],SMALL(IF((EZ$1=조사표[개체번호])*(FC$1=조사표[줄기번호])*(EU10=조사표[열매마디]),ROW(조사표[조사일자])-ROW(생육조사!$P$2)+1),1),2),"")</f>
        <v/>
      </c>
      <c r="EY10" s="87" t="str">
        <f t="array" ref="EY10">IFERROR(INDEX(조사표[],SMALL(IF((EZ$1=조사표[개체번호])*(FC$1=조사표[줄기번호])*(EU10=조사표[수확마디]),ROW(조사표[조사일자])-ROW(생육조사!$P$2)+1),1),2),"")</f>
        <v/>
      </c>
      <c r="EZ10" s="90"/>
      <c r="FA10" s="90"/>
      <c r="FB10" s="91"/>
      <c r="FC10" s="91"/>
      <c r="FD10" s="92"/>
      <c r="FE10" s="88">
        <v>8</v>
      </c>
      <c r="FF10" s="87" t="str">
        <f t="array" ref="FF10">IFERROR(INDEX(조사표[],SMALL(IF((FJ$1=조사표[개체번호])*(FM$1=조사표[줄기번호])*(FE10=조사표[개화마디]),ROW(조사표[조사일자])-ROW(생육조사!$P$2)+1),1),2),"")</f>
        <v/>
      </c>
      <c r="FG10" s="87" t="str">
        <f t="array" ref="FG10">IFERROR(INDEX(조사표[],SMALL(IF((FJ$1=조사표[개체번호])*(FM$1=조사표[줄기번호])*(FE10=조사표[착과마디]),ROW(조사표[조사일자])-ROW(생육조사!$P$2)+1),1),2),"")</f>
        <v/>
      </c>
      <c r="FH10" s="87" t="str">
        <f t="array" ref="FH10">IFERROR(INDEX(조사표[],SMALL(IF((FJ$1=조사표[개체번호])*(FM$1=조사표[줄기번호])*(FE10=조사표[열매마디]),ROW(조사표[조사일자])-ROW(생육조사!$P$2)+1),1),2),"")</f>
        <v/>
      </c>
      <c r="FI10" s="87" t="str">
        <f t="array" ref="FI10">IFERROR(INDEX(조사표[],SMALL(IF((FJ$1=조사표[개체번호])*(FM$1=조사표[줄기번호])*(FE10=조사표[수확마디]),ROW(조사표[조사일자])-ROW(생육조사!$P$2)+1),1),2),"")</f>
        <v/>
      </c>
      <c r="FJ10" s="90"/>
      <c r="FK10" s="90"/>
      <c r="FL10" s="91"/>
      <c r="FM10" s="91"/>
      <c r="FN10" s="92"/>
      <c r="FO10" s="88">
        <v>8</v>
      </c>
      <c r="FP10" s="87" t="str">
        <f t="array" ref="FP10">IFERROR(INDEX(조사표[],SMALL(IF((FT$1=조사표[개체번호])*(FW$1=조사표[줄기번호])*(FO10=조사표[개화마디]),ROW(조사표[조사일자])-ROW(생육조사!$P$2)+1),1),2),"")</f>
        <v/>
      </c>
      <c r="FQ10" s="87" t="str">
        <f t="array" ref="FQ10">IFERROR(INDEX(조사표[],SMALL(IF((FT$1=조사표[개체번호])*(FW$1=조사표[줄기번호])*(FO10=조사표[착과마디]),ROW(조사표[조사일자])-ROW(생육조사!$P$2)+1),1),2),"")</f>
        <v/>
      </c>
      <c r="FR10" s="87" t="str">
        <f t="array" ref="FR10">IFERROR(INDEX(조사표[],SMALL(IF((FT$1=조사표[개체번호])*(FW$1=조사표[줄기번호])*(FO10=조사표[열매마디]),ROW(조사표[조사일자])-ROW(생육조사!$P$2)+1),1),2),"")</f>
        <v/>
      </c>
      <c r="FS10" s="87" t="str">
        <f t="array" ref="FS10">IFERROR(INDEX(조사표[],SMALL(IF((FT$1=조사표[개체번호])*(FW$1=조사표[줄기번호])*(FO10=조사표[수확마디]),ROW(조사표[조사일자])-ROW(생육조사!$P$2)+1),1),2),"")</f>
        <v/>
      </c>
      <c r="FT10" s="90"/>
      <c r="FU10" s="90"/>
      <c r="FV10" s="91"/>
      <c r="FW10" s="91"/>
      <c r="FX10" s="92"/>
      <c r="FY10" s="88">
        <v>8</v>
      </c>
      <c r="FZ10" s="87" t="str">
        <f t="array" ref="FZ10">IFERROR(INDEX(조사표[],SMALL(IF((GD$1=조사표[개체번호])*(GG$1=조사표[줄기번호])*(FY10=조사표[개화마디]),ROW(조사표[조사일자])-ROW(생육조사!$P$2)+1),1),2),"")</f>
        <v/>
      </c>
      <c r="GA10" s="87" t="str">
        <f t="array" ref="GA10">IFERROR(INDEX(조사표[],SMALL(IF((GD$1=조사표[개체번호])*(GG$1=조사표[줄기번호])*(FY10=조사표[착과마디]),ROW(조사표[조사일자])-ROW(생육조사!$P$2)+1),1),2),"")</f>
        <v/>
      </c>
      <c r="GB10" s="87" t="str">
        <f t="array" ref="GB10">IFERROR(INDEX(조사표[],SMALL(IF((GD$1=조사표[개체번호])*(GG$1=조사표[줄기번호])*(FY10=조사표[열매마디]),ROW(조사표[조사일자])-ROW(생육조사!$P$2)+1),1),2),"")</f>
        <v/>
      </c>
      <c r="GC10" s="87" t="str">
        <f t="array" ref="GC10">IFERROR(INDEX(조사표[],SMALL(IF((GD$1=조사표[개체번호])*(GG$1=조사표[줄기번호])*(FY10=조사표[수확마디]),ROW(조사표[조사일자])-ROW(생육조사!$P$2)+1),1),2),"")</f>
        <v/>
      </c>
      <c r="GD10" s="90"/>
      <c r="GE10" s="90"/>
      <c r="GF10" s="91"/>
      <c r="GG10" s="91"/>
      <c r="GH10" s="92"/>
      <c r="GI10" s="88">
        <v>8</v>
      </c>
      <c r="GJ10" s="87" t="str">
        <f t="array" ref="GJ10">IFERROR(INDEX(조사표[],SMALL(IF((GN$1=조사표[개체번호])*(GQ$1=조사표[줄기번호])*(GI10=조사표[개화마디]),ROW(조사표[조사일자])-ROW(생육조사!$P$2)+1),1),2),"")</f>
        <v/>
      </c>
      <c r="GK10" s="87" t="str">
        <f t="array" ref="GK10">IFERROR(INDEX(조사표[],SMALL(IF((GN$1=조사표[개체번호])*(GQ$1=조사표[줄기번호])*(GI10=조사표[착과마디]),ROW(조사표[조사일자])-ROW(생육조사!$P$2)+1),1),2),"")</f>
        <v/>
      </c>
      <c r="GL10" s="87" t="str">
        <f t="array" ref="GL10">IFERROR(INDEX(조사표[],SMALL(IF((GN$1=조사표[개체번호])*(GQ$1=조사표[줄기번호])*(GI10=조사표[열매마디]),ROW(조사표[조사일자])-ROW(생육조사!$P$2)+1),1),2),"")</f>
        <v/>
      </c>
      <c r="GM10" s="87" t="str">
        <f t="array" ref="GM10">IFERROR(INDEX(조사표[],SMALL(IF((GN$1=조사표[개체번호])*(GQ$1=조사표[줄기번호])*(GI10=조사표[수확마디]),ROW(조사표[조사일자])-ROW(생육조사!$P$2)+1),1),2),"")</f>
        <v/>
      </c>
      <c r="GN10" s="90"/>
      <c r="GO10" s="90"/>
      <c r="GP10" s="91"/>
      <c r="GQ10" s="91"/>
      <c r="GR10" s="92"/>
      <c r="GS10" s="88">
        <v>8</v>
      </c>
      <c r="GT10" s="87" t="str">
        <f t="array" ref="GT10">IFERROR(INDEX(조사표[],SMALL(IF((GX$1=조사표[개체번호])*(HA$1=조사표[줄기번호])*(GS10=조사표[개화마디]),ROW(조사표[조사일자])-ROW(생육조사!$P$2)+1),1),2),"")</f>
        <v/>
      </c>
      <c r="GU10" s="87" t="str">
        <f t="array" ref="GU10">IFERROR(INDEX(조사표[],SMALL(IF((GX$1=조사표[개체번호])*(HA$1=조사표[줄기번호])*(GS10=조사표[착과마디]),ROW(조사표[조사일자])-ROW(생육조사!$P$2)+1),1),2),"")</f>
        <v/>
      </c>
      <c r="GV10" s="87" t="str">
        <f t="array" ref="GV10">IFERROR(INDEX(조사표[],SMALL(IF((GX$1=조사표[개체번호])*(HA$1=조사표[줄기번호])*(GS10=조사표[열매마디]),ROW(조사표[조사일자])-ROW(생육조사!$P$2)+1),1),2),"")</f>
        <v/>
      </c>
      <c r="GW10" s="87" t="str">
        <f t="array" ref="GW10">IFERROR(INDEX(조사표[],SMALL(IF((GX$1=조사표[개체번호])*(HA$1=조사표[줄기번호])*(GS10=조사표[수확마디]),ROW(조사표[조사일자])-ROW(생육조사!$P$2)+1),1),2),"")</f>
        <v/>
      </c>
      <c r="GX10" s="90"/>
      <c r="GY10" s="90"/>
      <c r="GZ10" s="91"/>
      <c r="HA10" s="91"/>
      <c r="HB10" s="92"/>
      <c r="HC10" s="88">
        <v>8</v>
      </c>
      <c r="HD10" s="87" t="str">
        <f t="array" ref="HD10">IFERROR(INDEX(조사표[],SMALL(IF((HH$1=조사표[개체번호])*(HK$1=조사표[줄기번호])*(HC10=조사표[개화마디]),ROW(조사표[조사일자])-ROW(생육조사!$P$2)+1),1),2),"")</f>
        <v/>
      </c>
      <c r="HE10" s="87" t="str">
        <f t="array" ref="HE10">IFERROR(INDEX(조사표[],SMALL(IF((HH$1=조사표[개체번호])*(HK$1=조사표[줄기번호])*(HC10=조사표[착과마디]),ROW(조사표[조사일자])-ROW(생육조사!$P$2)+1),1),2),"")</f>
        <v/>
      </c>
      <c r="HF10" s="87" t="str">
        <f t="array" ref="HF10">IFERROR(INDEX(조사표[],SMALL(IF((HH$1=조사표[개체번호])*(HK$1=조사표[줄기번호])*(HC10=조사표[열매마디]),ROW(조사표[조사일자])-ROW(생육조사!$P$2)+1),1),2),"")</f>
        <v/>
      </c>
      <c r="HG10" s="87" t="str">
        <f t="array" ref="HG10">IFERROR(INDEX(조사표[],SMALL(IF((HH$1=조사표[개체번호])*(HK$1=조사표[줄기번호])*(HC10=조사표[수확마디]),ROW(조사표[조사일자])-ROW(생육조사!$P$2)+1),1),2),"")</f>
        <v/>
      </c>
      <c r="HH10" s="90"/>
      <c r="HI10" s="90"/>
      <c r="HJ10" s="91"/>
      <c r="HK10" s="91"/>
      <c r="HL10" s="92"/>
      <c r="HM10" s="93">
        <v>8</v>
      </c>
      <c r="HN10" s="87" t="str">
        <f t="array" ref="HN10">IFERROR(INDEX(조사표[],SMALL(IF((HR$1=조사표[개체번호])*(HU$1=조사표[줄기번호])*(HM10=조사표[개화마디]),ROW(조사표[조사일자])-ROW(생육조사!$P$2)+1),1),2),"")</f>
        <v/>
      </c>
      <c r="HO10" s="87" t="str">
        <f t="array" ref="HO10">IFERROR(INDEX(조사표[],SMALL(IF((HR$1=조사표[개체번호])*(HU$1=조사표[줄기번호])*(HM10=조사표[착과마디]),ROW(조사표[조사일자])-ROW(생육조사!$P$2)+1),1),2),"")</f>
        <v/>
      </c>
      <c r="HP10" s="87" t="str">
        <f t="array" ref="HP10">IFERROR(INDEX(조사표[],SMALL(IF((HR$1=조사표[개체번호])*(HU$1=조사표[줄기번호])*(HM10=조사표[열매마디]),ROW(조사표[조사일자])-ROW(생육조사!$P$2)+1),1),2),"")</f>
        <v/>
      </c>
      <c r="HQ10" s="87" t="str">
        <f t="array" ref="HQ10">IFERROR(INDEX(조사표[],SMALL(IF((HR$1=조사표[개체번호])*(HU$1=조사표[줄기번호])*(HM10=조사표[수확마디]),ROW(조사표[조사일자])-ROW(생육조사!$P$2)+1),1),2),"")</f>
        <v/>
      </c>
      <c r="HR10" s="90"/>
      <c r="HS10" s="90"/>
      <c r="HT10" s="91"/>
      <c r="HU10" s="91"/>
      <c r="HV10" s="92"/>
      <c r="HW10" s="93">
        <v>8</v>
      </c>
      <c r="HX10" s="87" t="str">
        <f t="array" ref="HX10">IFERROR(INDEX(조사표[],SMALL(IF((IB$1=조사표[개체번호])*(IE$1=조사표[줄기번호])*(HW10=조사표[개화마디]),ROW(조사표[조사일자])-ROW(생육조사!$P$2)+1),1),2),"")</f>
        <v/>
      </c>
      <c r="HY10" s="87" t="str">
        <f t="array" ref="HY10">IFERROR(INDEX(조사표[],SMALL(IF((IB$1=조사표[개체번호])*(IE$1=조사표[줄기번호])*(HW10=조사표[착과마디]),ROW(조사표[조사일자])-ROW(생육조사!$P$2)+1),1),2),"")</f>
        <v/>
      </c>
      <c r="HZ10" s="87" t="str">
        <f t="array" ref="HZ10">IFERROR(INDEX(조사표[],SMALL(IF((IB$1=조사표[개체번호])*(IE$1=조사표[줄기번호])*(HW10=조사표[열매마디]),ROW(조사표[조사일자])-ROW(생육조사!$P$2)+1),1),2),"")</f>
        <v/>
      </c>
      <c r="IA10" s="87" t="str">
        <f t="array" ref="IA10">IFERROR(INDEX(조사표[],SMALL(IF((IB$1=조사표[개체번호])*(IE$1=조사표[줄기번호])*(HW10=조사표[수확마디]),ROW(조사표[조사일자])-ROW(생육조사!$P$2)+1),1),2),"")</f>
        <v/>
      </c>
      <c r="IB10" s="90"/>
      <c r="IC10" s="90"/>
      <c r="ID10" s="91"/>
      <c r="IE10" s="91"/>
      <c r="IF10" s="92"/>
      <c r="IG10" s="93">
        <v>8</v>
      </c>
      <c r="IH10" s="87" t="str">
        <f t="array" ref="IH10">IFERROR(INDEX(조사표[],SMALL(IF((IL$1=조사표[개체번호])*(IO$1=조사표[줄기번호])*(IG10=조사표[개화마디]),ROW(조사표[조사일자])-ROW(생육조사!$P$2)+1),1),2),"")</f>
        <v/>
      </c>
      <c r="II10" s="87" t="str">
        <f t="array" ref="II10">IFERROR(INDEX(조사표[],SMALL(IF((IL$1=조사표[개체번호])*(IO$1=조사표[줄기번호])*(IG10=조사표[착과마디]),ROW(조사표[조사일자])-ROW(생육조사!$P$2)+1),1),2),"")</f>
        <v/>
      </c>
      <c r="IJ10" s="87" t="str">
        <f t="array" ref="IJ10">IFERROR(INDEX(조사표[],SMALL(IF((IL$1=조사표[개체번호])*(IO$1=조사표[줄기번호])*(IG10=조사표[열매마디]),ROW(조사표[조사일자])-ROW(생육조사!$P$2)+1),1),2),"")</f>
        <v/>
      </c>
      <c r="IK10" s="87" t="str">
        <f t="array" ref="IK10">IFERROR(INDEX(조사표[],SMALL(IF((IL$1=조사표[개체번호])*(IO$1=조사표[줄기번호])*(IG10=조사표[수확마디]),ROW(조사표[조사일자])-ROW(생육조사!$P$2)+1),1),2),"")</f>
        <v/>
      </c>
      <c r="IL10" s="90"/>
      <c r="IM10" s="90"/>
      <c r="IN10" s="91"/>
      <c r="IO10" s="91"/>
      <c r="IP10" s="92"/>
      <c r="IQ10" s="93">
        <v>8</v>
      </c>
      <c r="IR10" s="87" t="str">
        <f t="array" ref="IR10">IFERROR(INDEX(조사표[],SMALL(IF((IV$1=조사표[개체번호])*(IY$1=조사표[줄기번호])*(IQ10=조사표[개화마디]),ROW(조사표[조사일자])-ROW(생육조사!$P$2)+1),1),2),"")</f>
        <v/>
      </c>
      <c r="IS10" s="87" t="str">
        <f t="array" ref="IS10">IFERROR(INDEX(조사표[],SMALL(IF((IV$1=조사표[개체번호])*(IY$1=조사표[줄기번호])*(IQ10=조사표[착과마디]),ROW(조사표[조사일자])-ROW(생육조사!$P$2)+1),1),2),"")</f>
        <v/>
      </c>
      <c r="IT10" s="87" t="str">
        <f t="array" ref="IT10">IFERROR(INDEX(조사표[],SMALL(IF((IV$1=조사표[개체번호])*(IY$1=조사표[줄기번호])*(IQ10=조사표[열매마디]),ROW(조사표[조사일자])-ROW(생육조사!$P$2)+1),1),2),"")</f>
        <v/>
      </c>
      <c r="IU10" s="87" t="str">
        <f t="array" ref="IU10">IFERROR(INDEX(조사표[],SMALL(IF((IV$1=조사표[개체번호])*(IY$1=조사표[줄기번호])*(IQ10=조사표[수확마디]),ROW(조사표[조사일자])-ROW(생육조사!$P$2)+1),1),2),"")</f>
        <v/>
      </c>
      <c r="IV10" s="90"/>
      <c r="IW10" s="90"/>
      <c r="IX10" s="91"/>
      <c r="IY10" s="91"/>
      <c r="IZ10" s="92"/>
      <c r="JA10" s="93">
        <v>8</v>
      </c>
      <c r="JB10" s="87" t="str">
        <f t="array" ref="JB10">IFERROR(INDEX(조사표[],SMALL(IF((JF$1=조사표[개체번호])*(JI$1=조사표[줄기번호])*(JA10=조사표[개화마디]),ROW(조사표[조사일자])-ROW(생육조사!$P$2)+1),1),2),"")</f>
        <v/>
      </c>
      <c r="JC10" s="87" t="str">
        <f t="array" ref="JC10">IFERROR(INDEX(조사표[],SMALL(IF((JF$1=조사표[개체번호])*(JI$1=조사표[줄기번호])*(JA10=조사표[착과마디]),ROW(조사표[조사일자])-ROW(생육조사!$P$2)+1),1),2),"")</f>
        <v/>
      </c>
      <c r="JD10" s="87" t="str">
        <f t="array" ref="JD10">IFERROR(INDEX(조사표[],SMALL(IF((JF$1=조사표[개체번호])*(JI$1=조사표[줄기번호])*(JA10=조사표[열매마디]),ROW(조사표[조사일자])-ROW(생육조사!$P$2)+1),1),2),"")</f>
        <v/>
      </c>
      <c r="JE10" s="87" t="str">
        <f t="array" ref="JE10">IFERROR(INDEX(조사표[],SMALL(IF((JF$1=조사표[개체번호])*(JI$1=조사표[줄기번호])*(JA10=조사표[수확마디]),ROW(조사표[조사일자])-ROW(생육조사!$P$2)+1),1),2),"")</f>
        <v/>
      </c>
      <c r="JF10" s="90"/>
      <c r="JG10" s="90"/>
      <c r="JH10" s="91"/>
      <c r="JI10" s="91"/>
      <c r="JJ10" s="92"/>
      <c r="JK10" s="93">
        <v>8</v>
      </c>
      <c r="JL10" s="87" t="str">
        <f t="array" ref="JL10">IFERROR(INDEX(조사표[],SMALL(IF((JP$1=조사표[개체번호])*(JS$1=조사표[줄기번호])*(JK10=조사표[개화마디]),ROW(조사표[조사일자])-ROW(생육조사!$P$2)+1),1),2),"")</f>
        <v/>
      </c>
      <c r="JM10" s="87" t="str">
        <f t="array" ref="JM10">IFERROR(INDEX(조사표[],SMALL(IF((JP$1=조사표[개체번호])*(JS$1=조사표[줄기번호])*(JK10=조사표[착과마디]),ROW(조사표[조사일자])-ROW(생육조사!$P$2)+1),1),2),"")</f>
        <v/>
      </c>
      <c r="JN10" s="87" t="str">
        <f t="array" ref="JN10">IFERROR(INDEX(조사표[],SMALL(IF((JP$1=조사표[개체번호])*(JS$1=조사표[줄기번호])*(JK10=조사표[열매마디]),ROW(조사표[조사일자])-ROW(생육조사!$P$2)+1),1),2),"")</f>
        <v/>
      </c>
      <c r="JO10" s="87" t="str">
        <f t="array" ref="JO10">IFERROR(INDEX(조사표[],SMALL(IF((JP$1=조사표[개체번호])*(JS$1=조사표[줄기번호])*(JK10=조사표[수확마디]),ROW(조사표[조사일자])-ROW(생육조사!$P$2)+1),1),2),"")</f>
        <v/>
      </c>
      <c r="JP10" s="90"/>
      <c r="JQ10" s="90"/>
      <c r="JR10" s="91"/>
      <c r="JS10" s="91"/>
      <c r="JT10" s="92"/>
      <c r="JU10" s="93">
        <v>8</v>
      </c>
      <c r="JV10" s="87" t="str">
        <f t="array" ref="JV10">IFERROR(INDEX(조사표[],SMALL(IF((JZ$1=조사표[개체번호])*(KC$1=조사표[줄기번호])*(JU10=조사표[개화마디]),ROW(조사표[조사일자])-ROW(생육조사!$P$2)+1),1),2),"")</f>
        <v/>
      </c>
      <c r="JW10" s="87" t="str">
        <f t="array" ref="JW10">IFERROR(INDEX(조사표[],SMALL(IF((JZ$1=조사표[개체번호])*(KC$1=조사표[줄기번호])*(JU10=조사표[착과마디]),ROW(조사표[조사일자])-ROW(생육조사!$P$2)+1),1),2),"")</f>
        <v/>
      </c>
      <c r="JX10" s="87" t="str">
        <f t="array" ref="JX10">IFERROR(INDEX(조사표[],SMALL(IF((JZ$1=조사표[개체번호])*(KC$1=조사표[줄기번호])*(JU10=조사표[열매마디]),ROW(조사표[조사일자])-ROW(생육조사!$P$2)+1),1),2),"")</f>
        <v/>
      </c>
      <c r="JY10" s="87" t="str">
        <f t="array" ref="JY10">IFERROR(INDEX(조사표[],SMALL(IF((JZ$1=조사표[개체번호])*(KC$1=조사표[줄기번호])*(JU10=조사표[수확마디]),ROW(조사표[조사일자])-ROW(생육조사!$P$2)+1),1),2),"")</f>
        <v/>
      </c>
      <c r="JZ10" s="90"/>
      <c r="KA10" s="90"/>
      <c r="KB10" s="91"/>
      <c r="KC10" s="91"/>
      <c r="KD10" s="92"/>
      <c r="KE10" s="93">
        <v>8</v>
      </c>
      <c r="KF10" s="87" t="str">
        <f t="array" ref="KF10">IFERROR(INDEX(조사표[],SMALL(IF((KJ$1=조사표[개체번호])*(KM$1=조사표[줄기번호])*(KE10=조사표[개화마디]),ROW(조사표[조사일자])-ROW(생육조사!$P$2)+1),1),2),"")</f>
        <v/>
      </c>
      <c r="KG10" s="87" t="str">
        <f t="array" ref="KG10">IFERROR(INDEX(조사표[],SMALL(IF((KJ$1=조사표[개체번호])*(KM$1=조사표[줄기번호])*(KE10=조사표[착과마디]),ROW(조사표[조사일자])-ROW(생육조사!$P$2)+1),1),2),"")</f>
        <v/>
      </c>
      <c r="KH10" s="87" t="str">
        <f t="array" ref="KH10">IFERROR(INDEX(조사표[],SMALL(IF((KJ$1=조사표[개체번호])*(KM$1=조사표[줄기번호])*(KE10=조사표[열매마디]),ROW(조사표[조사일자])-ROW(생육조사!$P$2)+1),1),2),"")</f>
        <v/>
      </c>
      <c r="KI10" s="87" t="str">
        <f t="array" ref="KI10">IFERROR(INDEX(조사표[],SMALL(IF((KJ$1=조사표[개체번호])*(KM$1=조사표[줄기번호])*(KE10=조사표[수확마디]),ROW(조사표[조사일자])-ROW(생육조사!$P$2)+1),1),2),"")</f>
        <v/>
      </c>
      <c r="KJ10" s="90"/>
      <c r="KK10" s="90"/>
      <c r="KL10" s="91"/>
      <c r="KM10" s="91"/>
      <c r="KN10" s="92"/>
    </row>
    <row r="11" spans="1:300">
      <c r="A11" s="15">
        <v>9</v>
      </c>
      <c r="B11" s="6" t="str">
        <f t="array" ref="B11">IFERROR(INDEX(조사표[],SMALL(IF((F$1=조사표[개체번호])*(I$1=조사표[줄기번호])*(A11=조사표[개화마디]),ROW(조사표[조사일자])-ROW(생육조사!$P$2)+1),1),2),"")</f>
        <v/>
      </c>
      <c r="C11" s="87" t="str">
        <f t="array" ref="C11">IFERROR(INDEX(조사표[],SMALL(IF((F$1=조사표[개체번호])*(I$1=조사표[줄기번호])*(A11=조사표[착과마디]),ROW(조사표[조사일자])-ROW(생육조사!$P$2)+1),1),2),"")</f>
        <v/>
      </c>
      <c r="D11" s="6" t="str">
        <f t="array" ref="D11">IFERROR(INDEX(조사표[],SMALL(IF((F$1=조사표[개체번호])*(I$1=조사표[줄기번호])*(A11=조사표[열매마디]),ROW(조사표[조사일자])-ROW(생육조사!$P$2)+1),1),2),"")</f>
        <v/>
      </c>
      <c r="E11" s="6" t="str">
        <f t="array" ref="E11">IFERROR(INDEX(조사표[],SMALL(IF((F$1=조사표[개체번호])*(I$1=조사표[줄기번호])*(A11=조사표[수확마디]),ROW(조사표[조사일자])-ROW(생육조사!$P$2)+1),1),2),"")</f>
        <v/>
      </c>
      <c r="F11" s="19"/>
      <c r="G11" s="19"/>
      <c r="H11" s="20"/>
      <c r="I11" s="20"/>
      <c r="J11" s="21"/>
      <c r="K11" s="86">
        <v>9</v>
      </c>
      <c r="L11" s="6" t="str">
        <f t="array" ref="L11">IFERROR(INDEX(조사표[],SMALL(IF((P$1=조사표[개체번호])*(S$1=조사표[줄기번호])*(K11=조사표[개화마디]),ROW(조사표[조사일자])-ROW(생육조사!$P$2)+1),1),2),"")</f>
        <v/>
      </c>
      <c r="M11" s="6" t="str">
        <f t="array" ref="M11">IFERROR(INDEX(조사표[],SMALL(IF((P$1=조사표[개체번호])*(S$1=조사표[줄기번호])*(K11=조사표[착과마디]),ROW(조사표[조사일자])-ROW(생육조사!$P$2)+1),1),2),"")</f>
        <v/>
      </c>
      <c r="N11" s="6" t="str">
        <f t="array" ref="N11">IFERROR(INDEX(조사표[],SMALL(IF((P$1=조사표[개체번호])*(S$1=조사표[줄기번호])*(K11=조사표[열매마디]),ROW(조사표[조사일자])-ROW(생육조사!$P$2)+1),1),2),"")</f>
        <v/>
      </c>
      <c r="O11" s="6" t="str">
        <f t="array" ref="O11">IFERROR(INDEX(조사표[],SMALL(IF((P$1=조사표[개체번호])*(S$1=조사표[줄기번호])*(K11=조사표[수확마디]),ROW(조사표[조사일자])-ROW(생육조사!$P$2)+1),1),2),"")</f>
        <v/>
      </c>
      <c r="P11" s="19"/>
      <c r="Q11" s="19"/>
      <c r="R11" s="20"/>
      <c r="S11" s="20"/>
      <c r="T11" s="21"/>
      <c r="U11" s="88">
        <v>9</v>
      </c>
      <c r="V11" s="87" t="str">
        <f t="array" ref="V11">IFERROR(INDEX(조사표[],SMALL(IF((Z$1=조사표[개체번호])*(AC$1=조사표[줄기번호])*(U11=조사표[개화마디]),ROW(조사표[조사일자])-ROW(생육조사!$P$2)+1),1),2),"")</f>
        <v/>
      </c>
      <c r="W11" s="87" t="str">
        <f t="array" ref="W11">IFERROR(INDEX(조사표[],SMALL(IF((Z$1=조사표[개체번호])*(AC$1=조사표[줄기번호])*(U11=조사표[착과마디]),ROW(조사표[조사일자])-ROW(생육조사!$P$2)+1),1),2),"")</f>
        <v/>
      </c>
      <c r="X11" s="87" t="str">
        <f t="array" ref="X11">IFERROR(INDEX(조사표[],SMALL(IF((Z$1=조사표[개체번호])*(AC$1=조사표[줄기번호])*(U11=조사표[열매마디]),ROW(조사표[조사일자])-ROW(생육조사!$P$2)+1),1),2),"")</f>
        <v/>
      </c>
      <c r="Y11" s="87" t="str">
        <f t="array" ref="Y11">IFERROR(INDEX(조사표[],SMALL(IF((Z$1=조사표[개체번호])*(AC$1=조사표[줄기번호])*(U11=조사표[수확마디]),ROW(조사표[조사일자])-ROW(생육조사!$P$2)+1),1),2),"")</f>
        <v/>
      </c>
      <c r="Z11" s="90"/>
      <c r="AA11" s="90"/>
      <c r="AB11" s="91"/>
      <c r="AC11" s="91"/>
      <c r="AD11" s="92"/>
      <c r="AE11" s="88">
        <v>9</v>
      </c>
      <c r="AF11" s="87" t="str">
        <f t="array" ref="AF11">IFERROR(INDEX(조사표[],SMALL(IF((AJ$1=조사표[개체번호])*(AM$1=조사표[줄기번호])*(AE11=조사표[개화마디]),ROW(조사표[조사일자])-ROW(생육조사!$P$2)+1),1),2),"")</f>
        <v/>
      </c>
      <c r="AG11" s="87" t="str">
        <f t="array" ref="AG11">IFERROR(INDEX(조사표[],SMALL(IF((AJ$1=조사표[개체번호])*(AM$1=조사표[줄기번호])*(AE11=조사표[착과마디]),ROW(조사표[조사일자])-ROW(생육조사!$P$2)+1),1),2),"")</f>
        <v/>
      </c>
      <c r="AH11" s="87" t="str">
        <f t="array" ref="AH11">IFERROR(INDEX(조사표[],SMALL(IF((AJ$1=조사표[개체번호])*(AM$1=조사표[줄기번호])*(AE11=조사표[열매마디]),ROW(조사표[조사일자])-ROW(생육조사!$P$2)+1),1),2),"")</f>
        <v/>
      </c>
      <c r="AI11" s="87" t="str">
        <f t="array" ref="AI11">IFERROR(INDEX(조사표[],SMALL(IF((AJ$1=조사표[개체번호])*(AM$1=조사표[줄기번호])*(AE11=조사표[수확마디]),ROW(조사표[조사일자])-ROW(생육조사!$P$2)+1),1),2),"")</f>
        <v/>
      </c>
      <c r="AJ11" s="90"/>
      <c r="AK11" s="90"/>
      <c r="AL11" s="91"/>
      <c r="AM11" s="91"/>
      <c r="AN11" s="92"/>
      <c r="AO11" s="88">
        <v>9</v>
      </c>
      <c r="AP11" s="87" t="str">
        <f t="array" ref="AP11">IFERROR(INDEX(조사표[],SMALL(IF((AT$1=조사표[개체번호])*(AW$1=조사표[줄기번호])*(AO11=조사표[개화마디]),ROW(조사표[조사일자])-ROW(생육조사!$P$2)+1),1),2),"")</f>
        <v>2024.05.14</v>
      </c>
      <c r="AQ11" s="87" t="str">
        <f t="array" ref="AQ11">IFERROR(INDEX(조사표[],SMALL(IF((AT$1=조사표[개체번호])*(AW$1=조사표[줄기번호])*(AO11=조사표[착과마디]),ROW(조사표[조사일자])-ROW(생육조사!$P$2)+1),1),2),"")</f>
        <v/>
      </c>
      <c r="AR11" s="87" t="str">
        <f t="array" ref="AR11">IFERROR(INDEX(조사표[],SMALL(IF((AT$1=조사표[개체번호])*(AW$1=조사표[줄기번호])*(AO11=조사표[열매마디]),ROW(조사표[조사일자])-ROW(생육조사!$P$2)+1),1),2),"")</f>
        <v/>
      </c>
      <c r="AS11" s="87" t="str">
        <f t="array" ref="AS11">IFERROR(INDEX(조사표[],SMALL(IF((AT$1=조사표[개체번호])*(AW$1=조사표[줄기번호])*(AO11=조사표[수확마디]),ROW(조사표[조사일자])-ROW(생육조사!$P$2)+1),1),2),"")</f>
        <v/>
      </c>
      <c r="AT11" s="90"/>
      <c r="AU11" s="90"/>
      <c r="AV11" s="91"/>
      <c r="AW11" s="91"/>
      <c r="AX11" s="92"/>
      <c r="AY11" s="88">
        <v>9</v>
      </c>
      <c r="AZ11" s="87" t="str">
        <f t="array" ref="AZ11">IFERROR(INDEX(조사표[],SMALL(IF((BD$1=조사표[개체번호])*(BG$1=조사표[줄기번호])*(AY11=조사표[개화마디]),ROW(조사표[조사일자])-ROW(생육조사!$P$2)+1),1),2),"")</f>
        <v/>
      </c>
      <c r="BA11" s="87" t="str">
        <f t="array" ref="BA11">IFERROR(INDEX(조사표[],SMALL(IF((BD$1=조사표[개체번호])*(BG$1=조사표[줄기번호])*(AY11=조사표[착과마디]),ROW(조사표[조사일자])-ROW(생육조사!$P$2)+1),1),2),"")</f>
        <v/>
      </c>
      <c r="BB11" s="87" t="str">
        <f t="array" ref="BB11">IFERROR(INDEX(조사표[],SMALL(IF((BD$1=조사표[개체번호])*(BG$1=조사표[줄기번호])*(AY11=조사표[열매마디]),ROW(조사표[조사일자])-ROW(생육조사!$P$2)+1),1),2),"")</f>
        <v/>
      </c>
      <c r="BC11" s="87" t="str">
        <f t="array" ref="BC11">IFERROR(INDEX(조사표[],SMALL(IF((BD$1=조사표[개체번호])*(BG$1=조사표[줄기번호])*(AY11=조사표[수확마디]),ROW(조사표[조사일자])-ROW(생육조사!$P$2)+1),1),2),"")</f>
        <v/>
      </c>
      <c r="BD11" s="90"/>
      <c r="BE11" s="90"/>
      <c r="BF11" s="91"/>
      <c r="BG11" s="91"/>
      <c r="BH11" s="92"/>
      <c r="BI11" s="88">
        <v>9</v>
      </c>
      <c r="BJ11" s="87" t="str">
        <f t="array" ref="BJ11">IFERROR(INDEX(조사표[],SMALL(IF((BN$1=조사표[개체번호])*(BQ$1=조사표[줄기번호])*(BI11=조사표[개화마디]),ROW(조사표[조사일자])-ROW(생육조사!$P$2)+1),1),2),"")</f>
        <v/>
      </c>
      <c r="BK11" s="87" t="str">
        <f t="array" ref="BK11">IFERROR(INDEX(조사표[],SMALL(IF((BN$1=조사표[개체번호])*(BQ$1=조사표[줄기번호])*(BI11=조사표[착과마디]),ROW(조사표[조사일자])-ROW(생육조사!$P$2)+1),1),2),"")</f>
        <v/>
      </c>
      <c r="BL11" s="87" t="str">
        <f t="array" ref="BL11">IFERROR(INDEX(조사표[],SMALL(IF((BN$1=조사표[개체번호])*(BQ$1=조사표[줄기번호])*(BI11=조사표[열매마디]),ROW(조사표[조사일자])-ROW(생육조사!$P$2)+1),1),2),"")</f>
        <v/>
      </c>
      <c r="BM11" s="87" t="str">
        <f t="array" ref="BM11">IFERROR(INDEX(조사표[],SMALL(IF((BN$1=조사표[개체번호])*(BQ$1=조사표[줄기번호])*(BI11=조사표[수확마디]),ROW(조사표[조사일자])-ROW(생육조사!$P$2)+1),1),2),"")</f>
        <v/>
      </c>
      <c r="BN11" s="90"/>
      <c r="BO11" s="90"/>
      <c r="BP11" s="91"/>
      <c r="BQ11" s="91"/>
      <c r="BR11" s="92"/>
      <c r="BS11" s="88">
        <v>9</v>
      </c>
      <c r="BT11" s="87" t="str">
        <f t="array" ref="BT11">IFERROR(INDEX(조사표[],SMALL(IF((BX$1=조사표[개체번호])*(CA$1=조사표[줄기번호])*(BS11=조사표[개화마디]),ROW(조사표[조사일자])-ROW(생육조사!$P$2)+1),1),2),"")</f>
        <v/>
      </c>
      <c r="BU11" s="87" t="str">
        <f t="array" ref="BU11">IFERROR(INDEX(조사표[],SMALL(IF((BX$1=조사표[개체번호])*(CA$1=조사표[줄기번호])*(BS11=조사표[착과마디]),ROW(조사표[조사일자])-ROW(생육조사!$P$2)+1),1),2),"")</f>
        <v/>
      </c>
      <c r="BV11" s="87" t="str">
        <f t="array" ref="BV11">IFERROR(INDEX(조사표[],SMALL(IF((BX$1=조사표[개체번호])*(CA$1=조사표[줄기번호])*(BS11=조사표[열매마디]),ROW(조사표[조사일자])-ROW(생육조사!$P$2)+1),1),2),"")</f>
        <v/>
      </c>
      <c r="BW11" s="87" t="str">
        <f t="array" ref="BW11">IFERROR(INDEX(조사표[],SMALL(IF((BX$1=조사표[개체번호])*(CA$1=조사표[줄기번호])*(BS11=조사표[수확마디]),ROW(조사표[조사일자])-ROW(생육조사!$P$2)+1),1),2),"")</f>
        <v/>
      </c>
      <c r="BX11" s="90"/>
      <c r="BY11" s="90"/>
      <c r="BZ11" s="91"/>
      <c r="CA11" s="91"/>
      <c r="CB11" s="92"/>
      <c r="CC11" s="88">
        <v>9</v>
      </c>
      <c r="CD11" s="87" t="str">
        <f t="array" ref="CD11">IFERROR(INDEX(조사표[],SMALL(IF((CH$1=조사표[개체번호])*(CK$1=조사표[줄기번호])*(CC11=조사표[개화마디]),ROW(조사표[조사일자])-ROW(생육조사!$P$2)+1),1),2),"")</f>
        <v/>
      </c>
      <c r="CE11" s="87" t="str">
        <f t="array" ref="CE11">IFERROR(INDEX(조사표[],SMALL(IF((CH$1=조사표[개체번호])*(CK$1=조사표[줄기번호])*(CC11=조사표[착과마디]),ROW(조사표[조사일자])-ROW(생육조사!$P$2)+1),1),2),"")</f>
        <v/>
      </c>
      <c r="CF11" s="87" t="str">
        <f t="array" ref="CF11">IFERROR(INDEX(조사표[],SMALL(IF((CH$1=조사표[개체번호])*(CK$1=조사표[줄기번호])*(CC11=조사표[열매마디]),ROW(조사표[조사일자])-ROW(생육조사!$P$2)+1),1),2),"")</f>
        <v/>
      </c>
      <c r="CG11" s="87" t="str">
        <f t="array" ref="CG11">IFERROR(INDEX(조사표[],SMALL(IF((CH$1=조사표[개체번호])*(CK$1=조사표[줄기번호])*(CC11=조사표[수확마디]),ROW(조사표[조사일자])-ROW(생육조사!$P$2)+1),1),2),"")</f>
        <v/>
      </c>
      <c r="CH11" s="90"/>
      <c r="CI11" s="90"/>
      <c r="CJ11" s="91"/>
      <c r="CK11" s="91"/>
      <c r="CL11" s="92"/>
      <c r="CM11" s="88">
        <v>9</v>
      </c>
      <c r="CN11" s="87" t="str">
        <f t="array" ref="CN11">IFERROR(INDEX(조사표[],SMALL(IF((CR$1=조사표[개체번호])*(CU$1=조사표[줄기번호])*(CM11=조사표[개화마디]),ROW(조사표[조사일자])-ROW(생육조사!$P$2)+1),1),2),"")</f>
        <v/>
      </c>
      <c r="CO11" s="87" t="str">
        <f t="array" ref="CO11">IFERROR(INDEX(조사표[],SMALL(IF((CR$1=조사표[개체번호])*(CU$1=조사표[줄기번호])*(CM11=조사표[착과마디]),ROW(조사표[조사일자])-ROW(생육조사!$P$2)+1),1),2),"")</f>
        <v/>
      </c>
      <c r="CP11" s="87" t="str">
        <f t="array" ref="CP11">IFERROR(INDEX(조사표[],SMALL(IF((CR$1=조사표[개체번호])*(CU$1=조사표[줄기번호])*(CM11=조사표[열매마디]),ROW(조사표[조사일자])-ROW(생육조사!$P$2)+1),1),2),"")</f>
        <v/>
      </c>
      <c r="CQ11" s="87" t="str">
        <f t="array" ref="CQ11">IFERROR(INDEX(조사표[],SMALL(IF((CR$1=조사표[개체번호])*(CU$1=조사표[줄기번호])*(CM11=조사표[수확마디]),ROW(조사표[조사일자])-ROW(생육조사!$P$2)+1),1),2),"")</f>
        <v/>
      </c>
      <c r="CR11" s="90"/>
      <c r="CS11" s="90"/>
      <c r="CT11" s="91"/>
      <c r="CU11" s="91"/>
      <c r="CV11" s="92"/>
      <c r="CW11" s="88">
        <v>9</v>
      </c>
      <c r="CX11" s="87" t="str">
        <f t="array" ref="CX11">IFERROR(INDEX(조사표[],SMALL(IF((DB$1=조사표[개체번호])*(DE$1=조사표[줄기번호])*(CW11=조사표[개화마디]),ROW(조사표[조사일자])-ROW(생육조사!$P$2)+1),1),2),"")</f>
        <v/>
      </c>
      <c r="CY11" s="87" t="str">
        <f t="array" ref="CY11">IFERROR(INDEX(조사표[],SMALL(IF((DB$1=조사표[개체번호])*(DE$1=조사표[줄기번호])*(CW11=조사표[착과마디]),ROW(조사표[조사일자])-ROW(생육조사!$P$2)+1),1),2),"")</f>
        <v/>
      </c>
      <c r="CZ11" s="87" t="str">
        <f t="array" ref="CZ11">IFERROR(INDEX(조사표[],SMALL(IF((DB$1=조사표[개체번호])*(DE$1=조사표[줄기번호])*(CW11=조사표[열매마디]),ROW(조사표[조사일자])-ROW(생육조사!$P$2)+1),1),2),"")</f>
        <v/>
      </c>
      <c r="DA11" s="87" t="str">
        <f t="array" ref="DA11">IFERROR(INDEX(조사표[],SMALL(IF((DB$1=조사표[개체번호])*(DE$1=조사표[줄기번호])*(CW11=조사표[수확마디]),ROW(조사표[조사일자])-ROW(생육조사!$P$2)+1),1),2),"")</f>
        <v/>
      </c>
      <c r="DB11" s="90"/>
      <c r="DC11" s="90"/>
      <c r="DD11" s="91"/>
      <c r="DE11" s="91"/>
      <c r="DF11" s="92"/>
      <c r="DG11" s="88">
        <v>9</v>
      </c>
      <c r="DH11" s="87" t="str">
        <f t="array" ref="DH11">IFERROR(INDEX(조사표[],SMALL(IF((DL$1=조사표[개체번호])*(DO$1=조사표[줄기번호])*(DG11=조사표[개화마디]),ROW(조사표[조사일자])-ROW(생육조사!$P$2)+1),1),2),"")</f>
        <v/>
      </c>
      <c r="DI11" s="87" t="str">
        <f t="array" ref="DI11">IFERROR(INDEX(조사표[],SMALL(IF((DL$1=조사표[개체번호])*(DO$1=조사표[줄기번호])*(DG11=조사표[착과마디]),ROW(조사표[조사일자])-ROW(생육조사!$P$2)+1),1),2),"")</f>
        <v/>
      </c>
      <c r="DJ11" s="87" t="str">
        <f t="array" ref="DJ11">IFERROR(INDEX(조사표[],SMALL(IF((DL$1=조사표[개체번호])*(DO$1=조사표[줄기번호])*(DG11=조사표[열매마디]),ROW(조사표[조사일자])-ROW(생육조사!$P$2)+1),1),2),"")</f>
        <v/>
      </c>
      <c r="DK11" s="87" t="str">
        <f t="array" ref="DK11">IFERROR(INDEX(조사표[],SMALL(IF((DL$1=조사표[개체번호])*(DO$1=조사표[줄기번호])*(DG11=조사표[수확마디]),ROW(조사표[조사일자])-ROW(생육조사!$P$2)+1),1),2),"")</f>
        <v/>
      </c>
      <c r="DL11" s="90"/>
      <c r="DM11" s="90"/>
      <c r="DN11" s="91"/>
      <c r="DO11" s="91"/>
      <c r="DP11" s="92"/>
      <c r="DQ11" s="88">
        <v>9</v>
      </c>
      <c r="DR11" s="87" t="str">
        <f t="array" ref="DR11">IFERROR(INDEX(조사표[],SMALL(IF((DV$1=조사표[개체번호])*(DY$1=조사표[줄기번호])*(DQ11=조사표[개화마디]),ROW(조사표[조사일자])-ROW(생육조사!$P$2)+1),1),2),"")</f>
        <v/>
      </c>
      <c r="DS11" s="87" t="str">
        <f t="array" ref="DS11">IFERROR(INDEX(조사표[],SMALL(IF((DV$1=조사표[개체번호])*(DY$1=조사표[줄기번호])*(DQ11=조사표[착과마디]),ROW(조사표[조사일자])-ROW(생육조사!$P$2)+1),1),2),"")</f>
        <v/>
      </c>
      <c r="DT11" s="87" t="str">
        <f t="array" ref="DT11">IFERROR(INDEX(조사표[],SMALL(IF((DV$1=조사표[개체번호])*(DY$1=조사표[줄기번호])*(DQ11=조사표[열매마디]),ROW(조사표[조사일자])-ROW(생육조사!$P$2)+1),1),2),"")</f>
        <v/>
      </c>
      <c r="DU11" s="87" t="str">
        <f t="array" ref="DU11">IFERROR(INDEX(조사표[],SMALL(IF((DV$1=조사표[개체번호])*(DY$1=조사표[줄기번호])*(DQ11=조사표[수확마디]),ROW(조사표[조사일자])-ROW(생육조사!$P$2)+1),1),2),"")</f>
        <v/>
      </c>
      <c r="DV11" s="90"/>
      <c r="DW11" s="90"/>
      <c r="DX11" s="91"/>
      <c r="DY11" s="91"/>
      <c r="DZ11" s="92"/>
      <c r="EA11" s="88">
        <v>9</v>
      </c>
      <c r="EB11" s="87" t="str">
        <f t="array" ref="EB11">IFERROR(INDEX(조사표[],SMALL(IF((EF$1=조사표[개체번호])*(EI$1=조사표[줄기번호])*(EA11=조사표[개화마디]),ROW(조사표[조사일자])-ROW(생육조사!$P$2)+1),1),2),"")</f>
        <v/>
      </c>
      <c r="EC11" s="87" t="str">
        <f t="array" ref="EC11">IFERROR(INDEX(조사표[],SMALL(IF((EF$1=조사표[개체번호])*(EI$1=조사표[줄기번호])*(EA11=조사표[착과마디]),ROW(조사표[조사일자])-ROW(생육조사!$P$2)+1),1),2),"")</f>
        <v/>
      </c>
      <c r="ED11" s="87" t="str">
        <f t="array" ref="ED11">IFERROR(INDEX(조사표[],SMALL(IF((EF$1=조사표[개체번호])*(EI$1=조사표[줄기번호])*(EA11=조사표[열매마디]),ROW(조사표[조사일자])-ROW(생육조사!$P$2)+1),1),2),"")</f>
        <v/>
      </c>
      <c r="EE11" s="87" t="str">
        <f t="array" ref="EE11">IFERROR(INDEX(조사표[],SMALL(IF((EF$1=조사표[개체번호])*(EI$1=조사표[줄기번호])*(EA11=조사표[수확마디]),ROW(조사표[조사일자])-ROW(생육조사!$P$2)+1),1),2),"")</f>
        <v/>
      </c>
      <c r="EF11" s="90"/>
      <c r="EG11" s="90"/>
      <c r="EH11" s="91"/>
      <c r="EI11" s="91"/>
      <c r="EJ11" s="92"/>
      <c r="EK11" s="88">
        <v>9</v>
      </c>
      <c r="EL11" s="87" t="str">
        <f t="array" ref="EL11">IFERROR(INDEX(조사표[],SMALL(IF((EP$1=조사표[개체번호])*(ES$1=조사표[줄기번호])*(EK11=조사표[개화마디]),ROW(조사표[조사일자])-ROW(생육조사!$P$2)+1),1),2),"")</f>
        <v/>
      </c>
      <c r="EM11" s="87" t="str">
        <f t="array" ref="EM11">IFERROR(INDEX(조사표[],SMALL(IF((EP$1=조사표[개체번호])*(ES$1=조사표[줄기번호])*(EK11=조사표[착과마디]),ROW(조사표[조사일자])-ROW(생육조사!$P$2)+1),1),2),"")</f>
        <v/>
      </c>
      <c r="EN11" s="87" t="str">
        <f t="array" ref="EN11">IFERROR(INDEX(조사표[],SMALL(IF((EP$1=조사표[개체번호])*(ES$1=조사표[줄기번호])*(EK11=조사표[열매마디]),ROW(조사표[조사일자])-ROW(생육조사!$P$2)+1),1),2),"")</f>
        <v/>
      </c>
      <c r="EO11" s="87" t="str">
        <f t="array" ref="EO11">IFERROR(INDEX(조사표[],SMALL(IF((EP$1=조사표[개체번호])*(ES$1=조사표[줄기번호])*(EK11=조사표[수확마디]),ROW(조사표[조사일자])-ROW(생육조사!$P$2)+1),1),2),"")</f>
        <v/>
      </c>
      <c r="EP11" s="90"/>
      <c r="EQ11" s="90"/>
      <c r="ER11" s="91"/>
      <c r="ES11" s="91"/>
      <c r="ET11" s="92"/>
      <c r="EU11" s="88">
        <v>9</v>
      </c>
      <c r="EV11" s="87" t="str">
        <f t="array" ref="EV11">IFERROR(INDEX(조사표[],SMALL(IF((EZ$1=조사표[개체번호])*(FC$1=조사표[줄기번호])*(EU11=조사표[개화마디]),ROW(조사표[조사일자])-ROW(생육조사!$P$2)+1),1),2),"")</f>
        <v/>
      </c>
      <c r="EW11" s="87" t="str">
        <f t="array" ref="EW11">IFERROR(INDEX(조사표[],SMALL(IF((EZ$1=조사표[개체번호])*(FC$1=조사표[줄기번호])*(EU11=조사표[착과마디]),ROW(조사표[조사일자])-ROW(생육조사!$P$2)+1),1),2),"")</f>
        <v/>
      </c>
      <c r="EX11" s="87" t="str">
        <f t="array" ref="EX11">IFERROR(INDEX(조사표[],SMALL(IF((EZ$1=조사표[개체번호])*(FC$1=조사표[줄기번호])*(EU11=조사표[열매마디]),ROW(조사표[조사일자])-ROW(생육조사!$P$2)+1),1),2),"")</f>
        <v/>
      </c>
      <c r="EY11" s="87" t="str">
        <f t="array" ref="EY11">IFERROR(INDEX(조사표[],SMALL(IF((EZ$1=조사표[개체번호])*(FC$1=조사표[줄기번호])*(EU11=조사표[수확마디]),ROW(조사표[조사일자])-ROW(생육조사!$P$2)+1),1),2),"")</f>
        <v/>
      </c>
      <c r="EZ11" s="90"/>
      <c r="FA11" s="90"/>
      <c r="FB11" s="91"/>
      <c r="FC11" s="91"/>
      <c r="FD11" s="92"/>
      <c r="FE11" s="88">
        <v>9</v>
      </c>
      <c r="FF11" s="87" t="str">
        <f t="array" ref="FF11">IFERROR(INDEX(조사표[],SMALL(IF((FJ$1=조사표[개체번호])*(FM$1=조사표[줄기번호])*(FE11=조사표[개화마디]),ROW(조사표[조사일자])-ROW(생육조사!$P$2)+1),1),2),"")</f>
        <v/>
      </c>
      <c r="FG11" s="87" t="str">
        <f t="array" ref="FG11">IFERROR(INDEX(조사표[],SMALL(IF((FJ$1=조사표[개체번호])*(FM$1=조사표[줄기번호])*(FE11=조사표[착과마디]),ROW(조사표[조사일자])-ROW(생육조사!$P$2)+1),1),2),"")</f>
        <v/>
      </c>
      <c r="FH11" s="87" t="str">
        <f t="array" ref="FH11">IFERROR(INDEX(조사표[],SMALL(IF((FJ$1=조사표[개체번호])*(FM$1=조사표[줄기번호])*(FE11=조사표[열매마디]),ROW(조사표[조사일자])-ROW(생육조사!$P$2)+1),1),2),"")</f>
        <v/>
      </c>
      <c r="FI11" s="87" t="str">
        <f t="array" ref="FI11">IFERROR(INDEX(조사표[],SMALL(IF((FJ$1=조사표[개체번호])*(FM$1=조사표[줄기번호])*(FE11=조사표[수확마디]),ROW(조사표[조사일자])-ROW(생육조사!$P$2)+1),1),2),"")</f>
        <v/>
      </c>
      <c r="FJ11" s="90"/>
      <c r="FK11" s="90"/>
      <c r="FL11" s="91"/>
      <c r="FM11" s="91"/>
      <c r="FN11" s="92"/>
      <c r="FO11" s="88">
        <v>9</v>
      </c>
      <c r="FP11" s="87" t="str">
        <f t="array" ref="FP11">IFERROR(INDEX(조사표[],SMALL(IF((FT$1=조사표[개체번호])*(FW$1=조사표[줄기번호])*(FO11=조사표[개화마디]),ROW(조사표[조사일자])-ROW(생육조사!$P$2)+1),1),2),"")</f>
        <v/>
      </c>
      <c r="FQ11" s="87" t="str">
        <f t="array" ref="FQ11">IFERROR(INDEX(조사표[],SMALL(IF((FT$1=조사표[개체번호])*(FW$1=조사표[줄기번호])*(FO11=조사표[착과마디]),ROW(조사표[조사일자])-ROW(생육조사!$P$2)+1),1),2),"")</f>
        <v/>
      </c>
      <c r="FR11" s="87" t="str">
        <f t="array" ref="FR11">IFERROR(INDEX(조사표[],SMALL(IF((FT$1=조사표[개체번호])*(FW$1=조사표[줄기번호])*(FO11=조사표[열매마디]),ROW(조사표[조사일자])-ROW(생육조사!$P$2)+1),1),2),"")</f>
        <v/>
      </c>
      <c r="FS11" s="87" t="str">
        <f t="array" ref="FS11">IFERROR(INDEX(조사표[],SMALL(IF((FT$1=조사표[개체번호])*(FW$1=조사표[줄기번호])*(FO11=조사표[수확마디]),ROW(조사표[조사일자])-ROW(생육조사!$P$2)+1),1),2),"")</f>
        <v/>
      </c>
      <c r="FT11" s="90"/>
      <c r="FU11" s="90"/>
      <c r="FV11" s="91"/>
      <c r="FW11" s="91"/>
      <c r="FX11" s="92"/>
      <c r="FY11" s="88">
        <v>9</v>
      </c>
      <c r="FZ11" s="87" t="str">
        <f t="array" ref="FZ11">IFERROR(INDEX(조사표[],SMALL(IF((GD$1=조사표[개체번호])*(GG$1=조사표[줄기번호])*(FY11=조사표[개화마디]),ROW(조사표[조사일자])-ROW(생육조사!$P$2)+1),1),2),"")</f>
        <v/>
      </c>
      <c r="GA11" s="87" t="str">
        <f t="array" ref="GA11">IFERROR(INDEX(조사표[],SMALL(IF((GD$1=조사표[개체번호])*(GG$1=조사표[줄기번호])*(FY11=조사표[착과마디]),ROW(조사표[조사일자])-ROW(생육조사!$P$2)+1),1),2),"")</f>
        <v/>
      </c>
      <c r="GB11" s="87" t="str">
        <f t="array" ref="GB11">IFERROR(INDEX(조사표[],SMALL(IF((GD$1=조사표[개체번호])*(GG$1=조사표[줄기번호])*(FY11=조사표[열매마디]),ROW(조사표[조사일자])-ROW(생육조사!$P$2)+1),1),2),"")</f>
        <v/>
      </c>
      <c r="GC11" s="87" t="str">
        <f t="array" ref="GC11">IFERROR(INDEX(조사표[],SMALL(IF((GD$1=조사표[개체번호])*(GG$1=조사표[줄기번호])*(FY11=조사표[수확마디]),ROW(조사표[조사일자])-ROW(생육조사!$P$2)+1),1),2),"")</f>
        <v/>
      </c>
      <c r="GD11" s="90"/>
      <c r="GE11" s="90"/>
      <c r="GF11" s="91"/>
      <c r="GG11" s="91"/>
      <c r="GH11" s="92"/>
      <c r="GI11" s="88">
        <v>9</v>
      </c>
      <c r="GJ11" s="87" t="str">
        <f t="array" ref="GJ11">IFERROR(INDEX(조사표[],SMALL(IF((GN$1=조사표[개체번호])*(GQ$1=조사표[줄기번호])*(GI11=조사표[개화마디]),ROW(조사표[조사일자])-ROW(생육조사!$P$2)+1),1),2),"")</f>
        <v/>
      </c>
      <c r="GK11" s="87" t="str">
        <f t="array" ref="GK11">IFERROR(INDEX(조사표[],SMALL(IF((GN$1=조사표[개체번호])*(GQ$1=조사표[줄기번호])*(GI11=조사표[착과마디]),ROW(조사표[조사일자])-ROW(생육조사!$P$2)+1),1),2),"")</f>
        <v/>
      </c>
      <c r="GL11" s="87" t="str">
        <f t="array" ref="GL11">IFERROR(INDEX(조사표[],SMALL(IF((GN$1=조사표[개체번호])*(GQ$1=조사표[줄기번호])*(GI11=조사표[열매마디]),ROW(조사표[조사일자])-ROW(생육조사!$P$2)+1),1),2),"")</f>
        <v/>
      </c>
      <c r="GM11" s="87" t="str">
        <f t="array" ref="GM11">IFERROR(INDEX(조사표[],SMALL(IF((GN$1=조사표[개체번호])*(GQ$1=조사표[줄기번호])*(GI11=조사표[수확마디]),ROW(조사표[조사일자])-ROW(생육조사!$P$2)+1),1),2),"")</f>
        <v/>
      </c>
      <c r="GN11" s="90"/>
      <c r="GO11" s="90"/>
      <c r="GP11" s="91"/>
      <c r="GQ11" s="91"/>
      <c r="GR11" s="92"/>
      <c r="GS11" s="88">
        <v>9</v>
      </c>
      <c r="GT11" s="87" t="str">
        <f t="array" ref="GT11">IFERROR(INDEX(조사표[],SMALL(IF((GX$1=조사표[개체번호])*(HA$1=조사표[줄기번호])*(GS11=조사표[개화마디]),ROW(조사표[조사일자])-ROW(생육조사!$P$2)+1),1),2),"")</f>
        <v/>
      </c>
      <c r="GU11" s="87" t="str">
        <f t="array" ref="GU11">IFERROR(INDEX(조사표[],SMALL(IF((GX$1=조사표[개체번호])*(HA$1=조사표[줄기번호])*(GS11=조사표[착과마디]),ROW(조사표[조사일자])-ROW(생육조사!$P$2)+1),1),2),"")</f>
        <v/>
      </c>
      <c r="GV11" s="87" t="str">
        <f t="array" ref="GV11">IFERROR(INDEX(조사표[],SMALL(IF((GX$1=조사표[개체번호])*(HA$1=조사표[줄기번호])*(GS11=조사표[열매마디]),ROW(조사표[조사일자])-ROW(생육조사!$P$2)+1),1),2),"")</f>
        <v/>
      </c>
      <c r="GW11" s="87" t="str">
        <f t="array" ref="GW11">IFERROR(INDEX(조사표[],SMALL(IF((GX$1=조사표[개체번호])*(HA$1=조사표[줄기번호])*(GS11=조사표[수확마디]),ROW(조사표[조사일자])-ROW(생육조사!$P$2)+1),1),2),"")</f>
        <v/>
      </c>
      <c r="GX11" s="90"/>
      <c r="GY11" s="90"/>
      <c r="GZ11" s="91"/>
      <c r="HA11" s="91"/>
      <c r="HB11" s="92"/>
      <c r="HC11" s="88">
        <v>9</v>
      </c>
      <c r="HD11" s="87" t="str">
        <f t="array" ref="HD11">IFERROR(INDEX(조사표[],SMALL(IF((HH$1=조사표[개체번호])*(HK$1=조사표[줄기번호])*(HC11=조사표[개화마디]),ROW(조사표[조사일자])-ROW(생육조사!$P$2)+1),1),2),"")</f>
        <v/>
      </c>
      <c r="HE11" s="87" t="str">
        <f t="array" ref="HE11">IFERROR(INDEX(조사표[],SMALL(IF((HH$1=조사표[개체번호])*(HK$1=조사표[줄기번호])*(HC11=조사표[착과마디]),ROW(조사표[조사일자])-ROW(생육조사!$P$2)+1),1),2),"")</f>
        <v/>
      </c>
      <c r="HF11" s="87" t="str">
        <f t="array" ref="HF11">IFERROR(INDEX(조사표[],SMALL(IF((HH$1=조사표[개체번호])*(HK$1=조사표[줄기번호])*(HC11=조사표[열매마디]),ROW(조사표[조사일자])-ROW(생육조사!$P$2)+1),1),2),"")</f>
        <v/>
      </c>
      <c r="HG11" s="87" t="str">
        <f t="array" ref="HG11">IFERROR(INDEX(조사표[],SMALL(IF((HH$1=조사표[개체번호])*(HK$1=조사표[줄기번호])*(HC11=조사표[수확마디]),ROW(조사표[조사일자])-ROW(생육조사!$P$2)+1),1),2),"")</f>
        <v/>
      </c>
      <c r="HH11" s="90"/>
      <c r="HI11" s="90"/>
      <c r="HJ11" s="91"/>
      <c r="HK11" s="91"/>
      <c r="HL11" s="92"/>
      <c r="HM11" s="93">
        <v>9</v>
      </c>
      <c r="HN11" s="87" t="str">
        <f t="array" ref="HN11">IFERROR(INDEX(조사표[],SMALL(IF((HR$1=조사표[개체번호])*(HU$1=조사표[줄기번호])*(HM11=조사표[개화마디]),ROW(조사표[조사일자])-ROW(생육조사!$P$2)+1),1),2),"")</f>
        <v/>
      </c>
      <c r="HO11" s="87" t="str">
        <f t="array" ref="HO11">IFERROR(INDEX(조사표[],SMALL(IF((HR$1=조사표[개체번호])*(HU$1=조사표[줄기번호])*(HM11=조사표[착과마디]),ROW(조사표[조사일자])-ROW(생육조사!$P$2)+1),1),2),"")</f>
        <v/>
      </c>
      <c r="HP11" s="87" t="str">
        <f t="array" ref="HP11">IFERROR(INDEX(조사표[],SMALL(IF((HR$1=조사표[개체번호])*(HU$1=조사표[줄기번호])*(HM11=조사표[열매마디]),ROW(조사표[조사일자])-ROW(생육조사!$P$2)+1),1),2),"")</f>
        <v/>
      </c>
      <c r="HQ11" s="87" t="str">
        <f t="array" ref="HQ11">IFERROR(INDEX(조사표[],SMALL(IF((HR$1=조사표[개체번호])*(HU$1=조사표[줄기번호])*(HM11=조사표[수확마디]),ROW(조사표[조사일자])-ROW(생육조사!$P$2)+1),1),2),"")</f>
        <v/>
      </c>
      <c r="HR11" s="90"/>
      <c r="HS11" s="90"/>
      <c r="HT11" s="91"/>
      <c r="HU11" s="91"/>
      <c r="HV11" s="92"/>
      <c r="HW11" s="93">
        <v>9</v>
      </c>
      <c r="HX11" s="87" t="str">
        <f t="array" ref="HX11">IFERROR(INDEX(조사표[],SMALL(IF((IB$1=조사표[개체번호])*(IE$1=조사표[줄기번호])*(HW11=조사표[개화마디]),ROW(조사표[조사일자])-ROW(생육조사!$P$2)+1),1),2),"")</f>
        <v/>
      </c>
      <c r="HY11" s="87" t="str">
        <f t="array" ref="HY11">IFERROR(INDEX(조사표[],SMALL(IF((IB$1=조사표[개체번호])*(IE$1=조사표[줄기번호])*(HW11=조사표[착과마디]),ROW(조사표[조사일자])-ROW(생육조사!$P$2)+1),1),2),"")</f>
        <v/>
      </c>
      <c r="HZ11" s="87" t="str">
        <f t="array" ref="HZ11">IFERROR(INDEX(조사표[],SMALL(IF((IB$1=조사표[개체번호])*(IE$1=조사표[줄기번호])*(HW11=조사표[열매마디]),ROW(조사표[조사일자])-ROW(생육조사!$P$2)+1),1),2),"")</f>
        <v/>
      </c>
      <c r="IA11" s="87" t="str">
        <f t="array" ref="IA11">IFERROR(INDEX(조사표[],SMALL(IF((IB$1=조사표[개체번호])*(IE$1=조사표[줄기번호])*(HW11=조사표[수확마디]),ROW(조사표[조사일자])-ROW(생육조사!$P$2)+1),1),2),"")</f>
        <v/>
      </c>
      <c r="IB11" s="90"/>
      <c r="IC11" s="90"/>
      <c r="ID11" s="91"/>
      <c r="IE11" s="91"/>
      <c r="IF11" s="92"/>
      <c r="IG11" s="93">
        <v>9</v>
      </c>
      <c r="IH11" s="87" t="str">
        <f t="array" ref="IH11">IFERROR(INDEX(조사표[],SMALL(IF((IL$1=조사표[개체번호])*(IO$1=조사표[줄기번호])*(IG11=조사표[개화마디]),ROW(조사표[조사일자])-ROW(생육조사!$P$2)+1),1),2),"")</f>
        <v/>
      </c>
      <c r="II11" s="87" t="str">
        <f t="array" ref="II11">IFERROR(INDEX(조사표[],SMALL(IF((IL$1=조사표[개체번호])*(IO$1=조사표[줄기번호])*(IG11=조사표[착과마디]),ROW(조사표[조사일자])-ROW(생육조사!$P$2)+1),1),2),"")</f>
        <v/>
      </c>
      <c r="IJ11" s="87" t="str">
        <f t="array" ref="IJ11">IFERROR(INDEX(조사표[],SMALL(IF((IL$1=조사표[개체번호])*(IO$1=조사표[줄기번호])*(IG11=조사표[열매마디]),ROW(조사표[조사일자])-ROW(생육조사!$P$2)+1),1),2),"")</f>
        <v/>
      </c>
      <c r="IK11" s="87" t="str">
        <f t="array" ref="IK11">IFERROR(INDEX(조사표[],SMALL(IF((IL$1=조사표[개체번호])*(IO$1=조사표[줄기번호])*(IG11=조사표[수확마디]),ROW(조사표[조사일자])-ROW(생육조사!$P$2)+1),1),2),"")</f>
        <v/>
      </c>
      <c r="IL11" s="90"/>
      <c r="IM11" s="90"/>
      <c r="IN11" s="91"/>
      <c r="IO11" s="91"/>
      <c r="IP11" s="92"/>
      <c r="IQ11" s="93">
        <v>9</v>
      </c>
      <c r="IR11" s="87" t="str">
        <f t="array" ref="IR11">IFERROR(INDEX(조사표[],SMALL(IF((IV$1=조사표[개체번호])*(IY$1=조사표[줄기번호])*(IQ11=조사표[개화마디]),ROW(조사표[조사일자])-ROW(생육조사!$P$2)+1),1),2),"")</f>
        <v/>
      </c>
      <c r="IS11" s="87" t="str">
        <f t="array" ref="IS11">IFERROR(INDEX(조사표[],SMALL(IF((IV$1=조사표[개체번호])*(IY$1=조사표[줄기번호])*(IQ11=조사표[착과마디]),ROW(조사표[조사일자])-ROW(생육조사!$P$2)+1),1),2),"")</f>
        <v/>
      </c>
      <c r="IT11" s="87" t="str">
        <f t="array" ref="IT11">IFERROR(INDEX(조사표[],SMALL(IF((IV$1=조사표[개체번호])*(IY$1=조사표[줄기번호])*(IQ11=조사표[열매마디]),ROW(조사표[조사일자])-ROW(생육조사!$P$2)+1),1),2),"")</f>
        <v/>
      </c>
      <c r="IU11" s="87" t="str">
        <f t="array" ref="IU11">IFERROR(INDEX(조사표[],SMALL(IF((IV$1=조사표[개체번호])*(IY$1=조사표[줄기번호])*(IQ11=조사표[수확마디]),ROW(조사표[조사일자])-ROW(생육조사!$P$2)+1),1),2),"")</f>
        <v/>
      </c>
      <c r="IV11" s="90"/>
      <c r="IW11" s="90"/>
      <c r="IX11" s="91"/>
      <c r="IY11" s="91"/>
      <c r="IZ11" s="92"/>
      <c r="JA11" s="93">
        <v>9</v>
      </c>
      <c r="JB11" s="87" t="str">
        <f t="array" ref="JB11">IFERROR(INDEX(조사표[],SMALL(IF((JF$1=조사표[개체번호])*(JI$1=조사표[줄기번호])*(JA11=조사표[개화마디]),ROW(조사표[조사일자])-ROW(생육조사!$P$2)+1),1),2),"")</f>
        <v/>
      </c>
      <c r="JC11" s="87" t="str">
        <f t="array" ref="JC11">IFERROR(INDEX(조사표[],SMALL(IF((JF$1=조사표[개체번호])*(JI$1=조사표[줄기번호])*(JA11=조사표[착과마디]),ROW(조사표[조사일자])-ROW(생육조사!$P$2)+1),1),2),"")</f>
        <v/>
      </c>
      <c r="JD11" s="87" t="str">
        <f t="array" ref="JD11">IFERROR(INDEX(조사표[],SMALL(IF((JF$1=조사표[개체번호])*(JI$1=조사표[줄기번호])*(JA11=조사표[열매마디]),ROW(조사표[조사일자])-ROW(생육조사!$P$2)+1),1),2),"")</f>
        <v/>
      </c>
      <c r="JE11" s="87" t="str">
        <f t="array" ref="JE11">IFERROR(INDEX(조사표[],SMALL(IF((JF$1=조사표[개체번호])*(JI$1=조사표[줄기번호])*(JA11=조사표[수확마디]),ROW(조사표[조사일자])-ROW(생육조사!$P$2)+1),1),2),"")</f>
        <v/>
      </c>
      <c r="JF11" s="90"/>
      <c r="JG11" s="90"/>
      <c r="JH11" s="91"/>
      <c r="JI11" s="91"/>
      <c r="JJ11" s="92"/>
      <c r="JK11" s="93">
        <v>9</v>
      </c>
      <c r="JL11" s="87" t="str">
        <f t="array" ref="JL11">IFERROR(INDEX(조사표[],SMALL(IF((JP$1=조사표[개체번호])*(JS$1=조사표[줄기번호])*(JK11=조사표[개화마디]),ROW(조사표[조사일자])-ROW(생육조사!$P$2)+1),1),2),"")</f>
        <v/>
      </c>
      <c r="JM11" s="87" t="str">
        <f t="array" ref="JM11">IFERROR(INDEX(조사표[],SMALL(IF((JP$1=조사표[개체번호])*(JS$1=조사표[줄기번호])*(JK11=조사표[착과마디]),ROW(조사표[조사일자])-ROW(생육조사!$P$2)+1),1),2),"")</f>
        <v/>
      </c>
      <c r="JN11" s="87" t="str">
        <f t="array" ref="JN11">IFERROR(INDEX(조사표[],SMALL(IF((JP$1=조사표[개체번호])*(JS$1=조사표[줄기번호])*(JK11=조사표[열매마디]),ROW(조사표[조사일자])-ROW(생육조사!$P$2)+1),1),2),"")</f>
        <v/>
      </c>
      <c r="JO11" s="87" t="str">
        <f t="array" ref="JO11">IFERROR(INDEX(조사표[],SMALL(IF((JP$1=조사표[개체번호])*(JS$1=조사표[줄기번호])*(JK11=조사표[수확마디]),ROW(조사표[조사일자])-ROW(생육조사!$P$2)+1),1),2),"")</f>
        <v/>
      </c>
      <c r="JP11" s="90"/>
      <c r="JQ11" s="90"/>
      <c r="JR11" s="91"/>
      <c r="JS11" s="91"/>
      <c r="JT11" s="92"/>
      <c r="JU11" s="93">
        <v>9</v>
      </c>
      <c r="JV11" s="87" t="str">
        <f t="array" ref="JV11">IFERROR(INDEX(조사표[],SMALL(IF((JZ$1=조사표[개체번호])*(KC$1=조사표[줄기번호])*(JU11=조사표[개화마디]),ROW(조사표[조사일자])-ROW(생육조사!$P$2)+1),1),2),"")</f>
        <v/>
      </c>
      <c r="JW11" s="87" t="str">
        <f t="array" ref="JW11">IFERROR(INDEX(조사표[],SMALL(IF((JZ$1=조사표[개체번호])*(KC$1=조사표[줄기번호])*(JU11=조사표[착과마디]),ROW(조사표[조사일자])-ROW(생육조사!$P$2)+1),1),2),"")</f>
        <v/>
      </c>
      <c r="JX11" s="87" t="str">
        <f t="array" ref="JX11">IFERROR(INDEX(조사표[],SMALL(IF((JZ$1=조사표[개체번호])*(KC$1=조사표[줄기번호])*(JU11=조사표[열매마디]),ROW(조사표[조사일자])-ROW(생육조사!$P$2)+1),1),2),"")</f>
        <v/>
      </c>
      <c r="JY11" s="87" t="str">
        <f t="array" ref="JY11">IFERROR(INDEX(조사표[],SMALL(IF((JZ$1=조사표[개체번호])*(KC$1=조사표[줄기번호])*(JU11=조사표[수확마디]),ROW(조사표[조사일자])-ROW(생육조사!$P$2)+1),1),2),"")</f>
        <v/>
      </c>
      <c r="JZ11" s="90"/>
      <c r="KA11" s="90"/>
      <c r="KB11" s="91"/>
      <c r="KC11" s="91"/>
      <c r="KD11" s="92"/>
      <c r="KE11" s="93">
        <v>9</v>
      </c>
      <c r="KF11" s="87" t="str">
        <f t="array" ref="KF11">IFERROR(INDEX(조사표[],SMALL(IF((KJ$1=조사표[개체번호])*(KM$1=조사표[줄기번호])*(KE11=조사표[개화마디]),ROW(조사표[조사일자])-ROW(생육조사!$P$2)+1),1),2),"")</f>
        <v/>
      </c>
      <c r="KG11" s="87" t="str">
        <f t="array" ref="KG11">IFERROR(INDEX(조사표[],SMALL(IF((KJ$1=조사표[개체번호])*(KM$1=조사표[줄기번호])*(KE11=조사표[착과마디]),ROW(조사표[조사일자])-ROW(생육조사!$P$2)+1),1),2),"")</f>
        <v/>
      </c>
      <c r="KH11" s="87" t="str">
        <f t="array" ref="KH11">IFERROR(INDEX(조사표[],SMALL(IF((KJ$1=조사표[개체번호])*(KM$1=조사표[줄기번호])*(KE11=조사표[열매마디]),ROW(조사표[조사일자])-ROW(생육조사!$P$2)+1),1),2),"")</f>
        <v/>
      </c>
      <c r="KI11" s="87" t="str">
        <f t="array" ref="KI11">IFERROR(INDEX(조사표[],SMALL(IF((KJ$1=조사표[개체번호])*(KM$1=조사표[줄기번호])*(KE11=조사표[수확마디]),ROW(조사표[조사일자])-ROW(생육조사!$P$2)+1),1),2),"")</f>
        <v/>
      </c>
      <c r="KJ11" s="90"/>
      <c r="KK11" s="90"/>
      <c r="KL11" s="91"/>
      <c r="KM11" s="91"/>
      <c r="KN11" s="92"/>
    </row>
    <row r="12" spans="1:300">
      <c r="A12" s="15">
        <v>10</v>
      </c>
      <c r="B12" s="6" t="str">
        <f t="array" ref="B12">IFERROR(INDEX(조사표[],SMALL(IF((F$1=조사표[개체번호])*(I$1=조사표[줄기번호])*(A12=조사표[개화마디]),ROW(조사표[조사일자])-ROW(생육조사!$P$2)+1),1),2),"")</f>
        <v/>
      </c>
      <c r="C12" s="6"/>
      <c r="D12" s="6" t="str">
        <f t="array" ref="D12">IFERROR(INDEX(조사표[],SMALL(IF((F$1=조사표[개체번호])*(I$1=조사표[줄기번호])*(A12=조사표[열매마디]),ROW(조사표[조사일자])-ROW(생육조사!$P$2)+1),1),2),"")</f>
        <v/>
      </c>
      <c r="E12" s="6" t="str">
        <f t="array" ref="E12">IFERROR(INDEX(조사표[],SMALL(IF((F$1=조사표[개체번호])*(I$1=조사표[줄기번호])*(A12=조사표[수확마디]),ROW(조사표[조사일자])-ROW(생육조사!$P$2)+1),1),2),"")</f>
        <v/>
      </c>
      <c r="F12" s="19"/>
      <c r="G12" s="19"/>
      <c r="H12" s="20"/>
      <c r="I12" s="20"/>
      <c r="J12" s="21"/>
      <c r="K12" s="86">
        <v>10</v>
      </c>
      <c r="L12" s="6" t="str">
        <f t="array" ref="L12">IFERROR(INDEX(조사표[],SMALL(IF((P$1=조사표[개체번호])*(S$1=조사표[줄기번호])*(K12=조사표[개화마디]),ROW(조사표[조사일자])-ROW(생육조사!$P$2)+1),1),2),"")</f>
        <v/>
      </c>
      <c r="M12" s="6" t="str">
        <f t="array" ref="M12">IFERROR(INDEX(조사표[],SMALL(IF((P$1=조사표[개체번호])*(S$1=조사표[줄기번호])*(K12=조사표[착과마디]),ROW(조사표[조사일자])-ROW(생육조사!$P$2)+1),1),2),"")</f>
        <v/>
      </c>
      <c r="N12" s="6" t="str">
        <f t="array" ref="N12">IFERROR(INDEX(조사표[],SMALL(IF((P$1=조사표[개체번호])*(S$1=조사표[줄기번호])*(K12=조사표[열매마디]),ROW(조사표[조사일자])-ROW(생육조사!$P$2)+1),1),2),"")</f>
        <v/>
      </c>
      <c r="O12" s="6" t="str">
        <f t="array" ref="O12">IFERROR(INDEX(조사표[],SMALL(IF((P$1=조사표[개체번호])*(S$1=조사표[줄기번호])*(K12=조사표[수확마디]),ROW(조사표[조사일자])-ROW(생육조사!$P$2)+1),1),2),"")</f>
        <v/>
      </c>
      <c r="P12" s="19"/>
      <c r="Q12" s="19"/>
      <c r="R12" s="20"/>
      <c r="S12" s="20"/>
      <c r="T12" s="21"/>
      <c r="U12" s="88">
        <v>10</v>
      </c>
      <c r="V12" s="87" t="str">
        <f t="array" ref="V12">IFERROR(INDEX(조사표[],SMALL(IF((Z$1=조사표[개체번호])*(AC$1=조사표[줄기번호])*(U12=조사표[개화마디]),ROW(조사표[조사일자])-ROW(생육조사!$P$2)+1),1),2),"")</f>
        <v/>
      </c>
      <c r="W12" s="87" t="str">
        <f t="array" ref="W12">IFERROR(INDEX(조사표[],SMALL(IF((Z$1=조사표[개체번호])*(AC$1=조사표[줄기번호])*(U12=조사표[착과마디]),ROW(조사표[조사일자])-ROW(생육조사!$P$2)+1),1),2),"")</f>
        <v/>
      </c>
      <c r="X12" s="87" t="str">
        <f t="array" ref="X12">IFERROR(INDEX(조사표[],SMALL(IF((Z$1=조사표[개체번호])*(AC$1=조사표[줄기번호])*(U12=조사표[열매마디]),ROW(조사표[조사일자])-ROW(생육조사!$P$2)+1),1),2),"")</f>
        <v/>
      </c>
      <c r="Y12" s="87" t="str">
        <f t="array" ref="Y12">IFERROR(INDEX(조사표[],SMALL(IF((Z$1=조사표[개체번호])*(AC$1=조사표[줄기번호])*(U12=조사표[수확마디]),ROW(조사표[조사일자])-ROW(생육조사!$P$2)+1),1),2),"")</f>
        <v/>
      </c>
      <c r="Z12" s="90"/>
      <c r="AA12" s="90"/>
      <c r="AB12" s="91"/>
      <c r="AC12" s="91"/>
      <c r="AD12" s="92"/>
      <c r="AE12" s="88">
        <v>10</v>
      </c>
      <c r="AF12" s="87" t="str">
        <f t="array" ref="AF12">IFERROR(INDEX(조사표[],SMALL(IF((AJ$1=조사표[개체번호])*(AM$1=조사표[줄기번호])*(AE12=조사표[개화마디]),ROW(조사표[조사일자])-ROW(생육조사!$P$2)+1),1),2),"")</f>
        <v/>
      </c>
      <c r="AG12" s="87" t="str">
        <f t="array" ref="AG12">IFERROR(INDEX(조사표[],SMALL(IF((AJ$1=조사표[개체번호])*(AM$1=조사표[줄기번호])*(AE12=조사표[착과마디]),ROW(조사표[조사일자])-ROW(생육조사!$P$2)+1),1),2),"")</f>
        <v/>
      </c>
      <c r="AH12" s="87" t="str">
        <f t="array" ref="AH12">IFERROR(INDEX(조사표[],SMALL(IF((AJ$1=조사표[개체번호])*(AM$1=조사표[줄기번호])*(AE12=조사표[열매마디]),ROW(조사표[조사일자])-ROW(생육조사!$P$2)+1),1),2),"")</f>
        <v/>
      </c>
      <c r="AI12" s="87" t="str">
        <f t="array" ref="AI12">IFERROR(INDEX(조사표[],SMALL(IF((AJ$1=조사표[개체번호])*(AM$1=조사표[줄기번호])*(AE12=조사표[수확마디]),ROW(조사표[조사일자])-ROW(생육조사!$P$2)+1),1),2),"")</f>
        <v/>
      </c>
      <c r="AJ12" s="90"/>
      <c r="AK12" s="90"/>
      <c r="AL12" s="91"/>
      <c r="AM12" s="91"/>
      <c r="AN12" s="92"/>
      <c r="AO12" s="88">
        <v>10</v>
      </c>
      <c r="AP12" s="87" t="str">
        <f t="array" ref="AP12">IFERROR(INDEX(조사표[],SMALL(IF((AT$1=조사표[개체번호])*(AW$1=조사표[줄기번호])*(AO12=조사표[개화마디]),ROW(조사표[조사일자])-ROW(생육조사!$P$2)+1),1),2),"")</f>
        <v/>
      </c>
      <c r="AQ12" s="87" t="str">
        <f t="array" ref="AQ12">IFERROR(INDEX(조사표[],SMALL(IF((AT$1=조사표[개체번호])*(AW$1=조사표[줄기번호])*(AO12=조사표[착과마디]),ROW(조사표[조사일자])-ROW(생육조사!$P$2)+1),1),2),"")</f>
        <v/>
      </c>
      <c r="AR12" s="87" t="str">
        <f t="array" ref="AR12">IFERROR(INDEX(조사표[],SMALL(IF((AT$1=조사표[개체번호])*(AW$1=조사표[줄기번호])*(AO12=조사표[열매마디]),ROW(조사표[조사일자])-ROW(생육조사!$P$2)+1),1),2),"")</f>
        <v/>
      </c>
      <c r="AS12" s="87" t="str">
        <f t="array" ref="AS12">IFERROR(INDEX(조사표[],SMALL(IF((AT$1=조사표[개체번호])*(AW$1=조사표[줄기번호])*(AO12=조사표[수확마디]),ROW(조사표[조사일자])-ROW(생육조사!$P$2)+1),1),2),"")</f>
        <v/>
      </c>
      <c r="AT12" s="90"/>
      <c r="AU12" s="90"/>
      <c r="AV12" s="91"/>
      <c r="AW12" s="91"/>
      <c r="AX12" s="92"/>
      <c r="AY12" s="88">
        <v>10</v>
      </c>
      <c r="AZ12" s="87" t="str">
        <f t="array" ref="AZ12">IFERROR(INDEX(조사표[],SMALL(IF((BD$1=조사표[개체번호])*(BG$1=조사표[줄기번호])*(AY12=조사표[개화마디]),ROW(조사표[조사일자])-ROW(생육조사!$P$2)+1),1),2),"")</f>
        <v/>
      </c>
      <c r="BA12" s="87" t="str">
        <f t="array" ref="BA12">IFERROR(INDEX(조사표[],SMALL(IF((BD$1=조사표[개체번호])*(BG$1=조사표[줄기번호])*(AY12=조사표[착과마디]),ROW(조사표[조사일자])-ROW(생육조사!$P$2)+1),1),2),"")</f>
        <v/>
      </c>
      <c r="BB12" s="87" t="str">
        <f t="array" ref="BB12">IFERROR(INDEX(조사표[],SMALL(IF((BD$1=조사표[개체번호])*(BG$1=조사표[줄기번호])*(AY12=조사표[열매마디]),ROW(조사표[조사일자])-ROW(생육조사!$P$2)+1),1),2),"")</f>
        <v/>
      </c>
      <c r="BC12" s="87" t="str">
        <f t="array" ref="BC12">IFERROR(INDEX(조사표[],SMALL(IF((BD$1=조사표[개체번호])*(BG$1=조사표[줄기번호])*(AY12=조사표[수확마디]),ROW(조사표[조사일자])-ROW(생육조사!$P$2)+1),1),2),"")</f>
        <v/>
      </c>
      <c r="BD12" s="90"/>
      <c r="BE12" s="90"/>
      <c r="BF12" s="91"/>
      <c r="BG12" s="91"/>
      <c r="BH12" s="92"/>
      <c r="BI12" s="88">
        <v>10</v>
      </c>
      <c r="BJ12" s="87" t="str">
        <f t="array" ref="BJ12">IFERROR(INDEX(조사표[],SMALL(IF((BN$1=조사표[개체번호])*(BQ$1=조사표[줄기번호])*(BI12=조사표[개화마디]),ROW(조사표[조사일자])-ROW(생육조사!$P$2)+1),1),2),"")</f>
        <v/>
      </c>
      <c r="BK12" s="87" t="str">
        <f t="array" ref="BK12">IFERROR(INDEX(조사표[],SMALL(IF((BN$1=조사표[개체번호])*(BQ$1=조사표[줄기번호])*(BI12=조사표[착과마디]),ROW(조사표[조사일자])-ROW(생육조사!$P$2)+1),1),2),"")</f>
        <v/>
      </c>
      <c r="BL12" s="87" t="str">
        <f t="array" ref="BL12">IFERROR(INDEX(조사표[],SMALL(IF((BN$1=조사표[개체번호])*(BQ$1=조사표[줄기번호])*(BI12=조사표[열매마디]),ROW(조사표[조사일자])-ROW(생육조사!$P$2)+1),1),2),"")</f>
        <v/>
      </c>
      <c r="BM12" s="87" t="str">
        <f t="array" ref="BM12">IFERROR(INDEX(조사표[],SMALL(IF((BN$1=조사표[개체번호])*(BQ$1=조사표[줄기번호])*(BI12=조사표[수확마디]),ROW(조사표[조사일자])-ROW(생육조사!$P$2)+1),1),2),"")</f>
        <v/>
      </c>
      <c r="BN12" s="90"/>
      <c r="BO12" s="90"/>
      <c r="BP12" s="91"/>
      <c r="BQ12" s="91"/>
      <c r="BR12" s="92"/>
      <c r="BS12" s="88">
        <v>10</v>
      </c>
      <c r="BT12" s="87" t="str">
        <f t="array" ref="BT12">IFERROR(INDEX(조사표[],SMALL(IF((BX$1=조사표[개체번호])*(CA$1=조사표[줄기번호])*(BS12=조사표[개화마디]),ROW(조사표[조사일자])-ROW(생육조사!$P$2)+1),1),2),"")</f>
        <v/>
      </c>
      <c r="BU12" s="87" t="str">
        <f t="array" ref="BU12">IFERROR(INDEX(조사표[],SMALL(IF((BX$1=조사표[개체번호])*(CA$1=조사표[줄기번호])*(BS12=조사표[착과마디]),ROW(조사표[조사일자])-ROW(생육조사!$P$2)+1),1),2),"")</f>
        <v/>
      </c>
      <c r="BV12" s="87" t="str">
        <f t="array" ref="BV12">IFERROR(INDEX(조사표[],SMALL(IF((BX$1=조사표[개체번호])*(CA$1=조사표[줄기번호])*(BS12=조사표[열매마디]),ROW(조사표[조사일자])-ROW(생육조사!$P$2)+1),1),2),"")</f>
        <v/>
      </c>
      <c r="BW12" s="87" t="str">
        <f t="array" ref="BW12">IFERROR(INDEX(조사표[],SMALL(IF((BX$1=조사표[개체번호])*(CA$1=조사표[줄기번호])*(BS12=조사표[수확마디]),ROW(조사표[조사일자])-ROW(생육조사!$P$2)+1),1),2),"")</f>
        <v/>
      </c>
      <c r="BX12" s="90"/>
      <c r="BY12" s="90"/>
      <c r="BZ12" s="91"/>
      <c r="CA12" s="91"/>
      <c r="CB12" s="92"/>
      <c r="CC12" s="88">
        <v>10</v>
      </c>
      <c r="CD12" s="87" t="str">
        <f t="array" ref="CD12">IFERROR(INDEX(조사표[],SMALL(IF((CH$1=조사표[개체번호])*(CK$1=조사표[줄기번호])*(CC12=조사표[개화마디]),ROW(조사표[조사일자])-ROW(생육조사!$P$2)+1),1),2),"")</f>
        <v/>
      </c>
      <c r="CE12" s="87" t="str">
        <f t="array" ref="CE12">IFERROR(INDEX(조사표[],SMALL(IF((CH$1=조사표[개체번호])*(CK$1=조사표[줄기번호])*(CC12=조사표[착과마디]),ROW(조사표[조사일자])-ROW(생육조사!$P$2)+1),1),2),"")</f>
        <v/>
      </c>
      <c r="CF12" s="87" t="str">
        <f t="array" ref="CF12">IFERROR(INDEX(조사표[],SMALL(IF((CH$1=조사표[개체번호])*(CK$1=조사표[줄기번호])*(CC12=조사표[열매마디]),ROW(조사표[조사일자])-ROW(생육조사!$P$2)+1),1),2),"")</f>
        <v/>
      </c>
      <c r="CG12" s="87" t="str">
        <f t="array" ref="CG12">IFERROR(INDEX(조사표[],SMALL(IF((CH$1=조사표[개체번호])*(CK$1=조사표[줄기번호])*(CC12=조사표[수확마디]),ROW(조사표[조사일자])-ROW(생육조사!$P$2)+1),1),2),"")</f>
        <v/>
      </c>
      <c r="CH12" s="90"/>
      <c r="CI12" s="90"/>
      <c r="CJ12" s="91"/>
      <c r="CK12" s="91"/>
      <c r="CL12" s="92"/>
      <c r="CM12" s="88">
        <v>10</v>
      </c>
      <c r="CN12" s="87" t="str">
        <f t="array" ref="CN12">IFERROR(INDEX(조사표[],SMALL(IF((CR$1=조사표[개체번호])*(CU$1=조사표[줄기번호])*(CM12=조사표[개화마디]),ROW(조사표[조사일자])-ROW(생육조사!$P$2)+1),1),2),"")</f>
        <v/>
      </c>
      <c r="CO12" s="87" t="str">
        <f t="array" ref="CO12">IFERROR(INDEX(조사표[],SMALL(IF((CR$1=조사표[개체번호])*(CU$1=조사표[줄기번호])*(CM12=조사표[착과마디]),ROW(조사표[조사일자])-ROW(생육조사!$P$2)+1),1),2),"")</f>
        <v/>
      </c>
      <c r="CP12" s="87" t="str">
        <f t="array" ref="CP12">IFERROR(INDEX(조사표[],SMALL(IF((CR$1=조사표[개체번호])*(CU$1=조사표[줄기번호])*(CM12=조사표[열매마디]),ROW(조사표[조사일자])-ROW(생육조사!$P$2)+1),1),2),"")</f>
        <v/>
      </c>
      <c r="CQ12" s="87" t="str">
        <f t="array" ref="CQ12">IFERROR(INDEX(조사표[],SMALL(IF((CR$1=조사표[개체번호])*(CU$1=조사표[줄기번호])*(CM12=조사표[수확마디]),ROW(조사표[조사일자])-ROW(생육조사!$P$2)+1),1),2),"")</f>
        <v/>
      </c>
      <c r="CR12" s="90"/>
      <c r="CS12" s="90"/>
      <c r="CT12" s="91"/>
      <c r="CU12" s="91"/>
      <c r="CV12" s="92"/>
      <c r="CW12" s="88">
        <v>10</v>
      </c>
      <c r="CX12" s="87" t="str">
        <f t="array" ref="CX12">IFERROR(INDEX(조사표[],SMALL(IF((DB$1=조사표[개체번호])*(DE$1=조사표[줄기번호])*(CW12=조사표[개화마디]),ROW(조사표[조사일자])-ROW(생육조사!$P$2)+1),1),2),"")</f>
        <v/>
      </c>
      <c r="CY12" s="87" t="str">
        <f t="array" ref="CY12">IFERROR(INDEX(조사표[],SMALL(IF((DB$1=조사표[개체번호])*(DE$1=조사표[줄기번호])*(CW12=조사표[착과마디]),ROW(조사표[조사일자])-ROW(생육조사!$P$2)+1),1),2),"")</f>
        <v/>
      </c>
      <c r="CZ12" s="87" t="str">
        <f t="array" ref="CZ12">IFERROR(INDEX(조사표[],SMALL(IF((DB$1=조사표[개체번호])*(DE$1=조사표[줄기번호])*(CW12=조사표[열매마디]),ROW(조사표[조사일자])-ROW(생육조사!$P$2)+1),1),2),"")</f>
        <v/>
      </c>
      <c r="DA12" s="87" t="str">
        <f t="array" ref="DA12">IFERROR(INDEX(조사표[],SMALL(IF((DB$1=조사표[개체번호])*(DE$1=조사표[줄기번호])*(CW12=조사표[수확마디]),ROW(조사표[조사일자])-ROW(생육조사!$P$2)+1),1),2),"")</f>
        <v/>
      </c>
      <c r="DB12" s="90"/>
      <c r="DC12" s="90"/>
      <c r="DD12" s="91"/>
      <c r="DE12" s="91"/>
      <c r="DF12" s="92"/>
      <c r="DG12" s="88">
        <v>10</v>
      </c>
      <c r="DH12" s="87" t="str">
        <f t="array" ref="DH12">IFERROR(INDEX(조사표[],SMALL(IF((DL$1=조사표[개체번호])*(DO$1=조사표[줄기번호])*(DG12=조사표[개화마디]),ROW(조사표[조사일자])-ROW(생육조사!$P$2)+1),1),2),"")</f>
        <v/>
      </c>
      <c r="DI12" s="87" t="str">
        <f t="array" ref="DI12">IFERROR(INDEX(조사표[],SMALL(IF((DL$1=조사표[개체번호])*(DO$1=조사표[줄기번호])*(DG12=조사표[착과마디]),ROW(조사표[조사일자])-ROW(생육조사!$P$2)+1),1),2),"")</f>
        <v/>
      </c>
      <c r="DJ12" s="87" t="str">
        <f t="array" ref="DJ12">IFERROR(INDEX(조사표[],SMALL(IF((DL$1=조사표[개체번호])*(DO$1=조사표[줄기번호])*(DG12=조사표[열매마디]),ROW(조사표[조사일자])-ROW(생육조사!$P$2)+1),1),2),"")</f>
        <v/>
      </c>
      <c r="DK12" s="87" t="str">
        <f t="array" ref="DK12">IFERROR(INDEX(조사표[],SMALL(IF((DL$1=조사표[개체번호])*(DO$1=조사표[줄기번호])*(DG12=조사표[수확마디]),ROW(조사표[조사일자])-ROW(생육조사!$P$2)+1),1),2),"")</f>
        <v/>
      </c>
      <c r="DL12" s="90"/>
      <c r="DM12" s="90"/>
      <c r="DN12" s="91"/>
      <c r="DO12" s="91"/>
      <c r="DP12" s="92"/>
      <c r="DQ12" s="88">
        <v>10</v>
      </c>
      <c r="DR12" s="87" t="str">
        <f t="array" ref="DR12">IFERROR(INDEX(조사표[],SMALL(IF((DV$1=조사표[개체번호])*(DY$1=조사표[줄기번호])*(DQ12=조사표[개화마디]),ROW(조사표[조사일자])-ROW(생육조사!$P$2)+1),1),2),"")</f>
        <v/>
      </c>
      <c r="DS12" s="87" t="str">
        <f t="array" ref="DS12">IFERROR(INDEX(조사표[],SMALL(IF((DV$1=조사표[개체번호])*(DY$1=조사표[줄기번호])*(DQ12=조사표[착과마디]),ROW(조사표[조사일자])-ROW(생육조사!$P$2)+1),1),2),"")</f>
        <v/>
      </c>
      <c r="DT12" s="87" t="str">
        <f t="array" ref="DT12">IFERROR(INDEX(조사표[],SMALL(IF((DV$1=조사표[개체번호])*(DY$1=조사표[줄기번호])*(DQ12=조사표[열매마디]),ROW(조사표[조사일자])-ROW(생육조사!$P$2)+1),1),2),"")</f>
        <v/>
      </c>
      <c r="DU12" s="87" t="str">
        <f t="array" ref="DU12">IFERROR(INDEX(조사표[],SMALL(IF((DV$1=조사표[개체번호])*(DY$1=조사표[줄기번호])*(DQ12=조사표[수확마디]),ROW(조사표[조사일자])-ROW(생육조사!$P$2)+1),1),2),"")</f>
        <v/>
      </c>
      <c r="DV12" s="90"/>
      <c r="DW12" s="90"/>
      <c r="DX12" s="91"/>
      <c r="DY12" s="91"/>
      <c r="DZ12" s="92"/>
      <c r="EA12" s="88">
        <v>10</v>
      </c>
      <c r="EB12" s="87" t="str">
        <f t="array" ref="EB12">IFERROR(INDEX(조사표[],SMALL(IF((EF$1=조사표[개체번호])*(EI$1=조사표[줄기번호])*(EA12=조사표[개화마디]),ROW(조사표[조사일자])-ROW(생육조사!$P$2)+1),1),2),"")</f>
        <v/>
      </c>
      <c r="EC12" s="87" t="str">
        <f t="array" ref="EC12">IFERROR(INDEX(조사표[],SMALL(IF((EF$1=조사표[개체번호])*(EI$1=조사표[줄기번호])*(EA12=조사표[착과마디]),ROW(조사표[조사일자])-ROW(생육조사!$P$2)+1),1),2),"")</f>
        <v/>
      </c>
      <c r="ED12" s="87" t="str">
        <f t="array" ref="ED12">IFERROR(INDEX(조사표[],SMALL(IF((EF$1=조사표[개체번호])*(EI$1=조사표[줄기번호])*(EA12=조사표[열매마디]),ROW(조사표[조사일자])-ROW(생육조사!$P$2)+1),1),2),"")</f>
        <v/>
      </c>
      <c r="EE12" s="87" t="str">
        <f t="array" ref="EE12">IFERROR(INDEX(조사표[],SMALL(IF((EF$1=조사표[개체번호])*(EI$1=조사표[줄기번호])*(EA12=조사표[수확마디]),ROW(조사표[조사일자])-ROW(생육조사!$P$2)+1),1),2),"")</f>
        <v/>
      </c>
      <c r="EF12" s="90"/>
      <c r="EG12" s="90"/>
      <c r="EH12" s="91"/>
      <c r="EI12" s="91"/>
      <c r="EJ12" s="92"/>
      <c r="EK12" s="88">
        <v>10</v>
      </c>
      <c r="EL12" s="87" t="str">
        <f t="array" ref="EL12">IFERROR(INDEX(조사표[],SMALL(IF((EP$1=조사표[개체번호])*(ES$1=조사표[줄기번호])*(EK12=조사표[개화마디]),ROW(조사표[조사일자])-ROW(생육조사!$P$2)+1),1),2),"")</f>
        <v/>
      </c>
      <c r="EM12" s="87" t="str">
        <f t="array" ref="EM12">IFERROR(INDEX(조사표[],SMALL(IF((EP$1=조사표[개체번호])*(ES$1=조사표[줄기번호])*(EK12=조사표[착과마디]),ROW(조사표[조사일자])-ROW(생육조사!$P$2)+1),1),2),"")</f>
        <v/>
      </c>
      <c r="EN12" s="87" t="str">
        <f t="array" ref="EN12">IFERROR(INDEX(조사표[],SMALL(IF((EP$1=조사표[개체번호])*(ES$1=조사표[줄기번호])*(EK12=조사표[열매마디]),ROW(조사표[조사일자])-ROW(생육조사!$P$2)+1),1),2),"")</f>
        <v/>
      </c>
      <c r="EO12" s="87" t="str">
        <f t="array" ref="EO12">IFERROR(INDEX(조사표[],SMALL(IF((EP$1=조사표[개체번호])*(ES$1=조사표[줄기번호])*(EK12=조사표[수확마디]),ROW(조사표[조사일자])-ROW(생육조사!$P$2)+1),1),2),"")</f>
        <v/>
      </c>
      <c r="EP12" s="90"/>
      <c r="EQ12" s="90"/>
      <c r="ER12" s="91"/>
      <c r="ES12" s="91"/>
      <c r="ET12" s="92"/>
      <c r="EU12" s="88">
        <v>10</v>
      </c>
      <c r="EV12" s="87" t="str">
        <f t="array" ref="EV12">IFERROR(INDEX(조사표[],SMALL(IF((EZ$1=조사표[개체번호])*(FC$1=조사표[줄기번호])*(EU12=조사표[개화마디]),ROW(조사표[조사일자])-ROW(생육조사!$P$2)+1),1),2),"")</f>
        <v/>
      </c>
      <c r="EW12" s="87" t="str">
        <f t="array" ref="EW12">IFERROR(INDEX(조사표[],SMALL(IF((EZ$1=조사표[개체번호])*(FC$1=조사표[줄기번호])*(EU12=조사표[착과마디]),ROW(조사표[조사일자])-ROW(생육조사!$P$2)+1),1),2),"")</f>
        <v/>
      </c>
      <c r="EX12" s="87" t="str">
        <f t="array" ref="EX12">IFERROR(INDEX(조사표[],SMALL(IF((EZ$1=조사표[개체번호])*(FC$1=조사표[줄기번호])*(EU12=조사표[열매마디]),ROW(조사표[조사일자])-ROW(생육조사!$P$2)+1),1),2),"")</f>
        <v/>
      </c>
      <c r="EY12" s="87" t="str">
        <f t="array" ref="EY12">IFERROR(INDEX(조사표[],SMALL(IF((EZ$1=조사표[개체번호])*(FC$1=조사표[줄기번호])*(EU12=조사표[수확마디]),ROW(조사표[조사일자])-ROW(생육조사!$P$2)+1),1),2),"")</f>
        <v/>
      </c>
      <c r="EZ12" s="90"/>
      <c r="FA12" s="90"/>
      <c r="FB12" s="91"/>
      <c r="FC12" s="91"/>
      <c r="FD12" s="92"/>
      <c r="FE12" s="88">
        <v>10</v>
      </c>
      <c r="FF12" s="87" t="str">
        <f t="array" ref="FF12">IFERROR(INDEX(조사표[],SMALL(IF((FJ$1=조사표[개체번호])*(FM$1=조사표[줄기번호])*(FE12=조사표[개화마디]),ROW(조사표[조사일자])-ROW(생육조사!$P$2)+1),1),2),"")</f>
        <v/>
      </c>
      <c r="FG12" s="87" t="str">
        <f t="array" ref="FG12">IFERROR(INDEX(조사표[],SMALL(IF((FJ$1=조사표[개체번호])*(FM$1=조사표[줄기번호])*(FE12=조사표[착과마디]),ROW(조사표[조사일자])-ROW(생육조사!$P$2)+1),1),2),"")</f>
        <v/>
      </c>
      <c r="FH12" s="87" t="str">
        <f t="array" ref="FH12">IFERROR(INDEX(조사표[],SMALL(IF((FJ$1=조사표[개체번호])*(FM$1=조사표[줄기번호])*(FE12=조사표[열매마디]),ROW(조사표[조사일자])-ROW(생육조사!$P$2)+1),1),2),"")</f>
        <v/>
      </c>
      <c r="FI12" s="87" t="str">
        <f t="array" ref="FI12">IFERROR(INDEX(조사표[],SMALL(IF((FJ$1=조사표[개체번호])*(FM$1=조사표[줄기번호])*(FE12=조사표[수확마디]),ROW(조사표[조사일자])-ROW(생육조사!$P$2)+1),1),2),"")</f>
        <v/>
      </c>
      <c r="FJ12" s="90"/>
      <c r="FK12" s="90"/>
      <c r="FL12" s="91"/>
      <c r="FM12" s="91"/>
      <c r="FN12" s="92"/>
      <c r="FO12" s="88">
        <v>10</v>
      </c>
      <c r="FP12" s="87" t="str">
        <f t="array" ref="FP12">IFERROR(INDEX(조사표[],SMALL(IF((FT$1=조사표[개체번호])*(FW$1=조사표[줄기번호])*(FO12=조사표[개화마디]),ROW(조사표[조사일자])-ROW(생육조사!$P$2)+1),1),2),"")</f>
        <v/>
      </c>
      <c r="FQ12" s="87" t="str">
        <f t="array" ref="FQ12">IFERROR(INDEX(조사표[],SMALL(IF((FT$1=조사표[개체번호])*(FW$1=조사표[줄기번호])*(FO12=조사표[착과마디]),ROW(조사표[조사일자])-ROW(생육조사!$P$2)+1),1),2),"")</f>
        <v/>
      </c>
      <c r="FR12" s="87" t="str">
        <f t="array" ref="FR12">IFERROR(INDEX(조사표[],SMALL(IF((FT$1=조사표[개체번호])*(FW$1=조사표[줄기번호])*(FO12=조사표[열매마디]),ROW(조사표[조사일자])-ROW(생육조사!$P$2)+1),1),2),"")</f>
        <v/>
      </c>
      <c r="FS12" s="87" t="str">
        <f t="array" ref="FS12">IFERROR(INDEX(조사표[],SMALL(IF((FT$1=조사표[개체번호])*(FW$1=조사표[줄기번호])*(FO12=조사표[수확마디]),ROW(조사표[조사일자])-ROW(생육조사!$P$2)+1),1),2),"")</f>
        <v/>
      </c>
      <c r="FT12" s="90"/>
      <c r="FU12" s="90"/>
      <c r="FV12" s="91"/>
      <c r="FW12" s="91"/>
      <c r="FX12" s="92"/>
      <c r="FY12" s="88">
        <v>10</v>
      </c>
      <c r="FZ12" s="87" t="str">
        <f t="array" ref="FZ12">IFERROR(INDEX(조사표[],SMALL(IF((GD$1=조사표[개체번호])*(GG$1=조사표[줄기번호])*(FY12=조사표[개화마디]),ROW(조사표[조사일자])-ROW(생육조사!$P$2)+1),1),2),"")</f>
        <v/>
      </c>
      <c r="GA12" s="87" t="str">
        <f t="array" ref="GA12">IFERROR(INDEX(조사표[],SMALL(IF((GD$1=조사표[개체번호])*(GG$1=조사표[줄기번호])*(FY12=조사표[착과마디]),ROW(조사표[조사일자])-ROW(생육조사!$P$2)+1),1),2),"")</f>
        <v/>
      </c>
      <c r="GB12" s="87" t="str">
        <f t="array" ref="GB12">IFERROR(INDEX(조사표[],SMALL(IF((GD$1=조사표[개체번호])*(GG$1=조사표[줄기번호])*(FY12=조사표[열매마디]),ROW(조사표[조사일자])-ROW(생육조사!$P$2)+1),1),2),"")</f>
        <v/>
      </c>
      <c r="GC12" s="87" t="str">
        <f t="array" ref="GC12">IFERROR(INDEX(조사표[],SMALL(IF((GD$1=조사표[개체번호])*(GG$1=조사표[줄기번호])*(FY12=조사표[수확마디]),ROW(조사표[조사일자])-ROW(생육조사!$P$2)+1),1),2),"")</f>
        <v/>
      </c>
      <c r="GD12" s="90"/>
      <c r="GE12" s="90"/>
      <c r="GF12" s="91"/>
      <c r="GG12" s="91"/>
      <c r="GH12" s="92"/>
      <c r="GI12" s="88">
        <v>10</v>
      </c>
      <c r="GJ12" s="87" t="str">
        <f t="array" ref="GJ12">IFERROR(INDEX(조사표[],SMALL(IF((GN$1=조사표[개체번호])*(GQ$1=조사표[줄기번호])*(GI12=조사표[개화마디]),ROW(조사표[조사일자])-ROW(생육조사!$P$2)+1),1),2),"")</f>
        <v/>
      </c>
      <c r="GK12" s="87" t="str">
        <f t="array" ref="GK12">IFERROR(INDEX(조사표[],SMALL(IF((GN$1=조사표[개체번호])*(GQ$1=조사표[줄기번호])*(GI12=조사표[착과마디]),ROW(조사표[조사일자])-ROW(생육조사!$P$2)+1),1),2),"")</f>
        <v/>
      </c>
      <c r="GL12" s="87" t="str">
        <f t="array" ref="GL12">IFERROR(INDEX(조사표[],SMALL(IF((GN$1=조사표[개체번호])*(GQ$1=조사표[줄기번호])*(GI12=조사표[열매마디]),ROW(조사표[조사일자])-ROW(생육조사!$P$2)+1),1),2),"")</f>
        <v/>
      </c>
      <c r="GM12" s="87" t="str">
        <f t="array" ref="GM12">IFERROR(INDEX(조사표[],SMALL(IF((GN$1=조사표[개체번호])*(GQ$1=조사표[줄기번호])*(GI12=조사표[수확마디]),ROW(조사표[조사일자])-ROW(생육조사!$P$2)+1),1),2),"")</f>
        <v/>
      </c>
      <c r="GN12" s="90"/>
      <c r="GO12" s="90"/>
      <c r="GP12" s="91"/>
      <c r="GQ12" s="91"/>
      <c r="GR12" s="92"/>
      <c r="GS12" s="88">
        <v>10</v>
      </c>
      <c r="GT12" s="87" t="str">
        <f t="array" ref="GT12">IFERROR(INDEX(조사표[],SMALL(IF((GX$1=조사표[개체번호])*(HA$1=조사표[줄기번호])*(GS12=조사표[개화마디]),ROW(조사표[조사일자])-ROW(생육조사!$P$2)+1),1),2),"")</f>
        <v/>
      </c>
      <c r="GU12" s="87" t="str">
        <f t="array" ref="GU12">IFERROR(INDEX(조사표[],SMALL(IF((GX$1=조사표[개체번호])*(HA$1=조사표[줄기번호])*(GS12=조사표[착과마디]),ROW(조사표[조사일자])-ROW(생육조사!$P$2)+1),1),2),"")</f>
        <v/>
      </c>
      <c r="GV12" s="87" t="str">
        <f t="array" ref="GV12">IFERROR(INDEX(조사표[],SMALL(IF((GX$1=조사표[개체번호])*(HA$1=조사표[줄기번호])*(GS12=조사표[열매마디]),ROW(조사표[조사일자])-ROW(생육조사!$P$2)+1),1),2),"")</f>
        <v/>
      </c>
      <c r="GW12" s="87" t="str">
        <f t="array" ref="GW12">IFERROR(INDEX(조사표[],SMALL(IF((GX$1=조사표[개체번호])*(HA$1=조사표[줄기번호])*(GS12=조사표[수확마디]),ROW(조사표[조사일자])-ROW(생육조사!$P$2)+1),1),2),"")</f>
        <v/>
      </c>
      <c r="GX12" s="90"/>
      <c r="GY12" s="90"/>
      <c r="GZ12" s="91"/>
      <c r="HA12" s="91"/>
      <c r="HB12" s="92"/>
      <c r="HC12" s="88">
        <v>10</v>
      </c>
      <c r="HD12" s="87" t="str">
        <f t="array" ref="HD12">IFERROR(INDEX(조사표[],SMALL(IF((HH$1=조사표[개체번호])*(HK$1=조사표[줄기번호])*(HC12=조사표[개화마디]),ROW(조사표[조사일자])-ROW(생육조사!$P$2)+1),1),2),"")</f>
        <v/>
      </c>
      <c r="HE12" s="87" t="str">
        <f t="array" ref="HE12">IFERROR(INDEX(조사표[],SMALL(IF((HH$1=조사표[개체번호])*(HK$1=조사표[줄기번호])*(HC12=조사표[착과마디]),ROW(조사표[조사일자])-ROW(생육조사!$P$2)+1),1),2),"")</f>
        <v/>
      </c>
      <c r="HF12" s="87" t="str">
        <f t="array" ref="HF12">IFERROR(INDEX(조사표[],SMALL(IF((HH$1=조사표[개체번호])*(HK$1=조사표[줄기번호])*(HC12=조사표[열매마디]),ROW(조사표[조사일자])-ROW(생육조사!$P$2)+1),1),2),"")</f>
        <v/>
      </c>
      <c r="HG12" s="87" t="str">
        <f t="array" ref="HG12">IFERROR(INDEX(조사표[],SMALL(IF((HH$1=조사표[개체번호])*(HK$1=조사표[줄기번호])*(HC12=조사표[수확마디]),ROW(조사표[조사일자])-ROW(생육조사!$P$2)+1),1),2),"")</f>
        <v/>
      </c>
      <c r="HH12" s="90"/>
      <c r="HI12" s="90"/>
      <c r="HJ12" s="91"/>
      <c r="HK12" s="91"/>
      <c r="HL12" s="92"/>
      <c r="HM12" s="93">
        <v>10</v>
      </c>
      <c r="HN12" s="87" t="str">
        <f t="array" ref="HN12">IFERROR(INDEX(조사표[],SMALL(IF((HR$1=조사표[개체번호])*(HU$1=조사표[줄기번호])*(HM12=조사표[개화마디]),ROW(조사표[조사일자])-ROW(생육조사!$P$2)+1),1),2),"")</f>
        <v/>
      </c>
      <c r="HO12" s="87" t="str">
        <f t="array" ref="HO12">IFERROR(INDEX(조사표[],SMALL(IF((HR$1=조사표[개체번호])*(HU$1=조사표[줄기번호])*(HM12=조사표[착과마디]),ROW(조사표[조사일자])-ROW(생육조사!$P$2)+1),1),2),"")</f>
        <v/>
      </c>
      <c r="HP12" s="87" t="str">
        <f t="array" ref="HP12">IFERROR(INDEX(조사표[],SMALL(IF((HR$1=조사표[개체번호])*(HU$1=조사표[줄기번호])*(HM12=조사표[열매마디]),ROW(조사표[조사일자])-ROW(생육조사!$P$2)+1),1),2),"")</f>
        <v/>
      </c>
      <c r="HQ12" s="87" t="str">
        <f t="array" ref="HQ12">IFERROR(INDEX(조사표[],SMALL(IF((HR$1=조사표[개체번호])*(HU$1=조사표[줄기번호])*(HM12=조사표[수확마디]),ROW(조사표[조사일자])-ROW(생육조사!$P$2)+1),1),2),"")</f>
        <v/>
      </c>
      <c r="HR12" s="90"/>
      <c r="HS12" s="90"/>
      <c r="HT12" s="91"/>
      <c r="HU12" s="91"/>
      <c r="HV12" s="92"/>
      <c r="HW12" s="93">
        <v>10</v>
      </c>
      <c r="HX12" s="87" t="str">
        <f t="array" ref="HX12">IFERROR(INDEX(조사표[],SMALL(IF((IB$1=조사표[개체번호])*(IE$1=조사표[줄기번호])*(HW12=조사표[개화마디]),ROW(조사표[조사일자])-ROW(생육조사!$P$2)+1),1),2),"")</f>
        <v/>
      </c>
      <c r="HY12" s="87" t="str">
        <f t="array" ref="HY12">IFERROR(INDEX(조사표[],SMALL(IF((IB$1=조사표[개체번호])*(IE$1=조사표[줄기번호])*(HW12=조사표[착과마디]),ROW(조사표[조사일자])-ROW(생육조사!$P$2)+1),1),2),"")</f>
        <v/>
      </c>
      <c r="HZ12" s="87" t="str">
        <f t="array" ref="HZ12">IFERROR(INDEX(조사표[],SMALL(IF((IB$1=조사표[개체번호])*(IE$1=조사표[줄기번호])*(HW12=조사표[열매마디]),ROW(조사표[조사일자])-ROW(생육조사!$P$2)+1),1),2),"")</f>
        <v/>
      </c>
      <c r="IA12" s="87" t="str">
        <f t="array" ref="IA12">IFERROR(INDEX(조사표[],SMALL(IF((IB$1=조사표[개체번호])*(IE$1=조사표[줄기번호])*(HW12=조사표[수확마디]),ROW(조사표[조사일자])-ROW(생육조사!$P$2)+1),1),2),"")</f>
        <v/>
      </c>
      <c r="IB12" s="90"/>
      <c r="IC12" s="90"/>
      <c r="ID12" s="91"/>
      <c r="IE12" s="91"/>
      <c r="IF12" s="92"/>
      <c r="IG12" s="93">
        <v>10</v>
      </c>
      <c r="IH12" s="87" t="str">
        <f t="array" ref="IH12">IFERROR(INDEX(조사표[],SMALL(IF((IL$1=조사표[개체번호])*(IO$1=조사표[줄기번호])*(IG12=조사표[개화마디]),ROW(조사표[조사일자])-ROW(생육조사!$P$2)+1),1),2),"")</f>
        <v/>
      </c>
      <c r="II12" s="87" t="str">
        <f t="array" ref="II12">IFERROR(INDEX(조사표[],SMALL(IF((IL$1=조사표[개체번호])*(IO$1=조사표[줄기번호])*(IG12=조사표[착과마디]),ROW(조사표[조사일자])-ROW(생육조사!$P$2)+1),1),2),"")</f>
        <v/>
      </c>
      <c r="IJ12" s="87" t="str">
        <f t="array" ref="IJ12">IFERROR(INDEX(조사표[],SMALL(IF((IL$1=조사표[개체번호])*(IO$1=조사표[줄기번호])*(IG12=조사표[열매마디]),ROW(조사표[조사일자])-ROW(생육조사!$P$2)+1),1),2),"")</f>
        <v/>
      </c>
      <c r="IK12" s="87" t="str">
        <f t="array" ref="IK12">IFERROR(INDEX(조사표[],SMALL(IF((IL$1=조사표[개체번호])*(IO$1=조사표[줄기번호])*(IG12=조사표[수확마디]),ROW(조사표[조사일자])-ROW(생육조사!$P$2)+1),1),2),"")</f>
        <v/>
      </c>
      <c r="IL12" s="90"/>
      <c r="IM12" s="90"/>
      <c r="IN12" s="91"/>
      <c r="IO12" s="91"/>
      <c r="IP12" s="92"/>
      <c r="IQ12" s="93">
        <v>10</v>
      </c>
      <c r="IR12" s="87" t="str">
        <f t="array" ref="IR12">IFERROR(INDEX(조사표[],SMALL(IF((IV$1=조사표[개체번호])*(IY$1=조사표[줄기번호])*(IQ12=조사표[개화마디]),ROW(조사표[조사일자])-ROW(생육조사!$P$2)+1),1),2),"")</f>
        <v/>
      </c>
      <c r="IS12" s="87" t="str">
        <f t="array" ref="IS12">IFERROR(INDEX(조사표[],SMALL(IF((IV$1=조사표[개체번호])*(IY$1=조사표[줄기번호])*(IQ12=조사표[착과마디]),ROW(조사표[조사일자])-ROW(생육조사!$P$2)+1),1),2),"")</f>
        <v/>
      </c>
      <c r="IT12" s="87" t="str">
        <f t="array" ref="IT12">IFERROR(INDEX(조사표[],SMALL(IF((IV$1=조사표[개체번호])*(IY$1=조사표[줄기번호])*(IQ12=조사표[열매마디]),ROW(조사표[조사일자])-ROW(생육조사!$P$2)+1),1),2),"")</f>
        <v/>
      </c>
      <c r="IU12" s="87" t="str">
        <f t="array" ref="IU12">IFERROR(INDEX(조사표[],SMALL(IF((IV$1=조사표[개체번호])*(IY$1=조사표[줄기번호])*(IQ12=조사표[수확마디]),ROW(조사표[조사일자])-ROW(생육조사!$P$2)+1),1),2),"")</f>
        <v/>
      </c>
      <c r="IV12" s="90"/>
      <c r="IW12" s="90"/>
      <c r="IX12" s="91"/>
      <c r="IY12" s="91"/>
      <c r="IZ12" s="92"/>
      <c r="JA12" s="93">
        <v>10</v>
      </c>
      <c r="JB12" s="87" t="str">
        <f t="array" ref="JB12">IFERROR(INDEX(조사표[],SMALL(IF((JF$1=조사표[개체번호])*(JI$1=조사표[줄기번호])*(JA12=조사표[개화마디]),ROW(조사표[조사일자])-ROW(생육조사!$P$2)+1),1),2),"")</f>
        <v/>
      </c>
      <c r="JC12" s="87" t="str">
        <f t="array" ref="JC12">IFERROR(INDEX(조사표[],SMALL(IF((JF$1=조사표[개체번호])*(JI$1=조사표[줄기번호])*(JA12=조사표[착과마디]),ROW(조사표[조사일자])-ROW(생육조사!$P$2)+1),1),2),"")</f>
        <v/>
      </c>
      <c r="JD12" s="87" t="str">
        <f t="array" ref="JD12">IFERROR(INDEX(조사표[],SMALL(IF((JF$1=조사표[개체번호])*(JI$1=조사표[줄기번호])*(JA12=조사표[열매마디]),ROW(조사표[조사일자])-ROW(생육조사!$P$2)+1),1),2),"")</f>
        <v/>
      </c>
      <c r="JE12" s="87" t="str">
        <f t="array" ref="JE12">IFERROR(INDEX(조사표[],SMALL(IF((JF$1=조사표[개체번호])*(JI$1=조사표[줄기번호])*(JA12=조사표[수확마디]),ROW(조사표[조사일자])-ROW(생육조사!$P$2)+1),1),2),"")</f>
        <v/>
      </c>
      <c r="JF12" s="90"/>
      <c r="JG12" s="90"/>
      <c r="JH12" s="91"/>
      <c r="JI12" s="91"/>
      <c r="JJ12" s="92"/>
      <c r="JK12" s="93">
        <v>10</v>
      </c>
      <c r="JL12" s="87" t="str">
        <f t="array" ref="JL12">IFERROR(INDEX(조사표[],SMALL(IF((JP$1=조사표[개체번호])*(JS$1=조사표[줄기번호])*(JK12=조사표[개화마디]),ROW(조사표[조사일자])-ROW(생육조사!$P$2)+1),1),2),"")</f>
        <v/>
      </c>
      <c r="JM12" s="87" t="str">
        <f t="array" ref="JM12">IFERROR(INDEX(조사표[],SMALL(IF((JP$1=조사표[개체번호])*(JS$1=조사표[줄기번호])*(JK12=조사표[착과마디]),ROW(조사표[조사일자])-ROW(생육조사!$P$2)+1),1),2),"")</f>
        <v/>
      </c>
      <c r="JN12" s="87" t="str">
        <f t="array" ref="JN12">IFERROR(INDEX(조사표[],SMALL(IF((JP$1=조사표[개체번호])*(JS$1=조사표[줄기번호])*(JK12=조사표[열매마디]),ROW(조사표[조사일자])-ROW(생육조사!$P$2)+1),1),2),"")</f>
        <v/>
      </c>
      <c r="JO12" s="87" t="str">
        <f t="array" ref="JO12">IFERROR(INDEX(조사표[],SMALL(IF((JP$1=조사표[개체번호])*(JS$1=조사표[줄기번호])*(JK12=조사표[수확마디]),ROW(조사표[조사일자])-ROW(생육조사!$P$2)+1),1),2),"")</f>
        <v/>
      </c>
      <c r="JP12" s="90"/>
      <c r="JQ12" s="90"/>
      <c r="JR12" s="91"/>
      <c r="JS12" s="91"/>
      <c r="JT12" s="92"/>
      <c r="JU12" s="93">
        <v>10</v>
      </c>
      <c r="JV12" s="87" t="str">
        <f t="array" ref="JV12">IFERROR(INDEX(조사표[],SMALL(IF((JZ$1=조사표[개체번호])*(KC$1=조사표[줄기번호])*(JU12=조사표[개화마디]),ROW(조사표[조사일자])-ROW(생육조사!$P$2)+1),1),2),"")</f>
        <v/>
      </c>
      <c r="JW12" s="87" t="str">
        <f t="array" ref="JW12">IFERROR(INDEX(조사표[],SMALL(IF((JZ$1=조사표[개체번호])*(KC$1=조사표[줄기번호])*(JU12=조사표[착과마디]),ROW(조사표[조사일자])-ROW(생육조사!$P$2)+1),1),2),"")</f>
        <v/>
      </c>
      <c r="JX12" s="87" t="str">
        <f t="array" ref="JX12">IFERROR(INDEX(조사표[],SMALL(IF((JZ$1=조사표[개체번호])*(KC$1=조사표[줄기번호])*(JU12=조사표[열매마디]),ROW(조사표[조사일자])-ROW(생육조사!$P$2)+1),1),2),"")</f>
        <v/>
      </c>
      <c r="JY12" s="87" t="str">
        <f t="array" ref="JY12">IFERROR(INDEX(조사표[],SMALL(IF((JZ$1=조사표[개체번호])*(KC$1=조사표[줄기번호])*(JU12=조사표[수확마디]),ROW(조사표[조사일자])-ROW(생육조사!$P$2)+1),1),2),"")</f>
        <v/>
      </c>
      <c r="JZ12" s="90"/>
      <c r="KA12" s="90"/>
      <c r="KB12" s="91"/>
      <c r="KC12" s="91"/>
      <c r="KD12" s="92"/>
      <c r="KE12" s="93">
        <v>10</v>
      </c>
      <c r="KF12" s="87" t="str">
        <f t="array" ref="KF12">IFERROR(INDEX(조사표[],SMALL(IF((KJ$1=조사표[개체번호])*(KM$1=조사표[줄기번호])*(KE12=조사표[개화마디]),ROW(조사표[조사일자])-ROW(생육조사!$P$2)+1),1),2),"")</f>
        <v/>
      </c>
      <c r="KG12" s="87" t="str">
        <f t="array" ref="KG12">IFERROR(INDEX(조사표[],SMALL(IF((KJ$1=조사표[개체번호])*(KM$1=조사표[줄기번호])*(KE12=조사표[착과마디]),ROW(조사표[조사일자])-ROW(생육조사!$P$2)+1),1),2),"")</f>
        <v/>
      </c>
      <c r="KH12" s="87" t="str">
        <f t="array" ref="KH12">IFERROR(INDEX(조사표[],SMALL(IF((KJ$1=조사표[개체번호])*(KM$1=조사표[줄기번호])*(KE12=조사표[열매마디]),ROW(조사표[조사일자])-ROW(생육조사!$P$2)+1),1),2),"")</f>
        <v/>
      </c>
      <c r="KI12" s="87" t="str">
        <f t="array" ref="KI12">IFERROR(INDEX(조사표[],SMALL(IF((KJ$1=조사표[개체번호])*(KM$1=조사표[줄기번호])*(KE12=조사표[수확마디]),ROW(조사표[조사일자])-ROW(생육조사!$P$2)+1),1),2),"")</f>
        <v/>
      </c>
      <c r="KJ12" s="90"/>
      <c r="KK12" s="90"/>
      <c r="KL12" s="91"/>
      <c r="KM12" s="91"/>
      <c r="KN12" s="92"/>
    </row>
    <row r="13" spans="1:300">
      <c r="A13" s="15">
        <v>11</v>
      </c>
      <c r="B13" s="6" t="str">
        <f t="array" ref="B13">IFERROR(INDEX(조사표[],SMALL(IF((F$1=조사표[개체번호])*(I$1=조사표[줄기번호])*(A13=조사표[개화마디]),ROW(조사표[조사일자])-ROW(생육조사!$P$2)+1),1),2),"")</f>
        <v/>
      </c>
      <c r="C13" s="6" t="str">
        <f t="array" ref="C13">IFERROR(INDEX(조사표[],SMALL(IF((F$1=조사표[개체번호])*(I$1=조사표[줄기번호])*(A13=조사표[착과마디]),ROW(조사표[조사일자])-ROW(생육조사!$P$2)+1),1),2),"")</f>
        <v/>
      </c>
      <c r="D13" s="6" t="str">
        <f t="array" ref="D13">IFERROR(INDEX(조사표[],SMALL(IF((F$1=조사표[개체번호])*(I$1=조사표[줄기번호])*(A13=조사표[열매마디]),ROW(조사표[조사일자])-ROW(생육조사!$P$2)+1),1),2),"")</f>
        <v/>
      </c>
      <c r="E13" s="6" t="str">
        <f t="array" ref="E13">IFERROR(INDEX(조사표[],SMALL(IF((F$1=조사표[개체번호])*(I$1=조사표[줄기번호])*(A13=조사표[수확마디]),ROW(조사표[조사일자])-ROW(생육조사!$P$2)+1),1),2),"")</f>
        <v/>
      </c>
      <c r="F13" s="19"/>
      <c r="G13" s="19"/>
      <c r="H13" s="20"/>
      <c r="I13" s="20"/>
      <c r="J13" s="21"/>
      <c r="K13" s="86">
        <v>11</v>
      </c>
      <c r="L13" s="6" t="str">
        <f t="array" ref="L13">IFERROR(INDEX(조사표[],SMALL(IF((P$1=조사표[개체번호])*(S$1=조사표[줄기번호])*(K13=조사표[개화마디]),ROW(조사표[조사일자])-ROW(생육조사!$P$2)+1),1),2),"")</f>
        <v/>
      </c>
      <c r="M13" s="6" t="str">
        <f t="array" ref="M13">IFERROR(INDEX(조사표[],SMALL(IF((P$1=조사표[개체번호])*(S$1=조사표[줄기번호])*(K13=조사표[착과마디]),ROW(조사표[조사일자])-ROW(생육조사!$P$2)+1),1),2),"")</f>
        <v/>
      </c>
      <c r="N13" s="6" t="str">
        <f t="array" ref="N13">IFERROR(INDEX(조사표[],SMALL(IF((P$1=조사표[개체번호])*(S$1=조사표[줄기번호])*(K13=조사표[열매마디]),ROW(조사표[조사일자])-ROW(생육조사!$P$2)+1),1),2),"")</f>
        <v/>
      </c>
      <c r="O13" s="6" t="str">
        <f t="array" ref="O13">IFERROR(INDEX(조사표[],SMALL(IF((P$1=조사표[개체번호])*(S$1=조사표[줄기번호])*(K13=조사표[수확마디]),ROW(조사표[조사일자])-ROW(생육조사!$P$2)+1),1),2),"")</f>
        <v/>
      </c>
      <c r="P13" s="19"/>
      <c r="Q13" s="19"/>
      <c r="R13" s="20"/>
      <c r="S13" s="20"/>
      <c r="T13" s="21"/>
      <c r="U13" s="88">
        <v>11</v>
      </c>
      <c r="V13" s="87" t="str">
        <f t="array" ref="V13">IFERROR(INDEX(조사표[],SMALL(IF((Z$1=조사표[개체번호])*(AC$1=조사표[줄기번호])*(U13=조사표[개화마디]),ROW(조사표[조사일자])-ROW(생육조사!$P$2)+1),1),2),"")</f>
        <v/>
      </c>
      <c r="W13" s="87" t="str">
        <f t="array" ref="W13">IFERROR(INDEX(조사표[],SMALL(IF((Z$1=조사표[개체번호])*(AC$1=조사표[줄기번호])*(U13=조사표[착과마디]),ROW(조사표[조사일자])-ROW(생육조사!$P$2)+1),1),2),"")</f>
        <v/>
      </c>
      <c r="X13" s="87" t="str">
        <f t="array" ref="X13">IFERROR(INDEX(조사표[],SMALL(IF((Z$1=조사표[개체번호])*(AC$1=조사표[줄기번호])*(U13=조사표[열매마디]),ROW(조사표[조사일자])-ROW(생육조사!$P$2)+1),1),2),"")</f>
        <v/>
      </c>
      <c r="Y13" s="87" t="str">
        <f t="array" ref="Y13">IFERROR(INDEX(조사표[],SMALL(IF((Z$1=조사표[개체번호])*(AC$1=조사표[줄기번호])*(U13=조사표[수확마디]),ROW(조사표[조사일자])-ROW(생육조사!$P$2)+1),1),2),"")</f>
        <v/>
      </c>
      <c r="Z13" s="90"/>
      <c r="AA13" s="90"/>
      <c r="AB13" s="91"/>
      <c r="AC13" s="91"/>
      <c r="AD13" s="92"/>
      <c r="AE13" s="88">
        <v>11</v>
      </c>
      <c r="AF13" s="87" t="str">
        <f t="array" ref="AF13">IFERROR(INDEX(조사표[],SMALL(IF((AJ$1=조사표[개체번호])*(AM$1=조사표[줄기번호])*(AE13=조사표[개화마디]),ROW(조사표[조사일자])-ROW(생육조사!$P$2)+1),1),2),"")</f>
        <v/>
      </c>
      <c r="AG13" s="87" t="str">
        <f t="array" ref="AG13">IFERROR(INDEX(조사표[],SMALL(IF((AJ$1=조사표[개체번호])*(AM$1=조사표[줄기번호])*(AE13=조사표[착과마디]),ROW(조사표[조사일자])-ROW(생육조사!$P$2)+1),1),2),"")</f>
        <v/>
      </c>
      <c r="AH13" s="87" t="str">
        <f t="array" ref="AH13">IFERROR(INDEX(조사표[],SMALL(IF((AJ$1=조사표[개체번호])*(AM$1=조사표[줄기번호])*(AE13=조사표[열매마디]),ROW(조사표[조사일자])-ROW(생육조사!$P$2)+1),1),2),"")</f>
        <v/>
      </c>
      <c r="AI13" s="87" t="str">
        <f t="array" ref="AI13">IFERROR(INDEX(조사표[],SMALL(IF((AJ$1=조사표[개체번호])*(AM$1=조사표[줄기번호])*(AE13=조사표[수확마디]),ROW(조사표[조사일자])-ROW(생육조사!$P$2)+1),1),2),"")</f>
        <v/>
      </c>
      <c r="AJ13" s="90"/>
      <c r="AK13" s="90"/>
      <c r="AL13" s="91"/>
      <c r="AM13" s="91"/>
      <c r="AN13" s="92"/>
      <c r="AO13" s="88">
        <v>11</v>
      </c>
      <c r="AP13" s="87" t="str">
        <f t="array" ref="AP13">IFERROR(INDEX(조사표[],SMALL(IF((AT$1=조사표[개체번호])*(AW$1=조사표[줄기번호])*(AO13=조사표[개화마디]),ROW(조사표[조사일자])-ROW(생육조사!$P$2)+1),1),2),"")</f>
        <v/>
      </c>
      <c r="AQ13" s="87" t="str">
        <f t="array" ref="AQ13">IFERROR(INDEX(조사표[],SMALL(IF((AT$1=조사표[개체번호])*(AW$1=조사표[줄기번호])*(AO13=조사표[착과마디]),ROW(조사표[조사일자])-ROW(생육조사!$P$2)+1),1),2),"")</f>
        <v/>
      </c>
      <c r="AR13" s="87" t="str">
        <f t="array" ref="AR13">IFERROR(INDEX(조사표[],SMALL(IF((AT$1=조사표[개체번호])*(AW$1=조사표[줄기번호])*(AO13=조사표[열매마디]),ROW(조사표[조사일자])-ROW(생육조사!$P$2)+1),1),2),"")</f>
        <v/>
      </c>
      <c r="AS13" s="87" t="str">
        <f t="array" ref="AS13">IFERROR(INDEX(조사표[],SMALL(IF((AT$1=조사표[개체번호])*(AW$1=조사표[줄기번호])*(AO13=조사표[수확마디]),ROW(조사표[조사일자])-ROW(생육조사!$P$2)+1),1),2),"")</f>
        <v/>
      </c>
      <c r="AT13" s="90"/>
      <c r="AU13" s="90"/>
      <c r="AV13" s="91"/>
      <c r="AW13" s="91"/>
      <c r="AX13" s="92"/>
      <c r="AY13" s="88">
        <v>11</v>
      </c>
      <c r="AZ13" s="87" t="str">
        <f t="array" ref="AZ13">IFERROR(INDEX(조사표[],SMALL(IF((BD$1=조사표[개체번호])*(BG$1=조사표[줄기번호])*(AY13=조사표[개화마디]),ROW(조사표[조사일자])-ROW(생육조사!$P$2)+1),1),2),"")</f>
        <v/>
      </c>
      <c r="BA13" s="87" t="str">
        <f t="array" ref="BA13">IFERROR(INDEX(조사표[],SMALL(IF((BD$1=조사표[개체번호])*(BG$1=조사표[줄기번호])*(AY13=조사표[착과마디]),ROW(조사표[조사일자])-ROW(생육조사!$P$2)+1),1),2),"")</f>
        <v/>
      </c>
      <c r="BB13" s="87" t="str">
        <f t="array" ref="BB13">IFERROR(INDEX(조사표[],SMALL(IF((BD$1=조사표[개체번호])*(BG$1=조사표[줄기번호])*(AY13=조사표[열매마디]),ROW(조사표[조사일자])-ROW(생육조사!$P$2)+1),1),2),"")</f>
        <v/>
      </c>
      <c r="BC13" s="87" t="str">
        <f t="array" ref="BC13">IFERROR(INDEX(조사표[],SMALL(IF((BD$1=조사표[개체번호])*(BG$1=조사표[줄기번호])*(AY13=조사표[수확마디]),ROW(조사표[조사일자])-ROW(생육조사!$P$2)+1),1),2),"")</f>
        <v/>
      </c>
      <c r="BD13" s="90"/>
      <c r="BE13" s="90"/>
      <c r="BF13" s="91"/>
      <c r="BG13" s="91"/>
      <c r="BH13" s="92"/>
      <c r="BI13" s="88">
        <v>11</v>
      </c>
      <c r="BJ13" s="87" t="str">
        <f t="array" ref="BJ13">IFERROR(INDEX(조사표[],SMALL(IF((BN$1=조사표[개체번호])*(BQ$1=조사표[줄기번호])*(BI13=조사표[개화마디]),ROW(조사표[조사일자])-ROW(생육조사!$P$2)+1),1),2),"")</f>
        <v/>
      </c>
      <c r="BK13" s="87" t="str">
        <f t="array" ref="BK13">IFERROR(INDEX(조사표[],SMALL(IF((BN$1=조사표[개체번호])*(BQ$1=조사표[줄기번호])*(BI13=조사표[착과마디]),ROW(조사표[조사일자])-ROW(생육조사!$P$2)+1),1),2),"")</f>
        <v/>
      </c>
      <c r="BL13" s="87" t="str">
        <f t="array" ref="BL13">IFERROR(INDEX(조사표[],SMALL(IF((BN$1=조사표[개체번호])*(BQ$1=조사표[줄기번호])*(BI13=조사표[열매마디]),ROW(조사표[조사일자])-ROW(생육조사!$P$2)+1),1),2),"")</f>
        <v/>
      </c>
      <c r="BM13" s="87" t="str">
        <f t="array" ref="BM13">IFERROR(INDEX(조사표[],SMALL(IF((BN$1=조사표[개체번호])*(BQ$1=조사표[줄기번호])*(BI13=조사표[수확마디]),ROW(조사표[조사일자])-ROW(생육조사!$P$2)+1),1),2),"")</f>
        <v/>
      </c>
      <c r="BN13" s="90"/>
      <c r="BO13" s="90"/>
      <c r="BP13" s="91"/>
      <c r="BQ13" s="91"/>
      <c r="BR13" s="92"/>
      <c r="BS13" s="88">
        <v>11</v>
      </c>
      <c r="BT13" s="87" t="str">
        <f t="array" ref="BT13">IFERROR(INDEX(조사표[],SMALL(IF((BX$1=조사표[개체번호])*(CA$1=조사표[줄기번호])*(BS13=조사표[개화마디]),ROW(조사표[조사일자])-ROW(생육조사!$P$2)+1),1),2),"")</f>
        <v/>
      </c>
      <c r="BU13" s="87" t="str">
        <f t="array" ref="BU13">IFERROR(INDEX(조사표[],SMALL(IF((BX$1=조사표[개체번호])*(CA$1=조사표[줄기번호])*(BS13=조사표[착과마디]),ROW(조사표[조사일자])-ROW(생육조사!$P$2)+1),1),2),"")</f>
        <v/>
      </c>
      <c r="BV13" s="87" t="str">
        <f t="array" ref="BV13">IFERROR(INDEX(조사표[],SMALL(IF((BX$1=조사표[개체번호])*(CA$1=조사표[줄기번호])*(BS13=조사표[열매마디]),ROW(조사표[조사일자])-ROW(생육조사!$P$2)+1),1),2),"")</f>
        <v/>
      </c>
      <c r="BW13" s="87" t="str">
        <f t="array" ref="BW13">IFERROR(INDEX(조사표[],SMALL(IF((BX$1=조사표[개체번호])*(CA$1=조사표[줄기번호])*(BS13=조사표[수확마디]),ROW(조사표[조사일자])-ROW(생육조사!$P$2)+1),1),2),"")</f>
        <v/>
      </c>
      <c r="BX13" s="90"/>
      <c r="BY13" s="90"/>
      <c r="BZ13" s="91"/>
      <c r="CA13" s="91"/>
      <c r="CB13" s="92"/>
      <c r="CC13" s="88">
        <v>11</v>
      </c>
      <c r="CD13" s="87" t="str">
        <f t="array" ref="CD13">IFERROR(INDEX(조사표[],SMALL(IF((CH$1=조사표[개체번호])*(CK$1=조사표[줄기번호])*(CC13=조사표[개화마디]),ROW(조사표[조사일자])-ROW(생육조사!$P$2)+1),1),2),"")</f>
        <v/>
      </c>
      <c r="CE13" s="87" t="str">
        <f t="array" ref="CE13">IFERROR(INDEX(조사표[],SMALL(IF((CH$1=조사표[개체번호])*(CK$1=조사표[줄기번호])*(CC13=조사표[착과마디]),ROW(조사표[조사일자])-ROW(생육조사!$P$2)+1),1),2),"")</f>
        <v/>
      </c>
      <c r="CF13" s="87" t="str">
        <f t="array" ref="CF13">IFERROR(INDEX(조사표[],SMALL(IF((CH$1=조사표[개체번호])*(CK$1=조사표[줄기번호])*(CC13=조사표[열매마디]),ROW(조사표[조사일자])-ROW(생육조사!$P$2)+1),1),2),"")</f>
        <v/>
      </c>
      <c r="CG13" s="87" t="str">
        <f t="array" ref="CG13">IFERROR(INDEX(조사표[],SMALL(IF((CH$1=조사표[개체번호])*(CK$1=조사표[줄기번호])*(CC13=조사표[수확마디]),ROW(조사표[조사일자])-ROW(생육조사!$P$2)+1),1),2),"")</f>
        <v/>
      </c>
      <c r="CH13" s="90"/>
      <c r="CI13" s="90"/>
      <c r="CJ13" s="91"/>
      <c r="CK13" s="91"/>
      <c r="CL13" s="92"/>
      <c r="CM13" s="88">
        <v>11</v>
      </c>
      <c r="CN13" s="87" t="str">
        <f t="array" ref="CN13">IFERROR(INDEX(조사표[],SMALL(IF((CR$1=조사표[개체번호])*(CU$1=조사표[줄기번호])*(CM13=조사표[개화마디]),ROW(조사표[조사일자])-ROW(생육조사!$P$2)+1),1),2),"")</f>
        <v/>
      </c>
      <c r="CO13" s="87" t="str">
        <f t="array" ref="CO13">IFERROR(INDEX(조사표[],SMALL(IF((CR$1=조사표[개체번호])*(CU$1=조사표[줄기번호])*(CM13=조사표[착과마디]),ROW(조사표[조사일자])-ROW(생육조사!$P$2)+1),1),2),"")</f>
        <v/>
      </c>
      <c r="CP13" s="87" t="str">
        <f t="array" ref="CP13">IFERROR(INDEX(조사표[],SMALL(IF((CR$1=조사표[개체번호])*(CU$1=조사표[줄기번호])*(CM13=조사표[열매마디]),ROW(조사표[조사일자])-ROW(생육조사!$P$2)+1),1),2),"")</f>
        <v/>
      </c>
      <c r="CQ13" s="87" t="str">
        <f t="array" ref="CQ13">IFERROR(INDEX(조사표[],SMALL(IF((CR$1=조사표[개체번호])*(CU$1=조사표[줄기번호])*(CM13=조사표[수확마디]),ROW(조사표[조사일자])-ROW(생육조사!$P$2)+1),1),2),"")</f>
        <v/>
      </c>
      <c r="CR13" s="90"/>
      <c r="CS13" s="90"/>
      <c r="CT13" s="91"/>
      <c r="CU13" s="91"/>
      <c r="CV13" s="92"/>
      <c r="CW13" s="88">
        <v>11</v>
      </c>
      <c r="CX13" s="87" t="str">
        <f t="array" ref="CX13">IFERROR(INDEX(조사표[],SMALL(IF((DB$1=조사표[개체번호])*(DE$1=조사표[줄기번호])*(CW13=조사표[개화마디]),ROW(조사표[조사일자])-ROW(생육조사!$P$2)+1),1),2),"")</f>
        <v/>
      </c>
      <c r="CY13" s="87" t="str">
        <f t="array" ref="CY13">IFERROR(INDEX(조사표[],SMALL(IF((DB$1=조사표[개체번호])*(DE$1=조사표[줄기번호])*(CW13=조사표[착과마디]),ROW(조사표[조사일자])-ROW(생육조사!$P$2)+1),1),2),"")</f>
        <v/>
      </c>
      <c r="CZ13" s="87" t="str">
        <f t="array" ref="CZ13">IFERROR(INDEX(조사표[],SMALL(IF((DB$1=조사표[개체번호])*(DE$1=조사표[줄기번호])*(CW13=조사표[열매마디]),ROW(조사표[조사일자])-ROW(생육조사!$P$2)+1),1),2),"")</f>
        <v/>
      </c>
      <c r="DA13" s="87" t="str">
        <f t="array" ref="DA13">IFERROR(INDEX(조사표[],SMALL(IF((DB$1=조사표[개체번호])*(DE$1=조사표[줄기번호])*(CW13=조사표[수확마디]),ROW(조사표[조사일자])-ROW(생육조사!$P$2)+1),1),2),"")</f>
        <v/>
      </c>
      <c r="DB13" s="90"/>
      <c r="DC13" s="90"/>
      <c r="DD13" s="91"/>
      <c r="DE13" s="91"/>
      <c r="DF13" s="92"/>
      <c r="DG13" s="88">
        <v>11</v>
      </c>
      <c r="DH13" s="87" t="str">
        <f t="array" ref="DH13">IFERROR(INDEX(조사표[],SMALL(IF((DL$1=조사표[개체번호])*(DO$1=조사표[줄기번호])*(DG13=조사표[개화마디]),ROW(조사표[조사일자])-ROW(생육조사!$P$2)+1),1),2),"")</f>
        <v/>
      </c>
      <c r="DI13" s="87" t="str">
        <f t="array" ref="DI13">IFERROR(INDEX(조사표[],SMALL(IF((DL$1=조사표[개체번호])*(DO$1=조사표[줄기번호])*(DG13=조사표[착과마디]),ROW(조사표[조사일자])-ROW(생육조사!$P$2)+1),1),2),"")</f>
        <v/>
      </c>
      <c r="DJ13" s="87" t="str">
        <f t="array" ref="DJ13">IFERROR(INDEX(조사표[],SMALL(IF((DL$1=조사표[개체번호])*(DO$1=조사표[줄기번호])*(DG13=조사표[열매마디]),ROW(조사표[조사일자])-ROW(생육조사!$P$2)+1),1),2),"")</f>
        <v/>
      </c>
      <c r="DK13" s="87" t="str">
        <f t="array" ref="DK13">IFERROR(INDEX(조사표[],SMALL(IF((DL$1=조사표[개체번호])*(DO$1=조사표[줄기번호])*(DG13=조사표[수확마디]),ROW(조사표[조사일자])-ROW(생육조사!$P$2)+1),1),2),"")</f>
        <v/>
      </c>
      <c r="DL13" s="90"/>
      <c r="DM13" s="90"/>
      <c r="DN13" s="91"/>
      <c r="DO13" s="91"/>
      <c r="DP13" s="92"/>
      <c r="DQ13" s="88">
        <v>11</v>
      </c>
      <c r="DR13" s="87" t="str">
        <f t="array" ref="DR13">IFERROR(INDEX(조사표[],SMALL(IF((DV$1=조사표[개체번호])*(DY$1=조사표[줄기번호])*(DQ13=조사표[개화마디]),ROW(조사표[조사일자])-ROW(생육조사!$P$2)+1),1),2),"")</f>
        <v/>
      </c>
      <c r="DS13" s="87" t="str">
        <f t="array" ref="DS13">IFERROR(INDEX(조사표[],SMALL(IF((DV$1=조사표[개체번호])*(DY$1=조사표[줄기번호])*(DQ13=조사표[착과마디]),ROW(조사표[조사일자])-ROW(생육조사!$P$2)+1),1),2),"")</f>
        <v/>
      </c>
      <c r="DT13" s="87" t="str">
        <f t="array" ref="DT13">IFERROR(INDEX(조사표[],SMALL(IF((DV$1=조사표[개체번호])*(DY$1=조사표[줄기번호])*(DQ13=조사표[열매마디]),ROW(조사표[조사일자])-ROW(생육조사!$P$2)+1),1),2),"")</f>
        <v/>
      </c>
      <c r="DU13" s="87" t="str">
        <f t="array" ref="DU13">IFERROR(INDEX(조사표[],SMALL(IF((DV$1=조사표[개체번호])*(DY$1=조사표[줄기번호])*(DQ13=조사표[수확마디]),ROW(조사표[조사일자])-ROW(생육조사!$P$2)+1),1),2),"")</f>
        <v/>
      </c>
      <c r="DV13" s="90"/>
      <c r="DW13" s="90"/>
      <c r="DX13" s="91"/>
      <c r="DY13" s="91"/>
      <c r="DZ13" s="92"/>
      <c r="EA13" s="88">
        <v>11</v>
      </c>
      <c r="EB13" s="87" t="str">
        <f t="array" ref="EB13">IFERROR(INDEX(조사표[],SMALL(IF((EF$1=조사표[개체번호])*(EI$1=조사표[줄기번호])*(EA13=조사표[개화마디]),ROW(조사표[조사일자])-ROW(생육조사!$P$2)+1),1),2),"")</f>
        <v/>
      </c>
      <c r="EC13" s="87" t="str">
        <f t="array" ref="EC13">IFERROR(INDEX(조사표[],SMALL(IF((EF$1=조사표[개체번호])*(EI$1=조사표[줄기번호])*(EA13=조사표[착과마디]),ROW(조사표[조사일자])-ROW(생육조사!$P$2)+1),1),2),"")</f>
        <v/>
      </c>
      <c r="ED13" s="87" t="str">
        <f t="array" ref="ED13">IFERROR(INDEX(조사표[],SMALL(IF((EF$1=조사표[개체번호])*(EI$1=조사표[줄기번호])*(EA13=조사표[열매마디]),ROW(조사표[조사일자])-ROW(생육조사!$P$2)+1),1),2),"")</f>
        <v/>
      </c>
      <c r="EE13" s="87" t="str">
        <f t="array" ref="EE13">IFERROR(INDEX(조사표[],SMALL(IF((EF$1=조사표[개체번호])*(EI$1=조사표[줄기번호])*(EA13=조사표[수확마디]),ROW(조사표[조사일자])-ROW(생육조사!$P$2)+1),1),2),"")</f>
        <v/>
      </c>
      <c r="EF13" s="90"/>
      <c r="EG13" s="90"/>
      <c r="EH13" s="91"/>
      <c r="EI13" s="91"/>
      <c r="EJ13" s="92"/>
      <c r="EK13" s="88">
        <v>11</v>
      </c>
      <c r="EL13" s="87" t="str">
        <f t="array" ref="EL13">IFERROR(INDEX(조사표[],SMALL(IF((EP$1=조사표[개체번호])*(ES$1=조사표[줄기번호])*(EK13=조사표[개화마디]),ROW(조사표[조사일자])-ROW(생육조사!$P$2)+1),1),2),"")</f>
        <v/>
      </c>
      <c r="EM13" s="87" t="str">
        <f t="array" ref="EM13">IFERROR(INDEX(조사표[],SMALL(IF((EP$1=조사표[개체번호])*(ES$1=조사표[줄기번호])*(EK13=조사표[착과마디]),ROW(조사표[조사일자])-ROW(생육조사!$P$2)+1),1),2),"")</f>
        <v/>
      </c>
      <c r="EN13" s="87" t="str">
        <f t="array" ref="EN13">IFERROR(INDEX(조사표[],SMALL(IF((EP$1=조사표[개체번호])*(ES$1=조사표[줄기번호])*(EK13=조사표[열매마디]),ROW(조사표[조사일자])-ROW(생육조사!$P$2)+1),1),2),"")</f>
        <v/>
      </c>
      <c r="EO13" s="87" t="str">
        <f t="array" ref="EO13">IFERROR(INDEX(조사표[],SMALL(IF((EP$1=조사표[개체번호])*(ES$1=조사표[줄기번호])*(EK13=조사표[수확마디]),ROW(조사표[조사일자])-ROW(생육조사!$P$2)+1),1),2),"")</f>
        <v/>
      </c>
      <c r="EP13" s="90"/>
      <c r="EQ13" s="90"/>
      <c r="ER13" s="91"/>
      <c r="ES13" s="91"/>
      <c r="ET13" s="92"/>
      <c r="EU13" s="88">
        <v>11</v>
      </c>
      <c r="EV13" s="87" t="str">
        <f t="array" ref="EV13">IFERROR(INDEX(조사표[],SMALL(IF((EZ$1=조사표[개체번호])*(FC$1=조사표[줄기번호])*(EU13=조사표[개화마디]),ROW(조사표[조사일자])-ROW(생육조사!$P$2)+1),1),2),"")</f>
        <v/>
      </c>
      <c r="EW13" s="87" t="str">
        <f t="array" ref="EW13">IFERROR(INDEX(조사표[],SMALL(IF((EZ$1=조사표[개체번호])*(FC$1=조사표[줄기번호])*(EU13=조사표[착과마디]),ROW(조사표[조사일자])-ROW(생육조사!$P$2)+1),1),2),"")</f>
        <v/>
      </c>
      <c r="EX13" s="87" t="str">
        <f t="array" ref="EX13">IFERROR(INDEX(조사표[],SMALL(IF((EZ$1=조사표[개체번호])*(FC$1=조사표[줄기번호])*(EU13=조사표[열매마디]),ROW(조사표[조사일자])-ROW(생육조사!$P$2)+1),1),2),"")</f>
        <v/>
      </c>
      <c r="EY13" s="87" t="str">
        <f t="array" ref="EY13">IFERROR(INDEX(조사표[],SMALL(IF((EZ$1=조사표[개체번호])*(FC$1=조사표[줄기번호])*(EU13=조사표[수확마디]),ROW(조사표[조사일자])-ROW(생육조사!$P$2)+1),1),2),"")</f>
        <v/>
      </c>
      <c r="EZ13" s="90"/>
      <c r="FA13" s="90"/>
      <c r="FB13" s="91"/>
      <c r="FC13" s="91"/>
      <c r="FD13" s="92"/>
      <c r="FE13" s="88">
        <v>11</v>
      </c>
      <c r="FF13" s="87" t="str">
        <f t="array" ref="FF13">IFERROR(INDEX(조사표[],SMALL(IF((FJ$1=조사표[개체번호])*(FM$1=조사표[줄기번호])*(FE13=조사표[개화마디]),ROW(조사표[조사일자])-ROW(생육조사!$P$2)+1),1),2),"")</f>
        <v/>
      </c>
      <c r="FG13" s="87" t="str">
        <f t="array" ref="FG13">IFERROR(INDEX(조사표[],SMALL(IF((FJ$1=조사표[개체번호])*(FM$1=조사표[줄기번호])*(FE13=조사표[착과마디]),ROW(조사표[조사일자])-ROW(생육조사!$P$2)+1),1),2),"")</f>
        <v/>
      </c>
      <c r="FH13" s="87" t="str">
        <f t="array" ref="FH13">IFERROR(INDEX(조사표[],SMALL(IF((FJ$1=조사표[개체번호])*(FM$1=조사표[줄기번호])*(FE13=조사표[열매마디]),ROW(조사표[조사일자])-ROW(생육조사!$P$2)+1),1),2),"")</f>
        <v/>
      </c>
      <c r="FI13" s="87" t="str">
        <f t="array" ref="FI13">IFERROR(INDEX(조사표[],SMALL(IF((FJ$1=조사표[개체번호])*(FM$1=조사표[줄기번호])*(FE13=조사표[수확마디]),ROW(조사표[조사일자])-ROW(생육조사!$P$2)+1),1),2),"")</f>
        <v/>
      </c>
      <c r="FJ13" s="90"/>
      <c r="FK13" s="90"/>
      <c r="FL13" s="91"/>
      <c r="FM13" s="91"/>
      <c r="FN13" s="92"/>
      <c r="FO13" s="88">
        <v>11</v>
      </c>
      <c r="FP13" s="87" t="str">
        <f t="array" ref="FP13">IFERROR(INDEX(조사표[],SMALL(IF((FT$1=조사표[개체번호])*(FW$1=조사표[줄기번호])*(FO13=조사표[개화마디]),ROW(조사표[조사일자])-ROW(생육조사!$P$2)+1),1),2),"")</f>
        <v/>
      </c>
      <c r="FQ13" s="87" t="str">
        <f t="array" ref="FQ13">IFERROR(INDEX(조사표[],SMALL(IF((FT$1=조사표[개체번호])*(FW$1=조사표[줄기번호])*(FO13=조사표[착과마디]),ROW(조사표[조사일자])-ROW(생육조사!$P$2)+1),1),2),"")</f>
        <v/>
      </c>
      <c r="FR13" s="87" t="str">
        <f t="array" ref="FR13">IFERROR(INDEX(조사표[],SMALL(IF((FT$1=조사표[개체번호])*(FW$1=조사표[줄기번호])*(FO13=조사표[열매마디]),ROW(조사표[조사일자])-ROW(생육조사!$P$2)+1),1),2),"")</f>
        <v/>
      </c>
      <c r="FS13" s="87" t="str">
        <f t="array" ref="FS13">IFERROR(INDEX(조사표[],SMALL(IF((FT$1=조사표[개체번호])*(FW$1=조사표[줄기번호])*(FO13=조사표[수확마디]),ROW(조사표[조사일자])-ROW(생육조사!$P$2)+1),1),2),"")</f>
        <v/>
      </c>
      <c r="FT13" s="90"/>
      <c r="FU13" s="90"/>
      <c r="FV13" s="91"/>
      <c r="FW13" s="91"/>
      <c r="FX13" s="92"/>
      <c r="FY13" s="88">
        <v>11</v>
      </c>
      <c r="FZ13" s="87" t="str">
        <f t="array" ref="FZ13">IFERROR(INDEX(조사표[],SMALL(IF((GD$1=조사표[개체번호])*(GG$1=조사표[줄기번호])*(FY13=조사표[개화마디]),ROW(조사표[조사일자])-ROW(생육조사!$P$2)+1),1),2),"")</f>
        <v/>
      </c>
      <c r="GA13" s="87" t="str">
        <f t="array" ref="GA13">IFERROR(INDEX(조사표[],SMALL(IF((GD$1=조사표[개체번호])*(GG$1=조사표[줄기번호])*(FY13=조사표[착과마디]),ROW(조사표[조사일자])-ROW(생육조사!$P$2)+1),1),2),"")</f>
        <v/>
      </c>
      <c r="GB13" s="87" t="str">
        <f t="array" ref="GB13">IFERROR(INDEX(조사표[],SMALL(IF((GD$1=조사표[개체번호])*(GG$1=조사표[줄기번호])*(FY13=조사표[열매마디]),ROW(조사표[조사일자])-ROW(생육조사!$P$2)+1),1),2),"")</f>
        <v/>
      </c>
      <c r="GC13" s="87" t="str">
        <f t="array" ref="GC13">IFERROR(INDEX(조사표[],SMALL(IF((GD$1=조사표[개체번호])*(GG$1=조사표[줄기번호])*(FY13=조사표[수확마디]),ROW(조사표[조사일자])-ROW(생육조사!$P$2)+1),1),2),"")</f>
        <v/>
      </c>
      <c r="GD13" s="90"/>
      <c r="GE13" s="90"/>
      <c r="GF13" s="91"/>
      <c r="GG13" s="91"/>
      <c r="GH13" s="92"/>
      <c r="GI13" s="88">
        <v>11</v>
      </c>
      <c r="GJ13" s="87" t="str">
        <f t="array" ref="GJ13">IFERROR(INDEX(조사표[],SMALL(IF((GN$1=조사표[개체번호])*(GQ$1=조사표[줄기번호])*(GI13=조사표[개화마디]),ROW(조사표[조사일자])-ROW(생육조사!$P$2)+1),1),2),"")</f>
        <v/>
      </c>
      <c r="GK13" s="87" t="str">
        <f t="array" ref="GK13">IFERROR(INDEX(조사표[],SMALL(IF((GN$1=조사표[개체번호])*(GQ$1=조사표[줄기번호])*(GI13=조사표[착과마디]),ROW(조사표[조사일자])-ROW(생육조사!$P$2)+1),1),2),"")</f>
        <v/>
      </c>
      <c r="GL13" s="87" t="str">
        <f t="array" ref="GL13">IFERROR(INDEX(조사표[],SMALL(IF((GN$1=조사표[개체번호])*(GQ$1=조사표[줄기번호])*(GI13=조사표[열매마디]),ROW(조사표[조사일자])-ROW(생육조사!$P$2)+1),1),2),"")</f>
        <v/>
      </c>
      <c r="GM13" s="87" t="str">
        <f t="array" ref="GM13">IFERROR(INDEX(조사표[],SMALL(IF((GN$1=조사표[개체번호])*(GQ$1=조사표[줄기번호])*(GI13=조사표[수확마디]),ROW(조사표[조사일자])-ROW(생육조사!$P$2)+1),1),2),"")</f>
        <v/>
      </c>
      <c r="GN13" s="90"/>
      <c r="GO13" s="90"/>
      <c r="GP13" s="91"/>
      <c r="GQ13" s="91"/>
      <c r="GR13" s="92"/>
      <c r="GS13" s="88">
        <v>11</v>
      </c>
      <c r="GT13" s="87" t="str">
        <f t="array" ref="GT13">IFERROR(INDEX(조사표[],SMALL(IF((GX$1=조사표[개체번호])*(HA$1=조사표[줄기번호])*(GS13=조사표[개화마디]),ROW(조사표[조사일자])-ROW(생육조사!$P$2)+1),1),2),"")</f>
        <v/>
      </c>
      <c r="GU13" s="87" t="str">
        <f t="array" ref="GU13">IFERROR(INDEX(조사표[],SMALL(IF((GX$1=조사표[개체번호])*(HA$1=조사표[줄기번호])*(GS13=조사표[착과마디]),ROW(조사표[조사일자])-ROW(생육조사!$P$2)+1),1),2),"")</f>
        <v/>
      </c>
      <c r="GV13" s="87" t="str">
        <f t="array" ref="GV13">IFERROR(INDEX(조사표[],SMALL(IF((GX$1=조사표[개체번호])*(HA$1=조사표[줄기번호])*(GS13=조사표[열매마디]),ROW(조사표[조사일자])-ROW(생육조사!$P$2)+1),1),2),"")</f>
        <v/>
      </c>
      <c r="GW13" s="87" t="str">
        <f t="array" ref="GW13">IFERROR(INDEX(조사표[],SMALL(IF((GX$1=조사표[개체번호])*(HA$1=조사표[줄기번호])*(GS13=조사표[수확마디]),ROW(조사표[조사일자])-ROW(생육조사!$P$2)+1),1),2),"")</f>
        <v/>
      </c>
      <c r="GX13" s="90"/>
      <c r="GY13" s="90"/>
      <c r="GZ13" s="91"/>
      <c r="HA13" s="91"/>
      <c r="HB13" s="92"/>
      <c r="HC13" s="88">
        <v>11</v>
      </c>
      <c r="HD13" s="87" t="str">
        <f t="array" ref="HD13">IFERROR(INDEX(조사표[],SMALL(IF((HH$1=조사표[개체번호])*(HK$1=조사표[줄기번호])*(HC13=조사표[개화마디]),ROW(조사표[조사일자])-ROW(생육조사!$P$2)+1),1),2),"")</f>
        <v/>
      </c>
      <c r="HE13" s="87" t="str">
        <f t="array" ref="HE13">IFERROR(INDEX(조사표[],SMALL(IF((HH$1=조사표[개체번호])*(HK$1=조사표[줄기번호])*(HC13=조사표[착과마디]),ROW(조사표[조사일자])-ROW(생육조사!$P$2)+1),1),2),"")</f>
        <v/>
      </c>
      <c r="HF13" s="87" t="str">
        <f t="array" ref="HF13">IFERROR(INDEX(조사표[],SMALL(IF((HH$1=조사표[개체번호])*(HK$1=조사표[줄기번호])*(HC13=조사표[열매마디]),ROW(조사표[조사일자])-ROW(생육조사!$P$2)+1),1),2),"")</f>
        <v/>
      </c>
      <c r="HG13" s="87" t="str">
        <f t="array" ref="HG13">IFERROR(INDEX(조사표[],SMALL(IF((HH$1=조사표[개체번호])*(HK$1=조사표[줄기번호])*(HC13=조사표[수확마디]),ROW(조사표[조사일자])-ROW(생육조사!$P$2)+1),1),2),"")</f>
        <v/>
      </c>
      <c r="HH13" s="90"/>
      <c r="HI13" s="90"/>
      <c r="HJ13" s="91"/>
      <c r="HK13" s="91"/>
      <c r="HL13" s="92"/>
      <c r="HM13" s="93">
        <v>11</v>
      </c>
      <c r="HN13" s="87" t="str">
        <f t="array" ref="HN13">IFERROR(INDEX(조사표[],SMALL(IF((HR$1=조사표[개체번호])*(HU$1=조사표[줄기번호])*(HM13=조사표[개화마디]),ROW(조사표[조사일자])-ROW(생육조사!$P$2)+1),1),2),"")</f>
        <v/>
      </c>
      <c r="HO13" s="87" t="str">
        <f t="array" ref="HO13">IFERROR(INDEX(조사표[],SMALL(IF((HR$1=조사표[개체번호])*(HU$1=조사표[줄기번호])*(HM13=조사표[착과마디]),ROW(조사표[조사일자])-ROW(생육조사!$P$2)+1),1),2),"")</f>
        <v/>
      </c>
      <c r="HP13" s="87" t="str">
        <f t="array" ref="HP13">IFERROR(INDEX(조사표[],SMALL(IF((HR$1=조사표[개체번호])*(HU$1=조사표[줄기번호])*(HM13=조사표[열매마디]),ROW(조사표[조사일자])-ROW(생육조사!$P$2)+1),1),2),"")</f>
        <v/>
      </c>
      <c r="HQ13" s="87" t="str">
        <f t="array" ref="HQ13">IFERROR(INDEX(조사표[],SMALL(IF((HR$1=조사표[개체번호])*(HU$1=조사표[줄기번호])*(HM13=조사표[수확마디]),ROW(조사표[조사일자])-ROW(생육조사!$P$2)+1),1),2),"")</f>
        <v/>
      </c>
      <c r="HR13" s="90"/>
      <c r="HS13" s="90"/>
      <c r="HT13" s="91"/>
      <c r="HU13" s="91"/>
      <c r="HV13" s="92"/>
      <c r="HW13" s="93">
        <v>11</v>
      </c>
      <c r="HX13" s="87" t="str">
        <f t="array" ref="HX13">IFERROR(INDEX(조사표[],SMALL(IF((IB$1=조사표[개체번호])*(IE$1=조사표[줄기번호])*(HW13=조사표[개화마디]),ROW(조사표[조사일자])-ROW(생육조사!$P$2)+1),1),2),"")</f>
        <v/>
      </c>
      <c r="HY13" s="87" t="str">
        <f t="array" ref="HY13">IFERROR(INDEX(조사표[],SMALL(IF((IB$1=조사표[개체번호])*(IE$1=조사표[줄기번호])*(HW13=조사표[착과마디]),ROW(조사표[조사일자])-ROW(생육조사!$P$2)+1),1),2),"")</f>
        <v/>
      </c>
      <c r="HZ13" s="87" t="str">
        <f t="array" ref="HZ13">IFERROR(INDEX(조사표[],SMALL(IF((IB$1=조사표[개체번호])*(IE$1=조사표[줄기번호])*(HW13=조사표[열매마디]),ROW(조사표[조사일자])-ROW(생육조사!$P$2)+1),1),2),"")</f>
        <v/>
      </c>
      <c r="IA13" s="87" t="str">
        <f t="array" ref="IA13">IFERROR(INDEX(조사표[],SMALL(IF((IB$1=조사표[개체번호])*(IE$1=조사표[줄기번호])*(HW13=조사표[수확마디]),ROW(조사표[조사일자])-ROW(생육조사!$P$2)+1),1),2),"")</f>
        <v/>
      </c>
      <c r="IB13" s="90"/>
      <c r="IC13" s="90"/>
      <c r="ID13" s="91"/>
      <c r="IE13" s="91"/>
      <c r="IF13" s="92"/>
      <c r="IG13" s="93">
        <v>11</v>
      </c>
      <c r="IH13" s="87" t="str">
        <f t="array" ref="IH13">IFERROR(INDEX(조사표[],SMALL(IF((IL$1=조사표[개체번호])*(IO$1=조사표[줄기번호])*(IG13=조사표[개화마디]),ROW(조사표[조사일자])-ROW(생육조사!$P$2)+1),1),2),"")</f>
        <v/>
      </c>
      <c r="II13" s="87" t="str">
        <f t="array" ref="II13">IFERROR(INDEX(조사표[],SMALL(IF((IL$1=조사표[개체번호])*(IO$1=조사표[줄기번호])*(IG13=조사표[착과마디]),ROW(조사표[조사일자])-ROW(생육조사!$P$2)+1),1),2),"")</f>
        <v/>
      </c>
      <c r="IJ13" s="87" t="str">
        <f t="array" ref="IJ13">IFERROR(INDEX(조사표[],SMALL(IF((IL$1=조사표[개체번호])*(IO$1=조사표[줄기번호])*(IG13=조사표[열매마디]),ROW(조사표[조사일자])-ROW(생육조사!$P$2)+1),1),2),"")</f>
        <v/>
      </c>
      <c r="IK13" s="87" t="str">
        <f t="array" ref="IK13">IFERROR(INDEX(조사표[],SMALL(IF((IL$1=조사표[개체번호])*(IO$1=조사표[줄기번호])*(IG13=조사표[수확마디]),ROW(조사표[조사일자])-ROW(생육조사!$P$2)+1),1),2),"")</f>
        <v/>
      </c>
      <c r="IL13" s="90"/>
      <c r="IM13" s="90"/>
      <c r="IN13" s="91"/>
      <c r="IO13" s="91"/>
      <c r="IP13" s="92"/>
      <c r="IQ13" s="93">
        <v>11</v>
      </c>
      <c r="IR13" s="87" t="str">
        <f t="array" ref="IR13">IFERROR(INDEX(조사표[],SMALL(IF((IV$1=조사표[개체번호])*(IY$1=조사표[줄기번호])*(IQ13=조사표[개화마디]),ROW(조사표[조사일자])-ROW(생육조사!$P$2)+1),1),2),"")</f>
        <v/>
      </c>
      <c r="IS13" s="87" t="str">
        <f t="array" ref="IS13">IFERROR(INDEX(조사표[],SMALL(IF((IV$1=조사표[개체번호])*(IY$1=조사표[줄기번호])*(IQ13=조사표[착과마디]),ROW(조사표[조사일자])-ROW(생육조사!$P$2)+1),1),2),"")</f>
        <v/>
      </c>
      <c r="IT13" s="87" t="str">
        <f t="array" ref="IT13">IFERROR(INDEX(조사표[],SMALL(IF((IV$1=조사표[개체번호])*(IY$1=조사표[줄기번호])*(IQ13=조사표[열매마디]),ROW(조사표[조사일자])-ROW(생육조사!$P$2)+1),1),2),"")</f>
        <v/>
      </c>
      <c r="IU13" s="87" t="str">
        <f t="array" ref="IU13">IFERROR(INDEX(조사표[],SMALL(IF((IV$1=조사표[개체번호])*(IY$1=조사표[줄기번호])*(IQ13=조사표[수확마디]),ROW(조사표[조사일자])-ROW(생육조사!$P$2)+1),1),2),"")</f>
        <v/>
      </c>
      <c r="IV13" s="90"/>
      <c r="IW13" s="90"/>
      <c r="IX13" s="91"/>
      <c r="IY13" s="91"/>
      <c r="IZ13" s="92"/>
      <c r="JA13" s="93">
        <v>11</v>
      </c>
      <c r="JB13" s="87" t="str">
        <f t="array" ref="JB13">IFERROR(INDEX(조사표[],SMALL(IF((JF$1=조사표[개체번호])*(JI$1=조사표[줄기번호])*(JA13=조사표[개화마디]),ROW(조사표[조사일자])-ROW(생육조사!$P$2)+1),1),2),"")</f>
        <v/>
      </c>
      <c r="JC13" s="87" t="str">
        <f t="array" ref="JC13">IFERROR(INDEX(조사표[],SMALL(IF((JF$1=조사표[개체번호])*(JI$1=조사표[줄기번호])*(JA13=조사표[착과마디]),ROW(조사표[조사일자])-ROW(생육조사!$P$2)+1),1),2),"")</f>
        <v/>
      </c>
      <c r="JD13" s="87" t="str">
        <f t="array" ref="JD13">IFERROR(INDEX(조사표[],SMALL(IF((JF$1=조사표[개체번호])*(JI$1=조사표[줄기번호])*(JA13=조사표[열매마디]),ROW(조사표[조사일자])-ROW(생육조사!$P$2)+1),1),2),"")</f>
        <v/>
      </c>
      <c r="JE13" s="87" t="str">
        <f t="array" ref="JE13">IFERROR(INDEX(조사표[],SMALL(IF((JF$1=조사표[개체번호])*(JI$1=조사표[줄기번호])*(JA13=조사표[수확마디]),ROW(조사표[조사일자])-ROW(생육조사!$P$2)+1),1),2),"")</f>
        <v/>
      </c>
      <c r="JF13" s="90"/>
      <c r="JG13" s="90"/>
      <c r="JH13" s="91"/>
      <c r="JI13" s="91"/>
      <c r="JJ13" s="92"/>
      <c r="JK13" s="93">
        <v>11</v>
      </c>
      <c r="JL13" s="87" t="str">
        <f t="array" ref="JL13">IFERROR(INDEX(조사표[],SMALL(IF((JP$1=조사표[개체번호])*(JS$1=조사표[줄기번호])*(JK13=조사표[개화마디]),ROW(조사표[조사일자])-ROW(생육조사!$P$2)+1),1),2),"")</f>
        <v/>
      </c>
      <c r="JM13" s="87" t="str">
        <f t="array" ref="JM13">IFERROR(INDEX(조사표[],SMALL(IF((JP$1=조사표[개체번호])*(JS$1=조사표[줄기번호])*(JK13=조사표[착과마디]),ROW(조사표[조사일자])-ROW(생육조사!$P$2)+1),1),2),"")</f>
        <v/>
      </c>
      <c r="JN13" s="87" t="str">
        <f t="array" ref="JN13">IFERROR(INDEX(조사표[],SMALL(IF((JP$1=조사표[개체번호])*(JS$1=조사표[줄기번호])*(JK13=조사표[열매마디]),ROW(조사표[조사일자])-ROW(생육조사!$P$2)+1),1),2),"")</f>
        <v/>
      </c>
      <c r="JO13" s="87" t="str">
        <f t="array" ref="JO13">IFERROR(INDEX(조사표[],SMALL(IF((JP$1=조사표[개체번호])*(JS$1=조사표[줄기번호])*(JK13=조사표[수확마디]),ROW(조사표[조사일자])-ROW(생육조사!$P$2)+1),1),2),"")</f>
        <v/>
      </c>
      <c r="JP13" s="90"/>
      <c r="JQ13" s="90"/>
      <c r="JR13" s="91"/>
      <c r="JS13" s="91"/>
      <c r="JT13" s="92"/>
      <c r="JU13" s="93">
        <v>11</v>
      </c>
      <c r="JV13" s="87" t="str">
        <f t="array" ref="JV13">IFERROR(INDEX(조사표[],SMALL(IF((JZ$1=조사표[개체번호])*(KC$1=조사표[줄기번호])*(JU13=조사표[개화마디]),ROW(조사표[조사일자])-ROW(생육조사!$P$2)+1),1),2),"")</f>
        <v/>
      </c>
      <c r="JW13" s="87" t="str">
        <f t="array" ref="JW13">IFERROR(INDEX(조사표[],SMALL(IF((JZ$1=조사표[개체번호])*(KC$1=조사표[줄기번호])*(JU13=조사표[착과마디]),ROW(조사표[조사일자])-ROW(생육조사!$P$2)+1),1),2),"")</f>
        <v/>
      </c>
      <c r="JX13" s="87" t="str">
        <f t="array" ref="JX13">IFERROR(INDEX(조사표[],SMALL(IF((JZ$1=조사표[개체번호])*(KC$1=조사표[줄기번호])*(JU13=조사표[열매마디]),ROW(조사표[조사일자])-ROW(생육조사!$P$2)+1),1),2),"")</f>
        <v/>
      </c>
      <c r="JY13" s="87" t="str">
        <f t="array" ref="JY13">IFERROR(INDEX(조사표[],SMALL(IF((JZ$1=조사표[개체번호])*(KC$1=조사표[줄기번호])*(JU13=조사표[수확마디]),ROW(조사표[조사일자])-ROW(생육조사!$P$2)+1),1),2),"")</f>
        <v/>
      </c>
      <c r="JZ13" s="90"/>
      <c r="KA13" s="90"/>
      <c r="KB13" s="91"/>
      <c r="KC13" s="91"/>
      <c r="KD13" s="92"/>
      <c r="KE13" s="93">
        <v>11</v>
      </c>
      <c r="KF13" s="87" t="str">
        <f t="array" ref="KF13">IFERROR(INDEX(조사표[],SMALL(IF((KJ$1=조사표[개체번호])*(KM$1=조사표[줄기번호])*(KE13=조사표[개화마디]),ROW(조사표[조사일자])-ROW(생육조사!$P$2)+1),1),2),"")</f>
        <v/>
      </c>
      <c r="KG13" s="87" t="str">
        <f t="array" ref="KG13">IFERROR(INDEX(조사표[],SMALL(IF((KJ$1=조사표[개체번호])*(KM$1=조사표[줄기번호])*(KE13=조사표[착과마디]),ROW(조사표[조사일자])-ROW(생육조사!$P$2)+1),1),2),"")</f>
        <v/>
      </c>
      <c r="KH13" s="87" t="str">
        <f t="array" ref="KH13">IFERROR(INDEX(조사표[],SMALL(IF((KJ$1=조사표[개체번호])*(KM$1=조사표[줄기번호])*(KE13=조사표[열매마디]),ROW(조사표[조사일자])-ROW(생육조사!$P$2)+1),1),2),"")</f>
        <v/>
      </c>
      <c r="KI13" s="87" t="str">
        <f t="array" ref="KI13">IFERROR(INDEX(조사표[],SMALL(IF((KJ$1=조사표[개체번호])*(KM$1=조사표[줄기번호])*(KE13=조사표[수확마디]),ROW(조사표[조사일자])-ROW(생육조사!$P$2)+1),1),2),"")</f>
        <v/>
      </c>
      <c r="KJ13" s="90"/>
      <c r="KK13" s="90"/>
      <c r="KL13" s="91"/>
      <c r="KM13" s="91"/>
      <c r="KN13" s="92"/>
    </row>
    <row r="14" spans="1:300">
      <c r="A14" s="15">
        <v>12</v>
      </c>
      <c r="B14" s="6" t="str">
        <f t="array" ref="B14">IFERROR(INDEX(조사표[],SMALL(IF((F$1=조사표[개체번호])*(I$1=조사표[줄기번호])*(A14=조사표[개화마디]),ROW(조사표[조사일자])-ROW(생육조사!$P$2)+1),1),2),"")</f>
        <v/>
      </c>
      <c r="C14" s="6" t="str">
        <f t="array" ref="C14">IFERROR(INDEX(조사표[],SMALL(IF((F$1=조사표[개체번호])*(I$1=조사표[줄기번호])*(A14=조사표[착과마디]),ROW(조사표[조사일자])-ROW(생육조사!$P$2)+1),1),2),"")</f>
        <v/>
      </c>
      <c r="D14" s="6" t="str">
        <f t="array" ref="D14">IFERROR(INDEX(조사표[],SMALL(IF((F$1=조사표[개체번호])*(I$1=조사표[줄기번호])*(A14=조사표[열매마디]),ROW(조사표[조사일자])-ROW(생육조사!$P$2)+1),1),2),"")</f>
        <v/>
      </c>
      <c r="E14" s="6" t="str">
        <f t="array" ref="E14">IFERROR(INDEX(조사표[],SMALL(IF((F$1=조사표[개체번호])*(I$1=조사표[줄기번호])*(A14=조사표[수확마디]),ROW(조사표[조사일자])-ROW(생육조사!$P$2)+1),1),2),"")</f>
        <v/>
      </c>
      <c r="F14" s="19"/>
      <c r="G14" s="19"/>
      <c r="H14" s="20"/>
      <c r="I14" s="20"/>
      <c r="J14" s="21"/>
      <c r="K14" s="86">
        <v>12</v>
      </c>
      <c r="L14" s="6" t="str">
        <f t="array" ref="L14">IFERROR(INDEX(조사표[],SMALL(IF((P$1=조사표[개체번호])*(S$1=조사표[줄기번호])*(K14=조사표[개화마디]),ROW(조사표[조사일자])-ROW(생육조사!$P$2)+1),1),2),"")</f>
        <v/>
      </c>
      <c r="M14" s="6" t="str">
        <f t="array" ref="M14">IFERROR(INDEX(조사표[],SMALL(IF((P$1=조사표[개체번호])*(S$1=조사표[줄기번호])*(K14=조사표[착과마디]),ROW(조사표[조사일자])-ROW(생육조사!$P$2)+1),1),2),"")</f>
        <v/>
      </c>
      <c r="N14" s="6" t="str">
        <f t="array" ref="N14">IFERROR(INDEX(조사표[],SMALL(IF((P$1=조사표[개체번호])*(S$1=조사표[줄기번호])*(K14=조사표[열매마디]),ROW(조사표[조사일자])-ROW(생육조사!$P$2)+1),1),2),"")</f>
        <v/>
      </c>
      <c r="O14" s="6" t="str">
        <f t="array" ref="O14">IFERROR(INDEX(조사표[],SMALL(IF((P$1=조사표[개체번호])*(S$1=조사표[줄기번호])*(K14=조사표[수확마디]),ROW(조사표[조사일자])-ROW(생육조사!$P$2)+1),1),2),"")</f>
        <v/>
      </c>
      <c r="P14" s="19"/>
      <c r="Q14" s="19"/>
      <c r="R14" s="20"/>
      <c r="S14" s="20"/>
      <c r="T14" s="21"/>
      <c r="U14" s="88">
        <v>12</v>
      </c>
      <c r="V14" s="87" t="str">
        <f t="array" ref="V14">IFERROR(INDEX(조사표[],SMALL(IF((Z$1=조사표[개체번호])*(AC$1=조사표[줄기번호])*(U14=조사표[개화마디]),ROW(조사표[조사일자])-ROW(생육조사!$P$2)+1),1),2),"")</f>
        <v/>
      </c>
      <c r="W14" s="87" t="str">
        <f t="array" ref="W14">IFERROR(INDEX(조사표[],SMALL(IF((Z$1=조사표[개체번호])*(AC$1=조사표[줄기번호])*(U14=조사표[착과마디]),ROW(조사표[조사일자])-ROW(생육조사!$P$2)+1),1),2),"")</f>
        <v/>
      </c>
      <c r="X14" s="87" t="str">
        <f t="array" ref="X14">IFERROR(INDEX(조사표[],SMALL(IF((Z$1=조사표[개체번호])*(AC$1=조사표[줄기번호])*(U14=조사표[열매마디]),ROW(조사표[조사일자])-ROW(생육조사!$P$2)+1),1),2),"")</f>
        <v/>
      </c>
      <c r="Y14" s="87" t="str">
        <f t="array" ref="Y14">IFERROR(INDEX(조사표[],SMALL(IF((Z$1=조사표[개체번호])*(AC$1=조사표[줄기번호])*(U14=조사표[수확마디]),ROW(조사표[조사일자])-ROW(생육조사!$P$2)+1),1),2),"")</f>
        <v/>
      </c>
      <c r="Z14" s="90"/>
      <c r="AA14" s="90"/>
      <c r="AB14" s="91"/>
      <c r="AC14" s="91"/>
      <c r="AD14" s="92"/>
      <c r="AE14" s="88">
        <v>12</v>
      </c>
      <c r="AF14" s="87" t="str">
        <f t="array" ref="AF14">IFERROR(INDEX(조사표[],SMALL(IF((AJ$1=조사표[개체번호])*(AM$1=조사표[줄기번호])*(AE14=조사표[개화마디]),ROW(조사표[조사일자])-ROW(생육조사!$P$2)+1),1),2),"")</f>
        <v/>
      </c>
      <c r="AG14" s="87" t="str">
        <f t="array" ref="AG14">IFERROR(INDEX(조사표[],SMALL(IF((AJ$1=조사표[개체번호])*(AM$1=조사표[줄기번호])*(AE14=조사표[착과마디]),ROW(조사표[조사일자])-ROW(생육조사!$P$2)+1),1),2),"")</f>
        <v/>
      </c>
      <c r="AH14" s="87" t="str">
        <f t="array" ref="AH14">IFERROR(INDEX(조사표[],SMALL(IF((AJ$1=조사표[개체번호])*(AM$1=조사표[줄기번호])*(AE14=조사표[열매마디]),ROW(조사표[조사일자])-ROW(생육조사!$P$2)+1),1),2),"")</f>
        <v/>
      </c>
      <c r="AI14" s="87" t="str">
        <f t="array" ref="AI14">IFERROR(INDEX(조사표[],SMALL(IF((AJ$1=조사표[개체번호])*(AM$1=조사표[줄기번호])*(AE14=조사표[수확마디]),ROW(조사표[조사일자])-ROW(생육조사!$P$2)+1),1),2),"")</f>
        <v/>
      </c>
      <c r="AJ14" s="90"/>
      <c r="AK14" s="90"/>
      <c r="AL14" s="91"/>
      <c r="AM14" s="91"/>
      <c r="AN14" s="92"/>
      <c r="AO14" s="88">
        <v>12</v>
      </c>
      <c r="AP14" s="87" t="str">
        <f t="array" ref="AP14">IFERROR(INDEX(조사표[],SMALL(IF((AT$1=조사표[개체번호])*(AW$1=조사표[줄기번호])*(AO14=조사표[개화마디]),ROW(조사표[조사일자])-ROW(생육조사!$P$2)+1),1),2),"")</f>
        <v/>
      </c>
      <c r="AQ14" s="87" t="str">
        <f t="array" ref="AQ14">IFERROR(INDEX(조사표[],SMALL(IF((AT$1=조사표[개체번호])*(AW$1=조사표[줄기번호])*(AO14=조사표[착과마디]),ROW(조사표[조사일자])-ROW(생육조사!$P$2)+1),1),2),"")</f>
        <v/>
      </c>
      <c r="AR14" s="87" t="str">
        <f t="array" ref="AR14">IFERROR(INDEX(조사표[],SMALL(IF((AT$1=조사표[개체번호])*(AW$1=조사표[줄기번호])*(AO14=조사표[열매마디]),ROW(조사표[조사일자])-ROW(생육조사!$P$2)+1),1),2),"")</f>
        <v/>
      </c>
      <c r="AS14" s="87" t="str">
        <f t="array" ref="AS14">IFERROR(INDEX(조사표[],SMALL(IF((AT$1=조사표[개체번호])*(AW$1=조사표[줄기번호])*(AO14=조사표[수확마디]),ROW(조사표[조사일자])-ROW(생육조사!$P$2)+1),1),2),"")</f>
        <v/>
      </c>
      <c r="AT14" s="90"/>
      <c r="AU14" s="90"/>
      <c r="AV14" s="91"/>
      <c r="AW14" s="91"/>
      <c r="AX14" s="92"/>
      <c r="AY14" s="88">
        <v>12</v>
      </c>
      <c r="AZ14" s="87" t="str">
        <f t="array" ref="AZ14">IFERROR(INDEX(조사표[],SMALL(IF((BD$1=조사표[개체번호])*(BG$1=조사표[줄기번호])*(AY14=조사표[개화마디]),ROW(조사표[조사일자])-ROW(생육조사!$P$2)+1),1),2),"")</f>
        <v/>
      </c>
      <c r="BA14" s="87" t="str">
        <f t="array" ref="BA14">IFERROR(INDEX(조사표[],SMALL(IF((BD$1=조사표[개체번호])*(BG$1=조사표[줄기번호])*(AY14=조사표[착과마디]),ROW(조사표[조사일자])-ROW(생육조사!$P$2)+1),1),2),"")</f>
        <v/>
      </c>
      <c r="BB14" s="87" t="str">
        <f t="array" ref="BB14">IFERROR(INDEX(조사표[],SMALL(IF((BD$1=조사표[개체번호])*(BG$1=조사표[줄기번호])*(AY14=조사표[열매마디]),ROW(조사표[조사일자])-ROW(생육조사!$P$2)+1),1),2),"")</f>
        <v/>
      </c>
      <c r="BC14" s="87" t="str">
        <f t="array" ref="BC14">IFERROR(INDEX(조사표[],SMALL(IF((BD$1=조사표[개체번호])*(BG$1=조사표[줄기번호])*(AY14=조사표[수확마디]),ROW(조사표[조사일자])-ROW(생육조사!$P$2)+1),1),2),"")</f>
        <v/>
      </c>
      <c r="BD14" s="90"/>
      <c r="BE14" s="90"/>
      <c r="BF14" s="91"/>
      <c r="BG14" s="91"/>
      <c r="BH14" s="92"/>
      <c r="BI14" s="88">
        <v>12</v>
      </c>
      <c r="BJ14" s="87" t="str">
        <f t="array" ref="BJ14">IFERROR(INDEX(조사표[],SMALL(IF((BN$1=조사표[개체번호])*(BQ$1=조사표[줄기번호])*(BI14=조사표[개화마디]),ROW(조사표[조사일자])-ROW(생육조사!$P$2)+1),1),2),"")</f>
        <v/>
      </c>
      <c r="BK14" s="87" t="str">
        <f t="array" ref="BK14">IFERROR(INDEX(조사표[],SMALL(IF((BN$1=조사표[개체번호])*(BQ$1=조사표[줄기번호])*(BI14=조사표[착과마디]),ROW(조사표[조사일자])-ROW(생육조사!$P$2)+1),1),2),"")</f>
        <v/>
      </c>
      <c r="BL14" s="87" t="str">
        <f t="array" ref="BL14">IFERROR(INDEX(조사표[],SMALL(IF((BN$1=조사표[개체번호])*(BQ$1=조사표[줄기번호])*(BI14=조사표[열매마디]),ROW(조사표[조사일자])-ROW(생육조사!$P$2)+1),1),2),"")</f>
        <v/>
      </c>
      <c r="BM14" s="87" t="str">
        <f t="array" ref="BM14">IFERROR(INDEX(조사표[],SMALL(IF((BN$1=조사표[개체번호])*(BQ$1=조사표[줄기번호])*(BI14=조사표[수확마디]),ROW(조사표[조사일자])-ROW(생육조사!$P$2)+1),1),2),"")</f>
        <v/>
      </c>
      <c r="BN14" s="90"/>
      <c r="BO14" s="90"/>
      <c r="BP14" s="91"/>
      <c r="BQ14" s="91"/>
      <c r="BR14" s="92"/>
      <c r="BS14" s="88">
        <v>12</v>
      </c>
      <c r="BT14" s="87" t="str">
        <f t="array" ref="BT14">IFERROR(INDEX(조사표[],SMALL(IF((BX$1=조사표[개체번호])*(CA$1=조사표[줄기번호])*(BS14=조사표[개화마디]),ROW(조사표[조사일자])-ROW(생육조사!$P$2)+1),1),2),"")</f>
        <v/>
      </c>
      <c r="BU14" s="87" t="str">
        <f t="array" ref="BU14">IFERROR(INDEX(조사표[],SMALL(IF((BX$1=조사표[개체번호])*(CA$1=조사표[줄기번호])*(BS14=조사표[착과마디]),ROW(조사표[조사일자])-ROW(생육조사!$P$2)+1),1),2),"")</f>
        <v/>
      </c>
      <c r="BV14" s="87" t="str">
        <f t="array" ref="BV14">IFERROR(INDEX(조사표[],SMALL(IF((BX$1=조사표[개체번호])*(CA$1=조사표[줄기번호])*(BS14=조사표[열매마디]),ROW(조사표[조사일자])-ROW(생육조사!$P$2)+1),1),2),"")</f>
        <v/>
      </c>
      <c r="BW14" s="87" t="str">
        <f t="array" ref="BW14">IFERROR(INDEX(조사표[],SMALL(IF((BX$1=조사표[개체번호])*(CA$1=조사표[줄기번호])*(BS14=조사표[수확마디]),ROW(조사표[조사일자])-ROW(생육조사!$P$2)+1),1),2),"")</f>
        <v/>
      </c>
      <c r="BX14" s="90"/>
      <c r="BY14" s="90"/>
      <c r="BZ14" s="91"/>
      <c r="CA14" s="91"/>
      <c r="CB14" s="92"/>
      <c r="CC14" s="88">
        <v>12</v>
      </c>
      <c r="CD14" s="87" t="str">
        <f t="array" ref="CD14">IFERROR(INDEX(조사표[],SMALL(IF((CH$1=조사표[개체번호])*(CK$1=조사표[줄기번호])*(CC14=조사표[개화마디]),ROW(조사표[조사일자])-ROW(생육조사!$P$2)+1),1),2),"")</f>
        <v/>
      </c>
      <c r="CE14" s="87" t="str">
        <f t="array" ref="CE14">IFERROR(INDEX(조사표[],SMALL(IF((CH$1=조사표[개체번호])*(CK$1=조사표[줄기번호])*(CC14=조사표[착과마디]),ROW(조사표[조사일자])-ROW(생육조사!$P$2)+1),1),2),"")</f>
        <v/>
      </c>
      <c r="CF14" s="87" t="str">
        <f t="array" ref="CF14">IFERROR(INDEX(조사표[],SMALL(IF((CH$1=조사표[개체번호])*(CK$1=조사표[줄기번호])*(CC14=조사표[열매마디]),ROW(조사표[조사일자])-ROW(생육조사!$P$2)+1),1),2),"")</f>
        <v/>
      </c>
      <c r="CG14" s="87" t="str">
        <f t="array" ref="CG14">IFERROR(INDEX(조사표[],SMALL(IF((CH$1=조사표[개체번호])*(CK$1=조사표[줄기번호])*(CC14=조사표[수확마디]),ROW(조사표[조사일자])-ROW(생육조사!$P$2)+1),1),2),"")</f>
        <v/>
      </c>
      <c r="CH14" s="90"/>
      <c r="CI14" s="90"/>
      <c r="CJ14" s="91"/>
      <c r="CK14" s="91"/>
      <c r="CL14" s="92"/>
      <c r="CM14" s="88">
        <v>12</v>
      </c>
      <c r="CN14" s="87" t="str">
        <f t="array" ref="CN14">IFERROR(INDEX(조사표[],SMALL(IF((CR$1=조사표[개체번호])*(CU$1=조사표[줄기번호])*(CM14=조사표[개화마디]),ROW(조사표[조사일자])-ROW(생육조사!$P$2)+1),1),2),"")</f>
        <v/>
      </c>
      <c r="CO14" s="87" t="str">
        <f t="array" ref="CO14">IFERROR(INDEX(조사표[],SMALL(IF((CR$1=조사표[개체번호])*(CU$1=조사표[줄기번호])*(CM14=조사표[착과마디]),ROW(조사표[조사일자])-ROW(생육조사!$P$2)+1),1),2),"")</f>
        <v/>
      </c>
      <c r="CP14" s="87" t="str">
        <f t="array" ref="CP14">IFERROR(INDEX(조사표[],SMALL(IF((CR$1=조사표[개체번호])*(CU$1=조사표[줄기번호])*(CM14=조사표[열매마디]),ROW(조사표[조사일자])-ROW(생육조사!$P$2)+1),1),2),"")</f>
        <v/>
      </c>
      <c r="CQ14" s="87" t="str">
        <f t="array" ref="CQ14">IFERROR(INDEX(조사표[],SMALL(IF((CR$1=조사표[개체번호])*(CU$1=조사표[줄기번호])*(CM14=조사표[수확마디]),ROW(조사표[조사일자])-ROW(생육조사!$P$2)+1),1),2),"")</f>
        <v/>
      </c>
      <c r="CR14" s="90"/>
      <c r="CS14" s="90"/>
      <c r="CT14" s="91"/>
      <c r="CU14" s="91"/>
      <c r="CV14" s="92"/>
      <c r="CW14" s="88">
        <v>12</v>
      </c>
      <c r="CX14" s="87" t="str">
        <f t="array" ref="CX14">IFERROR(INDEX(조사표[],SMALL(IF((DB$1=조사표[개체번호])*(DE$1=조사표[줄기번호])*(CW14=조사표[개화마디]),ROW(조사표[조사일자])-ROW(생육조사!$P$2)+1),1),2),"")</f>
        <v/>
      </c>
      <c r="CY14" s="87" t="str">
        <f t="array" ref="CY14">IFERROR(INDEX(조사표[],SMALL(IF((DB$1=조사표[개체번호])*(DE$1=조사표[줄기번호])*(CW14=조사표[착과마디]),ROW(조사표[조사일자])-ROW(생육조사!$P$2)+1),1),2),"")</f>
        <v/>
      </c>
      <c r="CZ14" s="87" t="str">
        <f t="array" ref="CZ14">IFERROR(INDEX(조사표[],SMALL(IF((DB$1=조사표[개체번호])*(DE$1=조사표[줄기번호])*(CW14=조사표[열매마디]),ROW(조사표[조사일자])-ROW(생육조사!$P$2)+1),1),2),"")</f>
        <v/>
      </c>
      <c r="DA14" s="87" t="str">
        <f t="array" ref="DA14">IFERROR(INDEX(조사표[],SMALL(IF((DB$1=조사표[개체번호])*(DE$1=조사표[줄기번호])*(CW14=조사표[수확마디]),ROW(조사표[조사일자])-ROW(생육조사!$P$2)+1),1),2),"")</f>
        <v/>
      </c>
      <c r="DB14" s="90"/>
      <c r="DC14" s="90"/>
      <c r="DD14" s="91"/>
      <c r="DE14" s="91"/>
      <c r="DF14" s="92"/>
      <c r="DG14" s="88">
        <v>12</v>
      </c>
      <c r="DH14" s="87" t="str">
        <f t="array" ref="DH14">IFERROR(INDEX(조사표[],SMALL(IF((DL$1=조사표[개체번호])*(DO$1=조사표[줄기번호])*(DG14=조사표[개화마디]),ROW(조사표[조사일자])-ROW(생육조사!$P$2)+1),1),2),"")</f>
        <v/>
      </c>
      <c r="DI14" s="87" t="str">
        <f t="array" ref="DI14">IFERROR(INDEX(조사표[],SMALL(IF((DL$1=조사표[개체번호])*(DO$1=조사표[줄기번호])*(DG14=조사표[착과마디]),ROW(조사표[조사일자])-ROW(생육조사!$P$2)+1),1),2),"")</f>
        <v/>
      </c>
      <c r="DJ14" s="87" t="str">
        <f t="array" ref="DJ14">IFERROR(INDEX(조사표[],SMALL(IF((DL$1=조사표[개체번호])*(DO$1=조사표[줄기번호])*(DG14=조사표[열매마디]),ROW(조사표[조사일자])-ROW(생육조사!$P$2)+1),1),2),"")</f>
        <v/>
      </c>
      <c r="DK14" s="87" t="str">
        <f t="array" ref="DK14">IFERROR(INDEX(조사표[],SMALL(IF((DL$1=조사표[개체번호])*(DO$1=조사표[줄기번호])*(DG14=조사표[수확마디]),ROW(조사표[조사일자])-ROW(생육조사!$P$2)+1),1),2),"")</f>
        <v/>
      </c>
      <c r="DL14" s="90"/>
      <c r="DM14" s="90"/>
      <c r="DN14" s="91"/>
      <c r="DO14" s="91"/>
      <c r="DP14" s="92"/>
      <c r="DQ14" s="88">
        <v>12</v>
      </c>
      <c r="DR14" s="87" t="str">
        <f t="array" ref="DR14">IFERROR(INDEX(조사표[],SMALL(IF((DV$1=조사표[개체번호])*(DY$1=조사표[줄기번호])*(DQ14=조사표[개화마디]),ROW(조사표[조사일자])-ROW(생육조사!$P$2)+1),1),2),"")</f>
        <v/>
      </c>
      <c r="DS14" s="87" t="str">
        <f t="array" ref="DS14">IFERROR(INDEX(조사표[],SMALL(IF((DV$1=조사표[개체번호])*(DY$1=조사표[줄기번호])*(DQ14=조사표[착과마디]),ROW(조사표[조사일자])-ROW(생육조사!$P$2)+1),1),2),"")</f>
        <v/>
      </c>
      <c r="DT14" s="87" t="str">
        <f t="array" ref="DT14">IFERROR(INDEX(조사표[],SMALL(IF((DV$1=조사표[개체번호])*(DY$1=조사표[줄기번호])*(DQ14=조사표[열매마디]),ROW(조사표[조사일자])-ROW(생육조사!$P$2)+1),1),2),"")</f>
        <v/>
      </c>
      <c r="DU14" s="87" t="str">
        <f t="array" ref="DU14">IFERROR(INDEX(조사표[],SMALL(IF((DV$1=조사표[개체번호])*(DY$1=조사표[줄기번호])*(DQ14=조사표[수확마디]),ROW(조사표[조사일자])-ROW(생육조사!$P$2)+1),1),2),"")</f>
        <v/>
      </c>
      <c r="DV14" s="90"/>
      <c r="DW14" s="90"/>
      <c r="DX14" s="91"/>
      <c r="DY14" s="91"/>
      <c r="DZ14" s="92"/>
      <c r="EA14" s="88">
        <v>12</v>
      </c>
      <c r="EB14" s="87" t="str">
        <f t="array" ref="EB14">IFERROR(INDEX(조사표[],SMALL(IF((EF$1=조사표[개체번호])*(EI$1=조사표[줄기번호])*(EA14=조사표[개화마디]),ROW(조사표[조사일자])-ROW(생육조사!$P$2)+1),1),2),"")</f>
        <v/>
      </c>
      <c r="EC14" s="87" t="str">
        <f t="array" ref="EC14">IFERROR(INDEX(조사표[],SMALL(IF((EF$1=조사표[개체번호])*(EI$1=조사표[줄기번호])*(EA14=조사표[착과마디]),ROW(조사표[조사일자])-ROW(생육조사!$P$2)+1),1),2),"")</f>
        <v/>
      </c>
      <c r="ED14" s="87" t="str">
        <f t="array" ref="ED14">IFERROR(INDEX(조사표[],SMALL(IF((EF$1=조사표[개체번호])*(EI$1=조사표[줄기번호])*(EA14=조사표[열매마디]),ROW(조사표[조사일자])-ROW(생육조사!$P$2)+1),1),2),"")</f>
        <v/>
      </c>
      <c r="EE14" s="87" t="str">
        <f t="array" ref="EE14">IFERROR(INDEX(조사표[],SMALL(IF((EF$1=조사표[개체번호])*(EI$1=조사표[줄기번호])*(EA14=조사표[수확마디]),ROW(조사표[조사일자])-ROW(생육조사!$P$2)+1),1),2),"")</f>
        <v/>
      </c>
      <c r="EF14" s="90"/>
      <c r="EG14" s="90"/>
      <c r="EH14" s="91"/>
      <c r="EI14" s="91"/>
      <c r="EJ14" s="92"/>
      <c r="EK14" s="88">
        <v>12</v>
      </c>
      <c r="EL14" s="87" t="str">
        <f t="array" ref="EL14">IFERROR(INDEX(조사표[],SMALL(IF((EP$1=조사표[개체번호])*(ES$1=조사표[줄기번호])*(EK14=조사표[개화마디]),ROW(조사표[조사일자])-ROW(생육조사!$P$2)+1),1),2),"")</f>
        <v/>
      </c>
      <c r="EM14" s="87" t="str">
        <f t="array" ref="EM14">IFERROR(INDEX(조사표[],SMALL(IF((EP$1=조사표[개체번호])*(ES$1=조사표[줄기번호])*(EK14=조사표[착과마디]),ROW(조사표[조사일자])-ROW(생육조사!$P$2)+1),1),2),"")</f>
        <v/>
      </c>
      <c r="EN14" s="87" t="str">
        <f t="array" ref="EN14">IFERROR(INDEX(조사표[],SMALL(IF((EP$1=조사표[개체번호])*(ES$1=조사표[줄기번호])*(EK14=조사표[열매마디]),ROW(조사표[조사일자])-ROW(생육조사!$P$2)+1),1),2),"")</f>
        <v/>
      </c>
      <c r="EO14" s="87" t="str">
        <f t="array" ref="EO14">IFERROR(INDEX(조사표[],SMALL(IF((EP$1=조사표[개체번호])*(ES$1=조사표[줄기번호])*(EK14=조사표[수확마디]),ROW(조사표[조사일자])-ROW(생육조사!$P$2)+1),1),2),"")</f>
        <v/>
      </c>
      <c r="EP14" s="90"/>
      <c r="EQ14" s="90"/>
      <c r="ER14" s="91"/>
      <c r="ES14" s="91"/>
      <c r="ET14" s="92"/>
      <c r="EU14" s="88">
        <v>12</v>
      </c>
      <c r="EV14" s="87" t="str">
        <f t="array" ref="EV14">IFERROR(INDEX(조사표[],SMALL(IF((EZ$1=조사표[개체번호])*(FC$1=조사표[줄기번호])*(EU14=조사표[개화마디]),ROW(조사표[조사일자])-ROW(생육조사!$P$2)+1),1),2),"")</f>
        <v/>
      </c>
      <c r="EW14" s="87" t="str">
        <f t="array" ref="EW14">IFERROR(INDEX(조사표[],SMALL(IF((EZ$1=조사표[개체번호])*(FC$1=조사표[줄기번호])*(EU14=조사표[착과마디]),ROW(조사표[조사일자])-ROW(생육조사!$P$2)+1),1),2),"")</f>
        <v/>
      </c>
      <c r="EX14" s="87" t="str">
        <f t="array" ref="EX14">IFERROR(INDEX(조사표[],SMALL(IF((EZ$1=조사표[개체번호])*(FC$1=조사표[줄기번호])*(EU14=조사표[열매마디]),ROW(조사표[조사일자])-ROW(생육조사!$P$2)+1),1),2),"")</f>
        <v/>
      </c>
      <c r="EY14" s="87" t="str">
        <f t="array" ref="EY14">IFERROR(INDEX(조사표[],SMALL(IF((EZ$1=조사표[개체번호])*(FC$1=조사표[줄기번호])*(EU14=조사표[수확마디]),ROW(조사표[조사일자])-ROW(생육조사!$P$2)+1),1),2),"")</f>
        <v/>
      </c>
      <c r="EZ14" s="90"/>
      <c r="FA14" s="90"/>
      <c r="FB14" s="91"/>
      <c r="FC14" s="91"/>
      <c r="FD14" s="92"/>
      <c r="FE14" s="88">
        <v>12</v>
      </c>
      <c r="FF14" s="87" t="str">
        <f t="array" ref="FF14">IFERROR(INDEX(조사표[],SMALL(IF((FJ$1=조사표[개체번호])*(FM$1=조사표[줄기번호])*(FE14=조사표[개화마디]),ROW(조사표[조사일자])-ROW(생육조사!$P$2)+1),1),2),"")</f>
        <v/>
      </c>
      <c r="FG14" s="87" t="str">
        <f t="array" ref="FG14">IFERROR(INDEX(조사표[],SMALL(IF((FJ$1=조사표[개체번호])*(FM$1=조사표[줄기번호])*(FE14=조사표[착과마디]),ROW(조사표[조사일자])-ROW(생육조사!$P$2)+1),1),2),"")</f>
        <v/>
      </c>
      <c r="FH14" s="87" t="str">
        <f t="array" ref="FH14">IFERROR(INDEX(조사표[],SMALL(IF((FJ$1=조사표[개체번호])*(FM$1=조사표[줄기번호])*(FE14=조사표[열매마디]),ROW(조사표[조사일자])-ROW(생육조사!$P$2)+1),1),2),"")</f>
        <v/>
      </c>
      <c r="FI14" s="87" t="str">
        <f t="array" ref="FI14">IFERROR(INDEX(조사표[],SMALL(IF((FJ$1=조사표[개체번호])*(FM$1=조사표[줄기번호])*(FE14=조사표[수확마디]),ROW(조사표[조사일자])-ROW(생육조사!$P$2)+1),1),2),"")</f>
        <v/>
      </c>
      <c r="FJ14" s="90"/>
      <c r="FK14" s="90"/>
      <c r="FL14" s="91"/>
      <c r="FM14" s="91"/>
      <c r="FN14" s="92"/>
      <c r="FO14" s="88">
        <v>12</v>
      </c>
      <c r="FP14" s="87" t="str">
        <f t="array" ref="FP14">IFERROR(INDEX(조사표[],SMALL(IF((FT$1=조사표[개체번호])*(FW$1=조사표[줄기번호])*(FO14=조사표[개화마디]),ROW(조사표[조사일자])-ROW(생육조사!$P$2)+1),1),2),"")</f>
        <v/>
      </c>
      <c r="FQ14" s="87" t="str">
        <f t="array" ref="FQ14">IFERROR(INDEX(조사표[],SMALL(IF((FT$1=조사표[개체번호])*(FW$1=조사표[줄기번호])*(FO14=조사표[착과마디]),ROW(조사표[조사일자])-ROW(생육조사!$P$2)+1),1),2),"")</f>
        <v/>
      </c>
      <c r="FR14" s="87" t="str">
        <f t="array" ref="FR14">IFERROR(INDEX(조사표[],SMALL(IF((FT$1=조사표[개체번호])*(FW$1=조사표[줄기번호])*(FO14=조사표[열매마디]),ROW(조사표[조사일자])-ROW(생육조사!$P$2)+1),1),2),"")</f>
        <v/>
      </c>
      <c r="FS14" s="87" t="str">
        <f t="array" ref="FS14">IFERROR(INDEX(조사표[],SMALL(IF((FT$1=조사표[개체번호])*(FW$1=조사표[줄기번호])*(FO14=조사표[수확마디]),ROW(조사표[조사일자])-ROW(생육조사!$P$2)+1),1),2),"")</f>
        <v/>
      </c>
      <c r="FT14" s="90"/>
      <c r="FU14" s="90"/>
      <c r="FV14" s="91"/>
      <c r="FW14" s="91"/>
      <c r="FX14" s="92"/>
      <c r="FY14" s="88">
        <v>12</v>
      </c>
      <c r="FZ14" s="87" t="str">
        <f t="array" ref="FZ14">IFERROR(INDEX(조사표[],SMALL(IF((GD$1=조사표[개체번호])*(GG$1=조사표[줄기번호])*(FY14=조사표[개화마디]),ROW(조사표[조사일자])-ROW(생육조사!$P$2)+1),1),2),"")</f>
        <v/>
      </c>
      <c r="GA14" s="87" t="str">
        <f t="array" ref="GA14">IFERROR(INDEX(조사표[],SMALL(IF((GD$1=조사표[개체번호])*(GG$1=조사표[줄기번호])*(FY14=조사표[착과마디]),ROW(조사표[조사일자])-ROW(생육조사!$P$2)+1),1),2),"")</f>
        <v/>
      </c>
      <c r="GB14" s="87" t="str">
        <f t="array" ref="GB14">IFERROR(INDEX(조사표[],SMALL(IF((GD$1=조사표[개체번호])*(GG$1=조사표[줄기번호])*(FY14=조사표[열매마디]),ROW(조사표[조사일자])-ROW(생육조사!$P$2)+1),1),2),"")</f>
        <v/>
      </c>
      <c r="GC14" s="87" t="str">
        <f t="array" ref="GC14">IFERROR(INDEX(조사표[],SMALL(IF((GD$1=조사표[개체번호])*(GG$1=조사표[줄기번호])*(FY14=조사표[수확마디]),ROW(조사표[조사일자])-ROW(생육조사!$P$2)+1),1),2),"")</f>
        <v/>
      </c>
      <c r="GD14" s="90"/>
      <c r="GE14" s="90"/>
      <c r="GF14" s="91"/>
      <c r="GG14" s="91"/>
      <c r="GH14" s="92"/>
      <c r="GI14" s="88">
        <v>12</v>
      </c>
      <c r="GJ14" s="87" t="str">
        <f t="array" ref="GJ14">IFERROR(INDEX(조사표[],SMALL(IF((GN$1=조사표[개체번호])*(GQ$1=조사표[줄기번호])*(GI14=조사표[개화마디]),ROW(조사표[조사일자])-ROW(생육조사!$P$2)+1),1),2),"")</f>
        <v/>
      </c>
      <c r="GK14" s="87" t="str">
        <f t="array" ref="GK14">IFERROR(INDEX(조사표[],SMALL(IF((GN$1=조사표[개체번호])*(GQ$1=조사표[줄기번호])*(GI14=조사표[착과마디]),ROW(조사표[조사일자])-ROW(생육조사!$P$2)+1),1),2),"")</f>
        <v/>
      </c>
      <c r="GL14" s="87" t="str">
        <f t="array" ref="GL14">IFERROR(INDEX(조사표[],SMALL(IF((GN$1=조사표[개체번호])*(GQ$1=조사표[줄기번호])*(GI14=조사표[열매마디]),ROW(조사표[조사일자])-ROW(생육조사!$P$2)+1),1),2),"")</f>
        <v/>
      </c>
      <c r="GM14" s="87" t="str">
        <f t="array" ref="GM14">IFERROR(INDEX(조사표[],SMALL(IF((GN$1=조사표[개체번호])*(GQ$1=조사표[줄기번호])*(GI14=조사표[수확마디]),ROW(조사표[조사일자])-ROW(생육조사!$P$2)+1),1),2),"")</f>
        <v/>
      </c>
      <c r="GN14" s="90"/>
      <c r="GO14" s="90"/>
      <c r="GP14" s="91"/>
      <c r="GQ14" s="91"/>
      <c r="GR14" s="92"/>
      <c r="GS14" s="88">
        <v>12</v>
      </c>
      <c r="GT14" s="87" t="str">
        <f t="array" ref="GT14">IFERROR(INDEX(조사표[],SMALL(IF((GX$1=조사표[개체번호])*(HA$1=조사표[줄기번호])*(GS14=조사표[개화마디]),ROW(조사표[조사일자])-ROW(생육조사!$P$2)+1),1),2),"")</f>
        <v/>
      </c>
      <c r="GU14" s="87" t="str">
        <f t="array" ref="GU14">IFERROR(INDEX(조사표[],SMALL(IF((GX$1=조사표[개체번호])*(HA$1=조사표[줄기번호])*(GS14=조사표[착과마디]),ROW(조사표[조사일자])-ROW(생육조사!$P$2)+1),1),2),"")</f>
        <v/>
      </c>
      <c r="GV14" s="87" t="str">
        <f t="array" ref="GV14">IFERROR(INDEX(조사표[],SMALL(IF((GX$1=조사표[개체번호])*(HA$1=조사표[줄기번호])*(GS14=조사표[열매마디]),ROW(조사표[조사일자])-ROW(생육조사!$P$2)+1),1),2),"")</f>
        <v/>
      </c>
      <c r="GW14" s="87" t="str">
        <f t="array" ref="GW14">IFERROR(INDEX(조사표[],SMALL(IF((GX$1=조사표[개체번호])*(HA$1=조사표[줄기번호])*(GS14=조사표[수확마디]),ROW(조사표[조사일자])-ROW(생육조사!$P$2)+1),1),2),"")</f>
        <v/>
      </c>
      <c r="GX14" s="90"/>
      <c r="GY14" s="90"/>
      <c r="GZ14" s="91"/>
      <c r="HA14" s="91"/>
      <c r="HB14" s="92"/>
      <c r="HC14" s="88">
        <v>12</v>
      </c>
      <c r="HD14" s="87" t="str">
        <f t="array" ref="HD14">IFERROR(INDEX(조사표[],SMALL(IF((HH$1=조사표[개체번호])*(HK$1=조사표[줄기번호])*(HC14=조사표[개화마디]),ROW(조사표[조사일자])-ROW(생육조사!$P$2)+1),1),2),"")</f>
        <v/>
      </c>
      <c r="HE14" s="87" t="str">
        <f t="array" ref="HE14">IFERROR(INDEX(조사표[],SMALL(IF((HH$1=조사표[개체번호])*(HK$1=조사표[줄기번호])*(HC14=조사표[착과마디]),ROW(조사표[조사일자])-ROW(생육조사!$P$2)+1),1),2),"")</f>
        <v/>
      </c>
      <c r="HF14" s="87" t="str">
        <f t="array" ref="HF14">IFERROR(INDEX(조사표[],SMALL(IF((HH$1=조사표[개체번호])*(HK$1=조사표[줄기번호])*(HC14=조사표[열매마디]),ROW(조사표[조사일자])-ROW(생육조사!$P$2)+1),1),2),"")</f>
        <v/>
      </c>
      <c r="HG14" s="87" t="str">
        <f t="array" ref="HG14">IFERROR(INDEX(조사표[],SMALL(IF((HH$1=조사표[개체번호])*(HK$1=조사표[줄기번호])*(HC14=조사표[수확마디]),ROW(조사표[조사일자])-ROW(생육조사!$P$2)+1),1),2),"")</f>
        <v/>
      </c>
      <c r="HH14" s="90"/>
      <c r="HI14" s="90"/>
      <c r="HJ14" s="91"/>
      <c r="HK14" s="91"/>
      <c r="HL14" s="92"/>
      <c r="HM14" s="93">
        <v>12</v>
      </c>
      <c r="HN14" s="87" t="str">
        <f t="array" ref="HN14">IFERROR(INDEX(조사표[],SMALL(IF((HR$1=조사표[개체번호])*(HU$1=조사표[줄기번호])*(HM14=조사표[개화마디]),ROW(조사표[조사일자])-ROW(생육조사!$P$2)+1),1),2),"")</f>
        <v/>
      </c>
      <c r="HO14" s="87" t="str">
        <f t="array" ref="HO14">IFERROR(INDEX(조사표[],SMALL(IF((HR$1=조사표[개체번호])*(HU$1=조사표[줄기번호])*(HM14=조사표[착과마디]),ROW(조사표[조사일자])-ROW(생육조사!$P$2)+1),1),2),"")</f>
        <v/>
      </c>
      <c r="HP14" s="87" t="str">
        <f t="array" ref="HP14">IFERROR(INDEX(조사표[],SMALL(IF((HR$1=조사표[개체번호])*(HU$1=조사표[줄기번호])*(HM14=조사표[열매마디]),ROW(조사표[조사일자])-ROW(생육조사!$P$2)+1),1),2),"")</f>
        <v/>
      </c>
      <c r="HQ14" s="87" t="str">
        <f t="array" ref="HQ14">IFERROR(INDEX(조사표[],SMALL(IF((HR$1=조사표[개체번호])*(HU$1=조사표[줄기번호])*(HM14=조사표[수확마디]),ROW(조사표[조사일자])-ROW(생육조사!$P$2)+1),1),2),"")</f>
        <v/>
      </c>
      <c r="HR14" s="90"/>
      <c r="HS14" s="90"/>
      <c r="HT14" s="91"/>
      <c r="HU14" s="91"/>
      <c r="HV14" s="92"/>
      <c r="HW14" s="93">
        <v>12</v>
      </c>
      <c r="HX14" s="87" t="str">
        <f t="array" ref="HX14">IFERROR(INDEX(조사표[],SMALL(IF((IB$1=조사표[개체번호])*(IE$1=조사표[줄기번호])*(HW14=조사표[개화마디]),ROW(조사표[조사일자])-ROW(생육조사!$P$2)+1),1),2),"")</f>
        <v/>
      </c>
      <c r="HY14" s="87" t="str">
        <f t="array" ref="HY14">IFERROR(INDEX(조사표[],SMALL(IF((IB$1=조사표[개체번호])*(IE$1=조사표[줄기번호])*(HW14=조사표[착과마디]),ROW(조사표[조사일자])-ROW(생육조사!$P$2)+1),1),2),"")</f>
        <v/>
      </c>
      <c r="HZ14" s="87" t="str">
        <f t="array" ref="HZ14">IFERROR(INDEX(조사표[],SMALL(IF((IB$1=조사표[개체번호])*(IE$1=조사표[줄기번호])*(HW14=조사표[열매마디]),ROW(조사표[조사일자])-ROW(생육조사!$P$2)+1),1),2),"")</f>
        <v/>
      </c>
      <c r="IA14" s="87" t="str">
        <f t="array" ref="IA14">IFERROR(INDEX(조사표[],SMALL(IF((IB$1=조사표[개체번호])*(IE$1=조사표[줄기번호])*(HW14=조사표[수확마디]),ROW(조사표[조사일자])-ROW(생육조사!$P$2)+1),1),2),"")</f>
        <v/>
      </c>
      <c r="IB14" s="90"/>
      <c r="IC14" s="90"/>
      <c r="ID14" s="91"/>
      <c r="IE14" s="91"/>
      <c r="IF14" s="92"/>
      <c r="IG14" s="93">
        <v>12</v>
      </c>
      <c r="IH14" s="87" t="str">
        <f t="array" ref="IH14">IFERROR(INDEX(조사표[],SMALL(IF((IL$1=조사표[개체번호])*(IO$1=조사표[줄기번호])*(IG14=조사표[개화마디]),ROW(조사표[조사일자])-ROW(생육조사!$P$2)+1),1),2),"")</f>
        <v/>
      </c>
      <c r="II14" s="87" t="str">
        <f t="array" ref="II14">IFERROR(INDEX(조사표[],SMALL(IF((IL$1=조사표[개체번호])*(IO$1=조사표[줄기번호])*(IG14=조사표[착과마디]),ROW(조사표[조사일자])-ROW(생육조사!$P$2)+1),1),2),"")</f>
        <v/>
      </c>
      <c r="IJ14" s="87" t="str">
        <f t="array" ref="IJ14">IFERROR(INDEX(조사표[],SMALL(IF((IL$1=조사표[개체번호])*(IO$1=조사표[줄기번호])*(IG14=조사표[열매마디]),ROW(조사표[조사일자])-ROW(생육조사!$P$2)+1),1),2),"")</f>
        <v/>
      </c>
      <c r="IK14" s="87" t="str">
        <f t="array" ref="IK14">IFERROR(INDEX(조사표[],SMALL(IF((IL$1=조사표[개체번호])*(IO$1=조사표[줄기번호])*(IG14=조사표[수확마디]),ROW(조사표[조사일자])-ROW(생육조사!$P$2)+1),1),2),"")</f>
        <v/>
      </c>
      <c r="IL14" s="90"/>
      <c r="IM14" s="90"/>
      <c r="IN14" s="91"/>
      <c r="IO14" s="91"/>
      <c r="IP14" s="92"/>
      <c r="IQ14" s="93">
        <v>12</v>
      </c>
      <c r="IR14" s="87" t="str">
        <f t="array" ref="IR14">IFERROR(INDEX(조사표[],SMALL(IF((IV$1=조사표[개체번호])*(IY$1=조사표[줄기번호])*(IQ14=조사표[개화마디]),ROW(조사표[조사일자])-ROW(생육조사!$P$2)+1),1),2),"")</f>
        <v/>
      </c>
      <c r="IS14" s="87" t="str">
        <f t="array" ref="IS14">IFERROR(INDEX(조사표[],SMALL(IF((IV$1=조사표[개체번호])*(IY$1=조사표[줄기번호])*(IQ14=조사표[착과마디]),ROW(조사표[조사일자])-ROW(생육조사!$P$2)+1),1),2),"")</f>
        <v/>
      </c>
      <c r="IT14" s="87" t="str">
        <f t="array" ref="IT14">IFERROR(INDEX(조사표[],SMALL(IF((IV$1=조사표[개체번호])*(IY$1=조사표[줄기번호])*(IQ14=조사표[열매마디]),ROW(조사표[조사일자])-ROW(생육조사!$P$2)+1),1),2),"")</f>
        <v/>
      </c>
      <c r="IU14" s="87" t="str">
        <f t="array" ref="IU14">IFERROR(INDEX(조사표[],SMALL(IF((IV$1=조사표[개체번호])*(IY$1=조사표[줄기번호])*(IQ14=조사표[수확마디]),ROW(조사표[조사일자])-ROW(생육조사!$P$2)+1),1),2),"")</f>
        <v/>
      </c>
      <c r="IV14" s="90"/>
      <c r="IW14" s="90"/>
      <c r="IX14" s="91"/>
      <c r="IY14" s="91"/>
      <c r="IZ14" s="92"/>
      <c r="JA14" s="93">
        <v>12</v>
      </c>
      <c r="JB14" s="87" t="str">
        <f t="array" ref="JB14">IFERROR(INDEX(조사표[],SMALL(IF((JF$1=조사표[개체번호])*(JI$1=조사표[줄기번호])*(JA14=조사표[개화마디]),ROW(조사표[조사일자])-ROW(생육조사!$P$2)+1),1),2),"")</f>
        <v/>
      </c>
      <c r="JC14" s="87" t="str">
        <f t="array" ref="JC14">IFERROR(INDEX(조사표[],SMALL(IF((JF$1=조사표[개체번호])*(JI$1=조사표[줄기번호])*(JA14=조사표[착과마디]),ROW(조사표[조사일자])-ROW(생육조사!$P$2)+1),1),2),"")</f>
        <v/>
      </c>
      <c r="JD14" s="87" t="str">
        <f t="array" ref="JD14">IFERROR(INDEX(조사표[],SMALL(IF((JF$1=조사표[개체번호])*(JI$1=조사표[줄기번호])*(JA14=조사표[열매마디]),ROW(조사표[조사일자])-ROW(생육조사!$P$2)+1),1),2),"")</f>
        <v/>
      </c>
      <c r="JE14" s="87" t="str">
        <f t="array" ref="JE14">IFERROR(INDEX(조사표[],SMALL(IF((JF$1=조사표[개체번호])*(JI$1=조사표[줄기번호])*(JA14=조사표[수확마디]),ROW(조사표[조사일자])-ROW(생육조사!$P$2)+1),1),2),"")</f>
        <v/>
      </c>
      <c r="JF14" s="90"/>
      <c r="JG14" s="90"/>
      <c r="JH14" s="91"/>
      <c r="JI14" s="91"/>
      <c r="JJ14" s="92"/>
      <c r="JK14" s="93">
        <v>12</v>
      </c>
      <c r="JL14" s="87" t="str">
        <f t="array" ref="JL14">IFERROR(INDEX(조사표[],SMALL(IF((JP$1=조사표[개체번호])*(JS$1=조사표[줄기번호])*(JK14=조사표[개화마디]),ROW(조사표[조사일자])-ROW(생육조사!$P$2)+1),1),2),"")</f>
        <v/>
      </c>
      <c r="JM14" s="87" t="str">
        <f t="array" ref="JM14">IFERROR(INDEX(조사표[],SMALL(IF((JP$1=조사표[개체번호])*(JS$1=조사표[줄기번호])*(JK14=조사표[착과마디]),ROW(조사표[조사일자])-ROW(생육조사!$P$2)+1),1),2),"")</f>
        <v/>
      </c>
      <c r="JN14" s="87" t="str">
        <f t="array" ref="JN14">IFERROR(INDEX(조사표[],SMALL(IF((JP$1=조사표[개체번호])*(JS$1=조사표[줄기번호])*(JK14=조사표[열매마디]),ROW(조사표[조사일자])-ROW(생육조사!$P$2)+1),1),2),"")</f>
        <v/>
      </c>
      <c r="JO14" s="87" t="str">
        <f t="array" ref="JO14">IFERROR(INDEX(조사표[],SMALL(IF((JP$1=조사표[개체번호])*(JS$1=조사표[줄기번호])*(JK14=조사표[수확마디]),ROW(조사표[조사일자])-ROW(생육조사!$P$2)+1),1),2),"")</f>
        <v/>
      </c>
      <c r="JP14" s="90"/>
      <c r="JQ14" s="90"/>
      <c r="JR14" s="91"/>
      <c r="JS14" s="91"/>
      <c r="JT14" s="92"/>
      <c r="JU14" s="93">
        <v>12</v>
      </c>
      <c r="JV14" s="87" t="str">
        <f t="array" ref="JV14">IFERROR(INDEX(조사표[],SMALL(IF((JZ$1=조사표[개체번호])*(KC$1=조사표[줄기번호])*(JU14=조사표[개화마디]),ROW(조사표[조사일자])-ROW(생육조사!$P$2)+1),1),2),"")</f>
        <v/>
      </c>
      <c r="JW14" s="87" t="str">
        <f t="array" ref="JW14">IFERROR(INDEX(조사표[],SMALL(IF((JZ$1=조사표[개체번호])*(KC$1=조사표[줄기번호])*(JU14=조사표[착과마디]),ROW(조사표[조사일자])-ROW(생육조사!$P$2)+1),1),2),"")</f>
        <v/>
      </c>
      <c r="JX14" s="87" t="str">
        <f t="array" ref="JX14">IFERROR(INDEX(조사표[],SMALL(IF((JZ$1=조사표[개체번호])*(KC$1=조사표[줄기번호])*(JU14=조사표[열매마디]),ROW(조사표[조사일자])-ROW(생육조사!$P$2)+1),1),2),"")</f>
        <v/>
      </c>
      <c r="JY14" s="87" t="str">
        <f t="array" ref="JY14">IFERROR(INDEX(조사표[],SMALL(IF((JZ$1=조사표[개체번호])*(KC$1=조사표[줄기번호])*(JU14=조사표[수확마디]),ROW(조사표[조사일자])-ROW(생육조사!$P$2)+1),1),2),"")</f>
        <v/>
      </c>
      <c r="JZ14" s="90"/>
      <c r="KA14" s="90"/>
      <c r="KB14" s="91"/>
      <c r="KC14" s="91"/>
      <c r="KD14" s="92"/>
      <c r="KE14" s="93">
        <v>12</v>
      </c>
      <c r="KF14" s="87" t="str">
        <f t="array" ref="KF14">IFERROR(INDEX(조사표[],SMALL(IF((KJ$1=조사표[개체번호])*(KM$1=조사표[줄기번호])*(KE14=조사표[개화마디]),ROW(조사표[조사일자])-ROW(생육조사!$P$2)+1),1),2),"")</f>
        <v/>
      </c>
      <c r="KG14" s="87" t="str">
        <f t="array" ref="KG14">IFERROR(INDEX(조사표[],SMALL(IF((KJ$1=조사표[개체번호])*(KM$1=조사표[줄기번호])*(KE14=조사표[착과마디]),ROW(조사표[조사일자])-ROW(생육조사!$P$2)+1),1),2),"")</f>
        <v/>
      </c>
      <c r="KH14" s="87" t="str">
        <f t="array" ref="KH14">IFERROR(INDEX(조사표[],SMALL(IF((KJ$1=조사표[개체번호])*(KM$1=조사표[줄기번호])*(KE14=조사표[열매마디]),ROW(조사표[조사일자])-ROW(생육조사!$P$2)+1),1),2),"")</f>
        <v/>
      </c>
      <c r="KI14" s="87" t="str">
        <f t="array" ref="KI14">IFERROR(INDEX(조사표[],SMALL(IF((KJ$1=조사표[개체번호])*(KM$1=조사표[줄기번호])*(KE14=조사표[수확마디]),ROW(조사표[조사일자])-ROW(생육조사!$P$2)+1),1),2),"")</f>
        <v/>
      </c>
      <c r="KJ14" s="90"/>
      <c r="KK14" s="90"/>
      <c r="KL14" s="91"/>
      <c r="KM14" s="91"/>
      <c r="KN14" s="92"/>
    </row>
    <row r="15" spans="1:300">
      <c r="A15" s="15">
        <v>13</v>
      </c>
      <c r="B15" s="6" t="str">
        <f t="array" ref="B15">IFERROR(INDEX(조사표[],SMALL(IF((F$1=조사표[개체번호])*(I$1=조사표[줄기번호])*(A15=조사표[개화마디]),ROW(조사표[조사일자])-ROW(생육조사!$P$2)+1),1),2),"")</f>
        <v/>
      </c>
      <c r="C15" s="6" t="str">
        <f t="array" ref="C15">IFERROR(INDEX(조사표[],SMALL(IF((F$1=조사표[개체번호])*(I$1=조사표[줄기번호])*(A15=조사표[착과마디]),ROW(조사표[조사일자])-ROW(생육조사!$P$2)+1),1),2),"")</f>
        <v/>
      </c>
      <c r="D15" s="6" t="str">
        <f t="array" ref="D15">IFERROR(INDEX(조사표[],SMALL(IF((F$1=조사표[개체번호])*(I$1=조사표[줄기번호])*(A15=조사표[열매마디]),ROW(조사표[조사일자])-ROW(생육조사!$P$2)+1),1),2),"")</f>
        <v/>
      </c>
      <c r="E15" s="6" t="str">
        <f t="array" ref="E15">IFERROR(INDEX(조사표[],SMALL(IF((F$1=조사표[개체번호])*(I$1=조사표[줄기번호])*(A15=조사표[수확마디]),ROW(조사표[조사일자])-ROW(생육조사!$P$2)+1),1),2),"")</f>
        <v/>
      </c>
      <c r="F15" s="19"/>
      <c r="G15" s="19"/>
      <c r="H15" s="20"/>
      <c r="I15" s="20"/>
      <c r="J15" s="21"/>
      <c r="K15" s="86">
        <v>13</v>
      </c>
      <c r="L15" s="6" t="str">
        <f t="array" ref="L15">IFERROR(INDEX(조사표[],SMALL(IF((P$1=조사표[개체번호])*(S$1=조사표[줄기번호])*(K15=조사표[개화마디]),ROW(조사표[조사일자])-ROW(생육조사!$P$2)+1),1),2),"")</f>
        <v/>
      </c>
      <c r="M15" s="6" t="str">
        <f t="array" ref="M15">IFERROR(INDEX(조사표[],SMALL(IF((P$1=조사표[개체번호])*(S$1=조사표[줄기번호])*(K15=조사표[착과마디]),ROW(조사표[조사일자])-ROW(생육조사!$P$2)+1),1),2),"")</f>
        <v/>
      </c>
      <c r="N15" s="6" t="str">
        <f t="array" ref="N15">IFERROR(INDEX(조사표[],SMALL(IF((P$1=조사표[개체번호])*(S$1=조사표[줄기번호])*(K15=조사표[열매마디]),ROW(조사표[조사일자])-ROW(생육조사!$P$2)+1),1),2),"")</f>
        <v/>
      </c>
      <c r="O15" s="6" t="str">
        <f t="array" ref="O15">IFERROR(INDEX(조사표[],SMALL(IF((P$1=조사표[개체번호])*(S$1=조사표[줄기번호])*(K15=조사표[수확마디]),ROW(조사표[조사일자])-ROW(생육조사!$P$2)+1),1),2),"")</f>
        <v/>
      </c>
      <c r="P15" s="19"/>
      <c r="Q15" s="19"/>
      <c r="R15" s="20"/>
      <c r="S15" s="20"/>
      <c r="T15" s="21"/>
      <c r="U15" s="88">
        <v>13</v>
      </c>
      <c r="V15" s="87" t="str">
        <f t="array" ref="V15">IFERROR(INDEX(조사표[],SMALL(IF((Z$1=조사표[개체번호])*(AC$1=조사표[줄기번호])*(U15=조사표[개화마디]),ROW(조사표[조사일자])-ROW(생육조사!$P$2)+1),1),2),"")</f>
        <v/>
      </c>
      <c r="W15" s="87" t="str">
        <f t="array" ref="W15">IFERROR(INDEX(조사표[],SMALL(IF((Z$1=조사표[개체번호])*(AC$1=조사표[줄기번호])*(U15=조사표[착과마디]),ROW(조사표[조사일자])-ROW(생육조사!$P$2)+1),1),2),"")</f>
        <v/>
      </c>
      <c r="X15" s="87" t="str">
        <f t="array" ref="X15">IFERROR(INDEX(조사표[],SMALL(IF((Z$1=조사표[개체번호])*(AC$1=조사표[줄기번호])*(U15=조사표[열매마디]),ROW(조사표[조사일자])-ROW(생육조사!$P$2)+1),1),2),"")</f>
        <v/>
      </c>
      <c r="Y15" s="87" t="str">
        <f t="array" ref="Y15">IFERROR(INDEX(조사표[],SMALL(IF((Z$1=조사표[개체번호])*(AC$1=조사표[줄기번호])*(U15=조사표[수확마디]),ROW(조사표[조사일자])-ROW(생육조사!$P$2)+1),1),2),"")</f>
        <v/>
      </c>
      <c r="Z15" s="90"/>
      <c r="AA15" s="90"/>
      <c r="AB15" s="91"/>
      <c r="AC15" s="91"/>
      <c r="AD15" s="92"/>
      <c r="AE15" s="88">
        <v>13</v>
      </c>
      <c r="AF15" s="87" t="str">
        <f t="array" ref="AF15">IFERROR(INDEX(조사표[],SMALL(IF((AJ$1=조사표[개체번호])*(AM$1=조사표[줄기번호])*(AE15=조사표[개화마디]),ROW(조사표[조사일자])-ROW(생육조사!$P$2)+1),1),2),"")</f>
        <v/>
      </c>
      <c r="AG15" s="87" t="str">
        <f t="array" ref="AG15">IFERROR(INDEX(조사표[],SMALL(IF((AJ$1=조사표[개체번호])*(AM$1=조사표[줄기번호])*(AE15=조사표[착과마디]),ROW(조사표[조사일자])-ROW(생육조사!$P$2)+1),1),2),"")</f>
        <v/>
      </c>
      <c r="AH15" s="87" t="str">
        <f t="array" ref="AH15">IFERROR(INDEX(조사표[],SMALL(IF((AJ$1=조사표[개체번호])*(AM$1=조사표[줄기번호])*(AE15=조사표[열매마디]),ROW(조사표[조사일자])-ROW(생육조사!$P$2)+1),1),2),"")</f>
        <v/>
      </c>
      <c r="AI15" s="87" t="str">
        <f t="array" ref="AI15">IFERROR(INDEX(조사표[],SMALL(IF((AJ$1=조사표[개체번호])*(AM$1=조사표[줄기번호])*(AE15=조사표[수확마디]),ROW(조사표[조사일자])-ROW(생육조사!$P$2)+1),1),2),"")</f>
        <v/>
      </c>
      <c r="AJ15" s="90"/>
      <c r="AK15" s="90"/>
      <c r="AL15" s="91"/>
      <c r="AM15" s="91"/>
      <c r="AN15" s="92"/>
      <c r="AO15" s="88">
        <v>13</v>
      </c>
      <c r="AP15" s="87" t="str">
        <f t="array" ref="AP15">IFERROR(INDEX(조사표[],SMALL(IF((AT$1=조사표[개체번호])*(AW$1=조사표[줄기번호])*(AO15=조사표[개화마디]),ROW(조사표[조사일자])-ROW(생육조사!$P$2)+1),1),2),"")</f>
        <v/>
      </c>
      <c r="AQ15" s="87" t="str">
        <f t="array" ref="AQ15">IFERROR(INDEX(조사표[],SMALL(IF((AT$1=조사표[개체번호])*(AW$1=조사표[줄기번호])*(AO15=조사표[착과마디]),ROW(조사표[조사일자])-ROW(생육조사!$P$2)+1),1),2),"")</f>
        <v/>
      </c>
      <c r="AR15" s="87" t="str">
        <f t="array" ref="AR15">IFERROR(INDEX(조사표[],SMALL(IF((AT$1=조사표[개체번호])*(AW$1=조사표[줄기번호])*(AO15=조사표[열매마디]),ROW(조사표[조사일자])-ROW(생육조사!$P$2)+1),1),2),"")</f>
        <v/>
      </c>
      <c r="AS15" s="87" t="str">
        <f t="array" ref="AS15">IFERROR(INDEX(조사표[],SMALL(IF((AT$1=조사표[개체번호])*(AW$1=조사표[줄기번호])*(AO15=조사표[수확마디]),ROW(조사표[조사일자])-ROW(생육조사!$P$2)+1),1),2),"")</f>
        <v/>
      </c>
      <c r="AT15" s="90"/>
      <c r="AU15" s="90"/>
      <c r="AV15" s="91"/>
      <c r="AW15" s="91"/>
      <c r="AX15" s="92"/>
      <c r="AY15" s="88">
        <v>13</v>
      </c>
      <c r="AZ15" s="87" t="str">
        <f t="array" ref="AZ15">IFERROR(INDEX(조사표[],SMALL(IF((BD$1=조사표[개체번호])*(BG$1=조사표[줄기번호])*(AY15=조사표[개화마디]),ROW(조사표[조사일자])-ROW(생육조사!$P$2)+1),1),2),"")</f>
        <v/>
      </c>
      <c r="BA15" s="87" t="str">
        <f t="array" ref="BA15">IFERROR(INDEX(조사표[],SMALL(IF((BD$1=조사표[개체번호])*(BG$1=조사표[줄기번호])*(AY15=조사표[착과마디]),ROW(조사표[조사일자])-ROW(생육조사!$P$2)+1),1),2),"")</f>
        <v/>
      </c>
      <c r="BB15" s="87" t="str">
        <f t="array" ref="BB15">IFERROR(INDEX(조사표[],SMALL(IF((BD$1=조사표[개체번호])*(BG$1=조사표[줄기번호])*(AY15=조사표[열매마디]),ROW(조사표[조사일자])-ROW(생육조사!$P$2)+1),1),2),"")</f>
        <v/>
      </c>
      <c r="BC15" s="87" t="str">
        <f t="array" ref="BC15">IFERROR(INDEX(조사표[],SMALL(IF((BD$1=조사표[개체번호])*(BG$1=조사표[줄기번호])*(AY15=조사표[수확마디]),ROW(조사표[조사일자])-ROW(생육조사!$P$2)+1),1),2),"")</f>
        <v/>
      </c>
      <c r="BD15" s="90"/>
      <c r="BE15" s="90"/>
      <c r="BF15" s="91"/>
      <c r="BG15" s="91"/>
      <c r="BH15" s="92"/>
      <c r="BI15" s="88">
        <v>13</v>
      </c>
      <c r="BJ15" s="87" t="str">
        <f t="array" ref="BJ15">IFERROR(INDEX(조사표[],SMALL(IF((BN$1=조사표[개체번호])*(BQ$1=조사표[줄기번호])*(BI15=조사표[개화마디]),ROW(조사표[조사일자])-ROW(생육조사!$P$2)+1),1),2),"")</f>
        <v/>
      </c>
      <c r="BK15" s="87" t="str">
        <f t="array" ref="BK15">IFERROR(INDEX(조사표[],SMALL(IF((BN$1=조사표[개체번호])*(BQ$1=조사표[줄기번호])*(BI15=조사표[착과마디]),ROW(조사표[조사일자])-ROW(생육조사!$P$2)+1),1),2),"")</f>
        <v/>
      </c>
      <c r="BL15" s="87" t="str">
        <f t="array" ref="BL15">IFERROR(INDEX(조사표[],SMALL(IF((BN$1=조사표[개체번호])*(BQ$1=조사표[줄기번호])*(BI15=조사표[열매마디]),ROW(조사표[조사일자])-ROW(생육조사!$P$2)+1),1),2),"")</f>
        <v/>
      </c>
      <c r="BM15" s="87" t="str">
        <f t="array" ref="BM15">IFERROR(INDEX(조사표[],SMALL(IF((BN$1=조사표[개체번호])*(BQ$1=조사표[줄기번호])*(BI15=조사표[수확마디]),ROW(조사표[조사일자])-ROW(생육조사!$P$2)+1),1),2),"")</f>
        <v/>
      </c>
      <c r="BN15" s="90"/>
      <c r="BO15" s="90"/>
      <c r="BP15" s="91"/>
      <c r="BQ15" s="91"/>
      <c r="BR15" s="92"/>
      <c r="BS15" s="88">
        <v>13</v>
      </c>
      <c r="BT15" s="87" t="str">
        <f t="array" ref="BT15">IFERROR(INDEX(조사표[],SMALL(IF((BX$1=조사표[개체번호])*(CA$1=조사표[줄기번호])*(BS15=조사표[개화마디]),ROW(조사표[조사일자])-ROW(생육조사!$P$2)+1),1),2),"")</f>
        <v/>
      </c>
      <c r="BU15" s="87" t="str">
        <f t="array" ref="BU15">IFERROR(INDEX(조사표[],SMALL(IF((BX$1=조사표[개체번호])*(CA$1=조사표[줄기번호])*(BS15=조사표[착과마디]),ROW(조사표[조사일자])-ROW(생육조사!$P$2)+1),1),2),"")</f>
        <v/>
      </c>
      <c r="BV15" s="87" t="str">
        <f t="array" ref="BV15">IFERROR(INDEX(조사표[],SMALL(IF((BX$1=조사표[개체번호])*(CA$1=조사표[줄기번호])*(BS15=조사표[열매마디]),ROW(조사표[조사일자])-ROW(생육조사!$P$2)+1),1),2),"")</f>
        <v/>
      </c>
      <c r="BW15" s="87" t="str">
        <f t="array" ref="BW15">IFERROR(INDEX(조사표[],SMALL(IF((BX$1=조사표[개체번호])*(CA$1=조사표[줄기번호])*(BS15=조사표[수확마디]),ROW(조사표[조사일자])-ROW(생육조사!$P$2)+1),1),2),"")</f>
        <v/>
      </c>
      <c r="BX15" s="90"/>
      <c r="BY15" s="90"/>
      <c r="BZ15" s="91"/>
      <c r="CA15" s="91"/>
      <c r="CB15" s="92"/>
      <c r="CC15" s="88">
        <v>13</v>
      </c>
      <c r="CD15" s="87" t="str">
        <f t="array" ref="CD15">IFERROR(INDEX(조사표[],SMALL(IF((CH$1=조사표[개체번호])*(CK$1=조사표[줄기번호])*(CC15=조사표[개화마디]),ROW(조사표[조사일자])-ROW(생육조사!$P$2)+1),1),2),"")</f>
        <v/>
      </c>
      <c r="CE15" s="87" t="str">
        <f t="array" ref="CE15">IFERROR(INDEX(조사표[],SMALL(IF((CH$1=조사표[개체번호])*(CK$1=조사표[줄기번호])*(CC15=조사표[착과마디]),ROW(조사표[조사일자])-ROW(생육조사!$P$2)+1),1),2),"")</f>
        <v/>
      </c>
      <c r="CF15" s="87" t="str">
        <f t="array" ref="CF15">IFERROR(INDEX(조사표[],SMALL(IF((CH$1=조사표[개체번호])*(CK$1=조사표[줄기번호])*(CC15=조사표[열매마디]),ROW(조사표[조사일자])-ROW(생육조사!$P$2)+1),1),2),"")</f>
        <v/>
      </c>
      <c r="CG15" s="87" t="str">
        <f t="array" ref="CG15">IFERROR(INDEX(조사표[],SMALL(IF((CH$1=조사표[개체번호])*(CK$1=조사표[줄기번호])*(CC15=조사표[수확마디]),ROW(조사표[조사일자])-ROW(생육조사!$P$2)+1),1),2),"")</f>
        <v/>
      </c>
      <c r="CH15" s="90"/>
      <c r="CI15" s="90"/>
      <c r="CJ15" s="91"/>
      <c r="CK15" s="91"/>
      <c r="CL15" s="92"/>
      <c r="CM15" s="88">
        <v>13</v>
      </c>
      <c r="CN15" s="87" t="str">
        <f t="array" ref="CN15">IFERROR(INDEX(조사표[],SMALL(IF((CR$1=조사표[개체번호])*(CU$1=조사표[줄기번호])*(CM15=조사표[개화마디]),ROW(조사표[조사일자])-ROW(생육조사!$P$2)+1),1),2),"")</f>
        <v/>
      </c>
      <c r="CO15" s="87" t="str">
        <f t="array" ref="CO15">IFERROR(INDEX(조사표[],SMALL(IF((CR$1=조사표[개체번호])*(CU$1=조사표[줄기번호])*(CM15=조사표[착과마디]),ROW(조사표[조사일자])-ROW(생육조사!$P$2)+1),1),2),"")</f>
        <v/>
      </c>
      <c r="CP15" s="87" t="str">
        <f t="array" ref="CP15">IFERROR(INDEX(조사표[],SMALL(IF((CR$1=조사표[개체번호])*(CU$1=조사표[줄기번호])*(CM15=조사표[열매마디]),ROW(조사표[조사일자])-ROW(생육조사!$P$2)+1),1),2),"")</f>
        <v/>
      </c>
      <c r="CQ15" s="87" t="str">
        <f t="array" ref="CQ15">IFERROR(INDEX(조사표[],SMALL(IF((CR$1=조사표[개체번호])*(CU$1=조사표[줄기번호])*(CM15=조사표[수확마디]),ROW(조사표[조사일자])-ROW(생육조사!$P$2)+1),1),2),"")</f>
        <v/>
      </c>
      <c r="CR15" s="90"/>
      <c r="CS15" s="90"/>
      <c r="CT15" s="91"/>
      <c r="CU15" s="91"/>
      <c r="CV15" s="92"/>
      <c r="CW15" s="88">
        <v>13</v>
      </c>
      <c r="CX15" s="87" t="str">
        <f t="array" ref="CX15">IFERROR(INDEX(조사표[],SMALL(IF((DB$1=조사표[개체번호])*(DE$1=조사표[줄기번호])*(CW15=조사표[개화마디]),ROW(조사표[조사일자])-ROW(생육조사!$P$2)+1),1),2),"")</f>
        <v/>
      </c>
      <c r="CY15" s="87" t="str">
        <f t="array" ref="CY15">IFERROR(INDEX(조사표[],SMALL(IF((DB$1=조사표[개체번호])*(DE$1=조사표[줄기번호])*(CW15=조사표[착과마디]),ROW(조사표[조사일자])-ROW(생육조사!$P$2)+1),1),2),"")</f>
        <v/>
      </c>
      <c r="CZ15" s="87" t="str">
        <f t="array" ref="CZ15">IFERROR(INDEX(조사표[],SMALL(IF((DB$1=조사표[개체번호])*(DE$1=조사표[줄기번호])*(CW15=조사표[열매마디]),ROW(조사표[조사일자])-ROW(생육조사!$P$2)+1),1),2),"")</f>
        <v/>
      </c>
      <c r="DA15" s="87" t="str">
        <f t="array" ref="DA15">IFERROR(INDEX(조사표[],SMALL(IF((DB$1=조사표[개체번호])*(DE$1=조사표[줄기번호])*(CW15=조사표[수확마디]),ROW(조사표[조사일자])-ROW(생육조사!$P$2)+1),1),2),"")</f>
        <v/>
      </c>
      <c r="DB15" s="90"/>
      <c r="DC15" s="90"/>
      <c r="DD15" s="91"/>
      <c r="DE15" s="91"/>
      <c r="DF15" s="92"/>
      <c r="DG15" s="88">
        <v>13</v>
      </c>
      <c r="DH15" s="87" t="str">
        <f t="array" ref="DH15">IFERROR(INDEX(조사표[],SMALL(IF((DL$1=조사표[개체번호])*(DO$1=조사표[줄기번호])*(DG15=조사표[개화마디]),ROW(조사표[조사일자])-ROW(생육조사!$P$2)+1),1),2),"")</f>
        <v/>
      </c>
      <c r="DI15" s="87" t="str">
        <f t="array" ref="DI15">IFERROR(INDEX(조사표[],SMALL(IF((DL$1=조사표[개체번호])*(DO$1=조사표[줄기번호])*(DG15=조사표[착과마디]),ROW(조사표[조사일자])-ROW(생육조사!$P$2)+1),1),2),"")</f>
        <v/>
      </c>
      <c r="DJ15" s="87" t="str">
        <f t="array" ref="DJ15">IFERROR(INDEX(조사표[],SMALL(IF((DL$1=조사표[개체번호])*(DO$1=조사표[줄기번호])*(DG15=조사표[열매마디]),ROW(조사표[조사일자])-ROW(생육조사!$P$2)+1),1),2),"")</f>
        <v/>
      </c>
      <c r="DK15" s="87" t="str">
        <f t="array" ref="DK15">IFERROR(INDEX(조사표[],SMALL(IF((DL$1=조사표[개체번호])*(DO$1=조사표[줄기번호])*(DG15=조사표[수확마디]),ROW(조사표[조사일자])-ROW(생육조사!$P$2)+1),1),2),"")</f>
        <v/>
      </c>
      <c r="DL15" s="90"/>
      <c r="DM15" s="90"/>
      <c r="DN15" s="91"/>
      <c r="DO15" s="91"/>
      <c r="DP15" s="92"/>
      <c r="DQ15" s="88">
        <v>13</v>
      </c>
      <c r="DR15" s="87" t="str">
        <f t="array" ref="DR15">IFERROR(INDEX(조사표[],SMALL(IF((DV$1=조사표[개체번호])*(DY$1=조사표[줄기번호])*(DQ15=조사표[개화마디]),ROW(조사표[조사일자])-ROW(생육조사!$P$2)+1),1),2),"")</f>
        <v/>
      </c>
      <c r="DS15" s="87" t="str">
        <f t="array" ref="DS15">IFERROR(INDEX(조사표[],SMALL(IF((DV$1=조사표[개체번호])*(DY$1=조사표[줄기번호])*(DQ15=조사표[착과마디]),ROW(조사표[조사일자])-ROW(생육조사!$P$2)+1),1),2),"")</f>
        <v/>
      </c>
      <c r="DT15" s="87" t="str">
        <f t="array" ref="DT15">IFERROR(INDEX(조사표[],SMALL(IF((DV$1=조사표[개체번호])*(DY$1=조사표[줄기번호])*(DQ15=조사표[열매마디]),ROW(조사표[조사일자])-ROW(생육조사!$P$2)+1),1),2),"")</f>
        <v/>
      </c>
      <c r="DU15" s="87" t="str">
        <f t="array" ref="DU15">IFERROR(INDEX(조사표[],SMALL(IF((DV$1=조사표[개체번호])*(DY$1=조사표[줄기번호])*(DQ15=조사표[수확마디]),ROW(조사표[조사일자])-ROW(생육조사!$P$2)+1),1),2),"")</f>
        <v/>
      </c>
      <c r="DV15" s="90"/>
      <c r="DW15" s="90"/>
      <c r="DX15" s="91"/>
      <c r="DY15" s="91"/>
      <c r="DZ15" s="92"/>
      <c r="EA15" s="88">
        <v>13</v>
      </c>
      <c r="EB15" s="87" t="str">
        <f t="array" ref="EB15">IFERROR(INDEX(조사표[],SMALL(IF((EF$1=조사표[개체번호])*(EI$1=조사표[줄기번호])*(EA15=조사표[개화마디]),ROW(조사표[조사일자])-ROW(생육조사!$P$2)+1),1),2),"")</f>
        <v/>
      </c>
      <c r="EC15" s="87" t="str">
        <f t="array" ref="EC15">IFERROR(INDEX(조사표[],SMALL(IF((EF$1=조사표[개체번호])*(EI$1=조사표[줄기번호])*(EA15=조사표[착과마디]),ROW(조사표[조사일자])-ROW(생육조사!$P$2)+1),1),2),"")</f>
        <v/>
      </c>
      <c r="ED15" s="87" t="str">
        <f t="array" ref="ED15">IFERROR(INDEX(조사표[],SMALL(IF((EF$1=조사표[개체번호])*(EI$1=조사표[줄기번호])*(EA15=조사표[열매마디]),ROW(조사표[조사일자])-ROW(생육조사!$P$2)+1),1),2),"")</f>
        <v/>
      </c>
      <c r="EE15" s="87" t="str">
        <f t="array" ref="EE15">IFERROR(INDEX(조사표[],SMALL(IF((EF$1=조사표[개체번호])*(EI$1=조사표[줄기번호])*(EA15=조사표[수확마디]),ROW(조사표[조사일자])-ROW(생육조사!$P$2)+1),1),2),"")</f>
        <v/>
      </c>
      <c r="EF15" s="90"/>
      <c r="EG15" s="90"/>
      <c r="EH15" s="91"/>
      <c r="EI15" s="91"/>
      <c r="EJ15" s="92"/>
      <c r="EK15" s="88">
        <v>13</v>
      </c>
      <c r="EL15" s="87" t="str">
        <f t="array" ref="EL15">IFERROR(INDEX(조사표[],SMALL(IF((EP$1=조사표[개체번호])*(ES$1=조사표[줄기번호])*(EK15=조사표[개화마디]),ROW(조사표[조사일자])-ROW(생육조사!$P$2)+1),1),2),"")</f>
        <v/>
      </c>
      <c r="EM15" s="87" t="str">
        <f t="array" ref="EM15">IFERROR(INDEX(조사표[],SMALL(IF((EP$1=조사표[개체번호])*(ES$1=조사표[줄기번호])*(EK15=조사표[착과마디]),ROW(조사표[조사일자])-ROW(생육조사!$P$2)+1),1),2),"")</f>
        <v/>
      </c>
      <c r="EN15" s="87" t="str">
        <f t="array" ref="EN15">IFERROR(INDEX(조사표[],SMALL(IF((EP$1=조사표[개체번호])*(ES$1=조사표[줄기번호])*(EK15=조사표[열매마디]),ROW(조사표[조사일자])-ROW(생육조사!$P$2)+1),1),2),"")</f>
        <v/>
      </c>
      <c r="EO15" s="87" t="str">
        <f t="array" ref="EO15">IFERROR(INDEX(조사표[],SMALL(IF((EP$1=조사표[개체번호])*(ES$1=조사표[줄기번호])*(EK15=조사표[수확마디]),ROW(조사표[조사일자])-ROW(생육조사!$P$2)+1),1),2),"")</f>
        <v/>
      </c>
      <c r="EP15" s="90"/>
      <c r="EQ15" s="90"/>
      <c r="ER15" s="91"/>
      <c r="ES15" s="91"/>
      <c r="ET15" s="92"/>
      <c r="EU15" s="88">
        <v>13</v>
      </c>
      <c r="EV15" s="87" t="str">
        <f t="array" ref="EV15">IFERROR(INDEX(조사표[],SMALL(IF((EZ$1=조사표[개체번호])*(FC$1=조사표[줄기번호])*(EU15=조사표[개화마디]),ROW(조사표[조사일자])-ROW(생육조사!$P$2)+1),1),2),"")</f>
        <v/>
      </c>
      <c r="EW15" s="87" t="str">
        <f t="array" ref="EW15">IFERROR(INDEX(조사표[],SMALL(IF((EZ$1=조사표[개체번호])*(FC$1=조사표[줄기번호])*(EU15=조사표[착과마디]),ROW(조사표[조사일자])-ROW(생육조사!$P$2)+1),1),2),"")</f>
        <v/>
      </c>
      <c r="EX15" s="87" t="str">
        <f t="array" ref="EX15">IFERROR(INDEX(조사표[],SMALL(IF((EZ$1=조사표[개체번호])*(FC$1=조사표[줄기번호])*(EU15=조사표[열매마디]),ROW(조사표[조사일자])-ROW(생육조사!$P$2)+1),1),2),"")</f>
        <v/>
      </c>
      <c r="EY15" s="87" t="str">
        <f t="array" ref="EY15">IFERROR(INDEX(조사표[],SMALL(IF((EZ$1=조사표[개체번호])*(FC$1=조사표[줄기번호])*(EU15=조사표[수확마디]),ROW(조사표[조사일자])-ROW(생육조사!$P$2)+1),1),2),"")</f>
        <v/>
      </c>
      <c r="EZ15" s="90"/>
      <c r="FA15" s="90"/>
      <c r="FB15" s="91"/>
      <c r="FC15" s="91"/>
      <c r="FD15" s="92"/>
      <c r="FE15" s="88">
        <v>13</v>
      </c>
      <c r="FF15" s="87" t="str">
        <f t="array" ref="FF15">IFERROR(INDEX(조사표[],SMALL(IF((FJ$1=조사표[개체번호])*(FM$1=조사표[줄기번호])*(FE15=조사표[개화마디]),ROW(조사표[조사일자])-ROW(생육조사!$P$2)+1),1),2),"")</f>
        <v/>
      </c>
      <c r="FG15" s="87" t="str">
        <f t="array" ref="FG15">IFERROR(INDEX(조사표[],SMALL(IF((FJ$1=조사표[개체번호])*(FM$1=조사표[줄기번호])*(FE15=조사표[착과마디]),ROW(조사표[조사일자])-ROW(생육조사!$P$2)+1),1),2),"")</f>
        <v/>
      </c>
      <c r="FH15" s="87" t="str">
        <f t="array" ref="FH15">IFERROR(INDEX(조사표[],SMALL(IF((FJ$1=조사표[개체번호])*(FM$1=조사표[줄기번호])*(FE15=조사표[열매마디]),ROW(조사표[조사일자])-ROW(생육조사!$P$2)+1),1),2),"")</f>
        <v/>
      </c>
      <c r="FI15" s="87" t="str">
        <f t="array" ref="FI15">IFERROR(INDEX(조사표[],SMALL(IF((FJ$1=조사표[개체번호])*(FM$1=조사표[줄기번호])*(FE15=조사표[수확마디]),ROW(조사표[조사일자])-ROW(생육조사!$P$2)+1),1),2),"")</f>
        <v/>
      </c>
      <c r="FJ15" s="90"/>
      <c r="FK15" s="90"/>
      <c r="FL15" s="91"/>
      <c r="FM15" s="91"/>
      <c r="FN15" s="92"/>
      <c r="FO15" s="88">
        <v>13</v>
      </c>
      <c r="FP15" s="87" t="str">
        <f t="array" ref="FP15">IFERROR(INDEX(조사표[],SMALL(IF((FT$1=조사표[개체번호])*(FW$1=조사표[줄기번호])*(FO15=조사표[개화마디]),ROW(조사표[조사일자])-ROW(생육조사!$P$2)+1),1),2),"")</f>
        <v/>
      </c>
      <c r="FQ15" s="87" t="str">
        <f t="array" ref="FQ15">IFERROR(INDEX(조사표[],SMALL(IF((FT$1=조사표[개체번호])*(FW$1=조사표[줄기번호])*(FO15=조사표[착과마디]),ROW(조사표[조사일자])-ROW(생육조사!$P$2)+1),1),2),"")</f>
        <v/>
      </c>
      <c r="FR15" s="87" t="str">
        <f t="array" ref="FR15">IFERROR(INDEX(조사표[],SMALL(IF((FT$1=조사표[개체번호])*(FW$1=조사표[줄기번호])*(FO15=조사표[열매마디]),ROW(조사표[조사일자])-ROW(생육조사!$P$2)+1),1),2),"")</f>
        <v/>
      </c>
      <c r="FS15" s="87" t="str">
        <f t="array" ref="FS15">IFERROR(INDEX(조사표[],SMALL(IF((FT$1=조사표[개체번호])*(FW$1=조사표[줄기번호])*(FO15=조사표[수확마디]),ROW(조사표[조사일자])-ROW(생육조사!$P$2)+1),1),2),"")</f>
        <v/>
      </c>
      <c r="FT15" s="90"/>
      <c r="FU15" s="90"/>
      <c r="FV15" s="91"/>
      <c r="FW15" s="91"/>
      <c r="FX15" s="92"/>
      <c r="FY15" s="88">
        <v>13</v>
      </c>
      <c r="FZ15" s="87" t="str">
        <f t="array" ref="FZ15">IFERROR(INDEX(조사표[],SMALL(IF((GD$1=조사표[개체번호])*(GG$1=조사표[줄기번호])*(FY15=조사표[개화마디]),ROW(조사표[조사일자])-ROW(생육조사!$P$2)+1),1),2),"")</f>
        <v/>
      </c>
      <c r="GA15" s="87" t="str">
        <f t="array" ref="GA15">IFERROR(INDEX(조사표[],SMALL(IF((GD$1=조사표[개체번호])*(GG$1=조사표[줄기번호])*(FY15=조사표[착과마디]),ROW(조사표[조사일자])-ROW(생육조사!$P$2)+1),1),2),"")</f>
        <v/>
      </c>
      <c r="GB15" s="87" t="str">
        <f t="array" ref="GB15">IFERROR(INDEX(조사표[],SMALL(IF((GD$1=조사표[개체번호])*(GG$1=조사표[줄기번호])*(FY15=조사표[열매마디]),ROW(조사표[조사일자])-ROW(생육조사!$P$2)+1),1),2),"")</f>
        <v/>
      </c>
      <c r="GC15" s="87" t="str">
        <f t="array" ref="GC15">IFERROR(INDEX(조사표[],SMALL(IF((GD$1=조사표[개체번호])*(GG$1=조사표[줄기번호])*(FY15=조사표[수확마디]),ROW(조사표[조사일자])-ROW(생육조사!$P$2)+1),1),2),"")</f>
        <v/>
      </c>
      <c r="GD15" s="90"/>
      <c r="GE15" s="90"/>
      <c r="GF15" s="91"/>
      <c r="GG15" s="91"/>
      <c r="GH15" s="92"/>
      <c r="GI15" s="88">
        <v>13</v>
      </c>
      <c r="GJ15" s="87" t="str">
        <f t="array" ref="GJ15">IFERROR(INDEX(조사표[],SMALL(IF((GN$1=조사표[개체번호])*(GQ$1=조사표[줄기번호])*(GI15=조사표[개화마디]),ROW(조사표[조사일자])-ROW(생육조사!$P$2)+1),1),2),"")</f>
        <v/>
      </c>
      <c r="GK15" s="87" t="str">
        <f t="array" ref="GK15">IFERROR(INDEX(조사표[],SMALL(IF((GN$1=조사표[개체번호])*(GQ$1=조사표[줄기번호])*(GI15=조사표[착과마디]),ROW(조사표[조사일자])-ROW(생육조사!$P$2)+1),1),2),"")</f>
        <v/>
      </c>
      <c r="GL15" s="87" t="str">
        <f t="array" ref="GL15">IFERROR(INDEX(조사표[],SMALL(IF((GN$1=조사표[개체번호])*(GQ$1=조사표[줄기번호])*(GI15=조사표[열매마디]),ROW(조사표[조사일자])-ROW(생육조사!$P$2)+1),1),2),"")</f>
        <v/>
      </c>
      <c r="GM15" s="87" t="str">
        <f t="array" ref="GM15">IFERROR(INDEX(조사표[],SMALL(IF((GN$1=조사표[개체번호])*(GQ$1=조사표[줄기번호])*(GI15=조사표[수확마디]),ROW(조사표[조사일자])-ROW(생육조사!$P$2)+1),1),2),"")</f>
        <v/>
      </c>
      <c r="GN15" s="90"/>
      <c r="GO15" s="90"/>
      <c r="GP15" s="91"/>
      <c r="GQ15" s="91"/>
      <c r="GR15" s="92"/>
      <c r="GS15" s="88">
        <v>13</v>
      </c>
      <c r="GT15" s="87" t="str">
        <f t="array" ref="GT15">IFERROR(INDEX(조사표[],SMALL(IF((GX$1=조사표[개체번호])*(HA$1=조사표[줄기번호])*(GS15=조사표[개화마디]),ROW(조사표[조사일자])-ROW(생육조사!$P$2)+1),1),2),"")</f>
        <v/>
      </c>
      <c r="GU15" s="87" t="str">
        <f t="array" ref="GU15">IFERROR(INDEX(조사표[],SMALL(IF((GX$1=조사표[개체번호])*(HA$1=조사표[줄기번호])*(GS15=조사표[착과마디]),ROW(조사표[조사일자])-ROW(생육조사!$P$2)+1),1),2),"")</f>
        <v/>
      </c>
      <c r="GV15" s="87" t="str">
        <f t="array" ref="GV15">IFERROR(INDEX(조사표[],SMALL(IF((GX$1=조사표[개체번호])*(HA$1=조사표[줄기번호])*(GS15=조사표[열매마디]),ROW(조사표[조사일자])-ROW(생육조사!$P$2)+1),1),2),"")</f>
        <v/>
      </c>
      <c r="GW15" s="87" t="str">
        <f t="array" ref="GW15">IFERROR(INDEX(조사표[],SMALL(IF((GX$1=조사표[개체번호])*(HA$1=조사표[줄기번호])*(GS15=조사표[수확마디]),ROW(조사표[조사일자])-ROW(생육조사!$P$2)+1),1),2),"")</f>
        <v/>
      </c>
      <c r="GX15" s="90"/>
      <c r="GY15" s="90"/>
      <c r="GZ15" s="91"/>
      <c r="HA15" s="91"/>
      <c r="HB15" s="92"/>
      <c r="HC15" s="88">
        <v>13</v>
      </c>
      <c r="HD15" s="87" t="str">
        <f t="array" ref="HD15">IFERROR(INDEX(조사표[],SMALL(IF((HH$1=조사표[개체번호])*(HK$1=조사표[줄기번호])*(HC15=조사표[개화마디]),ROW(조사표[조사일자])-ROW(생육조사!$P$2)+1),1),2),"")</f>
        <v/>
      </c>
      <c r="HE15" s="87" t="str">
        <f t="array" ref="HE15">IFERROR(INDEX(조사표[],SMALL(IF((HH$1=조사표[개체번호])*(HK$1=조사표[줄기번호])*(HC15=조사표[착과마디]),ROW(조사표[조사일자])-ROW(생육조사!$P$2)+1),1),2),"")</f>
        <v/>
      </c>
      <c r="HF15" s="87" t="str">
        <f t="array" ref="HF15">IFERROR(INDEX(조사표[],SMALL(IF((HH$1=조사표[개체번호])*(HK$1=조사표[줄기번호])*(HC15=조사표[열매마디]),ROW(조사표[조사일자])-ROW(생육조사!$P$2)+1),1),2),"")</f>
        <v/>
      </c>
      <c r="HG15" s="87" t="str">
        <f t="array" ref="HG15">IFERROR(INDEX(조사표[],SMALL(IF((HH$1=조사표[개체번호])*(HK$1=조사표[줄기번호])*(HC15=조사표[수확마디]),ROW(조사표[조사일자])-ROW(생육조사!$P$2)+1),1),2),"")</f>
        <v/>
      </c>
      <c r="HH15" s="90"/>
      <c r="HI15" s="90"/>
      <c r="HJ15" s="91"/>
      <c r="HK15" s="91"/>
      <c r="HL15" s="92"/>
      <c r="HM15" s="93">
        <v>13</v>
      </c>
      <c r="HN15" s="87" t="str">
        <f t="array" ref="HN15">IFERROR(INDEX(조사표[],SMALL(IF((HR$1=조사표[개체번호])*(HU$1=조사표[줄기번호])*(HM15=조사표[개화마디]),ROW(조사표[조사일자])-ROW(생육조사!$P$2)+1),1),2),"")</f>
        <v/>
      </c>
      <c r="HO15" s="87" t="str">
        <f t="array" ref="HO15">IFERROR(INDEX(조사표[],SMALL(IF((HR$1=조사표[개체번호])*(HU$1=조사표[줄기번호])*(HM15=조사표[착과마디]),ROW(조사표[조사일자])-ROW(생육조사!$P$2)+1),1),2),"")</f>
        <v/>
      </c>
      <c r="HP15" s="87" t="str">
        <f t="array" ref="HP15">IFERROR(INDEX(조사표[],SMALL(IF((HR$1=조사표[개체번호])*(HU$1=조사표[줄기번호])*(HM15=조사표[열매마디]),ROW(조사표[조사일자])-ROW(생육조사!$P$2)+1),1),2),"")</f>
        <v/>
      </c>
      <c r="HQ15" s="87" t="str">
        <f t="array" ref="HQ15">IFERROR(INDEX(조사표[],SMALL(IF((HR$1=조사표[개체번호])*(HU$1=조사표[줄기번호])*(HM15=조사표[수확마디]),ROW(조사표[조사일자])-ROW(생육조사!$P$2)+1),1),2),"")</f>
        <v/>
      </c>
      <c r="HR15" s="90"/>
      <c r="HS15" s="90"/>
      <c r="HT15" s="91"/>
      <c r="HU15" s="91"/>
      <c r="HV15" s="92"/>
      <c r="HW15" s="93">
        <v>13</v>
      </c>
      <c r="HX15" s="87" t="str">
        <f t="array" ref="HX15">IFERROR(INDEX(조사표[],SMALL(IF((IB$1=조사표[개체번호])*(IE$1=조사표[줄기번호])*(HW15=조사표[개화마디]),ROW(조사표[조사일자])-ROW(생육조사!$P$2)+1),1),2),"")</f>
        <v/>
      </c>
      <c r="HY15" s="87" t="str">
        <f t="array" ref="HY15">IFERROR(INDEX(조사표[],SMALL(IF((IB$1=조사표[개체번호])*(IE$1=조사표[줄기번호])*(HW15=조사표[착과마디]),ROW(조사표[조사일자])-ROW(생육조사!$P$2)+1),1),2),"")</f>
        <v/>
      </c>
      <c r="HZ15" s="87" t="str">
        <f t="array" ref="HZ15">IFERROR(INDEX(조사표[],SMALL(IF((IB$1=조사표[개체번호])*(IE$1=조사표[줄기번호])*(HW15=조사표[열매마디]),ROW(조사표[조사일자])-ROW(생육조사!$P$2)+1),1),2),"")</f>
        <v/>
      </c>
      <c r="IA15" s="87" t="str">
        <f t="array" ref="IA15">IFERROR(INDEX(조사표[],SMALL(IF((IB$1=조사표[개체번호])*(IE$1=조사표[줄기번호])*(HW15=조사표[수확마디]),ROW(조사표[조사일자])-ROW(생육조사!$P$2)+1),1),2),"")</f>
        <v/>
      </c>
      <c r="IB15" s="90"/>
      <c r="IC15" s="90"/>
      <c r="ID15" s="91"/>
      <c r="IE15" s="91"/>
      <c r="IF15" s="92"/>
      <c r="IG15" s="93">
        <v>13</v>
      </c>
      <c r="IH15" s="87" t="str">
        <f t="array" ref="IH15">IFERROR(INDEX(조사표[],SMALL(IF((IL$1=조사표[개체번호])*(IO$1=조사표[줄기번호])*(IG15=조사표[개화마디]),ROW(조사표[조사일자])-ROW(생육조사!$P$2)+1),1),2),"")</f>
        <v/>
      </c>
      <c r="II15" s="87" t="str">
        <f t="array" ref="II15">IFERROR(INDEX(조사표[],SMALL(IF((IL$1=조사표[개체번호])*(IO$1=조사표[줄기번호])*(IG15=조사표[착과마디]),ROW(조사표[조사일자])-ROW(생육조사!$P$2)+1),1),2),"")</f>
        <v/>
      </c>
      <c r="IJ15" s="87" t="str">
        <f t="array" ref="IJ15">IFERROR(INDEX(조사표[],SMALL(IF((IL$1=조사표[개체번호])*(IO$1=조사표[줄기번호])*(IG15=조사표[열매마디]),ROW(조사표[조사일자])-ROW(생육조사!$P$2)+1),1),2),"")</f>
        <v/>
      </c>
      <c r="IK15" s="87" t="str">
        <f t="array" ref="IK15">IFERROR(INDEX(조사표[],SMALL(IF((IL$1=조사표[개체번호])*(IO$1=조사표[줄기번호])*(IG15=조사표[수확마디]),ROW(조사표[조사일자])-ROW(생육조사!$P$2)+1),1),2),"")</f>
        <v/>
      </c>
      <c r="IL15" s="90"/>
      <c r="IM15" s="90"/>
      <c r="IN15" s="91"/>
      <c r="IO15" s="91"/>
      <c r="IP15" s="92"/>
      <c r="IQ15" s="93">
        <v>13</v>
      </c>
      <c r="IR15" s="87" t="str">
        <f t="array" ref="IR15">IFERROR(INDEX(조사표[],SMALL(IF((IV$1=조사표[개체번호])*(IY$1=조사표[줄기번호])*(IQ15=조사표[개화마디]),ROW(조사표[조사일자])-ROW(생육조사!$P$2)+1),1),2),"")</f>
        <v/>
      </c>
      <c r="IS15" s="87" t="str">
        <f t="array" ref="IS15">IFERROR(INDEX(조사표[],SMALL(IF((IV$1=조사표[개체번호])*(IY$1=조사표[줄기번호])*(IQ15=조사표[착과마디]),ROW(조사표[조사일자])-ROW(생육조사!$P$2)+1),1),2),"")</f>
        <v/>
      </c>
      <c r="IT15" s="87" t="str">
        <f t="array" ref="IT15">IFERROR(INDEX(조사표[],SMALL(IF((IV$1=조사표[개체번호])*(IY$1=조사표[줄기번호])*(IQ15=조사표[열매마디]),ROW(조사표[조사일자])-ROW(생육조사!$P$2)+1),1),2),"")</f>
        <v/>
      </c>
      <c r="IU15" s="87" t="str">
        <f t="array" ref="IU15">IFERROR(INDEX(조사표[],SMALL(IF((IV$1=조사표[개체번호])*(IY$1=조사표[줄기번호])*(IQ15=조사표[수확마디]),ROW(조사표[조사일자])-ROW(생육조사!$P$2)+1),1),2),"")</f>
        <v/>
      </c>
      <c r="IV15" s="90"/>
      <c r="IW15" s="90"/>
      <c r="IX15" s="91"/>
      <c r="IY15" s="91"/>
      <c r="IZ15" s="92"/>
      <c r="JA15" s="93">
        <v>13</v>
      </c>
      <c r="JB15" s="87" t="str">
        <f t="array" ref="JB15">IFERROR(INDEX(조사표[],SMALL(IF((JF$1=조사표[개체번호])*(JI$1=조사표[줄기번호])*(JA15=조사표[개화마디]),ROW(조사표[조사일자])-ROW(생육조사!$P$2)+1),1),2),"")</f>
        <v/>
      </c>
      <c r="JC15" s="87" t="str">
        <f t="array" ref="JC15">IFERROR(INDEX(조사표[],SMALL(IF((JF$1=조사표[개체번호])*(JI$1=조사표[줄기번호])*(JA15=조사표[착과마디]),ROW(조사표[조사일자])-ROW(생육조사!$P$2)+1),1),2),"")</f>
        <v/>
      </c>
      <c r="JD15" s="87" t="str">
        <f t="array" ref="JD15">IFERROR(INDEX(조사표[],SMALL(IF((JF$1=조사표[개체번호])*(JI$1=조사표[줄기번호])*(JA15=조사표[열매마디]),ROW(조사표[조사일자])-ROW(생육조사!$P$2)+1),1),2),"")</f>
        <v/>
      </c>
      <c r="JE15" s="87" t="str">
        <f t="array" ref="JE15">IFERROR(INDEX(조사표[],SMALL(IF((JF$1=조사표[개체번호])*(JI$1=조사표[줄기번호])*(JA15=조사표[수확마디]),ROW(조사표[조사일자])-ROW(생육조사!$P$2)+1),1),2),"")</f>
        <v/>
      </c>
      <c r="JF15" s="90"/>
      <c r="JG15" s="90"/>
      <c r="JH15" s="91"/>
      <c r="JI15" s="91"/>
      <c r="JJ15" s="92"/>
      <c r="JK15" s="93">
        <v>13</v>
      </c>
      <c r="JL15" s="87" t="str">
        <f t="array" ref="JL15">IFERROR(INDEX(조사표[],SMALL(IF((JP$1=조사표[개체번호])*(JS$1=조사표[줄기번호])*(JK15=조사표[개화마디]),ROW(조사표[조사일자])-ROW(생육조사!$P$2)+1),1),2),"")</f>
        <v/>
      </c>
      <c r="JM15" s="87" t="str">
        <f t="array" ref="JM15">IFERROR(INDEX(조사표[],SMALL(IF((JP$1=조사표[개체번호])*(JS$1=조사표[줄기번호])*(JK15=조사표[착과마디]),ROW(조사표[조사일자])-ROW(생육조사!$P$2)+1),1),2),"")</f>
        <v/>
      </c>
      <c r="JN15" s="87" t="str">
        <f t="array" ref="JN15">IFERROR(INDEX(조사표[],SMALL(IF((JP$1=조사표[개체번호])*(JS$1=조사표[줄기번호])*(JK15=조사표[열매마디]),ROW(조사표[조사일자])-ROW(생육조사!$P$2)+1),1),2),"")</f>
        <v/>
      </c>
      <c r="JO15" s="87" t="str">
        <f t="array" ref="JO15">IFERROR(INDEX(조사표[],SMALL(IF((JP$1=조사표[개체번호])*(JS$1=조사표[줄기번호])*(JK15=조사표[수확마디]),ROW(조사표[조사일자])-ROW(생육조사!$P$2)+1),1),2),"")</f>
        <v/>
      </c>
      <c r="JP15" s="90"/>
      <c r="JQ15" s="90"/>
      <c r="JR15" s="91"/>
      <c r="JS15" s="91"/>
      <c r="JT15" s="92"/>
      <c r="JU15" s="93">
        <v>13</v>
      </c>
      <c r="JV15" s="87" t="str">
        <f t="array" ref="JV15">IFERROR(INDEX(조사표[],SMALL(IF((JZ$1=조사표[개체번호])*(KC$1=조사표[줄기번호])*(JU15=조사표[개화마디]),ROW(조사표[조사일자])-ROW(생육조사!$P$2)+1),1),2),"")</f>
        <v/>
      </c>
      <c r="JW15" s="87" t="str">
        <f t="array" ref="JW15">IFERROR(INDEX(조사표[],SMALL(IF((JZ$1=조사표[개체번호])*(KC$1=조사표[줄기번호])*(JU15=조사표[착과마디]),ROW(조사표[조사일자])-ROW(생육조사!$P$2)+1),1),2),"")</f>
        <v/>
      </c>
      <c r="JX15" s="87" t="str">
        <f t="array" ref="JX15">IFERROR(INDEX(조사표[],SMALL(IF((JZ$1=조사표[개체번호])*(KC$1=조사표[줄기번호])*(JU15=조사표[열매마디]),ROW(조사표[조사일자])-ROW(생육조사!$P$2)+1),1),2),"")</f>
        <v/>
      </c>
      <c r="JY15" s="87" t="str">
        <f t="array" ref="JY15">IFERROR(INDEX(조사표[],SMALL(IF((JZ$1=조사표[개체번호])*(KC$1=조사표[줄기번호])*(JU15=조사표[수확마디]),ROW(조사표[조사일자])-ROW(생육조사!$P$2)+1),1),2),"")</f>
        <v/>
      </c>
      <c r="JZ15" s="90"/>
      <c r="KA15" s="90"/>
      <c r="KB15" s="91"/>
      <c r="KC15" s="91"/>
      <c r="KD15" s="92"/>
      <c r="KE15" s="93">
        <v>13</v>
      </c>
      <c r="KF15" s="87" t="str">
        <f t="array" ref="KF15">IFERROR(INDEX(조사표[],SMALL(IF((KJ$1=조사표[개체번호])*(KM$1=조사표[줄기번호])*(KE15=조사표[개화마디]),ROW(조사표[조사일자])-ROW(생육조사!$P$2)+1),1),2),"")</f>
        <v/>
      </c>
      <c r="KG15" s="87" t="str">
        <f t="array" ref="KG15">IFERROR(INDEX(조사표[],SMALL(IF((KJ$1=조사표[개체번호])*(KM$1=조사표[줄기번호])*(KE15=조사표[착과마디]),ROW(조사표[조사일자])-ROW(생육조사!$P$2)+1),1),2),"")</f>
        <v/>
      </c>
      <c r="KH15" s="87" t="str">
        <f t="array" ref="KH15">IFERROR(INDEX(조사표[],SMALL(IF((KJ$1=조사표[개체번호])*(KM$1=조사표[줄기번호])*(KE15=조사표[열매마디]),ROW(조사표[조사일자])-ROW(생육조사!$P$2)+1),1),2),"")</f>
        <v/>
      </c>
      <c r="KI15" s="87" t="str">
        <f t="array" ref="KI15">IFERROR(INDEX(조사표[],SMALL(IF((KJ$1=조사표[개체번호])*(KM$1=조사표[줄기번호])*(KE15=조사표[수확마디]),ROW(조사표[조사일자])-ROW(생육조사!$P$2)+1),1),2),"")</f>
        <v/>
      </c>
      <c r="KJ15" s="90"/>
      <c r="KK15" s="90"/>
      <c r="KL15" s="91"/>
      <c r="KM15" s="91"/>
      <c r="KN15" s="92"/>
    </row>
    <row r="16" spans="1:300">
      <c r="A16" s="15">
        <v>14</v>
      </c>
      <c r="B16" s="6" t="str">
        <f t="array" ref="B16">IFERROR(INDEX(조사표[],SMALL(IF((F$1=조사표[개체번호])*(I$1=조사표[줄기번호])*(A16=조사표[개화마디]),ROW(조사표[조사일자])-ROW(생육조사!$P$2)+1),1),2),"")</f>
        <v/>
      </c>
      <c r="C16" s="6" t="str">
        <f t="array" ref="C16">IFERROR(INDEX(조사표[],SMALL(IF((F$1=조사표[개체번호])*(I$1=조사표[줄기번호])*(A16=조사표[착과마디]),ROW(조사표[조사일자])-ROW(생육조사!$P$2)+1),1),2),"")</f>
        <v/>
      </c>
      <c r="D16" s="6" t="str">
        <f t="array" ref="D16">IFERROR(INDEX(조사표[],SMALL(IF((F$1=조사표[개체번호])*(I$1=조사표[줄기번호])*(A16=조사표[열매마디]),ROW(조사표[조사일자])-ROW(생육조사!$P$2)+1),1),2),"")</f>
        <v/>
      </c>
      <c r="E16" s="6" t="str">
        <f t="array" ref="E16">IFERROR(INDEX(조사표[],SMALL(IF((F$1=조사표[개체번호])*(I$1=조사표[줄기번호])*(A16=조사표[수확마디]),ROW(조사표[조사일자])-ROW(생육조사!$P$2)+1),1),2),"")</f>
        <v/>
      </c>
      <c r="F16" s="19"/>
      <c r="G16" s="19"/>
      <c r="H16" s="20"/>
      <c r="I16" s="20"/>
      <c r="J16" s="21"/>
      <c r="K16" s="86">
        <v>14</v>
      </c>
      <c r="L16" s="6" t="str">
        <f t="array" ref="L16">IFERROR(INDEX(조사표[],SMALL(IF((P$1=조사표[개체번호])*(S$1=조사표[줄기번호])*(K16=조사표[개화마디]),ROW(조사표[조사일자])-ROW(생육조사!$P$2)+1),1),2),"")</f>
        <v/>
      </c>
      <c r="M16" s="6" t="str">
        <f t="array" ref="M16">IFERROR(INDEX(조사표[],SMALL(IF((P$1=조사표[개체번호])*(S$1=조사표[줄기번호])*(K16=조사표[착과마디]),ROW(조사표[조사일자])-ROW(생육조사!$P$2)+1),1),2),"")</f>
        <v/>
      </c>
      <c r="N16" s="6" t="str">
        <f t="array" ref="N16">IFERROR(INDEX(조사표[],SMALL(IF((P$1=조사표[개체번호])*(S$1=조사표[줄기번호])*(K16=조사표[열매마디]),ROW(조사표[조사일자])-ROW(생육조사!$P$2)+1),1),2),"")</f>
        <v/>
      </c>
      <c r="O16" s="6" t="str">
        <f t="array" ref="O16">IFERROR(INDEX(조사표[],SMALL(IF((P$1=조사표[개체번호])*(S$1=조사표[줄기번호])*(K16=조사표[수확마디]),ROW(조사표[조사일자])-ROW(생육조사!$P$2)+1),1),2),"")</f>
        <v/>
      </c>
      <c r="P16" s="19"/>
      <c r="Q16" s="19"/>
      <c r="R16" s="20"/>
      <c r="S16" s="20"/>
      <c r="T16" s="21"/>
      <c r="U16" s="88">
        <v>14</v>
      </c>
      <c r="V16" s="87" t="str">
        <f t="array" ref="V16">IFERROR(INDEX(조사표[],SMALL(IF((Z$1=조사표[개체번호])*(AC$1=조사표[줄기번호])*(U16=조사표[개화마디]),ROW(조사표[조사일자])-ROW(생육조사!$P$2)+1),1),2),"")</f>
        <v/>
      </c>
      <c r="W16" s="87" t="str">
        <f t="array" ref="W16">IFERROR(INDEX(조사표[],SMALL(IF((Z$1=조사표[개체번호])*(AC$1=조사표[줄기번호])*(U16=조사표[착과마디]),ROW(조사표[조사일자])-ROW(생육조사!$P$2)+1),1),2),"")</f>
        <v/>
      </c>
      <c r="X16" s="87" t="str">
        <f t="array" ref="X16">IFERROR(INDEX(조사표[],SMALL(IF((Z$1=조사표[개체번호])*(AC$1=조사표[줄기번호])*(U16=조사표[열매마디]),ROW(조사표[조사일자])-ROW(생육조사!$P$2)+1),1),2),"")</f>
        <v/>
      </c>
      <c r="Y16" s="87" t="str">
        <f t="array" ref="Y16">IFERROR(INDEX(조사표[],SMALL(IF((Z$1=조사표[개체번호])*(AC$1=조사표[줄기번호])*(U16=조사표[수확마디]),ROW(조사표[조사일자])-ROW(생육조사!$P$2)+1),1),2),"")</f>
        <v/>
      </c>
      <c r="Z16" s="90"/>
      <c r="AA16" s="90"/>
      <c r="AB16" s="91"/>
      <c r="AC16" s="91"/>
      <c r="AD16" s="92"/>
      <c r="AE16" s="88">
        <v>14</v>
      </c>
      <c r="AF16" s="87" t="str">
        <f t="array" ref="AF16">IFERROR(INDEX(조사표[],SMALL(IF((AJ$1=조사표[개체번호])*(AM$1=조사표[줄기번호])*(AE16=조사표[개화마디]),ROW(조사표[조사일자])-ROW(생육조사!$P$2)+1),1),2),"")</f>
        <v/>
      </c>
      <c r="AG16" s="87" t="str">
        <f t="array" ref="AG16">IFERROR(INDEX(조사표[],SMALL(IF((AJ$1=조사표[개체번호])*(AM$1=조사표[줄기번호])*(AE16=조사표[착과마디]),ROW(조사표[조사일자])-ROW(생육조사!$P$2)+1),1),2),"")</f>
        <v/>
      </c>
      <c r="AH16" s="87" t="str">
        <f t="array" ref="AH16">IFERROR(INDEX(조사표[],SMALL(IF((AJ$1=조사표[개체번호])*(AM$1=조사표[줄기번호])*(AE16=조사표[열매마디]),ROW(조사표[조사일자])-ROW(생육조사!$P$2)+1),1),2),"")</f>
        <v/>
      </c>
      <c r="AI16" s="87" t="str">
        <f t="array" ref="AI16">IFERROR(INDEX(조사표[],SMALL(IF((AJ$1=조사표[개체번호])*(AM$1=조사표[줄기번호])*(AE16=조사표[수확마디]),ROW(조사표[조사일자])-ROW(생육조사!$P$2)+1),1),2),"")</f>
        <v/>
      </c>
      <c r="AJ16" s="90"/>
      <c r="AK16" s="90"/>
      <c r="AL16" s="91"/>
      <c r="AM16" s="91"/>
      <c r="AN16" s="92"/>
      <c r="AO16" s="88">
        <v>14</v>
      </c>
      <c r="AP16" s="87" t="str">
        <f t="array" ref="AP16">IFERROR(INDEX(조사표[],SMALL(IF((AT$1=조사표[개체번호])*(AW$1=조사표[줄기번호])*(AO16=조사표[개화마디]),ROW(조사표[조사일자])-ROW(생육조사!$P$2)+1),1),2),"")</f>
        <v/>
      </c>
      <c r="AQ16" s="87" t="str">
        <f t="array" ref="AQ16">IFERROR(INDEX(조사표[],SMALL(IF((AT$1=조사표[개체번호])*(AW$1=조사표[줄기번호])*(AO16=조사표[착과마디]),ROW(조사표[조사일자])-ROW(생육조사!$P$2)+1),1),2),"")</f>
        <v/>
      </c>
      <c r="AR16" s="87" t="str">
        <f t="array" ref="AR16">IFERROR(INDEX(조사표[],SMALL(IF((AT$1=조사표[개체번호])*(AW$1=조사표[줄기번호])*(AO16=조사표[열매마디]),ROW(조사표[조사일자])-ROW(생육조사!$P$2)+1),1),2),"")</f>
        <v/>
      </c>
      <c r="AS16" s="87" t="str">
        <f t="array" ref="AS16">IFERROR(INDEX(조사표[],SMALL(IF((AT$1=조사표[개체번호])*(AW$1=조사표[줄기번호])*(AO16=조사표[수확마디]),ROW(조사표[조사일자])-ROW(생육조사!$P$2)+1),1),2),"")</f>
        <v/>
      </c>
      <c r="AT16" s="90"/>
      <c r="AU16" s="90"/>
      <c r="AV16" s="91"/>
      <c r="AW16" s="91"/>
      <c r="AX16" s="92"/>
      <c r="AY16" s="88">
        <v>14</v>
      </c>
      <c r="AZ16" s="87" t="str">
        <f t="array" ref="AZ16">IFERROR(INDEX(조사표[],SMALL(IF((BD$1=조사표[개체번호])*(BG$1=조사표[줄기번호])*(AY16=조사표[개화마디]),ROW(조사표[조사일자])-ROW(생육조사!$P$2)+1),1),2),"")</f>
        <v/>
      </c>
      <c r="BA16" s="87" t="str">
        <f t="array" ref="BA16">IFERROR(INDEX(조사표[],SMALL(IF((BD$1=조사표[개체번호])*(BG$1=조사표[줄기번호])*(AY16=조사표[착과마디]),ROW(조사표[조사일자])-ROW(생육조사!$P$2)+1),1),2),"")</f>
        <v/>
      </c>
      <c r="BB16" s="87" t="str">
        <f t="array" ref="BB16">IFERROR(INDEX(조사표[],SMALL(IF((BD$1=조사표[개체번호])*(BG$1=조사표[줄기번호])*(AY16=조사표[열매마디]),ROW(조사표[조사일자])-ROW(생육조사!$P$2)+1),1),2),"")</f>
        <v/>
      </c>
      <c r="BC16" s="87" t="str">
        <f t="array" ref="BC16">IFERROR(INDEX(조사표[],SMALL(IF((BD$1=조사표[개체번호])*(BG$1=조사표[줄기번호])*(AY16=조사표[수확마디]),ROW(조사표[조사일자])-ROW(생육조사!$P$2)+1),1),2),"")</f>
        <v/>
      </c>
      <c r="BD16" s="90"/>
      <c r="BE16" s="90"/>
      <c r="BF16" s="91"/>
      <c r="BG16" s="91"/>
      <c r="BH16" s="92"/>
      <c r="BI16" s="88">
        <v>14</v>
      </c>
      <c r="BJ16" s="87" t="str">
        <f t="array" ref="BJ16">IFERROR(INDEX(조사표[],SMALL(IF((BN$1=조사표[개체번호])*(BQ$1=조사표[줄기번호])*(BI16=조사표[개화마디]),ROW(조사표[조사일자])-ROW(생육조사!$P$2)+1),1),2),"")</f>
        <v/>
      </c>
      <c r="BK16" s="87" t="str">
        <f t="array" ref="BK16">IFERROR(INDEX(조사표[],SMALL(IF((BN$1=조사표[개체번호])*(BQ$1=조사표[줄기번호])*(BI16=조사표[착과마디]),ROW(조사표[조사일자])-ROW(생육조사!$P$2)+1),1),2),"")</f>
        <v/>
      </c>
      <c r="BL16" s="87" t="str">
        <f t="array" ref="BL16">IFERROR(INDEX(조사표[],SMALL(IF((BN$1=조사표[개체번호])*(BQ$1=조사표[줄기번호])*(BI16=조사표[열매마디]),ROW(조사표[조사일자])-ROW(생육조사!$P$2)+1),1),2),"")</f>
        <v/>
      </c>
      <c r="BM16" s="87" t="str">
        <f t="array" ref="BM16">IFERROR(INDEX(조사표[],SMALL(IF((BN$1=조사표[개체번호])*(BQ$1=조사표[줄기번호])*(BI16=조사표[수확마디]),ROW(조사표[조사일자])-ROW(생육조사!$P$2)+1),1),2),"")</f>
        <v/>
      </c>
      <c r="BN16" s="90"/>
      <c r="BO16" s="90"/>
      <c r="BP16" s="91"/>
      <c r="BQ16" s="91"/>
      <c r="BR16" s="92"/>
      <c r="BS16" s="88">
        <v>14</v>
      </c>
      <c r="BT16" s="87" t="str">
        <f t="array" ref="BT16">IFERROR(INDEX(조사표[],SMALL(IF((BX$1=조사표[개체번호])*(CA$1=조사표[줄기번호])*(BS16=조사표[개화마디]),ROW(조사표[조사일자])-ROW(생육조사!$P$2)+1),1),2),"")</f>
        <v/>
      </c>
      <c r="BU16" s="87" t="str">
        <f t="array" ref="BU16">IFERROR(INDEX(조사표[],SMALL(IF((BX$1=조사표[개체번호])*(CA$1=조사표[줄기번호])*(BS16=조사표[착과마디]),ROW(조사표[조사일자])-ROW(생육조사!$P$2)+1),1),2),"")</f>
        <v/>
      </c>
      <c r="BV16" s="87" t="str">
        <f t="array" ref="BV16">IFERROR(INDEX(조사표[],SMALL(IF((BX$1=조사표[개체번호])*(CA$1=조사표[줄기번호])*(BS16=조사표[열매마디]),ROW(조사표[조사일자])-ROW(생육조사!$P$2)+1),1),2),"")</f>
        <v/>
      </c>
      <c r="BW16" s="87" t="str">
        <f t="array" ref="BW16">IFERROR(INDEX(조사표[],SMALL(IF((BX$1=조사표[개체번호])*(CA$1=조사표[줄기번호])*(BS16=조사표[수확마디]),ROW(조사표[조사일자])-ROW(생육조사!$P$2)+1),1),2),"")</f>
        <v/>
      </c>
      <c r="BX16" s="90"/>
      <c r="BY16" s="90"/>
      <c r="BZ16" s="91"/>
      <c r="CA16" s="91"/>
      <c r="CB16" s="92"/>
      <c r="CC16" s="88">
        <v>14</v>
      </c>
      <c r="CD16" s="87" t="str">
        <f t="array" ref="CD16">IFERROR(INDEX(조사표[],SMALL(IF((CH$1=조사표[개체번호])*(CK$1=조사표[줄기번호])*(CC16=조사표[개화마디]),ROW(조사표[조사일자])-ROW(생육조사!$P$2)+1),1),2),"")</f>
        <v/>
      </c>
      <c r="CE16" s="87" t="str">
        <f t="array" ref="CE16">IFERROR(INDEX(조사표[],SMALL(IF((CH$1=조사표[개체번호])*(CK$1=조사표[줄기번호])*(CC16=조사표[착과마디]),ROW(조사표[조사일자])-ROW(생육조사!$P$2)+1),1),2),"")</f>
        <v/>
      </c>
      <c r="CF16" s="87" t="str">
        <f t="array" ref="CF16">IFERROR(INDEX(조사표[],SMALL(IF((CH$1=조사표[개체번호])*(CK$1=조사표[줄기번호])*(CC16=조사표[열매마디]),ROW(조사표[조사일자])-ROW(생육조사!$P$2)+1),1),2),"")</f>
        <v/>
      </c>
      <c r="CG16" s="87" t="str">
        <f t="array" ref="CG16">IFERROR(INDEX(조사표[],SMALL(IF((CH$1=조사표[개체번호])*(CK$1=조사표[줄기번호])*(CC16=조사표[수확마디]),ROW(조사표[조사일자])-ROW(생육조사!$P$2)+1),1),2),"")</f>
        <v/>
      </c>
      <c r="CH16" s="90"/>
      <c r="CI16" s="90"/>
      <c r="CJ16" s="91"/>
      <c r="CK16" s="91"/>
      <c r="CL16" s="92"/>
      <c r="CM16" s="88">
        <v>14</v>
      </c>
      <c r="CN16" s="87" t="str">
        <f t="array" ref="CN16">IFERROR(INDEX(조사표[],SMALL(IF((CR$1=조사표[개체번호])*(CU$1=조사표[줄기번호])*(CM16=조사표[개화마디]),ROW(조사표[조사일자])-ROW(생육조사!$P$2)+1),1),2),"")</f>
        <v/>
      </c>
      <c r="CO16" s="87" t="str">
        <f t="array" ref="CO16">IFERROR(INDEX(조사표[],SMALL(IF((CR$1=조사표[개체번호])*(CU$1=조사표[줄기번호])*(CM16=조사표[착과마디]),ROW(조사표[조사일자])-ROW(생육조사!$P$2)+1),1),2),"")</f>
        <v/>
      </c>
      <c r="CP16" s="87" t="str">
        <f t="array" ref="CP16">IFERROR(INDEX(조사표[],SMALL(IF((CR$1=조사표[개체번호])*(CU$1=조사표[줄기번호])*(CM16=조사표[열매마디]),ROW(조사표[조사일자])-ROW(생육조사!$P$2)+1),1),2),"")</f>
        <v/>
      </c>
      <c r="CQ16" s="87" t="str">
        <f t="array" ref="CQ16">IFERROR(INDEX(조사표[],SMALL(IF((CR$1=조사표[개체번호])*(CU$1=조사표[줄기번호])*(CM16=조사표[수확마디]),ROW(조사표[조사일자])-ROW(생육조사!$P$2)+1),1),2),"")</f>
        <v/>
      </c>
      <c r="CR16" s="90"/>
      <c r="CS16" s="90"/>
      <c r="CT16" s="91"/>
      <c r="CU16" s="91"/>
      <c r="CV16" s="92"/>
      <c r="CW16" s="88">
        <v>14</v>
      </c>
      <c r="CX16" s="87" t="str">
        <f t="array" ref="CX16">IFERROR(INDEX(조사표[],SMALL(IF((DB$1=조사표[개체번호])*(DE$1=조사표[줄기번호])*(CW16=조사표[개화마디]),ROW(조사표[조사일자])-ROW(생육조사!$P$2)+1),1),2),"")</f>
        <v/>
      </c>
      <c r="CY16" s="87" t="str">
        <f t="array" ref="CY16">IFERROR(INDEX(조사표[],SMALL(IF((DB$1=조사표[개체번호])*(DE$1=조사표[줄기번호])*(CW16=조사표[착과마디]),ROW(조사표[조사일자])-ROW(생육조사!$P$2)+1),1),2),"")</f>
        <v/>
      </c>
      <c r="CZ16" s="87" t="str">
        <f t="array" ref="CZ16">IFERROR(INDEX(조사표[],SMALL(IF((DB$1=조사표[개체번호])*(DE$1=조사표[줄기번호])*(CW16=조사표[열매마디]),ROW(조사표[조사일자])-ROW(생육조사!$P$2)+1),1),2),"")</f>
        <v/>
      </c>
      <c r="DA16" s="87" t="str">
        <f t="array" ref="DA16">IFERROR(INDEX(조사표[],SMALL(IF((DB$1=조사표[개체번호])*(DE$1=조사표[줄기번호])*(CW16=조사표[수확마디]),ROW(조사표[조사일자])-ROW(생육조사!$P$2)+1),1),2),"")</f>
        <v/>
      </c>
      <c r="DB16" s="90"/>
      <c r="DC16" s="90"/>
      <c r="DD16" s="91"/>
      <c r="DE16" s="91"/>
      <c r="DF16" s="92"/>
      <c r="DG16" s="88">
        <v>14</v>
      </c>
      <c r="DH16" s="87" t="str">
        <f t="array" ref="DH16">IFERROR(INDEX(조사표[],SMALL(IF((DL$1=조사표[개체번호])*(DO$1=조사표[줄기번호])*(DG16=조사표[개화마디]),ROW(조사표[조사일자])-ROW(생육조사!$P$2)+1),1),2),"")</f>
        <v/>
      </c>
      <c r="DI16" s="87" t="str">
        <f t="array" ref="DI16">IFERROR(INDEX(조사표[],SMALL(IF((DL$1=조사표[개체번호])*(DO$1=조사표[줄기번호])*(DG16=조사표[착과마디]),ROW(조사표[조사일자])-ROW(생육조사!$P$2)+1),1),2),"")</f>
        <v/>
      </c>
      <c r="DJ16" s="87" t="str">
        <f t="array" ref="DJ16">IFERROR(INDEX(조사표[],SMALL(IF((DL$1=조사표[개체번호])*(DO$1=조사표[줄기번호])*(DG16=조사표[열매마디]),ROW(조사표[조사일자])-ROW(생육조사!$P$2)+1),1),2),"")</f>
        <v/>
      </c>
      <c r="DK16" s="87" t="str">
        <f t="array" ref="DK16">IFERROR(INDEX(조사표[],SMALL(IF((DL$1=조사표[개체번호])*(DO$1=조사표[줄기번호])*(DG16=조사표[수확마디]),ROW(조사표[조사일자])-ROW(생육조사!$P$2)+1),1),2),"")</f>
        <v/>
      </c>
      <c r="DL16" s="90"/>
      <c r="DM16" s="90"/>
      <c r="DN16" s="91"/>
      <c r="DO16" s="91"/>
      <c r="DP16" s="92"/>
      <c r="DQ16" s="88">
        <v>14</v>
      </c>
      <c r="DR16" s="87" t="str">
        <f t="array" ref="DR16">IFERROR(INDEX(조사표[],SMALL(IF((DV$1=조사표[개체번호])*(DY$1=조사표[줄기번호])*(DQ16=조사표[개화마디]),ROW(조사표[조사일자])-ROW(생육조사!$P$2)+1),1),2),"")</f>
        <v/>
      </c>
      <c r="DS16" s="87" t="str">
        <f t="array" ref="DS16">IFERROR(INDEX(조사표[],SMALL(IF((DV$1=조사표[개체번호])*(DY$1=조사표[줄기번호])*(DQ16=조사표[착과마디]),ROW(조사표[조사일자])-ROW(생육조사!$P$2)+1),1),2),"")</f>
        <v/>
      </c>
      <c r="DT16" s="87" t="str">
        <f t="array" ref="DT16">IFERROR(INDEX(조사표[],SMALL(IF((DV$1=조사표[개체번호])*(DY$1=조사표[줄기번호])*(DQ16=조사표[열매마디]),ROW(조사표[조사일자])-ROW(생육조사!$P$2)+1),1),2),"")</f>
        <v/>
      </c>
      <c r="DU16" s="87" t="str">
        <f t="array" ref="DU16">IFERROR(INDEX(조사표[],SMALL(IF((DV$1=조사표[개체번호])*(DY$1=조사표[줄기번호])*(DQ16=조사표[수확마디]),ROW(조사표[조사일자])-ROW(생육조사!$P$2)+1),1),2),"")</f>
        <v/>
      </c>
      <c r="DV16" s="90"/>
      <c r="DW16" s="90"/>
      <c r="DX16" s="91"/>
      <c r="DY16" s="91"/>
      <c r="DZ16" s="92"/>
      <c r="EA16" s="88">
        <v>14</v>
      </c>
      <c r="EB16" s="87" t="str">
        <f t="array" ref="EB16">IFERROR(INDEX(조사표[],SMALL(IF((EF$1=조사표[개체번호])*(EI$1=조사표[줄기번호])*(EA16=조사표[개화마디]),ROW(조사표[조사일자])-ROW(생육조사!$P$2)+1),1),2),"")</f>
        <v/>
      </c>
      <c r="EC16" s="87" t="str">
        <f t="array" ref="EC16">IFERROR(INDEX(조사표[],SMALL(IF((EF$1=조사표[개체번호])*(EI$1=조사표[줄기번호])*(EA16=조사표[착과마디]),ROW(조사표[조사일자])-ROW(생육조사!$P$2)+1),1),2),"")</f>
        <v/>
      </c>
      <c r="ED16" s="87" t="str">
        <f t="array" ref="ED16">IFERROR(INDEX(조사표[],SMALL(IF((EF$1=조사표[개체번호])*(EI$1=조사표[줄기번호])*(EA16=조사표[열매마디]),ROW(조사표[조사일자])-ROW(생육조사!$P$2)+1),1),2),"")</f>
        <v/>
      </c>
      <c r="EE16" s="87" t="str">
        <f t="array" ref="EE16">IFERROR(INDEX(조사표[],SMALL(IF((EF$1=조사표[개체번호])*(EI$1=조사표[줄기번호])*(EA16=조사표[수확마디]),ROW(조사표[조사일자])-ROW(생육조사!$P$2)+1),1),2),"")</f>
        <v/>
      </c>
      <c r="EF16" s="90"/>
      <c r="EG16" s="90"/>
      <c r="EH16" s="91"/>
      <c r="EI16" s="91"/>
      <c r="EJ16" s="92"/>
      <c r="EK16" s="88">
        <v>14</v>
      </c>
      <c r="EL16" s="87" t="str">
        <f t="array" ref="EL16">IFERROR(INDEX(조사표[],SMALL(IF((EP$1=조사표[개체번호])*(ES$1=조사표[줄기번호])*(EK16=조사표[개화마디]),ROW(조사표[조사일자])-ROW(생육조사!$P$2)+1),1),2),"")</f>
        <v/>
      </c>
      <c r="EM16" s="87" t="str">
        <f t="array" ref="EM16">IFERROR(INDEX(조사표[],SMALL(IF((EP$1=조사표[개체번호])*(ES$1=조사표[줄기번호])*(EK16=조사표[착과마디]),ROW(조사표[조사일자])-ROW(생육조사!$P$2)+1),1),2),"")</f>
        <v/>
      </c>
      <c r="EN16" s="87" t="str">
        <f t="array" ref="EN16">IFERROR(INDEX(조사표[],SMALL(IF((EP$1=조사표[개체번호])*(ES$1=조사표[줄기번호])*(EK16=조사표[열매마디]),ROW(조사표[조사일자])-ROW(생육조사!$P$2)+1),1),2),"")</f>
        <v/>
      </c>
      <c r="EO16" s="87" t="str">
        <f t="array" ref="EO16">IFERROR(INDEX(조사표[],SMALL(IF((EP$1=조사표[개체번호])*(ES$1=조사표[줄기번호])*(EK16=조사표[수확마디]),ROW(조사표[조사일자])-ROW(생육조사!$P$2)+1),1),2),"")</f>
        <v/>
      </c>
      <c r="EP16" s="90"/>
      <c r="EQ16" s="90"/>
      <c r="ER16" s="91"/>
      <c r="ES16" s="91"/>
      <c r="ET16" s="92"/>
      <c r="EU16" s="88">
        <v>14</v>
      </c>
      <c r="EV16" s="87" t="str">
        <f t="array" ref="EV16">IFERROR(INDEX(조사표[],SMALL(IF((EZ$1=조사표[개체번호])*(FC$1=조사표[줄기번호])*(EU16=조사표[개화마디]),ROW(조사표[조사일자])-ROW(생육조사!$P$2)+1),1),2),"")</f>
        <v/>
      </c>
      <c r="EW16" s="87" t="str">
        <f t="array" ref="EW16">IFERROR(INDEX(조사표[],SMALL(IF((EZ$1=조사표[개체번호])*(FC$1=조사표[줄기번호])*(EU16=조사표[착과마디]),ROW(조사표[조사일자])-ROW(생육조사!$P$2)+1),1),2),"")</f>
        <v/>
      </c>
      <c r="EX16" s="87" t="str">
        <f t="array" ref="EX16">IFERROR(INDEX(조사표[],SMALL(IF((EZ$1=조사표[개체번호])*(FC$1=조사표[줄기번호])*(EU16=조사표[열매마디]),ROW(조사표[조사일자])-ROW(생육조사!$P$2)+1),1),2),"")</f>
        <v/>
      </c>
      <c r="EY16" s="87" t="str">
        <f t="array" ref="EY16">IFERROR(INDEX(조사표[],SMALL(IF((EZ$1=조사표[개체번호])*(FC$1=조사표[줄기번호])*(EU16=조사표[수확마디]),ROW(조사표[조사일자])-ROW(생육조사!$P$2)+1),1),2),"")</f>
        <v/>
      </c>
      <c r="EZ16" s="90"/>
      <c r="FA16" s="90"/>
      <c r="FB16" s="91"/>
      <c r="FC16" s="91"/>
      <c r="FD16" s="92"/>
      <c r="FE16" s="88">
        <v>14</v>
      </c>
      <c r="FF16" s="87" t="str">
        <f t="array" ref="FF16">IFERROR(INDEX(조사표[],SMALL(IF((FJ$1=조사표[개체번호])*(FM$1=조사표[줄기번호])*(FE16=조사표[개화마디]),ROW(조사표[조사일자])-ROW(생육조사!$P$2)+1),1),2),"")</f>
        <v/>
      </c>
      <c r="FG16" s="87" t="str">
        <f t="array" ref="FG16">IFERROR(INDEX(조사표[],SMALL(IF((FJ$1=조사표[개체번호])*(FM$1=조사표[줄기번호])*(FE16=조사표[착과마디]),ROW(조사표[조사일자])-ROW(생육조사!$P$2)+1),1),2),"")</f>
        <v/>
      </c>
      <c r="FH16" s="87" t="str">
        <f t="array" ref="FH16">IFERROR(INDEX(조사표[],SMALL(IF((FJ$1=조사표[개체번호])*(FM$1=조사표[줄기번호])*(FE16=조사표[열매마디]),ROW(조사표[조사일자])-ROW(생육조사!$P$2)+1),1),2),"")</f>
        <v/>
      </c>
      <c r="FI16" s="87" t="str">
        <f t="array" ref="FI16">IFERROR(INDEX(조사표[],SMALL(IF((FJ$1=조사표[개체번호])*(FM$1=조사표[줄기번호])*(FE16=조사표[수확마디]),ROW(조사표[조사일자])-ROW(생육조사!$P$2)+1),1),2),"")</f>
        <v/>
      </c>
      <c r="FJ16" s="90"/>
      <c r="FK16" s="90"/>
      <c r="FL16" s="91"/>
      <c r="FM16" s="91"/>
      <c r="FN16" s="92"/>
      <c r="FO16" s="88">
        <v>14</v>
      </c>
      <c r="FP16" s="87" t="str">
        <f t="array" ref="FP16">IFERROR(INDEX(조사표[],SMALL(IF((FT$1=조사표[개체번호])*(FW$1=조사표[줄기번호])*(FO16=조사표[개화마디]),ROW(조사표[조사일자])-ROW(생육조사!$P$2)+1),1),2),"")</f>
        <v/>
      </c>
      <c r="FQ16" s="87" t="str">
        <f t="array" ref="FQ16">IFERROR(INDEX(조사표[],SMALL(IF((FT$1=조사표[개체번호])*(FW$1=조사표[줄기번호])*(FO16=조사표[착과마디]),ROW(조사표[조사일자])-ROW(생육조사!$P$2)+1),1),2),"")</f>
        <v/>
      </c>
      <c r="FR16" s="87" t="str">
        <f t="array" ref="FR16">IFERROR(INDEX(조사표[],SMALL(IF((FT$1=조사표[개체번호])*(FW$1=조사표[줄기번호])*(FO16=조사표[열매마디]),ROW(조사표[조사일자])-ROW(생육조사!$P$2)+1),1),2),"")</f>
        <v/>
      </c>
      <c r="FS16" s="87" t="str">
        <f t="array" ref="FS16">IFERROR(INDEX(조사표[],SMALL(IF((FT$1=조사표[개체번호])*(FW$1=조사표[줄기번호])*(FO16=조사표[수확마디]),ROW(조사표[조사일자])-ROW(생육조사!$P$2)+1),1),2),"")</f>
        <v/>
      </c>
      <c r="FT16" s="90"/>
      <c r="FU16" s="90"/>
      <c r="FV16" s="91"/>
      <c r="FW16" s="91"/>
      <c r="FX16" s="92"/>
      <c r="FY16" s="88">
        <v>14</v>
      </c>
      <c r="FZ16" s="87" t="str">
        <f t="array" ref="FZ16">IFERROR(INDEX(조사표[],SMALL(IF((GD$1=조사표[개체번호])*(GG$1=조사표[줄기번호])*(FY16=조사표[개화마디]),ROW(조사표[조사일자])-ROW(생육조사!$P$2)+1),1),2),"")</f>
        <v/>
      </c>
      <c r="GA16" s="87" t="str">
        <f t="array" ref="GA16">IFERROR(INDEX(조사표[],SMALL(IF((GD$1=조사표[개체번호])*(GG$1=조사표[줄기번호])*(FY16=조사표[착과마디]),ROW(조사표[조사일자])-ROW(생육조사!$P$2)+1),1),2),"")</f>
        <v/>
      </c>
      <c r="GB16" s="87" t="str">
        <f t="array" ref="GB16">IFERROR(INDEX(조사표[],SMALL(IF((GD$1=조사표[개체번호])*(GG$1=조사표[줄기번호])*(FY16=조사표[열매마디]),ROW(조사표[조사일자])-ROW(생육조사!$P$2)+1),1),2),"")</f>
        <v/>
      </c>
      <c r="GC16" s="87" t="str">
        <f t="array" ref="GC16">IFERROR(INDEX(조사표[],SMALL(IF((GD$1=조사표[개체번호])*(GG$1=조사표[줄기번호])*(FY16=조사표[수확마디]),ROW(조사표[조사일자])-ROW(생육조사!$P$2)+1),1),2),"")</f>
        <v/>
      </c>
      <c r="GD16" s="90"/>
      <c r="GE16" s="90"/>
      <c r="GF16" s="91"/>
      <c r="GG16" s="91"/>
      <c r="GH16" s="92"/>
      <c r="GI16" s="88">
        <v>14</v>
      </c>
      <c r="GJ16" s="87" t="str">
        <f t="array" ref="GJ16">IFERROR(INDEX(조사표[],SMALL(IF((GN$1=조사표[개체번호])*(GQ$1=조사표[줄기번호])*(GI16=조사표[개화마디]),ROW(조사표[조사일자])-ROW(생육조사!$P$2)+1),1),2),"")</f>
        <v/>
      </c>
      <c r="GK16" s="87" t="str">
        <f t="array" ref="GK16">IFERROR(INDEX(조사표[],SMALL(IF((GN$1=조사표[개체번호])*(GQ$1=조사표[줄기번호])*(GI16=조사표[착과마디]),ROW(조사표[조사일자])-ROW(생육조사!$P$2)+1),1),2),"")</f>
        <v/>
      </c>
      <c r="GL16" s="87" t="str">
        <f t="array" ref="GL16">IFERROR(INDEX(조사표[],SMALL(IF((GN$1=조사표[개체번호])*(GQ$1=조사표[줄기번호])*(GI16=조사표[열매마디]),ROW(조사표[조사일자])-ROW(생육조사!$P$2)+1),1),2),"")</f>
        <v/>
      </c>
      <c r="GM16" s="87" t="str">
        <f t="array" ref="GM16">IFERROR(INDEX(조사표[],SMALL(IF((GN$1=조사표[개체번호])*(GQ$1=조사표[줄기번호])*(GI16=조사표[수확마디]),ROW(조사표[조사일자])-ROW(생육조사!$P$2)+1),1),2),"")</f>
        <v/>
      </c>
      <c r="GN16" s="90"/>
      <c r="GO16" s="90"/>
      <c r="GP16" s="91"/>
      <c r="GQ16" s="91"/>
      <c r="GR16" s="92"/>
      <c r="GS16" s="88">
        <v>14</v>
      </c>
      <c r="GT16" s="87" t="str">
        <f t="array" ref="GT16">IFERROR(INDEX(조사표[],SMALL(IF((GX$1=조사표[개체번호])*(HA$1=조사표[줄기번호])*(GS16=조사표[개화마디]),ROW(조사표[조사일자])-ROW(생육조사!$P$2)+1),1),2),"")</f>
        <v/>
      </c>
      <c r="GU16" s="87" t="str">
        <f t="array" ref="GU16">IFERROR(INDEX(조사표[],SMALL(IF((GX$1=조사표[개체번호])*(HA$1=조사표[줄기번호])*(GS16=조사표[착과마디]),ROW(조사표[조사일자])-ROW(생육조사!$P$2)+1),1),2),"")</f>
        <v/>
      </c>
      <c r="GV16" s="87" t="str">
        <f t="array" ref="GV16">IFERROR(INDEX(조사표[],SMALL(IF((GX$1=조사표[개체번호])*(HA$1=조사표[줄기번호])*(GS16=조사표[열매마디]),ROW(조사표[조사일자])-ROW(생육조사!$P$2)+1),1),2),"")</f>
        <v/>
      </c>
      <c r="GW16" s="87" t="str">
        <f t="array" ref="GW16">IFERROR(INDEX(조사표[],SMALL(IF((GX$1=조사표[개체번호])*(HA$1=조사표[줄기번호])*(GS16=조사표[수확마디]),ROW(조사표[조사일자])-ROW(생육조사!$P$2)+1),1),2),"")</f>
        <v/>
      </c>
      <c r="GX16" s="90"/>
      <c r="GY16" s="90"/>
      <c r="GZ16" s="91"/>
      <c r="HA16" s="91"/>
      <c r="HB16" s="92"/>
      <c r="HC16" s="88">
        <v>14</v>
      </c>
      <c r="HD16" s="87" t="str">
        <f t="array" ref="HD16">IFERROR(INDEX(조사표[],SMALL(IF((HH$1=조사표[개체번호])*(HK$1=조사표[줄기번호])*(HC16=조사표[개화마디]),ROW(조사표[조사일자])-ROW(생육조사!$P$2)+1),1),2),"")</f>
        <v/>
      </c>
      <c r="HE16" s="87" t="str">
        <f t="array" ref="HE16">IFERROR(INDEX(조사표[],SMALL(IF((HH$1=조사표[개체번호])*(HK$1=조사표[줄기번호])*(HC16=조사표[착과마디]),ROW(조사표[조사일자])-ROW(생육조사!$P$2)+1),1),2),"")</f>
        <v/>
      </c>
      <c r="HF16" s="87" t="str">
        <f t="array" ref="HF16">IFERROR(INDEX(조사표[],SMALL(IF((HH$1=조사표[개체번호])*(HK$1=조사표[줄기번호])*(HC16=조사표[열매마디]),ROW(조사표[조사일자])-ROW(생육조사!$P$2)+1),1),2),"")</f>
        <v/>
      </c>
      <c r="HG16" s="87" t="str">
        <f t="array" ref="HG16">IFERROR(INDEX(조사표[],SMALL(IF((HH$1=조사표[개체번호])*(HK$1=조사표[줄기번호])*(HC16=조사표[수확마디]),ROW(조사표[조사일자])-ROW(생육조사!$P$2)+1),1),2),"")</f>
        <v/>
      </c>
      <c r="HH16" s="90"/>
      <c r="HI16" s="90"/>
      <c r="HJ16" s="91"/>
      <c r="HK16" s="91"/>
      <c r="HL16" s="92"/>
      <c r="HM16" s="93">
        <v>14</v>
      </c>
      <c r="HN16" s="87" t="str">
        <f t="array" ref="HN16">IFERROR(INDEX(조사표[],SMALL(IF((HR$1=조사표[개체번호])*(HU$1=조사표[줄기번호])*(HM16=조사표[개화마디]),ROW(조사표[조사일자])-ROW(생육조사!$P$2)+1),1),2),"")</f>
        <v/>
      </c>
      <c r="HO16" s="87" t="str">
        <f t="array" ref="HO16">IFERROR(INDEX(조사표[],SMALL(IF((HR$1=조사표[개체번호])*(HU$1=조사표[줄기번호])*(HM16=조사표[착과마디]),ROW(조사표[조사일자])-ROW(생육조사!$P$2)+1),1),2),"")</f>
        <v/>
      </c>
      <c r="HP16" s="87" t="str">
        <f t="array" ref="HP16">IFERROR(INDEX(조사표[],SMALL(IF((HR$1=조사표[개체번호])*(HU$1=조사표[줄기번호])*(HM16=조사표[열매마디]),ROW(조사표[조사일자])-ROW(생육조사!$P$2)+1),1),2),"")</f>
        <v/>
      </c>
      <c r="HQ16" s="87" t="str">
        <f t="array" ref="HQ16">IFERROR(INDEX(조사표[],SMALL(IF((HR$1=조사표[개체번호])*(HU$1=조사표[줄기번호])*(HM16=조사표[수확마디]),ROW(조사표[조사일자])-ROW(생육조사!$P$2)+1),1),2),"")</f>
        <v/>
      </c>
      <c r="HR16" s="90"/>
      <c r="HS16" s="90"/>
      <c r="HT16" s="91"/>
      <c r="HU16" s="91"/>
      <c r="HV16" s="92"/>
      <c r="HW16" s="93">
        <v>14</v>
      </c>
      <c r="HX16" s="87" t="str">
        <f t="array" ref="HX16">IFERROR(INDEX(조사표[],SMALL(IF((IB$1=조사표[개체번호])*(IE$1=조사표[줄기번호])*(HW16=조사표[개화마디]),ROW(조사표[조사일자])-ROW(생육조사!$P$2)+1),1),2),"")</f>
        <v/>
      </c>
      <c r="HY16" s="87" t="str">
        <f t="array" ref="HY16">IFERROR(INDEX(조사표[],SMALL(IF((IB$1=조사표[개체번호])*(IE$1=조사표[줄기번호])*(HW16=조사표[착과마디]),ROW(조사표[조사일자])-ROW(생육조사!$P$2)+1),1),2),"")</f>
        <v/>
      </c>
      <c r="HZ16" s="87" t="str">
        <f t="array" ref="HZ16">IFERROR(INDEX(조사표[],SMALL(IF((IB$1=조사표[개체번호])*(IE$1=조사표[줄기번호])*(HW16=조사표[열매마디]),ROW(조사표[조사일자])-ROW(생육조사!$P$2)+1),1),2),"")</f>
        <v/>
      </c>
      <c r="IA16" s="87" t="str">
        <f t="array" ref="IA16">IFERROR(INDEX(조사표[],SMALL(IF((IB$1=조사표[개체번호])*(IE$1=조사표[줄기번호])*(HW16=조사표[수확마디]),ROW(조사표[조사일자])-ROW(생육조사!$P$2)+1),1),2),"")</f>
        <v/>
      </c>
      <c r="IB16" s="90"/>
      <c r="IC16" s="90"/>
      <c r="ID16" s="91"/>
      <c r="IE16" s="91"/>
      <c r="IF16" s="92"/>
      <c r="IG16" s="93">
        <v>14</v>
      </c>
      <c r="IH16" s="87" t="str">
        <f t="array" ref="IH16">IFERROR(INDEX(조사표[],SMALL(IF((IL$1=조사표[개체번호])*(IO$1=조사표[줄기번호])*(IG16=조사표[개화마디]),ROW(조사표[조사일자])-ROW(생육조사!$P$2)+1),1),2),"")</f>
        <v/>
      </c>
      <c r="II16" s="87" t="str">
        <f t="array" ref="II16">IFERROR(INDEX(조사표[],SMALL(IF((IL$1=조사표[개체번호])*(IO$1=조사표[줄기번호])*(IG16=조사표[착과마디]),ROW(조사표[조사일자])-ROW(생육조사!$P$2)+1),1),2),"")</f>
        <v/>
      </c>
      <c r="IJ16" s="87" t="str">
        <f t="array" ref="IJ16">IFERROR(INDEX(조사표[],SMALL(IF((IL$1=조사표[개체번호])*(IO$1=조사표[줄기번호])*(IG16=조사표[열매마디]),ROW(조사표[조사일자])-ROW(생육조사!$P$2)+1),1),2),"")</f>
        <v/>
      </c>
      <c r="IK16" s="87" t="str">
        <f t="array" ref="IK16">IFERROR(INDEX(조사표[],SMALL(IF((IL$1=조사표[개체번호])*(IO$1=조사표[줄기번호])*(IG16=조사표[수확마디]),ROW(조사표[조사일자])-ROW(생육조사!$P$2)+1),1),2),"")</f>
        <v/>
      </c>
      <c r="IL16" s="90"/>
      <c r="IM16" s="90"/>
      <c r="IN16" s="91"/>
      <c r="IO16" s="91"/>
      <c r="IP16" s="92"/>
      <c r="IQ16" s="93">
        <v>14</v>
      </c>
      <c r="IR16" s="87" t="str">
        <f t="array" ref="IR16">IFERROR(INDEX(조사표[],SMALL(IF((IV$1=조사표[개체번호])*(IY$1=조사표[줄기번호])*(IQ16=조사표[개화마디]),ROW(조사표[조사일자])-ROW(생육조사!$P$2)+1),1),2),"")</f>
        <v/>
      </c>
      <c r="IS16" s="87" t="str">
        <f t="array" ref="IS16">IFERROR(INDEX(조사표[],SMALL(IF((IV$1=조사표[개체번호])*(IY$1=조사표[줄기번호])*(IQ16=조사표[착과마디]),ROW(조사표[조사일자])-ROW(생육조사!$P$2)+1),1),2),"")</f>
        <v/>
      </c>
      <c r="IT16" s="87" t="str">
        <f t="array" ref="IT16">IFERROR(INDEX(조사표[],SMALL(IF((IV$1=조사표[개체번호])*(IY$1=조사표[줄기번호])*(IQ16=조사표[열매마디]),ROW(조사표[조사일자])-ROW(생육조사!$P$2)+1),1),2),"")</f>
        <v/>
      </c>
      <c r="IU16" s="87" t="str">
        <f t="array" ref="IU16">IFERROR(INDEX(조사표[],SMALL(IF((IV$1=조사표[개체번호])*(IY$1=조사표[줄기번호])*(IQ16=조사표[수확마디]),ROW(조사표[조사일자])-ROW(생육조사!$P$2)+1),1),2),"")</f>
        <v/>
      </c>
      <c r="IV16" s="90"/>
      <c r="IW16" s="90"/>
      <c r="IX16" s="91"/>
      <c r="IY16" s="91"/>
      <c r="IZ16" s="92"/>
      <c r="JA16" s="93">
        <v>14</v>
      </c>
      <c r="JB16" s="87" t="str">
        <f t="array" ref="JB16">IFERROR(INDEX(조사표[],SMALL(IF((JF$1=조사표[개체번호])*(JI$1=조사표[줄기번호])*(JA16=조사표[개화마디]),ROW(조사표[조사일자])-ROW(생육조사!$P$2)+1),1),2),"")</f>
        <v/>
      </c>
      <c r="JC16" s="87" t="str">
        <f t="array" ref="JC16">IFERROR(INDEX(조사표[],SMALL(IF((JF$1=조사표[개체번호])*(JI$1=조사표[줄기번호])*(JA16=조사표[착과마디]),ROW(조사표[조사일자])-ROW(생육조사!$P$2)+1),1),2),"")</f>
        <v/>
      </c>
      <c r="JD16" s="87" t="str">
        <f t="array" ref="JD16">IFERROR(INDEX(조사표[],SMALL(IF((JF$1=조사표[개체번호])*(JI$1=조사표[줄기번호])*(JA16=조사표[열매마디]),ROW(조사표[조사일자])-ROW(생육조사!$P$2)+1),1),2),"")</f>
        <v/>
      </c>
      <c r="JE16" s="87" t="str">
        <f t="array" ref="JE16">IFERROR(INDEX(조사표[],SMALL(IF((JF$1=조사표[개체번호])*(JI$1=조사표[줄기번호])*(JA16=조사표[수확마디]),ROW(조사표[조사일자])-ROW(생육조사!$P$2)+1),1),2),"")</f>
        <v/>
      </c>
      <c r="JF16" s="90"/>
      <c r="JG16" s="90"/>
      <c r="JH16" s="91"/>
      <c r="JI16" s="91"/>
      <c r="JJ16" s="92"/>
      <c r="JK16" s="93">
        <v>14</v>
      </c>
      <c r="JL16" s="87" t="str">
        <f t="array" ref="JL16">IFERROR(INDEX(조사표[],SMALL(IF((JP$1=조사표[개체번호])*(JS$1=조사표[줄기번호])*(JK16=조사표[개화마디]),ROW(조사표[조사일자])-ROW(생육조사!$P$2)+1),1),2),"")</f>
        <v/>
      </c>
      <c r="JM16" s="87" t="str">
        <f t="array" ref="JM16">IFERROR(INDEX(조사표[],SMALL(IF((JP$1=조사표[개체번호])*(JS$1=조사표[줄기번호])*(JK16=조사표[착과마디]),ROW(조사표[조사일자])-ROW(생육조사!$P$2)+1),1),2),"")</f>
        <v/>
      </c>
      <c r="JN16" s="87" t="str">
        <f t="array" ref="JN16">IFERROR(INDEX(조사표[],SMALL(IF((JP$1=조사표[개체번호])*(JS$1=조사표[줄기번호])*(JK16=조사표[열매마디]),ROW(조사표[조사일자])-ROW(생육조사!$P$2)+1),1),2),"")</f>
        <v/>
      </c>
      <c r="JO16" s="87" t="str">
        <f t="array" ref="JO16">IFERROR(INDEX(조사표[],SMALL(IF((JP$1=조사표[개체번호])*(JS$1=조사표[줄기번호])*(JK16=조사표[수확마디]),ROW(조사표[조사일자])-ROW(생육조사!$P$2)+1),1),2),"")</f>
        <v/>
      </c>
      <c r="JP16" s="90"/>
      <c r="JQ16" s="90"/>
      <c r="JR16" s="91"/>
      <c r="JS16" s="91"/>
      <c r="JT16" s="92"/>
      <c r="JU16" s="93">
        <v>14</v>
      </c>
      <c r="JV16" s="87" t="str">
        <f t="array" ref="JV16">IFERROR(INDEX(조사표[],SMALL(IF((JZ$1=조사표[개체번호])*(KC$1=조사표[줄기번호])*(JU16=조사표[개화마디]),ROW(조사표[조사일자])-ROW(생육조사!$P$2)+1),1),2),"")</f>
        <v/>
      </c>
      <c r="JW16" s="87" t="str">
        <f t="array" ref="JW16">IFERROR(INDEX(조사표[],SMALL(IF((JZ$1=조사표[개체번호])*(KC$1=조사표[줄기번호])*(JU16=조사표[착과마디]),ROW(조사표[조사일자])-ROW(생육조사!$P$2)+1),1),2),"")</f>
        <v/>
      </c>
      <c r="JX16" s="87" t="str">
        <f t="array" ref="JX16">IFERROR(INDEX(조사표[],SMALL(IF((JZ$1=조사표[개체번호])*(KC$1=조사표[줄기번호])*(JU16=조사표[열매마디]),ROW(조사표[조사일자])-ROW(생육조사!$P$2)+1),1),2),"")</f>
        <v/>
      </c>
      <c r="JY16" s="87" t="str">
        <f t="array" ref="JY16">IFERROR(INDEX(조사표[],SMALL(IF((JZ$1=조사표[개체번호])*(KC$1=조사표[줄기번호])*(JU16=조사표[수확마디]),ROW(조사표[조사일자])-ROW(생육조사!$P$2)+1),1),2),"")</f>
        <v/>
      </c>
      <c r="JZ16" s="90"/>
      <c r="KA16" s="90"/>
      <c r="KB16" s="91"/>
      <c r="KC16" s="91"/>
      <c r="KD16" s="92"/>
      <c r="KE16" s="93">
        <v>14</v>
      </c>
      <c r="KF16" s="87" t="str">
        <f t="array" ref="KF16">IFERROR(INDEX(조사표[],SMALL(IF((KJ$1=조사표[개체번호])*(KM$1=조사표[줄기번호])*(KE16=조사표[개화마디]),ROW(조사표[조사일자])-ROW(생육조사!$P$2)+1),1),2),"")</f>
        <v/>
      </c>
      <c r="KG16" s="87" t="str">
        <f t="array" ref="KG16">IFERROR(INDEX(조사표[],SMALL(IF((KJ$1=조사표[개체번호])*(KM$1=조사표[줄기번호])*(KE16=조사표[착과마디]),ROW(조사표[조사일자])-ROW(생육조사!$P$2)+1),1),2),"")</f>
        <v/>
      </c>
      <c r="KH16" s="87" t="str">
        <f t="array" ref="KH16">IFERROR(INDEX(조사표[],SMALL(IF((KJ$1=조사표[개체번호])*(KM$1=조사표[줄기번호])*(KE16=조사표[열매마디]),ROW(조사표[조사일자])-ROW(생육조사!$P$2)+1),1),2),"")</f>
        <v/>
      </c>
      <c r="KI16" s="87" t="str">
        <f t="array" ref="KI16">IFERROR(INDEX(조사표[],SMALL(IF((KJ$1=조사표[개체번호])*(KM$1=조사표[줄기번호])*(KE16=조사표[수확마디]),ROW(조사표[조사일자])-ROW(생육조사!$P$2)+1),1),2),"")</f>
        <v/>
      </c>
      <c r="KJ16" s="90"/>
      <c r="KK16" s="90"/>
      <c r="KL16" s="91"/>
      <c r="KM16" s="91"/>
      <c r="KN16" s="92"/>
    </row>
    <row r="17" spans="1:300">
      <c r="A17" s="15">
        <v>15</v>
      </c>
      <c r="B17" s="6" t="str">
        <f t="array" ref="B17">IFERROR(INDEX(조사표[],SMALL(IF((F$1=조사표[개체번호])*(I$1=조사표[줄기번호])*(A17=조사표[개화마디]),ROW(조사표[조사일자])-ROW(생육조사!$P$2)+1),1),2),"")</f>
        <v/>
      </c>
      <c r="C17" s="6" t="str">
        <f t="array" ref="C17">IFERROR(INDEX(조사표[],SMALL(IF((F$1=조사표[개체번호])*(I$1=조사표[줄기번호])*(A17=조사표[착과마디]),ROW(조사표[조사일자])-ROW(생육조사!$P$2)+1),1),2),"")</f>
        <v/>
      </c>
      <c r="D17" s="6" t="str">
        <f t="array" ref="D17">IFERROR(INDEX(조사표[],SMALL(IF((F$1=조사표[개체번호])*(I$1=조사표[줄기번호])*(A17=조사표[열매마디]),ROW(조사표[조사일자])-ROW(생육조사!$P$2)+1),1),2),"")</f>
        <v/>
      </c>
      <c r="E17" s="6" t="str">
        <f t="array" ref="E17">IFERROR(INDEX(조사표[],SMALL(IF((F$1=조사표[개체번호])*(I$1=조사표[줄기번호])*(A17=조사표[수확마디]),ROW(조사표[조사일자])-ROW(생육조사!$P$2)+1),1),2),"")</f>
        <v/>
      </c>
      <c r="F17" s="19"/>
      <c r="G17" s="19"/>
      <c r="H17" s="20"/>
      <c r="I17" s="20"/>
      <c r="J17" s="21"/>
      <c r="K17" s="86">
        <v>15</v>
      </c>
      <c r="L17" s="6" t="str">
        <f t="array" ref="L17">IFERROR(INDEX(조사표[],SMALL(IF((P$1=조사표[개체번호])*(S$1=조사표[줄기번호])*(K17=조사표[개화마디]),ROW(조사표[조사일자])-ROW(생육조사!$P$2)+1),1),2),"")</f>
        <v/>
      </c>
      <c r="M17" s="6" t="str">
        <f t="array" ref="M17">IFERROR(INDEX(조사표[],SMALL(IF((P$1=조사표[개체번호])*(S$1=조사표[줄기번호])*(K17=조사표[착과마디]),ROW(조사표[조사일자])-ROW(생육조사!$P$2)+1),1),2),"")</f>
        <v/>
      </c>
      <c r="N17" s="6" t="str">
        <f t="array" ref="N17">IFERROR(INDEX(조사표[],SMALL(IF((P$1=조사표[개체번호])*(S$1=조사표[줄기번호])*(K17=조사표[열매마디]),ROW(조사표[조사일자])-ROW(생육조사!$P$2)+1),1),2),"")</f>
        <v/>
      </c>
      <c r="O17" s="6" t="str">
        <f t="array" ref="O17">IFERROR(INDEX(조사표[],SMALL(IF((P$1=조사표[개체번호])*(S$1=조사표[줄기번호])*(K17=조사표[수확마디]),ROW(조사표[조사일자])-ROW(생육조사!$P$2)+1),1),2),"")</f>
        <v/>
      </c>
      <c r="P17" s="19"/>
      <c r="Q17" s="19"/>
      <c r="R17" s="20"/>
      <c r="S17" s="20"/>
      <c r="T17" s="21"/>
      <c r="U17" s="88">
        <v>15</v>
      </c>
      <c r="V17" s="87" t="str">
        <f t="array" ref="V17">IFERROR(INDEX(조사표[],SMALL(IF((Z$1=조사표[개체번호])*(AC$1=조사표[줄기번호])*(U17=조사표[개화마디]),ROW(조사표[조사일자])-ROW(생육조사!$P$2)+1),1),2),"")</f>
        <v/>
      </c>
      <c r="W17" s="87" t="str">
        <f t="array" ref="W17">IFERROR(INDEX(조사표[],SMALL(IF((Z$1=조사표[개체번호])*(AC$1=조사표[줄기번호])*(U17=조사표[착과마디]),ROW(조사표[조사일자])-ROW(생육조사!$P$2)+1),1),2),"")</f>
        <v/>
      </c>
      <c r="X17" s="87" t="str">
        <f t="array" ref="X17">IFERROR(INDEX(조사표[],SMALL(IF((Z$1=조사표[개체번호])*(AC$1=조사표[줄기번호])*(U17=조사표[열매마디]),ROW(조사표[조사일자])-ROW(생육조사!$P$2)+1),1),2),"")</f>
        <v/>
      </c>
      <c r="Y17" s="87" t="str">
        <f t="array" ref="Y17">IFERROR(INDEX(조사표[],SMALL(IF((Z$1=조사표[개체번호])*(AC$1=조사표[줄기번호])*(U17=조사표[수확마디]),ROW(조사표[조사일자])-ROW(생육조사!$P$2)+1),1),2),"")</f>
        <v/>
      </c>
      <c r="Z17" s="90"/>
      <c r="AA17" s="90"/>
      <c r="AB17" s="91"/>
      <c r="AC17" s="91"/>
      <c r="AD17" s="92"/>
      <c r="AE17" s="88">
        <v>15</v>
      </c>
      <c r="AF17" s="87" t="str">
        <f t="array" ref="AF17">IFERROR(INDEX(조사표[],SMALL(IF((AJ$1=조사표[개체번호])*(AM$1=조사표[줄기번호])*(AE17=조사표[개화마디]),ROW(조사표[조사일자])-ROW(생육조사!$P$2)+1),1),2),"")</f>
        <v/>
      </c>
      <c r="AG17" s="87" t="str">
        <f t="array" ref="AG17">IFERROR(INDEX(조사표[],SMALL(IF((AJ$1=조사표[개체번호])*(AM$1=조사표[줄기번호])*(AE17=조사표[착과마디]),ROW(조사표[조사일자])-ROW(생육조사!$P$2)+1),1),2),"")</f>
        <v/>
      </c>
      <c r="AH17" s="87" t="str">
        <f t="array" ref="AH17">IFERROR(INDEX(조사표[],SMALL(IF((AJ$1=조사표[개체번호])*(AM$1=조사표[줄기번호])*(AE17=조사표[열매마디]),ROW(조사표[조사일자])-ROW(생육조사!$P$2)+1),1),2),"")</f>
        <v/>
      </c>
      <c r="AI17" s="87" t="str">
        <f t="array" ref="AI17">IFERROR(INDEX(조사표[],SMALL(IF((AJ$1=조사표[개체번호])*(AM$1=조사표[줄기번호])*(AE17=조사표[수확마디]),ROW(조사표[조사일자])-ROW(생육조사!$P$2)+1),1),2),"")</f>
        <v/>
      </c>
      <c r="AJ17" s="90"/>
      <c r="AK17" s="90"/>
      <c r="AL17" s="91"/>
      <c r="AM17" s="91"/>
      <c r="AN17" s="92"/>
      <c r="AO17" s="88">
        <v>15</v>
      </c>
      <c r="AP17" s="87" t="str">
        <f t="array" ref="AP17">IFERROR(INDEX(조사표[],SMALL(IF((AT$1=조사표[개체번호])*(AW$1=조사표[줄기번호])*(AO17=조사표[개화마디]),ROW(조사표[조사일자])-ROW(생육조사!$P$2)+1),1),2),"")</f>
        <v/>
      </c>
      <c r="AQ17" s="87" t="str">
        <f t="array" ref="AQ17">IFERROR(INDEX(조사표[],SMALL(IF((AT$1=조사표[개체번호])*(AW$1=조사표[줄기번호])*(AO17=조사표[착과마디]),ROW(조사표[조사일자])-ROW(생육조사!$P$2)+1),1),2),"")</f>
        <v/>
      </c>
      <c r="AR17" s="87" t="str">
        <f t="array" ref="AR17">IFERROR(INDEX(조사표[],SMALL(IF((AT$1=조사표[개체번호])*(AW$1=조사표[줄기번호])*(AO17=조사표[열매마디]),ROW(조사표[조사일자])-ROW(생육조사!$P$2)+1),1),2),"")</f>
        <v/>
      </c>
      <c r="AS17" s="87" t="str">
        <f t="array" ref="AS17">IFERROR(INDEX(조사표[],SMALL(IF((AT$1=조사표[개체번호])*(AW$1=조사표[줄기번호])*(AO17=조사표[수확마디]),ROW(조사표[조사일자])-ROW(생육조사!$P$2)+1),1),2),"")</f>
        <v/>
      </c>
      <c r="AT17" s="90"/>
      <c r="AU17" s="90"/>
      <c r="AV17" s="91"/>
      <c r="AW17" s="91"/>
      <c r="AX17" s="92"/>
      <c r="AY17" s="88">
        <v>15</v>
      </c>
      <c r="AZ17" s="87" t="str">
        <f t="array" ref="AZ17">IFERROR(INDEX(조사표[],SMALL(IF((BD$1=조사표[개체번호])*(BG$1=조사표[줄기번호])*(AY17=조사표[개화마디]),ROW(조사표[조사일자])-ROW(생육조사!$P$2)+1),1),2),"")</f>
        <v/>
      </c>
      <c r="BA17" s="87" t="str">
        <f t="array" ref="BA17">IFERROR(INDEX(조사표[],SMALL(IF((BD$1=조사표[개체번호])*(BG$1=조사표[줄기번호])*(AY17=조사표[착과마디]),ROW(조사표[조사일자])-ROW(생육조사!$P$2)+1),1),2),"")</f>
        <v/>
      </c>
      <c r="BB17" s="87" t="str">
        <f t="array" ref="BB17">IFERROR(INDEX(조사표[],SMALL(IF((BD$1=조사표[개체번호])*(BG$1=조사표[줄기번호])*(AY17=조사표[열매마디]),ROW(조사표[조사일자])-ROW(생육조사!$P$2)+1),1),2),"")</f>
        <v/>
      </c>
      <c r="BC17" s="87" t="str">
        <f t="array" ref="BC17">IFERROR(INDEX(조사표[],SMALL(IF((BD$1=조사표[개체번호])*(BG$1=조사표[줄기번호])*(AY17=조사표[수확마디]),ROW(조사표[조사일자])-ROW(생육조사!$P$2)+1),1),2),"")</f>
        <v/>
      </c>
      <c r="BD17" s="90"/>
      <c r="BE17" s="90"/>
      <c r="BF17" s="91"/>
      <c r="BG17" s="91"/>
      <c r="BH17" s="92"/>
      <c r="BI17" s="88">
        <v>15</v>
      </c>
      <c r="BJ17" s="87" t="str">
        <f t="array" ref="BJ17">IFERROR(INDEX(조사표[],SMALL(IF((BN$1=조사표[개체번호])*(BQ$1=조사표[줄기번호])*(BI17=조사표[개화마디]),ROW(조사표[조사일자])-ROW(생육조사!$P$2)+1),1),2),"")</f>
        <v/>
      </c>
      <c r="BK17" s="87" t="str">
        <f t="array" ref="BK17">IFERROR(INDEX(조사표[],SMALL(IF((BN$1=조사표[개체번호])*(BQ$1=조사표[줄기번호])*(BI17=조사표[착과마디]),ROW(조사표[조사일자])-ROW(생육조사!$P$2)+1),1),2),"")</f>
        <v/>
      </c>
      <c r="BL17" s="87" t="str">
        <f t="array" ref="BL17">IFERROR(INDEX(조사표[],SMALL(IF((BN$1=조사표[개체번호])*(BQ$1=조사표[줄기번호])*(BI17=조사표[열매마디]),ROW(조사표[조사일자])-ROW(생육조사!$P$2)+1),1),2),"")</f>
        <v/>
      </c>
      <c r="BM17" s="87" t="str">
        <f t="array" ref="BM17">IFERROR(INDEX(조사표[],SMALL(IF((BN$1=조사표[개체번호])*(BQ$1=조사표[줄기번호])*(BI17=조사표[수확마디]),ROW(조사표[조사일자])-ROW(생육조사!$P$2)+1),1),2),"")</f>
        <v/>
      </c>
      <c r="BN17" s="90"/>
      <c r="BO17" s="90"/>
      <c r="BP17" s="91"/>
      <c r="BQ17" s="91"/>
      <c r="BR17" s="92"/>
      <c r="BS17" s="88">
        <v>15</v>
      </c>
      <c r="BT17" s="87" t="str">
        <f t="array" ref="BT17">IFERROR(INDEX(조사표[],SMALL(IF((BX$1=조사표[개체번호])*(CA$1=조사표[줄기번호])*(BS17=조사표[개화마디]),ROW(조사표[조사일자])-ROW(생육조사!$P$2)+1),1),2),"")</f>
        <v/>
      </c>
      <c r="BU17" s="87" t="str">
        <f t="array" ref="BU17">IFERROR(INDEX(조사표[],SMALL(IF((BX$1=조사표[개체번호])*(CA$1=조사표[줄기번호])*(BS17=조사표[착과마디]),ROW(조사표[조사일자])-ROW(생육조사!$P$2)+1),1),2),"")</f>
        <v/>
      </c>
      <c r="BV17" s="87" t="str">
        <f t="array" ref="BV17">IFERROR(INDEX(조사표[],SMALL(IF((BX$1=조사표[개체번호])*(CA$1=조사표[줄기번호])*(BS17=조사표[열매마디]),ROW(조사표[조사일자])-ROW(생육조사!$P$2)+1),1),2),"")</f>
        <v/>
      </c>
      <c r="BW17" s="87" t="str">
        <f t="array" ref="BW17">IFERROR(INDEX(조사표[],SMALL(IF((BX$1=조사표[개체번호])*(CA$1=조사표[줄기번호])*(BS17=조사표[수확마디]),ROW(조사표[조사일자])-ROW(생육조사!$P$2)+1),1),2),"")</f>
        <v/>
      </c>
      <c r="BX17" s="90"/>
      <c r="BY17" s="90"/>
      <c r="BZ17" s="91"/>
      <c r="CA17" s="91"/>
      <c r="CB17" s="92"/>
      <c r="CC17" s="88">
        <v>15</v>
      </c>
      <c r="CD17" s="87" t="str">
        <f t="array" ref="CD17">IFERROR(INDEX(조사표[],SMALL(IF((CH$1=조사표[개체번호])*(CK$1=조사표[줄기번호])*(CC17=조사표[개화마디]),ROW(조사표[조사일자])-ROW(생육조사!$P$2)+1),1),2),"")</f>
        <v/>
      </c>
      <c r="CE17" s="87" t="str">
        <f t="array" ref="CE17">IFERROR(INDEX(조사표[],SMALL(IF((CH$1=조사표[개체번호])*(CK$1=조사표[줄기번호])*(CC17=조사표[착과마디]),ROW(조사표[조사일자])-ROW(생육조사!$P$2)+1),1),2),"")</f>
        <v/>
      </c>
      <c r="CF17" s="87" t="str">
        <f t="array" ref="CF17">IFERROR(INDEX(조사표[],SMALL(IF((CH$1=조사표[개체번호])*(CK$1=조사표[줄기번호])*(CC17=조사표[열매마디]),ROW(조사표[조사일자])-ROW(생육조사!$P$2)+1),1),2),"")</f>
        <v/>
      </c>
      <c r="CG17" s="87" t="str">
        <f t="array" ref="CG17">IFERROR(INDEX(조사표[],SMALL(IF((CH$1=조사표[개체번호])*(CK$1=조사표[줄기번호])*(CC17=조사표[수확마디]),ROW(조사표[조사일자])-ROW(생육조사!$P$2)+1),1),2),"")</f>
        <v/>
      </c>
      <c r="CH17" s="90"/>
      <c r="CI17" s="90"/>
      <c r="CJ17" s="91"/>
      <c r="CK17" s="91"/>
      <c r="CL17" s="92"/>
      <c r="CM17" s="88">
        <v>15</v>
      </c>
      <c r="CN17" s="87" t="str">
        <f t="array" ref="CN17">IFERROR(INDEX(조사표[],SMALL(IF((CR$1=조사표[개체번호])*(CU$1=조사표[줄기번호])*(CM17=조사표[개화마디]),ROW(조사표[조사일자])-ROW(생육조사!$P$2)+1),1),2),"")</f>
        <v/>
      </c>
      <c r="CO17" s="87" t="str">
        <f t="array" ref="CO17">IFERROR(INDEX(조사표[],SMALL(IF((CR$1=조사표[개체번호])*(CU$1=조사표[줄기번호])*(CM17=조사표[착과마디]),ROW(조사표[조사일자])-ROW(생육조사!$P$2)+1),1),2),"")</f>
        <v/>
      </c>
      <c r="CP17" s="87" t="str">
        <f t="array" ref="CP17">IFERROR(INDEX(조사표[],SMALL(IF((CR$1=조사표[개체번호])*(CU$1=조사표[줄기번호])*(CM17=조사표[열매마디]),ROW(조사표[조사일자])-ROW(생육조사!$P$2)+1),1),2),"")</f>
        <v/>
      </c>
      <c r="CQ17" s="87" t="str">
        <f t="array" ref="CQ17">IFERROR(INDEX(조사표[],SMALL(IF((CR$1=조사표[개체번호])*(CU$1=조사표[줄기번호])*(CM17=조사표[수확마디]),ROW(조사표[조사일자])-ROW(생육조사!$P$2)+1),1),2),"")</f>
        <v/>
      </c>
      <c r="CR17" s="90"/>
      <c r="CS17" s="90"/>
      <c r="CT17" s="91"/>
      <c r="CU17" s="91"/>
      <c r="CV17" s="92"/>
      <c r="CW17" s="88">
        <v>15</v>
      </c>
      <c r="CX17" s="87" t="str">
        <f t="array" ref="CX17">IFERROR(INDEX(조사표[],SMALL(IF((DB$1=조사표[개체번호])*(DE$1=조사표[줄기번호])*(CW17=조사표[개화마디]),ROW(조사표[조사일자])-ROW(생육조사!$P$2)+1),1),2),"")</f>
        <v/>
      </c>
      <c r="CY17" s="87" t="str">
        <f t="array" ref="CY17">IFERROR(INDEX(조사표[],SMALL(IF((DB$1=조사표[개체번호])*(DE$1=조사표[줄기번호])*(CW17=조사표[착과마디]),ROW(조사표[조사일자])-ROW(생육조사!$P$2)+1),1),2),"")</f>
        <v/>
      </c>
      <c r="CZ17" s="87" t="str">
        <f t="array" ref="CZ17">IFERROR(INDEX(조사표[],SMALL(IF((DB$1=조사표[개체번호])*(DE$1=조사표[줄기번호])*(CW17=조사표[열매마디]),ROW(조사표[조사일자])-ROW(생육조사!$P$2)+1),1),2),"")</f>
        <v/>
      </c>
      <c r="DA17" s="87" t="str">
        <f t="array" ref="DA17">IFERROR(INDEX(조사표[],SMALL(IF((DB$1=조사표[개체번호])*(DE$1=조사표[줄기번호])*(CW17=조사표[수확마디]),ROW(조사표[조사일자])-ROW(생육조사!$P$2)+1),1),2),"")</f>
        <v/>
      </c>
      <c r="DB17" s="90"/>
      <c r="DC17" s="90"/>
      <c r="DD17" s="91"/>
      <c r="DE17" s="91"/>
      <c r="DF17" s="92"/>
      <c r="DG17" s="88">
        <v>15</v>
      </c>
      <c r="DH17" s="87" t="str">
        <f t="array" ref="DH17">IFERROR(INDEX(조사표[],SMALL(IF((DL$1=조사표[개체번호])*(DO$1=조사표[줄기번호])*(DG17=조사표[개화마디]),ROW(조사표[조사일자])-ROW(생육조사!$P$2)+1),1),2),"")</f>
        <v/>
      </c>
      <c r="DI17" s="87" t="str">
        <f t="array" ref="DI17">IFERROR(INDEX(조사표[],SMALL(IF((DL$1=조사표[개체번호])*(DO$1=조사표[줄기번호])*(DG17=조사표[착과마디]),ROW(조사표[조사일자])-ROW(생육조사!$P$2)+1),1),2),"")</f>
        <v/>
      </c>
      <c r="DJ17" s="87" t="str">
        <f t="array" ref="DJ17">IFERROR(INDEX(조사표[],SMALL(IF((DL$1=조사표[개체번호])*(DO$1=조사표[줄기번호])*(DG17=조사표[열매마디]),ROW(조사표[조사일자])-ROW(생육조사!$P$2)+1),1),2),"")</f>
        <v/>
      </c>
      <c r="DK17" s="87" t="str">
        <f t="array" ref="DK17">IFERROR(INDEX(조사표[],SMALL(IF((DL$1=조사표[개체번호])*(DO$1=조사표[줄기번호])*(DG17=조사표[수확마디]),ROW(조사표[조사일자])-ROW(생육조사!$P$2)+1),1),2),"")</f>
        <v/>
      </c>
      <c r="DL17" s="90"/>
      <c r="DM17" s="90"/>
      <c r="DN17" s="91"/>
      <c r="DO17" s="91"/>
      <c r="DP17" s="92"/>
      <c r="DQ17" s="88">
        <v>15</v>
      </c>
      <c r="DR17" s="87" t="str">
        <f t="array" ref="DR17">IFERROR(INDEX(조사표[],SMALL(IF((DV$1=조사표[개체번호])*(DY$1=조사표[줄기번호])*(DQ17=조사표[개화마디]),ROW(조사표[조사일자])-ROW(생육조사!$P$2)+1),1),2),"")</f>
        <v/>
      </c>
      <c r="DS17" s="87" t="str">
        <f t="array" ref="DS17">IFERROR(INDEX(조사표[],SMALL(IF((DV$1=조사표[개체번호])*(DY$1=조사표[줄기번호])*(DQ17=조사표[착과마디]),ROW(조사표[조사일자])-ROW(생육조사!$P$2)+1),1),2),"")</f>
        <v/>
      </c>
      <c r="DT17" s="87" t="str">
        <f t="array" ref="DT17">IFERROR(INDEX(조사표[],SMALL(IF((DV$1=조사표[개체번호])*(DY$1=조사표[줄기번호])*(DQ17=조사표[열매마디]),ROW(조사표[조사일자])-ROW(생육조사!$P$2)+1),1),2),"")</f>
        <v/>
      </c>
      <c r="DU17" s="87" t="str">
        <f t="array" ref="DU17">IFERROR(INDEX(조사표[],SMALL(IF((DV$1=조사표[개체번호])*(DY$1=조사표[줄기번호])*(DQ17=조사표[수확마디]),ROW(조사표[조사일자])-ROW(생육조사!$P$2)+1),1),2),"")</f>
        <v/>
      </c>
      <c r="DV17" s="90"/>
      <c r="DW17" s="90"/>
      <c r="DX17" s="91"/>
      <c r="DY17" s="91"/>
      <c r="DZ17" s="92"/>
      <c r="EA17" s="88">
        <v>15</v>
      </c>
      <c r="EB17" s="87" t="str">
        <f t="array" ref="EB17">IFERROR(INDEX(조사표[],SMALL(IF((EF$1=조사표[개체번호])*(EI$1=조사표[줄기번호])*(EA17=조사표[개화마디]),ROW(조사표[조사일자])-ROW(생육조사!$P$2)+1),1),2),"")</f>
        <v/>
      </c>
      <c r="EC17" s="87" t="str">
        <f t="array" ref="EC17">IFERROR(INDEX(조사표[],SMALL(IF((EF$1=조사표[개체번호])*(EI$1=조사표[줄기번호])*(EA17=조사표[착과마디]),ROW(조사표[조사일자])-ROW(생육조사!$P$2)+1),1),2),"")</f>
        <v/>
      </c>
      <c r="ED17" s="87" t="str">
        <f t="array" ref="ED17">IFERROR(INDEX(조사표[],SMALL(IF((EF$1=조사표[개체번호])*(EI$1=조사표[줄기번호])*(EA17=조사표[열매마디]),ROW(조사표[조사일자])-ROW(생육조사!$P$2)+1),1),2),"")</f>
        <v/>
      </c>
      <c r="EE17" s="87" t="str">
        <f t="array" ref="EE17">IFERROR(INDEX(조사표[],SMALL(IF((EF$1=조사표[개체번호])*(EI$1=조사표[줄기번호])*(EA17=조사표[수확마디]),ROW(조사표[조사일자])-ROW(생육조사!$P$2)+1),1),2),"")</f>
        <v/>
      </c>
      <c r="EF17" s="90"/>
      <c r="EG17" s="90"/>
      <c r="EH17" s="91"/>
      <c r="EI17" s="91"/>
      <c r="EJ17" s="92"/>
      <c r="EK17" s="88">
        <v>15</v>
      </c>
      <c r="EL17" s="87" t="str">
        <f t="array" ref="EL17">IFERROR(INDEX(조사표[],SMALL(IF((EP$1=조사표[개체번호])*(ES$1=조사표[줄기번호])*(EK17=조사표[개화마디]),ROW(조사표[조사일자])-ROW(생육조사!$P$2)+1),1),2),"")</f>
        <v/>
      </c>
      <c r="EM17" s="87" t="str">
        <f t="array" ref="EM17">IFERROR(INDEX(조사표[],SMALL(IF((EP$1=조사표[개체번호])*(ES$1=조사표[줄기번호])*(EK17=조사표[착과마디]),ROW(조사표[조사일자])-ROW(생육조사!$P$2)+1),1),2),"")</f>
        <v/>
      </c>
      <c r="EN17" s="87" t="str">
        <f t="array" ref="EN17">IFERROR(INDEX(조사표[],SMALL(IF((EP$1=조사표[개체번호])*(ES$1=조사표[줄기번호])*(EK17=조사표[열매마디]),ROW(조사표[조사일자])-ROW(생육조사!$P$2)+1),1),2),"")</f>
        <v/>
      </c>
      <c r="EO17" s="87" t="str">
        <f t="array" ref="EO17">IFERROR(INDEX(조사표[],SMALL(IF((EP$1=조사표[개체번호])*(ES$1=조사표[줄기번호])*(EK17=조사표[수확마디]),ROW(조사표[조사일자])-ROW(생육조사!$P$2)+1),1),2),"")</f>
        <v/>
      </c>
      <c r="EP17" s="90"/>
      <c r="EQ17" s="90"/>
      <c r="ER17" s="91"/>
      <c r="ES17" s="91"/>
      <c r="ET17" s="92"/>
      <c r="EU17" s="88">
        <v>15</v>
      </c>
      <c r="EV17" s="87" t="str">
        <f t="array" ref="EV17">IFERROR(INDEX(조사표[],SMALL(IF((EZ$1=조사표[개체번호])*(FC$1=조사표[줄기번호])*(EU17=조사표[개화마디]),ROW(조사표[조사일자])-ROW(생육조사!$P$2)+1),1),2),"")</f>
        <v/>
      </c>
      <c r="EW17" s="87" t="str">
        <f t="array" ref="EW17">IFERROR(INDEX(조사표[],SMALL(IF((EZ$1=조사표[개체번호])*(FC$1=조사표[줄기번호])*(EU17=조사표[착과마디]),ROW(조사표[조사일자])-ROW(생육조사!$P$2)+1),1),2),"")</f>
        <v/>
      </c>
      <c r="EX17" s="87" t="str">
        <f t="array" ref="EX17">IFERROR(INDEX(조사표[],SMALL(IF((EZ$1=조사표[개체번호])*(FC$1=조사표[줄기번호])*(EU17=조사표[열매마디]),ROW(조사표[조사일자])-ROW(생육조사!$P$2)+1),1),2),"")</f>
        <v/>
      </c>
      <c r="EY17" s="87" t="str">
        <f t="array" ref="EY17">IFERROR(INDEX(조사표[],SMALL(IF((EZ$1=조사표[개체번호])*(FC$1=조사표[줄기번호])*(EU17=조사표[수확마디]),ROW(조사표[조사일자])-ROW(생육조사!$P$2)+1),1),2),"")</f>
        <v/>
      </c>
      <c r="EZ17" s="90"/>
      <c r="FA17" s="90"/>
      <c r="FB17" s="91"/>
      <c r="FC17" s="91"/>
      <c r="FD17" s="92"/>
      <c r="FE17" s="88">
        <v>15</v>
      </c>
      <c r="FF17" s="87" t="str">
        <f t="array" ref="FF17">IFERROR(INDEX(조사표[],SMALL(IF((FJ$1=조사표[개체번호])*(FM$1=조사표[줄기번호])*(FE17=조사표[개화마디]),ROW(조사표[조사일자])-ROW(생육조사!$P$2)+1),1),2),"")</f>
        <v/>
      </c>
      <c r="FG17" s="87" t="str">
        <f t="array" ref="FG17">IFERROR(INDEX(조사표[],SMALL(IF((FJ$1=조사표[개체번호])*(FM$1=조사표[줄기번호])*(FE17=조사표[착과마디]),ROW(조사표[조사일자])-ROW(생육조사!$P$2)+1),1),2),"")</f>
        <v/>
      </c>
      <c r="FH17" s="87" t="str">
        <f t="array" ref="FH17">IFERROR(INDEX(조사표[],SMALL(IF((FJ$1=조사표[개체번호])*(FM$1=조사표[줄기번호])*(FE17=조사표[열매마디]),ROW(조사표[조사일자])-ROW(생육조사!$P$2)+1),1),2),"")</f>
        <v/>
      </c>
      <c r="FI17" s="87" t="str">
        <f t="array" ref="FI17">IFERROR(INDEX(조사표[],SMALL(IF((FJ$1=조사표[개체번호])*(FM$1=조사표[줄기번호])*(FE17=조사표[수확마디]),ROW(조사표[조사일자])-ROW(생육조사!$P$2)+1),1),2),"")</f>
        <v/>
      </c>
      <c r="FJ17" s="90"/>
      <c r="FK17" s="90"/>
      <c r="FL17" s="91"/>
      <c r="FM17" s="91"/>
      <c r="FN17" s="92"/>
      <c r="FO17" s="88">
        <v>15</v>
      </c>
      <c r="FP17" s="87" t="str">
        <f t="array" ref="FP17">IFERROR(INDEX(조사표[],SMALL(IF((FT$1=조사표[개체번호])*(FW$1=조사표[줄기번호])*(FO17=조사표[개화마디]),ROW(조사표[조사일자])-ROW(생육조사!$P$2)+1),1),2),"")</f>
        <v/>
      </c>
      <c r="FQ17" s="87" t="str">
        <f t="array" ref="FQ17">IFERROR(INDEX(조사표[],SMALL(IF((FT$1=조사표[개체번호])*(FW$1=조사표[줄기번호])*(FO17=조사표[착과마디]),ROW(조사표[조사일자])-ROW(생육조사!$P$2)+1),1),2),"")</f>
        <v/>
      </c>
      <c r="FR17" s="87" t="str">
        <f t="array" ref="FR17">IFERROR(INDEX(조사표[],SMALL(IF((FT$1=조사표[개체번호])*(FW$1=조사표[줄기번호])*(FO17=조사표[열매마디]),ROW(조사표[조사일자])-ROW(생육조사!$P$2)+1),1),2),"")</f>
        <v/>
      </c>
      <c r="FS17" s="87" t="str">
        <f t="array" ref="FS17">IFERROR(INDEX(조사표[],SMALL(IF((FT$1=조사표[개체번호])*(FW$1=조사표[줄기번호])*(FO17=조사표[수확마디]),ROW(조사표[조사일자])-ROW(생육조사!$P$2)+1),1),2),"")</f>
        <v/>
      </c>
      <c r="FT17" s="90"/>
      <c r="FU17" s="90"/>
      <c r="FV17" s="91"/>
      <c r="FW17" s="91"/>
      <c r="FX17" s="92"/>
      <c r="FY17" s="88">
        <v>15</v>
      </c>
      <c r="FZ17" s="87" t="str">
        <f t="array" ref="FZ17">IFERROR(INDEX(조사표[],SMALL(IF((GD$1=조사표[개체번호])*(GG$1=조사표[줄기번호])*(FY17=조사표[개화마디]),ROW(조사표[조사일자])-ROW(생육조사!$P$2)+1),1),2),"")</f>
        <v/>
      </c>
      <c r="GA17" s="87" t="str">
        <f t="array" ref="GA17">IFERROR(INDEX(조사표[],SMALL(IF((GD$1=조사표[개체번호])*(GG$1=조사표[줄기번호])*(FY17=조사표[착과마디]),ROW(조사표[조사일자])-ROW(생육조사!$P$2)+1),1),2),"")</f>
        <v/>
      </c>
      <c r="GB17" s="87" t="str">
        <f t="array" ref="GB17">IFERROR(INDEX(조사표[],SMALL(IF((GD$1=조사표[개체번호])*(GG$1=조사표[줄기번호])*(FY17=조사표[열매마디]),ROW(조사표[조사일자])-ROW(생육조사!$P$2)+1),1),2),"")</f>
        <v/>
      </c>
      <c r="GC17" s="87" t="str">
        <f t="array" ref="GC17">IFERROR(INDEX(조사표[],SMALL(IF((GD$1=조사표[개체번호])*(GG$1=조사표[줄기번호])*(FY17=조사표[수확마디]),ROW(조사표[조사일자])-ROW(생육조사!$P$2)+1),1),2),"")</f>
        <v/>
      </c>
      <c r="GD17" s="90"/>
      <c r="GE17" s="90"/>
      <c r="GF17" s="91"/>
      <c r="GG17" s="91"/>
      <c r="GH17" s="92"/>
      <c r="GI17" s="88">
        <v>15</v>
      </c>
      <c r="GJ17" s="87" t="str">
        <f t="array" ref="GJ17">IFERROR(INDEX(조사표[],SMALL(IF((GN$1=조사표[개체번호])*(GQ$1=조사표[줄기번호])*(GI17=조사표[개화마디]),ROW(조사표[조사일자])-ROW(생육조사!$P$2)+1),1),2),"")</f>
        <v/>
      </c>
      <c r="GK17" s="87" t="str">
        <f t="array" ref="GK17">IFERROR(INDEX(조사표[],SMALL(IF((GN$1=조사표[개체번호])*(GQ$1=조사표[줄기번호])*(GI17=조사표[착과마디]),ROW(조사표[조사일자])-ROW(생육조사!$P$2)+1),1),2),"")</f>
        <v/>
      </c>
      <c r="GL17" s="87" t="str">
        <f t="array" ref="GL17">IFERROR(INDEX(조사표[],SMALL(IF((GN$1=조사표[개체번호])*(GQ$1=조사표[줄기번호])*(GI17=조사표[열매마디]),ROW(조사표[조사일자])-ROW(생육조사!$P$2)+1),1),2),"")</f>
        <v/>
      </c>
      <c r="GM17" s="87" t="str">
        <f t="array" ref="GM17">IFERROR(INDEX(조사표[],SMALL(IF((GN$1=조사표[개체번호])*(GQ$1=조사표[줄기번호])*(GI17=조사표[수확마디]),ROW(조사표[조사일자])-ROW(생육조사!$P$2)+1),1),2),"")</f>
        <v/>
      </c>
      <c r="GN17" s="90"/>
      <c r="GO17" s="90"/>
      <c r="GP17" s="91"/>
      <c r="GQ17" s="91"/>
      <c r="GR17" s="92"/>
      <c r="GS17" s="88">
        <v>15</v>
      </c>
      <c r="GT17" s="87" t="str">
        <f t="array" ref="GT17">IFERROR(INDEX(조사표[],SMALL(IF((GX$1=조사표[개체번호])*(HA$1=조사표[줄기번호])*(GS17=조사표[개화마디]),ROW(조사표[조사일자])-ROW(생육조사!$P$2)+1),1),2),"")</f>
        <v/>
      </c>
      <c r="GU17" s="87" t="str">
        <f t="array" ref="GU17">IFERROR(INDEX(조사표[],SMALL(IF((GX$1=조사표[개체번호])*(HA$1=조사표[줄기번호])*(GS17=조사표[착과마디]),ROW(조사표[조사일자])-ROW(생육조사!$P$2)+1),1),2),"")</f>
        <v/>
      </c>
      <c r="GV17" s="87" t="str">
        <f t="array" ref="GV17">IFERROR(INDEX(조사표[],SMALL(IF((GX$1=조사표[개체번호])*(HA$1=조사표[줄기번호])*(GS17=조사표[열매마디]),ROW(조사표[조사일자])-ROW(생육조사!$P$2)+1),1),2),"")</f>
        <v/>
      </c>
      <c r="GW17" s="87" t="str">
        <f t="array" ref="GW17">IFERROR(INDEX(조사표[],SMALL(IF((GX$1=조사표[개체번호])*(HA$1=조사표[줄기번호])*(GS17=조사표[수확마디]),ROW(조사표[조사일자])-ROW(생육조사!$P$2)+1),1),2),"")</f>
        <v/>
      </c>
      <c r="GX17" s="90"/>
      <c r="GY17" s="90"/>
      <c r="GZ17" s="91"/>
      <c r="HA17" s="91"/>
      <c r="HB17" s="92"/>
      <c r="HC17" s="88">
        <v>15</v>
      </c>
      <c r="HD17" s="87" t="str">
        <f t="array" ref="HD17">IFERROR(INDEX(조사표[],SMALL(IF((HH$1=조사표[개체번호])*(HK$1=조사표[줄기번호])*(HC17=조사표[개화마디]),ROW(조사표[조사일자])-ROW(생육조사!$P$2)+1),1),2),"")</f>
        <v/>
      </c>
      <c r="HE17" s="87" t="str">
        <f t="array" ref="HE17">IFERROR(INDEX(조사표[],SMALL(IF((HH$1=조사표[개체번호])*(HK$1=조사표[줄기번호])*(HC17=조사표[착과마디]),ROW(조사표[조사일자])-ROW(생육조사!$P$2)+1),1),2),"")</f>
        <v/>
      </c>
      <c r="HF17" s="87" t="str">
        <f t="array" ref="HF17">IFERROR(INDEX(조사표[],SMALL(IF((HH$1=조사표[개체번호])*(HK$1=조사표[줄기번호])*(HC17=조사표[열매마디]),ROW(조사표[조사일자])-ROW(생육조사!$P$2)+1),1),2),"")</f>
        <v/>
      </c>
      <c r="HG17" s="87" t="str">
        <f t="array" ref="HG17">IFERROR(INDEX(조사표[],SMALL(IF((HH$1=조사표[개체번호])*(HK$1=조사표[줄기번호])*(HC17=조사표[수확마디]),ROW(조사표[조사일자])-ROW(생육조사!$P$2)+1),1),2),"")</f>
        <v/>
      </c>
      <c r="HH17" s="90"/>
      <c r="HI17" s="90"/>
      <c r="HJ17" s="91"/>
      <c r="HK17" s="91"/>
      <c r="HL17" s="92"/>
      <c r="HM17" s="93">
        <v>15</v>
      </c>
      <c r="HN17" s="87" t="str">
        <f t="array" ref="HN17">IFERROR(INDEX(조사표[],SMALL(IF((HR$1=조사표[개체번호])*(HU$1=조사표[줄기번호])*(HM17=조사표[개화마디]),ROW(조사표[조사일자])-ROW(생육조사!$P$2)+1),1),2),"")</f>
        <v/>
      </c>
      <c r="HO17" s="87" t="str">
        <f t="array" ref="HO17">IFERROR(INDEX(조사표[],SMALL(IF((HR$1=조사표[개체번호])*(HU$1=조사표[줄기번호])*(HM17=조사표[착과마디]),ROW(조사표[조사일자])-ROW(생육조사!$P$2)+1),1),2),"")</f>
        <v/>
      </c>
      <c r="HP17" s="87" t="str">
        <f t="array" ref="HP17">IFERROR(INDEX(조사표[],SMALL(IF((HR$1=조사표[개체번호])*(HU$1=조사표[줄기번호])*(HM17=조사표[열매마디]),ROW(조사표[조사일자])-ROW(생육조사!$P$2)+1),1),2),"")</f>
        <v/>
      </c>
      <c r="HQ17" s="87" t="str">
        <f t="array" ref="HQ17">IFERROR(INDEX(조사표[],SMALL(IF((HR$1=조사표[개체번호])*(HU$1=조사표[줄기번호])*(HM17=조사표[수확마디]),ROW(조사표[조사일자])-ROW(생육조사!$P$2)+1),1),2),"")</f>
        <v/>
      </c>
      <c r="HR17" s="90"/>
      <c r="HS17" s="90"/>
      <c r="HT17" s="91"/>
      <c r="HU17" s="91"/>
      <c r="HV17" s="92"/>
      <c r="HW17" s="93">
        <v>15</v>
      </c>
      <c r="HX17" s="87" t="str">
        <f t="array" ref="HX17">IFERROR(INDEX(조사표[],SMALL(IF((IB$1=조사표[개체번호])*(IE$1=조사표[줄기번호])*(HW17=조사표[개화마디]),ROW(조사표[조사일자])-ROW(생육조사!$P$2)+1),1),2),"")</f>
        <v/>
      </c>
      <c r="HY17" s="87" t="str">
        <f t="array" ref="HY17">IFERROR(INDEX(조사표[],SMALL(IF((IB$1=조사표[개체번호])*(IE$1=조사표[줄기번호])*(HW17=조사표[착과마디]),ROW(조사표[조사일자])-ROW(생육조사!$P$2)+1),1),2),"")</f>
        <v/>
      </c>
      <c r="HZ17" s="87" t="str">
        <f t="array" ref="HZ17">IFERROR(INDEX(조사표[],SMALL(IF((IB$1=조사표[개체번호])*(IE$1=조사표[줄기번호])*(HW17=조사표[열매마디]),ROW(조사표[조사일자])-ROW(생육조사!$P$2)+1),1),2),"")</f>
        <v/>
      </c>
      <c r="IA17" s="87" t="str">
        <f t="array" ref="IA17">IFERROR(INDEX(조사표[],SMALL(IF((IB$1=조사표[개체번호])*(IE$1=조사표[줄기번호])*(HW17=조사표[수확마디]),ROW(조사표[조사일자])-ROW(생육조사!$P$2)+1),1),2),"")</f>
        <v/>
      </c>
      <c r="IB17" s="90"/>
      <c r="IC17" s="90"/>
      <c r="ID17" s="91"/>
      <c r="IE17" s="91"/>
      <c r="IF17" s="92"/>
      <c r="IG17" s="93">
        <v>15</v>
      </c>
      <c r="IH17" s="87" t="str">
        <f t="array" ref="IH17">IFERROR(INDEX(조사표[],SMALL(IF((IL$1=조사표[개체번호])*(IO$1=조사표[줄기번호])*(IG17=조사표[개화마디]),ROW(조사표[조사일자])-ROW(생육조사!$P$2)+1),1),2),"")</f>
        <v/>
      </c>
      <c r="II17" s="87" t="str">
        <f t="array" ref="II17">IFERROR(INDEX(조사표[],SMALL(IF((IL$1=조사표[개체번호])*(IO$1=조사표[줄기번호])*(IG17=조사표[착과마디]),ROW(조사표[조사일자])-ROW(생육조사!$P$2)+1),1),2),"")</f>
        <v/>
      </c>
      <c r="IJ17" s="87" t="str">
        <f t="array" ref="IJ17">IFERROR(INDEX(조사표[],SMALL(IF((IL$1=조사표[개체번호])*(IO$1=조사표[줄기번호])*(IG17=조사표[열매마디]),ROW(조사표[조사일자])-ROW(생육조사!$P$2)+1),1),2),"")</f>
        <v/>
      </c>
      <c r="IK17" s="87" t="str">
        <f t="array" ref="IK17">IFERROR(INDEX(조사표[],SMALL(IF((IL$1=조사표[개체번호])*(IO$1=조사표[줄기번호])*(IG17=조사표[수확마디]),ROW(조사표[조사일자])-ROW(생육조사!$P$2)+1),1),2),"")</f>
        <v/>
      </c>
      <c r="IL17" s="90"/>
      <c r="IM17" s="90"/>
      <c r="IN17" s="91"/>
      <c r="IO17" s="91"/>
      <c r="IP17" s="92"/>
      <c r="IQ17" s="93">
        <v>15</v>
      </c>
      <c r="IR17" s="87" t="str">
        <f t="array" ref="IR17">IFERROR(INDEX(조사표[],SMALL(IF((IV$1=조사표[개체번호])*(IY$1=조사표[줄기번호])*(IQ17=조사표[개화마디]),ROW(조사표[조사일자])-ROW(생육조사!$P$2)+1),1),2),"")</f>
        <v/>
      </c>
      <c r="IS17" s="87" t="str">
        <f t="array" ref="IS17">IFERROR(INDEX(조사표[],SMALL(IF((IV$1=조사표[개체번호])*(IY$1=조사표[줄기번호])*(IQ17=조사표[착과마디]),ROW(조사표[조사일자])-ROW(생육조사!$P$2)+1),1),2),"")</f>
        <v/>
      </c>
      <c r="IT17" s="87" t="str">
        <f t="array" ref="IT17">IFERROR(INDEX(조사표[],SMALL(IF((IV$1=조사표[개체번호])*(IY$1=조사표[줄기번호])*(IQ17=조사표[열매마디]),ROW(조사표[조사일자])-ROW(생육조사!$P$2)+1),1),2),"")</f>
        <v/>
      </c>
      <c r="IU17" s="87" t="str">
        <f t="array" ref="IU17">IFERROR(INDEX(조사표[],SMALL(IF((IV$1=조사표[개체번호])*(IY$1=조사표[줄기번호])*(IQ17=조사표[수확마디]),ROW(조사표[조사일자])-ROW(생육조사!$P$2)+1),1),2),"")</f>
        <v/>
      </c>
      <c r="IV17" s="90"/>
      <c r="IW17" s="90"/>
      <c r="IX17" s="91"/>
      <c r="IY17" s="91"/>
      <c r="IZ17" s="92"/>
      <c r="JA17" s="93">
        <v>15</v>
      </c>
      <c r="JB17" s="87" t="str">
        <f t="array" ref="JB17">IFERROR(INDEX(조사표[],SMALL(IF((JF$1=조사표[개체번호])*(JI$1=조사표[줄기번호])*(JA17=조사표[개화마디]),ROW(조사표[조사일자])-ROW(생육조사!$P$2)+1),1),2),"")</f>
        <v/>
      </c>
      <c r="JC17" s="87" t="str">
        <f t="array" ref="JC17">IFERROR(INDEX(조사표[],SMALL(IF((JF$1=조사표[개체번호])*(JI$1=조사표[줄기번호])*(JA17=조사표[착과마디]),ROW(조사표[조사일자])-ROW(생육조사!$P$2)+1),1),2),"")</f>
        <v/>
      </c>
      <c r="JD17" s="87" t="str">
        <f t="array" ref="JD17">IFERROR(INDEX(조사표[],SMALL(IF((JF$1=조사표[개체번호])*(JI$1=조사표[줄기번호])*(JA17=조사표[열매마디]),ROW(조사표[조사일자])-ROW(생육조사!$P$2)+1),1),2),"")</f>
        <v/>
      </c>
      <c r="JE17" s="87" t="str">
        <f t="array" ref="JE17">IFERROR(INDEX(조사표[],SMALL(IF((JF$1=조사표[개체번호])*(JI$1=조사표[줄기번호])*(JA17=조사표[수확마디]),ROW(조사표[조사일자])-ROW(생육조사!$P$2)+1),1),2),"")</f>
        <v/>
      </c>
      <c r="JF17" s="90"/>
      <c r="JG17" s="90"/>
      <c r="JH17" s="91"/>
      <c r="JI17" s="91"/>
      <c r="JJ17" s="92"/>
      <c r="JK17" s="93">
        <v>15</v>
      </c>
      <c r="JL17" s="87" t="str">
        <f t="array" ref="JL17">IFERROR(INDEX(조사표[],SMALL(IF((JP$1=조사표[개체번호])*(JS$1=조사표[줄기번호])*(JK17=조사표[개화마디]),ROW(조사표[조사일자])-ROW(생육조사!$P$2)+1),1),2),"")</f>
        <v/>
      </c>
      <c r="JM17" s="87" t="str">
        <f t="array" ref="JM17">IFERROR(INDEX(조사표[],SMALL(IF((JP$1=조사표[개체번호])*(JS$1=조사표[줄기번호])*(JK17=조사표[착과마디]),ROW(조사표[조사일자])-ROW(생육조사!$P$2)+1),1),2),"")</f>
        <v/>
      </c>
      <c r="JN17" s="87" t="str">
        <f t="array" ref="JN17">IFERROR(INDEX(조사표[],SMALL(IF((JP$1=조사표[개체번호])*(JS$1=조사표[줄기번호])*(JK17=조사표[열매마디]),ROW(조사표[조사일자])-ROW(생육조사!$P$2)+1),1),2),"")</f>
        <v/>
      </c>
      <c r="JO17" s="87" t="str">
        <f t="array" ref="JO17">IFERROR(INDEX(조사표[],SMALL(IF((JP$1=조사표[개체번호])*(JS$1=조사표[줄기번호])*(JK17=조사표[수확마디]),ROW(조사표[조사일자])-ROW(생육조사!$P$2)+1),1),2),"")</f>
        <v/>
      </c>
      <c r="JP17" s="90"/>
      <c r="JQ17" s="90"/>
      <c r="JR17" s="91"/>
      <c r="JS17" s="91"/>
      <c r="JT17" s="92"/>
      <c r="JU17" s="93">
        <v>15</v>
      </c>
      <c r="JV17" s="87" t="str">
        <f t="array" ref="JV17">IFERROR(INDEX(조사표[],SMALL(IF((JZ$1=조사표[개체번호])*(KC$1=조사표[줄기번호])*(JU17=조사표[개화마디]),ROW(조사표[조사일자])-ROW(생육조사!$P$2)+1),1),2),"")</f>
        <v/>
      </c>
      <c r="JW17" s="87" t="str">
        <f t="array" ref="JW17">IFERROR(INDEX(조사표[],SMALL(IF((JZ$1=조사표[개체번호])*(KC$1=조사표[줄기번호])*(JU17=조사표[착과마디]),ROW(조사표[조사일자])-ROW(생육조사!$P$2)+1),1),2),"")</f>
        <v/>
      </c>
      <c r="JX17" s="87" t="str">
        <f t="array" ref="JX17">IFERROR(INDEX(조사표[],SMALL(IF((JZ$1=조사표[개체번호])*(KC$1=조사표[줄기번호])*(JU17=조사표[열매마디]),ROW(조사표[조사일자])-ROW(생육조사!$P$2)+1),1),2),"")</f>
        <v/>
      </c>
      <c r="JY17" s="87" t="str">
        <f t="array" ref="JY17">IFERROR(INDEX(조사표[],SMALL(IF((JZ$1=조사표[개체번호])*(KC$1=조사표[줄기번호])*(JU17=조사표[수확마디]),ROW(조사표[조사일자])-ROW(생육조사!$P$2)+1),1),2),"")</f>
        <v/>
      </c>
      <c r="JZ17" s="90"/>
      <c r="KA17" s="90"/>
      <c r="KB17" s="91"/>
      <c r="KC17" s="91"/>
      <c r="KD17" s="92"/>
      <c r="KE17" s="93">
        <v>15</v>
      </c>
      <c r="KF17" s="87" t="str">
        <f t="array" ref="KF17">IFERROR(INDEX(조사표[],SMALL(IF((KJ$1=조사표[개체번호])*(KM$1=조사표[줄기번호])*(KE17=조사표[개화마디]),ROW(조사표[조사일자])-ROW(생육조사!$P$2)+1),1),2),"")</f>
        <v/>
      </c>
      <c r="KG17" s="87" t="str">
        <f t="array" ref="KG17">IFERROR(INDEX(조사표[],SMALL(IF((KJ$1=조사표[개체번호])*(KM$1=조사표[줄기번호])*(KE17=조사표[착과마디]),ROW(조사표[조사일자])-ROW(생육조사!$P$2)+1),1),2),"")</f>
        <v/>
      </c>
      <c r="KH17" s="87" t="str">
        <f t="array" ref="KH17">IFERROR(INDEX(조사표[],SMALL(IF((KJ$1=조사표[개체번호])*(KM$1=조사표[줄기번호])*(KE17=조사표[열매마디]),ROW(조사표[조사일자])-ROW(생육조사!$P$2)+1),1),2),"")</f>
        <v/>
      </c>
      <c r="KI17" s="87" t="str">
        <f t="array" ref="KI17">IFERROR(INDEX(조사표[],SMALL(IF((KJ$1=조사표[개체번호])*(KM$1=조사표[줄기번호])*(KE17=조사표[수확마디]),ROW(조사표[조사일자])-ROW(생육조사!$P$2)+1),1),2),"")</f>
        <v/>
      </c>
      <c r="KJ17" s="90"/>
      <c r="KK17" s="90"/>
      <c r="KL17" s="91"/>
      <c r="KM17" s="91"/>
      <c r="KN17" s="92"/>
    </row>
    <row r="18" spans="1:300">
      <c r="A18" s="15">
        <v>16</v>
      </c>
      <c r="B18" s="6" t="str">
        <f t="array" ref="B18">IFERROR(INDEX(조사표[],SMALL(IF((F$1=조사표[개체번호])*(I$1=조사표[줄기번호])*(A18=조사표[개화마디]),ROW(조사표[조사일자])-ROW(생육조사!$P$2)+1),1),2),"")</f>
        <v/>
      </c>
      <c r="C18" s="6" t="str">
        <f t="array" ref="C18">IFERROR(INDEX(조사표[],SMALL(IF((F$1=조사표[개체번호])*(I$1=조사표[줄기번호])*(A18=조사표[착과마디]),ROW(조사표[조사일자])-ROW(생육조사!$P$2)+1),1),2),"")</f>
        <v/>
      </c>
      <c r="D18" s="6" t="str">
        <f t="array" ref="D18">IFERROR(INDEX(조사표[],SMALL(IF((F$1=조사표[개체번호])*(I$1=조사표[줄기번호])*(A18=조사표[열매마디]),ROW(조사표[조사일자])-ROW(생육조사!$P$2)+1),1),2),"")</f>
        <v/>
      </c>
      <c r="E18" s="6" t="str">
        <f t="array" ref="E18">IFERROR(INDEX(조사표[],SMALL(IF((F$1=조사표[개체번호])*(I$1=조사표[줄기번호])*(A18=조사표[수확마디]),ROW(조사표[조사일자])-ROW(생육조사!$P$2)+1),1),2),"")</f>
        <v/>
      </c>
      <c r="F18" s="19"/>
      <c r="G18" s="19"/>
      <c r="H18" s="20"/>
      <c r="I18" s="20"/>
      <c r="J18" s="21"/>
      <c r="K18" s="86">
        <v>16</v>
      </c>
      <c r="L18" s="6" t="str">
        <f t="array" ref="L18">IFERROR(INDEX(조사표[],SMALL(IF((P$1=조사표[개체번호])*(S$1=조사표[줄기번호])*(K18=조사표[개화마디]),ROW(조사표[조사일자])-ROW(생육조사!$P$2)+1),1),2),"")</f>
        <v/>
      </c>
      <c r="M18" s="6" t="str">
        <f t="array" ref="M18">IFERROR(INDEX(조사표[],SMALL(IF((P$1=조사표[개체번호])*(S$1=조사표[줄기번호])*(K18=조사표[착과마디]),ROW(조사표[조사일자])-ROW(생육조사!$P$2)+1),1),2),"")</f>
        <v/>
      </c>
      <c r="N18" s="6" t="str">
        <f t="array" ref="N18">IFERROR(INDEX(조사표[],SMALL(IF((P$1=조사표[개체번호])*(S$1=조사표[줄기번호])*(K18=조사표[열매마디]),ROW(조사표[조사일자])-ROW(생육조사!$P$2)+1),1),2),"")</f>
        <v/>
      </c>
      <c r="O18" s="6" t="str">
        <f t="array" ref="O18">IFERROR(INDEX(조사표[],SMALL(IF((P$1=조사표[개체번호])*(S$1=조사표[줄기번호])*(K18=조사표[수확마디]),ROW(조사표[조사일자])-ROW(생육조사!$P$2)+1),1),2),"")</f>
        <v/>
      </c>
      <c r="P18" s="19"/>
      <c r="Q18" s="19"/>
      <c r="R18" s="20"/>
      <c r="S18" s="20"/>
      <c r="T18" s="21"/>
      <c r="U18" s="88">
        <v>16</v>
      </c>
      <c r="V18" s="87" t="str">
        <f t="array" ref="V18">IFERROR(INDEX(조사표[],SMALL(IF((Z$1=조사표[개체번호])*(AC$1=조사표[줄기번호])*(U18=조사표[개화마디]),ROW(조사표[조사일자])-ROW(생육조사!$P$2)+1),1),2),"")</f>
        <v/>
      </c>
      <c r="W18" s="87" t="str">
        <f t="array" ref="W18">IFERROR(INDEX(조사표[],SMALL(IF((Z$1=조사표[개체번호])*(AC$1=조사표[줄기번호])*(U18=조사표[착과마디]),ROW(조사표[조사일자])-ROW(생육조사!$P$2)+1),1),2),"")</f>
        <v/>
      </c>
      <c r="X18" s="87" t="str">
        <f t="array" ref="X18">IFERROR(INDEX(조사표[],SMALL(IF((Z$1=조사표[개체번호])*(AC$1=조사표[줄기번호])*(U18=조사표[열매마디]),ROW(조사표[조사일자])-ROW(생육조사!$P$2)+1),1),2),"")</f>
        <v/>
      </c>
      <c r="Y18" s="87" t="str">
        <f t="array" ref="Y18">IFERROR(INDEX(조사표[],SMALL(IF((Z$1=조사표[개체번호])*(AC$1=조사표[줄기번호])*(U18=조사표[수확마디]),ROW(조사표[조사일자])-ROW(생육조사!$P$2)+1),1),2),"")</f>
        <v/>
      </c>
      <c r="Z18" s="90"/>
      <c r="AA18" s="90"/>
      <c r="AB18" s="91"/>
      <c r="AC18" s="91"/>
      <c r="AD18" s="92"/>
      <c r="AE18" s="88">
        <v>16</v>
      </c>
      <c r="AF18" s="87" t="str">
        <f t="array" ref="AF18">IFERROR(INDEX(조사표[],SMALL(IF((AJ$1=조사표[개체번호])*(AM$1=조사표[줄기번호])*(AE18=조사표[개화마디]),ROW(조사표[조사일자])-ROW(생육조사!$P$2)+1),1),2),"")</f>
        <v/>
      </c>
      <c r="AG18" s="87" t="str">
        <f t="array" ref="AG18">IFERROR(INDEX(조사표[],SMALL(IF((AJ$1=조사표[개체번호])*(AM$1=조사표[줄기번호])*(AE18=조사표[착과마디]),ROW(조사표[조사일자])-ROW(생육조사!$P$2)+1),1),2),"")</f>
        <v/>
      </c>
      <c r="AH18" s="87" t="str">
        <f t="array" ref="AH18">IFERROR(INDEX(조사표[],SMALL(IF((AJ$1=조사표[개체번호])*(AM$1=조사표[줄기번호])*(AE18=조사표[열매마디]),ROW(조사표[조사일자])-ROW(생육조사!$P$2)+1),1),2),"")</f>
        <v/>
      </c>
      <c r="AI18" s="87" t="str">
        <f t="array" ref="AI18">IFERROR(INDEX(조사표[],SMALL(IF((AJ$1=조사표[개체번호])*(AM$1=조사표[줄기번호])*(AE18=조사표[수확마디]),ROW(조사표[조사일자])-ROW(생육조사!$P$2)+1),1),2),"")</f>
        <v/>
      </c>
      <c r="AJ18" s="90"/>
      <c r="AK18" s="90"/>
      <c r="AL18" s="91"/>
      <c r="AM18" s="91"/>
      <c r="AN18" s="92"/>
      <c r="AO18" s="88">
        <v>16</v>
      </c>
      <c r="AP18" s="87" t="str">
        <f t="array" ref="AP18">IFERROR(INDEX(조사표[],SMALL(IF((AT$1=조사표[개체번호])*(AW$1=조사표[줄기번호])*(AO18=조사표[개화마디]),ROW(조사표[조사일자])-ROW(생육조사!$P$2)+1),1),2),"")</f>
        <v/>
      </c>
      <c r="AQ18" s="87" t="str">
        <f t="array" ref="AQ18">IFERROR(INDEX(조사표[],SMALL(IF((AT$1=조사표[개체번호])*(AW$1=조사표[줄기번호])*(AO18=조사표[착과마디]),ROW(조사표[조사일자])-ROW(생육조사!$P$2)+1),1),2),"")</f>
        <v/>
      </c>
      <c r="AR18" s="87" t="str">
        <f t="array" ref="AR18">IFERROR(INDEX(조사표[],SMALL(IF((AT$1=조사표[개체번호])*(AW$1=조사표[줄기번호])*(AO18=조사표[열매마디]),ROW(조사표[조사일자])-ROW(생육조사!$P$2)+1),1),2),"")</f>
        <v/>
      </c>
      <c r="AS18" s="87" t="str">
        <f t="array" ref="AS18">IFERROR(INDEX(조사표[],SMALL(IF((AT$1=조사표[개체번호])*(AW$1=조사표[줄기번호])*(AO18=조사표[수확마디]),ROW(조사표[조사일자])-ROW(생육조사!$P$2)+1),1),2),"")</f>
        <v/>
      </c>
      <c r="AT18" s="90"/>
      <c r="AU18" s="90"/>
      <c r="AV18" s="91"/>
      <c r="AW18" s="91"/>
      <c r="AX18" s="92"/>
      <c r="AY18" s="88">
        <v>16</v>
      </c>
      <c r="AZ18" s="87" t="str">
        <f t="array" ref="AZ18">IFERROR(INDEX(조사표[],SMALL(IF((BD$1=조사표[개체번호])*(BG$1=조사표[줄기번호])*(AY18=조사표[개화마디]),ROW(조사표[조사일자])-ROW(생육조사!$P$2)+1),1),2),"")</f>
        <v/>
      </c>
      <c r="BA18" s="87" t="str">
        <f t="array" ref="BA18">IFERROR(INDEX(조사표[],SMALL(IF((BD$1=조사표[개체번호])*(BG$1=조사표[줄기번호])*(AY18=조사표[착과마디]),ROW(조사표[조사일자])-ROW(생육조사!$P$2)+1),1),2),"")</f>
        <v/>
      </c>
      <c r="BB18" s="87" t="str">
        <f t="array" ref="BB18">IFERROR(INDEX(조사표[],SMALL(IF((BD$1=조사표[개체번호])*(BG$1=조사표[줄기번호])*(AY18=조사표[열매마디]),ROW(조사표[조사일자])-ROW(생육조사!$P$2)+1),1),2),"")</f>
        <v/>
      </c>
      <c r="BC18" s="87" t="str">
        <f t="array" ref="BC18">IFERROR(INDEX(조사표[],SMALL(IF((BD$1=조사표[개체번호])*(BG$1=조사표[줄기번호])*(AY18=조사표[수확마디]),ROW(조사표[조사일자])-ROW(생육조사!$P$2)+1),1),2),"")</f>
        <v/>
      </c>
      <c r="BD18" s="90"/>
      <c r="BE18" s="90"/>
      <c r="BF18" s="91"/>
      <c r="BG18" s="91"/>
      <c r="BH18" s="92"/>
      <c r="BI18" s="88">
        <v>16</v>
      </c>
      <c r="BJ18" s="87" t="str">
        <f t="array" ref="BJ18">IFERROR(INDEX(조사표[],SMALL(IF((BN$1=조사표[개체번호])*(BQ$1=조사표[줄기번호])*(BI18=조사표[개화마디]),ROW(조사표[조사일자])-ROW(생육조사!$P$2)+1),1),2),"")</f>
        <v/>
      </c>
      <c r="BK18" s="87" t="str">
        <f t="array" ref="BK18">IFERROR(INDEX(조사표[],SMALL(IF((BN$1=조사표[개체번호])*(BQ$1=조사표[줄기번호])*(BI18=조사표[착과마디]),ROW(조사표[조사일자])-ROW(생육조사!$P$2)+1),1),2),"")</f>
        <v/>
      </c>
      <c r="BL18" s="87" t="str">
        <f t="array" ref="BL18">IFERROR(INDEX(조사표[],SMALL(IF((BN$1=조사표[개체번호])*(BQ$1=조사표[줄기번호])*(BI18=조사표[열매마디]),ROW(조사표[조사일자])-ROW(생육조사!$P$2)+1),1),2),"")</f>
        <v/>
      </c>
      <c r="BM18" s="87" t="str">
        <f t="array" ref="BM18">IFERROR(INDEX(조사표[],SMALL(IF((BN$1=조사표[개체번호])*(BQ$1=조사표[줄기번호])*(BI18=조사표[수확마디]),ROW(조사표[조사일자])-ROW(생육조사!$P$2)+1),1),2),"")</f>
        <v/>
      </c>
      <c r="BN18" s="90"/>
      <c r="BO18" s="90"/>
      <c r="BP18" s="91"/>
      <c r="BQ18" s="91"/>
      <c r="BR18" s="92"/>
      <c r="BS18" s="88">
        <v>16</v>
      </c>
      <c r="BT18" s="87" t="str">
        <f t="array" ref="BT18">IFERROR(INDEX(조사표[],SMALL(IF((BX$1=조사표[개체번호])*(CA$1=조사표[줄기번호])*(BS18=조사표[개화마디]),ROW(조사표[조사일자])-ROW(생육조사!$P$2)+1),1),2),"")</f>
        <v/>
      </c>
      <c r="BU18" s="87" t="str">
        <f t="array" ref="BU18">IFERROR(INDEX(조사표[],SMALL(IF((BX$1=조사표[개체번호])*(CA$1=조사표[줄기번호])*(BS18=조사표[착과마디]),ROW(조사표[조사일자])-ROW(생육조사!$P$2)+1),1),2),"")</f>
        <v/>
      </c>
      <c r="BV18" s="87" t="str">
        <f t="array" ref="BV18">IFERROR(INDEX(조사표[],SMALL(IF((BX$1=조사표[개체번호])*(CA$1=조사표[줄기번호])*(BS18=조사표[열매마디]),ROW(조사표[조사일자])-ROW(생육조사!$P$2)+1),1),2),"")</f>
        <v/>
      </c>
      <c r="BW18" s="87" t="str">
        <f t="array" ref="BW18">IFERROR(INDEX(조사표[],SMALL(IF((BX$1=조사표[개체번호])*(CA$1=조사표[줄기번호])*(BS18=조사표[수확마디]),ROW(조사표[조사일자])-ROW(생육조사!$P$2)+1),1),2),"")</f>
        <v/>
      </c>
      <c r="BX18" s="90"/>
      <c r="BY18" s="90"/>
      <c r="BZ18" s="91"/>
      <c r="CA18" s="91"/>
      <c r="CB18" s="92"/>
      <c r="CC18" s="88">
        <v>16</v>
      </c>
      <c r="CD18" s="87" t="str">
        <f t="array" ref="CD18">IFERROR(INDEX(조사표[],SMALL(IF((CH$1=조사표[개체번호])*(CK$1=조사표[줄기번호])*(CC18=조사표[개화마디]),ROW(조사표[조사일자])-ROW(생육조사!$P$2)+1),1),2),"")</f>
        <v/>
      </c>
      <c r="CE18" s="87" t="str">
        <f t="array" ref="CE18">IFERROR(INDEX(조사표[],SMALL(IF((CH$1=조사표[개체번호])*(CK$1=조사표[줄기번호])*(CC18=조사표[착과마디]),ROW(조사표[조사일자])-ROW(생육조사!$P$2)+1),1),2),"")</f>
        <v/>
      </c>
      <c r="CF18" s="87" t="str">
        <f t="array" ref="CF18">IFERROR(INDEX(조사표[],SMALL(IF((CH$1=조사표[개체번호])*(CK$1=조사표[줄기번호])*(CC18=조사표[열매마디]),ROW(조사표[조사일자])-ROW(생육조사!$P$2)+1),1),2),"")</f>
        <v/>
      </c>
      <c r="CG18" s="87" t="str">
        <f t="array" ref="CG18">IFERROR(INDEX(조사표[],SMALL(IF((CH$1=조사표[개체번호])*(CK$1=조사표[줄기번호])*(CC18=조사표[수확마디]),ROW(조사표[조사일자])-ROW(생육조사!$P$2)+1),1),2),"")</f>
        <v/>
      </c>
      <c r="CH18" s="90"/>
      <c r="CI18" s="90"/>
      <c r="CJ18" s="91"/>
      <c r="CK18" s="91"/>
      <c r="CL18" s="92"/>
      <c r="CM18" s="88">
        <v>16</v>
      </c>
      <c r="CN18" s="87" t="str">
        <f t="array" ref="CN18">IFERROR(INDEX(조사표[],SMALL(IF((CR$1=조사표[개체번호])*(CU$1=조사표[줄기번호])*(CM18=조사표[개화마디]),ROW(조사표[조사일자])-ROW(생육조사!$P$2)+1),1),2),"")</f>
        <v/>
      </c>
      <c r="CO18" s="87" t="str">
        <f t="array" ref="CO18">IFERROR(INDEX(조사표[],SMALL(IF((CR$1=조사표[개체번호])*(CU$1=조사표[줄기번호])*(CM18=조사표[착과마디]),ROW(조사표[조사일자])-ROW(생육조사!$P$2)+1),1),2),"")</f>
        <v/>
      </c>
      <c r="CP18" s="87" t="str">
        <f t="array" ref="CP18">IFERROR(INDEX(조사표[],SMALL(IF((CR$1=조사표[개체번호])*(CU$1=조사표[줄기번호])*(CM18=조사표[열매마디]),ROW(조사표[조사일자])-ROW(생육조사!$P$2)+1),1),2),"")</f>
        <v/>
      </c>
      <c r="CQ18" s="87" t="str">
        <f t="array" ref="CQ18">IFERROR(INDEX(조사표[],SMALL(IF((CR$1=조사표[개체번호])*(CU$1=조사표[줄기번호])*(CM18=조사표[수확마디]),ROW(조사표[조사일자])-ROW(생육조사!$P$2)+1),1),2),"")</f>
        <v/>
      </c>
      <c r="CR18" s="90"/>
      <c r="CS18" s="90"/>
      <c r="CT18" s="91"/>
      <c r="CU18" s="91"/>
      <c r="CV18" s="92"/>
      <c r="CW18" s="88">
        <v>16</v>
      </c>
      <c r="CX18" s="87" t="str">
        <f t="array" ref="CX18">IFERROR(INDEX(조사표[],SMALL(IF((DB$1=조사표[개체번호])*(DE$1=조사표[줄기번호])*(CW18=조사표[개화마디]),ROW(조사표[조사일자])-ROW(생육조사!$P$2)+1),1),2),"")</f>
        <v/>
      </c>
      <c r="CY18" s="87" t="str">
        <f t="array" ref="CY18">IFERROR(INDEX(조사표[],SMALL(IF((DB$1=조사표[개체번호])*(DE$1=조사표[줄기번호])*(CW18=조사표[착과마디]),ROW(조사표[조사일자])-ROW(생육조사!$P$2)+1),1),2),"")</f>
        <v/>
      </c>
      <c r="CZ18" s="87" t="str">
        <f t="array" ref="CZ18">IFERROR(INDEX(조사표[],SMALL(IF((DB$1=조사표[개체번호])*(DE$1=조사표[줄기번호])*(CW18=조사표[열매마디]),ROW(조사표[조사일자])-ROW(생육조사!$P$2)+1),1),2),"")</f>
        <v/>
      </c>
      <c r="DA18" s="87" t="str">
        <f t="array" ref="DA18">IFERROR(INDEX(조사표[],SMALL(IF((DB$1=조사표[개체번호])*(DE$1=조사표[줄기번호])*(CW18=조사표[수확마디]),ROW(조사표[조사일자])-ROW(생육조사!$P$2)+1),1),2),"")</f>
        <v/>
      </c>
      <c r="DB18" s="90"/>
      <c r="DC18" s="90"/>
      <c r="DD18" s="91"/>
      <c r="DE18" s="91"/>
      <c r="DF18" s="92"/>
      <c r="DG18" s="88">
        <v>16</v>
      </c>
      <c r="DH18" s="87" t="str">
        <f t="array" ref="DH18">IFERROR(INDEX(조사표[],SMALL(IF((DL$1=조사표[개체번호])*(DO$1=조사표[줄기번호])*(DG18=조사표[개화마디]),ROW(조사표[조사일자])-ROW(생육조사!$P$2)+1),1),2),"")</f>
        <v/>
      </c>
      <c r="DI18" s="87" t="str">
        <f t="array" ref="DI18">IFERROR(INDEX(조사표[],SMALL(IF((DL$1=조사표[개체번호])*(DO$1=조사표[줄기번호])*(DG18=조사표[착과마디]),ROW(조사표[조사일자])-ROW(생육조사!$P$2)+1),1),2),"")</f>
        <v/>
      </c>
      <c r="DJ18" s="87" t="str">
        <f t="array" ref="DJ18">IFERROR(INDEX(조사표[],SMALL(IF((DL$1=조사표[개체번호])*(DO$1=조사표[줄기번호])*(DG18=조사표[열매마디]),ROW(조사표[조사일자])-ROW(생육조사!$P$2)+1),1),2),"")</f>
        <v/>
      </c>
      <c r="DK18" s="87" t="str">
        <f t="array" ref="DK18">IFERROR(INDEX(조사표[],SMALL(IF((DL$1=조사표[개체번호])*(DO$1=조사표[줄기번호])*(DG18=조사표[수확마디]),ROW(조사표[조사일자])-ROW(생육조사!$P$2)+1),1),2),"")</f>
        <v/>
      </c>
      <c r="DL18" s="90"/>
      <c r="DM18" s="90"/>
      <c r="DN18" s="91"/>
      <c r="DO18" s="91"/>
      <c r="DP18" s="92"/>
      <c r="DQ18" s="88">
        <v>16</v>
      </c>
      <c r="DR18" s="87" t="str">
        <f t="array" ref="DR18">IFERROR(INDEX(조사표[],SMALL(IF((DV$1=조사표[개체번호])*(DY$1=조사표[줄기번호])*(DQ18=조사표[개화마디]),ROW(조사표[조사일자])-ROW(생육조사!$P$2)+1),1),2),"")</f>
        <v/>
      </c>
      <c r="DS18" s="87" t="str">
        <f t="array" ref="DS18">IFERROR(INDEX(조사표[],SMALL(IF((DV$1=조사표[개체번호])*(DY$1=조사표[줄기번호])*(DQ18=조사표[착과마디]),ROW(조사표[조사일자])-ROW(생육조사!$P$2)+1),1),2),"")</f>
        <v/>
      </c>
      <c r="DT18" s="87" t="str">
        <f t="array" ref="DT18">IFERROR(INDEX(조사표[],SMALL(IF((DV$1=조사표[개체번호])*(DY$1=조사표[줄기번호])*(DQ18=조사표[열매마디]),ROW(조사표[조사일자])-ROW(생육조사!$P$2)+1),1),2),"")</f>
        <v/>
      </c>
      <c r="DU18" s="87" t="str">
        <f t="array" ref="DU18">IFERROR(INDEX(조사표[],SMALL(IF((DV$1=조사표[개체번호])*(DY$1=조사표[줄기번호])*(DQ18=조사표[수확마디]),ROW(조사표[조사일자])-ROW(생육조사!$P$2)+1),1),2),"")</f>
        <v/>
      </c>
      <c r="DV18" s="90"/>
      <c r="DW18" s="90"/>
      <c r="DX18" s="91"/>
      <c r="DY18" s="91"/>
      <c r="DZ18" s="92"/>
      <c r="EA18" s="88">
        <v>16</v>
      </c>
      <c r="EB18" s="87" t="str">
        <f t="array" ref="EB18">IFERROR(INDEX(조사표[],SMALL(IF((EF$1=조사표[개체번호])*(EI$1=조사표[줄기번호])*(EA18=조사표[개화마디]),ROW(조사표[조사일자])-ROW(생육조사!$P$2)+1),1),2),"")</f>
        <v/>
      </c>
      <c r="EC18" s="87" t="str">
        <f t="array" ref="EC18">IFERROR(INDEX(조사표[],SMALL(IF((EF$1=조사표[개체번호])*(EI$1=조사표[줄기번호])*(EA18=조사표[착과마디]),ROW(조사표[조사일자])-ROW(생육조사!$P$2)+1),1),2),"")</f>
        <v/>
      </c>
      <c r="ED18" s="87" t="str">
        <f t="array" ref="ED18">IFERROR(INDEX(조사표[],SMALL(IF((EF$1=조사표[개체번호])*(EI$1=조사표[줄기번호])*(EA18=조사표[열매마디]),ROW(조사표[조사일자])-ROW(생육조사!$P$2)+1),1),2),"")</f>
        <v/>
      </c>
      <c r="EE18" s="87" t="str">
        <f t="array" ref="EE18">IFERROR(INDEX(조사표[],SMALL(IF((EF$1=조사표[개체번호])*(EI$1=조사표[줄기번호])*(EA18=조사표[수확마디]),ROW(조사표[조사일자])-ROW(생육조사!$P$2)+1),1),2),"")</f>
        <v/>
      </c>
      <c r="EF18" s="90"/>
      <c r="EG18" s="90"/>
      <c r="EH18" s="91"/>
      <c r="EI18" s="91"/>
      <c r="EJ18" s="92"/>
      <c r="EK18" s="88">
        <v>16</v>
      </c>
      <c r="EL18" s="87" t="str">
        <f t="array" ref="EL18">IFERROR(INDEX(조사표[],SMALL(IF((EP$1=조사표[개체번호])*(ES$1=조사표[줄기번호])*(EK18=조사표[개화마디]),ROW(조사표[조사일자])-ROW(생육조사!$P$2)+1),1),2),"")</f>
        <v/>
      </c>
      <c r="EM18" s="87" t="str">
        <f t="array" ref="EM18">IFERROR(INDEX(조사표[],SMALL(IF((EP$1=조사표[개체번호])*(ES$1=조사표[줄기번호])*(EK18=조사표[착과마디]),ROW(조사표[조사일자])-ROW(생육조사!$P$2)+1),1),2),"")</f>
        <v/>
      </c>
      <c r="EN18" s="87" t="str">
        <f t="array" ref="EN18">IFERROR(INDEX(조사표[],SMALL(IF((EP$1=조사표[개체번호])*(ES$1=조사표[줄기번호])*(EK18=조사표[열매마디]),ROW(조사표[조사일자])-ROW(생육조사!$P$2)+1),1),2),"")</f>
        <v/>
      </c>
      <c r="EO18" s="87" t="str">
        <f t="array" ref="EO18">IFERROR(INDEX(조사표[],SMALL(IF((EP$1=조사표[개체번호])*(ES$1=조사표[줄기번호])*(EK18=조사표[수확마디]),ROW(조사표[조사일자])-ROW(생육조사!$P$2)+1),1),2),"")</f>
        <v/>
      </c>
      <c r="EP18" s="90"/>
      <c r="EQ18" s="90"/>
      <c r="ER18" s="91"/>
      <c r="ES18" s="91"/>
      <c r="ET18" s="92"/>
      <c r="EU18" s="88">
        <v>16</v>
      </c>
      <c r="EV18" s="87" t="str">
        <f t="array" ref="EV18">IFERROR(INDEX(조사표[],SMALL(IF((EZ$1=조사표[개체번호])*(FC$1=조사표[줄기번호])*(EU18=조사표[개화마디]),ROW(조사표[조사일자])-ROW(생육조사!$P$2)+1),1),2),"")</f>
        <v/>
      </c>
      <c r="EW18" s="87" t="str">
        <f t="array" ref="EW18">IFERROR(INDEX(조사표[],SMALL(IF((EZ$1=조사표[개체번호])*(FC$1=조사표[줄기번호])*(EU18=조사표[착과마디]),ROW(조사표[조사일자])-ROW(생육조사!$P$2)+1),1),2),"")</f>
        <v/>
      </c>
      <c r="EX18" s="87" t="str">
        <f t="array" ref="EX18">IFERROR(INDEX(조사표[],SMALL(IF((EZ$1=조사표[개체번호])*(FC$1=조사표[줄기번호])*(EU18=조사표[열매마디]),ROW(조사표[조사일자])-ROW(생육조사!$P$2)+1),1),2),"")</f>
        <v/>
      </c>
      <c r="EY18" s="87" t="str">
        <f t="array" ref="EY18">IFERROR(INDEX(조사표[],SMALL(IF((EZ$1=조사표[개체번호])*(FC$1=조사표[줄기번호])*(EU18=조사표[수확마디]),ROW(조사표[조사일자])-ROW(생육조사!$P$2)+1),1),2),"")</f>
        <v/>
      </c>
      <c r="EZ18" s="90"/>
      <c r="FA18" s="90"/>
      <c r="FB18" s="91"/>
      <c r="FC18" s="91"/>
      <c r="FD18" s="92"/>
      <c r="FE18" s="88">
        <v>16</v>
      </c>
      <c r="FF18" s="87" t="str">
        <f t="array" ref="FF18">IFERROR(INDEX(조사표[],SMALL(IF((FJ$1=조사표[개체번호])*(FM$1=조사표[줄기번호])*(FE18=조사표[개화마디]),ROW(조사표[조사일자])-ROW(생육조사!$P$2)+1),1),2),"")</f>
        <v/>
      </c>
      <c r="FG18" s="87" t="str">
        <f t="array" ref="FG18">IFERROR(INDEX(조사표[],SMALL(IF((FJ$1=조사표[개체번호])*(FM$1=조사표[줄기번호])*(FE18=조사표[착과마디]),ROW(조사표[조사일자])-ROW(생육조사!$P$2)+1),1),2),"")</f>
        <v/>
      </c>
      <c r="FH18" s="87" t="str">
        <f t="array" ref="FH18">IFERROR(INDEX(조사표[],SMALL(IF((FJ$1=조사표[개체번호])*(FM$1=조사표[줄기번호])*(FE18=조사표[열매마디]),ROW(조사표[조사일자])-ROW(생육조사!$P$2)+1),1),2),"")</f>
        <v/>
      </c>
      <c r="FI18" s="87" t="str">
        <f t="array" ref="FI18">IFERROR(INDEX(조사표[],SMALL(IF((FJ$1=조사표[개체번호])*(FM$1=조사표[줄기번호])*(FE18=조사표[수확마디]),ROW(조사표[조사일자])-ROW(생육조사!$P$2)+1),1),2),"")</f>
        <v/>
      </c>
      <c r="FJ18" s="90"/>
      <c r="FK18" s="90"/>
      <c r="FL18" s="91"/>
      <c r="FM18" s="91"/>
      <c r="FN18" s="92"/>
      <c r="FO18" s="88">
        <v>16</v>
      </c>
      <c r="FP18" s="87" t="str">
        <f t="array" ref="FP18">IFERROR(INDEX(조사표[],SMALL(IF((FT$1=조사표[개체번호])*(FW$1=조사표[줄기번호])*(FO18=조사표[개화마디]),ROW(조사표[조사일자])-ROW(생육조사!$P$2)+1),1),2),"")</f>
        <v/>
      </c>
      <c r="FQ18" s="87" t="str">
        <f t="array" ref="FQ18">IFERROR(INDEX(조사표[],SMALL(IF((FT$1=조사표[개체번호])*(FW$1=조사표[줄기번호])*(FO18=조사표[착과마디]),ROW(조사표[조사일자])-ROW(생육조사!$P$2)+1),1),2),"")</f>
        <v/>
      </c>
      <c r="FR18" s="87" t="str">
        <f t="array" ref="FR18">IFERROR(INDEX(조사표[],SMALL(IF((FT$1=조사표[개체번호])*(FW$1=조사표[줄기번호])*(FO18=조사표[열매마디]),ROW(조사표[조사일자])-ROW(생육조사!$P$2)+1),1),2),"")</f>
        <v/>
      </c>
      <c r="FS18" s="87" t="str">
        <f t="array" ref="FS18">IFERROR(INDEX(조사표[],SMALL(IF((FT$1=조사표[개체번호])*(FW$1=조사표[줄기번호])*(FO18=조사표[수확마디]),ROW(조사표[조사일자])-ROW(생육조사!$P$2)+1),1),2),"")</f>
        <v/>
      </c>
      <c r="FT18" s="90"/>
      <c r="FU18" s="90"/>
      <c r="FV18" s="91"/>
      <c r="FW18" s="91"/>
      <c r="FX18" s="92"/>
      <c r="FY18" s="88">
        <v>16</v>
      </c>
      <c r="FZ18" s="87" t="str">
        <f t="array" ref="FZ18">IFERROR(INDEX(조사표[],SMALL(IF((GD$1=조사표[개체번호])*(GG$1=조사표[줄기번호])*(FY18=조사표[개화마디]),ROW(조사표[조사일자])-ROW(생육조사!$P$2)+1),1),2),"")</f>
        <v/>
      </c>
      <c r="GA18" s="87" t="str">
        <f t="array" ref="GA18">IFERROR(INDEX(조사표[],SMALL(IF((GD$1=조사표[개체번호])*(GG$1=조사표[줄기번호])*(FY18=조사표[착과마디]),ROW(조사표[조사일자])-ROW(생육조사!$P$2)+1),1),2),"")</f>
        <v/>
      </c>
      <c r="GB18" s="87" t="str">
        <f t="array" ref="GB18">IFERROR(INDEX(조사표[],SMALL(IF((GD$1=조사표[개체번호])*(GG$1=조사표[줄기번호])*(FY18=조사표[열매마디]),ROW(조사표[조사일자])-ROW(생육조사!$P$2)+1),1),2),"")</f>
        <v/>
      </c>
      <c r="GC18" s="87" t="str">
        <f t="array" ref="GC18">IFERROR(INDEX(조사표[],SMALL(IF((GD$1=조사표[개체번호])*(GG$1=조사표[줄기번호])*(FY18=조사표[수확마디]),ROW(조사표[조사일자])-ROW(생육조사!$P$2)+1),1),2),"")</f>
        <v/>
      </c>
      <c r="GD18" s="90"/>
      <c r="GE18" s="90"/>
      <c r="GF18" s="91"/>
      <c r="GG18" s="91"/>
      <c r="GH18" s="92"/>
      <c r="GI18" s="88">
        <v>16</v>
      </c>
      <c r="GJ18" s="87" t="str">
        <f t="array" ref="GJ18">IFERROR(INDEX(조사표[],SMALL(IF((GN$1=조사표[개체번호])*(GQ$1=조사표[줄기번호])*(GI18=조사표[개화마디]),ROW(조사표[조사일자])-ROW(생육조사!$P$2)+1),1),2),"")</f>
        <v/>
      </c>
      <c r="GK18" s="87" t="str">
        <f t="array" ref="GK18">IFERROR(INDEX(조사표[],SMALL(IF((GN$1=조사표[개체번호])*(GQ$1=조사표[줄기번호])*(GI18=조사표[착과마디]),ROW(조사표[조사일자])-ROW(생육조사!$P$2)+1),1),2),"")</f>
        <v/>
      </c>
      <c r="GL18" s="87" t="str">
        <f t="array" ref="GL18">IFERROR(INDEX(조사표[],SMALL(IF((GN$1=조사표[개체번호])*(GQ$1=조사표[줄기번호])*(GI18=조사표[열매마디]),ROW(조사표[조사일자])-ROW(생육조사!$P$2)+1),1),2),"")</f>
        <v/>
      </c>
      <c r="GM18" s="87" t="str">
        <f t="array" ref="GM18">IFERROR(INDEX(조사표[],SMALL(IF((GN$1=조사표[개체번호])*(GQ$1=조사표[줄기번호])*(GI18=조사표[수확마디]),ROW(조사표[조사일자])-ROW(생육조사!$P$2)+1),1),2),"")</f>
        <v/>
      </c>
      <c r="GN18" s="90"/>
      <c r="GO18" s="90"/>
      <c r="GP18" s="91"/>
      <c r="GQ18" s="91"/>
      <c r="GR18" s="92"/>
      <c r="GS18" s="88">
        <v>16</v>
      </c>
      <c r="GT18" s="87" t="str">
        <f t="array" ref="GT18">IFERROR(INDEX(조사표[],SMALL(IF((GX$1=조사표[개체번호])*(HA$1=조사표[줄기번호])*(GS18=조사표[개화마디]),ROW(조사표[조사일자])-ROW(생육조사!$P$2)+1),1),2),"")</f>
        <v/>
      </c>
      <c r="GU18" s="87" t="str">
        <f t="array" ref="GU18">IFERROR(INDEX(조사표[],SMALL(IF((GX$1=조사표[개체번호])*(HA$1=조사표[줄기번호])*(GS18=조사표[착과마디]),ROW(조사표[조사일자])-ROW(생육조사!$P$2)+1),1),2),"")</f>
        <v/>
      </c>
      <c r="GV18" s="87" t="str">
        <f t="array" ref="GV18">IFERROR(INDEX(조사표[],SMALL(IF((GX$1=조사표[개체번호])*(HA$1=조사표[줄기번호])*(GS18=조사표[열매마디]),ROW(조사표[조사일자])-ROW(생육조사!$P$2)+1),1),2),"")</f>
        <v/>
      </c>
      <c r="GW18" s="87" t="str">
        <f t="array" ref="GW18">IFERROR(INDEX(조사표[],SMALL(IF((GX$1=조사표[개체번호])*(HA$1=조사표[줄기번호])*(GS18=조사표[수확마디]),ROW(조사표[조사일자])-ROW(생육조사!$P$2)+1),1),2),"")</f>
        <v/>
      </c>
      <c r="GX18" s="90"/>
      <c r="GY18" s="90"/>
      <c r="GZ18" s="91"/>
      <c r="HA18" s="91"/>
      <c r="HB18" s="92"/>
      <c r="HC18" s="88">
        <v>16</v>
      </c>
      <c r="HD18" s="87" t="str">
        <f t="array" ref="HD18">IFERROR(INDEX(조사표[],SMALL(IF((HH$1=조사표[개체번호])*(HK$1=조사표[줄기번호])*(HC18=조사표[개화마디]),ROW(조사표[조사일자])-ROW(생육조사!$P$2)+1),1),2),"")</f>
        <v/>
      </c>
      <c r="HE18" s="87" t="str">
        <f t="array" ref="HE18">IFERROR(INDEX(조사표[],SMALL(IF((HH$1=조사표[개체번호])*(HK$1=조사표[줄기번호])*(HC18=조사표[착과마디]),ROW(조사표[조사일자])-ROW(생육조사!$P$2)+1),1),2),"")</f>
        <v/>
      </c>
      <c r="HF18" s="87" t="str">
        <f t="array" ref="HF18">IFERROR(INDEX(조사표[],SMALL(IF((HH$1=조사표[개체번호])*(HK$1=조사표[줄기번호])*(HC18=조사표[열매마디]),ROW(조사표[조사일자])-ROW(생육조사!$P$2)+1),1),2),"")</f>
        <v/>
      </c>
      <c r="HG18" s="87" t="str">
        <f t="array" ref="HG18">IFERROR(INDEX(조사표[],SMALL(IF((HH$1=조사표[개체번호])*(HK$1=조사표[줄기번호])*(HC18=조사표[수확마디]),ROW(조사표[조사일자])-ROW(생육조사!$P$2)+1),1),2),"")</f>
        <v/>
      </c>
      <c r="HH18" s="90"/>
      <c r="HI18" s="90"/>
      <c r="HJ18" s="91"/>
      <c r="HK18" s="91"/>
      <c r="HL18" s="92"/>
      <c r="HM18" s="93">
        <v>16</v>
      </c>
      <c r="HN18" s="87" t="str">
        <f t="array" ref="HN18">IFERROR(INDEX(조사표[],SMALL(IF((HR$1=조사표[개체번호])*(HU$1=조사표[줄기번호])*(HM18=조사표[개화마디]),ROW(조사표[조사일자])-ROW(생육조사!$P$2)+1),1),2),"")</f>
        <v/>
      </c>
      <c r="HO18" s="87" t="str">
        <f t="array" ref="HO18">IFERROR(INDEX(조사표[],SMALL(IF((HR$1=조사표[개체번호])*(HU$1=조사표[줄기번호])*(HM18=조사표[착과마디]),ROW(조사표[조사일자])-ROW(생육조사!$P$2)+1),1),2),"")</f>
        <v/>
      </c>
      <c r="HP18" s="87" t="str">
        <f t="array" ref="HP18">IFERROR(INDEX(조사표[],SMALL(IF((HR$1=조사표[개체번호])*(HU$1=조사표[줄기번호])*(HM18=조사표[열매마디]),ROW(조사표[조사일자])-ROW(생육조사!$P$2)+1),1),2),"")</f>
        <v/>
      </c>
      <c r="HQ18" s="87" t="str">
        <f t="array" ref="HQ18">IFERROR(INDEX(조사표[],SMALL(IF((HR$1=조사표[개체번호])*(HU$1=조사표[줄기번호])*(HM18=조사표[수확마디]),ROW(조사표[조사일자])-ROW(생육조사!$P$2)+1),1),2),"")</f>
        <v/>
      </c>
      <c r="HR18" s="90"/>
      <c r="HS18" s="90"/>
      <c r="HT18" s="91"/>
      <c r="HU18" s="91"/>
      <c r="HV18" s="92"/>
      <c r="HW18" s="93">
        <v>16</v>
      </c>
      <c r="HX18" s="87" t="str">
        <f t="array" ref="HX18">IFERROR(INDEX(조사표[],SMALL(IF((IB$1=조사표[개체번호])*(IE$1=조사표[줄기번호])*(HW18=조사표[개화마디]),ROW(조사표[조사일자])-ROW(생육조사!$P$2)+1),1),2),"")</f>
        <v/>
      </c>
      <c r="HY18" s="87" t="str">
        <f t="array" ref="HY18">IFERROR(INDEX(조사표[],SMALL(IF((IB$1=조사표[개체번호])*(IE$1=조사표[줄기번호])*(HW18=조사표[착과마디]),ROW(조사표[조사일자])-ROW(생육조사!$P$2)+1),1),2),"")</f>
        <v/>
      </c>
      <c r="HZ18" s="87" t="str">
        <f t="array" ref="HZ18">IFERROR(INDEX(조사표[],SMALL(IF((IB$1=조사표[개체번호])*(IE$1=조사표[줄기번호])*(HW18=조사표[열매마디]),ROW(조사표[조사일자])-ROW(생육조사!$P$2)+1),1),2),"")</f>
        <v/>
      </c>
      <c r="IA18" s="87" t="str">
        <f t="array" ref="IA18">IFERROR(INDEX(조사표[],SMALL(IF((IB$1=조사표[개체번호])*(IE$1=조사표[줄기번호])*(HW18=조사표[수확마디]),ROW(조사표[조사일자])-ROW(생육조사!$P$2)+1),1),2),"")</f>
        <v/>
      </c>
      <c r="IB18" s="90"/>
      <c r="IC18" s="90"/>
      <c r="ID18" s="91"/>
      <c r="IE18" s="91"/>
      <c r="IF18" s="92"/>
      <c r="IG18" s="93">
        <v>16</v>
      </c>
      <c r="IH18" s="87" t="str">
        <f t="array" ref="IH18">IFERROR(INDEX(조사표[],SMALL(IF((IL$1=조사표[개체번호])*(IO$1=조사표[줄기번호])*(IG18=조사표[개화마디]),ROW(조사표[조사일자])-ROW(생육조사!$P$2)+1),1),2),"")</f>
        <v/>
      </c>
      <c r="II18" s="87" t="str">
        <f t="array" ref="II18">IFERROR(INDEX(조사표[],SMALL(IF((IL$1=조사표[개체번호])*(IO$1=조사표[줄기번호])*(IG18=조사표[착과마디]),ROW(조사표[조사일자])-ROW(생육조사!$P$2)+1),1),2),"")</f>
        <v/>
      </c>
      <c r="IJ18" s="87" t="str">
        <f t="array" ref="IJ18">IFERROR(INDEX(조사표[],SMALL(IF((IL$1=조사표[개체번호])*(IO$1=조사표[줄기번호])*(IG18=조사표[열매마디]),ROW(조사표[조사일자])-ROW(생육조사!$P$2)+1),1),2),"")</f>
        <v/>
      </c>
      <c r="IK18" s="87" t="str">
        <f t="array" ref="IK18">IFERROR(INDEX(조사표[],SMALL(IF((IL$1=조사표[개체번호])*(IO$1=조사표[줄기번호])*(IG18=조사표[수확마디]),ROW(조사표[조사일자])-ROW(생육조사!$P$2)+1),1),2),"")</f>
        <v/>
      </c>
      <c r="IL18" s="90"/>
      <c r="IM18" s="90"/>
      <c r="IN18" s="91"/>
      <c r="IO18" s="91"/>
      <c r="IP18" s="92"/>
      <c r="IQ18" s="93">
        <v>16</v>
      </c>
      <c r="IR18" s="87" t="str">
        <f t="array" ref="IR18">IFERROR(INDEX(조사표[],SMALL(IF((IV$1=조사표[개체번호])*(IY$1=조사표[줄기번호])*(IQ18=조사표[개화마디]),ROW(조사표[조사일자])-ROW(생육조사!$P$2)+1),1),2),"")</f>
        <v/>
      </c>
      <c r="IS18" s="87" t="str">
        <f t="array" ref="IS18">IFERROR(INDEX(조사표[],SMALL(IF((IV$1=조사표[개체번호])*(IY$1=조사표[줄기번호])*(IQ18=조사표[착과마디]),ROW(조사표[조사일자])-ROW(생육조사!$P$2)+1),1),2),"")</f>
        <v/>
      </c>
      <c r="IT18" s="87" t="str">
        <f t="array" ref="IT18">IFERROR(INDEX(조사표[],SMALL(IF((IV$1=조사표[개체번호])*(IY$1=조사표[줄기번호])*(IQ18=조사표[열매마디]),ROW(조사표[조사일자])-ROW(생육조사!$P$2)+1),1),2),"")</f>
        <v/>
      </c>
      <c r="IU18" s="87" t="str">
        <f t="array" ref="IU18">IFERROR(INDEX(조사표[],SMALL(IF((IV$1=조사표[개체번호])*(IY$1=조사표[줄기번호])*(IQ18=조사표[수확마디]),ROW(조사표[조사일자])-ROW(생육조사!$P$2)+1),1),2),"")</f>
        <v/>
      </c>
      <c r="IV18" s="90"/>
      <c r="IW18" s="90"/>
      <c r="IX18" s="91"/>
      <c r="IY18" s="91"/>
      <c r="IZ18" s="92"/>
      <c r="JA18" s="93">
        <v>16</v>
      </c>
      <c r="JB18" s="87" t="str">
        <f t="array" ref="JB18">IFERROR(INDEX(조사표[],SMALL(IF((JF$1=조사표[개체번호])*(JI$1=조사표[줄기번호])*(JA18=조사표[개화마디]),ROW(조사표[조사일자])-ROW(생육조사!$P$2)+1),1),2),"")</f>
        <v/>
      </c>
      <c r="JC18" s="87" t="str">
        <f t="array" ref="JC18">IFERROR(INDEX(조사표[],SMALL(IF((JF$1=조사표[개체번호])*(JI$1=조사표[줄기번호])*(JA18=조사표[착과마디]),ROW(조사표[조사일자])-ROW(생육조사!$P$2)+1),1),2),"")</f>
        <v/>
      </c>
      <c r="JD18" s="87" t="str">
        <f t="array" ref="JD18">IFERROR(INDEX(조사표[],SMALL(IF((JF$1=조사표[개체번호])*(JI$1=조사표[줄기번호])*(JA18=조사표[열매마디]),ROW(조사표[조사일자])-ROW(생육조사!$P$2)+1),1),2),"")</f>
        <v/>
      </c>
      <c r="JE18" s="87" t="str">
        <f t="array" ref="JE18">IFERROR(INDEX(조사표[],SMALL(IF((JF$1=조사표[개체번호])*(JI$1=조사표[줄기번호])*(JA18=조사표[수확마디]),ROW(조사표[조사일자])-ROW(생육조사!$P$2)+1),1),2),"")</f>
        <v/>
      </c>
      <c r="JF18" s="90"/>
      <c r="JG18" s="90"/>
      <c r="JH18" s="91"/>
      <c r="JI18" s="91"/>
      <c r="JJ18" s="92"/>
      <c r="JK18" s="93">
        <v>16</v>
      </c>
      <c r="JL18" s="87" t="str">
        <f t="array" ref="JL18">IFERROR(INDEX(조사표[],SMALL(IF((JP$1=조사표[개체번호])*(JS$1=조사표[줄기번호])*(JK18=조사표[개화마디]),ROW(조사표[조사일자])-ROW(생육조사!$P$2)+1),1),2),"")</f>
        <v/>
      </c>
      <c r="JM18" s="87" t="str">
        <f t="array" ref="JM18">IFERROR(INDEX(조사표[],SMALL(IF((JP$1=조사표[개체번호])*(JS$1=조사표[줄기번호])*(JK18=조사표[착과마디]),ROW(조사표[조사일자])-ROW(생육조사!$P$2)+1),1),2),"")</f>
        <v/>
      </c>
      <c r="JN18" s="87" t="str">
        <f t="array" ref="JN18">IFERROR(INDEX(조사표[],SMALL(IF((JP$1=조사표[개체번호])*(JS$1=조사표[줄기번호])*(JK18=조사표[열매마디]),ROW(조사표[조사일자])-ROW(생육조사!$P$2)+1),1),2),"")</f>
        <v/>
      </c>
      <c r="JO18" s="87" t="str">
        <f t="array" ref="JO18">IFERROR(INDEX(조사표[],SMALL(IF((JP$1=조사표[개체번호])*(JS$1=조사표[줄기번호])*(JK18=조사표[수확마디]),ROW(조사표[조사일자])-ROW(생육조사!$P$2)+1),1),2),"")</f>
        <v/>
      </c>
      <c r="JP18" s="90"/>
      <c r="JQ18" s="90"/>
      <c r="JR18" s="91"/>
      <c r="JS18" s="91"/>
      <c r="JT18" s="92"/>
      <c r="JU18" s="93">
        <v>16</v>
      </c>
      <c r="JV18" s="87" t="str">
        <f t="array" ref="JV18">IFERROR(INDEX(조사표[],SMALL(IF((JZ$1=조사표[개체번호])*(KC$1=조사표[줄기번호])*(JU18=조사표[개화마디]),ROW(조사표[조사일자])-ROW(생육조사!$P$2)+1),1),2),"")</f>
        <v/>
      </c>
      <c r="JW18" s="87" t="str">
        <f t="array" ref="JW18">IFERROR(INDEX(조사표[],SMALL(IF((JZ$1=조사표[개체번호])*(KC$1=조사표[줄기번호])*(JU18=조사표[착과마디]),ROW(조사표[조사일자])-ROW(생육조사!$P$2)+1),1),2),"")</f>
        <v/>
      </c>
      <c r="JX18" s="87" t="str">
        <f t="array" ref="JX18">IFERROR(INDEX(조사표[],SMALL(IF((JZ$1=조사표[개체번호])*(KC$1=조사표[줄기번호])*(JU18=조사표[열매마디]),ROW(조사표[조사일자])-ROW(생육조사!$P$2)+1),1),2),"")</f>
        <v/>
      </c>
      <c r="JY18" s="87" t="str">
        <f t="array" ref="JY18">IFERROR(INDEX(조사표[],SMALL(IF((JZ$1=조사표[개체번호])*(KC$1=조사표[줄기번호])*(JU18=조사표[수확마디]),ROW(조사표[조사일자])-ROW(생육조사!$P$2)+1),1),2),"")</f>
        <v/>
      </c>
      <c r="JZ18" s="90"/>
      <c r="KA18" s="90"/>
      <c r="KB18" s="91"/>
      <c r="KC18" s="91"/>
      <c r="KD18" s="92"/>
      <c r="KE18" s="93">
        <v>16</v>
      </c>
      <c r="KF18" s="87" t="str">
        <f t="array" ref="KF18">IFERROR(INDEX(조사표[],SMALL(IF((KJ$1=조사표[개체번호])*(KM$1=조사표[줄기번호])*(KE18=조사표[개화마디]),ROW(조사표[조사일자])-ROW(생육조사!$P$2)+1),1),2),"")</f>
        <v/>
      </c>
      <c r="KG18" s="87" t="str">
        <f t="array" ref="KG18">IFERROR(INDEX(조사표[],SMALL(IF((KJ$1=조사표[개체번호])*(KM$1=조사표[줄기번호])*(KE18=조사표[착과마디]),ROW(조사표[조사일자])-ROW(생육조사!$P$2)+1),1),2),"")</f>
        <v/>
      </c>
      <c r="KH18" s="87" t="str">
        <f t="array" ref="KH18">IFERROR(INDEX(조사표[],SMALL(IF((KJ$1=조사표[개체번호])*(KM$1=조사표[줄기번호])*(KE18=조사표[열매마디]),ROW(조사표[조사일자])-ROW(생육조사!$P$2)+1),1),2),"")</f>
        <v/>
      </c>
      <c r="KI18" s="87" t="str">
        <f t="array" ref="KI18">IFERROR(INDEX(조사표[],SMALL(IF((KJ$1=조사표[개체번호])*(KM$1=조사표[줄기번호])*(KE18=조사표[수확마디]),ROW(조사표[조사일자])-ROW(생육조사!$P$2)+1),1),2),"")</f>
        <v/>
      </c>
      <c r="KJ18" s="90"/>
      <c r="KK18" s="90"/>
      <c r="KL18" s="91"/>
      <c r="KM18" s="91"/>
      <c r="KN18" s="92"/>
    </row>
    <row r="19" spans="1:300">
      <c r="A19" s="15">
        <v>17</v>
      </c>
      <c r="B19" s="6" t="str">
        <f t="array" ref="B19">IFERROR(INDEX(조사표[],SMALL(IF((F$1=조사표[개체번호])*(I$1=조사표[줄기번호])*(A19=조사표[개화마디]),ROW(조사표[조사일자])-ROW(생육조사!$P$2)+1),1),2),"")</f>
        <v/>
      </c>
      <c r="C19" s="6" t="str">
        <f t="array" ref="C19">IFERROR(INDEX(조사표[],SMALL(IF((F$1=조사표[개체번호])*(I$1=조사표[줄기번호])*(A19=조사표[착과마디]),ROW(조사표[조사일자])-ROW(생육조사!$P$2)+1),1),2),"")</f>
        <v/>
      </c>
      <c r="D19" s="6" t="str">
        <f t="array" ref="D19">IFERROR(INDEX(조사표[],SMALL(IF((F$1=조사표[개체번호])*(I$1=조사표[줄기번호])*(A19=조사표[열매마디]),ROW(조사표[조사일자])-ROW(생육조사!$P$2)+1),1),2),"")</f>
        <v/>
      </c>
      <c r="E19" s="6" t="str">
        <f t="array" ref="E19">IFERROR(INDEX(조사표[],SMALL(IF((F$1=조사표[개체번호])*(I$1=조사표[줄기번호])*(A19=조사표[수확마디]),ROW(조사표[조사일자])-ROW(생육조사!$P$2)+1),1),2),"")</f>
        <v/>
      </c>
      <c r="F19" s="19"/>
      <c r="G19" s="19"/>
      <c r="H19" s="20"/>
      <c r="I19" s="20"/>
      <c r="J19" s="21"/>
      <c r="K19" s="86">
        <v>17</v>
      </c>
      <c r="L19" s="6" t="str">
        <f t="array" ref="L19">IFERROR(INDEX(조사표[],SMALL(IF((P$1=조사표[개체번호])*(S$1=조사표[줄기번호])*(K19=조사표[개화마디]),ROW(조사표[조사일자])-ROW(생육조사!$P$2)+1),1),2),"")</f>
        <v/>
      </c>
      <c r="M19" s="6" t="str">
        <f t="array" ref="M19">IFERROR(INDEX(조사표[],SMALL(IF((P$1=조사표[개체번호])*(S$1=조사표[줄기번호])*(K19=조사표[착과마디]),ROW(조사표[조사일자])-ROW(생육조사!$P$2)+1),1),2),"")</f>
        <v/>
      </c>
      <c r="N19" s="6" t="str">
        <f t="array" ref="N19">IFERROR(INDEX(조사표[],SMALL(IF((P$1=조사표[개체번호])*(S$1=조사표[줄기번호])*(K19=조사표[열매마디]),ROW(조사표[조사일자])-ROW(생육조사!$P$2)+1),1),2),"")</f>
        <v/>
      </c>
      <c r="O19" s="6" t="str">
        <f t="array" ref="O19">IFERROR(INDEX(조사표[],SMALL(IF((P$1=조사표[개체번호])*(S$1=조사표[줄기번호])*(K19=조사표[수확마디]),ROW(조사표[조사일자])-ROW(생육조사!$P$2)+1),1),2),"")</f>
        <v/>
      </c>
      <c r="P19" s="19"/>
      <c r="Q19" s="19"/>
      <c r="R19" s="20"/>
      <c r="S19" s="20"/>
      <c r="T19" s="21"/>
      <c r="U19" s="88">
        <v>17</v>
      </c>
      <c r="V19" s="87" t="str">
        <f t="array" ref="V19">IFERROR(INDEX(조사표[],SMALL(IF((Z$1=조사표[개체번호])*(AC$1=조사표[줄기번호])*(U19=조사표[개화마디]),ROW(조사표[조사일자])-ROW(생육조사!$P$2)+1),1),2),"")</f>
        <v/>
      </c>
      <c r="W19" s="87" t="str">
        <f t="array" ref="W19">IFERROR(INDEX(조사표[],SMALL(IF((Z$1=조사표[개체번호])*(AC$1=조사표[줄기번호])*(U19=조사표[착과마디]),ROW(조사표[조사일자])-ROW(생육조사!$P$2)+1),1),2),"")</f>
        <v/>
      </c>
      <c r="X19" s="87" t="str">
        <f t="array" ref="X19">IFERROR(INDEX(조사표[],SMALL(IF((Z$1=조사표[개체번호])*(AC$1=조사표[줄기번호])*(U19=조사표[열매마디]),ROW(조사표[조사일자])-ROW(생육조사!$P$2)+1),1),2),"")</f>
        <v/>
      </c>
      <c r="Y19" s="87" t="str">
        <f t="array" ref="Y19">IFERROR(INDEX(조사표[],SMALL(IF((Z$1=조사표[개체번호])*(AC$1=조사표[줄기번호])*(U19=조사표[수확마디]),ROW(조사표[조사일자])-ROW(생육조사!$P$2)+1),1),2),"")</f>
        <v/>
      </c>
      <c r="Z19" s="90"/>
      <c r="AA19" s="90"/>
      <c r="AB19" s="91"/>
      <c r="AC19" s="91"/>
      <c r="AD19" s="92"/>
      <c r="AE19" s="88">
        <v>17</v>
      </c>
      <c r="AF19" s="87" t="str">
        <f t="array" ref="AF19">IFERROR(INDEX(조사표[],SMALL(IF((AJ$1=조사표[개체번호])*(AM$1=조사표[줄기번호])*(AE19=조사표[개화마디]),ROW(조사표[조사일자])-ROW(생육조사!$P$2)+1),1),2),"")</f>
        <v/>
      </c>
      <c r="AG19" s="87" t="str">
        <f t="array" ref="AG19">IFERROR(INDEX(조사표[],SMALL(IF((AJ$1=조사표[개체번호])*(AM$1=조사표[줄기번호])*(AE19=조사표[착과마디]),ROW(조사표[조사일자])-ROW(생육조사!$P$2)+1),1),2),"")</f>
        <v/>
      </c>
      <c r="AH19" s="87" t="str">
        <f t="array" ref="AH19">IFERROR(INDEX(조사표[],SMALL(IF((AJ$1=조사표[개체번호])*(AM$1=조사표[줄기번호])*(AE19=조사표[열매마디]),ROW(조사표[조사일자])-ROW(생육조사!$P$2)+1),1),2),"")</f>
        <v/>
      </c>
      <c r="AI19" s="87" t="str">
        <f t="array" ref="AI19">IFERROR(INDEX(조사표[],SMALL(IF((AJ$1=조사표[개체번호])*(AM$1=조사표[줄기번호])*(AE19=조사표[수확마디]),ROW(조사표[조사일자])-ROW(생육조사!$P$2)+1),1),2),"")</f>
        <v/>
      </c>
      <c r="AJ19" s="90"/>
      <c r="AK19" s="90"/>
      <c r="AL19" s="91"/>
      <c r="AM19" s="91"/>
      <c r="AN19" s="92"/>
      <c r="AO19" s="88">
        <v>17</v>
      </c>
      <c r="AP19" s="87" t="str">
        <f t="array" ref="AP19">IFERROR(INDEX(조사표[],SMALL(IF((AT$1=조사표[개체번호])*(AW$1=조사표[줄기번호])*(AO19=조사표[개화마디]),ROW(조사표[조사일자])-ROW(생육조사!$P$2)+1),1),2),"")</f>
        <v/>
      </c>
      <c r="AQ19" s="87" t="str">
        <f t="array" ref="AQ19">IFERROR(INDEX(조사표[],SMALL(IF((AT$1=조사표[개체번호])*(AW$1=조사표[줄기번호])*(AO19=조사표[착과마디]),ROW(조사표[조사일자])-ROW(생육조사!$P$2)+1),1),2),"")</f>
        <v/>
      </c>
      <c r="AR19" s="87" t="str">
        <f t="array" ref="AR19">IFERROR(INDEX(조사표[],SMALL(IF((AT$1=조사표[개체번호])*(AW$1=조사표[줄기번호])*(AO19=조사표[열매마디]),ROW(조사표[조사일자])-ROW(생육조사!$P$2)+1),1),2),"")</f>
        <v/>
      </c>
      <c r="AS19" s="87" t="str">
        <f t="array" ref="AS19">IFERROR(INDEX(조사표[],SMALL(IF((AT$1=조사표[개체번호])*(AW$1=조사표[줄기번호])*(AO19=조사표[수확마디]),ROW(조사표[조사일자])-ROW(생육조사!$P$2)+1),1),2),"")</f>
        <v/>
      </c>
      <c r="AT19" s="90"/>
      <c r="AU19" s="90"/>
      <c r="AV19" s="91"/>
      <c r="AW19" s="91"/>
      <c r="AX19" s="92"/>
      <c r="AY19" s="88">
        <v>17</v>
      </c>
      <c r="AZ19" s="87" t="str">
        <f t="array" ref="AZ19">IFERROR(INDEX(조사표[],SMALL(IF((BD$1=조사표[개체번호])*(BG$1=조사표[줄기번호])*(AY19=조사표[개화마디]),ROW(조사표[조사일자])-ROW(생육조사!$P$2)+1),1),2),"")</f>
        <v/>
      </c>
      <c r="BA19" s="87" t="str">
        <f t="array" ref="BA19">IFERROR(INDEX(조사표[],SMALL(IF((BD$1=조사표[개체번호])*(BG$1=조사표[줄기번호])*(AY19=조사표[착과마디]),ROW(조사표[조사일자])-ROW(생육조사!$P$2)+1),1),2),"")</f>
        <v/>
      </c>
      <c r="BB19" s="87" t="str">
        <f t="array" ref="BB19">IFERROR(INDEX(조사표[],SMALL(IF((BD$1=조사표[개체번호])*(BG$1=조사표[줄기번호])*(AY19=조사표[열매마디]),ROW(조사표[조사일자])-ROW(생육조사!$P$2)+1),1),2),"")</f>
        <v/>
      </c>
      <c r="BC19" s="87" t="str">
        <f t="array" ref="BC19">IFERROR(INDEX(조사표[],SMALL(IF((BD$1=조사표[개체번호])*(BG$1=조사표[줄기번호])*(AY19=조사표[수확마디]),ROW(조사표[조사일자])-ROW(생육조사!$P$2)+1),1),2),"")</f>
        <v/>
      </c>
      <c r="BD19" s="90"/>
      <c r="BE19" s="90"/>
      <c r="BF19" s="91"/>
      <c r="BG19" s="91"/>
      <c r="BH19" s="92"/>
      <c r="BI19" s="88">
        <v>17</v>
      </c>
      <c r="BJ19" s="87" t="str">
        <f t="array" ref="BJ19">IFERROR(INDEX(조사표[],SMALL(IF((BN$1=조사표[개체번호])*(BQ$1=조사표[줄기번호])*(BI19=조사표[개화마디]),ROW(조사표[조사일자])-ROW(생육조사!$P$2)+1),1),2),"")</f>
        <v/>
      </c>
      <c r="BK19" s="87" t="str">
        <f t="array" ref="BK19">IFERROR(INDEX(조사표[],SMALL(IF((BN$1=조사표[개체번호])*(BQ$1=조사표[줄기번호])*(BI19=조사표[착과마디]),ROW(조사표[조사일자])-ROW(생육조사!$P$2)+1),1),2),"")</f>
        <v/>
      </c>
      <c r="BL19" s="87" t="str">
        <f t="array" ref="BL19">IFERROR(INDEX(조사표[],SMALL(IF((BN$1=조사표[개체번호])*(BQ$1=조사표[줄기번호])*(BI19=조사표[열매마디]),ROW(조사표[조사일자])-ROW(생육조사!$P$2)+1),1),2),"")</f>
        <v/>
      </c>
      <c r="BM19" s="87" t="str">
        <f t="array" ref="BM19">IFERROR(INDEX(조사표[],SMALL(IF((BN$1=조사표[개체번호])*(BQ$1=조사표[줄기번호])*(BI19=조사표[수확마디]),ROW(조사표[조사일자])-ROW(생육조사!$P$2)+1),1),2),"")</f>
        <v/>
      </c>
      <c r="BN19" s="90"/>
      <c r="BO19" s="90"/>
      <c r="BP19" s="91"/>
      <c r="BQ19" s="91"/>
      <c r="BR19" s="92"/>
      <c r="BS19" s="88">
        <v>17</v>
      </c>
      <c r="BT19" s="87" t="str">
        <f t="array" ref="BT19">IFERROR(INDEX(조사표[],SMALL(IF((BX$1=조사표[개체번호])*(CA$1=조사표[줄기번호])*(BS19=조사표[개화마디]),ROW(조사표[조사일자])-ROW(생육조사!$P$2)+1),1),2),"")</f>
        <v/>
      </c>
      <c r="BU19" s="87" t="str">
        <f t="array" ref="BU19">IFERROR(INDEX(조사표[],SMALL(IF((BX$1=조사표[개체번호])*(CA$1=조사표[줄기번호])*(BS19=조사표[착과마디]),ROW(조사표[조사일자])-ROW(생육조사!$P$2)+1),1),2),"")</f>
        <v/>
      </c>
      <c r="BV19" s="87" t="str">
        <f t="array" ref="BV19">IFERROR(INDEX(조사표[],SMALL(IF((BX$1=조사표[개체번호])*(CA$1=조사표[줄기번호])*(BS19=조사표[열매마디]),ROW(조사표[조사일자])-ROW(생육조사!$P$2)+1),1),2),"")</f>
        <v/>
      </c>
      <c r="BW19" s="87" t="str">
        <f t="array" ref="BW19">IFERROR(INDEX(조사표[],SMALL(IF((BX$1=조사표[개체번호])*(CA$1=조사표[줄기번호])*(BS19=조사표[수확마디]),ROW(조사표[조사일자])-ROW(생육조사!$P$2)+1),1),2),"")</f>
        <v/>
      </c>
      <c r="BX19" s="90"/>
      <c r="BY19" s="90"/>
      <c r="BZ19" s="91"/>
      <c r="CA19" s="91"/>
      <c r="CB19" s="92"/>
      <c r="CC19" s="88">
        <v>17</v>
      </c>
      <c r="CD19" s="87" t="str">
        <f t="array" ref="CD19">IFERROR(INDEX(조사표[],SMALL(IF((CH$1=조사표[개체번호])*(CK$1=조사표[줄기번호])*(CC19=조사표[개화마디]),ROW(조사표[조사일자])-ROW(생육조사!$P$2)+1),1),2),"")</f>
        <v/>
      </c>
      <c r="CE19" s="87" t="str">
        <f t="array" ref="CE19">IFERROR(INDEX(조사표[],SMALL(IF((CH$1=조사표[개체번호])*(CK$1=조사표[줄기번호])*(CC19=조사표[착과마디]),ROW(조사표[조사일자])-ROW(생육조사!$P$2)+1),1),2),"")</f>
        <v/>
      </c>
      <c r="CF19" s="87" t="str">
        <f t="array" ref="CF19">IFERROR(INDEX(조사표[],SMALL(IF((CH$1=조사표[개체번호])*(CK$1=조사표[줄기번호])*(CC19=조사표[열매마디]),ROW(조사표[조사일자])-ROW(생육조사!$P$2)+1),1),2),"")</f>
        <v/>
      </c>
      <c r="CG19" s="87" t="str">
        <f t="array" ref="CG19">IFERROR(INDEX(조사표[],SMALL(IF((CH$1=조사표[개체번호])*(CK$1=조사표[줄기번호])*(CC19=조사표[수확마디]),ROW(조사표[조사일자])-ROW(생육조사!$P$2)+1),1),2),"")</f>
        <v/>
      </c>
      <c r="CH19" s="90"/>
      <c r="CI19" s="90"/>
      <c r="CJ19" s="91"/>
      <c r="CK19" s="91"/>
      <c r="CL19" s="92"/>
      <c r="CM19" s="88">
        <v>17</v>
      </c>
      <c r="CN19" s="87" t="str">
        <f t="array" ref="CN19">IFERROR(INDEX(조사표[],SMALL(IF((CR$1=조사표[개체번호])*(CU$1=조사표[줄기번호])*(CM19=조사표[개화마디]),ROW(조사표[조사일자])-ROW(생육조사!$P$2)+1),1),2),"")</f>
        <v/>
      </c>
      <c r="CO19" s="87" t="str">
        <f t="array" ref="CO19">IFERROR(INDEX(조사표[],SMALL(IF((CR$1=조사표[개체번호])*(CU$1=조사표[줄기번호])*(CM19=조사표[착과마디]),ROW(조사표[조사일자])-ROW(생육조사!$P$2)+1),1),2),"")</f>
        <v/>
      </c>
      <c r="CP19" s="87" t="str">
        <f t="array" ref="CP19">IFERROR(INDEX(조사표[],SMALL(IF((CR$1=조사표[개체번호])*(CU$1=조사표[줄기번호])*(CM19=조사표[열매마디]),ROW(조사표[조사일자])-ROW(생육조사!$P$2)+1),1),2),"")</f>
        <v/>
      </c>
      <c r="CQ19" s="87" t="str">
        <f t="array" ref="CQ19">IFERROR(INDEX(조사표[],SMALL(IF((CR$1=조사표[개체번호])*(CU$1=조사표[줄기번호])*(CM19=조사표[수확마디]),ROW(조사표[조사일자])-ROW(생육조사!$P$2)+1),1),2),"")</f>
        <v/>
      </c>
      <c r="CR19" s="90"/>
      <c r="CS19" s="90"/>
      <c r="CT19" s="91"/>
      <c r="CU19" s="91"/>
      <c r="CV19" s="92"/>
      <c r="CW19" s="88">
        <v>17</v>
      </c>
      <c r="CX19" s="87" t="str">
        <f t="array" ref="CX19">IFERROR(INDEX(조사표[],SMALL(IF((DB$1=조사표[개체번호])*(DE$1=조사표[줄기번호])*(CW19=조사표[개화마디]),ROW(조사표[조사일자])-ROW(생육조사!$P$2)+1),1),2),"")</f>
        <v/>
      </c>
      <c r="CY19" s="87" t="str">
        <f t="array" ref="CY19">IFERROR(INDEX(조사표[],SMALL(IF((DB$1=조사표[개체번호])*(DE$1=조사표[줄기번호])*(CW19=조사표[착과마디]),ROW(조사표[조사일자])-ROW(생육조사!$P$2)+1),1),2),"")</f>
        <v/>
      </c>
      <c r="CZ19" s="87" t="str">
        <f t="array" ref="CZ19">IFERROR(INDEX(조사표[],SMALL(IF((DB$1=조사표[개체번호])*(DE$1=조사표[줄기번호])*(CW19=조사표[열매마디]),ROW(조사표[조사일자])-ROW(생육조사!$P$2)+1),1),2),"")</f>
        <v/>
      </c>
      <c r="DA19" s="87" t="str">
        <f t="array" ref="DA19">IFERROR(INDEX(조사표[],SMALL(IF((DB$1=조사표[개체번호])*(DE$1=조사표[줄기번호])*(CW19=조사표[수확마디]),ROW(조사표[조사일자])-ROW(생육조사!$P$2)+1),1),2),"")</f>
        <v/>
      </c>
      <c r="DB19" s="90"/>
      <c r="DC19" s="90"/>
      <c r="DD19" s="91"/>
      <c r="DE19" s="91"/>
      <c r="DF19" s="92"/>
      <c r="DG19" s="88">
        <v>17</v>
      </c>
      <c r="DH19" s="87" t="str">
        <f t="array" ref="DH19">IFERROR(INDEX(조사표[],SMALL(IF((DL$1=조사표[개체번호])*(DO$1=조사표[줄기번호])*(DG19=조사표[개화마디]),ROW(조사표[조사일자])-ROW(생육조사!$P$2)+1),1),2),"")</f>
        <v/>
      </c>
      <c r="DI19" s="87" t="str">
        <f t="array" ref="DI19">IFERROR(INDEX(조사표[],SMALL(IF((DL$1=조사표[개체번호])*(DO$1=조사표[줄기번호])*(DG19=조사표[착과마디]),ROW(조사표[조사일자])-ROW(생육조사!$P$2)+1),1),2),"")</f>
        <v/>
      </c>
      <c r="DJ19" s="87" t="str">
        <f t="array" ref="DJ19">IFERROR(INDEX(조사표[],SMALL(IF((DL$1=조사표[개체번호])*(DO$1=조사표[줄기번호])*(DG19=조사표[열매마디]),ROW(조사표[조사일자])-ROW(생육조사!$P$2)+1),1),2),"")</f>
        <v/>
      </c>
      <c r="DK19" s="87" t="str">
        <f t="array" ref="DK19">IFERROR(INDEX(조사표[],SMALL(IF((DL$1=조사표[개체번호])*(DO$1=조사표[줄기번호])*(DG19=조사표[수확마디]),ROW(조사표[조사일자])-ROW(생육조사!$P$2)+1),1),2),"")</f>
        <v/>
      </c>
      <c r="DL19" s="90"/>
      <c r="DM19" s="90"/>
      <c r="DN19" s="91"/>
      <c r="DO19" s="91"/>
      <c r="DP19" s="92"/>
      <c r="DQ19" s="88">
        <v>17</v>
      </c>
      <c r="DR19" s="87" t="str">
        <f t="array" ref="DR19">IFERROR(INDEX(조사표[],SMALL(IF((DV$1=조사표[개체번호])*(DY$1=조사표[줄기번호])*(DQ19=조사표[개화마디]),ROW(조사표[조사일자])-ROW(생육조사!$P$2)+1),1),2),"")</f>
        <v/>
      </c>
      <c r="DS19" s="87" t="str">
        <f t="array" ref="DS19">IFERROR(INDEX(조사표[],SMALL(IF((DV$1=조사표[개체번호])*(DY$1=조사표[줄기번호])*(DQ19=조사표[착과마디]),ROW(조사표[조사일자])-ROW(생육조사!$P$2)+1),1),2),"")</f>
        <v/>
      </c>
      <c r="DT19" s="87" t="str">
        <f t="array" ref="DT19">IFERROR(INDEX(조사표[],SMALL(IF((DV$1=조사표[개체번호])*(DY$1=조사표[줄기번호])*(DQ19=조사표[열매마디]),ROW(조사표[조사일자])-ROW(생육조사!$P$2)+1),1),2),"")</f>
        <v/>
      </c>
      <c r="DU19" s="87" t="str">
        <f t="array" ref="DU19">IFERROR(INDEX(조사표[],SMALL(IF((DV$1=조사표[개체번호])*(DY$1=조사표[줄기번호])*(DQ19=조사표[수확마디]),ROW(조사표[조사일자])-ROW(생육조사!$P$2)+1),1),2),"")</f>
        <v/>
      </c>
      <c r="DV19" s="90"/>
      <c r="DW19" s="90"/>
      <c r="DX19" s="91"/>
      <c r="DY19" s="91"/>
      <c r="DZ19" s="92"/>
      <c r="EA19" s="88">
        <v>17</v>
      </c>
      <c r="EB19" s="87" t="str">
        <f t="array" ref="EB19">IFERROR(INDEX(조사표[],SMALL(IF((EF$1=조사표[개체번호])*(EI$1=조사표[줄기번호])*(EA19=조사표[개화마디]),ROW(조사표[조사일자])-ROW(생육조사!$P$2)+1),1),2),"")</f>
        <v/>
      </c>
      <c r="EC19" s="87" t="str">
        <f t="array" ref="EC19">IFERROR(INDEX(조사표[],SMALL(IF((EF$1=조사표[개체번호])*(EI$1=조사표[줄기번호])*(EA19=조사표[착과마디]),ROW(조사표[조사일자])-ROW(생육조사!$P$2)+1),1),2),"")</f>
        <v/>
      </c>
      <c r="ED19" s="87" t="str">
        <f t="array" ref="ED19">IFERROR(INDEX(조사표[],SMALL(IF((EF$1=조사표[개체번호])*(EI$1=조사표[줄기번호])*(EA19=조사표[열매마디]),ROW(조사표[조사일자])-ROW(생육조사!$P$2)+1),1),2),"")</f>
        <v/>
      </c>
      <c r="EE19" s="87" t="str">
        <f t="array" ref="EE19">IFERROR(INDEX(조사표[],SMALL(IF((EF$1=조사표[개체번호])*(EI$1=조사표[줄기번호])*(EA19=조사표[수확마디]),ROW(조사표[조사일자])-ROW(생육조사!$P$2)+1),1),2),"")</f>
        <v/>
      </c>
      <c r="EF19" s="90"/>
      <c r="EG19" s="90"/>
      <c r="EH19" s="91"/>
      <c r="EI19" s="91"/>
      <c r="EJ19" s="92"/>
      <c r="EK19" s="88">
        <v>17</v>
      </c>
      <c r="EL19" s="87" t="str">
        <f t="array" ref="EL19">IFERROR(INDEX(조사표[],SMALL(IF((EP$1=조사표[개체번호])*(ES$1=조사표[줄기번호])*(EK19=조사표[개화마디]),ROW(조사표[조사일자])-ROW(생육조사!$P$2)+1),1),2),"")</f>
        <v/>
      </c>
      <c r="EM19" s="87" t="str">
        <f t="array" ref="EM19">IFERROR(INDEX(조사표[],SMALL(IF((EP$1=조사표[개체번호])*(ES$1=조사표[줄기번호])*(EK19=조사표[착과마디]),ROW(조사표[조사일자])-ROW(생육조사!$P$2)+1),1),2),"")</f>
        <v/>
      </c>
      <c r="EN19" s="87" t="str">
        <f t="array" ref="EN19">IFERROR(INDEX(조사표[],SMALL(IF((EP$1=조사표[개체번호])*(ES$1=조사표[줄기번호])*(EK19=조사표[열매마디]),ROW(조사표[조사일자])-ROW(생육조사!$P$2)+1),1),2),"")</f>
        <v/>
      </c>
      <c r="EO19" s="87" t="str">
        <f t="array" ref="EO19">IFERROR(INDEX(조사표[],SMALL(IF((EP$1=조사표[개체번호])*(ES$1=조사표[줄기번호])*(EK19=조사표[수확마디]),ROW(조사표[조사일자])-ROW(생육조사!$P$2)+1),1),2),"")</f>
        <v/>
      </c>
      <c r="EP19" s="90"/>
      <c r="EQ19" s="90"/>
      <c r="ER19" s="91"/>
      <c r="ES19" s="91"/>
      <c r="ET19" s="92"/>
      <c r="EU19" s="88">
        <v>17</v>
      </c>
      <c r="EV19" s="87" t="str">
        <f t="array" ref="EV19">IFERROR(INDEX(조사표[],SMALL(IF((EZ$1=조사표[개체번호])*(FC$1=조사표[줄기번호])*(EU19=조사표[개화마디]),ROW(조사표[조사일자])-ROW(생육조사!$P$2)+1),1),2),"")</f>
        <v/>
      </c>
      <c r="EW19" s="87" t="str">
        <f t="array" ref="EW19">IFERROR(INDEX(조사표[],SMALL(IF((EZ$1=조사표[개체번호])*(FC$1=조사표[줄기번호])*(EU19=조사표[착과마디]),ROW(조사표[조사일자])-ROW(생육조사!$P$2)+1),1),2),"")</f>
        <v/>
      </c>
      <c r="EX19" s="87" t="str">
        <f t="array" ref="EX19">IFERROR(INDEX(조사표[],SMALL(IF((EZ$1=조사표[개체번호])*(FC$1=조사표[줄기번호])*(EU19=조사표[열매마디]),ROW(조사표[조사일자])-ROW(생육조사!$P$2)+1),1),2),"")</f>
        <v/>
      </c>
      <c r="EY19" s="87" t="str">
        <f t="array" ref="EY19">IFERROR(INDEX(조사표[],SMALL(IF((EZ$1=조사표[개체번호])*(FC$1=조사표[줄기번호])*(EU19=조사표[수확마디]),ROW(조사표[조사일자])-ROW(생육조사!$P$2)+1),1),2),"")</f>
        <v/>
      </c>
      <c r="EZ19" s="90"/>
      <c r="FA19" s="90"/>
      <c r="FB19" s="91"/>
      <c r="FC19" s="91"/>
      <c r="FD19" s="92"/>
      <c r="FE19" s="88">
        <v>17</v>
      </c>
      <c r="FF19" s="87" t="str">
        <f t="array" ref="FF19">IFERROR(INDEX(조사표[],SMALL(IF((FJ$1=조사표[개체번호])*(FM$1=조사표[줄기번호])*(FE19=조사표[개화마디]),ROW(조사표[조사일자])-ROW(생육조사!$P$2)+1),1),2),"")</f>
        <v/>
      </c>
      <c r="FG19" s="87" t="str">
        <f t="array" ref="FG19">IFERROR(INDEX(조사표[],SMALL(IF((FJ$1=조사표[개체번호])*(FM$1=조사표[줄기번호])*(FE19=조사표[착과마디]),ROW(조사표[조사일자])-ROW(생육조사!$P$2)+1),1),2),"")</f>
        <v/>
      </c>
      <c r="FH19" s="87" t="str">
        <f t="array" ref="FH19">IFERROR(INDEX(조사표[],SMALL(IF((FJ$1=조사표[개체번호])*(FM$1=조사표[줄기번호])*(FE19=조사표[열매마디]),ROW(조사표[조사일자])-ROW(생육조사!$P$2)+1),1),2),"")</f>
        <v/>
      </c>
      <c r="FI19" s="87" t="str">
        <f t="array" ref="FI19">IFERROR(INDEX(조사표[],SMALL(IF((FJ$1=조사표[개체번호])*(FM$1=조사표[줄기번호])*(FE19=조사표[수확마디]),ROW(조사표[조사일자])-ROW(생육조사!$P$2)+1),1),2),"")</f>
        <v/>
      </c>
      <c r="FJ19" s="90"/>
      <c r="FK19" s="90"/>
      <c r="FL19" s="91"/>
      <c r="FM19" s="91"/>
      <c r="FN19" s="92"/>
      <c r="FO19" s="88">
        <v>17</v>
      </c>
      <c r="FP19" s="87" t="str">
        <f t="array" ref="FP19">IFERROR(INDEX(조사표[],SMALL(IF((FT$1=조사표[개체번호])*(FW$1=조사표[줄기번호])*(FO19=조사표[개화마디]),ROW(조사표[조사일자])-ROW(생육조사!$P$2)+1),1),2),"")</f>
        <v/>
      </c>
      <c r="FQ19" s="87" t="str">
        <f t="array" ref="FQ19">IFERROR(INDEX(조사표[],SMALL(IF((FT$1=조사표[개체번호])*(FW$1=조사표[줄기번호])*(FO19=조사표[착과마디]),ROW(조사표[조사일자])-ROW(생육조사!$P$2)+1),1),2),"")</f>
        <v/>
      </c>
      <c r="FR19" s="87" t="str">
        <f t="array" ref="FR19">IFERROR(INDEX(조사표[],SMALL(IF((FT$1=조사표[개체번호])*(FW$1=조사표[줄기번호])*(FO19=조사표[열매마디]),ROW(조사표[조사일자])-ROW(생육조사!$P$2)+1),1),2),"")</f>
        <v/>
      </c>
      <c r="FS19" s="87" t="str">
        <f t="array" ref="FS19">IFERROR(INDEX(조사표[],SMALL(IF((FT$1=조사표[개체번호])*(FW$1=조사표[줄기번호])*(FO19=조사표[수확마디]),ROW(조사표[조사일자])-ROW(생육조사!$P$2)+1),1),2),"")</f>
        <v/>
      </c>
      <c r="FT19" s="90"/>
      <c r="FU19" s="90"/>
      <c r="FV19" s="91"/>
      <c r="FW19" s="91"/>
      <c r="FX19" s="92"/>
      <c r="FY19" s="88">
        <v>17</v>
      </c>
      <c r="FZ19" s="87" t="str">
        <f t="array" ref="FZ19">IFERROR(INDEX(조사표[],SMALL(IF((GD$1=조사표[개체번호])*(GG$1=조사표[줄기번호])*(FY19=조사표[개화마디]),ROW(조사표[조사일자])-ROW(생육조사!$P$2)+1),1),2),"")</f>
        <v/>
      </c>
      <c r="GA19" s="87" t="str">
        <f t="array" ref="GA19">IFERROR(INDEX(조사표[],SMALL(IF((GD$1=조사표[개체번호])*(GG$1=조사표[줄기번호])*(FY19=조사표[착과마디]),ROW(조사표[조사일자])-ROW(생육조사!$P$2)+1),1),2),"")</f>
        <v/>
      </c>
      <c r="GB19" s="87" t="str">
        <f t="array" ref="GB19">IFERROR(INDEX(조사표[],SMALL(IF((GD$1=조사표[개체번호])*(GG$1=조사표[줄기번호])*(FY19=조사표[열매마디]),ROW(조사표[조사일자])-ROW(생육조사!$P$2)+1),1),2),"")</f>
        <v/>
      </c>
      <c r="GC19" s="87" t="str">
        <f t="array" ref="GC19">IFERROR(INDEX(조사표[],SMALL(IF((GD$1=조사표[개체번호])*(GG$1=조사표[줄기번호])*(FY19=조사표[수확마디]),ROW(조사표[조사일자])-ROW(생육조사!$P$2)+1),1),2),"")</f>
        <v/>
      </c>
      <c r="GD19" s="90"/>
      <c r="GE19" s="90"/>
      <c r="GF19" s="91"/>
      <c r="GG19" s="91"/>
      <c r="GH19" s="92"/>
      <c r="GI19" s="88">
        <v>17</v>
      </c>
      <c r="GJ19" s="87" t="str">
        <f t="array" ref="GJ19">IFERROR(INDEX(조사표[],SMALL(IF((GN$1=조사표[개체번호])*(GQ$1=조사표[줄기번호])*(GI19=조사표[개화마디]),ROW(조사표[조사일자])-ROW(생육조사!$P$2)+1),1),2),"")</f>
        <v/>
      </c>
      <c r="GK19" s="87" t="str">
        <f t="array" ref="GK19">IFERROR(INDEX(조사표[],SMALL(IF((GN$1=조사표[개체번호])*(GQ$1=조사표[줄기번호])*(GI19=조사표[착과마디]),ROW(조사표[조사일자])-ROW(생육조사!$P$2)+1),1),2),"")</f>
        <v/>
      </c>
      <c r="GL19" s="87" t="str">
        <f t="array" ref="GL19">IFERROR(INDEX(조사표[],SMALL(IF((GN$1=조사표[개체번호])*(GQ$1=조사표[줄기번호])*(GI19=조사표[열매마디]),ROW(조사표[조사일자])-ROW(생육조사!$P$2)+1),1),2),"")</f>
        <v/>
      </c>
      <c r="GM19" s="87" t="str">
        <f t="array" ref="GM19">IFERROR(INDEX(조사표[],SMALL(IF((GN$1=조사표[개체번호])*(GQ$1=조사표[줄기번호])*(GI19=조사표[수확마디]),ROW(조사표[조사일자])-ROW(생육조사!$P$2)+1),1),2),"")</f>
        <v/>
      </c>
      <c r="GN19" s="90"/>
      <c r="GO19" s="90"/>
      <c r="GP19" s="91"/>
      <c r="GQ19" s="91"/>
      <c r="GR19" s="92"/>
      <c r="GS19" s="88">
        <v>17</v>
      </c>
      <c r="GT19" s="87" t="str">
        <f t="array" ref="GT19">IFERROR(INDEX(조사표[],SMALL(IF((GX$1=조사표[개체번호])*(HA$1=조사표[줄기번호])*(GS19=조사표[개화마디]),ROW(조사표[조사일자])-ROW(생육조사!$P$2)+1),1),2),"")</f>
        <v/>
      </c>
      <c r="GU19" s="87" t="str">
        <f t="array" ref="GU19">IFERROR(INDEX(조사표[],SMALL(IF((GX$1=조사표[개체번호])*(HA$1=조사표[줄기번호])*(GS19=조사표[착과마디]),ROW(조사표[조사일자])-ROW(생육조사!$P$2)+1),1),2),"")</f>
        <v/>
      </c>
      <c r="GV19" s="87" t="str">
        <f t="array" ref="GV19">IFERROR(INDEX(조사표[],SMALL(IF((GX$1=조사표[개체번호])*(HA$1=조사표[줄기번호])*(GS19=조사표[열매마디]),ROW(조사표[조사일자])-ROW(생육조사!$P$2)+1),1),2),"")</f>
        <v/>
      </c>
      <c r="GW19" s="87" t="str">
        <f t="array" ref="GW19">IFERROR(INDEX(조사표[],SMALL(IF((GX$1=조사표[개체번호])*(HA$1=조사표[줄기번호])*(GS19=조사표[수확마디]),ROW(조사표[조사일자])-ROW(생육조사!$P$2)+1),1),2),"")</f>
        <v/>
      </c>
      <c r="GX19" s="90"/>
      <c r="GY19" s="90"/>
      <c r="GZ19" s="91"/>
      <c r="HA19" s="91"/>
      <c r="HB19" s="92"/>
      <c r="HC19" s="88">
        <v>17</v>
      </c>
      <c r="HD19" s="87" t="str">
        <f t="array" ref="HD19">IFERROR(INDEX(조사표[],SMALL(IF((HH$1=조사표[개체번호])*(HK$1=조사표[줄기번호])*(HC19=조사표[개화마디]),ROW(조사표[조사일자])-ROW(생육조사!$P$2)+1),1),2),"")</f>
        <v/>
      </c>
      <c r="HE19" s="87" t="str">
        <f t="array" ref="HE19">IFERROR(INDEX(조사표[],SMALL(IF((HH$1=조사표[개체번호])*(HK$1=조사표[줄기번호])*(HC19=조사표[착과마디]),ROW(조사표[조사일자])-ROW(생육조사!$P$2)+1),1),2),"")</f>
        <v/>
      </c>
      <c r="HF19" s="87" t="str">
        <f t="array" ref="HF19">IFERROR(INDEX(조사표[],SMALL(IF((HH$1=조사표[개체번호])*(HK$1=조사표[줄기번호])*(HC19=조사표[열매마디]),ROW(조사표[조사일자])-ROW(생육조사!$P$2)+1),1),2),"")</f>
        <v/>
      </c>
      <c r="HG19" s="87" t="str">
        <f t="array" ref="HG19">IFERROR(INDEX(조사표[],SMALL(IF((HH$1=조사표[개체번호])*(HK$1=조사표[줄기번호])*(HC19=조사표[수확마디]),ROW(조사표[조사일자])-ROW(생육조사!$P$2)+1),1),2),"")</f>
        <v/>
      </c>
      <c r="HH19" s="90"/>
      <c r="HI19" s="90"/>
      <c r="HJ19" s="91"/>
      <c r="HK19" s="91"/>
      <c r="HL19" s="92"/>
      <c r="HM19" s="93">
        <v>17</v>
      </c>
      <c r="HN19" s="87" t="str">
        <f t="array" ref="HN19">IFERROR(INDEX(조사표[],SMALL(IF((HR$1=조사표[개체번호])*(HU$1=조사표[줄기번호])*(HM19=조사표[개화마디]),ROW(조사표[조사일자])-ROW(생육조사!$P$2)+1),1),2),"")</f>
        <v/>
      </c>
      <c r="HO19" s="87" t="str">
        <f t="array" ref="HO19">IFERROR(INDEX(조사표[],SMALL(IF((HR$1=조사표[개체번호])*(HU$1=조사표[줄기번호])*(HM19=조사표[착과마디]),ROW(조사표[조사일자])-ROW(생육조사!$P$2)+1),1),2),"")</f>
        <v/>
      </c>
      <c r="HP19" s="87" t="str">
        <f t="array" ref="HP19">IFERROR(INDEX(조사표[],SMALL(IF((HR$1=조사표[개체번호])*(HU$1=조사표[줄기번호])*(HM19=조사표[열매마디]),ROW(조사표[조사일자])-ROW(생육조사!$P$2)+1),1),2),"")</f>
        <v/>
      </c>
      <c r="HQ19" s="87" t="str">
        <f t="array" ref="HQ19">IFERROR(INDEX(조사표[],SMALL(IF((HR$1=조사표[개체번호])*(HU$1=조사표[줄기번호])*(HM19=조사표[수확마디]),ROW(조사표[조사일자])-ROW(생육조사!$P$2)+1),1),2),"")</f>
        <v/>
      </c>
      <c r="HR19" s="90"/>
      <c r="HS19" s="90"/>
      <c r="HT19" s="91"/>
      <c r="HU19" s="91"/>
      <c r="HV19" s="92"/>
      <c r="HW19" s="93">
        <v>17</v>
      </c>
      <c r="HX19" s="87" t="str">
        <f t="array" ref="HX19">IFERROR(INDEX(조사표[],SMALL(IF((IB$1=조사표[개체번호])*(IE$1=조사표[줄기번호])*(HW19=조사표[개화마디]),ROW(조사표[조사일자])-ROW(생육조사!$P$2)+1),1),2),"")</f>
        <v/>
      </c>
      <c r="HY19" s="87" t="str">
        <f t="array" ref="HY19">IFERROR(INDEX(조사표[],SMALL(IF((IB$1=조사표[개체번호])*(IE$1=조사표[줄기번호])*(HW19=조사표[착과마디]),ROW(조사표[조사일자])-ROW(생육조사!$P$2)+1),1),2),"")</f>
        <v/>
      </c>
      <c r="HZ19" s="87" t="str">
        <f t="array" ref="HZ19">IFERROR(INDEX(조사표[],SMALL(IF((IB$1=조사표[개체번호])*(IE$1=조사표[줄기번호])*(HW19=조사표[열매마디]),ROW(조사표[조사일자])-ROW(생육조사!$P$2)+1),1),2),"")</f>
        <v/>
      </c>
      <c r="IA19" s="87" t="str">
        <f t="array" ref="IA19">IFERROR(INDEX(조사표[],SMALL(IF((IB$1=조사표[개체번호])*(IE$1=조사표[줄기번호])*(HW19=조사표[수확마디]),ROW(조사표[조사일자])-ROW(생육조사!$P$2)+1),1),2),"")</f>
        <v/>
      </c>
      <c r="IB19" s="90"/>
      <c r="IC19" s="90"/>
      <c r="ID19" s="91"/>
      <c r="IE19" s="91"/>
      <c r="IF19" s="92"/>
      <c r="IG19" s="93">
        <v>17</v>
      </c>
      <c r="IH19" s="87" t="str">
        <f t="array" ref="IH19">IFERROR(INDEX(조사표[],SMALL(IF((IL$1=조사표[개체번호])*(IO$1=조사표[줄기번호])*(IG19=조사표[개화마디]),ROW(조사표[조사일자])-ROW(생육조사!$P$2)+1),1),2),"")</f>
        <v/>
      </c>
      <c r="II19" s="87" t="str">
        <f t="array" ref="II19">IFERROR(INDEX(조사표[],SMALL(IF((IL$1=조사표[개체번호])*(IO$1=조사표[줄기번호])*(IG19=조사표[착과마디]),ROW(조사표[조사일자])-ROW(생육조사!$P$2)+1),1),2),"")</f>
        <v/>
      </c>
      <c r="IJ19" s="87" t="str">
        <f t="array" ref="IJ19">IFERROR(INDEX(조사표[],SMALL(IF((IL$1=조사표[개체번호])*(IO$1=조사표[줄기번호])*(IG19=조사표[열매마디]),ROW(조사표[조사일자])-ROW(생육조사!$P$2)+1),1),2),"")</f>
        <v/>
      </c>
      <c r="IK19" s="87" t="str">
        <f t="array" ref="IK19">IFERROR(INDEX(조사표[],SMALL(IF((IL$1=조사표[개체번호])*(IO$1=조사표[줄기번호])*(IG19=조사표[수확마디]),ROW(조사표[조사일자])-ROW(생육조사!$P$2)+1),1),2),"")</f>
        <v/>
      </c>
      <c r="IL19" s="90"/>
      <c r="IM19" s="90"/>
      <c r="IN19" s="91"/>
      <c r="IO19" s="91"/>
      <c r="IP19" s="92"/>
      <c r="IQ19" s="93">
        <v>17</v>
      </c>
      <c r="IR19" s="87" t="str">
        <f t="array" ref="IR19">IFERROR(INDEX(조사표[],SMALL(IF((IV$1=조사표[개체번호])*(IY$1=조사표[줄기번호])*(IQ19=조사표[개화마디]),ROW(조사표[조사일자])-ROW(생육조사!$P$2)+1),1),2),"")</f>
        <v/>
      </c>
      <c r="IS19" s="87" t="str">
        <f t="array" ref="IS19">IFERROR(INDEX(조사표[],SMALL(IF((IV$1=조사표[개체번호])*(IY$1=조사표[줄기번호])*(IQ19=조사표[착과마디]),ROW(조사표[조사일자])-ROW(생육조사!$P$2)+1),1),2),"")</f>
        <v/>
      </c>
      <c r="IT19" s="87" t="str">
        <f t="array" ref="IT19">IFERROR(INDEX(조사표[],SMALL(IF((IV$1=조사표[개체번호])*(IY$1=조사표[줄기번호])*(IQ19=조사표[열매마디]),ROW(조사표[조사일자])-ROW(생육조사!$P$2)+1),1),2),"")</f>
        <v/>
      </c>
      <c r="IU19" s="87" t="str">
        <f t="array" ref="IU19">IFERROR(INDEX(조사표[],SMALL(IF((IV$1=조사표[개체번호])*(IY$1=조사표[줄기번호])*(IQ19=조사표[수확마디]),ROW(조사표[조사일자])-ROW(생육조사!$P$2)+1),1),2),"")</f>
        <v/>
      </c>
      <c r="IV19" s="90"/>
      <c r="IW19" s="90"/>
      <c r="IX19" s="91"/>
      <c r="IY19" s="91"/>
      <c r="IZ19" s="92"/>
      <c r="JA19" s="93">
        <v>17</v>
      </c>
      <c r="JB19" s="87" t="str">
        <f t="array" ref="JB19">IFERROR(INDEX(조사표[],SMALL(IF((JF$1=조사표[개체번호])*(JI$1=조사표[줄기번호])*(JA19=조사표[개화마디]),ROW(조사표[조사일자])-ROW(생육조사!$P$2)+1),1),2),"")</f>
        <v/>
      </c>
      <c r="JC19" s="87" t="str">
        <f t="array" ref="JC19">IFERROR(INDEX(조사표[],SMALL(IF((JF$1=조사표[개체번호])*(JI$1=조사표[줄기번호])*(JA19=조사표[착과마디]),ROW(조사표[조사일자])-ROW(생육조사!$P$2)+1),1),2),"")</f>
        <v/>
      </c>
      <c r="JD19" s="87" t="str">
        <f t="array" ref="JD19">IFERROR(INDEX(조사표[],SMALL(IF((JF$1=조사표[개체번호])*(JI$1=조사표[줄기번호])*(JA19=조사표[열매마디]),ROW(조사표[조사일자])-ROW(생육조사!$P$2)+1),1),2),"")</f>
        <v/>
      </c>
      <c r="JE19" s="87" t="str">
        <f t="array" ref="JE19">IFERROR(INDEX(조사표[],SMALL(IF((JF$1=조사표[개체번호])*(JI$1=조사표[줄기번호])*(JA19=조사표[수확마디]),ROW(조사표[조사일자])-ROW(생육조사!$P$2)+1),1),2),"")</f>
        <v/>
      </c>
      <c r="JF19" s="90"/>
      <c r="JG19" s="90"/>
      <c r="JH19" s="91"/>
      <c r="JI19" s="91"/>
      <c r="JJ19" s="92"/>
      <c r="JK19" s="93">
        <v>17</v>
      </c>
      <c r="JL19" s="87" t="str">
        <f t="array" ref="JL19">IFERROR(INDEX(조사표[],SMALL(IF((JP$1=조사표[개체번호])*(JS$1=조사표[줄기번호])*(JK19=조사표[개화마디]),ROW(조사표[조사일자])-ROW(생육조사!$P$2)+1),1),2),"")</f>
        <v/>
      </c>
      <c r="JM19" s="87" t="str">
        <f t="array" ref="JM19">IFERROR(INDEX(조사표[],SMALL(IF((JP$1=조사표[개체번호])*(JS$1=조사표[줄기번호])*(JK19=조사표[착과마디]),ROW(조사표[조사일자])-ROW(생육조사!$P$2)+1),1),2),"")</f>
        <v/>
      </c>
      <c r="JN19" s="87" t="str">
        <f t="array" ref="JN19">IFERROR(INDEX(조사표[],SMALL(IF((JP$1=조사표[개체번호])*(JS$1=조사표[줄기번호])*(JK19=조사표[열매마디]),ROW(조사표[조사일자])-ROW(생육조사!$P$2)+1),1),2),"")</f>
        <v/>
      </c>
      <c r="JO19" s="87" t="str">
        <f t="array" ref="JO19">IFERROR(INDEX(조사표[],SMALL(IF((JP$1=조사표[개체번호])*(JS$1=조사표[줄기번호])*(JK19=조사표[수확마디]),ROW(조사표[조사일자])-ROW(생육조사!$P$2)+1),1),2),"")</f>
        <v/>
      </c>
      <c r="JP19" s="90"/>
      <c r="JQ19" s="90"/>
      <c r="JR19" s="91"/>
      <c r="JS19" s="91"/>
      <c r="JT19" s="92"/>
      <c r="JU19" s="93">
        <v>17</v>
      </c>
      <c r="JV19" s="87" t="str">
        <f t="array" ref="JV19">IFERROR(INDEX(조사표[],SMALL(IF((JZ$1=조사표[개체번호])*(KC$1=조사표[줄기번호])*(JU19=조사표[개화마디]),ROW(조사표[조사일자])-ROW(생육조사!$P$2)+1),1),2),"")</f>
        <v/>
      </c>
      <c r="JW19" s="87" t="str">
        <f t="array" ref="JW19">IFERROR(INDEX(조사표[],SMALL(IF((JZ$1=조사표[개체번호])*(KC$1=조사표[줄기번호])*(JU19=조사표[착과마디]),ROW(조사표[조사일자])-ROW(생육조사!$P$2)+1),1),2),"")</f>
        <v/>
      </c>
      <c r="JX19" s="87" t="str">
        <f t="array" ref="JX19">IFERROR(INDEX(조사표[],SMALL(IF((JZ$1=조사표[개체번호])*(KC$1=조사표[줄기번호])*(JU19=조사표[열매마디]),ROW(조사표[조사일자])-ROW(생육조사!$P$2)+1),1),2),"")</f>
        <v/>
      </c>
      <c r="JY19" s="87" t="str">
        <f t="array" ref="JY19">IFERROR(INDEX(조사표[],SMALL(IF((JZ$1=조사표[개체번호])*(KC$1=조사표[줄기번호])*(JU19=조사표[수확마디]),ROW(조사표[조사일자])-ROW(생육조사!$P$2)+1),1),2),"")</f>
        <v/>
      </c>
      <c r="JZ19" s="90"/>
      <c r="KA19" s="90"/>
      <c r="KB19" s="91"/>
      <c r="KC19" s="91"/>
      <c r="KD19" s="92"/>
      <c r="KE19" s="93">
        <v>17</v>
      </c>
      <c r="KF19" s="87" t="str">
        <f t="array" ref="KF19">IFERROR(INDEX(조사표[],SMALL(IF((KJ$1=조사표[개체번호])*(KM$1=조사표[줄기번호])*(KE19=조사표[개화마디]),ROW(조사표[조사일자])-ROW(생육조사!$P$2)+1),1),2),"")</f>
        <v/>
      </c>
      <c r="KG19" s="87" t="str">
        <f t="array" ref="KG19">IFERROR(INDEX(조사표[],SMALL(IF((KJ$1=조사표[개체번호])*(KM$1=조사표[줄기번호])*(KE19=조사표[착과마디]),ROW(조사표[조사일자])-ROW(생육조사!$P$2)+1),1),2),"")</f>
        <v/>
      </c>
      <c r="KH19" s="87" t="str">
        <f t="array" ref="KH19">IFERROR(INDEX(조사표[],SMALL(IF((KJ$1=조사표[개체번호])*(KM$1=조사표[줄기번호])*(KE19=조사표[열매마디]),ROW(조사표[조사일자])-ROW(생육조사!$P$2)+1),1),2),"")</f>
        <v/>
      </c>
      <c r="KI19" s="87" t="str">
        <f t="array" ref="KI19">IFERROR(INDEX(조사표[],SMALL(IF((KJ$1=조사표[개체번호])*(KM$1=조사표[줄기번호])*(KE19=조사표[수확마디]),ROW(조사표[조사일자])-ROW(생육조사!$P$2)+1),1),2),"")</f>
        <v/>
      </c>
      <c r="KJ19" s="90"/>
      <c r="KK19" s="90"/>
      <c r="KL19" s="91"/>
      <c r="KM19" s="91"/>
      <c r="KN19" s="92"/>
    </row>
    <row r="20" spans="1:300">
      <c r="A20" s="15">
        <v>18</v>
      </c>
      <c r="B20" s="6" t="str">
        <f t="array" ref="B20">IFERROR(INDEX(조사표[],SMALL(IF((F$1=조사표[개체번호])*(I$1=조사표[줄기번호])*(A20=조사표[개화마디]),ROW(조사표[조사일자])-ROW(생육조사!$P$2)+1),1),2),"")</f>
        <v/>
      </c>
      <c r="C20" s="6" t="str">
        <f t="array" ref="C20">IFERROR(INDEX(조사표[],SMALL(IF((F$1=조사표[개체번호])*(I$1=조사표[줄기번호])*(A20=조사표[착과마디]),ROW(조사표[조사일자])-ROW(생육조사!$P$2)+1),1),2),"")</f>
        <v/>
      </c>
      <c r="D20" s="6" t="str">
        <f t="array" ref="D20">IFERROR(INDEX(조사표[],SMALL(IF((F$1=조사표[개체번호])*(I$1=조사표[줄기번호])*(A20=조사표[열매마디]),ROW(조사표[조사일자])-ROW(생육조사!$P$2)+1),1),2),"")</f>
        <v/>
      </c>
      <c r="E20" s="6" t="str">
        <f t="array" ref="E20">IFERROR(INDEX(조사표[],SMALL(IF((F$1=조사표[개체번호])*(I$1=조사표[줄기번호])*(A20=조사표[수확마디]),ROW(조사표[조사일자])-ROW(생육조사!$P$2)+1),1),2),"")</f>
        <v/>
      </c>
      <c r="F20" s="19"/>
      <c r="G20" s="19"/>
      <c r="H20" s="20"/>
      <c r="I20" s="20"/>
      <c r="J20" s="21"/>
      <c r="K20" s="86">
        <v>18</v>
      </c>
      <c r="L20" s="6" t="str">
        <f t="array" ref="L20">IFERROR(INDEX(조사표[],SMALL(IF((P$1=조사표[개체번호])*(S$1=조사표[줄기번호])*(K20=조사표[개화마디]),ROW(조사표[조사일자])-ROW(생육조사!$P$2)+1),1),2),"")</f>
        <v/>
      </c>
      <c r="M20" s="6" t="str">
        <f t="array" ref="M20">IFERROR(INDEX(조사표[],SMALL(IF((P$1=조사표[개체번호])*(S$1=조사표[줄기번호])*(K20=조사표[착과마디]),ROW(조사표[조사일자])-ROW(생육조사!$P$2)+1),1),2),"")</f>
        <v/>
      </c>
      <c r="N20" s="6" t="str">
        <f t="array" ref="N20">IFERROR(INDEX(조사표[],SMALL(IF((P$1=조사표[개체번호])*(S$1=조사표[줄기번호])*(K20=조사표[열매마디]),ROW(조사표[조사일자])-ROW(생육조사!$P$2)+1),1),2),"")</f>
        <v/>
      </c>
      <c r="O20" s="6" t="str">
        <f t="array" ref="O20">IFERROR(INDEX(조사표[],SMALL(IF((P$1=조사표[개체번호])*(S$1=조사표[줄기번호])*(K20=조사표[수확마디]),ROW(조사표[조사일자])-ROW(생육조사!$P$2)+1),1),2),"")</f>
        <v/>
      </c>
      <c r="P20" s="19"/>
      <c r="Q20" s="19"/>
      <c r="R20" s="20"/>
      <c r="S20" s="20"/>
      <c r="T20" s="21"/>
      <c r="U20" s="88">
        <v>18</v>
      </c>
      <c r="V20" s="87" t="str">
        <f t="array" ref="V20">IFERROR(INDEX(조사표[],SMALL(IF((Z$1=조사표[개체번호])*(AC$1=조사표[줄기번호])*(U20=조사표[개화마디]),ROW(조사표[조사일자])-ROW(생육조사!$P$2)+1),1),2),"")</f>
        <v/>
      </c>
      <c r="W20" s="87" t="str">
        <f t="array" ref="W20">IFERROR(INDEX(조사표[],SMALL(IF((Z$1=조사표[개체번호])*(AC$1=조사표[줄기번호])*(U20=조사표[착과마디]),ROW(조사표[조사일자])-ROW(생육조사!$P$2)+1),1),2),"")</f>
        <v/>
      </c>
      <c r="X20" s="87" t="str">
        <f t="array" ref="X20">IFERROR(INDEX(조사표[],SMALL(IF((Z$1=조사표[개체번호])*(AC$1=조사표[줄기번호])*(U20=조사표[열매마디]),ROW(조사표[조사일자])-ROW(생육조사!$P$2)+1),1),2),"")</f>
        <v/>
      </c>
      <c r="Y20" s="87" t="str">
        <f t="array" ref="Y20">IFERROR(INDEX(조사표[],SMALL(IF((Z$1=조사표[개체번호])*(AC$1=조사표[줄기번호])*(U20=조사표[수확마디]),ROW(조사표[조사일자])-ROW(생육조사!$P$2)+1),1),2),"")</f>
        <v/>
      </c>
      <c r="Z20" s="90"/>
      <c r="AA20" s="90"/>
      <c r="AB20" s="91"/>
      <c r="AC20" s="91"/>
      <c r="AD20" s="92"/>
      <c r="AE20" s="88">
        <v>18</v>
      </c>
      <c r="AF20" s="87" t="str">
        <f t="array" ref="AF20">IFERROR(INDEX(조사표[],SMALL(IF((AJ$1=조사표[개체번호])*(AM$1=조사표[줄기번호])*(AE20=조사표[개화마디]),ROW(조사표[조사일자])-ROW(생육조사!$P$2)+1),1),2),"")</f>
        <v/>
      </c>
      <c r="AG20" s="87" t="str">
        <f t="array" ref="AG20">IFERROR(INDEX(조사표[],SMALL(IF((AJ$1=조사표[개체번호])*(AM$1=조사표[줄기번호])*(AE20=조사표[착과마디]),ROW(조사표[조사일자])-ROW(생육조사!$P$2)+1),1),2),"")</f>
        <v/>
      </c>
      <c r="AH20" s="87" t="str">
        <f t="array" ref="AH20">IFERROR(INDEX(조사표[],SMALL(IF((AJ$1=조사표[개체번호])*(AM$1=조사표[줄기번호])*(AE20=조사표[열매마디]),ROW(조사표[조사일자])-ROW(생육조사!$P$2)+1),1),2),"")</f>
        <v/>
      </c>
      <c r="AI20" s="87" t="str">
        <f t="array" ref="AI20">IFERROR(INDEX(조사표[],SMALL(IF((AJ$1=조사표[개체번호])*(AM$1=조사표[줄기번호])*(AE20=조사표[수확마디]),ROW(조사표[조사일자])-ROW(생육조사!$P$2)+1),1),2),"")</f>
        <v/>
      </c>
      <c r="AJ20" s="90"/>
      <c r="AK20" s="90"/>
      <c r="AL20" s="91"/>
      <c r="AM20" s="91"/>
      <c r="AN20" s="92"/>
      <c r="AO20" s="88">
        <v>18</v>
      </c>
      <c r="AP20" s="87" t="str">
        <f t="array" ref="AP20">IFERROR(INDEX(조사표[],SMALL(IF((AT$1=조사표[개체번호])*(AW$1=조사표[줄기번호])*(AO20=조사표[개화마디]),ROW(조사표[조사일자])-ROW(생육조사!$P$2)+1),1),2),"")</f>
        <v/>
      </c>
      <c r="AQ20" s="87" t="str">
        <f t="array" ref="AQ20">IFERROR(INDEX(조사표[],SMALL(IF((AT$1=조사표[개체번호])*(AW$1=조사표[줄기번호])*(AO20=조사표[착과마디]),ROW(조사표[조사일자])-ROW(생육조사!$P$2)+1),1),2),"")</f>
        <v/>
      </c>
      <c r="AR20" s="87" t="str">
        <f t="array" ref="AR20">IFERROR(INDEX(조사표[],SMALL(IF((AT$1=조사표[개체번호])*(AW$1=조사표[줄기번호])*(AO20=조사표[열매마디]),ROW(조사표[조사일자])-ROW(생육조사!$P$2)+1),1),2),"")</f>
        <v/>
      </c>
      <c r="AS20" s="87" t="str">
        <f t="array" ref="AS20">IFERROR(INDEX(조사표[],SMALL(IF((AT$1=조사표[개체번호])*(AW$1=조사표[줄기번호])*(AO20=조사표[수확마디]),ROW(조사표[조사일자])-ROW(생육조사!$P$2)+1),1),2),"")</f>
        <v/>
      </c>
      <c r="AT20" s="90"/>
      <c r="AU20" s="90"/>
      <c r="AV20" s="91"/>
      <c r="AW20" s="91"/>
      <c r="AX20" s="92"/>
      <c r="AY20" s="88">
        <v>18</v>
      </c>
      <c r="AZ20" s="87" t="str">
        <f t="array" ref="AZ20">IFERROR(INDEX(조사표[],SMALL(IF((BD$1=조사표[개체번호])*(BG$1=조사표[줄기번호])*(AY20=조사표[개화마디]),ROW(조사표[조사일자])-ROW(생육조사!$P$2)+1),1),2),"")</f>
        <v/>
      </c>
      <c r="BA20" s="87" t="str">
        <f t="array" ref="BA20">IFERROR(INDEX(조사표[],SMALL(IF((BD$1=조사표[개체번호])*(BG$1=조사표[줄기번호])*(AY20=조사표[착과마디]),ROW(조사표[조사일자])-ROW(생육조사!$P$2)+1),1),2),"")</f>
        <v/>
      </c>
      <c r="BB20" s="87" t="str">
        <f t="array" ref="BB20">IFERROR(INDEX(조사표[],SMALL(IF((BD$1=조사표[개체번호])*(BG$1=조사표[줄기번호])*(AY20=조사표[열매마디]),ROW(조사표[조사일자])-ROW(생육조사!$P$2)+1),1),2),"")</f>
        <v/>
      </c>
      <c r="BC20" s="87" t="str">
        <f t="array" ref="BC20">IFERROR(INDEX(조사표[],SMALL(IF((BD$1=조사표[개체번호])*(BG$1=조사표[줄기번호])*(AY20=조사표[수확마디]),ROW(조사표[조사일자])-ROW(생육조사!$P$2)+1),1),2),"")</f>
        <v/>
      </c>
      <c r="BD20" s="90"/>
      <c r="BE20" s="90"/>
      <c r="BF20" s="91"/>
      <c r="BG20" s="91"/>
      <c r="BH20" s="92"/>
      <c r="BI20" s="88">
        <v>18</v>
      </c>
      <c r="BJ20" s="87" t="str">
        <f t="array" ref="BJ20">IFERROR(INDEX(조사표[],SMALL(IF((BN$1=조사표[개체번호])*(BQ$1=조사표[줄기번호])*(BI20=조사표[개화마디]),ROW(조사표[조사일자])-ROW(생육조사!$P$2)+1),1),2),"")</f>
        <v/>
      </c>
      <c r="BK20" s="87" t="str">
        <f t="array" ref="BK20">IFERROR(INDEX(조사표[],SMALL(IF((BN$1=조사표[개체번호])*(BQ$1=조사표[줄기번호])*(BI20=조사표[착과마디]),ROW(조사표[조사일자])-ROW(생육조사!$P$2)+1),1),2),"")</f>
        <v/>
      </c>
      <c r="BL20" s="87" t="str">
        <f t="array" ref="BL20">IFERROR(INDEX(조사표[],SMALL(IF((BN$1=조사표[개체번호])*(BQ$1=조사표[줄기번호])*(BI20=조사표[열매마디]),ROW(조사표[조사일자])-ROW(생육조사!$P$2)+1),1),2),"")</f>
        <v/>
      </c>
      <c r="BM20" s="87" t="str">
        <f t="array" ref="BM20">IFERROR(INDEX(조사표[],SMALL(IF((BN$1=조사표[개체번호])*(BQ$1=조사표[줄기번호])*(BI20=조사표[수확마디]),ROW(조사표[조사일자])-ROW(생육조사!$P$2)+1),1),2),"")</f>
        <v/>
      </c>
      <c r="BN20" s="90"/>
      <c r="BO20" s="90"/>
      <c r="BP20" s="91"/>
      <c r="BQ20" s="91"/>
      <c r="BR20" s="92"/>
      <c r="BS20" s="88">
        <v>18</v>
      </c>
      <c r="BT20" s="87" t="str">
        <f t="array" ref="BT20">IFERROR(INDEX(조사표[],SMALL(IF((BX$1=조사표[개체번호])*(CA$1=조사표[줄기번호])*(BS20=조사표[개화마디]),ROW(조사표[조사일자])-ROW(생육조사!$P$2)+1),1),2),"")</f>
        <v/>
      </c>
      <c r="BU20" s="87" t="str">
        <f t="array" ref="BU20">IFERROR(INDEX(조사표[],SMALL(IF((BX$1=조사표[개체번호])*(CA$1=조사표[줄기번호])*(BS20=조사표[착과마디]),ROW(조사표[조사일자])-ROW(생육조사!$P$2)+1),1),2),"")</f>
        <v/>
      </c>
      <c r="BV20" s="87" t="str">
        <f t="array" ref="BV20">IFERROR(INDEX(조사표[],SMALL(IF((BX$1=조사표[개체번호])*(CA$1=조사표[줄기번호])*(BS20=조사표[열매마디]),ROW(조사표[조사일자])-ROW(생육조사!$P$2)+1),1),2),"")</f>
        <v/>
      </c>
      <c r="BW20" s="87" t="str">
        <f t="array" ref="BW20">IFERROR(INDEX(조사표[],SMALL(IF((BX$1=조사표[개체번호])*(CA$1=조사표[줄기번호])*(BS20=조사표[수확마디]),ROW(조사표[조사일자])-ROW(생육조사!$P$2)+1),1),2),"")</f>
        <v/>
      </c>
      <c r="BX20" s="90"/>
      <c r="BY20" s="90"/>
      <c r="BZ20" s="91"/>
      <c r="CA20" s="91"/>
      <c r="CB20" s="92"/>
      <c r="CC20" s="88">
        <v>18</v>
      </c>
      <c r="CD20" s="87" t="str">
        <f t="array" ref="CD20">IFERROR(INDEX(조사표[],SMALL(IF((CH$1=조사표[개체번호])*(CK$1=조사표[줄기번호])*(CC20=조사표[개화마디]),ROW(조사표[조사일자])-ROW(생육조사!$P$2)+1),1),2),"")</f>
        <v/>
      </c>
      <c r="CE20" s="87" t="str">
        <f t="array" ref="CE20">IFERROR(INDEX(조사표[],SMALL(IF((CH$1=조사표[개체번호])*(CK$1=조사표[줄기번호])*(CC20=조사표[착과마디]),ROW(조사표[조사일자])-ROW(생육조사!$P$2)+1),1),2),"")</f>
        <v/>
      </c>
      <c r="CF20" s="87" t="str">
        <f t="array" ref="CF20">IFERROR(INDEX(조사표[],SMALL(IF((CH$1=조사표[개체번호])*(CK$1=조사표[줄기번호])*(CC20=조사표[열매마디]),ROW(조사표[조사일자])-ROW(생육조사!$P$2)+1),1),2),"")</f>
        <v/>
      </c>
      <c r="CG20" s="87" t="str">
        <f t="array" ref="CG20">IFERROR(INDEX(조사표[],SMALL(IF((CH$1=조사표[개체번호])*(CK$1=조사표[줄기번호])*(CC20=조사표[수확마디]),ROW(조사표[조사일자])-ROW(생육조사!$P$2)+1),1),2),"")</f>
        <v/>
      </c>
      <c r="CH20" s="90"/>
      <c r="CI20" s="90"/>
      <c r="CJ20" s="91"/>
      <c r="CK20" s="91"/>
      <c r="CL20" s="92"/>
      <c r="CM20" s="88">
        <v>18</v>
      </c>
      <c r="CN20" s="87" t="str">
        <f t="array" ref="CN20">IFERROR(INDEX(조사표[],SMALL(IF((CR$1=조사표[개체번호])*(CU$1=조사표[줄기번호])*(CM20=조사표[개화마디]),ROW(조사표[조사일자])-ROW(생육조사!$P$2)+1),1),2),"")</f>
        <v/>
      </c>
      <c r="CO20" s="87" t="str">
        <f t="array" ref="CO20">IFERROR(INDEX(조사표[],SMALL(IF((CR$1=조사표[개체번호])*(CU$1=조사표[줄기번호])*(CM20=조사표[착과마디]),ROW(조사표[조사일자])-ROW(생육조사!$P$2)+1),1),2),"")</f>
        <v/>
      </c>
      <c r="CP20" s="87" t="str">
        <f t="array" ref="CP20">IFERROR(INDEX(조사표[],SMALL(IF((CR$1=조사표[개체번호])*(CU$1=조사표[줄기번호])*(CM20=조사표[열매마디]),ROW(조사표[조사일자])-ROW(생육조사!$P$2)+1),1),2),"")</f>
        <v/>
      </c>
      <c r="CQ20" s="87" t="str">
        <f t="array" ref="CQ20">IFERROR(INDEX(조사표[],SMALL(IF((CR$1=조사표[개체번호])*(CU$1=조사표[줄기번호])*(CM20=조사표[수확마디]),ROW(조사표[조사일자])-ROW(생육조사!$P$2)+1),1),2),"")</f>
        <v/>
      </c>
      <c r="CR20" s="90"/>
      <c r="CS20" s="90"/>
      <c r="CT20" s="91"/>
      <c r="CU20" s="91"/>
      <c r="CV20" s="92"/>
      <c r="CW20" s="88">
        <v>18</v>
      </c>
      <c r="CX20" s="87" t="str">
        <f t="array" ref="CX20">IFERROR(INDEX(조사표[],SMALL(IF((DB$1=조사표[개체번호])*(DE$1=조사표[줄기번호])*(CW20=조사표[개화마디]),ROW(조사표[조사일자])-ROW(생육조사!$P$2)+1),1),2),"")</f>
        <v/>
      </c>
      <c r="CY20" s="87" t="str">
        <f t="array" ref="CY20">IFERROR(INDEX(조사표[],SMALL(IF((DB$1=조사표[개체번호])*(DE$1=조사표[줄기번호])*(CW20=조사표[착과마디]),ROW(조사표[조사일자])-ROW(생육조사!$P$2)+1),1),2),"")</f>
        <v/>
      </c>
      <c r="CZ20" s="87" t="str">
        <f t="array" ref="CZ20">IFERROR(INDEX(조사표[],SMALL(IF((DB$1=조사표[개체번호])*(DE$1=조사표[줄기번호])*(CW20=조사표[열매마디]),ROW(조사표[조사일자])-ROW(생육조사!$P$2)+1),1),2),"")</f>
        <v/>
      </c>
      <c r="DA20" s="87" t="str">
        <f t="array" ref="DA20">IFERROR(INDEX(조사표[],SMALL(IF((DB$1=조사표[개체번호])*(DE$1=조사표[줄기번호])*(CW20=조사표[수확마디]),ROW(조사표[조사일자])-ROW(생육조사!$P$2)+1),1),2),"")</f>
        <v/>
      </c>
      <c r="DB20" s="90"/>
      <c r="DC20" s="90"/>
      <c r="DD20" s="91"/>
      <c r="DE20" s="91"/>
      <c r="DF20" s="92"/>
      <c r="DG20" s="88">
        <v>18</v>
      </c>
      <c r="DH20" s="87" t="str">
        <f t="array" ref="DH20">IFERROR(INDEX(조사표[],SMALL(IF((DL$1=조사표[개체번호])*(DO$1=조사표[줄기번호])*(DG20=조사표[개화마디]),ROW(조사표[조사일자])-ROW(생육조사!$P$2)+1),1),2),"")</f>
        <v/>
      </c>
      <c r="DI20" s="87" t="str">
        <f t="array" ref="DI20">IFERROR(INDEX(조사표[],SMALL(IF((DL$1=조사표[개체번호])*(DO$1=조사표[줄기번호])*(DG20=조사표[착과마디]),ROW(조사표[조사일자])-ROW(생육조사!$P$2)+1),1),2),"")</f>
        <v/>
      </c>
      <c r="DJ20" s="87" t="str">
        <f t="array" ref="DJ20">IFERROR(INDEX(조사표[],SMALL(IF((DL$1=조사표[개체번호])*(DO$1=조사표[줄기번호])*(DG20=조사표[열매마디]),ROW(조사표[조사일자])-ROW(생육조사!$P$2)+1),1),2),"")</f>
        <v/>
      </c>
      <c r="DK20" s="87" t="str">
        <f t="array" ref="DK20">IFERROR(INDEX(조사표[],SMALL(IF((DL$1=조사표[개체번호])*(DO$1=조사표[줄기번호])*(DG20=조사표[수확마디]),ROW(조사표[조사일자])-ROW(생육조사!$P$2)+1),1),2),"")</f>
        <v/>
      </c>
      <c r="DL20" s="90"/>
      <c r="DM20" s="90"/>
      <c r="DN20" s="91"/>
      <c r="DO20" s="91"/>
      <c r="DP20" s="92"/>
      <c r="DQ20" s="88">
        <v>18</v>
      </c>
      <c r="DR20" s="87" t="str">
        <f t="array" ref="DR20">IFERROR(INDEX(조사표[],SMALL(IF((DV$1=조사표[개체번호])*(DY$1=조사표[줄기번호])*(DQ20=조사표[개화마디]),ROW(조사표[조사일자])-ROW(생육조사!$P$2)+1),1),2),"")</f>
        <v/>
      </c>
      <c r="DS20" s="87" t="str">
        <f t="array" ref="DS20">IFERROR(INDEX(조사표[],SMALL(IF((DV$1=조사표[개체번호])*(DY$1=조사표[줄기번호])*(DQ20=조사표[착과마디]),ROW(조사표[조사일자])-ROW(생육조사!$P$2)+1),1),2),"")</f>
        <v/>
      </c>
      <c r="DT20" s="87" t="str">
        <f t="array" ref="DT20">IFERROR(INDEX(조사표[],SMALL(IF((DV$1=조사표[개체번호])*(DY$1=조사표[줄기번호])*(DQ20=조사표[열매마디]),ROW(조사표[조사일자])-ROW(생육조사!$P$2)+1),1),2),"")</f>
        <v/>
      </c>
      <c r="DU20" s="87" t="str">
        <f t="array" ref="DU20">IFERROR(INDEX(조사표[],SMALL(IF((DV$1=조사표[개체번호])*(DY$1=조사표[줄기번호])*(DQ20=조사표[수확마디]),ROW(조사표[조사일자])-ROW(생육조사!$P$2)+1),1),2),"")</f>
        <v/>
      </c>
      <c r="DV20" s="90"/>
      <c r="DW20" s="90"/>
      <c r="DX20" s="91"/>
      <c r="DY20" s="91"/>
      <c r="DZ20" s="92"/>
      <c r="EA20" s="88">
        <v>18</v>
      </c>
      <c r="EB20" s="87" t="str">
        <f t="array" ref="EB20">IFERROR(INDEX(조사표[],SMALL(IF((EF$1=조사표[개체번호])*(EI$1=조사표[줄기번호])*(EA20=조사표[개화마디]),ROW(조사표[조사일자])-ROW(생육조사!$P$2)+1),1),2),"")</f>
        <v/>
      </c>
      <c r="EC20" s="87" t="str">
        <f t="array" ref="EC20">IFERROR(INDEX(조사표[],SMALL(IF((EF$1=조사표[개체번호])*(EI$1=조사표[줄기번호])*(EA20=조사표[착과마디]),ROW(조사표[조사일자])-ROW(생육조사!$P$2)+1),1),2),"")</f>
        <v/>
      </c>
      <c r="ED20" s="87" t="str">
        <f t="array" ref="ED20">IFERROR(INDEX(조사표[],SMALL(IF((EF$1=조사표[개체번호])*(EI$1=조사표[줄기번호])*(EA20=조사표[열매마디]),ROW(조사표[조사일자])-ROW(생육조사!$P$2)+1),1),2),"")</f>
        <v/>
      </c>
      <c r="EE20" s="87" t="str">
        <f t="array" ref="EE20">IFERROR(INDEX(조사표[],SMALL(IF((EF$1=조사표[개체번호])*(EI$1=조사표[줄기번호])*(EA20=조사표[수확마디]),ROW(조사표[조사일자])-ROW(생육조사!$P$2)+1),1),2),"")</f>
        <v/>
      </c>
      <c r="EF20" s="90"/>
      <c r="EG20" s="90"/>
      <c r="EH20" s="91"/>
      <c r="EI20" s="91"/>
      <c r="EJ20" s="92"/>
      <c r="EK20" s="88">
        <v>18</v>
      </c>
      <c r="EL20" s="87" t="str">
        <f t="array" ref="EL20">IFERROR(INDEX(조사표[],SMALL(IF((EP$1=조사표[개체번호])*(ES$1=조사표[줄기번호])*(EK20=조사표[개화마디]),ROW(조사표[조사일자])-ROW(생육조사!$P$2)+1),1),2),"")</f>
        <v/>
      </c>
      <c r="EM20" s="87" t="str">
        <f t="array" ref="EM20">IFERROR(INDEX(조사표[],SMALL(IF((EP$1=조사표[개체번호])*(ES$1=조사표[줄기번호])*(EK20=조사표[착과마디]),ROW(조사표[조사일자])-ROW(생육조사!$P$2)+1),1),2),"")</f>
        <v/>
      </c>
      <c r="EN20" s="87" t="str">
        <f t="array" ref="EN20">IFERROR(INDEX(조사표[],SMALL(IF((EP$1=조사표[개체번호])*(ES$1=조사표[줄기번호])*(EK20=조사표[열매마디]),ROW(조사표[조사일자])-ROW(생육조사!$P$2)+1),1),2),"")</f>
        <v/>
      </c>
      <c r="EO20" s="87" t="str">
        <f t="array" ref="EO20">IFERROR(INDEX(조사표[],SMALL(IF((EP$1=조사표[개체번호])*(ES$1=조사표[줄기번호])*(EK20=조사표[수확마디]),ROW(조사표[조사일자])-ROW(생육조사!$P$2)+1),1),2),"")</f>
        <v/>
      </c>
      <c r="EP20" s="90"/>
      <c r="EQ20" s="90"/>
      <c r="ER20" s="91"/>
      <c r="ES20" s="91"/>
      <c r="ET20" s="92"/>
      <c r="EU20" s="88">
        <v>18</v>
      </c>
      <c r="EV20" s="87" t="str">
        <f t="array" ref="EV20">IFERROR(INDEX(조사표[],SMALL(IF((EZ$1=조사표[개체번호])*(FC$1=조사표[줄기번호])*(EU20=조사표[개화마디]),ROW(조사표[조사일자])-ROW(생육조사!$P$2)+1),1),2),"")</f>
        <v/>
      </c>
      <c r="EW20" s="87" t="str">
        <f t="array" ref="EW20">IFERROR(INDEX(조사표[],SMALL(IF((EZ$1=조사표[개체번호])*(FC$1=조사표[줄기번호])*(EU20=조사표[착과마디]),ROW(조사표[조사일자])-ROW(생육조사!$P$2)+1),1),2),"")</f>
        <v/>
      </c>
      <c r="EX20" s="87" t="str">
        <f t="array" ref="EX20">IFERROR(INDEX(조사표[],SMALL(IF((EZ$1=조사표[개체번호])*(FC$1=조사표[줄기번호])*(EU20=조사표[열매마디]),ROW(조사표[조사일자])-ROW(생육조사!$P$2)+1),1),2),"")</f>
        <v/>
      </c>
      <c r="EY20" s="87" t="str">
        <f t="array" ref="EY20">IFERROR(INDEX(조사표[],SMALL(IF((EZ$1=조사표[개체번호])*(FC$1=조사표[줄기번호])*(EU20=조사표[수확마디]),ROW(조사표[조사일자])-ROW(생육조사!$P$2)+1),1),2),"")</f>
        <v/>
      </c>
      <c r="EZ20" s="90"/>
      <c r="FA20" s="90"/>
      <c r="FB20" s="91"/>
      <c r="FC20" s="91"/>
      <c r="FD20" s="92"/>
      <c r="FE20" s="88">
        <v>18</v>
      </c>
      <c r="FF20" s="87" t="str">
        <f t="array" ref="FF20">IFERROR(INDEX(조사표[],SMALL(IF((FJ$1=조사표[개체번호])*(FM$1=조사표[줄기번호])*(FE20=조사표[개화마디]),ROW(조사표[조사일자])-ROW(생육조사!$P$2)+1),1),2),"")</f>
        <v/>
      </c>
      <c r="FG20" s="87" t="str">
        <f t="array" ref="FG20">IFERROR(INDEX(조사표[],SMALL(IF((FJ$1=조사표[개체번호])*(FM$1=조사표[줄기번호])*(FE20=조사표[착과마디]),ROW(조사표[조사일자])-ROW(생육조사!$P$2)+1),1),2),"")</f>
        <v/>
      </c>
      <c r="FH20" s="87" t="str">
        <f t="array" ref="FH20">IFERROR(INDEX(조사표[],SMALL(IF((FJ$1=조사표[개체번호])*(FM$1=조사표[줄기번호])*(FE20=조사표[열매마디]),ROW(조사표[조사일자])-ROW(생육조사!$P$2)+1),1),2),"")</f>
        <v/>
      </c>
      <c r="FI20" s="87" t="str">
        <f t="array" ref="FI20">IFERROR(INDEX(조사표[],SMALL(IF((FJ$1=조사표[개체번호])*(FM$1=조사표[줄기번호])*(FE20=조사표[수확마디]),ROW(조사표[조사일자])-ROW(생육조사!$P$2)+1),1),2),"")</f>
        <v/>
      </c>
      <c r="FJ20" s="90"/>
      <c r="FK20" s="90"/>
      <c r="FL20" s="91"/>
      <c r="FM20" s="91"/>
      <c r="FN20" s="92"/>
      <c r="FO20" s="88">
        <v>18</v>
      </c>
      <c r="FP20" s="87" t="str">
        <f t="array" ref="FP20">IFERROR(INDEX(조사표[],SMALL(IF((FT$1=조사표[개체번호])*(FW$1=조사표[줄기번호])*(FO20=조사표[개화마디]),ROW(조사표[조사일자])-ROW(생육조사!$P$2)+1),1),2),"")</f>
        <v/>
      </c>
      <c r="FQ20" s="87" t="str">
        <f t="array" ref="FQ20">IFERROR(INDEX(조사표[],SMALL(IF((FT$1=조사표[개체번호])*(FW$1=조사표[줄기번호])*(FO20=조사표[착과마디]),ROW(조사표[조사일자])-ROW(생육조사!$P$2)+1),1),2),"")</f>
        <v/>
      </c>
      <c r="FR20" s="87" t="str">
        <f t="array" ref="FR20">IFERROR(INDEX(조사표[],SMALL(IF((FT$1=조사표[개체번호])*(FW$1=조사표[줄기번호])*(FO20=조사표[열매마디]),ROW(조사표[조사일자])-ROW(생육조사!$P$2)+1),1),2),"")</f>
        <v/>
      </c>
      <c r="FS20" s="87" t="str">
        <f t="array" ref="FS20">IFERROR(INDEX(조사표[],SMALL(IF((FT$1=조사표[개체번호])*(FW$1=조사표[줄기번호])*(FO20=조사표[수확마디]),ROW(조사표[조사일자])-ROW(생육조사!$P$2)+1),1),2),"")</f>
        <v/>
      </c>
      <c r="FT20" s="90"/>
      <c r="FU20" s="90"/>
      <c r="FV20" s="91"/>
      <c r="FW20" s="91"/>
      <c r="FX20" s="92"/>
      <c r="FY20" s="88">
        <v>18</v>
      </c>
      <c r="FZ20" s="87" t="str">
        <f t="array" ref="FZ20">IFERROR(INDEX(조사표[],SMALL(IF((GD$1=조사표[개체번호])*(GG$1=조사표[줄기번호])*(FY20=조사표[개화마디]),ROW(조사표[조사일자])-ROW(생육조사!$P$2)+1),1),2),"")</f>
        <v/>
      </c>
      <c r="GA20" s="87" t="str">
        <f t="array" ref="GA20">IFERROR(INDEX(조사표[],SMALL(IF((GD$1=조사표[개체번호])*(GG$1=조사표[줄기번호])*(FY20=조사표[착과마디]),ROW(조사표[조사일자])-ROW(생육조사!$P$2)+1),1),2),"")</f>
        <v/>
      </c>
      <c r="GB20" s="87" t="str">
        <f t="array" ref="GB20">IFERROR(INDEX(조사표[],SMALL(IF((GD$1=조사표[개체번호])*(GG$1=조사표[줄기번호])*(FY20=조사표[열매마디]),ROW(조사표[조사일자])-ROW(생육조사!$P$2)+1),1),2),"")</f>
        <v/>
      </c>
      <c r="GC20" s="87" t="str">
        <f t="array" ref="GC20">IFERROR(INDEX(조사표[],SMALL(IF((GD$1=조사표[개체번호])*(GG$1=조사표[줄기번호])*(FY20=조사표[수확마디]),ROW(조사표[조사일자])-ROW(생육조사!$P$2)+1),1),2),"")</f>
        <v/>
      </c>
      <c r="GD20" s="90"/>
      <c r="GE20" s="90"/>
      <c r="GF20" s="91"/>
      <c r="GG20" s="91"/>
      <c r="GH20" s="92"/>
      <c r="GI20" s="88">
        <v>18</v>
      </c>
      <c r="GJ20" s="87" t="str">
        <f t="array" ref="GJ20">IFERROR(INDEX(조사표[],SMALL(IF((GN$1=조사표[개체번호])*(GQ$1=조사표[줄기번호])*(GI20=조사표[개화마디]),ROW(조사표[조사일자])-ROW(생육조사!$P$2)+1),1),2),"")</f>
        <v/>
      </c>
      <c r="GK20" s="87" t="str">
        <f t="array" ref="GK20">IFERROR(INDEX(조사표[],SMALL(IF((GN$1=조사표[개체번호])*(GQ$1=조사표[줄기번호])*(GI20=조사표[착과마디]),ROW(조사표[조사일자])-ROW(생육조사!$P$2)+1),1),2),"")</f>
        <v/>
      </c>
      <c r="GL20" s="87" t="str">
        <f t="array" ref="GL20">IFERROR(INDEX(조사표[],SMALL(IF((GN$1=조사표[개체번호])*(GQ$1=조사표[줄기번호])*(GI20=조사표[열매마디]),ROW(조사표[조사일자])-ROW(생육조사!$P$2)+1),1),2),"")</f>
        <v/>
      </c>
      <c r="GM20" s="87" t="str">
        <f t="array" ref="GM20">IFERROR(INDEX(조사표[],SMALL(IF((GN$1=조사표[개체번호])*(GQ$1=조사표[줄기번호])*(GI20=조사표[수확마디]),ROW(조사표[조사일자])-ROW(생육조사!$P$2)+1),1),2),"")</f>
        <v/>
      </c>
      <c r="GN20" s="90"/>
      <c r="GO20" s="90"/>
      <c r="GP20" s="91"/>
      <c r="GQ20" s="91"/>
      <c r="GR20" s="92"/>
      <c r="GS20" s="88">
        <v>18</v>
      </c>
      <c r="GT20" s="87" t="str">
        <f t="array" ref="GT20">IFERROR(INDEX(조사표[],SMALL(IF((GX$1=조사표[개체번호])*(HA$1=조사표[줄기번호])*(GS20=조사표[개화마디]),ROW(조사표[조사일자])-ROW(생육조사!$P$2)+1),1),2),"")</f>
        <v/>
      </c>
      <c r="GU20" s="87" t="str">
        <f t="array" ref="GU20">IFERROR(INDEX(조사표[],SMALL(IF((GX$1=조사표[개체번호])*(HA$1=조사표[줄기번호])*(GS20=조사표[착과마디]),ROW(조사표[조사일자])-ROW(생육조사!$P$2)+1),1),2),"")</f>
        <v/>
      </c>
      <c r="GV20" s="87" t="str">
        <f t="array" ref="GV20">IFERROR(INDEX(조사표[],SMALL(IF((GX$1=조사표[개체번호])*(HA$1=조사표[줄기번호])*(GS20=조사표[열매마디]),ROW(조사표[조사일자])-ROW(생육조사!$P$2)+1),1),2),"")</f>
        <v/>
      </c>
      <c r="GW20" s="87" t="str">
        <f t="array" ref="GW20">IFERROR(INDEX(조사표[],SMALL(IF((GX$1=조사표[개체번호])*(HA$1=조사표[줄기번호])*(GS20=조사표[수확마디]),ROW(조사표[조사일자])-ROW(생육조사!$P$2)+1),1),2),"")</f>
        <v/>
      </c>
      <c r="GX20" s="90"/>
      <c r="GY20" s="90"/>
      <c r="GZ20" s="91"/>
      <c r="HA20" s="91"/>
      <c r="HB20" s="92"/>
      <c r="HC20" s="88">
        <v>18</v>
      </c>
      <c r="HD20" s="87" t="str">
        <f t="array" ref="HD20">IFERROR(INDEX(조사표[],SMALL(IF((HH$1=조사표[개체번호])*(HK$1=조사표[줄기번호])*(HC20=조사표[개화마디]),ROW(조사표[조사일자])-ROW(생육조사!$P$2)+1),1),2),"")</f>
        <v/>
      </c>
      <c r="HE20" s="87" t="str">
        <f t="array" ref="HE20">IFERROR(INDEX(조사표[],SMALL(IF((HH$1=조사표[개체번호])*(HK$1=조사표[줄기번호])*(HC20=조사표[착과마디]),ROW(조사표[조사일자])-ROW(생육조사!$P$2)+1),1),2),"")</f>
        <v/>
      </c>
      <c r="HF20" s="87" t="str">
        <f t="array" ref="HF20">IFERROR(INDEX(조사표[],SMALL(IF((HH$1=조사표[개체번호])*(HK$1=조사표[줄기번호])*(HC20=조사표[열매마디]),ROW(조사표[조사일자])-ROW(생육조사!$P$2)+1),1),2),"")</f>
        <v/>
      </c>
      <c r="HG20" s="87" t="str">
        <f t="array" ref="HG20">IFERROR(INDEX(조사표[],SMALL(IF((HH$1=조사표[개체번호])*(HK$1=조사표[줄기번호])*(HC20=조사표[수확마디]),ROW(조사표[조사일자])-ROW(생육조사!$P$2)+1),1),2),"")</f>
        <v/>
      </c>
      <c r="HH20" s="90"/>
      <c r="HI20" s="90"/>
      <c r="HJ20" s="91"/>
      <c r="HK20" s="91"/>
      <c r="HL20" s="92"/>
      <c r="HM20" s="93">
        <v>18</v>
      </c>
      <c r="HN20" s="87" t="str">
        <f t="array" ref="HN20">IFERROR(INDEX(조사표[],SMALL(IF((HR$1=조사표[개체번호])*(HU$1=조사표[줄기번호])*(HM20=조사표[개화마디]),ROW(조사표[조사일자])-ROW(생육조사!$P$2)+1),1),2),"")</f>
        <v/>
      </c>
      <c r="HO20" s="87" t="str">
        <f t="array" ref="HO20">IFERROR(INDEX(조사표[],SMALL(IF((HR$1=조사표[개체번호])*(HU$1=조사표[줄기번호])*(HM20=조사표[착과마디]),ROW(조사표[조사일자])-ROW(생육조사!$P$2)+1),1),2),"")</f>
        <v/>
      </c>
      <c r="HP20" s="87" t="str">
        <f t="array" ref="HP20">IFERROR(INDEX(조사표[],SMALL(IF((HR$1=조사표[개체번호])*(HU$1=조사표[줄기번호])*(HM20=조사표[열매마디]),ROW(조사표[조사일자])-ROW(생육조사!$P$2)+1),1),2),"")</f>
        <v/>
      </c>
      <c r="HQ20" s="87" t="str">
        <f t="array" ref="HQ20">IFERROR(INDEX(조사표[],SMALL(IF((HR$1=조사표[개체번호])*(HU$1=조사표[줄기번호])*(HM20=조사표[수확마디]),ROW(조사표[조사일자])-ROW(생육조사!$P$2)+1),1),2),"")</f>
        <v/>
      </c>
      <c r="HR20" s="90"/>
      <c r="HS20" s="90"/>
      <c r="HT20" s="91"/>
      <c r="HU20" s="91"/>
      <c r="HV20" s="92"/>
      <c r="HW20" s="93">
        <v>18</v>
      </c>
      <c r="HX20" s="87" t="str">
        <f t="array" ref="HX20">IFERROR(INDEX(조사표[],SMALL(IF((IB$1=조사표[개체번호])*(IE$1=조사표[줄기번호])*(HW20=조사표[개화마디]),ROW(조사표[조사일자])-ROW(생육조사!$P$2)+1),1),2),"")</f>
        <v/>
      </c>
      <c r="HY20" s="87" t="str">
        <f t="array" ref="HY20">IFERROR(INDEX(조사표[],SMALL(IF((IB$1=조사표[개체번호])*(IE$1=조사표[줄기번호])*(HW20=조사표[착과마디]),ROW(조사표[조사일자])-ROW(생육조사!$P$2)+1),1),2),"")</f>
        <v/>
      </c>
      <c r="HZ20" s="87" t="str">
        <f t="array" ref="HZ20">IFERROR(INDEX(조사표[],SMALL(IF((IB$1=조사표[개체번호])*(IE$1=조사표[줄기번호])*(HW20=조사표[열매마디]),ROW(조사표[조사일자])-ROW(생육조사!$P$2)+1),1),2),"")</f>
        <v/>
      </c>
      <c r="IA20" s="87" t="str">
        <f t="array" ref="IA20">IFERROR(INDEX(조사표[],SMALL(IF((IB$1=조사표[개체번호])*(IE$1=조사표[줄기번호])*(HW20=조사표[수확마디]),ROW(조사표[조사일자])-ROW(생육조사!$P$2)+1),1),2),"")</f>
        <v/>
      </c>
      <c r="IB20" s="90"/>
      <c r="IC20" s="90"/>
      <c r="ID20" s="91"/>
      <c r="IE20" s="91"/>
      <c r="IF20" s="92"/>
      <c r="IG20" s="93">
        <v>18</v>
      </c>
      <c r="IH20" s="87" t="str">
        <f t="array" ref="IH20">IFERROR(INDEX(조사표[],SMALL(IF((IL$1=조사표[개체번호])*(IO$1=조사표[줄기번호])*(IG20=조사표[개화마디]),ROW(조사표[조사일자])-ROW(생육조사!$P$2)+1),1),2),"")</f>
        <v/>
      </c>
      <c r="II20" s="87" t="str">
        <f t="array" ref="II20">IFERROR(INDEX(조사표[],SMALL(IF((IL$1=조사표[개체번호])*(IO$1=조사표[줄기번호])*(IG20=조사표[착과마디]),ROW(조사표[조사일자])-ROW(생육조사!$P$2)+1),1),2),"")</f>
        <v/>
      </c>
      <c r="IJ20" s="87" t="str">
        <f t="array" ref="IJ20">IFERROR(INDEX(조사표[],SMALL(IF((IL$1=조사표[개체번호])*(IO$1=조사표[줄기번호])*(IG20=조사표[열매마디]),ROW(조사표[조사일자])-ROW(생육조사!$P$2)+1),1),2),"")</f>
        <v/>
      </c>
      <c r="IK20" s="87" t="str">
        <f t="array" ref="IK20">IFERROR(INDEX(조사표[],SMALL(IF((IL$1=조사표[개체번호])*(IO$1=조사표[줄기번호])*(IG20=조사표[수확마디]),ROW(조사표[조사일자])-ROW(생육조사!$P$2)+1),1),2),"")</f>
        <v/>
      </c>
      <c r="IL20" s="90"/>
      <c r="IM20" s="90"/>
      <c r="IN20" s="91"/>
      <c r="IO20" s="91"/>
      <c r="IP20" s="92"/>
      <c r="IQ20" s="93">
        <v>18</v>
      </c>
      <c r="IR20" s="87" t="str">
        <f t="array" ref="IR20">IFERROR(INDEX(조사표[],SMALL(IF((IV$1=조사표[개체번호])*(IY$1=조사표[줄기번호])*(IQ20=조사표[개화마디]),ROW(조사표[조사일자])-ROW(생육조사!$P$2)+1),1),2),"")</f>
        <v/>
      </c>
      <c r="IS20" s="87" t="str">
        <f t="array" ref="IS20">IFERROR(INDEX(조사표[],SMALL(IF((IV$1=조사표[개체번호])*(IY$1=조사표[줄기번호])*(IQ20=조사표[착과마디]),ROW(조사표[조사일자])-ROW(생육조사!$P$2)+1),1),2),"")</f>
        <v/>
      </c>
      <c r="IT20" s="87" t="str">
        <f t="array" ref="IT20">IFERROR(INDEX(조사표[],SMALL(IF((IV$1=조사표[개체번호])*(IY$1=조사표[줄기번호])*(IQ20=조사표[열매마디]),ROW(조사표[조사일자])-ROW(생육조사!$P$2)+1),1),2),"")</f>
        <v/>
      </c>
      <c r="IU20" s="87" t="str">
        <f t="array" ref="IU20">IFERROR(INDEX(조사표[],SMALL(IF((IV$1=조사표[개체번호])*(IY$1=조사표[줄기번호])*(IQ20=조사표[수확마디]),ROW(조사표[조사일자])-ROW(생육조사!$P$2)+1),1),2),"")</f>
        <v/>
      </c>
      <c r="IV20" s="90"/>
      <c r="IW20" s="90"/>
      <c r="IX20" s="91"/>
      <c r="IY20" s="91"/>
      <c r="IZ20" s="92"/>
      <c r="JA20" s="93">
        <v>18</v>
      </c>
      <c r="JB20" s="87" t="str">
        <f t="array" ref="JB20">IFERROR(INDEX(조사표[],SMALL(IF((JF$1=조사표[개체번호])*(JI$1=조사표[줄기번호])*(JA20=조사표[개화마디]),ROW(조사표[조사일자])-ROW(생육조사!$P$2)+1),1),2),"")</f>
        <v/>
      </c>
      <c r="JC20" s="87" t="str">
        <f t="array" ref="JC20">IFERROR(INDEX(조사표[],SMALL(IF((JF$1=조사표[개체번호])*(JI$1=조사표[줄기번호])*(JA20=조사표[착과마디]),ROW(조사표[조사일자])-ROW(생육조사!$P$2)+1),1),2),"")</f>
        <v/>
      </c>
      <c r="JD20" s="87" t="str">
        <f t="array" ref="JD20">IFERROR(INDEX(조사표[],SMALL(IF((JF$1=조사표[개체번호])*(JI$1=조사표[줄기번호])*(JA20=조사표[열매마디]),ROW(조사표[조사일자])-ROW(생육조사!$P$2)+1),1),2),"")</f>
        <v/>
      </c>
      <c r="JE20" s="87" t="str">
        <f t="array" ref="JE20">IFERROR(INDEX(조사표[],SMALL(IF((JF$1=조사표[개체번호])*(JI$1=조사표[줄기번호])*(JA20=조사표[수확마디]),ROW(조사표[조사일자])-ROW(생육조사!$P$2)+1),1),2),"")</f>
        <v/>
      </c>
      <c r="JF20" s="90"/>
      <c r="JG20" s="90"/>
      <c r="JH20" s="91"/>
      <c r="JI20" s="91"/>
      <c r="JJ20" s="92"/>
      <c r="JK20" s="93">
        <v>18</v>
      </c>
      <c r="JL20" s="87" t="str">
        <f t="array" ref="JL20">IFERROR(INDEX(조사표[],SMALL(IF((JP$1=조사표[개체번호])*(JS$1=조사표[줄기번호])*(JK20=조사표[개화마디]),ROW(조사표[조사일자])-ROW(생육조사!$P$2)+1),1),2),"")</f>
        <v/>
      </c>
      <c r="JM20" s="87" t="str">
        <f t="array" ref="JM20">IFERROR(INDEX(조사표[],SMALL(IF((JP$1=조사표[개체번호])*(JS$1=조사표[줄기번호])*(JK20=조사표[착과마디]),ROW(조사표[조사일자])-ROW(생육조사!$P$2)+1),1),2),"")</f>
        <v/>
      </c>
      <c r="JN20" s="87" t="str">
        <f t="array" ref="JN20">IFERROR(INDEX(조사표[],SMALL(IF((JP$1=조사표[개체번호])*(JS$1=조사표[줄기번호])*(JK20=조사표[열매마디]),ROW(조사표[조사일자])-ROW(생육조사!$P$2)+1),1),2),"")</f>
        <v/>
      </c>
      <c r="JO20" s="87" t="str">
        <f t="array" ref="JO20">IFERROR(INDEX(조사표[],SMALL(IF((JP$1=조사표[개체번호])*(JS$1=조사표[줄기번호])*(JK20=조사표[수확마디]),ROW(조사표[조사일자])-ROW(생육조사!$P$2)+1),1),2),"")</f>
        <v/>
      </c>
      <c r="JP20" s="90"/>
      <c r="JQ20" s="90"/>
      <c r="JR20" s="91"/>
      <c r="JS20" s="91"/>
      <c r="JT20" s="92"/>
      <c r="JU20" s="93">
        <v>18</v>
      </c>
      <c r="JV20" s="87" t="str">
        <f t="array" ref="JV20">IFERROR(INDEX(조사표[],SMALL(IF((JZ$1=조사표[개체번호])*(KC$1=조사표[줄기번호])*(JU20=조사표[개화마디]),ROW(조사표[조사일자])-ROW(생육조사!$P$2)+1),1),2),"")</f>
        <v/>
      </c>
      <c r="JW20" s="87" t="str">
        <f t="array" ref="JW20">IFERROR(INDEX(조사표[],SMALL(IF((JZ$1=조사표[개체번호])*(KC$1=조사표[줄기번호])*(JU20=조사표[착과마디]),ROW(조사표[조사일자])-ROW(생육조사!$P$2)+1),1),2),"")</f>
        <v/>
      </c>
      <c r="JX20" s="87" t="str">
        <f t="array" ref="JX20">IFERROR(INDEX(조사표[],SMALL(IF((JZ$1=조사표[개체번호])*(KC$1=조사표[줄기번호])*(JU20=조사표[열매마디]),ROW(조사표[조사일자])-ROW(생육조사!$P$2)+1),1),2),"")</f>
        <v/>
      </c>
      <c r="JY20" s="87" t="str">
        <f t="array" ref="JY20">IFERROR(INDEX(조사표[],SMALL(IF((JZ$1=조사표[개체번호])*(KC$1=조사표[줄기번호])*(JU20=조사표[수확마디]),ROW(조사표[조사일자])-ROW(생육조사!$P$2)+1),1),2),"")</f>
        <v/>
      </c>
      <c r="JZ20" s="90"/>
      <c r="KA20" s="90"/>
      <c r="KB20" s="91"/>
      <c r="KC20" s="91"/>
      <c r="KD20" s="92"/>
      <c r="KE20" s="93">
        <v>18</v>
      </c>
      <c r="KF20" s="87" t="str">
        <f t="array" ref="KF20">IFERROR(INDEX(조사표[],SMALL(IF((KJ$1=조사표[개체번호])*(KM$1=조사표[줄기번호])*(KE20=조사표[개화마디]),ROW(조사표[조사일자])-ROW(생육조사!$P$2)+1),1),2),"")</f>
        <v/>
      </c>
      <c r="KG20" s="87" t="str">
        <f t="array" ref="KG20">IFERROR(INDEX(조사표[],SMALL(IF((KJ$1=조사표[개체번호])*(KM$1=조사표[줄기번호])*(KE20=조사표[착과마디]),ROW(조사표[조사일자])-ROW(생육조사!$P$2)+1),1),2),"")</f>
        <v/>
      </c>
      <c r="KH20" s="87" t="str">
        <f t="array" ref="KH20">IFERROR(INDEX(조사표[],SMALL(IF((KJ$1=조사표[개체번호])*(KM$1=조사표[줄기번호])*(KE20=조사표[열매마디]),ROW(조사표[조사일자])-ROW(생육조사!$P$2)+1),1),2),"")</f>
        <v/>
      </c>
      <c r="KI20" s="87" t="str">
        <f t="array" ref="KI20">IFERROR(INDEX(조사표[],SMALL(IF((KJ$1=조사표[개체번호])*(KM$1=조사표[줄기번호])*(KE20=조사표[수확마디]),ROW(조사표[조사일자])-ROW(생육조사!$P$2)+1),1),2),"")</f>
        <v/>
      </c>
      <c r="KJ20" s="90"/>
      <c r="KK20" s="90"/>
      <c r="KL20" s="91"/>
      <c r="KM20" s="91"/>
      <c r="KN20" s="92"/>
    </row>
    <row r="21" spans="1:300">
      <c r="A21" s="15">
        <v>19</v>
      </c>
      <c r="B21" s="6" t="str">
        <f t="array" ref="B21">IFERROR(INDEX(조사표[],SMALL(IF((F$1=조사표[개체번호])*(I$1=조사표[줄기번호])*(A21=조사표[개화마디]),ROW(조사표[조사일자])-ROW(생육조사!$P$2)+1),1),2),"")</f>
        <v/>
      </c>
      <c r="C21" s="6" t="str">
        <f t="array" ref="C21">IFERROR(INDEX(조사표[],SMALL(IF((F$1=조사표[개체번호])*(I$1=조사표[줄기번호])*(A21=조사표[착과마디]),ROW(조사표[조사일자])-ROW(생육조사!$P$2)+1),1),2),"")</f>
        <v/>
      </c>
      <c r="D21" s="6" t="str">
        <f t="array" ref="D21">IFERROR(INDEX(조사표[],SMALL(IF((F$1=조사표[개체번호])*(I$1=조사표[줄기번호])*(A21=조사표[열매마디]),ROW(조사표[조사일자])-ROW(생육조사!$P$2)+1),1),2),"")</f>
        <v/>
      </c>
      <c r="E21" s="6" t="str">
        <f t="array" ref="E21">IFERROR(INDEX(조사표[],SMALL(IF((F$1=조사표[개체번호])*(I$1=조사표[줄기번호])*(A21=조사표[수확마디]),ROW(조사표[조사일자])-ROW(생육조사!$P$2)+1),1),2),"")</f>
        <v/>
      </c>
      <c r="F21" s="19"/>
      <c r="G21" s="19"/>
      <c r="H21" s="20"/>
      <c r="I21" s="20"/>
      <c r="J21" s="21"/>
      <c r="K21" s="86">
        <v>19</v>
      </c>
      <c r="L21" s="6" t="str">
        <f t="array" ref="L21">IFERROR(INDEX(조사표[],SMALL(IF((P$1=조사표[개체번호])*(S$1=조사표[줄기번호])*(K21=조사표[개화마디]),ROW(조사표[조사일자])-ROW(생육조사!$P$2)+1),1),2),"")</f>
        <v/>
      </c>
      <c r="M21" s="6" t="str">
        <f t="array" ref="M21">IFERROR(INDEX(조사표[],SMALL(IF((P$1=조사표[개체번호])*(S$1=조사표[줄기번호])*(K21=조사표[착과마디]),ROW(조사표[조사일자])-ROW(생육조사!$P$2)+1),1),2),"")</f>
        <v/>
      </c>
      <c r="N21" s="6" t="str">
        <f t="array" ref="N21">IFERROR(INDEX(조사표[],SMALL(IF((P$1=조사표[개체번호])*(S$1=조사표[줄기번호])*(K21=조사표[열매마디]),ROW(조사표[조사일자])-ROW(생육조사!$P$2)+1),1),2),"")</f>
        <v/>
      </c>
      <c r="O21" s="6" t="str">
        <f t="array" ref="O21">IFERROR(INDEX(조사표[],SMALL(IF((P$1=조사표[개체번호])*(S$1=조사표[줄기번호])*(K21=조사표[수확마디]),ROW(조사표[조사일자])-ROW(생육조사!$P$2)+1),1),2),"")</f>
        <v/>
      </c>
      <c r="P21" s="19"/>
      <c r="Q21" s="19"/>
      <c r="R21" s="20"/>
      <c r="S21" s="20"/>
      <c r="T21" s="21"/>
      <c r="U21" s="88">
        <v>19</v>
      </c>
      <c r="V21" s="87" t="str">
        <f t="array" ref="V21">IFERROR(INDEX(조사표[],SMALL(IF((Z$1=조사표[개체번호])*(AC$1=조사표[줄기번호])*(U21=조사표[개화마디]),ROW(조사표[조사일자])-ROW(생육조사!$P$2)+1),1),2),"")</f>
        <v/>
      </c>
      <c r="W21" s="87" t="str">
        <f t="array" ref="W21">IFERROR(INDEX(조사표[],SMALL(IF((Z$1=조사표[개체번호])*(AC$1=조사표[줄기번호])*(U21=조사표[착과마디]),ROW(조사표[조사일자])-ROW(생육조사!$P$2)+1),1),2),"")</f>
        <v/>
      </c>
      <c r="X21" s="87" t="str">
        <f t="array" ref="X21">IFERROR(INDEX(조사표[],SMALL(IF((Z$1=조사표[개체번호])*(AC$1=조사표[줄기번호])*(U21=조사표[열매마디]),ROW(조사표[조사일자])-ROW(생육조사!$P$2)+1),1),2),"")</f>
        <v/>
      </c>
      <c r="Y21" s="87" t="str">
        <f t="array" ref="Y21">IFERROR(INDEX(조사표[],SMALL(IF((Z$1=조사표[개체번호])*(AC$1=조사표[줄기번호])*(U21=조사표[수확마디]),ROW(조사표[조사일자])-ROW(생육조사!$P$2)+1),1),2),"")</f>
        <v/>
      </c>
      <c r="Z21" s="90"/>
      <c r="AA21" s="90"/>
      <c r="AB21" s="91"/>
      <c r="AC21" s="91"/>
      <c r="AD21" s="92"/>
      <c r="AE21" s="88">
        <v>19</v>
      </c>
      <c r="AF21" s="87" t="str">
        <f t="array" ref="AF21">IFERROR(INDEX(조사표[],SMALL(IF((AJ$1=조사표[개체번호])*(AM$1=조사표[줄기번호])*(AE21=조사표[개화마디]),ROW(조사표[조사일자])-ROW(생육조사!$P$2)+1),1),2),"")</f>
        <v/>
      </c>
      <c r="AG21" s="87" t="str">
        <f t="array" ref="AG21">IFERROR(INDEX(조사표[],SMALL(IF((AJ$1=조사표[개체번호])*(AM$1=조사표[줄기번호])*(AE21=조사표[착과마디]),ROW(조사표[조사일자])-ROW(생육조사!$P$2)+1),1),2),"")</f>
        <v/>
      </c>
      <c r="AH21" s="87" t="str">
        <f t="array" ref="AH21">IFERROR(INDEX(조사표[],SMALL(IF((AJ$1=조사표[개체번호])*(AM$1=조사표[줄기번호])*(AE21=조사표[열매마디]),ROW(조사표[조사일자])-ROW(생육조사!$P$2)+1),1),2),"")</f>
        <v/>
      </c>
      <c r="AI21" s="87" t="str">
        <f t="array" ref="AI21">IFERROR(INDEX(조사표[],SMALL(IF((AJ$1=조사표[개체번호])*(AM$1=조사표[줄기번호])*(AE21=조사표[수확마디]),ROW(조사표[조사일자])-ROW(생육조사!$P$2)+1),1),2),"")</f>
        <v/>
      </c>
      <c r="AJ21" s="90"/>
      <c r="AK21" s="90"/>
      <c r="AL21" s="91"/>
      <c r="AM21" s="91"/>
      <c r="AN21" s="92"/>
      <c r="AO21" s="88">
        <v>19</v>
      </c>
      <c r="AP21" s="87" t="str">
        <f t="array" ref="AP21">IFERROR(INDEX(조사표[],SMALL(IF((AT$1=조사표[개체번호])*(AW$1=조사표[줄기번호])*(AO21=조사표[개화마디]),ROW(조사표[조사일자])-ROW(생육조사!$P$2)+1),1),2),"")</f>
        <v/>
      </c>
      <c r="AQ21" s="87" t="str">
        <f t="array" ref="AQ21">IFERROR(INDEX(조사표[],SMALL(IF((AT$1=조사표[개체번호])*(AW$1=조사표[줄기번호])*(AO21=조사표[착과마디]),ROW(조사표[조사일자])-ROW(생육조사!$P$2)+1),1),2),"")</f>
        <v/>
      </c>
      <c r="AR21" s="87" t="str">
        <f t="array" ref="AR21">IFERROR(INDEX(조사표[],SMALL(IF((AT$1=조사표[개체번호])*(AW$1=조사표[줄기번호])*(AO21=조사표[열매마디]),ROW(조사표[조사일자])-ROW(생육조사!$P$2)+1),1),2),"")</f>
        <v/>
      </c>
      <c r="AS21" s="87" t="str">
        <f t="array" ref="AS21">IFERROR(INDEX(조사표[],SMALL(IF((AT$1=조사표[개체번호])*(AW$1=조사표[줄기번호])*(AO21=조사표[수확마디]),ROW(조사표[조사일자])-ROW(생육조사!$P$2)+1),1),2),"")</f>
        <v/>
      </c>
      <c r="AT21" s="90"/>
      <c r="AU21" s="90"/>
      <c r="AV21" s="91"/>
      <c r="AW21" s="91"/>
      <c r="AX21" s="92"/>
      <c r="AY21" s="88">
        <v>19</v>
      </c>
      <c r="AZ21" s="87" t="str">
        <f t="array" ref="AZ21">IFERROR(INDEX(조사표[],SMALL(IF((BD$1=조사표[개체번호])*(BG$1=조사표[줄기번호])*(AY21=조사표[개화마디]),ROW(조사표[조사일자])-ROW(생육조사!$P$2)+1),1),2),"")</f>
        <v/>
      </c>
      <c r="BA21" s="87" t="str">
        <f t="array" ref="BA21">IFERROR(INDEX(조사표[],SMALL(IF((BD$1=조사표[개체번호])*(BG$1=조사표[줄기번호])*(AY21=조사표[착과마디]),ROW(조사표[조사일자])-ROW(생육조사!$P$2)+1),1),2),"")</f>
        <v/>
      </c>
      <c r="BB21" s="87" t="str">
        <f t="array" ref="BB21">IFERROR(INDEX(조사표[],SMALL(IF((BD$1=조사표[개체번호])*(BG$1=조사표[줄기번호])*(AY21=조사표[열매마디]),ROW(조사표[조사일자])-ROW(생육조사!$P$2)+1),1),2),"")</f>
        <v/>
      </c>
      <c r="BC21" s="87" t="str">
        <f t="array" ref="BC21">IFERROR(INDEX(조사표[],SMALL(IF((BD$1=조사표[개체번호])*(BG$1=조사표[줄기번호])*(AY21=조사표[수확마디]),ROW(조사표[조사일자])-ROW(생육조사!$P$2)+1),1),2),"")</f>
        <v/>
      </c>
      <c r="BD21" s="90"/>
      <c r="BE21" s="90"/>
      <c r="BF21" s="91"/>
      <c r="BG21" s="91"/>
      <c r="BH21" s="92"/>
      <c r="BI21" s="88">
        <v>19</v>
      </c>
      <c r="BJ21" s="87" t="str">
        <f t="array" ref="BJ21">IFERROR(INDEX(조사표[],SMALL(IF((BN$1=조사표[개체번호])*(BQ$1=조사표[줄기번호])*(BI21=조사표[개화마디]),ROW(조사표[조사일자])-ROW(생육조사!$P$2)+1),1),2),"")</f>
        <v/>
      </c>
      <c r="BK21" s="87" t="str">
        <f t="array" ref="BK21">IFERROR(INDEX(조사표[],SMALL(IF((BN$1=조사표[개체번호])*(BQ$1=조사표[줄기번호])*(BI21=조사표[착과마디]),ROW(조사표[조사일자])-ROW(생육조사!$P$2)+1),1),2),"")</f>
        <v/>
      </c>
      <c r="BL21" s="87" t="str">
        <f t="array" ref="BL21">IFERROR(INDEX(조사표[],SMALL(IF((BN$1=조사표[개체번호])*(BQ$1=조사표[줄기번호])*(BI21=조사표[열매마디]),ROW(조사표[조사일자])-ROW(생육조사!$P$2)+1),1),2),"")</f>
        <v/>
      </c>
      <c r="BM21" s="87" t="str">
        <f t="array" ref="BM21">IFERROR(INDEX(조사표[],SMALL(IF((BN$1=조사표[개체번호])*(BQ$1=조사표[줄기번호])*(BI21=조사표[수확마디]),ROW(조사표[조사일자])-ROW(생육조사!$P$2)+1),1),2),"")</f>
        <v/>
      </c>
      <c r="BN21" s="90"/>
      <c r="BO21" s="90"/>
      <c r="BP21" s="91"/>
      <c r="BQ21" s="91"/>
      <c r="BR21" s="92"/>
      <c r="BS21" s="88">
        <v>19</v>
      </c>
      <c r="BT21" s="87" t="str">
        <f t="array" ref="BT21">IFERROR(INDEX(조사표[],SMALL(IF((BX$1=조사표[개체번호])*(CA$1=조사표[줄기번호])*(BS21=조사표[개화마디]),ROW(조사표[조사일자])-ROW(생육조사!$P$2)+1),1),2),"")</f>
        <v/>
      </c>
      <c r="BU21" s="87" t="str">
        <f t="array" ref="BU21">IFERROR(INDEX(조사표[],SMALL(IF((BX$1=조사표[개체번호])*(CA$1=조사표[줄기번호])*(BS21=조사표[착과마디]),ROW(조사표[조사일자])-ROW(생육조사!$P$2)+1),1),2),"")</f>
        <v/>
      </c>
      <c r="BV21" s="87" t="str">
        <f t="array" ref="BV21">IFERROR(INDEX(조사표[],SMALL(IF((BX$1=조사표[개체번호])*(CA$1=조사표[줄기번호])*(BS21=조사표[열매마디]),ROW(조사표[조사일자])-ROW(생육조사!$P$2)+1),1),2),"")</f>
        <v/>
      </c>
      <c r="BW21" s="87" t="str">
        <f t="array" ref="BW21">IFERROR(INDEX(조사표[],SMALL(IF((BX$1=조사표[개체번호])*(CA$1=조사표[줄기번호])*(BS21=조사표[수확마디]),ROW(조사표[조사일자])-ROW(생육조사!$P$2)+1),1),2),"")</f>
        <v/>
      </c>
      <c r="BX21" s="90"/>
      <c r="BY21" s="90"/>
      <c r="BZ21" s="91"/>
      <c r="CA21" s="91"/>
      <c r="CB21" s="92"/>
      <c r="CC21" s="88">
        <v>19</v>
      </c>
      <c r="CD21" s="87" t="str">
        <f t="array" ref="CD21">IFERROR(INDEX(조사표[],SMALL(IF((CH$1=조사표[개체번호])*(CK$1=조사표[줄기번호])*(CC21=조사표[개화마디]),ROW(조사표[조사일자])-ROW(생육조사!$P$2)+1),1),2),"")</f>
        <v/>
      </c>
      <c r="CE21" s="87" t="str">
        <f t="array" ref="CE21">IFERROR(INDEX(조사표[],SMALL(IF((CH$1=조사표[개체번호])*(CK$1=조사표[줄기번호])*(CC21=조사표[착과마디]),ROW(조사표[조사일자])-ROW(생육조사!$P$2)+1),1),2),"")</f>
        <v/>
      </c>
      <c r="CF21" s="87" t="str">
        <f t="array" ref="CF21">IFERROR(INDEX(조사표[],SMALL(IF((CH$1=조사표[개체번호])*(CK$1=조사표[줄기번호])*(CC21=조사표[열매마디]),ROW(조사표[조사일자])-ROW(생육조사!$P$2)+1),1),2),"")</f>
        <v/>
      </c>
      <c r="CG21" s="87" t="str">
        <f t="array" ref="CG21">IFERROR(INDEX(조사표[],SMALL(IF((CH$1=조사표[개체번호])*(CK$1=조사표[줄기번호])*(CC21=조사표[수확마디]),ROW(조사표[조사일자])-ROW(생육조사!$P$2)+1),1),2),"")</f>
        <v/>
      </c>
      <c r="CH21" s="90"/>
      <c r="CI21" s="90"/>
      <c r="CJ21" s="91"/>
      <c r="CK21" s="91"/>
      <c r="CL21" s="92"/>
      <c r="CM21" s="88">
        <v>19</v>
      </c>
      <c r="CN21" s="87" t="str">
        <f t="array" ref="CN21">IFERROR(INDEX(조사표[],SMALL(IF((CR$1=조사표[개체번호])*(CU$1=조사표[줄기번호])*(CM21=조사표[개화마디]),ROW(조사표[조사일자])-ROW(생육조사!$P$2)+1),1),2),"")</f>
        <v/>
      </c>
      <c r="CO21" s="87" t="str">
        <f t="array" ref="CO21">IFERROR(INDEX(조사표[],SMALL(IF((CR$1=조사표[개체번호])*(CU$1=조사표[줄기번호])*(CM21=조사표[착과마디]),ROW(조사표[조사일자])-ROW(생육조사!$P$2)+1),1),2),"")</f>
        <v/>
      </c>
      <c r="CP21" s="87" t="str">
        <f t="array" ref="CP21">IFERROR(INDEX(조사표[],SMALL(IF((CR$1=조사표[개체번호])*(CU$1=조사표[줄기번호])*(CM21=조사표[열매마디]),ROW(조사표[조사일자])-ROW(생육조사!$P$2)+1),1),2),"")</f>
        <v/>
      </c>
      <c r="CQ21" s="87" t="str">
        <f t="array" ref="CQ21">IFERROR(INDEX(조사표[],SMALL(IF((CR$1=조사표[개체번호])*(CU$1=조사표[줄기번호])*(CM21=조사표[수확마디]),ROW(조사표[조사일자])-ROW(생육조사!$P$2)+1),1),2),"")</f>
        <v/>
      </c>
      <c r="CR21" s="90"/>
      <c r="CS21" s="90"/>
      <c r="CT21" s="91"/>
      <c r="CU21" s="91"/>
      <c r="CV21" s="92"/>
      <c r="CW21" s="88">
        <v>19</v>
      </c>
      <c r="CX21" s="87" t="str">
        <f t="array" ref="CX21">IFERROR(INDEX(조사표[],SMALL(IF((DB$1=조사표[개체번호])*(DE$1=조사표[줄기번호])*(CW21=조사표[개화마디]),ROW(조사표[조사일자])-ROW(생육조사!$P$2)+1),1),2),"")</f>
        <v/>
      </c>
      <c r="CY21" s="87" t="str">
        <f t="array" ref="CY21">IFERROR(INDEX(조사표[],SMALL(IF((DB$1=조사표[개체번호])*(DE$1=조사표[줄기번호])*(CW21=조사표[착과마디]),ROW(조사표[조사일자])-ROW(생육조사!$P$2)+1),1),2),"")</f>
        <v/>
      </c>
      <c r="CZ21" s="87" t="str">
        <f t="array" ref="CZ21">IFERROR(INDEX(조사표[],SMALL(IF((DB$1=조사표[개체번호])*(DE$1=조사표[줄기번호])*(CW21=조사표[열매마디]),ROW(조사표[조사일자])-ROW(생육조사!$P$2)+1),1),2),"")</f>
        <v/>
      </c>
      <c r="DA21" s="87" t="str">
        <f t="array" ref="DA21">IFERROR(INDEX(조사표[],SMALL(IF((DB$1=조사표[개체번호])*(DE$1=조사표[줄기번호])*(CW21=조사표[수확마디]),ROW(조사표[조사일자])-ROW(생육조사!$P$2)+1),1),2),"")</f>
        <v/>
      </c>
      <c r="DB21" s="90"/>
      <c r="DC21" s="90"/>
      <c r="DD21" s="91"/>
      <c r="DE21" s="91"/>
      <c r="DF21" s="92"/>
      <c r="DG21" s="88">
        <v>19</v>
      </c>
      <c r="DH21" s="87" t="str">
        <f t="array" ref="DH21">IFERROR(INDEX(조사표[],SMALL(IF((DL$1=조사표[개체번호])*(DO$1=조사표[줄기번호])*(DG21=조사표[개화마디]),ROW(조사표[조사일자])-ROW(생육조사!$P$2)+1),1),2),"")</f>
        <v/>
      </c>
      <c r="DI21" s="87" t="str">
        <f t="array" ref="DI21">IFERROR(INDEX(조사표[],SMALL(IF((DL$1=조사표[개체번호])*(DO$1=조사표[줄기번호])*(DG21=조사표[착과마디]),ROW(조사표[조사일자])-ROW(생육조사!$P$2)+1),1),2),"")</f>
        <v/>
      </c>
      <c r="DJ21" s="87" t="str">
        <f t="array" ref="DJ21">IFERROR(INDEX(조사표[],SMALL(IF((DL$1=조사표[개체번호])*(DO$1=조사표[줄기번호])*(DG21=조사표[열매마디]),ROW(조사표[조사일자])-ROW(생육조사!$P$2)+1),1),2),"")</f>
        <v/>
      </c>
      <c r="DK21" s="87" t="str">
        <f t="array" ref="DK21">IFERROR(INDEX(조사표[],SMALL(IF((DL$1=조사표[개체번호])*(DO$1=조사표[줄기번호])*(DG21=조사표[수확마디]),ROW(조사표[조사일자])-ROW(생육조사!$P$2)+1),1),2),"")</f>
        <v/>
      </c>
      <c r="DL21" s="90"/>
      <c r="DM21" s="90"/>
      <c r="DN21" s="91"/>
      <c r="DO21" s="91"/>
      <c r="DP21" s="92"/>
      <c r="DQ21" s="88">
        <v>19</v>
      </c>
      <c r="DR21" s="87" t="str">
        <f t="array" ref="DR21">IFERROR(INDEX(조사표[],SMALL(IF((DV$1=조사표[개체번호])*(DY$1=조사표[줄기번호])*(DQ21=조사표[개화마디]),ROW(조사표[조사일자])-ROW(생육조사!$P$2)+1),1),2),"")</f>
        <v/>
      </c>
      <c r="DS21" s="87" t="str">
        <f t="array" ref="DS21">IFERROR(INDEX(조사표[],SMALL(IF((DV$1=조사표[개체번호])*(DY$1=조사표[줄기번호])*(DQ21=조사표[착과마디]),ROW(조사표[조사일자])-ROW(생육조사!$P$2)+1),1),2),"")</f>
        <v/>
      </c>
      <c r="DT21" s="87" t="str">
        <f t="array" ref="DT21">IFERROR(INDEX(조사표[],SMALL(IF((DV$1=조사표[개체번호])*(DY$1=조사표[줄기번호])*(DQ21=조사표[열매마디]),ROW(조사표[조사일자])-ROW(생육조사!$P$2)+1),1),2),"")</f>
        <v/>
      </c>
      <c r="DU21" s="87" t="str">
        <f t="array" ref="DU21">IFERROR(INDEX(조사표[],SMALL(IF((DV$1=조사표[개체번호])*(DY$1=조사표[줄기번호])*(DQ21=조사표[수확마디]),ROW(조사표[조사일자])-ROW(생육조사!$P$2)+1),1),2),"")</f>
        <v/>
      </c>
      <c r="DV21" s="90"/>
      <c r="DW21" s="90"/>
      <c r="DX21" s="91"/>
      <c r="DY21" s="91"/>
      <c r="DZ21" s="92"/>
      <c r="EA21" s="88">
        <v>19</v>
      </c>
      <c r="EB21" s="87" t="str">
        <f t="array" ref="EB21">IFERROR(INDEX(조사표[],SMALL(IF((EF$1=조사표[개체번호])*(EI$1=조사표[줄기번호])*(EA21=조사표[개화마디]),ROW(조사표[조사일자])-ROW(생육조사!$P$2)+1),1),2),"")</f>
        <v/>
      </c>
      <c r="EC21" s="87" t="str">
        <f t="array" ref="EC21">IFERROR(INDEX(조사표[],SMALL(IF((EF$1=조사표[개체번호])*(EI$1=조사표[줄기번호])*(EA21=조사표[착과마디]),ROW(조사표[조사일자])-ROW(생육조사!$P$2)+1),1),2),"")</f>
        <v/>
      </c>
      <c r="ED21" s="87" t="str">
        <f t="array" ref="ED21">IFERROR(INDEX(조사표[],SMALL(IF((EF$1=조사표[개체번호])*(EI$1=조사표[줄기번호])*(EA21=조사표[열매마디]),ROW(조사표[조사일자])-ROW(생육조사!$P$2)+1),1),2),"")</f>
        <v/>
      </c>
      <c r="EE21" s="87" t="str">
        <f t="array" ref="EE21">IFERROR(INDEX(조사표[],SMALL(IF((EF$1=조사표[개체번호])*(EI$1=조사표[줄기번호])*(EA21=조사표[수확마디]),ROW(조사표[조사일자])-ROW(생육조사!$P$2)+1),1),2),"")</f>
        <v/>
      </c>
      <c r="EF21" s="90"/>
      <c r="EG21" s="90"/>
      <c r="EH21" s="91"/>
      <c r="EI21" s="91"/>
      <c r="EJ21" s="92"/>
      <c r="EK21" s="88">
        <v>19</v>
      </c>
      <c r="EL21" s="87" t="str">
        <f t="array" ref="EL21">IFERROR(INDEX(조사표[],SMALL(IF((EP$1=조사표[개체번호])*(ES$1=조사표[줄기번호])*(EK21=조사표[개화마디]),ROW(조사표[조사일자])-ROW(생육조사!$P$2)+1),1),2),"")</f>
        <v/>
      </c>
      <c r="EM21" s="87" t="str">
        <f t="array" ref="EM21">IFERROR(INDEX(조사표[],SMALL(IF((EP$1=조사표[개체번호])*(ES$1=조사표[줄기번호])*(EK21=조사표[착과마디]),ROW(조사표[조사일자])-ROW(생육조사!$P$2)+1),1),2),"")</f>
        <v/>
      </c>
      <c r="EN21" s="87" t="str">
        <f t="array" ref="EN21">IFERROR(INDEX(조사표[],SMALL(IF((EP$1=조사표[개체번호])*(ES$1=조사표[줄기번호])*(EK21=조사표[열매마디]),ROW(조사표[조사일자])-ROW(생육조사!$P$2)+1),1),2),"")</f>
        <v/>
      </c>
      <c r="EO21" s="87" t="str">
        <f t="array" ref="EO21">IFERROR(INDEX(조사표[],SMALL(IF((EP$1=조사표[개체번호])*(ES$1=조사표[줄기번호])*(EK21=조사표[수확마디]),ROW(조사표[조사일자])-ROW(생육조사!$P$2)+1),1),2),"")</f>
        <v/>
      </c>
      <c r="EP21" s="90"/>
      <c r="EQ21" s="90"/>
      <c r="ER21" s="91"/>
      <c r="ES21" s="91"/>
      <c r="ET21" s="92"/>
      <c r="EU21" s="88">
        <v>19</v>
      </c>
      <c r="EV21" s="87" t="str">
        <f t="array" ref="EV21">IFERROR(INDEX(조사표[],SMALL(IF((EZ$1=조사표[개체번호])*(FC$1=조사표[줄기번호])*(EU21=조사표[개화마디]),ROW(조사표[조사일자])-ROW(생육조사!$P$2)+1),1),2),"")</f>
        <v/>
      </c>
      <c r="EW21" s="87" t="str">
        <f t="array" ref="EW21">IFERROR(INDEX(조사표[],SMALL(IF((EZ$1=조사표[개체번호])*(FC$1=조사표[줄기번호])*(EU21=조사표[착과마디]),ROW(조사표[조사일자])-ROW(생육조사!$P$2)+1),1),2),"")</f>
        <v/>
      </c>
      <c r="EX21" s="87" t="str">
        <f t="array" ref="EX21">IFERROR(INDEX(조사표[],SMALL(IF((EZ$1=조사표[개체번호])*(FC$1=조사표[줄기번호])*(EU21=조사표[열매마디]),ROW(조사표[조사일자])-ROW(생육조사!$P$2)+1),1),2),"")</f>
        <v/>
      </c>
      <c r="EY21" s="87" t="str">
        <f t="array" ref="EY21">IFERROR(INDEX(조사표[],SMALL(IF((EZ$1=조사표[개체번호])*(FC$1=조사표[줄기번호])*(EU21=조사표[수확마디]),ROW(조사표[조사일자])-ROW(생육조사!$P$2)+1),1),2),"")</f>
        <v/>
      </c>
      <c r="EZ21" s="90"/>
      <c r="FA21" s="90"/>
      <c r="FB21" s="91"/>
      <c r="FC21" s="91"/>
      <c r="FD21" s="92"/>
      <c r="FE21" s="88">
        <v>19</v>
      </c>
      <c r="FF21" s="87" t="str">
        <f t="array" ref="FF21">IFERROR(INDEX(조사표[],SMALL(IF((FJ$1=조사표[개체번호])*(FM$1=조사표[줄기번호])*(FE21=조사표[개화마디]),ROW(조사표[조사일자])-ROW(생육조사!$P$2)+1),1),2),"")</f>
        <v/>
      </c>
      <c r="FG21" s="87" t="str">
        <f t="array" ref="FG21">IFERROR(INDEX(조사표[],SMALL(IF((FJ$1=조사표[개체번호])*(FM$1=조사표[줄기번호])*(FE21=조사표[착과마디]),ROW(조사표[조사일자])-ROW(생육조사!$P$2)+1),1),2),"")</f>
        <v/>
      </c>
      <c r="FH21" s="87" t="str">
        <f t="array" ref="FH21">IFERROR(INDEX(조사표[],SMALL(IF((FJ$1=조사표[개체번호])*(FM$1=조사표[줄기번호])*(FE21=조사표[열매마디]),ROW(조사표[조사일자])-ROW(생육조사!$P$2)+1),1),2),"")</f>
        <v/>
      </c>
      <c r="FI21" s="87" t="str">
        <f t="array" ref="FI21">IFERROR(INDEX(조사표[],SMALL(IF((FJ$1=조사표[개체번호])*(FM$1=조사표[줄기번호])*(FE21=조사표[수확마디]),ROW(조사표[조사일자])-ROW(생육조사!$P$2)+1),1),2),"")</f>
        <v/>
      </c>
      <c r="FJ21" s="90"/>
      <c r="FK21" s="90"/>
      <c r="FL21" s="91"/>
      <c r="FM21" s="91"/>
      <c r="FN21" s="92"/>
      <c r="FO21" s="88">
        <v>19</v>
      </c>
      <c r="FP21" s="87" t="str">
        <f t="array" ref="FP21">IFERROR(INDEX(조사표[],SMALL(IF((FT$1=조사표[개체번호])*(FW$1=조사표[줄기번호])*(FO21=조사표[개화마디]),ROW(조사표[조사일자])-ROW(생육조사!$P$2)+1),1),2),"")</f>
        <v/>
      </c>
      <c r="FQ21" s="87" t="str">
        <f t="array" ref="FQ21">IFERROR(INDEX(조사표[],SMALL(IF((FT$1=조사표[개체번호])*(FW$1=조사표[줄기번호])*(FO21=조사표[착과마디]),ROW(조사표[조사일자])-ROW(생육조사!$P$2)+1),1),2),"")</f>
        <v/>
      </c>
      <c r="FR21" s="87" t="str">
        <f t="array" ref="FR21">IFERROR(INDEX(조사표[],SMALL(IF((FT$1=조사표[개체번호])*(FW$1=조사표[줄기번호])*(FO21=조사표[열매마디]),ROW(조사표[조사일자])-ROW(생육조사!$P$2)+1),1),2),"")</f>
        <v/>
      </c>
      <c r="FS21" s="87" t="str">
        <f t="array" ref="FS21">IFERROR(INDEX(조사표[],SMALL(IF((FT$1=조사표[개체번호])*(FW$1=조사표[줄기번호])*(FO21=조사표[수확마디]),ROW(조사표[조사일자])-ROW(생육조사!$P$2)+1),1),2),"")</f>
        <v/>
      </c>
      <c r="FT21" s="90"/>
      <c r="FU21" s="90"/>
      <c r="FV21" s="91"/>
      <c r="FW21" s="91"/>
      <c r="FX21" s="92"/>
      <c r="FY21" s="88">
        <v>19</v>
      </c>
      <c r="FZ21" s="87" t="str">
        <f t="array" ref="FZ21">IFERROR(INDEX(조사표[],SMALL(IF((GD$1=조사표[개체번호])*(GG$1=조사표[줄기번호])*(FY21=조사표[개화마디]),ROW(조사표[조사일자])-ROW(생육조사!$P$2)+1),1),2),"")</f>
        <v/>
      </c>
      <c r="GA21" s="87" t="str">
        <f t="array" ref="GA21">IFERROR(INDEX(조사표[],SMALL(IF((GD$1=조사표[개체번호])*(GG$1=조사표[줄기번호])*(FY21=조사표[착과마디]),ROW(조사표[조사일자])-ROW(생육조사!$P$2)+1),1),2),"")</f>
        <v/>
      </c>
      <c r="GB21" s="87" t="str">
        <f t="array" ref="GB21">IFERROR(INDEX(조사표[],SMALL(IF((GD$1=조사표[개체번호])*(GG$1=조사표[줄기번호])*(FY21=조사표[열매마디]),ROW(조사표[조사일자])-ROW(생육조사!$P$2)+1),1),2),"")</f>
        <v/>
      </c>
      <c r="GC21" s="87" t="str">
        <f t="array" ref="GC21">IFERROR(INDEX(조사표[],SMALL(IF((GD$1=조사표[개체번호])*(GG$1=조사표[줄기번호])*(FY21=조사표[수확마디]),ROW(조사표[조사일자])-ROW(생육조사!$P$2)+1),1),2),"")</f>
        <v/>
      </c>
      <c r="GD21" s="90"/>
      <c r="GE21" s="90"/>
      <c r="GF21" s="91"/>
      <c r="GG21" s="91"/>
      <c r="GH21" s="92"/>
      <c r="GI21" s="88">
        <v>19</v>
      </c>
      <c r="GJ21" s="87" t="str">
        <f t="array" ref="GJ21">IFERROR(INDEX(조사표[],SMALL(IF((GN$1=조사표[개체번호])*(GQ$1=조사표[줄기번호])*(GI21=조사표[개화마디]),ROW(조사표[조사일자])-ROW(생육조사!$P$2)+1),1),2),"")</f>
        <v/>
      </c>
      <c r="GK21" s="87" t="str">
        <f t="array" ref="GK21">IFERROR(INDEX(조사표[],SMALL(IF((GN$1=조사표[개체번호])*(GQ$1=조사표[줄기번호])*(GI21=조사표[착과마디]),ROW(조사표[조사일자])-ROW(생육조사!$P$2)+1),1),2),"")</f>
        <v/>
      </c>
      <c r="GL21" s="87" t="str">
        <f t="array" ref="GL21">IFERROR(INDEX(조사표[],SMALL(IF((GN$1=조사표[개체번호])*(GQ$1=조사표[줄기번호])*(GI21=조사표[열매마디]),ROW(조사표[조사일자])-ROW(생육조사!$P$2)+1),1),2),"")</f>
        <v/>
      </c>
      <c r="GM21" s="87" t="str">
        <f t="array" ref="GM21">IFERROR(INDEX(조사표[],SMALL(IF((GN$1=조사표[개체번호])*(GQ$1=조사표[줄기번호])*(GI21=조사표[수확마디]),ROW(조사표[조사일자])-ROW(생육조사!$P$2)+1),1),2),"")</f>
        <v/>
      </c>
      <c r="GN21" s="90"/>
      <c r="GO21" s="90"/>
      <c r="GP21" s="91"/>
      <c r="GQ21" s="91"/>
      <c r="GR21" s="92"/>
      <c r="GS21" s="88">
        <v>19</v>
      </c>
      <c r="GT21" s="87" t="str">
        <f t="array" ref="GT21">IFERROR(INDEX(조사표[],SMALL(IF((GX$1=조사표[개체번호])*(HA$1=조사표[줄기번호])*(GS21=조사표[개화마디]),ROW(조사표[조사일자])-ROW(생육조사!$P$2)+1),1),2),"")</f>
        <v/>
      </c>
      <c r="GU21" s="87" t="str">
        <f t="array" ref="GU21">IFERROR(INDEX(조사표[],SMALL(IF((GX$1=조사표[개체번호])*(HA$1=조사표[줄기번호])*(GS21=조사표[착과마디]),ROW(조사표[조사일자])-ROW(생육조사!$P$2)+1),1),2),"")</f>
        <v/>
      </c>
      <c r="GV21" s="87" t="str">
        <f t="array" ref="GV21">IFERROR(INDEX(조사표[],SMALL(IF((GX$1=조사표[개체번호])*(HA$1=조사표[줄기번호])*(GS21=조사표[열매마디]),ROW(조사표[조사일자])-ROW(생육조사!$P$2)+1),1),2),"")</f>
        <v/>
      </c>
      <c r="GW21" s="87" t="str">
        <f t="array" ref="GW21">IFERROR(INDEX(조사표[],SMALL(IF((GX$1=조사표[개체번호])*(HA$1=조사표[줄기번호])*(GS21=조사표[수확마디]),ROW(조사표[조사일자])-ROW(생육조사!$P$2)+1),1),2),"")</f>
        <v/>
      </c>
      <c r="GX21" s="90"/>
      <c r="GY21" s="90"/>
      <c r="GZ21" s="91"/>
      <c r="HA21" s="91"/>
      <c r="HB21" s="92"/>
      <c r="HC21" s="88">
        <v>19</v>
      </c>
      <c r="HD21" s="87" t="str">
        <f t="array" ref="HD21">IFERROR(INDEX(조사표[],SMALL(IF((HH$1=조사표[개체번호])*(HK$1=조사표[줄기번호])*(HC21=조사표[개화마디]),ROW(조사표[조사일자])-ROW(생육조사!$P$2)+1),1),2),"")</f>
        <v/>
      </c>
      <c r="HE21" s="87" t="str">
        <f t="array" ref="HE21">IFERROR(INDEX(조사표[],SMALL(IF((HH$1=조사표[개체번호])*(HK$1=조사표[줄기번호])*(HC21=조사표[착과마디]),ROW(조사표[조사일자])-ROW(생육조사!$P$2)+1),1),2),"")</f>
        <v/>
      </c>
      <c r="HF21" s="87" t="str">
        <f t="array" ref="HF21">IFERROR(INDEX(조사표[],SMALL(IF((HH$1=조사표[개체번호])*(HK$1=조사표[줄기번호])*(HC21=조사표[열매마디]),ROW(조사표[조사일자])-ROW(생육조사!$P$2)+1),1),2),"")</f>
        <v/>
      </c>
      <c r="HG21" s="87" t="str">
        <f t="array" ref="HG21">IFERROR(INDEX(조사표[],SMALL(IF((HH$1=조사표[개체번호])*(HK$1=조사표[줄기번호])*(HC21=조사표[수확마디]),ROW(조사표[조사일자])-ROW(생육조사!$P$2)+1),1),2),"")</f>
        <v/>
      </c>
      <c r="HH21" s="90"/>
      <c r="HI21" s="90"/>
      <c r="HJ21" s="91"/>
      <c r="HK21" s="91"/>
      <c r="HL21" s="92"/>
      <c r="HM21" s="93">
        <v>19</v>
      </c>
      <c r="HN21" s="87" t="str">
        <f t="array" ref="HN21">IFERROR(INDEX(조사표[],SMALL(IF((HR$1=조사표[개체번호])*(HU$1=조사표[줄기번호])*(HM21=조사표[개화마디]),ROW(조사표[조사일자])-ROW(생육조사!$P$2)+1),1),2),"")</f>
        <v/>
      </c>
      <c r="HO21" s="87" t="str">
        <f t="array" ref="HO21">IFERROR(INDEX(조사표[],SMALL(IF((HR$1=조사표[개체번호])*(HU$1=조사표[줄기번호])*(HM21=조사표[착과마디]),ROW(조사표[조사일자])-ROW(생육조사!$P$2)+1),1),2),"")</f>
        <v/>
      </c>
      <c r="HP21" s="87" t="str">
        <f t="array" ref="HP21">IFERROR(INDEX(조사표[],SMALL(IF((HR$1=조사표[개체번호])*(HU$1=조사표[줄기번호])*(HM21=조사표[열매마디]),ROW(조사표[조사일자])-ROW(생육조사!$P$2)+1),1),2),"")</f>
        <v/>
      </c>
      <c r="HQ21" s="87" t="str">
        <f t="array" ref="HQ21">IFERROR(INDEX(조사표[],SMALL(IF((HR$1=조사표[개체번호])*(HU$1=조사표[줄기번호])*(HM21=조사표[수확마디]),ROW(조사표[조사일자])-ROW(생육조사!$P$2)+1),1),2),"")</f>
        <v/>
      </c>
      <c r="HR21" s="90"/>
      <c r="HS21" s="90"/>
      <c r="HT21" s="91"/>
      <c r="HU21" s="91"/>
      <c r="HV21" s="92"/>
      <c r="HW21" s="93">
        <v>19</v>
      </c>
      <c r="HX21" s="87" t="str">
        <f t="array" ref="HX21">IFERROR(INDEX(조사표[],SMALL(IF((IB$1=조사표[개체번호])*(IE$1=조사표[줄기번호])*(HW21=조사표[개화마디]),ROW(조사표[조사일자])-ROW(생육조사!$P$2)+1),1),2),"")</f>
        <v/>
      </c>
      <c r="HY21" s="87" t="str">
        <f t="array" ref="HY21">IFERROR(INDEX(조사표[],SMALL(IF((IB$1=조사표[개체번호])*(IE$1=조사표[줄기번호])*(HW21=조사표[착과마디]),ROW(조사표[조사일자])-ROW(생육조사!$P$2)+1),1),2),"")</f>
        <v/>
      </c>
      <c r="HZ21" s="87" t="str">
        <f t="array" ref="HZ21">IFERROR(INDEX(조사표[],SMALL(IF((IB$1=조사표[개체번호])*(IE$1=조사표[줄기번호])*(HW21=조사표[열매마디]),ROW(조사표[조사일자])-ROW(생육조사!$P$2)+1),1),2),"")</f>
        <v/>
      </c>
      <c r="IA21" s="87" t="str">
        <f t="array" ref="IA21">IFERROR(INDEX(조사표[],SMALL(IF((IB$1=조사표[개체번호])*(IE$1=조사표[줄기번호])*(HW21=조사표[수확마디]),ROW(조사표[조사일자])-ROW(생육조사!$P$2)+1),1),2),"")</f>
        <v/>
      </c>
      <c r="IB21" s="90"/>
      <c r="IC21" s="90"/>
      <c r="ID21" s="91"/>
      <c r="IE21" s="91"/>
      <c r="IF21" s="92"/>
      <c r="IG21" s="93">
        <v>19</v>
      </c>
      <c r="IH21" s="87" t="str">
        <f t="array" ref="IH21">IFERROR(INDEX(조사표[],SMALL(IF((IL$1=조사표[개체번호])*(IO$1=조사표[줄기번호])*(IG21=조사표[개화마디]),ROW(조사표[조사일자])-ROW(생육조사!$P$2)+1),1),2),"")</f>
        <v/>
      </c>
      <c r="II21" s="87" t="str">
        <f t="array" ref="II21">IFERROR(INDEX(조사표[],SMALL(IF((IL$1=조사표[개체번호])*(IO$1=조사표[줄기번호])*(IG21=조사표[착과마디]),ROW(조사표[조사일자])-ROW(생육조사!$P$2)+1),1),2),"")</f>
        <v/>
      </c>
      <c r="IJ21" s="87" t="str">
        <f t="array" ref="IJ21">IFERROR(INDEX(조사표[],SMALL(IF((IL$1=조사표[개체번호])*(IO$1=조사표[줄기번호])*(IG21=조사표[열매마디]),ROW(조사표[조사일자])-ROW(생육조사!$P$2)+1),1),2),"")</f>
        <v/>
      </c>
      <c r="IK21" s="87" t="str">
        <f t="array" ref="IK21">IFERROR(INDEX(조사표[],SMALL(IF((IL$1=조사표[개체번호])*(IO$1=조사표[줄기번호])*(IG21=조사표[수확마디]),ROW(조사표[조사일자])-ROW(생육조사!$P$2)+1),1),2),"")</f>
        <v/>
      </c>
      <c r="IL21" s="90"/>
      <c r="IM21" s="90"/>
      <c r="IN21" s="91"/>
      <c r="IO21" s="91"/>
      <c r="IP21" s="92"/>
      <c r="IQ21" s="93">
        <v>19</v>
      </c>
      <c r="IR21" s="87" t="str">
        <f t="array" ref="IR21">IFERROR(INDEX(조사표[],SMALL(IF((IV$1=조사표[개체번호])*(IY$1=조사표[줄기번호])*(IQ21=조사표[개화마디]),ROW(조사표[조사일자])-ROW(생육조사!$P$2)+1),1),2),"")</f>
        <v/>
      </c>
      <c r="IS21" s="87" t="str">
        <f t="array" ref="IS21">IFERROR(INDEX(조사표[],SMALL(IF((IV$1=조사표[개체번호])*(IY$1=조사표[줄기번호])*(IQ21=조사표[착과마디]),ROW(조사표[조사일자])-ROW(생육조사!$P$2)+1),1),2),"")</f>
        <v/>
      </c>
      <c r="IT21" s="87" t="str">
        <f t="array" ref="IT21">IFERROR(INDEX(조사표[],SMALL(IF((IV$1=조사표[개체번호])*(IY$1=조사표[줄기번호])*(IQ21=조사표[열매마디]),ROW(조사표[조사일자])-ROW(생육조사!$P$2)+1),1),2),"")</f>
        <v/>
      </c>
      <c r="IU21" s="87" t="str">
        <f t="array" ref="IU21">IFERROR(INDEX(조사표[],SMALL(IF((IV$1=조사표[개체번호])*(IY$1=조사표[줄기번호])*(IQ21=조사표[수확마디]),ROW(조사표[조사일자])-ROW(생육조사!$P$2)+1),1),2),"")</f>
        <v/>
      </c>
      <c r="IV21" s="90"/>
      <c r="IW21" s="90"/>
      <c r="IX21" s="91"/>
      <c r="IY21" s="91"/>
      <c r="IZ21" s="92"/>
      <c r="JA21" s="93">
        <v>19</v>
      </c>
      <c r="JB21" s="87" t="str">
        <f t="array" ref="JB21">IFERROR(INDEX(조사표[],SMALL(IF((JF$1=조사표[개체번호])*(JI$1=조사표[줄기번호])*(JA21=조사표[개화마디]),ROW(조사표[조사일자])-ROW(생육조사!$P$2)+1),1),2),"")</f>
        <v/>
      </c>
      <c r="JC21" s="87" t="str">
        <f t="array" ref="JC21">IFERROR(INDEX(조사표[],SMALL(IF((JF$1=조사표[개체번호])*(JI$1=조사표[줄기번호])*(JA21=조사표[착과마디]),ROW(조사표[조사일자])-ROW(생육조사!$P$2)+1),1),2),"")</f>
        <v/>
      </c>
      <c r="JD21" s="87" t="str">
        <f t="array" ref="JD21">IFERROR(INDEX(조사표[],SMALL(IF((JF$1=조사표[개체번호])*(JI$1=조사표[줄기번호])*(JA21=조사표[열매마디]),ROW(조사표[조사일자])-ROW(생육조사!$P$2)+1),1),2),"")</f>
        <v/>
      </c>
      <c r="JE21" s="87" t="str">
        <f t="array" ref="JE21">IFERROR(INDEX(조사표[],SMALL(IF((JF$1=조사표[개체번호])*(JI$1=조사표[줄기번호])*(JA21=조사표[수확마디]),ROW(조사표[조사일자])-ROW(생육조사!$P$2)+1),1),2),"")</f>
        <v/>
      </c>
      <c r="JF21" s="90"/>
      <c r="JG21" s="90"/>
      <c r="JH21" s="91"/>
      <c r="JI21" s="91"/>
      <c r="JJ21" s="92"/>
      <c r="JK21" s="93">
        <v>19</v>
      </c>
      <c r="JL21" s="87" t="str">
        <f t="array" ref="JL21">IFERROR(INDEX(조사표[],SMALL(IF((JP$1=조사표[개체번호])*(JS$1=조사표[줄기번호])*(JK21=조사표[개화마디]),ROW(조사표[조사일자])-ROW(생육조사!$P$2)+1),1),2),"")</f>
        <v/>
      </c>
      <c r="JM21" s="87" t="str">
        <f t="array" ref="JM21">IFERROR(INDEX(조사표[],SMALL(IF((JP$1=조사표[개체번호])*(JS$1=조사표[줄기번호])*(JK21=조사표[착과마디]),ROW(조사표[조사일자])-ROW(생육조사!$P$2)+1),1),2),"")</f>
        <v/>
      </c>
      <c r="JN21" s="87" t="str">
        <f t="array" ref="JN21">IFERROR(INDEX(조사표[],SMALL(IF((JP$1=조사표[개체번호])*(JS$1=조사표[줄기번호])*(JK21=조사표[열매마디]),ROW(조사표[조사일자])-ROW(생육조사!$P$2)+1),1),2),"")</f>
        <v/>
      </c>
      <c r="JO21" s="87" t="str">
        <f t="array" ref="JO21">IFERROR(INDEX(조사표[],SMALL(IF((JP$1=조사표[개체번호])*(JS$1=조사표[줄기번호])*(JK21=조사표[수확마디]),ROW(조사표[조사일자])-ROW(생육조사!$P$2)+1),1),2),"")</f>
        <v/>
      </c>
      <c r="JP21" s="90"/>
      <c r="JQ21" s="90"/>
      <c r="JR21" s="91"/>
      <c r="JS21" s="91"/>
      <c r="JT21" s="92"/>
      <c r="JU21" s="93">
        <v>19</v>
      </c>
      <c r="JV21" s="87" t="str">
        <f t="array" ref="JV21">IFERROR(INDEX(조사표[],SMALL(IF((JZ$1=조사표[개체번호])*(KC$1=조사표[줄기번호])*(JU21=조사표[개화마디]),ROW(조사표[조사일자])-ROW(생육조사!$P$2)+1),1),2),"")</f>
        <v/>
      </c>
      <c r="JW21" s="87" t="str">
        <f t="array" ref="JW21">IFERROR(INDEX(조사표[],SMALL(IF((JZ$1=조사표[개체번호])*(KC$1=조사표[줄기번호])*(JU21=조사표[착과마디]),ROW(조사표[조사일자])-ROW(생육조사!$P$2)+1),1),2),"")</f>
        <v/>
      </c>
      <c r="JX21" s="87" t="str">
        <f t="array" ref="JX21">IFERROR(INDEX(조사표[],SMALL(IF((JZ$1=조사표[개체번호])*(KC$1=조사표[줄기번호])*(JU21=조사표[열매마디]),ROW(조사표[조사일자])-ROW(생육조사!$P$2)+1),1),2),"")</f>
        <v/>
      </c>
      <c r="JY21" s="87" t="str">
        <f t="array" ref="JY21">IFERROR(INDEX(조사표[],SMALL(IF((JZ$1=조사표[개체번호])*(KC$1=조사표[줄기번호])*(JU21=조사표[수확마디]),ROW(조사표[조사일자])-ROW(생육조사!$P$2)+1),1),2),"")</f>
        <v/>
      </c>
      <c r="JZ21" s="90"/>
      <c r="KA21" s="90"/>
      <c r="KB21" s="91"/>
      <c r="KC21" s="91"/>
      <c r="KD21" s="92"/>
      <c r="KE21" s="93">
        <v>19</v>
      </c>
      <c r="KF21" s="87" t="str">
        <f t="array" ref="KF21">IFERROR(INDEX(조사표[],SMALL(IF((KJ$1=조사표[개체번호])*(KM$1=조사표[줄기번호])*(KE21=조사표[개화마디]),ROW(조사표[조사일자])-ROW(생육조사!$P$2)+1),1),2),"")</f>
        <v/>
      </c>
      <c r="KG21" s="87" t="str">
        <f t="array" ref="KG21">IFERROR(INDEX(조사표[],SMALL(IF((KJ$1=조사표[개체번호])*(KM$1=조사표[줄기번호])*(KE21=조사표[착과마디]),ROW(조사표[조사일자])-ROW(생육조사!$P$2)+1),1),2),"")</f>
        <v/>
      </c>
      <c r="KH21" s="87" t="str">
        <f t="array" ref="KH21">IFERROR(INDEX(조사표[],SMALL(IF((KJ$1=조사표[개체번호])*(KM$1=조사표[줄기번호])*(KE21=조사표[열매마디]),ROW(조사표[조사일자])-ROW(생육조사!$P$2)+1),1),2),"")</f>
        <v/>
      </c>
      <c r="KI21" s="87" t="str">
        <f t="array" ref="KI21">IFERROR(INDEX(조사표[],SMALL(IF((KJ$1=조사표[개체번호])*(KM$1=조사표[줄기번호])*(KE21=조사표[수확마디]),ROW(조사표[조사일자])-ROW(생육조사!$P$2)+1),1),2),"")</f>
        <v/>
      </c>
      <c r="KJ21" s="90"/>
      <c r="KK21" s="90"/>
      <c r="KL21" s="91"/>
      <c r="KM21" s="91"/>
      <c r="KN21" s="92"/>
    </row>
    <row r="22" spans="1:300">
      <c r="A22" s="15">
        <v>20</v>
      </c>
      <c r="B22" s="6" t="str">
        <f t="array" ref="B22">IFERROR(INDEX(조사표[],SMALL(IF((F$1=조사표[개체번호])*(I$1=조사표[줄기번호])*(A22=조사표[개화마디]),ROW(조사표[조사일자])-ROW(생육조사!$P$2)+1),1),2),"")</f>
        <v/>
      </c>
      <c r="C22" s="6" t="str">
        <f t="array" ref="C22">IFERROR(INDEX(조사표[],SMALL(IF((F$1=조사표[개체번호])*(I$1=조사표[줄기번호])*(A22=조사표[착과마디]),ROW(조사표[조사일자])-ROW(생육조사!$P$2)+1),1),2),"")</f>
        <v/>
      </c>
      <c r="D22" s="6" t="str">
        <f t="array" ref="D22">IFERROR(INDEX(조사표[],SMALL(IF((F$1=조사표[개체번호])*(I$1=조사표[줄기번호])*(A22=조사표[열매마디]),ROW(조사표[조사일자])-ROW(생육조사!$P$2)+1),1),2),"")</f>
        <v/>
      </c>
      <c r="E22" s="6" t="str">
        <f t="array" ref="E22">IFERROR(INDEX(조사표[],SMALL(IF((F$1=조사표[개체번호])*(I$1=조사표[줄기번호])*(A22=조사표[수확마디]),ROW(조사표[조사일자])-ROW(생육조사!$P$2)+1),1),2),"")</f>
        <v/>
      </c>
      <c r="F22" s="19"/>
      <c r="G22" s="19"/>
      <c r="H22" s="20"/>
      <c r="I22" s="20"/>
      <c r="J22" s="21"/>
      <c r="K22" s="86">
        <v>20</v>
      </c>
      <c r="L22" s="6" t="str">
        <f t="array" ref="L22">IFERROR(INDEX(조사표[],SMALL(IF((P$1=조사표[개체번호])*(S$1=조사표[줄기번호])*(K22=조사표[개화마디]),ROW(조사표[조사일자])-ROW(생육조사!$P$2)+1),1),2),"")</f>
        <v/>
      </c>
      <c r="M22" s="6" t="str">
        <f t="array" ref="M22">IFERROR(INDEX(조사표[],SMALL(IF((P$1=조사표[개체번호])*(S$1=조사표[줄기번호])*(K22=조사표[착과마디]),ROW(조사표[조사일자])-ROW(생육조사!$P$2)+1),1),2),"")</f>
        <v/>
      </c>
      <c r="N22" s="6" t="str">
        <f t="array" ref="N22">IFERROR(INDEX(조사표[],SMALL(IF((P$1=조사표[개체번호])*(S$1=조사표[줄기번호])*(K22=조사표[열매마디]),ROW(조사표[조사일자])-ROW(생육조사!$P$2)+1),1),2),"")</f>
        <v/>
      </c>
      <c r="O22" s="6" t="str">
        <f t="array" ref="O22">IFERROR(INDEX(조사표[],SMALL(IF((P$1=조사표[개체번호])*(S$1=조사표[줄기번호])*(K22=조사표[수확마디]),ROW(조사표[조사일자])-ROW(생육조사!$P$2)+1),1),2),"")</f>
        <v/>
      </c>
      <c r="P22" s="19"/>
      <c r="Q22" s="19"/>
      <c r="R22" s="20"/>
      <c r="S22" s="20"/>
      <c r="T22" s="21"/>
      <c r="U22" s="88">
        <v>20</v>
      </c>
      <c r="V22" s="87" t="str">
        <f t="array" ref="V22">IFERROR(INDEX(조사표[],SMALL(IF((Z$1=조사표[개체번호])*(AC$1=조사표[줄기번호])*(U22=조사표[개화마디]),ROW(조사표[조사일자])-ROW(생육조사!$P$2)+1),1),2),"")</f>
        <v/>
      </c>
      <c r="W22" s="87" t="str">
        <f t="array" ref="W22">IFERROR(INDEX(조사표[],SMALL(IF((Z$1=조사표[개체번호])*(AC$1=조사표[줄기번호])*(U22=조사표[착과마디]),ROW(조사표[조사일자])-ROW(생육조사!$P$2)+1),1),2),"")</f>
        <v/>
      </c>
      <c r="X22" s="87" t="str">
        <f t="array" ref="X22">IFERROR(INDEX(조사표[],SMALL(IF((Z$1=조사표[개체번호])*(AC$1=조사표[줄기번호])*(U22=조사표[열매마디]),ROW(조사표[조사일자])-ROW(생육조사!$P$2)+1),1),2),"")</f>
        <v/>
      </c>
      <c r="Y22" s="87" t="str">
        <f t="array" ref="Y22">IFERROR(INDEX(조사표[],SMALL(IF((Z$1=조사표[개체번호])*(AC$1=조사표[줄기번호])*(U22=조사표[수확마디]),ROW(조사표[조사일자])-ROW(생육조사!$P$2)+1),1),2),"")</f>
        <v/>
      </c>
      <c r="Z22" s="90"/>
      <c r="AA22" s="90"/>
      <c r="AB22" s="91"/>
      <c r="AC22" s="91"/>
      <c r="AD22" s="92"/>
      <c r="AE22" s="88">
        <v>20</v>
      </c>
      <c r="AF22" s="87" t="str">
        <f t="array" ref="AF22">IFERROR(INDEX(조사표[],SMALL(IF((AJ$1=조사표[개체번호])*(AM$1=조사표[줄기번호])*(AE22=조사표[개화마디]),ROW(조사표[조사일자])-ROW(생육조사!$P$2)+1),1),2),"")</f>
        <v/>
      </c>
      <c r="AG22" s="87" t="str">
        <f t="array" ref="AG22">IFERROR(INDEX(조사표[],SMALL(IF((AJ$1=조사표[개체번호])*(AM$1=조사표[줄기번호])*(AE22=조사표[착과마디]),ROW(조사표[조사일자])-ROW(생육조사!$P$2)+1),1),2),"")</f>
        <v/>
      </c>
      <c r="AH22" s="87" t="str">
        <f t="array" ref="AH22">IFERROR(INDEX(조사표[],SMALL(IF((AJ$1=조사표[개체번호])*(AM$1=조사표[줄기번호])*(AE22=조사표[열매마디]),ROW(조사표[조사일자])-ROW(생육조사!$P$2)+1),1),2),"")</f>
        <v/>
      </c>
      <c r="AI22" s="87" t="str">
        <f t="array" ref="AI22">IFERROR(INDEX(조사표[],SMALL(IF((AJ$1=조사표[개체번호])*(AM$1=조사표[줄기번호])*(AE22=조사표[수확마디]),ROW(조사표[조사일자])-ROW(생육조사!$P$2)+1),1),2),"")</f>
        <v/>
      </c>
      <c r="AJ22" s="90"/>
      <c r="AK22" s="90"/>
      <c r="AL22" s="91"/>
      <c r="AM22" s="91"/>
      <c r="AN22" s="92"/>
      <c r="AO22" s="88">
        <v>20</v>
      </c>
      <c r="AP22" s="87" t="str">
        <f t="array" ref="AP22">IFERROR(INDEX(조사표[],SMALL(IF((AT$1=조사표[개체번호])*(AW$1=조사표[줄기번호])*(AO22=조사표[개화마디]),ROW(조사표[조사일자])-ROW(생육조사!$P$2)+1),1),2),"")</f>
        <v/>
      </c>
      <c r="AQ22" s="87" t="str">
        <f t="array" ref="AQ22">IFERROR(INDEX(조사표[],SMALL(IF((AT$1=조사표[개체번호])*(AW$1=조사표[줄기번호])*(AO22=조사표[착과마디]),ROW(조사표[조사일자])-ROW(생육조사!$P$2)+1),1),2),"")</f>
        <v/>
      </c>
      <c r="AR22" s="87" t="str">
        <f t="array" ref="AR22">IFERROR(INDEX(조사표[],SMALL(IF((AT$1=조사표[개체번호])*(AW$1=조사표[줄기번호])*(AO22=조사표[열매마디]),ROW(조사표[조사일자])-ROW(생육조사!$P$2)+1),1),2),"")</f>
        <v/>
      </c>
      <c r="AS22" s="87" t="str">
        <f t="array" ref="AS22">IFERROR(INDEX(조사표[],SMALL(IF((AT$1=조사표[개체번호])*(AW$1=조사표[줄기번호])*(AO22=조사표[수확마디]),ROW(조사표[조사일자])-ROW(생육조사!$P$2)+1),1),2),"")</f>
        <v/>
      </c>
      <c r="AT22" s="90"/>
      <c r="AU22" s="90"/>
      <c r="AV22" s="91"/>
      <c r="AW22" s="91"/>
      <c r="AX22" s="92"/>
      <c r="AY22" s="88">
        <v>20</v>
      </c>
      <c r="AZ22" s="87" t="str">
        <f t="array" ref="AZ22">IFERROR(INDEX(조사표[],SMALL(IF((BD$1=조사표[개체번호])*(BG$1=조사표[줄기번호])*(AY22=조사표[개화마디]),ROW(조사표[조사일자])-ROW(생육조사!$P$2)+1),1),2),"")</f>
        <v/>
      </c>
      <c r="BA22" s="87" t="str">
        <f t="array" ref="BA22">IFERROR(INDEX(조사표[],SMALL(IF((BD$1=조사표[개체번호])*(BG$1=조사표[줄기번호])*(AY22=조사표[착과마디]),ROW(조사표[조사일자])-ROW(생육조사!$P$2)+1),1),2),"")</f>
        <v/>
      </c>
      <c r="BB22" s="87" t="str">
        <f t="array" ref="BB22">IFERROR(INDEX(조사표[],SMALL(IF((BD$1=조사표[개체번호])*(BG$1=조사표[줄기번호])*(AY22=조사표[열매마디]),ROW(조사표[조사일자])-ROW(생육조사!$P$2)+1),1),2),"")</f>
        <v/>
      </c>
      <c r="BC22" s="87" t="str">
        <f t="array" ref="BC22">IFERROR(INDEX(조사표[],SMALL(IF((BD$1=조사표[개체번호])*(BG$1=조사표[줄기번호])*(AY22=조사표[수확마디]),ROW(조사표[조사일자])-ROW(생육조사!$P$2)+1),1),2),"")</f>
        <v/>
      </c>
      <c r="BD22" s="90"/>
      <c r="BE22" s="90"/>
      <c r="BF22" s="91"/>
      <c r="BG22" s="91"/>
      <c r="BH22" s="92"/>
      <c r="BI22" s="88">
        <v>20</v>
      </c>
      <c r="BJ22" s="87" t="str">
        <f t="array" ref="BJ22">IFERROR(INDEX(조사표[],SMALL(IF((BN$1=조사표[개체번호])*(BQ$1=조사표[줄기번호])*(BI22=조사표[개화마디]),ROW(조사표[조사일자])-ROW(생육조사!$P$2)+1),1),2),"")</f>
        <v/>
      </c>
      <c r="BK22" s="87" t="str">
        <f t="array" ref="BK22">IFERROR(INDEX(조사표[],SMALL(IF((BN$1=조사표[개체번호])*(BQ$1=조사표[줄기번호])*(BI22=조사표[착과마디]),ROW(조사표[조사일자])-ROW(생육조사!$P$2)+1),1),2),"")</f>
        <v/>
      </c>
      <c r="BL22" s="87" t="str">
        <f t="array" ref="BL22">IFERROR(INDEX(조사표[],SMALL(IF((BN$1=조사표[개체번호])*(BQ$1=조사표[줄기번호])*(BI22=조사표[열매마디]),ROW(조사표[조사일자])-ROW(생육조사!$P$2)+1),1),2),"")</f>
        <v/>
      </c>
      <c r="BM22" s="87" t="str">
        <f t="array" ref="BM22">IFERROR(INDEX(조사표[],SMALL(IF((BN$1=조사표[개체번호])*(BQ$1=조사표[줄기번호])*(BI22=조사표[수확마디]),ROW(조사표[조사일자])-ROW(생육조사!$P$2)+1),1),2),"")</f>
        <v/>
      </c>
      <c r="BN22" s="90"/>
      <c r="BO22" s="90"/>
      <c r="BP22" s="91"/>
      <c r="BQ22" s="91"/>
      <c r="BR22" s="92"/>
      <c r="BS22" s="88">
        <v>20</v>
      </c>
      <c r="BT22" s="87" t="str">
        <f t="array" ref="BT22">IFERROR(INDEX(조사표[],SMALL(IF((BX$1=조사표[개체번호])*(CA$1=조사표[줄기번호])*(BS22=조사표[개화마디]),ROW(조사표[조사일자])-ROW(생육조사!$P$2)+1),1),2),"")</f>
        <v/>
      </c>
      <c r="BU22" s="87" t="str">
        <f t="array" ref="BU22">IFERROR(INDEX(조사표[],SMALL(IF((BX$1=조사표[개체번호])*(CA$1=조사표[줄기번호])*(BS22=조사표[착과마디]),ROW(조사표[조사일자])-ROW(생육조사!$P$2)+1),1),2),"")</f>
        <v/>
      </c>
      <c r="BV22" s="87" t="str">
        <f t="array" ref="BV22">IFERROR(INDEX(조사표[],SMALL(IF((BX$1=조사표[개체번호])*(CA$1=조사표[줄기번호])*(BS22=조사표[열매마디]),ROW(조사표[조사일자])-ROW(생육조사!$P$2)+1),1),2),"")</f>
        <v/>
      </c>
      <c r="BW22" s="87" t="str">
        <f t="array" ref="BW22">IFERROR(INDEX(조사표[],SMALL(IF((BX$1=조사표[개체번호])*(CA$1=조사표[줄기번호])*(BS22=조사표[수확마디]),ROW(조사표[조사일자])-ROW(생육조사!$P$2)+1),1),2),"")</f>
        <v/>
      </c>
      <c r="BX22" s="90"/>
      <c r="BY22" s="90"/>
      <c r="BZ22" s="91"/>
      <c r="CA22" s="91"/>
      <c r="CB22" s="92"/>
      <c r="CC22" s="88">
        <v>20</v>
      </c>
      <c r="CD22" s="87" t="str">
        <f t="array" ref="CD22">IFERROR(INDEX(조사표[],SMALL(IF((CH$1=조사표[개체번호])*(CK$1=조사표[줄기번호])*(CC22=조사표[개화마디]),ROW(조사표[조사일자])-ROW(생육조사!$P$2)+1),1),2),"")</f>
        <v/>
      </c>
      <c r="CE22" s="87" t="str">
        <f t="array" ref="CE22">IFERROR(INDEX(조사표[],SMALL(IF((CH$1=조사표[개체번호])*(CK$1=조사표[줄기번호])*(CC22=조사표[착과마디]),ROW(조사표[조사일자])-ROW(생육조사!$P$2)+1),1),2),"")</f>
        <v/>
      </c>
      <c r="CF22" s="87" t="str">
        <f t="array" ref="CF22">IFERROR(INDEX(조사표[],SMALL(IF((CH$1=조사표[개체번호])*(CK$1=조사표[줄기번호])*(CC22=조사표[열매마디]),ROW(조사표[조사일자])-ROW(생육조사!$P$2)+1),1),2),"")</f>
        <v/>
      </c>
      <c r="CG22" s="87" t="str">
        <f t="array" ref="CG22">IFERROR(INDEX(조사표[],SMALL(IF((CH$1=조사표[개체번호])*(CK$1=조사표[줄기번호])*(CC22=조사표[수확마디]),ROW(조사표[조사일자])-ROW(생육조사!$P$2)+1),1),2),"")</f>
        <v/>
      </c>
      <c r="CH22" s="90"/>
      <c r="CI22" s="90"/>
      <c r="CJ22" s="91"/>
      <c r="CK22" s="91"/>
      <c r="CL22" s="92"/>
      <c r="CM22" s="88">
        <v>20</v>
      </c>
      <c r="CN22" s="87" t="str">
        <f t="array" ref="CN22">IFERROR(INDEX(조사표[],SMALL(IF((CR$1=조사표[개체번호])*(CU$1=조사표[줄기번호])*(CM22=조사표[개화마디]),ROW(조사표[조사일자])-ROW(생육조사!$P$2)+1),1),2),"")</f>
        <v/>
      </c>
      <c r="CO22" s="87" t="str">
        <f t="array" ref="CO22">IFERROR(INDEX(조사표[],SMALL(IF((CR$1=조사표[개체번호])*(CU$1=조사표[줄기번호])*(CM22=조사표[착과마디]),ROW(조사표[조사일자])-ROW(생육조사!$P$2)+1),1),2),"")</f>
        <v/>
      </c>
      <c r="CP22" s="87" t="str">
        <f t="array" ref="CP22">IFERROR(INDEX(조사표[],SMALL(IF((CR$1=조사표[개체번호])*(CU$1=조사표[줄기번호])*(CM22=조사표[열매마디]),ROW(조사표[조사일자])-ROW(생육조사!$P$2)+1),1),2),"")</f>
        <v/>
      </c>
      <c r="CQ22" s="87" t="str">
        <f t="array" ref="CQ22">IFERROR(INDEX(조사표[],SMALL(IF((CR$1=조사표[개체번호])*(CU$1=조사표[줄기번호])*(CM22=조사표[수확마디]),ROW(조사표[조사일자])-ROW(생육조사!$P$2)+1),1),2),"")</f>
        <v/>
      </c>
      <c r="CR22" s="90"/>
      <c r="CS22" s="90"/>
      <c r="CT22" s="91"/>
      <c r="CU22" s="91"/>
      <c r="CV22" s="92"/>
      <c r="CW22" s="88">
        <v>20</v>
      </c>
      <c r="CX22" s="87" t="str">
        <f t="array" ref="CX22">IFERROR(INDEX(조사표[],SMALL(IF((DB$1=조사표[개체번호])*(DE$1=조사표[줄기번호])*(CW22=조사표[개화마디]),ROW(조사표[조사일자])-ROW(생육조사!$P$2)+1),1),2),"")</f>
        <v/>
      </c>
      <c r="CY22" s="87" t="str">
        <f t="array" ref="CY22">IFERROR(INDEX(조사표[],SMALL(IF((DB$1=조사표[개체번호])*(DE$1=조사표[줄기번호])*(CW22=조사표[착과마디]),ROW(조사표[조사일자])-ROW(생육조사!$P$2)+1),1),2),"")</f>
        <v/>
      </c>
      <c r="CZ22" s="87" t="str">
        <f t="array" ref="CZ22">IFERROR(INDEX(조사표[],SMALL(IF((DB$1=조사표[개체번호])*(DE$1=조사표[줄기번호])*(CW22=조사표[열매마디]),ROW(조사표[조사일자])-ROW(생육조사!$P$2)+1),1),2),"")</f>
        <v/>
      </c>
      <c r="DA22" s="87" t="str">
        <f t="array" ref="DA22">IFERROR(INDEX(조사표[],SMALL(IF((DB$1=조사표[개체번호])*(DE$1=조사표[줄기번호])*(CW22=조사표[수확마디]),ROW(조사표[조사일자])-ROW(생육조사!$P$2)+1),1),2),"")</f>
        <v/>
      </c>
      <c r="DB22" s="90"/>
      <c r="DC22" s="90"/>
      <c r="DD22" s="91"/>
      <c r="DE22" s="91"/>
      <c r="DF22" s="92"/>
      <c r="DG22" s="88">
        <v>20</v>
      </c>
      <c r="DH22" s="87" t="str">
        <f t="array" ref="DH22">IFERROR(INDEX(조사표[],SMALL(IF((DL$1=조사표[개체번호])*(DO$1=조사표[줄기번호])*(DG22=조사표[개화마디]),ROW(조사표[조사일자])-ROW(생육조사!$P$2)+1),1),2),"")</f>
        <v/>
      </c>
      <c r="DI22" s="87" t="str">
        <f t="array" ref="DI22">IFERROR(INDEX(조사표[],SMALL(IF((DL$1=조사표[개체번호])*(DO$1=조사표[줄기번호])*(DG22=조사표[착과마디]),ROW(조사표[조사일자])-ROW(생육조사!$P$2)+1),1),2),"")</f>
        <v/>
      </c>
      <c r="DJ22" s="87" t="str">
        <f t="array" ref="DJ22">IFERROR(INDEX(조사표[],SMALL(IF((DL$1=조사표[개체번호])*(DO$1=조사표[줄기번호])*(DG22=조사표[열매마디]),ROW(조사표[조사일자])-ROW(생육조사!$P$2)+1),1),2),"")</f>
        <v/>
      </c>
      <c r="DK22" s="87" t="str">
        <f t="array" ref="DK22">IFERROR(INDEX(조사표[],SMALL(IF((DL$1=조사표[개체번호])*(DO$1=조사표[줄기번호])*(DG22=조사표[수확마디]),ROW(조사표[조사일자])-ROW(생육조사!$P$2)+1),1),2),"")</f>
        <v/>
      </c>
      <c r="DL22" s="90"/>
      <c r="DM22" s="90"/>
      <c r="DN22" s="91"/>
      <c r="DO22" s="91"/>
      <c r="DP22" s="92"/>
      <c r="DQ22" s="88">
        <v>20</v>
      </c>
      <c r="DR22" s="87" t="str">
        <f t="array" ref="DR22">IFERROR(INDEX(조사표[],SMALL(IF((DV$1=조사표[개체번호])*(DY$1=조사표[줄기번호])*(DQ22=조사표[개화마디]),ROW(조사표[조사일자])-ROW(생육조사!$P$2)+1),1),2),"")</f>
        <v/>
      </c>
      <c r="DS22" s="87" t="str">
        <f t="array" ref="DS22">IFERROR(INDEX(조사표[],SMALL(IF((DV$1=조사표[개체번호])*(DY$1=조사표[줄기번호])*(DQ22=조사표[착과마디]),ROW(조사표[조사일자])-ROW(생육조사!$P$2)+1),1),2),"")</f>
        <v/>
      </c>
      <c r="DT22" s="87" t="str">
        <f t="array" ref="DT22">IFERROR(INDEX(조사표[],SMALL(IF((DV$1=조사표[개체번호])*(DY$1=조사표[줄기번호])*(DQ22=조사표[열매마디]),ROW(조사표[조사일자])-ROW(생육조사!$P$2)+1),1),2),"")</f>
        <v/>
      </c>
      <c r="DU22" s="87" t="str">
        <f t="array" ref="DU22">IFERROR(INDEX(조사표[],SMALL(IF((DV$1=조사표[개체번호])*(DY$1=조사표[줄기번호])*(DQ22=조사표[수확마디]),ROW(조사표[조사일자])-ROW(생육조사!$P$2)+1),1),2),"")</f>
        <v/>
      </c>
      <c r="DV22" s="90"/>
      <c r="DW22" s="90"/>
      <c r="DX22" s="91"/>
      <c r="DY22" s="91"/>
      <c r="DZ22" s="92"/>
      <c r="EA22" s="88">
        <v>20</v>
      </c>
      <c r="EB22" s="87" t="str">
        <f t="array" ref="EB22">IFERROR(INDEX(조사표[],SMALL(IF((EF$1=조사표[개체번호])*(EI$1=조사표[줄기번호])*(EA22=조사표[개화마디]),ROW(조사표[조사일자])-ROW(생육조사!$P$2)+1),1),2),"")</f>
        <v/>
      </c>
      <c r="EC22" s="87" t="str">
        <f t="array" ref="EC22">IFERROR(INDEX(조사표[],SMALL(IF((EF$1=조사표[개체번호])*(EI$1=조사표[줄기번호])*(EA22=조사표[착과마디]),ROW(조사표[조사일자])-ROW(생육조사!$P$2)+1),1),2),"")</f>
        <v/>
      </c>
      <c r="ED22" s="87" t="str">
        <f t="array" ref="ED22">IFERROR(INDEX(조사표[],SMALL(IF((EF$1=조사표[개체번호])*(EI$1=조사표[줄기번호])*(EA22=조사표[열매마디]),ROW(조사표[조사일자])-ROW(생육조사!$P$2)+1),1),2),"")</f>
        <v/>
      </c>
      <c r="EE22" s="87" t="str">
        <f t="array" ref="EE22">IFERROR(INDEX(조사표[],SMALL(IF((EF$1=조사표[개체번호])*(EI$1=조사표[줄기번호])*(EA22=조사표[수확마디]),ROW(조사표[조사일자])-ROW(생육조사!$P$2)+1),1),2),"")</f>
        <v/>
      </c>
      <c r="EF22" s="90"/>
      <c r="EG22" s="90"/>
      <c r="EH22" s="91"/>
      <c r="EI22" s="91"/>
      <c r="EJ22" s="92"/>
      <c r="EK22" s="88">
        <v>20</v>
      </c>
      <c r="EL22" s="87" t="str">
        <f t="array" ref="EL22">IFERROR(INDEX(조사표[],SMALL(IF((EP$1=조사표[개체번호])*(ES$1=조사표[줄기번호])*(EK22=조사표[개화마디]),ROW(조사표[조사일자])-ROW(생육조사!$P$2)+1),1),2),"")</f>
        <v/>
      </c>
      <c r="EM22" s="87" t="str">
        <f t="array" ref="EM22">IFERROR(INDEX(조사표[],SMALL(IF((EP$1=조사표[개체번호])*(ES$1=조사표[줄기번호])*(EK22=조사표[착과마디]),ROW(조사표[조사일자])-ROW(생육조사!$P$2)+1),1),2),"")</f>
        <v/>
      </c>
      <c r="EN22" s="87" t="str">
        <f t="array" ref="EN22">IFERROR(INDEX(조사표[],SMALL(IF((EP$1=조사표[개체번호])*(ES$1=조사표[줄기번호])*(EK22=조사표[열매마디]),ROW(조사표[조사일자])-ROW(생육조사!$P$2)+1),1),2),"")</f>
        <v/>
      </c>
      <c r="EO22" s="87" t="str">
        <f t="array" ref="EO22">IFERROR(INDEX(조사표[],SMALL(IF((EP$1=조사표[개체번호])*(ES$1=조사표[줄기번호])*(EK22=조사표[수확마디]),ROW(조사표[조사일자])-ROW(생육조사!$P$2)+1),1),2),"")</f>
        <v/>
      </c>
      <c r="EP22" s="90"/>
      <c r="EQ22" s="90"/>
      <c r="ER22" s="91"/>
      <c r="ES22" s="91"/>
      <c r="ET22" s="92"/>
      <c r="EU22" s="88">
        <v>20</v>
      </c>
      <c r="EV22" s="87" t="str">
        <f t="array" ref="EV22">IFERROR(INDEX(조사표[],SMALL(IF((EZ$1=조사표[개체번호])*(FC$1=조사표[줄기번호])*(EU22=조사표[개화마디]),ROW(조사표[조사일자])-ROW(생육조사!$P$2)+1),1),2),"")</f>
        <v/>
      </c>
      <c r="EW22" s="87" t="str">
        <f t="array" ref="EW22">IFERROR(INDEX(조사표[],SMALL(IF((EZ$1=조사표[개체번호])*(FC$1=조사표[줄기번호])*(EU22=조사표[착과마디]),ROW(조사표[조사일자])-ROW(생육조사!$P$2)+1),1),2),"")</f>
        <v/>
      </c>
      <c r="EX22" s="87" t="str">
        <f t="array" ref="EX22">IFERROR(INDEX(조사표[],SMALL(IF((EZ$1=조사표[개체번호])*(FC$1=조사표[줄기번호])*(EU22=조사표[열매마디]),ROW(조사표[조사일자])-ROW(생육조사!$P$2)+1),1),2),"")</f>
        <v/>
      </c>
      <c r="EY22" s="87" t="str">
        <f t="array" ref="EY22">IFERROR(INDEX(조사표[],SMALL(IF((EZ$1=조사표[개체번호])*(FC$1=조사표[줄기번호])*(EU22=조사표[수확마디]),ROW(조사표[조사일자])-ROW(생육조사!$P$2)+1),1),2),"")</f>
        <v/>
      </c>
      <c r="EZ22" s="90"/>
      <c r="FA22" s="90"/>
      <c r="FB22" s="91"/>
      <c r="FC22" s="91"/>
      <c r="FD22" s="92"/>
      <c r="FE22" s="88">
        <v>20</v>
      </c>
      <c r="FF22" s="87" t="str">
        <f t="array" ref="FF22">IFERROR(INDEX(조사표[],SMALL(IF((FJ$1=조사표[개체번호])*(FM$1=조사표[줄기번호])*(FE22=조사표[개화마디]),ROW(조사표[조사일자])-ROW(생육조사!$P$2)+1),1),2),"")</f>
        <v/>
      </c>
      <c r="FG22" s="87" t="str">
        <f t="array" ref="FG22">IFERROR(INDEX(조사표[],SMALL(IF((FJ$1=조사표[개체번호])*(FM$1=조사표[줄기번호])*(FE22=조사표[착과마디]),ROW(조사표[조사일자])-ROW(생육조사!$P$2)+1),1),2),"")</f>
        <v/>
      </c>
      <c r="FH22" s="87" t="str">
        <f t="array" ref="FH22">IFERROR(INDEX(조사표[],SMALL(IF((FJ$1=조사표[개체번호])*(FM$1=조사표[줄기번호])*(FE22=조사표[열매마디]),ROW(조사표[조사일자])-ROW(생육조사!$P$2)+1),1),2),"")</f>
        <v/>
      </c>
      <c r="FI22" s="87" t="str">
        <f t="array" ref="FI22">IFERROR(INDEX(조사표[],SMALL(IF((FJ$1=조사표[개체번호])*(FM$1=조사표[줄기번호])*(FE22=조사표[수확마디]),ROW(조사표[조사일자])-ROW(생육조사!$P$2)+1),1),2),"")</f>
        <v/>
      </c>
      <c r="FJ22" s="90"/>
      <c r="FK22" s="90"/>
      <c r="FL22" s="91"/>
      <c r="FM22" s="91"/>
      <c r="FN22" s="92"/>
      <c r="FO22" s="88">
        <v>20</v>
      </c>
      <c r="FP22" s="87" t="str">
        <f t="array" ref="FP22">IFERROR(INDEX(조사표[],SMALL(IF((FT$1=조사표[개체번호])*(FW$1=조사표[줄기번호])*(FO22=조사표[개화마디]),ROW(조사표[조사일자])-ROW(생육조사!$P$2)+1),1),2),"")</f>
        <v/>
      </c>
      <c r="FQ22" s="87" t="str">
        <f t="array" ref="FQ22">IFERROR(INDEX(조사표[],SMALL(IF((FT$1=조사표[개체번호])*(FW$1=조사표[줄기번호])*(FO22=조사표[착과마디]),ROW(조사표[조사일자])-ROW(생육조사!$P$2)+1),1),2),"")</f>
        <v/>
      </c>
      <c r="FR22" s="87" t="str">
        <f t="array" ref="FR22">IFERROR(INDEX(조사표[],SMALL(IF((FT$1=조사표[개체번호])*(FW$1=조사표[줄기번호])*(FO22=조사표[열매마디]),ROW(조사표[조사일자])-ROW(생육조사!$P$2)+1),1),2),"")</f>
        <v/>
      </c>
      <c r="FS22" s="87" t="str">
        <f t="array" ref="FS22">IFERROR(INDEX(조사표[],SMALL(IF((FT$1=조사표[개체번호])*(FW$1=조사표[줄기번호])*(FO22=조사표[수확마디]),ROW(조사표[조사일자])-ROW(생육조사!$P$2)+1),1),2),"")</f>
        <v/>
      </c>
      <c r="FT22" s="90"/>
      <c r="FU22" s="90"/>
      <c r="FV22" s="91"/>
      <c r="FW22" s="91"/>
      <c r="FX22" s="92"/>
      <c r="FY22" s="88">
        <v>20</v>
      </c>
      <c r="FZ22" s="87" t="str">
        <f t="array" ref="FZ22">IFERROR(INDEX(조사표[],SMALL(IF((GD$1=조사표[개체번호])*(GG$1=조사표[줄기번호])*(FY22=조사표[개화마디]),ROW(조사표[조사일자])-ROW(생육조사!$P$2)+1),1),2),"")</f>
        <v/>
      </c>
      <c r="GA22" s="87" t="str">
        <f t="array" ref="GA22">IFERROR(INDEX(조사표[],SMALL(IF((GD$1=조사표[개체번호])*(GG$1=조사표[줄기번호])*(FY22=조사표[착과마디]),ROW(조사표[조사일자])-ROW(생육조사!$P$2)+1),1),2),"")</f>
        <v/>
      </c>
      <c r="GB22" s="87" t="str">
        <f t="array" ref="GB22">IFERROR(INDEX(조사표[],SMALL(IF((GD$1=조사표[개체번호])*(GG$1=조사표[줄기번호])*(FY22=조사표[열매마디]),ROW(조사표[조사일자])-ROW(생육조사!$P$2)+1),1),2),"")</f>
        <v/>
      </c>
      <c r="GC22" s="87" t="str">
        <f t="array" ref="GC22">IFERROR(INDEX(조사표[],SMALL(IF((GD$1=조사표[개체번호])*(GG$1=조사표[줄기번호])*(FY22=조사표[수확마디]),ROW(조사표[조사일자])-ROW(생육조사!$P$2)+1),1),2),"")</f>
        <v/>
      </c>
      <c r="GD22" s="90"/>
      <c r="GE22" s="90"/>
      <c r="GF22" s="91"/>
      <c r="GG22" s="91"/>
      <c r="GH22" s="92"/>
      <c r="GI22" s="88">
        <v>20</v>
      </c>
      <c r="GJ22" s="87" t="str">
        <f t="array" ref="GJ22">IFERROR(INDEX(조사표[],SMALL(IF((GN$1=조사표[개체번호])*(GQ$1=조사표[줄기번호])*(GI22=조사표[개화마디]),ROW(조사표[조사일자])-ROW(생육조사!$P$2)+1),1),2),"")</f>
        <v/>
      </c>
      <c r="GK22" s="87" t="str">
        <f t="array" ref="GK22">IFERROR(INDEX(조사표[],SMALL(IF((GN$1=조사표[개체번호])*(GQ$1=조사표[줄기번호])*(GI22=조사표[착과마디]),ROW(조사표[조사일자])-ROW(생육조사!$P$2)+1),1),2),"")</f>
        <v/>
      </c>
      <c r="GL22" s="87" t="str">
        <f t="array" ref="GL22">IFERROR(INDEX(조사표[],SMALL(IF((GN$1=조사표[개체번호])*(GQ$1=조사표[줄기번호])*(GI22=조사표[열매마디]),ROW(조사표[조사일자])-ROW(생육조사!$P$2)+1),1),2),"")</f>
        <v/>
      </c>
      <c r="GM22" s="87" t="str">
        <f t="array" ref="GM22">IFERROR(INDEX(조사표[],SMALL(IF((GN$1=조사표[개체번호])*(GQ$1=조사표[줄기번호])*(GI22=조사표[수확마디]),ROW(조사표[조사일자])-ROW(생육조사!$P$2)+1),1),2),"")</f>
        <v/>
      </c>
      <c r="GN22" s="90"/>
      <c r="GO22" s="90"/>
      <c r="GP22" s="91"/>
      <c r="GQ22" s="91"/>
      <c r="GR22" s="92"/>
      <c r="GS22" s="88">
        <v>20</v>
      </c>
      <c r="GT22" s="87" t="str">
        <f t="array" ref="GT22">IFERROR(INDEX(조사표[],SMALL(IF((GX$1=조사표[개체번호])*(HA$1=조사표[줄기번호])*(GS22=조사표[개화마디]),ROW(조사표[조사일자])-ROW(생육조사!$P$2)+1),1),2),"")</f>
        <v/>
      </c>
      <c r="GU22" s="87" t="str">
        <f t="array" ref="GU22">IFERROR(INDEX(조사표[],SMALL(IF((GX$1=조사표[개체번호])*(HA$1=조사표[줄기번호])*(GS22=조사표[착과마디]),ROW(조사표[조사일자])-ROW(생육조사!$P$2)+1),1),2),"")</f>
        <v/>
      </c>
      <c r="GV22" s="87" t="str">
        <f t="array" ref="GV22">IFERROR(INDEX(조사표[],SMALL(IF((GX$1=조사표[개체번호])*(HA$1=조사표[줄기번호])*(GS22=조사표[열매마디]),ROW(조사표[조사일자])-ROW(생육조사!$P$2)+1),1),2),"")</f>
        <v/>
      </c>
      <c r="GW22" s="87" t="str">
        <f t="array" ref="GW22">IFERROR(INDEX(조사표[],SMALL(IF((GX$1=조사표[개체번호])*(HA$1=조사표[줄기번호])*(GS22=조사표[수확마디]),ROW(조사표[조사일자])-ROW(생육조사!$P$2)+1),1),2),"")</f>
        <v/>
      </c>
      <c r="GX22" s="90"/>
      <c r="GY22" s="90"/>
      <c r="GZ22" s="91"/>
      <c r="HA22" s="91"/>
      <c r="HB22" s="92"/>
      <c r="HC22" s="88">
        <v>20</v>
      </c>
      <c r="HD22" s="87" t="str">
        <f t="array" ref="HD22">IFERROR(INDEX(조사표[],SMALL(IF((HH$1=조사표[개체번호])*(HK$1=조사표[줄기번호])*(HC22=조사표[개화마디]),ROW(조사표[조사일자])-ROW(생육조사!$P$2)+1),1),2),"")</f>
        <v/>
      </c>
      <c r="HE22" s="87" t="str">
        <f t="array" ref="HE22">IFERROR(INDEX(조사표[],SMALL(IF((HH$1=조사표[개체번호])*(HK$1=조사표[줄기번호])*(HC22=조사표[착과마디]),ROW(조사표[조사일자])-ROW(생육조사!$P$2)+1),1),2),"")</f>
        <v/>
      </c>
      <c r="HF22" s="87" t="str">
        <f t="array" ref="HF22">IFERROR(INDEX(조사표[],SMALL(IF((HH$1=조사표[개체번호])*(HK$1=조사표[줄기번호])*(HC22=조사표[열매마디]),ROW(조사표[조사일자])-ROW(생육조사!$P$2)+1),1),2),"")</f>
        <v/>
      </c>
      <c r="HG22" s="87" t="str">
        <f t="array" ref="HG22">IFERROR(INDEX(조사표[],SMALL(IF((HH$1=조사표[개체번호])*(HK$1=조사표[줄기번호])*(HC22=조사표[수확마디]),ROW(조사표[조사일자])-ROW(생육조사!$P$2)+1),1),2),"")</f>
        <v/>
      </c>
      <c r="HH22" s="90"/>
      <c r="HI22" s="90"/>
      <c r="HJ22" s="91"/>
      <c r="HK22" s="91"/>
      <c r="HL22" s="92"/>
      <c r="HM22" s="93">
        <v>20</v>
      </c>
      <c r="HN22" s="87" t="str">
        <f t="array" ref="HN22">IFERROR(INDEX(조사표[],SMALL(IF((HR$1=조사표[개체번호])*(HU$1=조사표[줄기번호])*(HM22=조사표[개화마디]),ROW(조사표[조사일자])-ROW(생육조사!$P$2)+1),1),2),"")</f>
        <v/>
      </c>
      <c r="HO22" s="87" t="str">
        <f t="array" ref="HO22">IFERROR(INDEX(조사표[],SMALL(IF((HR$1=조사표[개체번호])*(HU$1=조사표[줄기번호])*(HM22=조사표[착과마디]),ROW(조사표[조사일자])-ROW(생육조사!$P$2)+1),1),2),"")</f>
        <v/>
      </c>
      <c r="HP22" s="87" t="str">
        <f t="array" ref="HP22">IFERROR(INDEX(조사표[],SMALL(IF((HR$1=조사표[개체번호])*(HU$1=조사표[줄기번호])*(HM22=조사표[열매마디]),ROW(조사표[조사일자])-ROW(생육조사!$P$2)+1),1),2),"")</f>
        <v/>
      </c>
      <c r="HQ22" s="87" t="str">
        <f t="array" ref="HQ22">IFERROR(INDEX(조사표[],SMALL(IF((HR$1=조사표[개체번호])*(HU$1=조사표[줄기번호])*(HM22=조사표[수확마디]),ROW(조사표[조사일자])-ROW(생육조사!$P$2)+1),1),2),"")</f>
        <v/>
      </c>
      <c r="HR22" s="90"/>
      <c r="HS22" s="90"/>
      <c r="HT22" s="91"/>
      <c r="HU22" s="91"/>
      <c r="HV22" s="92"/>
      <c r="HW22" s="93">
        <v>20</v>
      </c>
      <c r="HX22" s="87" t="str">
        <f t="array" ref="HX22">IFERROR(INDEX(조사표[],SMALL(IF((IB$1=조사표[개체번호])*(IE$1=조사표[줄기번호])*(HW22=조사표[개화마디]),ROW(조사표[조사일자])-ROW(생육조사!$P$2)+1),1),2),"")</f>
        <v/>
      </c>
      <c r="HY22" s="87" t="str">
        <f t="array" ref="HY22">IFERROR(INDEX(조사표[],SMALL(IF((IB$1=조사표[개체번호])*(IE$1=조사표[줄기번호])*(HW22=조사표[착과마디]),ROW(조사표[조사일자])-ROW(생육조사!$P$2)+1),1),2),"")</f>
        <v/>
      </c>
      <c r="HZ22" s="87" t="str">
        <f t="array" ref="HZ22">IFERROR(INDEX(조사표[],SMALL(IF((IB$1=조사표[개체번호])*(IE$1=조사표[줄기번호])*(HW22=조사표[열매마디]),ROW(조사표[조사일자])-ROW(생육조사!$P$2)+1),1),2),"")</f>
        <v/>
      </c>
      <c r="IA22" s="87" t="str">
        <f t="array" ref="IA22">IFERROR(INDEX(조사표[],SMALL(IF((IB$1=조사표[개체번호])*(IE$1=조사표[줄기번호])*(HW22=조사표[수확마디]),ROW(조사표[조사일자])-ROW(생육조사!$P$2)+1),1),2),"")</f>
        <v/>
      </c>
      <c r="IB22" s="90"/>
      <c r="IC22" s="90"/>
      <c r="ID22" s="91"/>
      <c r="IE22" s="91"/>
      <c r="IF22" s="92"/>
      <c r="IG22" s="93">
        <v>20</v>
      </c>
      <c r="IH22" s="87" t="str">
        <f t="array" ref="IH22">IFERROR(INDEX(조사표[],SMALL(IF((IL$1=조사표[개체번호])*(IO$1=조사표[줄기번호])*(IG22=조사표[개화마디]),ROW(조사표[조사일자])-ROW(생육조사!$P$2)+1),1),2),"")</f>
        <v/>
      </c>
      <c r="II22" s="87" t="str">
        <f t="array" ref="II22">IFERROR(INDEX(조사표[],SMALL(IF((IL$1=조사표[개체번호])*(IO$1=조사표[줄기번호])*(IG22=조사표[착과마디]),ROW(조사표[조사일자])-ROW(생육조사!$P$2)+1),1),2),"")</f>
        <v/>
      </c>
      <c r="IJ22" s="87" t="str">
        <f t="array" ref="IJ22">IFERROR(INDEX(조사표[],SMALL(IF((IL$1=조사표[개체번호])*(IO$1=조사표[줄기번호])*(IG22=조사표[열매마디]),ROW(조사표[조사일자])-ROW(생육조사!$P$2)+1),1),2),"")</f>
        <v/>
      </c>
      <c r="IK22" s="87" t="str">
        <f t="array" ref="IK22">IFERROR(INDEX(조사표[],SMALL(IF((IL$1=조사표[개체번호])*(IO$1=조사표[줄기번호])*(IG22=조사표[수확마디]),ROW(조사표[조사일자])-ROW(생육조사!$P$2)+1),1),2),"")</f>
        <v/>
      </c>
      <c r="IL22" s="90"/>
      <c r="IM22" s="90"/>
      <c r="IN22" s="91"/>
      <c r="IO22" s="91"/>
      <c r="IP22" s="92"/>
      <c r="IQ22" s="93">
        <v>20</v>
      </c>
      <c r="IR22" s="87" t="str">
        <f t="array" ref="IR22">IFERROR(INDEX(조사표[],SMALL(IF((IV$1=조사표[개체번호])*(IY$1=조사표[줄기번호])*(IQ22=조사표[개화마디]),ROW(조사표[조사일자])-ROW(생육조사!$P$2)+1),1),2),"")</f>
        <v/>
      </c>
      <c r="IS22" s="87" t="str">
        <f t="array" ref="IS22">IFERROR(INDEX(조사표[],SMALL(IF((IV$1=조사표[개체번호])*(IY$1=조사표[줄기번호])*(IQ22=조사표[착과마디]),ROW(조사표[조사일자])-ROW(생육조사!$P$2)+1),1),2),"")</f>
        <v/>
      </c>
      <c r="IT22" s="87" t="str">
        <f t="array" ref="IT22">IFERROR(INDEX(조사표[],SMALL(IF((IV$1=조사표[개체번호])*(IY$1=조사표[줄기번호])*(IQ22=조사표[열매마디]),ROW(조사표[조사일자])-ROW(생육조사!$P$2)+1),1),2),"")</f>
        <v/>
      </c>
      <c r="IU22" s="87" t="str">
        <f t="array" ref="IU22">IFERROR(INDEX(조사표[],SMALL(IF((IV$1=조사표[개체번호])*(IY$1=조사표[줄기번호])*(IQ22=조사표[수확마디]),ROW(조사표[조사일자])-ROW(생육조사!$P$2)+1),1),2),"")</f>
        <v/>
      </c>
      <c r="IV22" s="90"/>
      <c r="IW22" s="90"/>
      <c r="IX22" s="91"/>
      <c r="IY22" s="91"/>
      <c r="IZ22" s="92"/>
      <c r="JA22" s="93">
        <v>20</v>
      </c>
      <c r="JB22" s="87" t="str">
        <f t="array" ref="JB22">IFERROR(INDEX(조사표[],SMALL(IF((JF$1=조사표[개체번호])*(JI$1=조사표[줄기번호])*(JA22=조사표[개화마디]),ROW(조사표[조사일자])-ROW(생육조사!$P$2)+1),1),2),"")</f>
        <v/>
      </c>
      <c r="JC22" s="87" t="str">
        <f t="array" ref="JC22">IFERROR(INDEX(조사표[],SMALL(IF((JF$1=조사표[개체번호])*(JI$1=조사표[줄기번호])*(JA22=조사표[착과마디]),ROW(조사표[조사일자])-ROW(생육조사!$P$2)+1),1),2),"")</f>
        <v/>
      </c>
      <c r="JD22" s="87" t="str">
        <f t="array" ref="JD22">IFERROR(INDEX(조사표[],SMALL(IF((JF$1=조사표[개체번호])*(JI$1=조사표[줄기번호])*(JA22=조사표[열매마디]),ROW(조사표[조사일자])-ROW(생육조사!$P$2)+1),1),2),"")</f>
        <v/>
      </c>
      <c r="JE22" s="87" t="str">
        <f t="array" ref="JE22">IFERROR(INDEX(조사표[],SMALL(IF((JF$1=조사표[개체번호])*(JI$1=조사표[줄기번호])*(JA22=조사표[수확마디]),ROW(조사표[조사일자])-ROW(생육조사!$P$2)+1),1),2),"")</f>
        <v/>
      </c>
      <c r="JF22" s="90"/>
      <c r="JG22" s="90"/>
      <c r="JH22" s="91"/>
      <c r="JI22" s="91"/>
      <c r="JJ22" s="92"/>
      <c r="JK22" s="93">
        <v>20</v>
      </c>
      <c r="JL22" s="87" t="str">
        <f t="array" ref="JL22">IFERROR(INDEX(조사표[],SMALL(IF((JP$1=조사표[개체번호])*(JS$1=조사표[줄기번호])*(JK22=조사표[개화마디]),ROW(조사표[조사일자])-ROW(생육조사!$P$2)+1),1),2),"")</f>
        <v/>
      </c>
      <c r="JM22" s="87" t="str">
        <f t="array" ref="JM22">IFERROR(INDEX(조사표[],SMALL(IF((JP$1=조사표[개체번호])*(JS$1=조사표[줄기번호])*(JK22=조사표[착과마디]),ROW(조사표[조사일자])-ROW(생육조사!$P$2)+1),1),2),"")</f>
        <v/>
      </c>
      <c r="JN22" s="87" t="str">
        <f t="array" ref="JN22">IFERROR(INDEX(조사표[],SMALL(IF((JP$1=조사표[개체번호])*(JS$1=조사표[줄기번호])*(JK22=조사표[열매마디]),ROW(조사표[조사일자])-ROW(생육조사!$P$2)+1),1),2),"")</f>
        <v/>
      </c>
      <c r="JO22" s="87" t="str">
        <f t="array" ref="JO22">IFERROR(INDEX(조사표[],SMALL(IF((JP$1=조사표[개체번호])*(JS$1=조사표[줄기번호])*(JK22=조사표[수확마디]),ROW(조사표[조사일자])-ROW(생육조사!$P$2)+1),1),2),"")</f>
        <v/>
      </c>
      <c r="JP22" s="90"/>
      <c r="JQ22" s="90"/>
      <c r="JR22" s="91"/>
      <c r="JS22" s="91"/>
      <c r="JT22" s="92"/>
      <c r="JU22" s="93">
        <v>20</v>
      </c>
      <c r="JV22" s="87" t="str">
        <f t="array" ref="JV22">IFERROR(INDEX(조사표[],SMALL(IF((JZ$1=조사표[개체번호])*(KC$1=조사표[줄기번호])*(JU22=조사표[개화마디]),ROW(조사표[조사일자])-ROW(생육조사!$P$2)+1),1),2),"")</f>
        <v/>
      </c>
      <c r="JW22" s="87" t="str">
        <f t="array" ref="JW22">IFERROR(INDEX(조사표[],SMALL(IF((JZ$1=조사표[개체번호])*(KC$1=조사표[줄기번호])*(JU22=조사표[착과마디]),ROW(조사표[조사일자])-ROW(생육조사!$P$2)+1),1),2),"")</f>
        <v/>
      </c>
      <c r="JX22" s="87" t="str">
        <f t="array" ref="JX22">IFERROR(INDEX(조사표[],SMALL(IF((JZ$1=조사표[개체번호])*(KC$1=조사표[줄기번호])*(JU22=조사표[열매마디]),ROW(조사표[조사일자])-ROW(생육조사!$P$2)+1),1),2),"")</f>
        <v/>
      </c>
      <c r="JY22" s="87" t="str">
        <f t="array" ref="JY22">IFERROR(INDEX(조사표[],SMALL(IF((JZ$1=조사표[개체번호])*(KC$1=조사표[줄기번호])*(JU22=조사표[수확마디]),ROW(조사표[조사일자])-ROW(생육조사!$P$2)+1),1),2),"")</f>
        <v/>
      </c>
      <c r="JZ22" s="90"/>
      <c r="KA22" s="90"/>
      <c r="KB22" s="91"/>
      <c r="KC22" s="91"/>
      <c r="KD22" s="92"/>
      <c r="KE22" s="93">
        <v>20</v>
      </c>
      <c r="KF22" s="87" t="str">
        <f t="array" ref="KF22">IFERROR(INDEX(조사표[],SMALL(IF((KJ$1=조사표[개체번호])*(KM$1=조사표[줄기번호])*(KE22=조사표[개화마디]),ROW(조사표[조사일자])-ROW(생육조사!$P$2)+1),1),2),"")</f>
        <v/>
      </c>
      <c r="KG22" s="87" t="str">
        <f t="array" ref="KG22">IFERROR(INDEX(조사표[],SMALL(IF((KJ$1=조사표[개체번호])*(KM$1=조사표[줄기번호])*(KE22=조사표[착과마디]),ROW(조사표[조사일자])-ROW(생육조사!$P$2)+1),1),2),"")</f>
        <v/>
      </c>
      <c r="KH22" s="87" t="str">
        <f t="array" ref="KH22">IFERROR(INDEX(조사표[],SMALL(IF((KJ$1=조사표[개체번호])*(KM$1=조사표[줄기번호])*(KE22=조사표[열매마디]),ROW(조사표[조사일자])-ROW(생육조사!$P$2)+1),1),2),"")</f>
        <v/>
      </c>
      <c r="KI22" s="87" t="str">
        <f t="array" ref="KI22">IFERROR(INDEX(조사표[],SMALL(IF((KJ$1=조사표[개체번호])*(KM$1=조사표[줄기번호])*(KE22=조사표[수확마디]),ROW(조사표[조사일자])-ROW(생육조사!$P$2)+1),1),2),"")</f>
        <v/>
      </c>
      <c r="KJ22" s="90"/>
      <c r="KK22" s="90"/>
      <c r="KL22" s="91"/>
      <c r="KM22" s="91"/>
      <c r="KN22" s="92"/>
    </row>
    <row r="23" spans="1:300">
      <c r="A23" s="15">
        <v>21</v>
      </c>
      <c r="B23" s="6" t="str">
        <f t="array" ref="B23">IFERROR(INDEX(조사표[],SMALL(IF((F$1=조사표[개체번호])*(I$1=조사표[줄기번호])*(A23=조사표[개화마디]),ROW(조사표[조사일자])-ROW(생육조사!$P$2)+1),1),2),"")</f>
        <v/>
      </c>
      <c r="C23" s="6" t="str">
        <f t="array" ref="C23">IFERROR(INDEX(조사표[],SMALL(IF((F$1=조사표[개체번호])*(I$1=조사표[줄기번호])*(A23=조사표[착과마디]),ROW(조사표[조사일자])-ROW(생육조사!$P$2)+1),1),2),"")</f>
        <v/>
      </c>
      <c r="D23" s="6" t="str">
        <f t="array" ref="D23">IFERROR(INDEX(조사표[],SMALL(IF((F$1=조사표[개체번호])*(I$1=조사표[줄기번호])*(A23=조사표[열매마디]),ROW(조사표[조사일자])-ROW(생육조사!$P$2)+1),1),2),"")</f>
        <v/>
      </c>
      <c r="E23" s="6" t="str">
        <f t="array" ref="E23">IFERROR(INDEX(조사표[],SMALL(IF((F$1=조사표[개체번호])*(I$1=조사표[줄기번호])*(A23=조사표[수확마디]),ROW(조사표[조사일자])-ROW(생육조사!$P$2)+1),1),2),"")</f>
        <v/>
      </c>
      <c r="F23" s="19"/>
      <c r="G23" s="19"/>
      <c r="H23" s="20"/>
      <c r="I23" s="20"/>
      <c r="J23" s="21"/>
      <c r="K23" s="86">
        <v>21</v>
      </c>
      <c r="L23" s="6" t="str">
        <f t="array" ref="L23">IFERROR(INDEX(조사표[],SMALL(IF((P$1=조사표[개체번호])*(S$1=조사표[줄기번호])*(K23=조사표[개화마디]),ROW(조사표[조사일자])-ROW(생육조사!$P$2)+1),1),2),"")</f>
        <v/>
      </c>
      <c r="M23" s="6" t="str">
        <f t="array" ref="M23">IFERROR(INDEX(조사표[],SMALL(IF((P$1=조사표[개체번호])*(S$1=조사표[줄기번호])*(K23=조사표[착과마디]),ROW(조사표[조사일자])-ROW(생육조사!$P$2)+1),1),2),"")</f>
        <v/>
      </c>
      <c r="N23" s="6" t="str">
        <f t="array" ref="N23">IFERROR(INDEX(조사표[],SMALL(IF((P$1=조사표[개체번호])*(S$1=조사표[줄기번호])*(K23=조사표[열매마디]),ROW(조사표[조사일자])-ROW(생육조사!$P$2)+1),1),2),"")</f>
        <v/>
      </c>
      <c r="O23" s="6" t="str">
        <f t="array" ref="O23">IFERROR(INDEX(조사표[],SMALL(IF((P$1=조사표[개체번호])*(S$1=조사표[줄기번호])*(K23=조사표[수확마디]),ROW(조사표[조사일자])-ROW(생육조사!$P$2)+1),1),2),"")</f>
        <v/>
      </c>
      <c r="P23" s="19"/>
      <c r="Q23" s="19"/>
      <c r="R23" s="20"/>
      <c r="S23" s="20"/>
      <c r="T23" s="21"/>
      <c r="U23" s="88">
        <v>21</v>
      </c>
      <c r="V23" s="87" t="str">
        <f t="array" ref="V23">IFERROR(INDEX(조사표[],SMALL(IF((Z$1=조사표[개체번호])*(AC$1=조사표[줄기번호])*(U23=조사표[개화마디]),ROW(조사표[조사일자])-ROW(생육조사!$P$2)+1),1),2),"")</f>
        <v/>
      </c>
      <c r="W23" s="87" t="str">
        <f t="array" ref="W23">IFERROR(INDEX(조사표[],SMALL(IF((Z$1=조사표[개체번호])*(AC$1=조사표[줄기번호])*(U23=조사표[착과마디]),ROW(조사표[조사일자])-ROW(생육조사!$P$2)+1),1),2),"")</f>
        <v/>
      </c>
      <c r="X23" s="87" t="str">
        <f t="array" ref="X23">IFERROR(INDEX(조사표[],SMALL(IF((Z$1=조사표[개체번호])*(AC$1=조사표[줄기번호])*(U23=조사표[열매마디]),ROW(조사표[조사일자])-ROW(생육조사!$P$2)+1),1),2),"")</f>
        <v/>
      </c>
      <c r="Y23" s="87" t="str">
        <f t="array" ref="Y23">IFERROR(INDEX(조사표[],SMALL(IF((Z$1=조사표[개체번호])*(AC$1=조사표[줄기번호])*(U23=조사표[수확마디]),ROW(조사표[조사일자])-ROW(생육조사!$P$2)+1),1),2),"")</f>
        <v/>
      </c>
      <c r="Z23" s="90"/>
      <c r="AA23" s="90"/>
      <c r="AB23" s="91"/>
      <c r="AC23" s="91"/>
      <c r="AD23" s="92"/>
      <c r="AE23" s="88">
        <v>21</v>
      </c>
      <c r="AF23" s="87" t="str">
        <f t="array" ref="AF23">IFERROR(INDEX(조사표[],SMALL(IF((AJ$1=조사표[개체번호])*(AM$1=조사표[줄기번호])*(AE23=조사표[개화마디]),ROW(조사표[조사일자])-ROW(생육조사!$P$2)+1),1),2),"")</f>
        <v/>
      </c>
      <c r="AG23" s="87" t="str">
        <f t="array" ref="AG23">IFERROR(INDEX(조사표[],SMALL(IF((AJ$1=조사표[개체번호])*(AM$1=조사표[줄기번호])*(AE23=조사표[착과마디]),ROW(조사표[조사일자])-ROW(생육조사!$P$2)+1),1),2),"")</f>
        <v/>
      </c>
      <c r="AH23" s="87" t="str">
        <f t="array" ref="AH23">IFERROR(INDEX(조사표[],SMALL(IF((AJ$1=조사표[개체번호])*(AM$1=조사표[줄기번호])*(AE23=조사표[열매마디]),ROW(조사표[조사일자])-ROW(생육조사!$P$2)+1),1),2),"")</f>
        <v/>
      </c>
      <c r="AI23" s="87" t="str">
        <f t="array" ref="AI23">IFERROR(INDEX(조사표[],SMALL(IF((AJ$1=조사표[개체번호])*(AM$1=조사표[줄기번호])*(AE23=조사표[수확마디]),ROW(조사표[조사일자])-ROW(생육조사!$P$2)+1),1),2),"")</f>
        <v/>
      </c>
      <c r="AJ23" s="90"/>
      <c r="AK23" s="90"/>
      <c r="AL23" s="91"/>
      <c r="AM23" s="91"/>
      <c r="AN23" s="92"/>
      <c r="AO23" s="88">
        <v>21</v>
      </c>
      <c r="AP23" s="87" t="str">
        <f t="array" ref="AP23">IFERROR(INDEX(조사표[],SMALL(IF((AT$1=조사표[개체번호])*(AW$1=조사표[줄기번호])*(AO23=조사표[개화마디]),ROW(조사표[조사일자])-ROW(생육조사!$P$2)+1),1),2),"")</f>
        <v/>
      </c>
      <c r="AQ23" s="87" t="str">
        <f t="array" ref="AQ23">IFERROR(INDEX(조사표[],SMALL(IF((AT$1=조사표[개체번호])*(AW$1=조사표[줄기번호])*(AO23=조사표[착과마디]),ROW(조사표[조사일자])-ROW(생육조사!$P$2)+1),1),2),"")</f>
        <v/>
      </c>
      <c r="AR23" s="87" t="str">
        <f t="array" ref="AR23">IFERROR(INDEX(조사표[],SMALL(IF((AT$1=조사표[개체번호])*(AW$1=조사표[줄기번호])*(AO23=조사표[열매마디]),ROW(조사표[조사일자])-ROW(생육조사!$P$2)+1),1),2),"")</f>
        <v/>
      </c>
      <c r="AS23" s="87" t="str">
        <f t="array" ref="AS23">IFERROR(INDEX(조사표[],SMALL(IF((AT$1=조사표[개체번호])*(AW$1=조사표[줄기번호])*(AO23=조사표[수확마디]),ROW(조사표[조사일자])-ROW(생육조사!$P$2)+1),1),2),"")</f>
        <v/>
      </c>
      <c r="AT23" s="90"/>
      <c r="AU23" s="90"/>
      <c r="AV23" s="91"/>
      <c r="AW23" s="91"/>
      <c r="AX23" s="92"/>
      <c r="AY23" s="88">
        <v>21</v>
      </c>
      <c r="AZ23" s="87" t="str">
        <f t="array" ref="AZ23">IFERROR(INDEX(조사표[],SMALL(IF((BD$1=조사표[개체번호])*(BG$1=조사표[줄기번호])*(AY23=조사표[개화마디]),ROW(조사표[조사일자])-ROW(생육조사!$P$2)+1),1),2),"")</f>
        <v/>
      </c>
      <c r="BA23" s="87" t="str">
        <f t="array" ref="BA23">IFERROR(INDEX(조사표[],SMALL(IF((BD$1=조사표[개체번호])*(BG$1=조사표[줄기번호])*(AY23=조사표[착과마디]),ROW(조사표[조사일자])-ROW(생육조사!$P$2)+1),1),2),"")</f>
        <v/>
      </c>
      <c r="BB23" s="87" t="str">
        <f t="array" ref="BB23">IFERROR(INDEX(조사표[],SMALL(IF((BD$1=조사표[개체번호])*(BG$1=조사표[줄기번호])*(AY23=조사표[열매마디]),ROW(조사표[조사일자])-ROW(생육조사!$P$2)+1),1),2),"")</f>
        <v/>
      </c>
      <c r="BC23" s="87" t="str">
        <f t="array" ref="BC23">IFERROR(INDEX(조사표[],SMALL(IF((BD$1=조사표[개체번호])*(BG$1=조사표[줄기번호])*(AY23=조사표[수확마디]),ROW(조사표[조사일자])-ROW(생육조사!$P$2)+1),1),2),"")</f>
        <v/>
      </c>
      <c r="BD23" s="90"/>
      <c r="BE23" s="90"/>
      <c r="BF23" s="91"/>
      <c r="BG23" s="91"/>
      <c r="BH23" s="92"/>
      <c r="BI23" s="88">
        <v>21</v>
      </c>
      <c r="BJ23" s="87" t="str">
        <f t="array" ref="BJ23">IFERROR(INDEX(조사표[],SMALL(IF((BN$1=조사표[개체번호])*(BQ$1=조사표[줄기번호])*(BI23=조사표[개화마디]),ROW(조사표[조사일자])-ROW(생육조사!$P$2)+1),1),2),"")</f>
        <v/>
      </c>
      <c r="BK23" s="87" t="str">
        <f t="array" ref="BK23">IFERROR(INDEX(조사표[],SMALL(IF((BN$1=조사표[개체번호])*(BQ$1=조사표[줄기번호])*(BI23=조사표[착과마디]),ROW(조사표[조사일자])-ROW(생육조사!$P$2)+1),1),2),"")</f>
        <v/>
      </c>
      <c r="BL23" s="87" t="str">
        <f t="array" ref="BL23">IFERROR(INDEX(조사표[],SMALL(IF((BN$1=조사표[개체번호])*(BQ$1=조사표[줄기번호])*(BI23=조사표[열매마디]),ROW(조사표[조사일자])-ROW(생육조사!$P$2)+1),1),2),"")</f>
        <v/>
      </c>
      <c r="BM23" s="87" t="str">
        <f t="array" ref="BM23">IFERROR(INDEX(조사표[],SMALL(IF((BN$1=조사표[개체번호])*(BQ$1=조사표[줄기번호])*(BI23=조사표[수확마디]),ROW(조사표[조사일자])-ROW(생육조사!$P$2)+1),1),2),"")</f>
        <v/>
      </c>
      <c r="BN23" s="90"/>
      <c r="BO23" s="90"/>
      <c r="BP23" s="91"/>
      <c r="BQ23" s="91"/>
      <c r="BR23" s="92"/>
      <c r="BS23" s="88">
        <v>21</v>
      </c>
      <c r="BT23" s="87" t="str">
        <f t="array" ref="BT23">IFERROR(INDEX(조사표[],SMALL(IF((BX$1=조사표[개체번호])*(CA$1=조사표[줄기번호])*(BS23=조사표[개화마디]),ROW(조사표[조사일자])-ROW(생육조사!$P$2)+1),1),2),"")</f>
        <v/>
      </c>
      <c r="BU23" s="87" t="str">
        <f t="array" ref="BU23">IFERROR(INDEX(조사표[],SMALL(IF((BX$1=조사표[개체번호])*(CA$1=조사표[줄기번호])*(BS23=조사표[착과마디]),ROW(조사표[조사일자])-ROW(생육조사!$P$2)+1),1),2),"")</f>
        <v/>
      </c>
      <c r="BV23" s="87" t="str">
        <f t="array" ref="BV23">IFERROR(INDEX(조사표[],SMALL(IF((BX$1=조사표[개체번호])*(CA$1=조사표[줄기번호])*(BS23=조사표[열매마디]),ROW(조사표[조사일자])-ROW(생육조사!$P$2)+1),1),2),"")</f>
        <v/>
      </c>
      <c r="BW23" s="87" t="str">
        <f t="array" ref="BW23">IFERROR(INDEX(조사표[],SMALL(IF((BX$1=조사표[개체번호])*(CA$1=조사표[줄기번호])*(BS23=조사표[수확마디]),ROW(조사표[조사일자])-ROW(생육조사!$P$2)+1),1),2),"")</f>
        <v/>
      </c>
      <c r="BX23" s="90"/>
      <c r="BY23" s="90"/>
      <c r="BZ23" s="91"/>
      <c r="CA23" s="91"/>
      <c r="CB23" s="92"/>
      <c r="CC23" s="88">
        <v>21</v>
      </c>
      <c r="CD23" s="87" t="str">
        <f t="array" ref="CD23">IFERROR(INDEX(조사표[],SMALL(IF((CH$1=조사표[개체번호])*(CK$1=조사표[줄기번호])*(CC23=조사표[개화마디]),ROW(조사표[조사일자])-ROW(생육조사!$P$2)+1),1),2),"")</f>
        <v/>
      </c>
      <c r="CE23" s="87" t="str">
        <f t="array" ref="CE23">IFERROR(INDEX(조사표[],SMALL(IF((CH$1=조사표[개체번호])*(CK$1=조사표[줄기번호])*(CC23=조사표[착과마디]),ROW(조사표[조사일자])-ROW(생육조사!$P$2)+1),1),2),"")</f>
        <v/>
      </c>
      <c r="CF23" s="87" t="str">
        <f t="array" ref="CF23">IFERROR(INDEX(조사표[],SMALL(IF((CH$1=조사표[개체번호])*(CK$1=조사표[줄기번호])*(CC23=조사표[열매마디]),ROW(조사표[조사일자])-ROW(생육조사!$P$2)+1),1),2),"")</f>
        <v/>
      </c>
      <c r="CG23" s="87" t="str">
        <f t="array" ref="CG23">IFERROR(INDEX(조사표[],SMALL(IF((CH$1=조사표[개체번호])*(CK$1=조사표[줄기번호])*(CC23=조사표[수확마디]),ROW(조사표[조사일자])-ROW(생육조사!$P$2)+1),1),2),"")</f>
        <v/>
      </c>
      <c r="CH23" s="90"/>
      <c r="CI23" s="90"/>
      <c r="CJ23" s="91"/>
      <c r="CK23" s="91"/>
      <c r="CL23" s="92"/>
      <c r="CM23" s="88">
        <v>21</v>
      </c>
      <c r="CN23" s="87" t="str">
        <f t="array" ref="CN23">IFERROR(INDEX(조사표[],SMALL(IF((CR$1=조사표[개체번호])*(CU$1=조사표[줄기번호])*(CM23=조사표[개화마디]),ROW(조사표[조사일자])-ROW(생육조사!$P$2)+1),1),2),"")</f>
        <v/>
      </c>
      <c r="CO23" s="87" t="str">
        <f t="array" ref="CO23">IFERROR(INDEX(조사표[],SMALL(IF((CR$1=조사표[개체번호])*(CU$1=조사표[줄기번호])*(CM23=조사표[착과마디]),ROW(조사표[조사일자])-ROW(생육조사!$P$2)+1),1),2),"")</f>
        <v/>
      </c>
      <c r="CP23" s="87" t="str">
        <f t="array" ref="CP23">IFERROR(INDEX(조사표[],SMALL(IF((CR$1=조사표[개체번호])*(CU$1=조사표[줄기번호])*(CM23=조사표[열매마디]),ROW(조사표[조사일자])-ROW(생육조사!$P$2)+1),1),2),"")</f>
        <v/>
      </c>
      <c r="CQ23" s="87" t="str">
        <f t="array" ref="CQ23">IFERROR(INDEX(조사표[],SMALL(IF((CR$1=조사표[개체번호])*(CU$1=조사표[줄기번호])*(CM23=조사표[수확마디]),ROW(조사표[조사일자])-ROW(생육조사!$P$2)+1),1),2),"")</f>
        <v/>
      </c>
      <c r="CR23" s="90"/>
      <c r="CS23" s="90"/>
      <c r="CT23" s="91"/>
      <c r="CU23" s="91"/>
      <c r="CV23" s="92"/>
      <c r="CW23" s="88">
        <v>21</v>
      </c>
      <c r="CX23" s="87" t="str">
        <f t="array" ref="CX23">IFERROR(INDEX(조사표[],SMALL(IF((DB$1=조사표[개체번호])*(DE$1=조사표[줄기번호])*(CW23=조사표[개화마디]),ROW(조사표[조사일자])-ROW(생육조사!$P$2)+1),1),2),"")</f>
        <v/>
      </c>
      <c r="CY23" s="87" t="str">
        <f t="array" ref="CY23">IFERROR(INDEX(조사표[],SMALL(IF((DB$1=조사표[개체번호])*(DE$1=조사표[줄기번호])*(CW23=조사표[착과마디]),ROW(조사표[조사일자])-ROW(생육조사!$P$2)+1),1),2),"")</f>
        <v/>
      </c>
      <c r="CZ23" s="87" t="str">
        <f t="array" ref="CZ23">IFERROR(INDEX(조사표[],SMALL(IF((DB$1=조사표[개체번호])*(DE$1=조사표[줄기번호])*(CW23=조사표[열매마디]),ROW(조사표[조사일자])-ROW(생육조사!$P$2)+1),1),2),"")</f>
        <v/>
      </c>
      <c r="DA23" s="87" t="str">
        <f t="array" ref="DA23">IFERROR(INDEX(조사표[],SMALL(IF((DB$1=조사표[개체번호])*(DE$1=조사표[줄기번호])*(CW23=조사표[수확마디]),ROW(조사표[조사일자])-ROW(생육조사!$P$2)+1),1),2),"")</f>
        <v/>
      </c>
      <c r="DB23" s="90"/>
      <c r="DC23" s="90"/>
      <c r="DD23" s="91"/>
      <c r="DE23" s="91"/>
      <c r="DF23" s="92"/>
      <c r="DG23" s="88">
        <v>21</v>
      </c>
      <c r="DH23" s="87" t="str">
        <f t="array" ref="DH23">IFERROR(INDEX(조사표[],SMALL(IF((DL$1=조사표[개체번호])*(DO$1=조사표[줄기번호])*(DG23=조사표[개화마디]),ROW(조사표[조사일자])-ROW(생육조사!$P$2)+1),1),2),"")</f>
        <v/>
      </c>
      <c r="DI23" s="87" t="str">
        <f t="array" ref="DI23">IFERROR(INDEX(조사표[],SMALL(IF((DL$1=조사표[개체번호])*(DO$1=조사표[줄기번호])*(DG23=조사표[착과마디]),ROW(조사표[조사일자])-ROW(생육조사!$P$2)+1),1),2),"")</f>
        <v/>
      </c>
      <c r="DJ23" s="87" t="str">
        <f t="array" ref="DJ23">IFERROR(INDEX(조사표[],SMALL(IF((DL$1=조사표[개체번호])*(DO$1=조사표[줄기번호])*(DG23=조사표[열매마디]),ROW(조사표[조사일자])-ROW(생육조사!$P$2)+1),1),2),"")</f>
        <v/>
      </c>
      <c r="DK23" s="87" t="str">
        <f t="array" ref="DK23">IFERROR(INDEX(조사표[],SMALL(IF((DL$1=조사표[개체번호])*(DO$1=조사표[줄기번호])*(DG23=조사표[수확마디]),ROW(조사표[조사일자])-ROW(생육조사!$P$2)+1),1),2),"")</f>
        <v/>
      </c>
      <c r="DL23" s="90"/>
      <c r="DM23" s="90"/>
      <c r="DN23" s="91"/>
      <c r="DO23" s="91"/>
      <c r="DP23" s="92"/>
      <c r="DQ23" s="88">
        <v>21</v>
      </c>
      <c r="DR23" s="87" t="str">
        <f t="array" ref="DR23">IFERROR(INDEX(조사표[],SMALL(IF((DV$1=조사표[개체번호])*(DY$1=조사표[줄기번호])*(DQ23=조사표[개화마디]),ROW(조사표[조사일자])-ROW(생육조사!$P$2)+1),1),2),"")</f>
        <v/>
      </c>
      <c r="DS23" s="87" t="str">
        <f t="array" ref="DS23">IFERROR(INDEX(조사표[],SMALL(IF((DV$1=조사표[개체번호])*(DY$1=조사표[줄기번호])*(DQ23=조사표[착과마디]),ROW(조사표[조사일자])-ROW(생육조사!$P$2)+1),1),2),"")</f>
        <v/>
      </c>
      <c r="DT23" s="87" t="str">
        <f t="array" ref="DT23">IFERROR(INDEX(조사표[],SMALL(IF((DV$1=조사표[개체번호])*(DY$1=조사표[줄기번호])*(DQ23=조사표[열매마디]),ROW(조사표[조사일자])-ROW(생육조사!$P$2)+1),1),2),"")</f>
        <v/>
      </c>
      <c r="DU23" s="87" t="str">
        <f t="array" ref="DU23">IFERROR(INDEX(조사표[],SMALL(IF((DV$1=조사표[개체번호])*(DY$1=조사표[줄기번호])*(DQ23=조사표[수확마디]),ROW(조사표[조사일자])-ROW(생육조사!$P$2)+1),1),2),"")</f>
        <v/>
      </c>
      <c r="DV23" s="90"/>
      <c r="DW23" s="90"/>
      <c r="DX23" s="91"/>
      <c r="DY23" s="91"/>
      <c r="DZ23" s="92"/>
      <c r="EA23" s="88">
        <v>21</v>
      </c>
      <c r="EB23" s="87" t="str">
        <f t="array" ref="EB23">IFERROR(INDEX(조사표[],SMALL(IF((EF$1=조사표[개체번호])*(EI$1=조사표[줄기번호])*(EA23=조사표[개화마디]),ROW(조사표[조사일자])-ROW(생육조사!$P$2)+1),1),2),"")</f>
        <v/>
      </c>
      <c r="EC23" s="87" t="str">
        <f t="array" ref="EC23">IFERROR(INDEX(조사표[],SMALL(IF((EF$1=조사표[개체번호])*(EI$1=조사표[줄기번호])*(EA23=조사표[착과마디]),ROW(조사표[조사일자])-ROW(생육조사!$P$2)+1),1),2),"")</f>
        <v/>
      </c>
      <c r="ED23" s="87" t="str">
        <f t="array" ref="ED23">IFERROR(INDEX(조사표[],SMALL(IF((EF$1=조사표[개체번호])*(EI$1=조사표[줄기번호])*(EA23=조사표[열매마디]),ROW(조사표[조사일자])-ROW(생육조사!$P$2)+1),1),2),"")</f>
        <v/>
      </c>
      <c r="EE23" s="87" t="str">
        <f t="array" ref="EE23">IFERROR(INDEX(조사표[],SMALL(IF((EF$1=조사표[개체번호])*(EI$1=조사표[줄기번호])*(EA23=조사표[수확마디]),ROW(조사표[조사일자])-ROW(생육조사!$P$2)+1),1),2),"")</f>
        <v/>
      </c>
      <c r="EF23" s="90"/>
      <c r="EG23" s="90"/>
      <c r="EH23" s="91"/>
      <c r="EI23" s="91"/>
      <c r="EJ23" s="92"/>
      <c r="EK23" s="88">
        <v>21</v>
      </c>
      <c r="EL23" s="87" t="str">
        <f t="array" ref="EL23">IFERROR(INDEX(조사표[],SMALL(IF((EP$1=조사표[개체번호])*(ES$1=조사표[줄기번호])*(EK23=조사표[개화마디]),ROW(조사표[조사일자])-ROW(생육조사!$P$2)+1),1),2),"")</f>
        <v/>
      </c>
      <c r="EM23" s="87" t="str">
        <f t="array" ref="EM23">IFERROR(INDEX(조사표[],SMALL(IF((EP$1=조사표[개체번호])*(ES$1=조사표[줄기번호])*(EK23=조사표[착과마디]),ROW(조사표[조사일자])-ROW(생육조사!$P$2)+1),1),2),"")</f>
        <v/>
      </c>
      <c r="EN23" s="87" t="str">
        <f t="array" ref="EN23">IFERROR(INDEX(조사표[],SMALL(IF((EP$1=조사표[개체번호])*(ES$1=조사표[줄기번호])*(EK23=조사표[열매마디]),ROW(조사표[조사일자])-ROW(생육조사!$P$2)+1),1),2),"")</f>
        <v/>
      </c>
      <c r="EO23" s="87" t="str">
        <f t="array" ref="EO23">IFERROR(INDEX(조사표[],SMALL(IF((EP$1=조사표[개체번호])*(ES$1=조사표[줄기번호])*(EK23=조사표[수확마디]),ROW(조사표[조사일자])-ROW(생육조사!$P$2)+1),1),2),"")</f>
        <v/>
      </c>
      <c r="EP23" s="90"/>
      <c r="EQ23" s="90"/>
      <c r="ER23" s="91"/>
      <c r="ES23" s="91"/>
      <c r="ET23" s="92"/>
      <c r="EU23" s="88">
        <v>21</v>
      </c>
      <c r="EV23" s="87" t="str">
        <f t="array" ref="EV23">IFERROR(INDEX(조사표[],SMALL(IF((EZ$1=조사표[개체번호])*(FC$1=조사표[줄기번호])*(EU23=조사표[개화마디]),ROW(조사표[조사일자])-ROW(생육조사!$P$2)+1),1),2),"")</f>
        <v/>
      </c>
      <c r="EW23" s="87" t="str">
        <f t="array" ref="EW23">IFERROR(INDEX(조사표[],SMALL(IF((EZ$1=조사표[개체번호])*(FC$1=조사표[줄기번호])*(EU23=조사표[착과마디]),ROW(조사표[조사일자])-ROW(생육조사!$P$2)+1),1),2),"")</f>
        <v/>
      </c>
      <c r="EX23" s="87" t="str">
        <f t="array" ref="EX23">IFERROR(INDEX(조사표[],SMALL(IF((EZ$1=조사표[개체번호])*(FC$1=조사표[줄기번호])*(EU23=조사표[열매마디]),ROW(조사표[조사일자])-ROW(생육조사!$P$2)+1),1),2),"")</f>
        <v/>
      </c>
      <c r="EY23" s="87" t="str">
        <f t="array" ref="EY23">IFERROR(INDEX(조사표[],SMALL(IF((EZ$1=조사표[개체번호])*(FC$1=조사표[줄기번호])*(EU23=조사표[수확마디]),ROW(조사표[조사일자])-ROW(생육조사!$P$2)+1),1),2),"")</f>
        <v/>
      </c>
      <c r="EZ23" s="90"/>
      <c r="FA23" s="90"/>
      <c r="FB23" s="91"/>
      <c r="FC23" s="91"/>
      <c r="FD23" s="92"/>
      <c r="FE23" s="88">
        <v>21</v>
      </c>
      <c r="FF23" s="87" t="str">
        <f t="array" ref="FF23">IFERROR(INDEX(조사표[],SMALL(IF((FJ$1=조사표[개체번호])*(FM$1=조사표[줄기번호])*(FE23=조사표[개화마디]),ROW(조사표[조사일자])-ROW(생육조사!$P$2)+1),1),2),"")</f>
        <v/>
      </c>
      <c r="FG23" s="87" t="str">
        <f t="array" ref="FG23">IFERROR(INDEX(조사표[],SMALL(IF((FJ$1=조사표[개체번호])*(FM$1=조사표[줄기번호])*(FE23=조사표[착과마디]),ROW(조사표[조사일자])-ROW(생육조사!$P$2)+1),1),2),"")</f>
        <v/>
      </c>
      <c r="FH23" s="87" t="str">
        <f t="array" ref="FH23">IFERROR(INDEX(조사표[],SMALL(IF((FJ$1=조사표[개체번호])*(FM$1=조사표[줄기번호])*(FE23=조사표[열매마디]),ROW(조사표[조사일자])-ROW(생육조사!$P$2)+1),1),2),"")</f>
        <v/>
      </c>
      <c r="FI23" s="87" t="str">
        <f t="array" ref="FI23">IFERROR(INDEX(조사표[],SMALL(IF((FJ$1=조사표[개체번호])*(FM$1=조사표[줄기번호])*(FE23=조사표[수확마디]),ROW(조사표[조사일자])-ROW(생육조사!$P$2)+1),1),2),"")</f>
        <v/>
      </c>
      <c r="FJ23" s="90"/>
      <c r="FK23" s="90"/>
      <c r="FL23" s="91"/>
      <c r="FM23" s="91"/>
      <c r="FN23" s="92"/>
      <c r="FO23" s="88">
        <v>21</v>
      </c>
      <c r="FP23" s="87" t="str">
        <f t="array" ref="FP23">IFERROR(INDEX(조사표[],SMALL(IF((FT$1=조사표[개체번호])*(FW$1=조사표[줄기번호])*(FO23=조사표[개화마디]),ROW(조사표[조사일자])-ROW(생육조사!$P$2)+1),1),2),"")</f>
        <v/>
      </c>
      <c r="FQ23" s="87" t="str">
        <f t="array" ref="FQ23">IFERROR(INDEX(조사표[],SMALL(IF((FT$1=조사표[개체번호])*(FW$1=조사표[줄기번호])*(FO23=조사표[착과마디]),ROW(조사표[조사일자])-ROW(생육조사!$P$2)+1),1),2),"")</f>
        <v/>
      </c>
      <c r="FR23" s="87" t="str">
        <f t="array" ref="FR23">IFERROR(INDEX(조사표[],SMALL(IF((FT$1=조사표[개체번호])*(FW$1=조사표[줄기번호])*(FO23=조사표[열매마디]),ROW(조사표[조사일자])-ROW(생육조사!$P$2)+1),1),2),"")</f>
        <v/>
      </c>
      <c r="FS23" s="87" t="str">
        <f t="array" ref="FS23">IFERROR(INDEX(조사표[],SMALL(IF((FT$1=조사표[개체번호])*(FW$1=조사표[줄기번호])*(FO23=조사표[수확마디]),ROW(조사표[조사일자])-ROW(생육조사!$P$2)+1),1),2),"")</f>
        <v/>
      </c>
      <c r="FT23" s="90"/>
      <c r="FU23" s="90"/>
      <c r="FV23" s="91"/>
      <c r="FW23" s="91"/>
      <c r="FX23" s="92"/>
      <c r="FY23" s="88">
        <v>21</v>
      </c>
      <c r="FZ23" s="87" t="str">
        <f t="array" ref="FZ23">IFERROR(INDEX(조사표[],SMALL(IF((GD$1=조사표[개체번호])*(GG$1=조사표[줄기번호])*(FY23=조사표[개화마디]),ROW(조사표[조사일자])-ROW(생육조사!$P$2)+1),1),2),"")</f>
        <v/>
      </c>
      <c r="GA23" s="87" t="str">
        <f t="array" ref="GA23">IFERROR(INDEX(조사표[],SMALL(IF((GD$1=조사표[개체번호])*(GG$1=조사표[줄기번호])*(FY23=조사표[착과마디]),ROW(조사표[조사일자])-ROW(생육조사!$P$2)+1),1),2),"")</f>
        <v/>
      </c>
      <c r="GB23" s="87" t="str">
        <f t="array" ref="GB23">IFERROR(INDEX(조사표[],SMALL(IF((GD$1=조사표[개체번호])*(GG$1=조사표[줄기번호])*(FY23=조사표[열매마디]),ROW(조사표[조사일자])-ROW(생육조사!$P$2)+1),1),2),"")</f>
        <v/>
      </c>
      <c r="GC23" s="87" t="str">
        <f t="array" ref="GC23">IFERROR(INDEX(조사표[],SMALL(IF((GD$1=조사표[개체번호])*(GG$1=조사표[줄기번호])*(FY23=조사표[수확마디]),ROW(조사표[조사일자])-ROW(생육조사!$P$2)+1),1),2),"")</f>
        <v/>
      </c>
      <c r="GD23" s="90"/>
      <c r="GE23" s="90"/>
      <c r="GF23" s="91"/>
      <c r="GG23" s="91"/>
      <c r="GH23" s="92"/>
      <c r="GI23" s="88">
        <v>21</v>
      </c>
      <c r="GJ23" s="87" t="str">
        <f t="array" ref="GJ23">IFERROR(INDEX(조사표[],SMALL(IF((GN$1=조사표[개체번호])*(GQ$1=조사표[줄기번호])*(GI23=조사표[개화마디]),ROW(조사표[조사일자])-ROW(생육조사!$P$2)+1),1),2),"")</f>
        <v/>
      </c>
      <c r="GK23" s="87" t="str">
        <f t="array" ref="GK23">IFERROR(INDEX(조사표[],SMALL(IF((GN$1=조사표[개체번호])*(GQ$1=조사표[줄기번호])*(GI23=조사표[착과마디]),ROW(조사표[조사일자])-ROW(생육조사!$P$2)+1),1),2),"")</f>
        <v/>
      </c>
      <c r="GL23" s="87" t="str">
        <f t="array" ref="GL23">IFERROR(INDEX(조사표[],SMALL(IF((GN$1=조사표[개체번호])*(GQ$1=조사표[줄기번호])*(GI23=조사표[열매마디]),ROW(조사표[조사일자])-ROW(생육조사!$P$2)+1),1),2),"")</f>
        <v/>
      </c>
      <c r="GM23" s="87" t="str">
        <f t="array" ref="GM23">IFERROR(INDEX(조사표[],SMALL(IF((GN$1=조사표[개체번호])*(GQ$1=조사표[줄기번호])*(GI23=조사표[수확마디]),ROW(조사표[조사일자])-ROW(생육조사!$P$2)+1),1),2),"")</f>
        <v/>
      </c>
      <c r="GN23" s="90"/>
      <c r="GO23" s="90"/>
      <c r="GP23" s="91"/>
      <c r="GQ23" s="91"/>
      <c r="GR23" s="92"/>
      <c r="GS23" s="88">
        <v>21</v>
      </c>
      <c r="GT23" s="87" t="str">
        <f t="array" ref="GT23">IFERROR(INDEX(조사표[],SMALL(IF((GX$1=조사표[개체번호])*(HA$1=조사표[줄기번호])*(GS23=조사표[개화마디]),ROW(조사표[조사일자])-ROW(생육조사!$P$2)+1),1),2),"")</f>
        <v/>
      </c>
      <c r="GU23" s="87" t="str">
        <f t="array" ref="GU23">IFERROR(INDEX(조사표[],SMALL(IF((GX$1=조사표[개체번호])*(HA$1=조사표[줄기번호])*(GS23=조사표[착과마디]),ROW(조사표[조사일자])-ROW(생육조사!$P$2)+1),1),2),"")</f>
        <v/>
      </c>
      <c r="GV23" s="87" t="str">
        <f t="array" ref="GV23">IFERROR(INDEX(조사표[],SMALL(IF((GX$1=조사표[개체번호])*(HA$1=조사표[줄기번호])*(GS23=조사표[열매마디]),ROW(조사표[조사일자])-ROW(생육조사!$P$2)+1),1),2),"")</f>
        <v/>
      </c>
      <c r="GW23" s="87" t="str">
        <f t="array" ref="GW23">IFERROR(INDEX(조사표[],SMALL(IF((GX$1=조사표[개체번호])*(HA$1=조사표[줄기번호])*(GS23=조사표[수확마디]),ROW(조사표[조사일자])-ROW(생육조사!$P$2)+1),1),2),"")</f>
        <v/>
      </c>
      <c r="GX23" s="90"/>
      <c r="GY23" s="90"/>
      <c r="GZ23" s="91"/>
      <c r="HA23" s="91"/>
      <c r="HB23" s="92"/>
      <c r="HC23" s="88">
        <v>21</v>
      </c>
      <c r="HD23" s="87" t="str">
        <f t="array" ref="HD23">IFERROR(INDEX(조사표[],SMALL(IF((HH$1=조사표[개체번호])*(HK$1=조사표[줄기번호])*(HC23=조사표[개화마디]),ROW(조사표[조사일자])-ROW(생육조사!$P$2)+1),1),2),"")</f>
        <v/>
      </c>
      <c r="HE23" s="87" t="str">
        <f t="array" ref="HE23">IFERROR(INDEX(조사표[],SMALL(IF((HH$1=조사표[개체번호])*(HK$1=조사표[줄기번호])*(HC23=조사표[착과마디]),ROW(조사표[조사일자])-ROW(생육조사!$P$2)+1),1),2),"")</f>
        <v/>
      </c>
      <c r="HF23" s="87" t="str">
        <f t="array" ref="HF23">IFERROR(INDEX(조사표[],SMALL(IF((HH$1=조사표[개체번호])*(HK$1=조사표[줄기번호])*(HC23=조사표[열매마디]),ROW(조사표[조사일자])-ROW(생육조사!$P$2)+1),1),2),"")</f>
        <v/>
      </c>
      <c r="HG23" s="87" t="str">
        <f t="array" ref="HG23">IFERROR(INDEX(조사표[],SMALL(IF((HH$1=조사표[개체번호])*(HK$1=조사표[줄기번호])*(HC23=조사표[수확마디]),ROW(조사표[조사일자])-ROW(생육조사!$P$2)+1),1),2),"")</f>
        <v/>
      </c>
      <c r="HH23" s="90"/>
      <c r="HI23" s="90"/>
      <c r="HJ23" s="91"/>
      <c r="HK23" s="91"/>
      <c r="HL23" s="92"/>
      <c r="HM23" s="93">
        <v>21</v>
      </c>
      <c r="HN23" s="87" t="str">
        <f t="array" ref="HN23">IFERROR(INDEX(조사표[],SMALL(IF((HR$1=조사표[개체번호])*(HU$1=조사표[줄기번호])*(HM23=조사표[개화마디]),ROW(조사표[조사일자])-ROW(생육조사!$P$2)+1),1),2),"")</f>
        <v/>
      </c>
      <c r="HO23" s="87" t="str">
        <f t="array" ref="HO23">IFERROR(INDEX(조사표[],SMALL(IF((HR$1=조사표[개체번호])*(HU$1=조사표[줄기번호])*(HM23=조사표[착과마디]),ROW(조사표[조사일자])-ROW(생육조사!$P$2)+1),1),2),"")</f>
        <v/>
      </c>
      <c r="HP23" s="87" t="str">
        <f t="array" ref="HP23">IFERROR(INDEX(조사표[],SMALL(IF((HR$1=조사표[개체번호])*(HU$1=조사표[줄기번호])*(HM23=조사표[열매마디]),ROW(조사표[조사일자])-ROW(생육조사!$P$2)+1),1),2),"")</f>
        <v/>
      </c>
      <c r="HQ23" s="87" t="str">
        <f t="array" ref="HQ23">IFERROR(INDEX(조사표[],SMALL(IF((HR$1=조사표[개체번호])*(HU$1=조사표[줄기번호])*(HM23=조사표[수확마디]),ROW(조사표[조사일자])-ROW(생육조사!$P$2)+1),1),2),"")</f>
        <v/>
      </c>
      <c r="HR23" s="90"/>
      <c r="HS23" s="90"/>
      <c r="HT23" s="91"/>
      <c r="HU23" s="91"/>
      <c r="HV23" s="92"/>
      <c r="HW23" s="93">
        <v>21</v>
      </c>
      <c r="HX23" s="87" t="str">
        <f t="array" ref="HX23">IFERROR(INDEX(조사표[],SMALL(IF((IB$1=조사표[개체번호])*(IE$1=조사표[줄기번호])*(HW23=조사표[개화마디]),ROW(조사표[조사일자])-ROW(생육조사!$P$2)+1),1),2),"")</f>
        <v/>
      </c>
      <c r="HY23" s="87" t="str">
        <f t="array" ref="HY23">IFERROR(INDEX(조사표[],SMALL(IF((IB$1=조사표[개체번호])*(IE$1=조사표[줄기번호])*(HW23=조사표[착과마디]),ROW(조사표[조사일자])-ROW(생육조사!$P$2)+1),1),2),"")</f>
        <v/>
      </c>
      <c r="HZ23" s="87" t="str">
        <f t="array" ref="HZ23">IFERROR(INDEX(조사표[],SMALL(IF((IB$1=조사표[개체번호])*(IE$1=조사표[줄기번호])*(HW23=조사표[열매마디]),ROW(조사표[조사일자])-ROW(생육조사!$P$2)+1),1),2),"")</f>
        <v/>
      </c>
      <c r="IA23" s="87" t="str">
        <f t="array" ref="IA23">IFERROR(INDEX(조사표[],SMALL(IF((IB$1=조사표[개체번호])*(IE$1=조사표[줄기번호])*(HW23=조사표[수확마디]),ROW(조사표[조사일자])-ROW(생육조사!$P$2)+1),1),2),"")</f>
        <v/>
      </c>
      <c r="IB23" s="90"/>
      <c r="IC23" s="90"/>
      <c r="ID23" s="91"/>
      <c r="IE23" s="91"/>
      <c r="IF23" s="92"/>
      <c r="IG23" s="93">
        <v>21</v>
      </c>
      <c r="IH23" s="87" t="str">
        <f t="array" ref="IH23">IFERROR(INDEX(조사표[],SMALL(IF((IL$1=조사표[개체번호])*(IO$1=조사표[줄기번호])*(IG23=조사표[개화마디]),ROW(조사표[조사일자])-ROW(생육조사!$P$2)+1),1),2),"")</f>
        <v/>
      </c>
      <c r="II23" s="87" t="str">
        <f t="array" ref="II23">IFERROR(INDEX(조사표[],SMALL(IF((IL$1=조사표[개체번호])*(IO$1=조사표[줄기번호])*(IG23=조사표[착과마디]),ROW(조사표[조사일자])-ROW(생육조사!$P$2)+1),1),2),"")</f>
        <v/>
      </c>
      <c r="IJ23" s="87" t="str">
        <f t="array" ref="IJ23">IFERROR(INDEX(조사표[],SMALL(IF((IL$1=조사표[개체번호])*(IO$1=조사표[줄기번호])*(IG23=조사표[열매마디]),ROW(조사표[조사일자])-ROW(생육조사!$P$2)+1),1),2),"")</f>
        <v/>
      </c>
      <c r="IK23" s="87" t="str">
        <f t="array" ref="IK23">IFERROR(INDEX(조사표[],SMALL(IF((IL$1=조사표[개체번호])*(IO$1=조사표[줄기번호])*(IG23=조사표[수확마디]),ROW(조사표[조사일자])-ROW(생육조사!$P$2)+1),1),2),"")</f>
        <v/>
      </c>
      <c r="IL23" s="90"/>
      <c r="IM23" s="90"/>
      <c r="IN23" s="91"/>
      <c r="IO23" s="91"/>
      <c r="IP23" s="92"/>
      <c r="IQ23" s="93">
        <v>21</v>
      </c>
      <c r="IR23" s="87" t="str">
        <f t="array" ref="IR23">IFERROR(INDEX(조사표[],SMALL(IF((IV$1=조사표[개체번호])*(IY$1=조사표[줄기번호])*(IQ23=조사표[개화마디]),ROW(조사표[조사일자])-ROW(생육조사!$P$2)+1),1),2),"")</f>
        <v/>
      </c>
      <c r="IS23" s="87" t="str">
        <f t="array" ref="IS23">IFERROR(INDEX(조사표[],SMALL(IF((IV$1=조사표[개체번호])*(IY$1=조사표[줄기번호])*(IQ23=조사표[착과마디]),ROW(조사표[조사일자])-ROW(생육조사!$P$2)+1),1),2),"")</f>
        <v/>
      </c>
      <c r="IT23" s="87" t="str">
        <f t="array" ref="IT23">IFERROR(INDEX(조사표[],SMALL(IF((IV$1=조사표[개체번호])*(IY$1=조사표[줄기번호])*(IQ23=조사표[열매마디]),ROW(조사표[조사일자])-ROW(생육조사!$P$2)+1),1),2),"")</f>
        <v/>
      </c>
      <c r="IU23" s="87" t="str">
        <f t="array" ref="IU23">IFERROR(INDEX(조사표[],SMALL(IF((IV$1=조사표[개체번호])*(IY$1=조사표[줄기번호])*(IQ23=조사표[수확마디]),ROW(조사표[조사일자])-ROW(생육조사!$P$2)+1),1),2),"")</f>
        <v/>
      </c>
      <c r="IV23" s="90"/>
      <c r="IW23" s="90"/>
      <c r="IX23" s="91"/>
      <c r="IY23" s="91"/>
      <c r="IZ23" s="92"/>
      <c r="JA23" s="93">
        <v>21</v>
      </c>
      <c r="JB23" s="87" t="str">
        <f t="array" ref="JB23">IFERROR(INDEX(조사표[],SMALL(IF((JF$1=조사표[개체번호])*(JI$1=조사표[줄기번호])*(JA23=조사표[개화마디]),ROW(조사표[조사일자])-ROW(생육조사!$P$2)+1),1),2),"")</f>
        <v/>
      </c>
      <c r="JC23" s="87" t="str">
        <f t="array" ref="JC23">IFERROR(INDEX(조사표[],SMALL(IF((JF$1=조사표[개체번호])*(JI$1=조사표[줄기번호])*(JA23=조사표[착과마디]),ROW(조사표[조사일자])-ROW(생육조사!$P$2)+1),1),2),"")</f>
        <v/>
      </c>
      <c r="JD23" s="87" t="str">
        <f t="array" ref="JD23">IFERROR(INDEX(조사표[],SMALL(IF((JF$1=조사표[개체번호])*(JI$1=조사표[줄기번호])*(JA23=조사표[열매마디]),ROW(조사표[조사일자])-ROW(생육조사!$P$2)+1),1),2),"")</f>
        <v/>
      </c>
      <c r="JE23" s="87" t="str">
        <f t="array" ref="JE23">IFERROR(INDEX(조사표[],SMALL(IF((JF$1=조사표[개체번호])*(JI$1=조사표[줄기번호])*(JA23=조사표[수확마디]),ROW(조사표[조사일자])-ROW(생육조사!$P$2)+1),1),2),"")</f>
        <v/>
      </c>
      <c r="JF23" s="90"/>
      <c r="JG23" s="90"/>
      <c r="JH23" s="91"/>
      <c r="JI23" s="91"/>
      <c r="JJ23" s="92"/>
      <c r="JK23" s="93">
        <v>21</v>
      </c>
      <c r="JL23" s="87" t="str">
        <f t="array" ref="JL23">IFERROR(INDEX(조사표[],SMALL(IF((JP$1=조사표[개체번호])*(JS$1=조사표[줄기번호])*(JK23=조사표[개화마디]),ROW(조사표[조사일자])-ROW(생육조사!$P$2)+1),1),2),"")</f>
        <v/>
      </c>
      <c r="JM23" s="87" t="str">
        <f t="array" ref="JM23">IFERROR(INDEX(조사표[],SMALL(IF((JP$1=조사표[개체번호])*(JS$1=조사표[줄기번호])*(JK23=조사표[착과마디]),ROW(조사표[조사일자])-ROW(생육조사!$P$2)+1),1),2),"")</f>
        <v/>
      </c>
      <c r="JN23" s="87" t="str">
        <f t="array" ref="JN23">IFERROR(INDEX(조사표[],SMALL(IF((JP$1=조사표[개체번호])*(JS$1=조사표[줄기번호])*(JK23=조사표[열매마디]),ROW(조사표[조사일자])-ROW(생육조사!$P$2)+1),1),2),"")</f>
        <v/>
      </c>
      <c r="JO23" s="87" t="str">
        <f t="array" ref="JO23">IFERROR(INDEX(조사표[],SMALL(IF((JP$1=조사표[개체번호])*(JS$1=조사표[줄기번호])*(JK23=조사표[수확마디]),ROW(조사표[조사일자])-ROW(생육조사!$P$2)+1),1),2),"")</f>
        <v/>
      </c>
      <c r="JP23" s="90"/>
      <c r="JQ23" s="90"/>
      <c r="JR23" s="91"/>
      <c r="JS23" s="91"/>
      <c r="JT23" s="92"/>
      <c r="JU23" s="93">
        <v>21</v>
      </c>
      <c r="JV23" s="87" t="str">
        <f t="array" ref="JV23">IFERROR(INDEX(조사표[],SMALL(IF((JZ$1=조사표[개체번호])*(KC$1=조사표[줄기번호])*(JU23=조사표[개화마디]),ROW(조사표[조사일자])-ROW(생육조사!$P$2)+1),1),2),"")</f>
        <v/>
      </c>
      <c r="JW23" s="87" t="str">
        <f t="array" ref="JW23">IFERROR(INDEX(조사표[],SMALL(IF((JZ$1=조사표[개체번호])*(KC$1=조사표[줄기번호])*(JU23=조사표[착과마디]),ROW(조사표[조사일자])-ROW(생육조사!$P$2)+1),1),2),"")</f>
        <v/>
      </c>
      <c r="JX23" s="87" t="str">
        <f t="array" ref="JX23">IFERROR(INDEX(조사표[],SMALL(IF((JZ$1=조사표[개체번호])*(KC$1=조사표[줄기번호])*(JU23=조사표[열매마디]),ROW(조사표[조사일자])-ROW(생육조사!$P$2)+1),1),2),"")</f>
        <v/>
      </c>
      <c r="JY23" s="87" t="str">
        <f t="array" ref="JY23">IFERROR(INDEX(조사표[],SMALL(IF((JZ$1=조사표[개체번호])*(KC$1=조사표[줄기번호])*(JU23=조사표[수확마디]),ROW(조사표[조사일자])-ROW(생육조사!$P$2)+1),1),2),"")</f>
        <v/>
      </c>
      <c r="JZ23" s="90"/>
      <c r="KA23" s="90"/>
      <c r="KB23" s="91"/>
      <c r="KC23" s="91"/>
      <c r="KD23" s="92"/>
      <c r="KE23" s="93">
        <v>21</v>
      </c>
      <c r="KF23" s="87" t="str">
        <f t="array" ref="KF23">IFERROR(INDEX(조사표[],SMALL(IF((KJ$1=조사표[개체번호])*(KM$1=조사표[줄기번호])*(KE23=조사표[개화마디]),ROW(조사표[조사일자])-ROW(생육조사!$P$2)+1),1),2),"")</f>
        <v/>
      </c>
      <c r="KG23" s="87" t="str">
        <f t="array" ref="KG23">IFERROR(INDEX(조사표[],SMALL(IF((KJ$1=조사표[개체번호])*(KM$1=조사표[줄기번호])*(KE23=조사표[착과마디]),ROW(조사표[조사일자])-ROW(생육조사!$P$2)+1),1),2),"")</f>
        <v/>
      </c>
      <c r="KH23" s="87" t="str">
        <f t="array" ref="KH23">IFERROR(INDEX(조사표[],SMALL(IF((KJ$1=조사표[개체번호])*(KM$1=조사표[줄기번호])*(KE23=조사표[열매마디]),ROW(조사표[조사일자])-ROW(생육조사!$P$2)+1),1),2),"")</f>
        <v/>
      </c>
      <c r="KI23" s="87" t="str">
        <f t="array" ref="KI23">IFERROR(INDEX(조사표[],SMALL(IF((KJ$1=조사표[개체번호])*(KM$1=조사표[줄기번호])*(KE23=조사표[수확마디]),ROW(조사표[조사일자])-ROW(생육조사!$P$2)+1),1),2),"")</f>
        <v/>
      </c>
      <c r="KJ23" s="90"/>
      <c r="KK23" s="90"/>
      <c r="KL23" s="91"/>
      <c r="KM23" s="91"/>
      <c r="KN23" s="92"/>
    </row>
    <row r="24" spans="1:300">
      <c r="A24" s="15">
        <v>22</v>
      </c>
      <c r="B24" s="6" t="str">
        <f t="array" ref="B24">IFERROR(INDEX(조사표[],SMALL(IF((F$1=조사표[개체번호])*(I$1=조사표[줄기번호])*(A24=조사표[개화마디]),ROW(조사표[조사일자])-ROW(생육조사!$P$2)+1),1),2),"")</f>
        <v/>
      </c>
      <c r="C24" s="6" t="str">
        <f t="array" ref="C24">IFERROR(INDEX(조사표[],SMALL(IF((F$1=조사표[개체번호])*(I$1=조사표[줄기번호])*(A24=조사표[착과마디]),ROW(조사표[조사일자])-ROW(생육조사!$P$2)+1),1),2),"")</f>
        <v/>
      </c>
      <c r="D24" s="6" t="str">
        <f t="array" ref="D24">IFERROR(INDEX(조사표[],SMALL(IF((F$1=조사표[개체번호])*(I$1=조사표[줄기번호])*(A24=조사표[열매마디]),ROW(조사표[조사일자])-ROW(생육조사!$P$2)+1),1),2),"")</f>
        <v/>
      </c>
      <c r="E24" s="6" t="str">
        <f t="array" ref="E24">IFERROR(INDEX(조사표[],SMALL(IF((F$1=조사표[개체번호])*(I$1=조사표[줄기번호])*(A24=조사표[수확마디]),ROW(조사표[조사일자])-ROW(생육조사!$P$2)+1),1),2),"")</f>
        <v/>
      </c>
      <c r="F24" s="19"/>
      <c r="G24" s="19"/>
      <c r="H24" s="20"/>
      <c r="I24" s="20"/>
      <c r="J24" s="21"/>
      <c r="K24" s="86">
        <v>22</v>
      </c>
      <c r="L24" s="6" t="str">
        <f t="array" ref="L24">IFERROR(INDEX(조사표[],SMALL(IF((P$1=조사표[개체번호])*(S$1=조사표[줄기번호])*(K24=조사표[개화마디]),ROW(조사표[조사일자])-ROW(생육조사!$P$2)+1),1),2),"")</f>
        <v/>
      </c>
      <c r="M24" s="6" t="str">
        <f t="array" ref="M24">IFERROR(INDEX(조사표[],SMALL(IF((P$1=조사표[개체번호])*(S$1=조사표[줄기번호])*(K24=조사표[착과마디]),ROW(조사표[조사일자])-ROW(생육조사!$P$2)+1),1),2),"")</f>
        <v/>
      </c>
      <c r="N24" s="6" t="str">
        <f t="array" ref="N24">IFERROR(INDEX(조사표[],SMALL(IF((P$1=조사표[개체번호])*(S$1=조사표[줄기번호])*(K24=조사표[열매마디]),ROW(조사표[조사일자])-ROW(생육조사!$P$2)+1),1),2),"")</f>
        <v/>
      </c>
      <c r="O24" s="6" t="str">
        <f t="array" ref="O24">IFERROR(INDEX(조사표[],SMALL(IF((P$1=조사표[개체번호])*(S$1=조사표[줄기번호])*(K24=조사표[수확마디]),ROW(조사표[조사일자])-ROW(생육조사!$P$2)+1),1),2),"")</f>
        <v/>
      </c>
      <c r="P24" s="19"/>
      <c r="Q24" s="19"/>
      <c r="R24" s="20"/>
      <c r="S24" s="20"/>
      <c r="T24" s="21"/>
      <c r="U24" s="88">
        <v>22</v>
      </c>
      <c r="V24" s="87" t="str">
        <f t="array" ref="V24">IFERROR(INDEX(조사표[],SMALL(IF((Z$1=조사표[개체번호])*(AC$1=조사표[줄기번호])*(U24=조사표[개화마디]),ROW(조사표[조사일자])-ROW(생육조사!$P$2)+1),1),2),"")</f>
        <v/>
      </c>
      <c r="W24" s="87" t="str">
        <f t="array" ref="W24">IFERROR(INDEX(조사표[],SMALL(IF((Z$1=조사표[개체번호])*(AC$1=조사표[줄기번호])*(U24=조사표[착과마디]),ROW(조사표[조사일자])-ROW(생육조사!$P$2)+1),1),2),"")</f>
        <v/>
      </c>
      <c r="X24" s="87" t="str">
        <f t="array" ref="X24">IFERROR(INDEX(조사표[],SMALL(IF((Z$1=조사표[개체번호])*(AC$1=조사표[줄기번호])*(U24=조사표[열매마디]),ROW(조사표[조사일자])-ROW(생육조사!$P$2)+1),1),2),"")</f>
        <v/>
      </c>
      <c r="Y24" s="87" t="str">
        <f t="array" ref="Y24">IFERROR(INDEX(조사표[],SMALL(IF((Z$1=조사표[개체번호])*(AC$1=조사표[줄기번호])*(U24=조사표[수확마디]),ROW(조사표[조사일자])-ROW(생육조사!$P$2)+1),1),2),"")</f>
        <v/>
      </c>
      <c r="Z24" s="90"/>
      <c r="AA24" s="90"/>
      <c r="AB24" s="91"/>
      <c r="AC24" s="91"/>
      <c r="AD24" s="92"/>
      <c r="AE24" s="88">
        <v>22</v>
      </c>
      <c r="AF24" s="87" t="str">
        <f t="array" ref="AF24">IFERROR(INDEX(조사표[],SMALL(IF((AJ$1=조사표[개체번호])*(AM$1=조사표[줄기번호])*(AE24=조사표[개화마디]),ROW(조사표[조사일자])-ROW(생육조사!$P$2)+1),1),2),"")</f>
        <v/>
      </c>
      <c r="AG24" s="87" t="str">
        <f t="array" ref="AG24">IFERROR(INDEX(조사표[],SMALL(IF((AJ$1=조사표[개체번호])*(AM$1=조사표[줄기번호])*(AE24=조사표[착과마디]),ROW(조사표[조사일자])-ROW(생육조사!$P$2)+1),1),2),"")</f>
        <v/>
      </c>
      <c r="AH24" s="87" t="str">
        <f t="array" ref="AH24">IFERROR(INDEX(조사표[],SMALL(IF((AJ$1=조사표[개체번호])*(AM$1=조사표[줄기번호])*(AE24=조사표[열매마디]),ROW(조사표[조사일자])-ROW(생육조사!$P$2)+1),1),2),"")</f>
        <v/>
      </c>
      <c r="AI24" s="87" t="str">
        <f t="array" ref="AI24">IFERROR(INDEX(조사표[],SMALL(IF((AJ$1=조사표[개체번호])*(AM$1=조사표[줄기번호])*(AE24=조사표[수확마디]),ROW(조사표[조사일자])-ROW(생육조사!$P$2)+1),1),2),"")</f>
        <v/>
      </c>
      <c r="AJ24" s="90"/>
      <c r="AK24" s="90"/>
      <c r="AL24" s="91"/>
      <c r="AM24" s="91"/>
      <c r="AN24" s="92"/>
      <c r="AO24" s="88">
        <v>22</v>
      </c>
      <c r="AP24" s="87" t="str">
        <f t="array" ref="AP24">IFERROR(INDEX(조사표[],SMALL(IF((AT$1=조사표[개체번호])*(AW$1=조사표[줄기번호])*(AO24=조사표[개화마디]),ROW(조사표[조사일자])-ROW(생육조사!$P$2)+1),1),2),"")</f>
        <v/>
      </c>
      <c r="AQ24" s="87" t="str">
        <f t="array" ref="AQ24">IFERROR(INDEX(조사표[],SMALL(IF((AT$1=조사표[개체번호])*(AW$1=조사표[줄기번호])*(AO24=조사표[착과마디]),ROW(조사표[조사일자])-ROW(생육조사!$P$2)+1),1),2),"")</f>
        <v/>
      </c>
      <c r="AR24" s="87" t="str">
        <f t="array" ref="AR24">IFERROR(INDEX(조사표[],SMALL(IF((AT$1=조사표[개체번호])*(AW$1=조사표[줄기번호])*(AO24=조사표[열매마디]),ROW(조사표[조사일자])-ROW(생육조사!$P$2)+1),1),2),"")</f>
        <v/>
      </c>
      <c r="AS24" s="87" t="str">
        <f t="array" ref="AS24">IFERROR(INDEX(조사표[],SMALL(IF((AT$1=조사표[개체번호])*(AW$1=조사표[줄기번호])*(AO24=조사표[수확마디]),ROW(조사표[조사일자])-ROW(생육조사!$P$2)+1),1),2),"")</f>
        <v/>
      </c>
      <c r="AT24" s="90"/>
      <c r="AU24" s="90"/>
      <c r="AV24" s="91"/>
      <c r="AW24" s="91"/>
      <c r="AX24" s="92"/>
      <c r="AY24" s="88">
        <v>22</v>
      </c>
      <c r="AZ24" s="87" t="str">
        <f t="array" ref="AZ24">IFERROR(INDEX(조사표[],SMALL(IF((BD$1=조사표[개체번호])*(BG$1=조사표[줄기번호])*(AY24=조사표[개화마디]),ROW(조사표[조사일자])-ROW(생육조사!$P$2)+1),1),2),"")</f>
        <v/>
      </c>
      <c r="BA24" s="87" t="str">
        <f t="array" ref="BA24">IFERROR(INDEX(조사표[],SMALL(IF((BD$1=조사표[개체번호])*(BG$1=조사표[줄기번호])*(AY24=조사표[착과마디]),ROW(조사표[조사일자])-ROW(생육조사!$P$2)+1),1),2),"")</f>
        <v/>
      </c>
      <c r="BB24" s="87" t="str">
        <f t="array" ref="BB24">IFERROR(INDEX(조사표[],SMALL(IF((BD$1=조사표[개체번호])*(BG$1=조사표[줄기번호])*(AY24=조사표[열매마디]),ROW(조사표[조사일자])-ROW(생육조사!$P$2)+1),1),2),"")</f>
        <v/>
      </c>
      <c r="BC24" s="87" t="str">
        <f t="array" ref="BC24">IFERROR(INDEX(조사표[],SMALL(IF((BD$1=조사표[개체번호])*(BG$1=조사표[줄기번호])*(AY24=조사표[수확마디]),ROW(조사표[조사일자])-ROW(생육조사!$P$2)+1),1),2),"")</f>
        <v/>
      </c>
      <c r="BD24" s="90"/>
      <c r="BE24" s="90"/>
      <c r="BF24" s="91"/>
      <c r="BG24" s="91"/>
      <c r="BH24" s="92"/>
      <c r="BI24" s="88">
        <v>22</v>
      </c>
      <c r="BJ24" s="87" t="str">
        <f t="array" ref="BJ24">IFERROR(INDEX(조사표[],SMALL(IF((BN$1=조사표[개체번호])*(BQ$1=조사표[줄기번호])*(BI24=조사표[개화마디]),ROW(조사표[조사일자])-ROW(생육조사!$P$2)+1),1),2),"")</f>
        <v/>
      </c>
      <c r="BK24" s="87" t="str">
        <f t="array" ref="BK24">IFERROR(INDEX(조사표[],SMALL(IF((BN$1=조사표[개체번호])*(BQ$1=조사표[줄기번호])*(BI24=조사표[착과마디]),ROW(조사표[조사일자])-ROW(생육조사!$P$2)+1),1),2),"")</f>
        <v/>
      </c>
      <c r="BL24" s="87" t="str">
        <f t="array" ref="BL24">IFERROR(INDEX(조사표[],SMALL(IF((BN$1=조사표[개체번호])*(BQ$1=조사표[줄기번호])*(BI24=조사표[열매마디]),ROW(조사표[조사일자])-ROW(생육조사!$P$2)+1),1),2),"")</f>
        <v/>
      </c>
      <c r="BM24" s="87" t="str">
        <f t="array" ref="BM24">IFERROR(INDEX(조사표[],SMALL(IF((BN$1=조사표[개체번호])*(BQ$1=조사표[줄기번호])*(BI24=조사표[수확마디]),ROW(조사표[조사일자])-ROW(생육조사!$P$2)+1),1),2),"")</f>
        <v/>
      </c>
      <c r="BN24" s="90"/>
      <c r="BO24" s="90"/>
      <c r="BP24" s="91"/>
      <c r="BQ24" s="91"/>
      <c r="BR24" s="92"/>
      <c r="BS24" s="88">
        <v>22</v>
      </c>
      <c r="BT24" s="87" t="str">
        <f t="array" ref="BT24">IFERROR(INDEX(조사표[],SMALL(IF((BX$1=조사표[개체번호])*(CA$1=조사표[줄기번호])*(BS24=조사표[개화마디]),ROW(조사표[조사일자])-ROW(생육조사!$P$2)+1),1),2),"")</f>
        <v/>
      </c>
      <c r="BU24" s="87" t="str">
        <f t="array" ref="BU24">IFERROR(INDEX(조사표[],SMALL(IF((BX$1=조사표[개체번호])*(CA$1=조사표[줄기번호])*(BS24=조사표[착과마디]),ROW(조사표[조사일자])-ROW(생육조사!$P$2)+1),1),2),"")</f>
        <v/>
      </c>
      <c r="BV24" s="87" t="str">
        <f t="array" ref="BV24">IFERROR(INDEX(조사표[],SMALL(IF((BX$1=조사표[개체번호])*(CA$1=조사표[줄기번호])*(BS24=조사표[열매마디]),ROW(조사표[조사일자])-ROW(생육조사!$P$2)+1),1),2),"")</f>
        <v/>
      </c>
      <c r="BW24" s="87" t="str">
        <f t="array" ref="BW24">IFERROR(INDEX(조사표[],SMALL(IF((BX$1=조사표[개체번호])*(CA$1=조사표[줄기번호])*(BS24=조사표[수확마디]),ROW(조사표[조사일자])-ROW(생육조사!$P$2)+1),1),2),"")</f>
        <v/>
      </c>
      <c r="BX24" s="90"/>
      <c r="BY24" s="90"/>
      <c r="BZ24" s="91"/>
      <c r="CA24" s="91"/>
      <c r="CB24" s="92"/>
      <c r="CC24" s="88">
        <v>22</v>
      </c>
      <c r="CD24" s="87" t="str">
        <f t="array" ref="CD24">IFERROR(INDEX(조사표[],SMALL(IF((CH$1=조사표[개체번호])*(CK$1=조사표[줄기번호])*(CC24=조사표[개화마디]),ROW(조사표[조사일자])-ROW(생육조사!$P$2)+1),1),2),"")</f>
        <v/>
      </c>
      <c r="CE24" s="87" t="str">
        <f t="array" ref="CE24">IFERROR(INDEX(조사표[],SMALL(IF((CH$1=조사표[개체번호])*(CK$1=조사표[줄기번호])*(CC24=조사표[착과마디]),ROW(조사표[조사일자])-ROW(생육조사!$P$2)+1),1),2),"")</f>
        <v/>
      </c>
      <c r="CF24" s="87" t="str">
        <f t="array" ref="CF24">IFERROR(INDEX(조사표[],SMALL(IF((CH$1=조사표[개체번호])*(CK$1=조사표[줄기번호])*(CC24=조사표[열매마디]),ROW(조사표[조사일자])-ROW(생육조사!$P$2)+1),1),2),"")</f>
        <v/>
      </c>
      <c r="CG24" s="87" t="str">
        <f t="array" ref="CG24">IFERROR(INDEX(조사표[],SMALL(IF((CH$1=조사표[개체번호])*(CK$1=조사표[줄기번호])*(CC24=조사표[수확마디]),ROW(조사표[조사일자])-ROW(생육조사!$P$2)+1),1),2),"")</f>
        <v/>
      </c>
      <c r="CH24" s="90"/>
      <c r="CI24" s="90"/>
      <c r="CJ24" s="91"/>
      <c r="CK24" s="91"/>
      <c r="CL24" s="92"/>
      <c r="CM24" s="88">
        <v>22</v>
      </c>
      <c r="CN24" s="87" t="str">
        <f t="array" ref="CN24">IFERROR(INDEX(조사표[],SMALL(IF((CR$1=조사표[개체번호])*(CU$1=조사표[줄기번호])*(CM24=조사표[개화마디]),ROW(조사표[조사일자])-ROW(생육조사!$P$2)+1),1),2),"")</f>
        <v/>
      </c>
      <c r="CO24" s="87" t="str">
        <f t="array" ref="CO24">IFERROR(INDEX(조사표[],SMALL(IF((CR$1=조사표[개체번호])*(CU$1=조사표[줄기번호])*(CM24=조사표[착과마디]),ROW(조사표[조사일자])-ROW(생육조사!$P$2)+1),1),2),"")</f>
        <v/>
      </c>
      <c r="CP24" s="87" t="str">
        <f t="array" ref="CP24">IFERROR(INDEX(조사표[],SMALL(IF((CR$1=조사표[개체번호])*(CU$1=조사표[줄기번호])*(CM24=조사표[열매마디]),ROW(조사표[조사일자])-ROW(생육조사!$P$2)+1),1),2),"")</f>
        <v/>
      </c>
      <c r="CQ24" s="87" t="str">
        <f t="array" ref="CQ24">IFERROR(INDEX(조사표[],SMALL(IF((CR$1=조사표[개체번호])*(CU$1=조사표[줄기번호])*(CM24=조사표[수확마디]),ROW(조사표[조사일자])-ROW(생육조사!$P$2)+1),1),2),"")</f>
        <v/>
      </c>
      <c r="CR24" s="90"/>
      <c r="CS24" s="90"/>
      <c r="CT24" s="91"/>
      <c r="CU24" s="91"/>
      <c r="CV24" s="92"/>
      <c r="CW24" s="88">
        <v>22</v>
      </c>
      <c r="CX24" s="87" t="str">
        <f t="array" ref="CX24">IFERROR(INDEX(조사표[],SMALL(IF((DB$1=조사표[개체번호])*(DE$1=조사표[줄기번호])*(CW24=조사표[개화마디]),ROW(조사표[조사일자])-ROW(생육조사!$P$2)+1),1),2),"")</f>
        <v/>
      </c>
      <c r="CY24" s="87" t="str">
        <f t="array" ref="CY24">IFERROR(INDEX(조사표[],SMALL(IF((DB$1=조사표[개체번호])*(DE$1=조사표[줄기번호])*(CW24=조사표[착과마디]),ROW(조사표[조사일자])-ROW(생육조사!$P$2)+1),1),2),"")</f>
        <v/>
      </c>
      <c r="CZ24" s="87" t="str">
        <f t="array" ref="CZ24">IFERROR(INDEX(조사표[],SMALL(IF((DB$1=조사표[개체번호])*(DE$1=조사표[줄기번호])*(CW24=조사표[열매마디]),ROW(조사표[조사일자])-ROW(생육조사!$P$2)+1),1),2),"")</f>
        <v/>
      </c>
      <c r="DA24" s="87" t="str">
        <f t="array" ref="DA24">IFERROR(INDEX(조사표[],SMALL(IF((DB$1=조사표[개체번호])*(DE$1=조사표[줄기번호])*(CW24=조사표[수확마디]),ROW(조사표[조사일자])-ROW(생육조사!$P$2)+1),1),2),"")</f>
        <v/>
      </c>
      <c r="DB24" s="90"/>
      <c r="DC24" s="90"/>
      <c r="DD24" s="91"/>
      <c r="DE24" s="91"/>
      <c r="DF24" s="92"/>
      <c r="DG24" s="88">
        <v>22</v>
      </c>
      <c r="DH24" s="87" t="str">
        <f t="array" ref="DH24">IFERROR(INDEX(조사표[],SMALL(IF((DL$1=조사표[개체번호])*(DO$1=조사표[줄기번호])*(DG24=조사표[개화마디]),ROW(조사표[조사일자])-ROW(생육조사!$P$2)+1),1),2),"")</f>
        <v/>
      </c>
      <c r="DI24" s="87" t="str">
        <f t="array" ref="DI24">IFERROR(INDEX(조사표[],SMALL(IF((DL$1=조사표[개체번호])*(DO$1=조사표[줄기번호])*(DG24=조사표[착과마디]),ROW(조사표[조사일자])-ROW(생육조사!$P$2)+1),1),2),"")</f>
        <v/>
      </c>
      <c r="DJ24" s="87" t="str">
        <f t="array" ref="DJ24">IFERROR(INDEX(조사표[],SMALL(IF((DL$1=조사표[개체번호])*(DO$1=조사표[줄기번호])*(DG24=조사표[열매마디]),ROW(조사표[조사일자])-ROW(생육조사!$P$2)+1),1),2),"")</f>
        <v/>
      </c>
      <c r="DK24" s="87" t="str">
        <f t="array" ref="DK24">IFERROR(INDEX(조사표[],SMALL(IF((DL$1=조사표[개체번호])*(DO$1=조사표[줄기번호])*(DG24=조사표[수확마디]),ROW(조사표[조사일자])-ROW(생육조사!$P$2)+1),1),2),"")</f>
        <v/>
      </c>
      <c r="DL24" s="90"/>
      <c r="DM24" s="90"/>
      <c r="DN24" s="91"/>
      <c r="DO24" s="91"/>
      <c r="DP24" s="92"/>
      <c r="DQ24" s="88">
        <v>22</v>
      </c>
      <c r="DR24" s="87" t="str">
        <f t="array" ref="DR24">IFERROR(INDEX(조사표[],SMALL(IF((DV$1=조사표[개체번호])*(DY$1=조사표[줄기번호])*(DQ24=조사표[개화마디]),ROW(조사표[조사일자])-ROW(생육조사!$P$2)+1),1),2),"")</f>
        <v/>
      </c>
      <c r="DS24" s="87" t="str">
        <f t="array" ref="DS24">IFERROR(INDEX(조사표[],SMALL(IF((DV$1=조사표[개체번호])*(DY$1=조사표[줄기번호])*(DQ24=조사표[착과마디]),ROW(조사표[조사일자])-ROW(생육조사!$P$2)+1),1),2),"")</f>
        <v/>
      </c>
      <c r="DT24" s="87" t="str">
        <f t="array" ref="DT24">IFERROR(INDEX(조사표[],SMALL(IF((DV$1=조사표[개체번호])*(DY$1=조사표[줄기번호])*(DQ24=조사표[열매마디]),ROW(조사표[조사일자])-ROW(생육조사!$P$2)+1),1),2),"")</f>
        <v/>
      </c>
      <c r="DU24" s="87" t="str">
        <f t="array" ref="DU24">IFERROR(INDEX(조사표[],SMALL(IF((DV$1=조사표[개체번호])*(DY$1=조사표[줄기번호])*(DQ24=조사표[수확마디]),ROW(조사표[조사일자])-ROW(생육조사!$P$2)+1),1),2),"")</f>
        <v/>
      </c>
      <c r="DV24" s="90"/>
      <c r="DW24" s="90"/>
      <c r="DX24" s="91"/>
      <c r="DY24" s="91"/>
      <c r="DZ24" s="92"/>
      <c r="EA24" s="88">
        <v>22</v>
      </c>
      <c r="EB24" s="87" t="str">
        <f t="array" ref="EB24">IFERROR(INDEX(조사표[],SMALL(IF((EF$1=조사표[개체번호])*(EI$1=조사표[줄기번호])*(EA24=조사표[개화마디]),ROW(조사표[조사일자])-ROW(생육조사!$P$2)+1),1),2),"")</f>
        <v/>
      </c>
      <c r="EC24" s="87" t="str">
        <f t="array" ref="EC24">IFERROR(INDEX(조사표[],SMALL(IF((EF$1=조사표[개체번호])*(EI$1=조사표[줄기번호])*(EA24=조사표[착과마디]),ROW(조사표[조사일자])-ROW(생육조사!$P$2)+1),1),2),"")</f>
        <v/>
      </c>
      <c r="ED24" s="87" t="str">
        <f t="array" ref="ED24">IFERROR(INDEX(조사표[],SMALL(IF((EF$1=조사표[개체번호])*(EI$1=조사표[줄기번호])*(EA24=조사표[열매마디]),ROW(조사표[조사일자])-ROW(생육조사!$P$2)+1),1),2),"")</f>
        <v/>
      </c>
      <c r="EE24" s="87" t="str">
        <f t="array" ref="EE24">IFERROR(INDEX(조사표[],SMALL(IF((EF$1=조사표[개체번호])*(EI$1=조사표[줄기번호])*(EA24=조사표[수확마디]),ROW(조사표[조사일자])-ROW(생육조사!$P$2)+1),1),2),"")</f>
        <v/>
      </c>
      <c r="EF24" s="90"/>
      <c r="EG24" s="90"/>
      <c r="EH24" s="91"/>
      <c r="EI24" s="91"/>
      <c r="EJ24" s="92"/>
      <c r="EK24" s="88">
        <v>22</v>
      </c>
      <c r="EL24" s="87" t="str">
        <f t="array" ref="EL24">IFERROR(INDEX(조사표[],SMALL(IF((EP$1=조사표[개체번호])*(ES$1=조사표[줄기번호])*(EK24=조사표[개화마디]),ROW(조사표[조사일자])-ROW(생육조사!$P$2)+1),1),2),"")</f>
        <v/>
      </c>
      <c r="EM24" s="87" t="str">
        <f t="array" ref="EM24">IFERROR(INDEX(조사표[],SMALL(IF((EP$1=조사표[개체번호])*(ES$1=조사표[줄기번호])*(EK24=조사표[착과마디]),ROW(조사표[조사일자])-ROW(생육조사!$P$2)+1),1),2),"")</f>
        <v/>
      </c>
      <c r="EN24" s="87" t="str">
        <f t="array" ref="EN24">IFERROR(INDEX(조사표[],SMALL(IF((EP$1=조사표[개체번호])*(ES$1=조사표[줄기번호])*(EK24=조사표[열매마디]),ROW(조사표[조사일자])-ROW(생육조사!$P$2)+1),1),2),"")</f>
        <v/>
      </c>
      <c r="EO24" s="87" t="str">
        <f t="array" ref="EO24">IFERROR(INDEX(조사표[],SMALL(IF((EP$1=조사표[개체번호])*(ES$1=조사표[줄기번호])*(EK24=조사표[수확마디]),ROW(조사표[조사일자])-ROW(생육조사!$P$2)+1),1),2),"")</f>
        <v/>
      </c>
      <c r="EP24" s="90"/>
      <c r="EQ24" s="90"/>
      <c r="ER24" s="91"/>
      <c r="ES24" s="91"/>
      <c r="ET24" s="92"/>
      <c r="EU24" s="88">
        <v>22</v>
      </c>
      <c r="EV24" s="87" t="str">
        <f t="array" ref="EV24">IFERROR(INDEX(조사표[],SMALL(IF((EZ$1=조사표[개체번호])*(FC$1=조사표[줄기번호])*(EU24=조사표[개화마디]),ROW(조사표[조사일자])-ROW(생육조사!$P$2)+1),1),2),"")</f>
        <v/>
      </c>
      <c r="EW24" s="87" t="str">
        <f t="array" ref="EW24">IFERROR(INDEX(조사표[],SMALL(IF((EZ$1=조사표[개체번호])*(FC$1=조사표[줄기번호])*(EU24=조사표[착과마디]),ROW(조사표[조사일자])-ROW(생육조사!$P$2)+1),1),2),"")</f>
        <v/>
      </c>
      <c r="EX24" s="87" t="str">
        <f t="array" ref="EX24">IFERROR(INDEX(조사표[],SMALL(IF((EZ$1=조사표[개체번호])*(FC$1=조사표[줄기번호])*(EU24=조사표[열매마디]),ROW(조사표[조사일자])-ROW(생육조사!$P$2)+1),1),2),"")</f>
        <v/>
      </c>
      <c r="EY24" s="87" t="str">
        <f t="array" ref="EY24">IFERROR(INDEX(조사표[],SMALL(IF((EZ$1=조사표[개체번호])*(FC$1=조사표[줄기번호])*(EU24=조사표[수확마디]),ROW(조사표[조사일자])-ROW(생육조사!$P$2)+1),1),2),"")</f>
        <v/>
      </c>
      <c r="EZ24" s="90"/>
      <c r="FA24" s="90"/>
      <c r="FB24" s="91"/>
      <c r="FC24" s="91"/>
      <c r="FD24" s="92"/>
      <c r="FE24" s="88">
        <v>22</v>
      </c>
      <c r="FF24" s="87" t="str">
        <f t="array" ref="FF24">IFERROR(INDEX(조사표[],SMALL(IF((FJ$1=조사표[개체번호])*(FM$1=조사표[줄기번호])*(FE24=조사표[개화마디]),ROW(조사표[조사일자])-ROW(생육조사!$P$2)+1),1),2),"")</f>
        <v/>
      </c>
      <c r="FG24" s="87" t="str">
        <f t="array" ref="FG24">IFERROR(INDEX(조사표[],SMALL(IF((FJ$1=조사표[개체번호])*(FM$1=조사표[줄기번호])*(FE24=조사표[착과마디]),ROW(조사표[조사일자])-ROW(생육조사!$P$2)+1),1),2),"")</f>
        <v/>
      </c>
      <c r="FH24" s="87" t="str">
        <f t="array" ref="FH24">IFERROR(INDEX(조사표[],SMALL(IF((FJ$1=조사표[개체번호])*(FM$1=조사표[줄기번호])*(FE24=조사표[열매마디]),ROW(조사표[조사일자])-ROW(생육조사!$P$2)+1),1),2),"")</f>
        <v/>
      </c>
      <c r="FI24" s="87" t="str">
        <f t="array" ref="FI24">IFERROR(INDEX(조사표[],SMALL(IF((FJ$1=조사표[개체번호])*(FM$1=조사표[줄기번호])*(FE24=조사표[수확마디]),ROW(조사표[조사일자])-ROW(생육조사!$P$2)+1),1),2),"")</f>
        <v/>
      </c>
      <c r="FJ24" s="90"/>
      <c r="FK24" s="90"/>
      <c r="FL24" s="91"/>
      <c r="FM24" s="91"/>
      <c r="FN24" s="92"/>
      <c r="FO24" s="88">
        <v>22</v>
      </c>
      <c r="FP24" s="87" t="str">
        <f t="array" ref="FP24">IFERROR(INDEX(조사표[],SMALL(IF((FT$1=조사표[개체번호])*(FW$1=조사표[줄기번호])*(FO24=조사표[개화마디]),ROW(조사표[조사일자])-ROW(생육조사!$P$2)+1),1),2),"")</f>
        <v/>
      </c>
      <c r="FQ24" s="87" t="str">
        <f t="array" ref="FQ24">IFERROR(INDEX(조사표[],SMALL(IF((FT$1=조사표[개체번호])*(FW$1=조사표[줄기번호])*(FO24=조사표[착과마디]),ROW(조사표[조사일자])-ROW(생육조사!$P$2)+1),1),2),"")</f>
        <v/>
      </c>
      <c r="FR24" s="87" t="str">
        <f t="array" ref="FR24">IFERROR(INDEX(조사표[],SMALL(IF((FT$1=조사표[개체번호])*(FW$1=조사표[줄기번호])*(FO24=조사표[열매마디]),ROW(조사표[조사일자])-ROW(생육조사!$P$2)+1),1),2),"")</f>
        <v/>
      </c>
      <c r="FS24" s="87" t="str">
        <f t="array" ref="FS24">IFERROR(INDEX(조사표[],SMALL(IF((FT$1=조사표[개체번호])*(FW$1=조사표[줄기번호])*(FO24=조사표[수확마디]),ROW(조사표[조사일자])-ROW(생육조사!$P$2)+1),1),2),"")</f>
        <v/>
      </c>
      <c r="FT24" s="90"/>
      <c r="FU24" s="90"/>
      <c r="FV24" s="91"/>
      <c r="FW24" s="91"/>
      <c r="FX24" s="92"/>
      <c r="FY24" s="88">
        <v>22</v>
      </c>
      <c r="FZ24" s="87" t="str">
        <f t="array" ref="FZ24">IFERROR(INDEX(조사표[],SMALL(IF((GD$1=조사표[개체번호])*(GG$1=조사표[줄기번호])*(FY24=조사표[개화마디]),ROW(조사표[조사일자])-ROW(생육조사!$P$2)+1),1),2),"")</f>
        <v/>
      </c>
      <c r="GA24" s="87" t="str">
        <f t="array" ref="GA24">IFERROR(INDEX(조사표[],SMALL(IF((GD$1=조사표[개체번호])*(GG$1=조사표[줄기번호])*(FY24=조사표[착과마디]),ROW(조사표[조사일자])-ROW(생육조사!$P$2)+1),1),2),"")</f>
        <v/>
      </c>
      <c r="GB24" s="87" t="str">
        <f t="array" ref="GB24">IFERROR(INDEX(조사표[],SMALL(IF((GD$1=조사표[개체번호])*(GG$1=조사표[줄기번호])*(FY24=조사표[열매마디]),ROW(조사표[조사일자])-ROW(생육조사!$P$2)+1),1),2),"")</f>
        <v/>
      </c>
      <c r="GC24" s="87" t="str">
        <f t="array" ref="GC24">IFERROR(INDEX(조사표[],SMALL(IF((GD$1=조사표[개체번호])*(GG$1=조사표[줄기번호])*(FY24=조사표[수확마디]),ROW(조사표[조사일자])-ROW(생육조사!$P$2)+1),1),2),"")</f>
        <v/>
      </c>
      <c r="GD24" s="90"/>
      <c r="GE24" s="90"/>
      <c r="GF24" s="91"/>
      <c r="GG24" s="91"/>
      <c r="GH24" s="92"/>
      <c r="GI24" s="88">
        <v>22</v>
      </c>
      <c r="GJ24" s="87" t="str">
        <f t="array" ref="GJ24">IFERROR(INDEX(조사표[],SMALL(IF((GN$1=조사표[개체번호])*(GQ$1=조사표[줄기번호])*(GI24=조사표[개화마디]),ROW(조사표[조사일자])-ROW(생육조사!$P$2)+1),1),2),"")</f>
        <v/>
      </c>
      <c r="GK24" s="87" t="str">
        <f t="array" ref="GK24">IFERROR(INDEX(조사표[],SMALL(IF((GN$1=조사표[개체번호])*(GQ$1=조사표[줄기번호])*(GI24=조사표[착과마디]),ROW(조사표[조사일자])-ROW(생육조사!$P$2)+1),1),2),"")</f>
        <v/>
      </c>
      <c r="GL24" s="87" t="str">
        <f t="array" ref="GL24">IFERROR(INDEX(조사표[],SMALL(IF((GN$1=조사표[개체번호])*(GQ$1=조사표[줄기번호])*(GI24=조사표[열매마디]),ROW(조사표[조사일자])-ROW(생육조사!$P$2)+1),1),2),"")</f>
        <v/>
      </c>
      <c r="GM24" s="87" t="str">
        <f t="array" ref="GM24">IFERROR(INDEX(조사표[],SMALL(IF((GN$1=조사표[개체번호])*(GQ$1=조사표[줄기번호])*(GI24=조사표[수확마디]),ROW(조사표[조사일자])-ROW(생육조사!$P$2)+1),1),2),"")</f>
        <v/>
      </c>
      <c r="GN24" s="90"/>
      <c r="GO24" s="90"/>
      <c r="GP24" s="91"/>
      <c r="GQ24" s="91"/>
      <c r="GR24" s="92"/>
      <c r="GS24" s="88">
        <v>22</v>
      </c>
      <c r="GT24" s="87" t="str">
        <f t="array" ref="GT24">IFERROR(INDEX(조사표[],SMALL(IF((GX$1=조사표[개체번호])*(HA$1=조사표[줄기번호])*(GS24=조사표[개화마디]),ROW(조사표[조사일자])-ROW(생육조사!$P$2)+1),1),2),"")</f>
        <v/>
      </c>
      <c r="GU24" s="87" t="str">
        <f t="array" ref="GU24">IFERROR(INDEX(조사표[],SMALL(IF((GX$1=조사표[개체번호])*(HA$1=조사표[줄기번호])*(GS24=조사표[착과마디]),ROW(조사표[조사일자])-ROW(생육조사!$P$2)+1),1),2),"")</f>
        <v/>
      </c>
      <c r="GV24" s="87" t="str">
        <f t="array" ref="GV24">IFERROR(INDEX(조사표[],SMALL(IF((GX$1=조사표[개체번호])*(HA$1=조사표[줄기번호])*(GS24=조사표[열매마디]),ROW(조사표[조사일자])-ROW(생육조사!$P$2)+1),1),2),"")</f>
        <v/>
      </c>
      <c r="GW24" s="87" t="str">
        <f t="array" ref="GW24">IFERROR(INDEX(조사표[],SMALL(IF((GX$1=조사표[개체번호])*(HA$1=조사표[줄기번호])*(GS24=조사표[수확마디]),ROW(조사표[조사일자])-ROW(생육조사!$P$2)+1),1),2),"")</f>
        <v/>
      </c>
      <c r="GX24" s="90"/>
      <c r="GY24" s="90"/>
      <c r="GZ24" s="91"/>
      <c r="HA24" s="91"/>
      <c r="HB24" s="92"/>
      <c r="HC24" s="88">
        <v>22</v>
      </c>
      <c r="HD24" s="87" t="str">
        <f t="array" ref="HD24">IFERROR(INDEX(조사표[],SMALL(IF((HH$1=조사표[개체번호])*(HK$1=조사표[줄기번호])*(HC24=조사표[개화마디]),ROW(조사표[조사일자])-ROW(생육조사!$P$2)+1),1),2),"")</f>
        <v/>
      </c>
      <c r="HE24" s="87" t="str">
        <f t="array" ref="HE24">IFERROR(INDEX(조사표[],SMALL(IF((HH$1=조사표[개체번호])*(HK$1=조사표[줄기번호])*(HC24=조사표[착과마디]),ROW(조사표[조사일자])-ROW(생육조사!$P$2)+1),1),2),"")</f>
        <v/>
      </c>
      <c r="HF24" s="87" t="str">
        <f t="array" ref="HF24">IFERROR(INDEX(조사표[],SMALL(IF((HH$1=조사표[개체번호])*(HK$1=조사표[줄기번호])*(HC24=조사표[열매마디]),ROW(조사표[조사일자])-ROW(생육조사!$P$2)+1),1),2),"")</f>
        <v/>
      </c>
      <c r="HG24" s="87" t="str">
        <f t="array" ref="HG24">IFERROR(INDEX(조사표[],SMALL(IF((HH$1=조사표[개체번호])*(HK$1=조사표[줄기번호])*(HC24=조사표[수확마디]),ROW(조사표[조사일자])-ROW(생육조사!$P$2)+1),1),2),"")</f>
        <v/>
      </c>
      <c r="HH24" s="90"/>
      <c r="HI24" s="90"/>
      <c r="HJ24" s="91"/>
      <c r="HK24" s="91"/>
      <c r="HL24" s="92"/>
      <c r="HM24" s="93">
        <v>22</v>
      </c>
      <c r="HN24" s="87" t="str">
        <f t="array" ref="HN24">IFERROR(INDEX(조사표[],SMALL(IF((HR$1=조사표[개체번호])*(HU$1=조사표[줄기번호])*(HM24=조사표[개화마디]),ROW(조사표[조사일자])-ROW(생육조사!$P$2)+1),1),2),"")</f>
        <v/>
      </c>
      <c r="HO24" s="87" t="str">
        <f t="array" ref="HO24">IFERROR(INDEX(조사표[],SMALL(IF((HR$1=조사표[개체번호])*(HU$1=조사표[줄기번호])*(HM24=조사표[착과마디]),ROW(조사표[조사일자])-ROW(생육조사!$P$2)+1),1),2),"")</f>
        <v/>
      </c>
      <c r="HP24" s="87" t="str">
        <f t="array" ref="HP24">IFERROR(INDEX(조사표[],SMALL(IF((HR$1=조사표[개체번호])*(HU$1=조사표[줄기번호])*(HM24=조사표[열매마디]),ROW(조사표[조사일자])-ROW(생육조사!$P$2)+1),1),2),"")</f>
        <v/>
      </c>
      <c r="HQ24" s="87" t="str">
        <f t="array" ref="HQ24">IFERROR(INDEX(조사표[],SMALL(IF((HR$1=조사표[개체번호])*(HU$1=조사표[줄기번호])*(HM24=조사표[수확마디]),ROW(조사표[조사일자])-ROW(생육조사!$P$2)+1),1),2),"")</f>
        <v/>
      </c>
      <c r="HR24" s="90"/>
      <c r="HS24" s="90"/>
      <c r="HT24" s="91"/>
      <c r="HU24" s="91"/>
      <c r="HV24" s="92"/>
      <c r="HW24" s="93">
        <v>22</v>
      </c>
      <c r="HX24" s="87" t="str">
        <f t="array" ref="HX24">IFERROR(INDEX(조사표[],SMALL(IF((IB$1=조사표[개체번호])*(IE$1=조사표[줄기번호])*(HW24=조사표[개화마디]),ROW(조사표[조사일자])-ROW(생육조사!$P$2)+1),1),2),"")</f>
        <v/>
      </c>
      <c r="HY24" s="87" t="str">
        <f t="array" ref="HY24">IFERROR(INDEX(조사표[],SMALL(IF((IB$1=조사표[개체번호])*(IE$1=조사표[줄기번호])*(HW24=조사표[착과마디]),ROW(조사표[조사일자])-ROW(생육조사!$P$2)+1),1),2),"")</f>
        <v/>
      </c>
      <c r="HZ24" s="87" t="str">
        <f t="array" ref="HZ24">IFERROR(INDEX(조사표[],SMALL(IF((IB$1=조사표[개체번호])*(IE$1=조사표[줄기번호])*(HW24=조사표[열매마디]),ROW(조사표[조사일자])-ROW(생육조사!$P$2)+1),1),2),"")</f>
        <v/>
      </c>
      <c r="IA24" s="87" t="str">
        <f t="array" ref="IA24">IFERROR(INDEX(조사표[],SMALL(IF((IB$1=조사표[개체번호])*(IE$1=조사표[줄기번호])*(HW24=조사표[수확마디]),ROW(조사표[조사일자])-ROW(생육조사!$P$2)+1),1),2),"")</f>
        <v/>
      </c>
      <c r="IB24" s="90"/>
      <c r="IC24" s="90"/>
      <c r="ID24" s="91"/>
      <c r="IE24" s="91"/>
      <c r="IF24" s="92"/>
      <c r="IG24" s="93">
        <v>22</v>
      </c>
      <c r="IH24" s="87" t="str">
        <f t="array" ref="IH24">IFERROR(INDEX(조사표[],SMALL(IF((IL$1=조사표[개체번호])*(IO$1=조사표[줄기번호])*(IG24=조사표[개화마디]),ROW(조사표[조사일자])-ROW(생육조사!$P$2)+1),1),2),"")</f>
        <v/>
      </c>
      <c r="II24" s="87" t="str">
        <f t="array" ref="II24">IFERROR(INDEX(조사표[],SMALL(IF((IL$1=조사표[개체번호])*(IO$1=조사표[줄기번호])*(IG24=조사표[착과마디]),ROW(조사표[조사일자])-ROW(생육조사!$P$2)+1),1),2),"")</f>
        <v/>
      </c>
      <c r="IJ24" s="87" t="str">
        <f t="array" ref="IJ24">IFERROR(INDEX(조사표[],SMALL(IF((IL$1=조사표[개체번호])*(IO$1=조사표[줄기번호])*(IG24=조사표[열매마디]),ROW(조사표[조사일자])-ROW(생육조사!$P$2)+1),1),2),"")</f>
        <v/>
      </c>
      <c r="IK24" s="87" t="str">
        <f t="array" ref="IK24">IFERROR(INDEX(조사표[],SMALL(IF((IL$1=조사표[개체번호])*(IO$1=조사표[줄기번호])*(IG24=조사표[수확마디]),ROW(조사표[조사일자])-ROW(생육조사!$P$2)+1),1),2),"")</f>
        <v/>
      </c>
      <c r="IL24" s="90"/>
      <c r="IM24" s="90"/>
      <c r="IN24" s="91"/>
      <c r="IO24" s="91"/>
      <c r="IP24" s="92"/>
      <c r="IQ24" s="93">
        <v>22</v>
      </c>
      <c r="IR24" s="87" t="str">
        <f t="array" ref="IR24">IFERROR(INDEX(조사표[],SMALL(IF((IV$1=조사표[개체번호])*(IY$1=조사표[줄기번호])*(IQ24=조사표[개화마디]),ROW(조사표[조사일자])-ROW(생육조사!$P$2)+1),1),2),"")</f>
        <v/>
      </c>
      <c r="IS24" s="87" t="str">
        <f t="array" ref="IS24">IFERROR(INDEX(조사표[],SMALL(IF((IV$1=조사표[개체번호])*(IY$1=조사표[줄기번호])*(IQ24=조사표[착과마디]),ROW(조사표[조사일자])-ROW(생육조사!$P$2)+1),1),2),"")</f>
        <v/>
      </c>
      <c r="IT24" s="87" t="str">
        <f t="array" ref="IT24">IFERROR(INDEX(조사표[],SMALL(IF((IV$1=조사표[개체번호])*(IY$1=조사표[줄기번호])*(IQ24=조사표[열매마디]),ROW(조사표[조사일자])-ROW(생육조사!$P$2)+1),1),2),"")</f>
        <v/>
      </c>
      <c r="IU24" s="87" t="str">
        <f t="array" ref="IU24">IFERROR(INDEX(조사표[],SMALL(IF((IV$1=조사표[개체번호])*(IY$1=조사표[줄기번호])*(IQ24=조사표[수확마디]),ROW(조사표[조사일자])-ROW(생육조사!$P$2)+1),1),2),"")</f>
        <v/>
      </c>
      <c r="IV24" s="90"/>
      <c r="IW24" s="90"/>
      <c r="IX24" s="91"/>
      <c r="IY24" s="91"/>
      <c r="IZ24" s="92"/>
      <c r="JA24" s="93">
        <v>22</v>
      </c>
      <c r="JB24" s="87" t="str">
        <f t="array" ref="JB24">IFERROR(INDEX(조사표[],SMALL(IF((JF$1=조사표[개체번호])*(JI$1=조사표[줄기번호])*(JA24=조사표[개화마디]),ROW(조사표[조사일자])-ROW(생육조사!$P$2)+1),1),2),"")</f>
        <v/>
      </c>
      <c r="JC24" s="87" t="str">
        <f t="array" ref="JC24">IFERROR(INDEX(조사표[],SMALL(IF((JF$1=조사표[개체번호])*(JI$1=조사표[줄기번호])*(JA24=조사표[착과마디]),ROW(조사표[조사일자])-ROW(생육조사!$P$2)+1),1),2),"")</f>
        <v/>
      </c>
      <c r="JD24" s="87" t="str">
        <f t="array" ref="JD24">IFERROR(INDEX(조사표[],SMALL(IF((JF$1=조사표[개체번호])*(JI$1=조사표[줄기번호])*(JA24=조사표[열매마디]),ROW(조사표[조사일자])-ROW(생육조사!$P$2)+1),1),2),"")</f>
        <v/>
      </c>
      <c r="JE24" s="87" t="str">
        <f t="array" ref="JE24">IFERROR(INDEX(조사표[],SMALL(IF((JF$1=조사표[개체번호])*(JI$1=조사표[줄기번호])*(JA24=조사표[수확마디]),ROW(조사표[조사일자])-ROW(생육조사!$P$2)+1),1),2),"")</f>
        <v/>
      </c>
      <c r="JF24" s="90"/>
      <c r="JG24" s="90"/>
      <c r="JH24" s="91"/>
      <c r="JI24" s="91"/>
      <c r="JJ24" s="92"/>
      <c r="JK24" s="93">
        <v>22</v>
      </c>
      <c r="JL24" s="87" t="str">
        <f t="array" ref="JL24">IFERROR(INDEX(조사표[],SMALL(IF((JP$1=조사표[개체번호])*(JS$1=조사표[줄기번호])*(JK24=조사표[개화마디]),ROW(조사표[조사일자])-ROW(생육조사!$P$2)+1),1),2),"")</f>
        <v/>
      </c>
      <c r="JM24" s="87" t="str">
        <f t="array" ref="JM24">IFERROR(INDEX(조사표[],SMALL(IF((JP$1=조사표[개체번호])*(JS$1=조사표[줄기번호])*(JK24=조사표[착과마디]),ROW(조사표[조사일자])-ROW(생육조사!$P$2)+1),1),2),"")</f>
        <v/>
      </c>
      <c r="JN24" s="87" t="str">
        <f t="array" ref="JN24">IFERROR(INDEX(조사표[],SMALL(IF((JP$1=조사표[개체번호])*(JS$1=조사표[줄기번호])*(JK24=조사표[열매마디]),ROW(조사표[조사일자])-ROW(생육조사!$P$2)+1),1),2),"")</f>
        <v/>
      </c>
      <c r="JO24" s="87" t="str">
        <f t="array" ref="JO24">IFERROR(INDEX(조사표[],SMALL(IF((JP$1=조사표[개체번호])*(JS$1=조사표[줄기번호])*(JK24=조사표[수확마디]),ROW(조사표[조사일자])-ROW(생육조사!$P$2)+1),1),2),"")</f>
        <v/>
      </c>
      <c r="JP24" s="90"/>
      <c r="JQ24" s="90"/>
      <c r="JR24" s="91"/>
      <c r="JS24" s="91"/>
      <c r="JT24" s="92"/>
      <c r="JU24" s="93">
        <v>22</v>
      </c>
      <c r="JV24" s="87" t="str">
        <f t="array" ref="JV24">IFERROR(INDEX(조사표[],SMALL(IF((JZ$1=조사표[개체번호])*(KC$1=조사표[줄기번호])*(JU24=조사표[개화마디]),ROW(조사표[조사일자])-ROW(생육조사!$P$2)+1),1),2),"")</f>
        <v/>
      </c>
      <c r="JW24" s="87" t="str">
        <f t="array" ref="JW24">IFERROR(INDEX(조사표[],SMALL(IF((JZ$1=조사표[개체번호])*(KC$1=조사표[줄기번호])*(JU24=조사표[착과마디]),ROW(조사표[조사일자])-ROW(생육조사!$P$2)+1),1),2),"")</f>
        <v/>
      </c>
      <c r="JX24" s="87" t="str">
        <f t="array" ref="JX24">IFERROR(INDEX(조사표[],SMALL(IF((JZ$1=조사표[개체번호])*(KC$1=조사표[줄기번호])*(JU24=조사표[열매마디]),ROW(조사표[조사일자])-ROW(생육조사!$P$2)+1),1),2),"")</f>
        <v/>
      </c>
      <c r="JY24" s="87" t="str">
        <f t="array" ref="JY24">IFERROR(INDEX(조사표[],SMALL(IF((JZ$1=조사표[개체번호])*(KC$1=조사표[줄기번호])*(JU24=조사표[수확마디]),ROW(조사표[조사일자])-ROW(생육조사!$P$2)+1),1),2),"")</f>
        <v/>
      </c>
      <c r="JZ24" s="90"/>
      <c r="KA24" s="90"/>
      <c r="KB24" s="91"/>
      <c r="KC24" s="91"/>
      <c r="KD24" s="92"/>
      <c r="KE24" s="93">
        <v>22</v>
      </c>
      <c r="KF24" s="87" t="str">
        <f t="array" ref="KF24">IFERROR(INDEX(조사표[],SMALL(IF((KJ$1=조사표[개체번호])*(KM$1=조사표[줄기번호])*(KE24=조사표[개화마디]),ROW(조사표[조사일자])-ROW(생육조사!$P$2)+1),1),2),"")</f>
        <v/>
      </c>
      <c r="KG24" s="87" t="str">
        <f t="array" ref="KG24">IFERROR(INDEX(조사표[],SMALL(IF((KJ$1=조사표[개체번호])*(KM$1=조사표[줄기번호])*(KE24=조사표[착과마디]),ROW(조사표[조사일자])-ROW(생육조사!$P$2)+1),1),2),"")</f>
        <v/>
      </c>
      <c r="KH24" s="87" t="str">
        <f t="array" ref="KH24">IFERROR(INDEX(조사표[],SMALL(IF((KJ$1=조사표[개체번호])*(KM$1=조사표[줄기번호])*(KE24=조사표[열매마디]),ROW(조사표[조사일자])-ROW(생육조사!$P$2)+1),1),2),"")</f>
        <v/>
      </c>
      <c r="KI24" s="87" t="str">
        <f t="array" ref="KI24">IFERROR(INDEX(조사표[],SMALL(IF((KJ$1=조사표[개체번호])*(KM$1=조사표[줄기번호])*(KE24=조사표[수확마디]),ROW(조사표[조사일자])-ROW(생육조사!$P$2)+1),1),2),"")</f>
        <v/>
      </c>
      <c r="KJ24" s="90"/>
      <c r="KK24" s="90"/>
      <c r="KL24" s="91"/>
      <c r="KM24" s="91"/>
      <c r="KN24" s="92"/>
    </row>
    <row r="25" spans="1:300">
      <c r="A25" s="15">
        <v>23</v>
      </c>
      <c r="B25" s="6" t="str">
        <f t="array" ref="B25">IFERROR(INDEX(조사표[],SMALL(IF((F$1=조사표[개체번호])*(I$1=조사표[줄기번호])*(A25=조사표[개화마디]),ROW(조사표[조사일자])-ROW(생육조사!$P$2)+1),1),2),"")</f>
        <v/>
      </c>
      <c r="C25" s="6" t="str">
        <f t="array" ref="C25">IFERROR(INDEX(조사표[],SMALL(IF((F$1=조사표[개체번호])*(I$1=조사표[줄기번호])*(A25=조사표[착과마디]),ROW(조사표[조사일자])-ROW(생육조사!$P$2)+1),1),2),"")</f>
        <v/>
      </c>
      <c r="D25" s="6" t="str">
        <f t="array" ref="D25">IFERROR(INDEX(조사표[],SMALL(IF((F$1=조사표[개체번호])*(I$1=조사표[줄기번호])*(A25=조사표[열매마디]),ROW(조사표[조사일자])-ROW(생육조사!$P$2)+1),1),2),"")</f>
        <v/>
      </c>
      <c r="E25" s="6" t="str">
        <f t="array" ref="E25">IFERROR(INDEX(조사표[],SMALL(IF((F$1=조사표[개체번호])*(I$1=조사표[줄기번호])*(A25=조사표[수확마디]),ROW(조사표[조사일자])-ROW(생육조사!$P$2)+1),1),2),"")</f>
        <v/>
      </c>
      <c r="F25" s="19"/>
      <c r="G25" s="19"/>
      <c r="H25" s="20"/>
      <c r="I25" s="20"/>
      <c r="J25" s="21"/>
      <c r="K25" s="86">
        <v>23</v>
      </c>
      <c r="L25" s="6" t="str">
        <f t="array" ref="L25">IFERROR(INDEX(조사표[],SMALL(IF((P$1=조사표[개체번호])*(S$1=조사표[줄기번호])*(K25=조사표[개화마디]),ROW(조사표[조사일자])-ROW(생육조사!$P$2)+1),1),2),"")</f>
        <v/>
      </c>
      <c r="M25" s="6" t="str">
        <f t="array" ref="M25">IFERROR(INDEX(조사표[],SMALL(IF((P$1=조사표[개체번호])*(S$1=조사표[줄기번호])*(K25=조사표[착과마디]),ROW(조사표[조사일자])-ROW(생육조사!$P$2)+1),1),2),"")</f>
        <v/>
      </c>
      <c r="N25" s="6" t="str">
        <f t="array" ref="N25">IFERROR(INDEX(조사표[],SMALL(IF((P$1=조사표[개체번호])*(S$1=조사표[줄기번호])*(K25=조사표[열매마디]),ROW(조사표[조사일자])-ROW(생육조사!$P$2)+1),1),2),"")</f>
        <v/>
      </c>
      <c r="O25" s="6" t="str">
        <f t="array" ref="O25">IFERROR(INDEX(조사표[],SMALL(IF((P$1=조사표[개체번호])*(S$1=조사표[줄기번호])*(K25=조사표[수확마디]),ROW(조사표[조사일자])-ROW(생육조사!$P$2)+1),1),2),"")</f>
        <v/>
      </c>
      <c r="P25" s="19"/>
      <c r="Q25" s="19"/>
      <c r="R25" s="20"/>
      <c r="S25" s="20"/>
      <c r="T25" s="21"/>
      <c r="U25" s="88">
        <v>23</v>
      </c>
      <c r="V25" s="87" t="str">
        <f t="array" ref="V25">IFERROR(INDEX(조사표[],SMALL(IF((Z$1=조사표[개체번호])*(AC$1=조사표[줄기번호])*(U25=조사표[개화마디]),ROW(조사표[조사일자])-ROW(생육조사!$P$2)+1),1),2),"")</f>
        <v/>
      </c>
      <c r="W25" s="87" t="str">
        <f t="array" ref="W25">IFERROR(INDEX(조사표[],SMALL(IF((Z$1=조사표[개체번호])*(AC$1=조사표[줄기번호])*(U25=조사표[착과마디]),ROW(조사표[조사일자])-ROW(생육조사!$P$2)+1),1),2),"")</f>
        <v/>
      </c>
      <c r="X25" s="87" t="str">
        <f t="array" ref="X25">IFERROR(INDEX(조사표[],SMALL(IF((Z$1=조사표[개체번호])*(AC$1=조사표[줄기번호])*(U25=조사표[열매마디]),ROW(조사표[조사일자])-ROW(생육조사!$P$2)+1),1),2),"")</f>
        <v/>
      </c>
      <c r="Y25" s="87" t="str">
        <f t="array" ref="Y25">IFERROR(INDEX(조사표[],SMALL(IF((Z$1=조사표[개체번호])*(AC$1=조사표[줄기번호])*(U25=조사표[수확마디]),ROW(조사표[조사일자])-ROW(생육조사!$P$2)+1),1),2),"")</f>
        <v/>
      </c>
      <c r="Z25" s="90"/>
      <c r="AA25" s="90"/>
      <c r="AB25" s="91"/>
      <c r="AC25" s="91"/>
      <c r="AD25" s="92"/>
      <c r="AE25" s="88">
        <v>23</v>
      </c>
      <c r="AF25" s="87" t="str">
        <f t="array" ref="AF25">IFERROR(INDEX(조사표[],SMALL(IF((AJ$1=조사표[개체번호])*(AM$1=조사표[줄기번호])*(AE25=조사표[개화마디]),ROW(조사표[조사일자])-ROW(생육조사!$P$2)+1),1),2),"")</f>
        <v/>
      </c>
      <c r="AG25" s="87" t="str">
        <f t="array" ref="AG25">IFERROR(INDEX(조사표[],SMALL(IF((AJ$1=조사표[개체번호])*(AM$1=조사표[줄기번호])*(AE25=조사표[착과마디]),ROW(조사표[조사일자])-ROW(생육조사!$P$2)+1),1),2),"")</f>
        <v/>
      </c>
      <c r="AH25" s="87" t="str">
        <f t="array" ref="AH25">IFERROR(INDEX(조사표[],SMALL(IF((AJ$1=조사표[개체번호])*(AM$1=조사표[줄기번호])*(AE25=조사표[열매마디]),ROW(조사표[조사일자])-ROW(생육조사!$P$2)+1),1),2),"")</f>
        <v/>
      </c>
      <c r="AI25" s="87" t="str">
        <f t="array" ref="AI25">IFERROR(INDEX(조사표[],SMALL(IF((AJ$1=조사표[개체번호])*(AM$1=조사표[줄기번호])*(AE25=조사표[수확마디]),ROW(조사표[조사일자])-ROW(생육조사!$P$2)+1),1),2),"")</f>
        <v/>
      </c>
      <c r="AJ25" s="90"/>
      <c r="AK25" s="90"/>
      <c r="AL25" s="91"/>
      <c r="AM25" s="91"/>
      <c r="AN25" s="92"/>
      <c r="AO25" s="88">
        <v>23</v>
      </c>
      <c r="AP25" s="87" t="str">
        <f t="array" ref="AP25">IFERROR(INDEX(조사표[],SMALL(IF((AT$1=조사표[개체번호])*(AW$1=조사표[줄기번호])*(AO25=조사표[개화마디]),ROW(조사표[조사일자])-ROW(생육조사!$P$2)+1),1),2),"")</f>
        <v/>
      </c>
      <c r="AQ25" s="87" t="str">
        <f t="array" ref="AQ25">IFERROR(INDEX(조사표[],SMALL(IF((AT$1=조사표[개체번호])*(AW$1=조사표[줄기번호])*(AO25=조사표[착과마디]),ROW(조사표[조사일자])-ROW(생육조사!$P$2)+1),1),2),"")</f>
        <v/>
      </c>
      <c r="AR25" s="87" t="str">
        <f t="array" ref="AR25">IFERROR(INDEX(조사표[],SMALL(IF((AT$1=조사표[개체번호])*(AW$1=조사표[줄기번호])*(AO25=조사표[열매마디]),ROW(조사표[조사일자])-ROW(생육조사!$P$2)+1),1),2),"")</f>
        <v/>
      </c>
      <c r="AS25" s="87" t="str">
        <f t="array" ref="AS25">IFERROR(INDEX(조사표[],SMALL(IF((AT$1=조사표[개체번호])*(AW$1=조사표[줄기번호])*(AO25=조사표[수확마디]),ROW(조사표[조사일자])-ROW(생육조사!$P$2)+1),1),2),"")</f>
        <v/>
      </c>
      <c r="AT25" s="90"/>
      <c r="AU25" s="90"/>
      <c r="AV25" s="91"/>
      <c r="AW25" s="91"/>
      <c r="AX25" s="92"/>
      <c r="AY25" s="88">
        <v>23</v>
      </c>
      <c r="AZ25" s="87" t="str">
        <f t="array" ref="AZ25">IFERROR(INDEX(조사표[],SMALL(IF((BD$1=조사표[개체번호])*(BG$1=조사표[줄기번호])*(AY25=조사표[개화마디]),ROW(조사표[조사일자])-ROW(생육조사!$P$2)+1),1),2),"")</f>
        <v/>
      </c>
      <c r="BA25" s="87" t="str">
        <f t="array" ref="BA25">IFERROR(INDEX(조사표[],SMALL(IF((BD$1=조사표[개체번호])*(BG$1=조사표[줄기번호])*(AY25=조사표[착과마디]),ROW(조사표[조사일자])-ROW(생육조사!$P$2)+1),1),2),"")</f>
        <v/>
      </c>
      <c r="BB25" s="87" t="str">
        <f t="array" ref="BB25">IFERROR(INDEX(조사표[],SMALL(IF((BD$1=조사표[개체번호])*(BG$1=조사표[줄기번호])*(AY25=조사표[열매마디]),ROW(조사표[조사일자])-ROW(생육조사!$P$2)+1),1),2),"")</f>
        <v/>
      </c>
      <c r="BC25" s="87" t="str">
        <f t="array" ref="BC25">IFERROR(INDEX(조사표[],SMALL(IF((BD$1=조사표[개체번호])*(BG$1=조사표[줄기번호])*(AY25=조사표[수확마디]),ROW(조사표[조사일자])-ROW(생육조사!$P$2)+1),1),2),"")</f>
        <v/>
      </c>
      <c r="BD25" s="90"/>
      <c r="BE25" s="90"/>
      <c r="BF25" s="91"/>
      <c r="BG25" s="91"/>
      <c r="BH25" s="92"/>
      <c r="BI25" s="88">
        <v>23</v>
      </c>
      <c r="BJ25" s="87" t="str">
        <f t="array" ref="BJ25">IFERROR(INDEX(조사표[],SMALL(IF((BN$1=조사표[개체번호])*(BQ$1=조사표[줄기번호])*(BI25=조사표[개화마디]),ROW(조사표[조사일자])-ROW(생육조사!$P$2)+1),1),2),"")</f>
        <v/>
      </c>
      <c r="BK25" s="87" t="str">
        <f t="array" ref="BK25">IFERROR(INDEX(조사표[],SMALL(IF((BN$1=조사표[개체번호])*(BQ$1=조사표[줄기번호])*(BI25=조사표[착과마디]),ROW(조사표[조사일자])-ROW(생육조사!$P$2)+1),1),2),"")</f>
        <v/>
      </c>
      <c r="BL25" s="87" t="str">
        <f t="array" ref="BL25">IFERROR(INDEX(조사표[],SMALL(IF((BN$1=조사표[개체번호])*(BQ$1=조사표[줄기번호])*(BI25=조사표[열매마디]),ROW(조사표[조사일자])-ROW(생육조사!$P$2)+1),1),2),"")</f>
        <v/>
      </c>
      <c r="BM25" s="87" t="str">
        <f t="array" ref="BM25">IFERROR(INDEX(조사표[],SMALL(IF((BN$1=조사표[개체번호])*(BQ$1=조사표[줄기번호])*(BI25=조사표[수확마디]),ROW(조사표[조사일자])-ROW(생육조사!$P$2)+1),1),2),"")</f>
        <v/>
      </c>
      <c r="BN25" s="90"/>
      <c r="BO25" s="90"/>
      <c r="BP25" s="91"/>
      <c r="BQ25" s="91"/>
      <c r="BR25" s="92"/>
      <c r="BS25" s="88">
        <v>23</v>
      </c>
      <c r="BT25" s="87" t="str">
        <f t="array" ref="BT25">IFERROR(INDEX(조사표[],SMALL(IF((BX$1=조사표[개체번호])*(CA$1=조사표[줄기번호])*(BS25=조사표[개화마디]),ROW(조사표[조사일자])-ROW(생육조사!$P$2)+1),1),2),"")</f>
        <v/>
      </c>
      <c r="BU25" s="87" t="str">
        <f t="array" ref="BU25">IFERROR(INDEX(조사표[],SMALL(IF((BX$1=조사표[개체번호])*(CA$1=조사표[줄기번호])*(BS25=조사표[착과마디]),ROW(조사표[조사일자])-ROW(생육조사!$P$2)+1),1),2),"")</f>
        <v/>
      </c>
      <c r="BV25" s="87" t="str">
        <f t="array" ref="BV25">IFERROR(INDEX(조사표[],SMALL(IF((BX$1=조사표[개체번호])*(CA$1=조사표[줄기번호])*(BS25=조사표[열매마디]),ROW(조사표[조사일자])-ROW(생육조사!$P$2)+1),1),2),"")</f>
        <v/>
      </c>
      <c r="BW25" s="87" t="str">
        <f t="array" ref="BW25">IFERROR(INDEX(조사표[],SMALL(IF((BX$1=조사표[개체번호])*(CA$1=조사표[줄기번호])*(BS25=조사표[수확마디]),ROW(조사표[조사일자])-ROW(생육조사!$P$2)+1),1),2),"")</f>
        <v/>
      </c>
      <c r="BX25" s="90"/>
      <c r="BY25" s="90"/>
      <c r="BZ25" s="91"/>
      <c r="CA25" s="91"/>
      <c r="CB25" s="92"/>
      <c r="CC25" s="88">
        <v>23</v>
      </c>
      <c r="CD25" s="87" t="str">
        <f t="array" ref="CD25">IFERROR(INDEX(조사표[],SMALL(IF((CH$1=조사표[개체번호])*(CK$1=조사표[줄기번호])*(CC25=조사표[개화마디]),ROW(조사표[조사일자])-ROW(생육조사!$P$2)+1),1),2),"")</f>
        <v/>
      </c>
      <c r="CE25" s="87" t="str">
        <f t="array" ref="CE25">IFERROR(INDEX(조사표[],SMALL(IF((CH$1=조사표[개체번호])*(CK$1=조사표[줄기번호])*(CC25=조사표[착과마디]),ROW(조사표[조사일자])-ROW(생육조사!$P$2)+1),1),2),"")</f>
        <v/>
      </c>
      <c r="CF25" s="87" t="str">
        <f t="array" ref="CF25">IFERROR(INDEX(조사표[],SMALL(IF((CH$1=조사표[개체번호])*(CK$1=조사표[줄기번호])*(CC25=조사표[열매마디]),ROW(조사표[조사일자])-ROW(생육조사!$P$2)+1),1),2),"")</f>
        <v/>
      </c>
      <c r="CG25" s="87" t="str">
        <f t="array" ref="CG25">IFERROR(INDEX(조사표[],SMALL(IF((CH$1=조사표[개체번호])*(CK$1=조사표[줄기번호])*(CC25=조사표[수확마디]),ROW(조사표[조사일자])-ROW(생육조사!$P$2)+1),1),2),"")</f>
        <v/>
      </c>
      <c r="CH25" s="90"/>
      <c r="CI25" s="90"/>
      <c r="CJ25" s="91"/>
      <c r="CK25" s="91"/>
      <c r="CL25" s="92"/>
      <c r="CM25" s="88">
        <v>23</v>
      </c>
      <c r="CN25" s="87" t="str">
        <f t="array" ref="CN25">IFERROR(INDEX(조사표[],SMALL(IF((CR$1=조사표[개체번호])*(CU$1=조사표[줄기번호])*(CM25=조사표[개화마디]),ROW(조사표[조사일자])-ROW(생육조사!$P$2)+1),1),2),"")</f>
        <v/>
      </c>
      <c r="CO25" s="87" t="str">
        <f t="array" ref="CO25">IFERROR(INDEX(조사표[],SMALL(IF((CR$1=조사표[개체번호])*(CU$1=조사표[줄기번호])*(CM25=조사표[착과마디]),ROW(조사표[조사일자])-ROW(생육조사!$P$2)+1),1),2),"")</f>
        <v/>
      </c>
      <c r="CP25" s="87" t="str">
        <f t="array" ref="CP25">IFERROR(INDEX(조사표[],SMALL(IF((CR$1=조사표[개체번호])*(CU$1=조사표[줄기번호])*(CM25=조사표[열매마디]),ROW(조사표[조사일자])-ROW(생육조사!$P$2)+1),1),2),"")</f>
        <v/>
      </c>
      <c r="CQ25" s="87" t="str">
        <f t="array" ref="CQ25">IFERROR(INDEX(조사표[],SMALL(IF((CR$1=조사표[개체번호])*(CU$1=조사표[줄기번호])*(CM25=조사표[수확마디]),ROW(조사표[조사일자])-ROW(생육조사!$P$2)+1),1),2),"")</f>
        <v/>
      </c>
      <c r="CR25" s="90"/>
      <c r="CS25" s="90"/>
      <c r="CT25" s="91"/>
      <c r="CU25" s="91"/>
      <c r="CV25" s="92"/>
      <c r="CW25" s="88">
        <v>23</v>
      </c>
      <c r="CX25" s="87" t="str">
        <f t="array" ref="CX25">IFERROR(INDEX(조사표[],SMALL(IF((DB$1=조사표[개체번호])*(DE$1=조사표[줄기번호])*(CW25=조사표[개화마디]),ROW(조사표[조사일자])-ROW(생육조사!$P$2)+1),1),2),"")</f>
        <v/>
      </c>
      <c r="CY25" s="87" t="str">
        <f t="array" ref="CY25">IFERROR(INDEX(조사표[],SMALL(IF((DB$1=조사표[개체번호])*(DE$1=조사표[줄기번호])*(CW25=조사표[착과마디]),ROW(조사표[조사일자])-ROW(생육조사!$P$2)+1),1),2),"")</f>
        <v/>
      </c>
      <c r="CZ25" s="87" t="str">
        <f t="array" ref="CZ25">IFERROR(INDEX(조사표[],SMALL(IF((DB$1=조사표[개체번호])*(DE$1=조사표[줄기번호])*(CW25=조사표[열매마디]),ROW(조사표[조사일자])-ROW(생육조사!$P$2)+1),1),2),"")</f>
        <v/>
      </c>
      <c r="DA25" s="87" t="str">
        <f t="array" ref="DA25">IFERROR(INDEX(조사표[],SMALL(IF((DB$1=조사표[개체번호])*(DE$1=조사표[줄기번호])*(CW25=조사표[수확마디]),ROW(조사표[조사일자])-ROW(생육조사!$P$2)+1),1),2),"")</f>
        <v/>
      </c>
      <c r="DB25" s="90"/>
      <c r="DC25" s="90"/>
      <c r="DD25" s="91"/>
      <c r="DE25" s="91"/>
      <c r="DF25" s="92"/>
      <c r="DG25" s="88">
        <v>23</v>
      </c>
      <c r="DH25" s="87" t="str">
        <f t="array" ref="DH25">IFERROR(INDEX(조사표[],SMALL(IF((DL$1=조사표[개체번호])*(DO$1=조사표[줄기번호])*(DG25=조사표[개화마디]),ROW(조사표[조사일자])-ROW(생육조사!$P$2)+1),1),2),"")</f>
        <v/>
      </c>
      <c r="DI25" s="87" t="str">
        <f t="array" ref="DI25">IFERROR(INDEX(조사표[],SMALL(IF((DL$1=조사표[개체번호])*(DO$1=조사표[줄기번호])*(DG25=조사표[착과마디]),ROW(조사표[조사일자])-ROW(생육조사!$P$2)+1),1),2),"")</f>
        <v/>
      </c>
      <c r="DJ25" s="87" t="str">
        <f t="array" ref="DJ25">IFERROR(INDEX(조사표[],SMALL(IF((DL$1=조사표[개체번호])*(DO$1=조사표[줄기번호])*(DG25=조사표[열매마디]),ROW(조사표[조사일자])-ROW(생육조사!$P$2)+1),1),2),"")</f>
        <v/>
      </c>
      <c r="DK25" s="87" t="str">
        <f t="array" ref="DK25">IFERROR(INDEX(조사표[],SMALL(IF((DL$1=조사표[개체번호])*(DO$1=조사표[줄기번호])*(DG25=조사표[수확마디]),ROW(조사표[조사일자])-ROW(생육조사!$P$2)+1),1),2),"")</f>
        <v/>
      </c>
      <c r="DL25" s="90"/>
      <c r="DM25" s="90"/>
      <c r="DN25" s="91"/>
      <c r="DO25" s="91"/>
      <c r="DP25" s="92"/>
      <c r="DQ25" s="88">
        <v>23</v>
      </c>
      <c r="DR25" s="87" t="str">
        <f t="array" ref="DR25">IFERROR(INDEX(조사표[],SMALL(IF((DV$1=조사표[개체번호])*(DY$1=조사표[줄기번호])*(DQ25=조사표[개화마디]),ROW(조사표[조사일자])-ROW(생육조사!$P$2)+1),1),2),"")</f>
        <v/>
      </c>
      <c r="DS25" s="87" t="str">
        <f t="array" ref="DS25">IFERROR(INDEX(조사표[],SMALL(IF((DV$1=조사표[개체번호])*(DY$1=조사표[줄기번호])*(DQ25=조사표[착과마디]),ROW(조사표[조사일자])-ROW(생육조사!$P$2)+1),1),2),"")</f>
        <v/>
      </c>
      <c r="DT25" s="87" t="str">
        <f t="array" ref="DT25">IFERROR(INDEX(조사표[],SMALL(IF((DV$1=조사표[개체번호])*(DY$1=조사표[줄기번호])*(DQ25=조사표[열매마디]),ROW(조사표[조사일자])-ROW(생육조사!$P$2)+1),1),2),"")</f>
        <v/>
      </c>
      <c r="DU25" s="87" t="str">
        <f t="array" ref="DU25">IFERROR(INDEX(조사표[],SMALL(IF((DV$1=조사표[개체번호])*(DY$1=조사표[줄기번호])*(DQ25=조사표[수확마디]),ROW(조사표[조사일자])-ROW(생육조사!$P$2)+1),1),2),"")</f>
        <v/>
      </c>
      <c r="DV25" s="90"/>
      <c r="DW25" s="90"/>
      <c r="DX25" s="91"/>
      <c r="DY25" s="91"/>
      <c r="DZ25" s="92"/>
      <c r="EA25" s="88">
        <v>23</v>
      </c>
      <c r="EB25" s="87" t="str">
        <f t="array" ref="EB25">IFERROR(INDEX(조사표[],SMALL(IF((EF$1=조사표[개체번호])*(EI$1=조사표[줄기번호])*(EA25=조사표[개화마디]),ROW(조사표[조사일자])-ROW(생육조사!$P$2)+1),1),2),"")</f>
        <v/>
      </c>
      <c r="EC25" s="87" t="str">
        <f t="array" ref="EC25">IFERROR(INDEX(조사표[],SMALL(IF((EF$1=조사표[개체번호])*(EI$1=조사표[줄기번호])*(EA25=조사표[착과마디]),ROW(조사표[조사일자])-ROW(생육조사!$P$2)+1),1),2),"")</f>
        <v/>
      </c>
      <c r="ED25" s="87" t="str">
        <f t="array" ref="ED25">IFERROR(INDEX(조사표[],SMALL(IF((EF$1=조사표[개체번호])*(EI$1=조사표[줄기번호])*(EA25=조사표[열매마디]),ROW(조사표[조사일자])-ROW(생육조사!$P$2)+1),1),2),"")</f>
        <v/>
      </c>
      <c r="EE25" s="87" t="str">
        <f t="array" ref="EE25">IFERROR(INDEX(조사표[],SMALL(IF((EF$1=조사표[개체번호])*(EI$1=조사표[줄기번호])*(EA25=조사표[수확마디]),ROW(조사표[조사일자])-ROW(생육조사!$P$2)+1),1),2),"")</f>
        <v/>
      </c>
      <c r="EF25" s="90"/>
      <c r="EG25" s="90"/>
      <c r="EH25" s="91"/>
      <c r="EI25" s="91"/>
      <c r="EJ25" s="92"/>
      <c r="EK25" s="88">
        <v>23</v>
      </c>
      <c r="EL25" s="87" t="str">
        <f t="array" ref="EL25">IFERROR(INDEX(조사표[],SMALL(IF((EP$1=조사표[개체번호])*(ES$1=조사표[줄기번호])*(EK25=조사표[개화마디]),ROW(조사표[조사일자])-ROW(생육조사!$P$2)+1),1),2),"")</f>
        <v/>
      </c>
      <c r="EM25" s="87" t="str">
        <f t="array" ref="EM25">IFERROR(INDEX(조사표[],SMALL(IF((EP$1=조사표[개체번호])*(ES$1=조사표[줄기번호])*(EK25=조사표[착과마디]),ROW(조사표[조사일자])-ROW(생육조사!$P$2)+1),1),2),"")</f>
        <v/>
      </c>
      <c r="EN25" s="87" t="str">
        <f t="array" ref="EN25">IFERROR(INDEX(조사표[],SMALL(IF((EP$1=조사표[개체번호])*(ES$1=조사표[줄기번호])*(EK25=조사표[열매마디]),ROW(조사표[조사일자])-ROW(생육조사!$P$2)+1),1),2),"")</f>
        <v/>
      </c>
      <c r="EO25" s="87" t="str">
        <f t="array" ref="EO25">IFERROR(INDEX(조사표[],SMALL(IF((EP$1=조사표[개체번호])*(ES$1=조사표[줄기번호])*(EK25=조사표[수확마디]),ROW(조사표[조사일자])-ROW(생육조사!$P$2)+1),1),2),"")</f>
        <v/>
      </c>
      <c r="EP25" s="90"/>
      <c r="EQ25" s="90"/>
      <c r="ER25" s="91"/>
      <c r="ES25" s="91"/>
      <c r="ET25" s="92"/>
      <c r="EU25" s="88">
        <v>23</v>
      </c>
      <c r="EV25" s="87" t="str">
        <f t="array" ref="EV25">IFERROR(INDEX(조사표[],SMALL(IF((EZ$1=조사표[개체번호])*(FC$1=조사표[줄기번호])*(EU25=조사표[개화마디]),ROW(조사표[조사일자])-ROW(생육조사!$P$2)+1),1),2),"")</f>
        <v/>
      </c>
      <c r="EW25" s="87" t="str">
        <f t="array" ref="EW25">IFERROR(INDEX(조사표[],SMALL(IF((EZ$1=조사표[개체번호])*(FC$1=조사표[줄기번호])*(EU25=조사표[착과마디]),ROW(조사표[조사일자])-ROW(생육조사!$P$2)+1),1),2),"")</f>
        <v/>
      </c>
      <c r="EX25" s="87" t="str">
        <f t="array" ref="EX25">IFERROR(INDEX(조사표[],SMALL(IF((EZ$1=조사표[개체번호])*(FC$1=조사표[줄기번호])*(EU25=조사표[열매마디]),ROW(조사표[조사일자])-ROW(생육조사!$P$2)+1),1),2),"")</f>
        <v/>
      </c>
      <c r="EY25" s="87" t="str">
        <f t="array" ref="EY25">IFERROR(INDEX(조사표[],SMALL(IF((EZ$1=조사표[개체번호])*(FC$1=조사표[줄기번호])*(EU25=조사표[수확마디]),ROW(조사표[조사일자])-ROW(생육조사!$P$2)+1),1),2),"")</f>
        <v/>
      </c>
      <c r="EZ25" s="90"/>
      <c r="FA25" s="90"/>
      <c r="FB25" s="91"/>
      <c r="FC25" s="91"/>
      <c r="FD25" s="92"/>
      <c r="FE25" s="88">
        <v>23</v>
      </c>
      <c r="FF25" s="87" t="str">
        <f t="array" ref="FF25">IFERROR(INDEX(조사표[],SMALL(IF((FJ$1=조사표[개체번호])*(FM$1=조사표[줄기번호])*(FE25=조사표[개화마디]),ROW(조사표[조사일자])-ROW(생육조사!$P$2)+1),1),2),"")</f>
        <v/>
      </c>
      <c r="FG25" s="87" t="str">
        <f t="array" ref="FG25">IFERROR(INDEX(조사표[],SMALL(IF((FJ$1=조사표[개체번호])*(FM$1=조사표[줄기번호])*(FE25=조사표[착과마디]),ROW(조사표[조사일자])-ROW(생육조사!$P$2)+1),1),2),"")</f>
        <v/>
      </c>
      <c r="FH25" s="87" t="str">
        <f t="array" ref="FH25">IFERROR(INDEX(조사표[],SMALL(IF((FJ$1=조사표[개체번호])*(FM$1=조사표[줄기번호])*(FE25=조사표[열매마디]),ROW(조사표[조사일자])-ROW(생육조사!$P$2)+1),1),2),"")</f>
        <v/>
      </c>
      <c r="FI25" s="87" t="str">
        <f t="array" ref="FI25">IFERROR(INDEX(조사표[],SMALL(IF((FJ$1=조사표[개체번호])*(FM$1=조사표[줄기번호])*(FE25=조사표[수확마디]),ROW(조사표[조사일자])-ROW(생육조사!$P$2)+1),1),2),"")</f>
        <v/>
      </c>
      <c r="FJ25" s="90"/>
      <c r="FK25" s="90"/>
      <c r="FL25" s="91"/>
      <c r="FM25" s="91"/>
      <c r="FN25" s="92"/>
      <c r="FO25" s="88">
        <v>23</v>
      </c>
      <c r="FP25" s="87" t="str">
        <f t="array" ref="FP25">IFERROR(INDEX(조사표[],SMALL(IF((FT$1=조사표[개체번호])*(FW$1=조사표[줄기번호])*(FO25=조사표[개화마디]),ROW(조사표[조사일자])-ROW(생육조사!$P$2)+1),1),2),"")</f>
        <v/>
      </c>
      <c r="FQ25" s="87" t="str">
        <f t="array" ref="FQ25">IFERROR(INDEX(조사표[],SMALL(IF((FT$1=조사표[개체번호])*(FW$1=조사표[줄기번호])*(FO25=조사표[착과마디]),ROW(조사표[조사일자])-ROW(생육조사!$P$2)+1),1),2),"")</f>
        <v/>
      </c>
      <c r="FR25" s="87" t="str">
        <f t="array" ref="FR25">IFERROR(INDEX(조사표[],SMALL(IF((FT$1=조사표[개체번호])*(FW$1=조사표[줄기번호])*(FO25=조사표[열매마디]),ROW(조사표[조사일자])-ROW(생육조사!$P$2)+1),1),2),"")</f>
        <v/>
      </c>
      <c r="FS25" s="87" t="str">
        <f t="array" ref="FS25">IFERROR(INDEX(조사표[],SMALL(IF((FT$1=조사표[개체번호])*(FW$1=조사표[줄기번호])*(FO25=조사표[수확마디]),ROW(조사표[조사일자])-ROW(생육조사!$P$2)+1),1),2),"")</f>
        <v/>
      </c>
      <c r="FT25" s="90"/>
      <c r="FU25" s="90"/>
      <c r="FV25" s="91"/>
      <c r="FW25" s="91"/>
      <c r="FX25" s="92"/>
      <c r="FY25" s="88">
        <v>23</v>
      </c>
      <c r="FZ25" s="87" t="str">
        <f t="array" ref="FZ25">IFERROR(INDEX(조사표[],SMALL(IF((GD$1=조사표[개체번호])*(GG$1=조사표[줄기번호])*(FY25=조사표[개화마디]),ROW(조사표[조사일자])-ROW(생육조사!$P$2)+1),1),2),"")</f>
        <v/>
      </c>
      <c r="GA25" s="87" t="str">
        <f t="array" ref="GA25">IFERROR(INDEX(조사표[],SMALL(IF((GD$1=조사표[개체번호])*(GG$1=조사표[줄기번호])*(FY25=조사표[착과마디]),ROW(조사표[조사일자])-ROW(생육조사!$P$2)+1),1),2),"")</f>
        <v/>
      </c>
      <c r="GB25" s="87" t="str">
        <f t="array" ref="GB25">IFERROR(INDEX(조사표[],SMALL(IF((GD$1=조사표[개체번호])*(GG$1=조사표[줄기번호])*(FY25=조사표[열매마디]),ROW(조사표[조사일자])-ROW(생육조사!$P$2)+1),1),2),"")</f>
        <v/>
      </c>
      <c r="GC25" s="87" t="str">
        <f t="array" ref="GC25">IFERROR(INDEX(조사표[],SMALL(IF((GD$1=조사표[개체번호])*(GG$1=조사표[줄기번호])*(FY25=조사표[수확마디]),ROW(조사표[조사일자])-ROW(생육조사!$P$2)+1),1),2),"")</f>
        <v/>
      </c>
      <c r="GD25" s="90"/>
      <c r="GE25" s="90"/>
      <c r="GF25" s="91"/>
      <c r="GG25" s="91"/>
      <c r="GH25" s="92"/>
      <c r="GI25" s="88">
        <v>23</v>
      </c>
      <c r="GJ25" s="87" t="str">
        <f t="array" ref="GJ25">IFERROR(INDEX(조사표[],SMALL(IF((GN$1=조사표[개체번호])*(GQ$1=조사표[줄기번호])*(GI25=조사표[개화마디]),ROW(조사표[조사일자])-ROW(생육조사!$P$2)+1),1),2),"")</f>
        <v/>
      </c>
      <c r="GK25" s="87" t="str">
        <f t="array" ref="GK25">IFERROR(INDEX(조사표[],SMALL(IF((GN$1=조사표[개체번호])*(GQ$1=조사표[줄기번호])*(GI25=조사표[착과마디]),ROW(조사표[조사일자])-ROW(생육조사!$P$2)+1),1),2),"")</f>
        <v/>
      </c>
      <c r="GL25" s="87" t="str">
        <f t="array" ref="GL25">IFERROR(INDEX(조사표[],SMALL(IF((GN$1=조사표[개체번호])*(GQ$1=조사표[줄기번호])*(GI25=조사표[열매마디]),ROW(조사표[조사일자])-ROW(생육조사!$P$2)+1),1),2),"")</f>
        <v/>
      </c>
      <c r="GM25" s="87" t="str">
        <f t="array" ref="GM25">IFERROR(INDEX(조사표[],SMALL(IF((GN$1=조사표[개체번호])*(GQ$1=조사표[줄기번호])*(GI25=조사표[수확마디]),ROW(조사표[조사일자])-ROW(생육조사!$P$2)+1),1),2),"")</f>
        <v/>
      </c>
      <c r="GN25" s="90"/>
      <c r="GO25" s="90"/>
      <c r="GP25" s="91"/>
      <c r="GQ25" s="91"/>
      <c r="GR25" s="92"/>
      <c r="GS25" s="88">
        <v>23</v>
      </c>
      <c r="GT25" s="87" t="str">
        <f t="array" ref="GT25">IFERROR(INDEX(조사표[],SMALL(IF((GX$1=조사표[개체번호])*(HA$1=조사표[줄기번호])*(GS25=조사표[개화마디]),ROW(조사표[조사일자])-ROW(생육조사!$P$2)+1),1),2),"")</f>
        <v/>
      </c>
      <c r="GU25" s="87" t="str">
        <f t="array" ref="GU25">IFERROR(INDEX(조사표[],SMALL(IF((GX$1=조사표[개체번호])*(HA$1=조사표[줄기번호])*(GS25=조사표[착과마디]),ROW(조사표[조사일자])-ROW(생육조사!$P$2)+1),1),2),"")</f>
        <v/>
      </c>
      <c r="GV25" s="87" t="str">
        <f t="array" ref="GV25">IFERROR(INDEX(조사표[],SMALL(IF((GX$1=조사표[개체번호])*(HA$1=조사표[줄기번호])*(GS25=조사표[열매마디]),ROW(조사표[조사일자])-ROW(생육조사!$P$2)+1),1),2),"")</f>
        <v/>
      </c>
      <c r="GW25" s="87" t="str">
        <f t="array" ref="GW25">IFERROR(INDEX(조사표[],SMALL(IF((GX$1=조사표[개체번호])*(HA$1=조사표[줄기번호])*(GS25=조사표[수확마디]),ROW(조사표[조사일자])-ROW(생육조사!$P$2)+1),1),2),"")</f>
        <v/>
      </c>
      <c r="GX25" s="90"/>
      <c r="GY25" s="90"/>
      <c r="GZ25" s="91"/>
      <c r="HA25" s="91"/>
      <c r="HB25" s="92"/>
      <c r="HC25" s="88">
        <v>23</v>
      </c>
      <c r="HD25" s="87" t="str">
        <f t="array" ref="HD25">IFERROR(INDEX(조사표[],SMALL(IF((HH$1=조사표[개체번호])*(HK$1=조사표[줄기번호])*(HC25=조사표[개화마디]),ROW(조사표[조사일자])-ROW(생육조사!$P$2)+1),1),2),"")</f>
        <v/>
      </c>
      <c r="HE25" s="87" t="str">
        <f t="array" ref="HE25">IFERROR(INDEX(조사표[],SMALL(IF((HH$1=조사표[개체번호])*(HK$1=조사표[줄기번호])*(HC25=조사표[착과마디]),ROW(조사표[조사일자])-ROW(생육조사!$P$2)+1),1),2),"")</f>
        <v/>
      </c>
      <c r="HF25" s="87" t="str">
        <f t="array" ref="HF25">IFERROR(INDEX(조사표[],SMALL(IF((HH$1=조사표[개체번호])*(HK$1=조사표[줄기번호])*(HC25=조사표[열매마디]),ROW(조사표[조사일자])-ROW(생육조사!$P$2)+1),1),2),"")</f>
        <v/>
      </c>
      <c r="HG25" s="87" t="str">
        <f t="array" ref="HG25">IFERROR(INDEX(조사표[],SMALL(IF((HH$1=조사표[개체번호])*(HK$1=조사표[줄기번호])*(HC25=조사표[수확마디]),ROW(조사표[조사일자])-ROW(생육조사!$P$2)+1),1),2),"")</f>
        <v/>
      </c>
      <c r="HH25" s="90"/>
      <c r="HI25" s="90"/>
      <c r="HJ25" s="91"/>
      <c r="HK25" s="91"/>
      <c r="HL25" s="92"/>
      <c r="HM25" s="93">
        <v>23</v>
      </c>
      <c r="HN25" s="87" t="str">
        <f t="array" ref="HN25">IFERROR(INDEX(조사표[],SMALL(IF((HR$1=조사표[개체번호])*(HU$1=조사표[줄기번호])*(HM25=조사표[개화마디]),ROW(조사표[조사일자])-ROW(생육조사!$P$2)+1),1),2),"")</f>
        <v/>
      </c>
      <c r="HO25" s="87" t="str">
        <f t="array" ref="HO25">IFERROR(INDEX(조사표[],SMALL(IF((HR$1=조사표[개체번호])*(HU$1=조사표[줄기번호])*(HM25=조사표[착과마디]),ROW(조사표[조사일자])-ROW(생육조사!$P$2)+1),1),2),"")</f>
        <v/>
      </c>
      <c r="HP25" s="87" t="str">
        <f t="array" ref="HP25">IFERROR(INDEX(조사표[],SMALL(IF((HR$1=조사표[개체번호])*(HU$1=조사표[줄기번호])*(HM25=조사표[열매마디]),ROW(조사표[조사일자])-ROW(생육조사!$P$2)+1),1),2),"")</f>
        <v/>
      </c>
      <c r="HQ25" s="87" t="str">
        <f t="array" ref="HQ25">IFERROR(INDEX(조사표[],SMALL(IF((HR$1=조사표[개체번호])*(HU$1=조사표[줄기번호])*(HM25=조사표[수확마디]),ROW(조사표[조사일자])-ROW(생육조사!$P$2)+1),1),2),"")</f>
        <v/>
      </c>
      <c r="HR25" s="90"/>
      <c r="HS25" s="90"/>
      <c r="HT25" s="91"/>
      <c r="HU25" s="91"/>
      <c r="HV25" s="92"/>
      <c r="HW25" s="93">
        <v>23</v>
      </c>
      <c r="HX25" s="87" t="str">
        <f t="array" ref="HX25">IFERROR(INDEX(조사표[],SMALL(IF((IB$1=조사표[개체번호])*(IE$1=조사표[줄기번호])*(HW25=조사표[개화마디]),ROW(조사표[조사일자])-ROW(생육조사!$P$2)+1),1),2),"")</f>
        <v/>
      </c>
      <c r="HY25" s="87" t="str">
        <f t="array" ref="HY25">IFERROR(INDEX(조사표[],SMALL(IF((IB$1=조사표[개체번호])*(IE$1=조사표[줄기번호])*(HW25=조사표[착과마디]),ROW(조사표[조사일자])-ROW(생육조사!$P$2)+1),1),2),"")</f>
        <v/>
      </c>
      <c r="HZ25" s="87" t="str">
        <f t="array" ref="HZ25">IFERROR(INDEX(조사표[],SMALL(IF((IB$1=조사표[개체번호])*(IE$1=조사표[줄기번호])*(HW25=조사표[열매마디]),ROW(조사표[조사일자])-ROW(생육조사!$P$2)+1),1),2),"")</f>
        <v/>
      </c>
      <c r="IA25" s="87" t="str">
        <f t="array" ref="IA25">IFERROR(INDEX(조사표[],SMALL(IF((IB$1=조사표[개체번호])*(IE$1=조사표[줄기번호])*(HW25=조사표[수확마디]),ROW(조사표[조사일자])-ROW(생육조사!$P$2)+1),1),2),"")</f>
        <v/>
      </c>
      <c r="IB25" s="90"/>
      <c r="IC25" s="90"/>
      <c r="ID25" s="91"/>
      <c r="IE25" s="91"/>
      <c r="IF25" s="92"/>
      <c r="IG25" s="93">
        <v>23</v>
      </c>
      <c r="IH25" s="87" t="str">
        <f t="array" ref="IH25">IFERROR(INDEX(조사표[],SMALL(IF((IL$1=조사표[개체번호])*(IO$1=조사표[줄기번호])*(IG25=조사표[개화마디]),ROW(조사표[조사일자])-ROW(생육조사!$P$2)+1),1),2),"")</f>
        <v/>
      </c>
      <c r="II25" s="87" t="str">
        <f t="array" ref="II25">IFERROR(INDEX(조사표[],SMALL(IF((IL$1=조사표[개체번호])*(IO$1=조사표[줄기번호])*(IG25=조사표[착과마디]),ROW(조사표[조사일자])-ROW(생육조사!$P$2)+1),1),2),"")</f>
        <v/>
      </c>
      <c r="IJ25" s="87" t="str">
        <f t="array" ref="IJ25">IFERROR(INDEX(조사표[],SMALL(IF((IL$1=조사표[개체번호])*(IO$1=조사표[줄기번호])*(IG25=조사표[열매마디]),ROW(조사표[조사일자])-ROW(생육조사!$P$2)+1),1),2),"")</f>
        <v/>
      </c>
      <c r="IK25" s="87" t="str">
        <f t="array" ref="IK25">IFERROR(INDEX(조사표[],SMALL(IF((IL$1=조사표[개체번호])*(IO$1=조사표[줄기번호])*(IG25=조사표[수확마디]),ROW(조사표[조사일자])-ROW(생육조사!$P$2)+1),1),2),"")</f>
        <v/>
      </c>
      <c r="IL25" s="90"/>
      <c r="IM25" s="90"/>
      <c r="IN25" s="91"/>
      <c r="IO25" s="91"/>
      <c r="IP25" s="92"/>
      <c r="IQ25" s="93">
        <v>23</v>
      </c>
      <c r="IR25" s="87" t="str">
        <f t="array" ref="IR25">IFERROR(INDEX(조사표[],SMALL(IF((IV$1=조사표[개체번호])*(IY$1=조사표[줄기번호])*(IQ25=조사표[개화마디]),ROW(조사표[조사일자])-ROW(생육조사!$P$2)+1),1),2),"")</f>
        <v/>
      </c>
      <c r="IS25" s="87" t="str">
        <f t="array" ref="IS25">IFERROR(INDEX(조사표[],SMALL(IF((IV$1=조사표[개체번호])*(IY$1=조사표[줄기번호])*(IQ25=조사표[착과마디]),ROW(조사표[조사일자])-ROW(생육조사!$P$2)+1),1),2),"")</f>
        <v/>
      </c>
      <c r="IT25" s="87" t="str">
        <f t="array" ref="IT25">IFERROR(INDEX(조사표[],SMALL(IF((IV$1=조사표[개체번호])*(IY$1=조사표[줄기번호])*(IQ25=조사표[열매마디]),ROW(조사표[조사일자])-ROW(생육조사!$P$2)+1),1),2),"")</f>
        <v/>
      </c>
      <c r="IU25" s="87" t="str">
        <f t="array" ref="IU25">IFERROR(INDEX(조사표[],SMALL(IF((IV$1=조사표[개체번호])*(IY$1=조사표[줄기번호])*(IQ25=조사표[수확마디]),ROW(조사표[조사일자])-ROW(생육조사!$P$2)+1),1),2),"")</f>
        <v/>
      </c>
      <c r="IV25" s="90"/>
      <c r="IW25" s="90"/>
      <c r="IX25" s="91"/>
      <c r="IY25" s="91"/>
      <c r="IZ25" s="92"/>
      <c r="JA25" s="93">
        <v>23</v>
      </c>
      <c r="JB25" s="87" t="str">
        <f t="array" ref="JB25">IFERROR(INDEX(조사표[],SMALL(IF((JF$1=조사표[개체번호])*(JI$1=조사표[줄기번호])*(JA25=조사표[개화마디]),ROW(조사표[조사일자])-ROW(생육조사!$P$2)+1),1),2),"")</f>
        <v/>
      </c>
      <c r="JC25" s="87" t="str">
        <f t="array" ref="JC25">IFERROR(INDEX(조사표[],SMALL(IF((JF$1=조사표[개체번호])*(JI$1=조사표[줄기번호])*(JA25=조사표[착과마디]),ROW(조사표[조사일자])-ROW(생육조사!$P$2)+1),1),2),"")</f>
        <v/>
      </c>
      <c r="JD25" s="87" t="str">
        <f t="array" ref="JD25">IFERROR(INDEX(조사표[],SMALL(IF((JF$1=조사표[개체번호])*(JI$1=조사표[줄기번호])*(JA25=조사표[열매마디]),ROW(조사표[조사일자])-ROW(생육조사!$P$2)+1),1),2),"")</f>
        <v/>
      </c>
      <c r="JE25" s="87" t="str">
        <f t="array" ref="JE25">IFERROR(INDEX(조사표[],SMALL(IF((JF$1=조사표[개체번호])*(JI$1=조사표[줄기번호])*(JA25=조사표[수확마디]),ROW(조사표[조사일자])-ROW(생육조사!$P$2)+1),1),2),"")</f>
        <v/>
      </c>
      <c r="JF25" s="90"/>
      <c r="JG25" s="90"/>
      <c r="JH25" s="91"/>
      <c r="JI25" s="91"/>
      <c r="JJ25" s="92"/>
      <c r="JK25" s="93">
        <v>23</v>
      </c>
      <c r="JL25" s="87" t="str">
        <f t="array" ref="JL25">IFERROR(INDEX(조사표[],SMALL(IF((JP$1=조사표[개체번호])*(JS$1=조사표[줄기번호])*(JK25=조사표[개화마디]),ROW(조사표[조사일자])-ROW(생육조사!$P$2)+1),1),2),"")</f>
        <v/>
      </c>
      <c r="JM25" s="87" t="str">
        <f t="array" ref="JM25">IFERROR(INDEX(조사표[],SMALL(IF((JP$1=조사표[개체번호])*(JS$1=조사표[줄기번호])*(JK25=조사표[착과마디]),ROW(조사표[조사일자])-ROW(생육조사!$P$2)+1),1),2),"")</f>
        <v/>
      </c>
      <c r="JN25" s="87" t="str">
        <f t="array" ref="JN25">IFERROR(INDEX(조사표[],SMALL(IF((JP$1=조사표[개체번호])*(JS$1=조사표[줄기번호])*(JK25=조사표[열매마디]),ROW(조사표[조사일자])-ROW(생육조사!$P$2)+1),1),2),"")</f>
        <v/>
      </c>
      <c r="JO25" s="87" t="str">
        <f t="array" ref="JO25">IFERROR(INDEX(조사표[],SMALL(IF((JP$1=조사표[개체번호])*(JS$1=조사표[줄기번호])*(JK25=조사표[수확마디]),ROW(조사표[조사일자])-ROW(생육조사!$P$2)+1),1),2),"")</f>
        <v/>
      </c>
      <c r="JP25" s="90"/>
      <c r="JQ25" s="90"/>
      <c r="JR25" s="91"/>
      <c r="JS25" s="91"/>
      <c r="JT25" s="92"/>
      <c r="JU25" s="93">
        <v>23</v>
      </c>
      <c r="JV25" s="87" t="str">
        <f t="array" ref="JV25">IFERROR(INDEX(조사표[],SMALL(IF((JZ$1=조사표[개체번호])*(KC$1=조사표[줄기번호])*(JU25=조사표[개화마디]),ROW(조사표[조사일자])-ROW(생육조사!$P$2)+1),1),2),"")</f>
        <v/>
      </c>
      <c r="JW25" s="87" t="str">
        <f t="array" ref="JW25">IFERROR(INDEX(조사표[],SMALL(IF((JZ$1=조사표[개체번호])*(KC$1=조사표[줄기번호])*(JU25=조사표[착과마디]),ROW(조사표[조사일자])-ROW(생육조사!$P$2)+1),1),2),"")</f>
        <v/>
      </c>
      <c r="JX25" s="87" t="str">
        <f t="array" ref="JX25">IFERROR(INDEX(조사표[],SMALL(IF((JZ$1=조사표[개체번호])*(KC$1=조사표[줄기번호])*(JU25=조사표[열매마디]),ROW(조사표[조사일자])-ROW(생육조사!$P$2)+1),1),2),"")</f>
        <v/>
      </c>
      <c r="JY25" s="87" t="str">
        <f t="array" ref="JY25">IFERROR(INDEX(조사표[],SMALL(IF((JZ$1=조사표[개체번호])*(KC$1=조사표[줄기번호])*(JU25=조사표[수확마디]),ROW(조사표[조사일자])-ROW(생육조사!$P$2)+1),1),2),"")</f>
        <v/>
      </c>
      <c r="JZ25" s="90"/>
      <c r="KA25" s="90"/>
      <c r="KB25" s="91"/>
      <c r="KC25" s="91"/>
      <c r="KD25" s="92"/>
      <c r="KE25" s="93">
        <v>23</v>
      </c>
      <c r="KF25" s="87" t="str">
        <f t="array" ref="KF25">IFERROR(INDEX(조사표[],SMALL(IF((KJ$1=조사표[개체번호])*(KM$1=조사표[줄기번호])*(KE25=조사표[개화마디]),ROW(조사표[조사일자])-ROW(생육조사!$P$2)+1),1),2),"")</f>
        <v/>
      </c>
      <c r="KG25" s="87" t="str">
        <f t="array" ref="KG25">IFERROR(INDEX(조사표[],SMALL(IF((KJ$1=조사표[개체번호])*(KM$1=조사표[줄기번호])*(KE25=조사표[착과마디]),ROW(조사표[조사일자])-ROW(생육조사!$P$2)+1),1),2),"")</f>
        <v/>
      </c>
      <c r="KH25" s="87" t="str">
        <f t="array" ref="KH25">IFERROR(INDEX(조사표[],SMALL(IF((KJ$1=조사표[개체번호])*(KM$1=조사표[줄기번호])*(KE25=조사표[열매마디]),ROW(조사표[조사일자])-ROW(생육조사!$P$2)+1),1),2),"")</f>
        <v/>
      </c>
      <c r="KI25" s="87" t="str">
        <f t="array" ref="KI25">IFERROR(INDEX(조사표[],SMALL(IF((KJ$1=조사표[개체번호])*(KM$1=조사표[줄기번호])*(KE25=조사표[수확마디]),ROW(조사표[조사일자])-ROW(생육조사!$P$2)+1),1),2),"")</f>
        <v/>
      </c>
      <c r="KJ25" s="90"/>
      <c r="KK25" s="90"/>
      <c r="KL25" s="91"/>
      <c r="KM25" s="91"/>
      <c r="KN25" s="92"/>
    </row>
    <row r="26" spans="1:300">
      <c r="A26" s="15">
        <v>24</v>
      </c>
      <c r="B26" s="6" t="str">
        <f t="array" ref="B26">IFERROR(INDEX(조사표[],SMALL(IF((F$1=조사표[개체번호])*(I$1=조사표[줄기번호])*(A26=조사표[개화마디]),ROW(조사표[조사일자])-ROW(생육조사!$P$2)+1),1),2),"")</f>
        <v/>
      </c>
      <c r="C26" s="6" t="str">
        <f t="array" ref="C26">IFERROR(INDEX(조사표[],SMALL(IF((F$1=조사표[개체번호])*(I$1=조사표[줄기번호])*(A26=조사표[착과마디]),ROW(조사표[조사일자])-ROW(생육조사!$P$2)+1),1),2),"")</f>
        <v/>
      </c>
      <c r="D26" s="6" t="str">
        <f t="array" ref="D26">IFERROR(INDEX(조사표[],SMALL(IF((F$1=조사표[개체번호])*(I$1=조사표[줄기번호])*(A26=조사표[열매마디]),ROW(조사표[조사일자])-ROW(생육조사!$P$2)+1),1),2),"")</f>
        <v/>
      </c>
      <c r="E26" s="6" t="str">
        <f t="array" ref="E26">IFERROR(INDEX(조사표[],SMALL(IF((F$1=조사표[개체번호])*(I$1=조사표[줄기번호])*(A26=조사표[수확마디]),ROW(조사표[조사일자])-ROW(생육조사!$P$2)+1),1),2),"")</f>
        <v/>
      </c>
      <c r="F26" s="19"/>
      <c r="G26" s="19"/>
      <c r="H26" s="20"/>
      <c r="I26" s="20"/>
      <c r="J26" s="21"/>
      <c r="K26" s="86">
        <v>24</v>
      </c>
      <c r="L26" s="6" t="str">
        <f t="array" ref="L26">IFERROR(INDEX(조사표[],SMALL(IF((P$1=조사표[개체번호])*(S$1=조사표[줄기번호])*(K26=조사표[개화마디]),ROW(조사표[조사일자])-ROW(생육조사!$P$2)+1),1),2),"")</f>
        <v/>
      </c>
      <c r="M26" s="6" t="str">
        <f t="array" ref="M26">IFERROR(INDEX(조사표[],SMALL(IF((P$1=조사표[개체번호])*(S$1=조사표[줄기번호])*(K26=조사표[착과마디]),ROW(조사표[조사일자])-ROW(생육조사!$P$2)+1),1),2),"")</f>
        <v/>
      </c>
      <c r="N26" s="6" t="str">
        <f t="array" ref="N26">IFERROR(INDEX(조사표[],SMALL(IF((P$1=조사표[개체번호])*(S$1=조사표[줄기번호])*(K26=조사표[열매마디]),ROW(조사표[조사일자])-ROW(생육조사!$P$2)+1),1),2),"")</f>
        <v/>
      </c>
      <c r="O26" s="6" t="str">
        <f t="array" ref="O26">IFERROR(INDEX(조사표[],SMALL(IF((P$1=조사표[개체번호])*(S$1=조사표[줄기번호])*(K26=조사표[수확마디]),ROW(조사표[조사일자])-ROW(생육조사!$P$2)+1),1),2),"")</f>
        <v/>
      </c>
      <c r="P26" s="19"/>
      <c r="Q26" s="19"/>
      <c r="R26" s="20"/>
      <c r="S26" s="20"/>
      <c r="T26" s="21"/>
      <c r="U26" s="88">
        <v>24</v>
      </c>
      <c r="V26" s="87" t="str">
        <f t="array" ref="V26">IFERROR(INDEX(조사표[],SMALL(IF((Z$1=조사표[개체번호])*(AC$1=조사표[줄기번호])*(U26=조사표[개화마디]),ROW(조사표[조사일자])-ROW(생육조사!$P$2)+1),1),2),"")</f>
        <v/>
      </c>
      <c r="W26" s="87" t="str">
        <f t="array" ref="W26">IFERROR(INDEX(조사표[],SMALL(IF((Z$1=조사표[개체번호])*(AC$1=조사표[줄기번호])*(U26=조사표[착과마디]),ROW(조사표[조사일자])-ROW(생육조사!$P$2)+1),1),2),"")</f>
        <v/>
      </c>
      <c r="X26" s="87" t="str">
        <f t="array" ref="X26">IFERROR(INDEX(조사표[],SMALL(IF((Z$1=조사표[개체번호])*(AC$1=조사표[줄기번호])*(U26=조사표[열매마디]),ROW(조사표[조사일자])-ROW(생육조사!$P$2)+1),1),2),"")</f>
        <v/>
      </c>
      <c r="Y26" s="87" t="str">
        <f t="array" ref="Y26">IFERROR(INDEX(조사표[],SMALL(IF((Z$1=조사표[개체번호])*(AC$1=조사표[줄기번호])*(U26=조사표[수확마디]),ROW(조사표[조사일자])-ROW(생육조사!$P$2)+1),1),2),"")</f>
        <v/>
      </c>
      <c r="Z26" s="90"/>
      <c r="AA26" s="90"/>
      <c r="AB26" s="91"/>
      <c r="AC26" s="91"/>
      <c r="AD26" s="92"/>
      <c r="AE26" s="88">
        <v>24</v>
      </c>
      <c r="AF26" s="87" t="str">
        <f t="array" ref="AF26">IFERROR(INDEX(조사표[],SMALL(IF((AJ$1=조사표[개체번호])*(AM$1=조사표[줄기번호])*(AE26=조사표[개화마디]),ROW(조사표[조사일자])-ROW(생육조사!$P$2)+1),1),2),"")</f>
        <v/>
      </c>
      <c r="AG26" s="87" t="str">
        <f t="array" ref="AG26">IFERROR(INDEX(조사표[],SMALL(IF((AJ$1=조사표[개체번호])*(AM$1=조사표[줄기번호])*(AE26=조사표[착과마디]),ROW(조사표[조사일자])-ROW(생육조사!$P$2)+1),1),2),"")</f>
        <v/>
      </c>
      <c r="AH26" s="87" t="str">
        <f t="array" ref="AH26">IFERROR(INDEX(조사표[],SMALL(IF((AJ$1=조사표[개체번호])*(AM$1=조사표[줄기번호])*(AE26=조사표[열매마디]),ROW(조사표[조사일자])-ROW(생육조사!$P$2)+1),1),2),"")</f>
        <v/>
      </c>
      <c r="AI26" s="87" t="str">
        <f t="array" ref="AI26">IFERROR(INDEX(조사표[],SMALL(IF((AJ$1=조사표[개체번호])*(AM$1=조사표[줄기번호])*(AE26=조사표[수확마디]),ROW(조사표[조사일자])-ROW(생육조사!$P$2)+1),1),2),"")</f>
        <v/>
      </c>
      <c r="AJ26" s="90"/>
      <c r="AK26" s="90"/>
      <c r="AL26" s="91"/>
      <c r="AM26" s="91"/>
      <c r="AN26" s="92"/>
      <c r="AO26" s="88">
        <v>24</v>
      </c>
      <c r="AP26" s="87" t="str">
        <f t="array" ref="AP26">IFERROR(INDEX(조사표[],SMALL(IF((AT$1=조사표[개체번호])*(AW$1=조사표[줄기번호])*(AO26=조사표[개화마디]),ROW(조사표[조사일자])-ROW(생육조사!$P$2)+1),1),2),"")</f>
        <v/>
      </c>
      <c r="AQ26" s="87" t="str">
        <f t="array" ref="AQ26">IFERROR(INDEX(조사표[],SMALL(IF((AT$1=조사표[개체번호])*(AW$1=조사표[줄기번호])*(AO26=조사표[착과마디]),ROW(조사표[조사일자])-ROW(생육조사!$P$2)+1),1),2),"")</f>
        <v/>
      </c>
      <c r="AR26" s="87" t="str">
        <f t="array" ref="AR26">IFERROR(INDEX(조사표[],SMALL(IF((AT$1=조사표[개체번호])*(AW$1=조사표[줄기번호])*(AO26=조사표[열매마디]),ROW(조사표[조사일자])-ROW(생육조사!$P$2)+1),1),2),"")</f>
        <v/>
      </c>
      <c r="AS26" s="87" t="str">
        <f t="array" ref="AS26">IFERROR(INDEX(조사표[],SMALL(IF((AT$1=조사표[개체번호])*(AW$1=조사표[줄기번호])*(AO26=조사표[수확마디]),ROW(조사표[조사일자])-ROW(생육조사!$P$2)+1),1),2),"")</f>
        <v/>
      </c>
      <c r="AT26" s="90"/>
      <c r="AU26" s="90"/>
      <c r="AV26" s="91"/>
      <c r="AW26" s="91"/>
      <c r="AX26" s="92"/>
      <c r="AY26" s="88">
        <v>24</v>
      </c>
      <c r="AZ26" s="87" t="str">
        <f t="array" ref="AZ26">IFERROR(INDEX(조사표[],SMALL(IF((BD$1=조사표[개체번호])*(BG$1=조사표[줄기번호])*(AY26=조사표[개화마디]),ROW(조사표[조사일자])-ROW(생육조사!$P$2)+1),1),2),"")</f>
        <v/>
      </c>
      <c r="BA26" s="87" t="str">
        <f t="array" ref="BA26">IFERROR(INDEX(조사표[],SMALL(IF((BD$1=조사표[개체번호])*(BG$1=조사표[줄기번호])*(AY26=조사표[착과마디]),ROW(조사표[조사일자])-ROW(생육조사!$P$2)+1),1),2),"")</f>
        <v/>
      </c>
      <c r="BB26" s="87" t="str">
        <f t="array" ref="BB26">IFERROR(INDEX(조사표[],SMALL(IF((BD$1=조사표[개체번호])*(BG$1=조사표[줄기번호])*(AY26=조사표[열매마디]),ROW(조사표[조사일자])-ROW(생육조사!$P$2)+1),1),2),"")</f>
        <v/>
      </c>
      <c r="BC26" s="87" t="str">
        <f t="array" ref="BC26">IFERROR(INDEX(조사표[],SMALL(IF((BD$1=조사표[개체번호])*(BG$1=조사표[줄기번호])*(AY26=조사표[수확마디]),ROW(조사표[조사일자])-ROW(생육조사!$P$2)+1),1),2),"")</f>
        <v/>
      </c>
      <c r="BD26" s="90"/>
      <c r="BE26" s="90"/>
      <c r="BF26" s="91"/>
      <c r="BG26" s="91"/>
      <c r="BH26" s="92"/>
      <c r="BI26" s="88">
        <v>24</v>
      </c>
      <c r="BJ26" s="87" t="str">
        <f t="array" ref="BJ26">IFERROR(INDEX(조사표[],SMALL(IF((BN$1=조사표[개체번호])*(BQ$1=조사표[줄기번호])*(BI26=조사표[개화마디]),ROW(조사표[조사일자])-ROW(생육조사!$P$2)+1),1),2),"")</f>
        <v/>
      </c>
      <c r="BK26" s="87" t="str">
        <f t="array" ref="BK26">IFERROR(INDEX(조사표[],SMALL(IF((BN$1=조사표[개체번호])*(BQ$1=조사표[줄기번호])*(BI26=조사표[착과마디]),ROW(조사표[조사일자])-ROW(생육조사!$P$2)+1),1),2),"")</f>
        <v/>
      </c>
      <c r="BL26" s="87" t="str">
        <f t="array" ref="BL26">IFERROR(INDEX(조사표[],SMALL(IF((BN$1=조사표[개체번호])*(BQ$1=조사표[줄기번호])*(BI26=조사표[열매마디]),ROW(조사표[조사일자])-ROW(생육조사!$P$2)+1),1),2),"")</f>
        <v/>
      </c>
      <c r="BM26" s="87" t="str">
        <f t="array" ref="BM26">IFERROR(INDEX(조사표[],SMALL(IF((BN$1=조사표[개체번호])*(BQ$1=조사표[줄기번호])*(BI26=조사표[수확마디]),ROW(조사표[조사일자])-ROW(생육조사!$P$2)+1),1),2),"")</f>
        <v/>
      </c>
      <c r="BN26" s="90"/>
      <c r="BO26" s="90"/>
      <c r="BP26" s="91"/>
      <c r="BQ26" s="91"/>
      <c r="BR26" s="92"/>
      <c r="BS26" s="88">
        <v>24</v>
      </c>
      <c r="BT26" s="87" t="str">
        <f t="array" ref="BT26">IFERROR(INDEX(조사표[],SMALL(IF((BX$1=조사표[개체번호])*(CA$1=조사표[줄기번호])*(BS26=조사표[개화마디]),ROW(조사표[조사일자])-ROW(생육조사!$P$2)+1),1),2),"")</f>
        <v/>
      </c>
      <c r="BU26" s="87" t="str">
        <f t="array" ref="BU26">IFERROR(INDEX(조사표[],SMALL(IF((BX$1=조사표[개체번호])*(CA$1=조사표[줄기번호])*(BS26=조사표[착과마디]),ROW(조사표[조사일자])-ROW(생육조사!$P$2)+1),1),2),"")</f>
        <v/>
      </c>
      <c r="BV26" s="87" t="str">
        <f t="array" ref="BV26">IFERROR(INDEX(조사표[],SMALL(IF((BX$1=조사표[개체번호])*(CA$1=조사표[줄기번호])*(BS26=조사표[열매마디]),ROW(조사표[조사일자])-ROW(생육조사!$P$2)+1),1),2),"")</f>
        <v/>
      </c>
      <c r="BW26" s="87" t="str">
        <f t="array" ref="BW26">IFERROR(INDEX(조사표[],SMALL(IF((BX$1=조사표[개체번호])*(CA$1=조사표[줄기번호])*(BS26=조사표[수확마디]),ROW(조사표[조사일자])-ROW(생육조사!$P$2)+1),1),2),"")</f>
        <v/>
      </c>
      <c r="BX26" s="90"/>
      <c r="BY26" s="90"/>
      <c r="BZ26" s="91"/>
      <c r="CA26" s="91"/>
      <c r="CB26" s="92"/>
      <c r="CC26" s="88">
        <v>24</v>
      </c>
      <c r="CD26" s="87" t="str">
        <f t="array" ref="CD26">IFERROR(INDEX(조사표[],SMALL(IF((CH$1=조사표[개체번호])*(CK$1=조사표[줄기번호])*(CC26=조사표[개화마디]),ROW(조사표[조사일자])-ROW(생육조사!$P$2)+1),1),2),"")</f>
        <v/>
      </c>
      <c r="CE26" s="87" t="str">
        <f t="array" ref="CE26">IFERROR(INDEX(조사표[],SMALL(IF((CH$1=조사표[개체번호])*(CK$1=조사표[줄기번호])*(CC26=조사표[착과마디]),ROW(조사표[조사일자])-ROW(생육조사!$P$2)+1),1),2),"")</f>
        <v/>
      </c>
      <c r="CF26" s="87" t="str">
        <f t="array" ref="CF26">IFERROR(INDEX(조사표[],SMALL(IF((CH$1=조사표[개체번호])*(CK$1=조사표[줄기번호])*(CC26=조사표[열매마디]),ROW(조사표[조사일자])-ROW(생육조사!$P$2)+1),1),2),"")</f>
        <v/>
      </c>
      <c r="CG26" s="87" t="str">
        <f t="array" ref="CG26">IFERROR(INDEX(조사표[],SMALL(IF((CH$1=조사표[개체번호])*(CK$1=조사표[줄기번호])*(CC26=조사표[수확마디]),ROW(조사표[조사일자])-ROW(생육조사!$P$2)+1),1),2),"")</f>
        <v/>
      </c>
      <c r="CH26" s="90"/>
      <c r="CI26" s="90"/>
      <c r="CJ26" s="91"/>
      <c r="CK26" s="91"/>
      <c r="CL26" s="92"/>
      <c r="CM26" s="88">
        <v>24</v>
      </c>
      <c r="CN26" s="87" t="str">
        <f t="array" ref="CN26">IFERROR(INDEX(조사표[],SMALL(IF((CR$1=조사표[개체번호])*(CU$1=조사표[줄기번호])*(CM26=조사표[개화마디]),ROW(조사표[조사일자])-ROW(생육조사!$P$2)+1),1),2),"")</f>
        <v/>
      </c>
      <c r="CO26" s="87" t="str">
        <f t="array" ref="CO26">IFERROR(INDEX(조사표[],SMALL(IF((CR$1=조사표[개체번호])*(CU$1=조사표[줄기번호])*(CM26=조사표[착과마디]),ROW(조사표[조사일자])-ROW(생육조사!$P$2)+1),1),2),"")</f>
        <v/>
      </c>
      <c r="CP26" s="87" t="str">
        <f t="array" ref="CP26">IFERROR(INDEX(조사표[],SMALL(IF((CR$1=조사표[개체번호])*(CU$1=조사표[줄기번호])*(CM26=조사표[열매마디]),ROW(조사표[조사일자])-ROW(생육조사!$P$2)+1),1),2),"")</f>
        <v/>
      </c>
      <c r="CQ26" s="87" t="str">
        <f t="array" ref="CQ26">IFERROR(INDEX(조사표[],SMALL(IF((CR$1=조사표[개체번호])*(CU$1=조사표[줄기번호])*(CM26=조사표[수확마디]),ROW(조사표[조사일자])-ROW(생육조사!$P$2)+1),1),2),"")</f>
        <v/>
      </c>
      <c r="CR26" s="90"/>
      <c r="CS26" s="90"/>
      <c r="CT26" s="91"/>
      <c r="CU26" s="91"/>
      <c r="CV26" s="92"/>
      <c r="CW26" s="88">
        <v>24</v>
      </c>
      <c r="CX26" s="87" t="str">
        <f t="array" ref="CX26">IFERROR(INDEX(조사표[],SMALL(IF((DB$1=조사표[개체번호])*(DE$1=조사표[줄기번호])*(CW26=조사표[개화마디]),ROW(조사표[조사일자])-ROW(생육조사!$P$2)+1),1),2),"")</f>
        <v/>
      </c>
      <c r="CY26" s="87" t="str">
        <f t="array" ref="CY26">IFERROR(INDEX(조사표[],SMALL(IF((DB$1=조사표[개체번호])*(DE$1=조사표[줄기번호])*(CW26=조사표[착과마디]),ROW(조사표[조사일자])-ROW(생육조사!$P$2)+1),1),2),"")</f>
        <v/>
      </c>
      <c r="CZ26" s="87" t="str">
        <f t="array" ref="CZ26">IFERROR(INDEX(조사표[],SMALL(IF((DB$1=조사표[개체번호])*(DE$1=조사표[줄기번호])*(CW26=조사표[열매마디]),ROW(조사표[조사일자])-ROW(생육조사!$P$2)+1),1),2),"")</f>
        <v/>
      </c>
      <c r="DA26" s="87" t="str">
        <f t="array" ref="DA26">IFERROR(INDEX(조사표[],SMALL(IF((DB$1=조사표[개체번호])*(DE$1=조사표[줄기번호])*(CW26=조사표[수확마디]),ROW(조사표[조사일자])-ROW(생육조사!$P$2)+1),1),2),"")</f>
        <v/>
      </c>
      <c r="DB26" s="90"/>
      <c r="DC26" s="90"/>
      <c r="DD26" s="91"/>
      <c r="DE26" s="91"/>
      <c r="DF26" s="92"/>
      <c r="DG26" s="88">
        <v>24</v>
      </c>
      <c r="DH26" s="87" t="str">
        <f t="array" ref="DH26">IFERROR(INDEX(조사표[],SMALL(IF((DL$1=조사표[개체번호])*(DO$1=조사표[줄기번호])*(DG26=조사표[개화마디]),ROW(조사표[조사일자])-ROW(생육조사!$P$2)+1),1),2),"")</f>
        <v/>
      </c>
      <c r="DI26" s="87" t="str">
        <f t="array" ref="DI26">IFERROR(INDEX(조사표[],SMALL(IF((DL$1=조사표[개체번호])*(DO$1=조사표[줄기번호])*(DG26=조사표[착과마디]),ROW(조사표[조사일자])-ROW(생육조사!$P$2)+1),1),2),"")</f>
        <v/>
      </c>
      <c r="DJ26" s="87" t="str">
        <f t="array" ref="DJ26">IFERROR(INDEX(조사표[],SMALL(IF((DL$1=조사표[개체번호])*(DO$1=조사표[줄기번호])*(DG26=조사표[열매마디]),ROW(조사표[조사일자])-ROW(생육조사!$P$2)+1),1),2),"")</f>
        <v/>
      </c>
      <c r="DK26" s="87" t="str">
        <f t="array" ref="DK26">IFERROR(INDEX(조사표[],SMALL(IF((DL$1=조사표[개체번호])*(DO$1=조사표[줄기번호])*(DG26=조사표[수확마디]),ROW(조사표[조사일자])-ROW(생육조사!$P$2)+1),1),2),"")</f>
        <v/>
      </c>
      <c r="DL26" s="90"/>
      <c r="DM26" s="90"/>
      <c r="DN26" s="91"/>
      <c r="DO26" s="91"/>
      <c r="DP26" s="92"/>
      <c r="DQ26" s="88">
        <v>24</v>
      </c>
      <c r="DR26" s="87" t="str">
        <f t="array" ref="DR26">IFERROR(INDEX(조사표[],SMALL(IF((DV$1=조사표[개체번호])*(DY$1=조사표[줄기번호])*(DQ26=조사표[개화마디]),ROW(조사표[조사일자])-ROW(생육조사!$P$2)+1),1),2),"")</f>
        <v/>
      </c>
      <c r="DS26" s="87" t="str">
        <f t="array" ref="DS26">IFERROR(INDEX(조사표[],SMALL(IF((DV$1=조사표[개체번호])*(DY$1=조사표[줄기번호])*(DQ26=조사표[착과마디]),ROW(조사표[조사일자])-ROW(생육조사!$P$2)+1),1),2),"")</f>
        <v/>
      </c>
      <c r="DT26" s="87" t="str">
        <f t="array" ref="DT26">IFERROR(INDEX(조사표[],SMALL(IF((DV$1=조사표[개체번호])*(DY$1=조사표[줄기번호])*(DQ26=조사표[열매마디]),ROW(조사표[조사일자])-ROW(생육조사!$P$2)+1),1),2),"")</f>
        <v/>
      </c>
      <c r="DU26" s="87" t="str">
        <f t="array" ref="DU26">IFERROR(INDEX(조사표[],SMALL(IF((DV$1=조사표[개체번호])*(DY$1=조사표[줄기번호])*(DQ26=조사표[수확마디]),ROW(조사표[조사일자])-ROW(생육조사!$P$2)+1),1),2),"")</f>
        <v/>
      </c>
      <c r="DV26" s="90"/>
      <c r="DW26" s="90"/>
      <c r="DX26" s="91"/>
      <c r="DY26" s="91"/>
      <c r="DZ26" s="92"/>
      <c r="EA26" s="88">
        <v>24</v>
      </c>
      <c r="EB26" s="87" t="str">
        <f t="array" ref="EB26">IFERROR(INDEX(조사표[],SMALL(IF((EF$1=조사표[개체번호])*(EI$1=조사표[줄기번호])*(EA26=조사표[개화마디]),ROW(조사표[조사일자])-ROW(생육조사!$P$2)+1),1),2),"")</f>
        <v/>
      </c>
      <c r="EC26" s="87" t="str">
        <f t="array" ref="EC26">IFERROR(INDEX(조사표[],SMALL(IF((EF$1=조사표[개체번호])*(EI$1=조사표[줄기번호])*(EA26=조사표[착과마디]),ROW(조사표[조사일자])-ROW(생육조사!$P$2)+1),1),2),"")</f>
        <v/>
      </c>
      <c r="ED26" s="87" t="str">
        <f t="array" ref="ED26">IFERROR(INDEX(조사표[],SMALL(IF((EF$1=조사표[개체번호])*(EI$1=조사표[줄기번호])*(EA26=조사표[열매마디]),ROW(조사표[조사일자])-ROW(생육조사!$P$2)+1),1),2),"")</f>
        <v/>
      </c>
      <c r="EE26" s="87" t="str">
        <f t="array" ref="EE26">IFERROR(INDEX(조사표[],SMALL(IF((EF$1=조사표[개체번호])*(EI$1=조사표[줄기번호])*(EA26=조사표[수확마디]),ROW(조사표[조사일자])-ROW(생육조사!$P$2)+1),1),2),"")</f>
        <v/>
      </c>
      <c r="EF26" s="90"/>
      <c r="EG26" s="90"/>
      <c r="EH26" s="91"/>
      <c r="EI26" s="91"/>
      <c r="EJ26" s="92"/>
      <c r="EK26" s="88">
        <v>24</v>
      </c>
      <c r="EL26" s="87" t="str">
        <f t="array" ref="EL26">IFERROR(INDEX(조사표[],SMALL(IF((EP$1=조사표[개체번호])*(ES$1=조사표[줄기번호])*(EK26=조사표[개화마디]),ROW(조사표[조사일자])-ROW(생육조사!$P$2)+1),1),2),"")</f>
        <v/>
      </c>
      <c r="EM26" s="87" t="str">
        <f t="array" ref="EM26">IFERROR(INDEX(조사표[],SMALL(IF((EP$1=조사표[개체번호])*(ES$1=조사표[줄기번호])*(EK26=조사표[착과마디]),ROW(조사표[조사일자])-ROW(생육조사!$P$2)+1),1),2),"")</f>
        <v/>
      </c>
      <c r="EN26" s="87" t="str">
        <f t="array" ref="EN26">IFERROR(INDEX(조사표[],SMALL(IF((EP$1=조사표[개체번호])*(ES$1=조사표[줄기번호])*(EK26=조사표[열매마디]),ROW(조사표[조사일자])-ROW(생육조사!$P$2)+1),1),2),"")</f>
        <v/>
      </c>
      <c r="EO26" s="87" t="str">
        <f t="array" ref="EO26">IFERROR(INDEX(조사표[],SMALL(IF((EP$1=조사표[개체번호])*(ES$1=조사표[줄기번호])*(EK26=조사표[수확마디]),ROW(조사표[조사일자])-ROW(생육조사!$P$2)+1),1),2),"")</f>
        <v/>
      </c>
      <c r="EP26" s="90"/>
      <c r="EQ26" s="90"/>
      <c r="ER26" s="91"/>
      <c r="ES26" s="91"/>
      <c r="ET26" s="92"/>
      <c r="EU26" s="88">
        <v>24</v>
      </c>
      <c r="EV26" s="87" t="str">
        <f t="array" ref="EV26">IFERROR(INDEX(조사표[],SMALL(IF((EZ$1=조사표[개체번호])*(FC$1=조사표[줄기번호])*(EU26=조사표[개화마디]),ROW(조사표[조사일자])-ROW(생육조사!$P$2)+1),1),2),"")</f>
        <v/>
      </c>
      <c r="EW26" s="87" t="str">
        <f t="array" ref="EW26">IFERROR(INDEX(조사표[],SMALL(IF((EZ$1=조사표[개체번호])*(FC$1=조사표[줄기번호])*(EU26=조사표[착과마디]),ROW(조사표[조사일자])-ROW(생육조사!$P$2)+1),1),2),"")</f>
        <v/>
      </c>
      <c r="EX26" s="87" t="str">
        <f t="array" ref="EX26">IFERROR(INDEX(조사표[],SMALL(IF((EZ$1=조사표[개체번호])*(FC$1=조사표[줄기번호])*(EU26=조사표[열매마디]),ROW(조사표[조사일자])-ROW(생육조사!$P$2)+1),1),2),"")</f>
        <v/>
      </c>
      <c r="EY26" s="87" t="str">
        <f t="array" ref="EY26">IFERROR(INDEX(조사표[],SMALL(IF((EZ$1=조사표[개체번호])*(FC$1=조사표[줄기번호])*(EU26=조사표[수확마디]),ROW(조사표[조사일자])-ROW(생육조사!$P$2)+1),1),2),"")</f>
        <v/>
      </c>
      <c r="EZ26" s="90"/>
      <c r="FA26" s="90"/>
      <c r="FB26" s="91"/>
      <c r="FC26" s="91"/>
      <c r="FD26" s="92"/>
      <c r="FE26" s="88">
        <v>24</v>
      </c>
      <c r="FF26" s="87" t="str">
        <f t="array" ref="FF26">IFERROR(INDEX(조사표[],SMALL(IF((FJ$1=조사표[개체번호])*(FM$1=조사표[줄기번호])*(FE26=조사표[개화마디]),ROW(조사표[조사일자])-ROW(생육조사!$P$2)+1),1),2),"")</f>
        <v/>
      </c>
      <c r="FG26" s="87" t="str">
        <f t="array" ref="FG26">IFERROR(INDEX(조사표[],SMALL(IF((FJ$1=조사표[개체번호])*(FM$1=조사표[줄기번호])*(FE26=조사표[착과마디]),ROW(조사표[조사일자])-ROW(생육조사!$P$2)+1),1),2),"")</f>
        <v/>
      </c>
      <c r="FH26" s="87" t="str">
        <f t="array" ref="FH26">IFERROR(INDEX(조사표[],SMALL(IF((FJ$1=조사표[개체번호])*(FM$1=조사표[줄기번호])*(FE26=조사표[열매마디]),ROW(조사표[조사일자])-ROW(생육조사!$P$2)+1),1),2),"")</f>
        <v/>
      </c>
      <c r="FI26" s="87" t="str">
        <f t="array" ref="FI26">IFERROR(INDEX(조사표[],SMALL(IF((FJ$1=조사표[개체번호])*(FM$1=조사표[줄기번호])*(FE26=조사표[수확마디]),ROW(조사표[조사일자])-ROW(생육조사!$P$2)+1),1),2),"")</f>
        <v/>
      </c>
      <c r="FJ26" s="90"/>
      <c r="FK26" s="90"/>
      <c r="FL26" s="91"/>
      <c r="FM26" s="91"/>
      <c r="FN26" s="92"/>
      <c r="FO26" s="88">
        <v>24</v>
      </c>
      <c r="FP26" s="87" t="str">
        <f t="array" ref="FP26">IFERROR(INDEX(조사표[],SMALL(IF((FT$1=조사표[개체번호])*(FW$1=조사표[줄기번호])*(FO26=조사표[개화마디]),ROW(조사표[조사일자])-ROW(생육조사!$P$2)+1),1),2),"")</f>
        <v/>
      </c>
      <c r="FQ26" s="87" t="str">
        <f t="array" ref="FQ26">IFERROR(INDEX(조사표[],SMALL(IF((FT$1=조사표[개체번호])*(FW$1=조사표[줄기번호])*(FO26=조사표[착과마디]),ROW(조사표[조사일자])-ROW(생육조사!$P$2)+1),1),2),"")</f>
        <v/>
      </c>
      <c r="FR26" s="87" t="str">
        <f t="array" ref="FR26">IFERROR(INDEX(조사표[],SMALL(IF((FT$1=조사표[개체번호])*(FW$1=조사표[줄기번호])*(FO26=조사표[열매마디]),ROW(조사표[조사일자])-ROW(생육조사!$P$2)+1),1),2),"")</f>
        <v/>
      </c>
      <c r="FS26" s="87" t="str">
        <f t="array" ref="FS26">IFERROR(INDEX(조사표[],SMALL(IF((FT$1=조사표[개체번호])*(FW$1=조사표[줄기번호])*(FO26=조사표[수확마디]),ROW(조사표[조사일자])-ROW(생육조사!$P$2)+1),1),2),"")</f>
        <v/>
      </c>
      <c r="FT26" s="90"/>
      <c r="FU26" s="90"/>
      <c r="FV26" s="91"/>
      <c r="FW26" s="91"/>
      <c r="FX26" s="92"/>
      <c r="FY26" s="88">
        <v>24</v>
      </c>
      <c r="FZ26" s="87" t="str">
        <f t="array" ref="FZ26">IFERROR(INDEX(조사표[],SMALL(IF((GD$1=조사표[개체번호])*(GG$1=조사표[줄기번호])*(FY26=조사표[개화마디]),ROW(조사표[조사일자])-ROW(생육조사!$P$2)+1),1),2),"")</f>
        <v/>
      </c>
      <c r="GA26" s="87" t="str">
        <f t="array" ref="GA26">IFERROR(INDEX(조사표[],SMALL(IF((GD$1=조사표[개체번호])*(GG$1=조사표[줄기번호])*(FY26=조사표[착과마디]),ROW(조사표[조사일자])-ROW(생육조사!$P$2)+1),1),2),"")</f>
        <v/>
      </c>
      <c r="GB26" s="87" t="str">
        <f t="array" ref="GB26">IFERROR(INDEX(조사표[],SMALL(IF((GD$1=조사표[개체번호])*(GG$1=조사표[줄기번호])*(FY26=조사표[열매마디]),ROW(조사표[조사일자])-ROW(생육조사!$P$2)+1),1),2),"")</f>
        <v/>
      </c>
      <c r="GC26" s="87" t="str">
        <f t="array" ref="GC26">IFERROR(INDEX(조사표[],SMALL(IF((GD$1=조사표[개체번호])*(GG$1=조사표[줄기번호])*(FY26=조사표[수확마디]),ROW(조사표[조사일자])-ROW(생육조사!$P$2)+1),1),2),"")</f>
        <v/>
      </c>
      <c r="GD26" s="90"/>
      <c r="GE26" s="90"/>
      <c r="GF26" s="91"/>
      <c r="GG26" s="91"/>
      <c r="GH26" s="92"/>
      <c r="GI26" s="88">
        <v>24</v>
      </c>
      <c r="GJ26" s="87" t="str">
        <f t="array" ref="GJ26">IFERROR(INDEX(조사표[],SMALL(IF((GN$1=조사표[개체번호])*(GQ$1=조사표[줄기번호])*(GI26=조사표[개화마디]),ROW(조사표[조사일자])-ROW(생육조사!$P$2)+1),1),2),"")</f>
        <v/>
      </c>
      <c r="GK26" s="87" t="str">
        <f t="array" ref="GK26">IFERROR(INDEX(조사표[],SMALL(IF((GN$1=조사표[개체번호])*(GQ$1=조사표[줄기번호])*(GI26=조사표[착과마디]),ROW(조사표[조사일자])-ROW(생육조사!$P$2)+1),1),2),"")</f>
        <v/>
      </c>
      <c r="GL26" s="87" t="str">
        <f t="array" ref="GL26">IFERROR(INDEX(조사표[],SMALL(IF((GN$1=조사표[개체번호])*(GQ$1=조사표[줄기번호])*(GI26=조사표[열매마디]),ROW(조사표[조사일자])-ROW(생육조사!$P$2)+1),1),2),"")</f>
        <v/>
      </c>
      <c r="GM26" s="87" t="str">
        <f t="array" ref="GM26">IFERROR(INDEX(조사표[],SMALL(IF((GN$1=조사표[개체번호])*(GQ$1=조사표[줄기번호])*(GI26=조사표[수확마디]),ROW(조사표[조사일자])-ROW(생육조사!$P$2)+1),1),2),"")</f>
        <v/>
      </c>
      <c r="GN26" s="90"/>
      <c r="GO26" s="90"/>
      <c r="GP26" s="91"/>
      <c r="GQ26" s="91"/>
      <c r="GR26" s="92"/>
      <c r="GS26" s="88">
        <v>24</v>
      </c>
      <c r="GT26" s="87" t="str">
        <f t="array" ref="GT26">IFERROR(INDEX(조사표[],SMALL(IF((GX$1=조사표[개체번호])*(HA$1=조사표[줄기번호])*(GS26=조사표[개화마디]),ROW(조사표[조사일자])-ROW(생육조사!$P$2)+1),1),2),"")</f>
        <v/>
      </c>
      <c r="GU26" s="87" t="str">
        <f t="array" ref="GU26">IFERROR(INDEX(조사표[],SMALL(IF((GX$1=조사표[개체번호])*(HA$1=조사표[줄기번호])*(GS26=조사표[착과마디]),ROW(조사표[조사일자])-ROW(생육조사!$P$2)+1),1),2),"")</f>
        <v/>
      </c>
      <c r="GV26" s="87" t="str">
        <f t="array" ref="GV26">IFERROR(INDEX(조사표[],SMALL(IF((GX$1=조사표[개체번호])*(HA$1=조사표[줄기번호])*(GS26=조사표[열매마디]),ROW(조사표[조사일자])-ROW(생육조사!$P$2)+1),1),2),"")</f>
        <v/>
      </c>
      <c r="GW26" s="87" t="str">
        <f t="array" ref="GW26">IFERROR(INDEX(조사표[],SMALL(IF((GX$1=조사표[개체번호])*(HA$1=조사표[줄기번호])*(GS26=조사표[수확마디]),ROW(조사표[조사일자])-ROW(생육조사!$P$2)+1),1),2),"")</f>
        <v/>
      </c>
      <c r="GX26" s="90"/>
      <c r="GY26" s="90"/>
      <c r="GZ26" s="91"/>
      <c r="HA26" s="91"/>
      <c r="HB26" s="92"/>
      <c r="HC26" s="88">
        <v>24</v>
      </c>
      <c r="HD26" s="87" t="str">
        <f t="array" ref="HD26">IFERROR(INDEX(조사표[],SMALL(IF((HH$1=조사표[개체번호])*(HK$1=조사표[줄기번호])*(HC26=조사표[개화마디]),ROW(조사표[조사일자])-ROW(생육조사!$P$2)+1),1),2),"")</f>
        <v/>
      </c>
      <c r="HE26" s="87" t="str">
        <f t="array" ref="HE26">IFERROR(INDEX(조사표[],SMALL(IF((HH$1=조사표[개체번호])*(HK$1=조사표[줄기번호])*(HC26=조사표[착과마디]),ROW(조사표[조사일자])-ROW(생육조사!$P$2)+1),1),2),"")</f>
        <v/>
      </c>
      <c r="HF26" s="87" t="str">
        <f t="array" ref="HF26">IFERROR(INDEX(조사표[],SMALL(IF((HH$1=조사표[개체번호])*(HK$1=조사표[줄기번호])*(HC26=조사표[열매마디]),ROW(조사표[조사일자])-ROW(생육조사!$P$2)+1),1),2),"")</f>
        <v/>
      </c>
      <c r="HG26" s="87" t="str">
        <f t="array" ref="HG26">IFERROR(INDEX(조사표[],SMALL(IF((HH$1=조사표[개체번호])*(HK$1=조사표[줄기번호])*(HC26=조사표[수확마디]),ROW(조사표[조사일자])-ROW(생육조사!$P$2)+1),1),2),"")</f>
        <v/>
      </c>
      <c r="HH26" s="90"/>
      <c r="HI26" s="90"/>
      <c r="HJ26" s="91"/>
      <c r="HK26" s="91"/>
      <c r="HL26" s="92"/>
      <c r="HM26" s="93">
        <v>24</v>
      </c>
      <c r="HN26" s="87" t="str">
        <f t="array" ref="HN26">IFERROR(INDEX(조사표[],SMALL(IF((HR$1=조사표[개체번호])*(HU$1=조사표[줄기번호])*(HM26=조사표[개화마디]),ROW(조사표[조사일자])-ROW(생육조사!$P$2)+1),1),2),"")</f>
        <v/>
      </c>
      <c r="HO26" s="87" t="str">
        <f t="array" ref="HO26">IFERROR(INDEX(조사표[],SMALL(IF((HR$1=조사표[개체번호])*(HU$1=조사표[줄기번호])*(HM26=조사표[착과마디]),ROW(조사표[조사일자])-ROW(생육조사!$P$2)+1),1),2),"")</f>
        <v/>
      </c>
      <c r="HP26" s="87" t="str">
        <f t="array" ref="HP26">IFERROR(INDEX(조사표[],SMALL(IF((HR$1=조사표[개체번호])*(HU$1=조사표[줄기번호])*(HM26=조사표[열매마디]),ROW(조사표[조사일자])-ROW(생육조사!$P$2)+1),1),2),"")</f>
        <v/>
      </c>
      <c r="HQ26" s="87" t="str">
        <f t="array" ref="HQ26">IFERROR(INDEX(조사표[],SMALL(IF((HR$1=조사표[개체번호])*(HU$1=조사표[줄기번호])*(HM26=조사표[수확마디]),ROW(조사표[조사일자])-ROW(생육조사!$P$2)+1),1),2),"")</f>
        <v/>
      </c>
      <c r="HR26" s="90"/>
      <c r="HS26" s="90"/>
      <c r="HT26" s="91"/>
      <c r="HU26" s="91"/>
      <c r="HV26" s="92"/>
      <c r="HW26" s="93">
        <v>24</v>
      </c>
      <c r="HX26" s="87" t="str">
        <f t="array" ref="HX26">IFERROR(INDEX(조사표[],SMALL(IF((IB$1=조사표[개체번호])*(IE$1=조사표[줄기번호])*(HW26=조사표[개화마디]),ROW(조사표[조사일자])-ROW(생육조사!$P$2)+1),1),2),"")</f>
        <v/>
      </c>
      <c r="HY26" s="87" t="str">
        <f t="array" ref="HY26">IFERROR(INDEX(조사표[],SMALL(IF((IB$1=조사표[개체번호])*(IE$1=조사표[줄기번호])*(HW26=조사표[착과마디]),ROW(조사표[조사일자])-ROW(생육조사!$P$2)+1),1),2),"")</f>
        <v/>
      </c>
      <c r="HZ26" s="87" t="str">
        <f t="array" ref="HZ26">IFERROR(INDEX(조사표[],SMALL(IF((IB$1=조사표[개체번호])*(IE$1=조사표[줄기번호])*(HW26=조사표[열매마디]),ROW(조사표[조사일자])-ROW(생육조사!$P$2)+1),1),2),"")</f>
        <v/>
      </c>
      <c r="IA26" s="87" t="str">
        <f t="array" ref="IA26">IFERROR(INDEX(조사표[],SMALL(IF((IB$1=조사표[개체번호])*(IE$1=조사표[줄기번호])*(HW26=조사표[수확마디]),ROW(조사표[조사일자])-ROW(생육조사!$P$2)+1),1),2),"")</f>
        <v/>
      </c>
      <c r="IB26" s="90"/>
      <c r="IC26" s="90"/>
      <c r="ID26" s="91"/>
      <c r="IE26" s="91"/>
      <c r="IF26" s="92"/>
      <c r="IG26" s="93">
        <v>24</v>
      </c>
      <c r="IH26" s="87" t="str">
        <f t="array" ref="IH26">IFERROR(INDEX(조사표[],SMALL(IF((IL$1=조사표[개체번호])*(IO$1=조사표[줄기번호])*(IG26=조사표[개화마디]),ROW(조사표[조사일자])-ROW(생육조사!$P$2)+1),1),2),"")</f>
        <v/>
      </c>
      <c r="II26" s="87" t="str">
        <f t="array" ref="II26">IFERROR(INDEX(조사표[],SMALL(IF((IL$1=조사표[개체번호])*(IO$1=조사표[줄기번호])*(IG26=조사표[착과마디]),ROW(조사표[조사일자])-ROW(생육조사!$P$2)+1),1),2),"")</f>
        <v/>
      </c>
      <c r="IJ26" s="87" t="str">
        <f t="array" ref="IJ26">IFERROR(INDEX(조사표[],SMALL(IF((IL$1=조사표[개체번호])*(IO$1=조사표[줄기번호])*(IG26=조사표[열매마디]),ROW(조사표[조사일자])-ROW(생육조사!$P$2)+1),1),2),"")</f>
        <v/>
      </c>
      <c r="IK26" s="87" t="str">
        <f t="array" ref="IK26">IFERROR(INDEX(조사표[],SMALL(IF((IL$1=조사표[개체번호])*(IO$1=조사표[줄기번호])*(IG26=조사표[수확마디]),ROW(조사표[조사일자])-ROW(생육조사!$P$2)+1),1),2),"")</f>
        <v/>
      </c>
      <c r="IL26" s="90"/>
      <c r="IM26" s="90"/>
      <c r="IN26" s="91"/>
      <c r="IO26" s="91"/>
      <c r="IP26" s="92"/>
      <c r="IQ26" s="93">
        <v>24</v>
      </c>
      <c r="IR26" s="87" t="str">
        <f t="array" ref="IR26">IFERROR(INDEX(조사표[],SMALL(IF((IV$1=조사표[개체번호])*(IY$1=조사표[줄기번호])*(IQ26=조사표[개화마디]),ROW(조사표[조사일자])-ROW(생육조사!$P$2)+1),1),2),"")</f>
        <v/>
      </c>
      <c r="IS26" s="87" t="str">
        <f t="array" ref="IS26">IFERROR(INDEX(조사표[],SMALL(IF((IV$1=조사표[개체번호])*(IY$1=조사표[줄기번호])*(IQ26=조사표[착과마디]),ROW(조사표[조사일자])-ROW(생육조사!$P$2)+1),1),2),"")</f>
        <v/>
      </c>
      <c r="IT26" s="87" t="str">
        <f t="array" ref="IT26">IFERROR(INDEX(조사표[],SMALL(IF((IV$1=조사표[개체번호])*(IY$1=조사표[줄기번호])*(IQ26=조사표[열매마디]),ROW(조사표[조사일자])-ROW(생육조사!$P$2)+1),1),2),"")</f>
        <v/>
      </c>
      <c r="IU26" s="87" t="str">
        <f t="array" ref="IU26">IFERROR(INDEX(조사표[],SMALL(IF((IV$1=조사표[개체번호])*(IY$1=조사표[줄기번호])*(IQ26=조사표[수확마디]),ROW(조사표[조사일자])-ROW(생육조사!$P$2)+1),1),2),"")</f>
        <v/>
      </c>
      <c r="IV26" s="90"/>
      <c r="IW26" s="90"/>
      <c r="IX26" s="91"/>
      <c r="IY26" s="91"/>
      <c r="IZ26" s="92"/>
      <c r="JA26" s="93">
        <v>24</v>
      </c>
      <c r="JB26" s="87" t="str">
        <f t="array" ref="JB26">IFERROR(INDEX(조사표[],SMALL(IF((JF$1=조사표[개체번호])*(JI$1=조사표[줄기번호])*(JA26=조사표[개화마디]),ROW(조사표[조사일자])-ROW(생육조사!$P$2)+1),1),2),"")</f>
        <v/>
      </c>
      <c r="JC26" s="87" t="str">
        <f t="array" ref="JC26">IFERROR(INDEX(조사표[],SMALL(IF((JF$1=조사표[개체번호])*(JI$1=조사표[줄기번호])*(JA26=조사표[착과마디]),ROW(조사표[조사일자])-ROW(생육조사!$P$2)+1),1),2),"")</f>
        <v/>
      </c>
      <c r="JD26" s="87" t="str">
        <f t="array" ref="JD26">IFERROR(INDEX(조사표[],SMALL(IF((JF$1=조사표[개체번호])*(JI$1=조사표[줄기번호])*(JA26=조사표[열매마디]),ROW(조사표[조사일자])-ROW(생육조사!$P$2)+1),1),2),"")</f>
        <v/>
      </c>
      <c r="JE26" s="87" t="str">
        <f t="array" ref="JE26">IFERROR(INDEX(조사표[],SMALL(IF((JF$1=조사표[개체번호])*(JI$1=조사표[줄기번호])*(JA26=조사표[수확마디]),ROW(조사표[조사일자])-ROW(생육조사!$P$2)+1),1),2),"")</f>
        <v/>
      </c>
      <c r="JF26" s="90"/>
      <c r="JG26" s="90"/>
      <c r="JH26" s="91"/>
      <c r="JI26" s="91"/>
      <c r="JJ26" s="92"/>
      <c r="JK26" s="93">
        <v>24</v>
      </c>
      <c r="JL26" s="87" t="str">
        <f t="array" ref="JL26">IFERROR(INDEX(조사표[],SMALL(IF((JP$1=조사표[개체번호])*(JS$1=조사표[줄기번호])*(JK26=조사표[개화마디]),ROW(조사표[조사일자])-ROW(생육조사!$P$2)+1),1),2),"")</f>
        <v/>
      </c>
      <c r="JM26" s="87" t="str">
        <f t="array" ref="JM26">IFERROR(INDEX(조사표[],SMALL(IF((JP$1=조사표[개체번호])*(JS$1=조사표[줄기번호])*(JK26=조사표[착과마디]),ROW(조사표[조사일자])-ROW(생육조사!$P$2)+1),1),2),"")</f>
        <v/>
      </c>
      <c r="JN26" s="87" t="str">
        <f t="array" ref="JN26">IFERROR(INDEX(조사표[],SMALL(IF((JP$1=조사표[개체번호])*(JS$1=조사표[줄기번호])*(JK26=조사표[열매마디]),ROW(조사표[조사일자])-ROW(생육조사!$P$2)+1),1),2),"")</f>
        <v/>
      </c>
      <c r="JO26" s="87" t="str">
        <f t="array" ref="JO26">IFERROR(INDEX(조사표[],SMALL(IF((JP$1=조사표[개체번호])*(JS$1=조사표[줄기번호])*(JK26=조사표[수확마디]),ROW(조사표[조사일자])-ROW(생육조사!$P$2)+1),1),2),"")</f>
        <v/>
      </c>
      <c r="JP26" s="90"/>
      <c r="JQ26" s="90"/>
      <c r="JR26" s="91"/>
      <c r="JS26" s="91"/>
      <c r="JT26" s="92"/>
      <c r="JU26" s="93">
        <v>24</v>
      </c>
      <c r="JV26" s="87" t="str">
        <f t="array" ref="JV26">IFERROR(INDEX(조사표[],SMALL(IF((JZ$1=조사표[개체번호])*(KC$1=조사표[줄기번호])*(JU26=조사표[개화마디]),ROW(조사표[조사일자])-ROW(생육조사!$P$2)+1),1),2),"")</f>
        <v/>
      </c>
      <c r="JW26" s="87" t="str">
        <f t="array" ref="JW26">IFERROR(INDEX(조사표[],SMALL(IF((JZ$1=조사표[개체번호])*(KC$1=조사표[줄기번호])*(JU26=조사표[착과마디]),ROW(조사표[조사일자])-ROW(생육조사!$P$2)+1),1),2),"")</f>
        <v/>
      </c>
      <c r="JX26" s="87" t="str">
        <f t="array" ref="JX26">IFERROR(INDEX(조사표[],SMALL(IF((JZ$1=조사표[개체번호])*(KC$1=조사표[줄기번호])*(JU26=조사표[열매마디]),ROW(조사표[조사일자])-ROW(생육조사!$P$2)+1),1),2),"")</f>
        <v/>
      </c>
      <c r="JY26" s="87" t="str">
        <f t="array" ref="JY26">IFERROR(INDEX(조사표[],SMALL(IF((JZ$1=조사표[개체번호])*(KC$1=조사표[줄기번호])*(JU26=조사표[수확마디]),ROW(조사표[조사일자])-ROW(생육조사!$P$2)+1),1),2),"")</f>
        <v/>
      </c>
      <c r="JZ26" s="90"/>
      <c r="KA26" s="90"/>
      <c r="KB26" s="91"/>
      <c r="KC26" s="91"/>
      <c r="KD26" s="92"/>
      <c r="KE26" s="93">
        <v>24</v>
      </c>
      <c r="KF26" s="87" t="str">
        <f t="array" ref="KF26">IFERROR(INDEX(조사표[],SMALL(IF((KJ$1=조사표[개체번호])*(KM$1=조사표[줄기번호])*(KE26=조사표[개화마디]),ROW(조사표[조사일자])-ROW(생육조사!$P$2)+1),1),2),"")</f>
        <v/>
      </c>
      <c r="KG26" s="87" t="str">
        <f t="array" ref="KG26">IFERROR(INDEX(조사표[],SMALL(IF((KJ$1=조사표[개체번호])*(KM$1=조사표[줄기번호])*(KE26=조사표[착과마디]),ROW(조사표[조사일자])-ROW(생육조사!$P$2)+1),1),2),"")</f>
        <v/>
      </c>
      <c r="KH26" s="87" t="str">
        <f t="array" ref="KH26">IFERROR(INDEX(조사표[],SMALL(IF((KJ$1=조사표[개체번호])*(KM$1=조사표[줄기번호])*(KE26=조사표[열매마디]),ROW(조사표[조사일자])-ROW(생육조사!$P$2)+1),1),2),"")</f>
        <v/>
      </c>
      <c r="KI26" s="87" t="str">
        <f t="array" ref="KI26">IFERROR(INDEX(조사표[],SMALL(IF((KJ$1=조사표[개체번호])*(KM$1=조사표[줄기번호])*(KE26=조사표[수확마디]),ROW(조사표[조사일자])-ROW(생육조사!$P$2)+1),1),2),"")</f>
        <v/>
      </c>
      <c r="KJ26" s="90"/>
      <c r="KK26" s="90"/>
      <c r="KL26" s="91"/>
      <c r="KM26" s="91"/>
      <c r="KN26" s="92"/>
    </row>
    <row r="27" spans="1:300">
      <c r="A27" s="15">
        <v>25</v>
      </c>
      <c r="B27" s="6" t="str">
        <f t="array" ref="B27">IFERROR(INDEX(조사표[],SMALL(IF((F$1=조사표[개체번호])*(I$1=조사표[줄기번호])*(A27=조사표[개화마디]),ROW(조사표[조사일자])-ROW(생육조사!$P$2)+1),1),2),"")</f>
        <v/>
      </c>
      <c r="C27" s="6" t="str">
        <f t="array" ref="C27">IFERROR(INDEX(조사표[],SMALL(IF((F$1=조사표[개체번호])*(I$1=조사표[줄기번호])*(A27=조사표[착과마디]),ROW(조사표[조사일자])-ROW(생육조사!$P$2)+1),1),2),"")</f>
        <v/>
      </c>
      <c r="D27" s="6" t="str">
        <f t="array" ref="D27">IFERROR(INDEX(조사표[],SMALL(IF((F$1=조사표[개체번호])*(I$1=조사표[줄기번호])*(A27=조사표[열매마디]),ROW(조사표[조사일자])-ROW(생육조사!$P$2)+1),1),2),"")</f>
        <v/>
      </c>
      <c r="E27" s="6" t="str">
        <f t="array" ref="E27">IFERROR(INDEX(조사표[],SMALL(IF((F$1=조사표[개체번호])*(I$1=조사표[줄기번호])*(A27=조사표[수확마디]),ROW(조사표[조사일자])-ROW(생육조사!$P$2)+1),1),2),"")</f>
        <v/>
      </c>
      <c r="F27" s="19"/>
      <c r="G27" s="19"/>
      <c r="H27" s="20"/>
      <c r="I27" s="20"/>
      <c r="J27" s="21"/>
      <c r="K27" s="86">
        <v>25</v>
      </c>
      <c r="L27" s="6" t="str">
        <f t="array" ref="L27">IFERROR(INDEX(조사표[],SMALL(IF((P$1=조사표[개체번호])*(S$1=조사표[줄기번호])*(K27=조사표[개화마디]),ROW(조사표[조사일자])-ROW(생육조사!$P$2)+1),1),2),"")</f>
        <v/>
      </c>
      <c r="M27" s="6" t="str">
        <f t="array" ref="M27">IFERROR(INDEX(조사표[],SMALL(IF((P$1=조사표[개체번호])*(S$1=조사표[줄기번호])*(K27=조사표[착과마디]),ROW(조사표[조사일자])-ROW(생육조사!$P$2)+1),1),2),"")</f>
        <v/>
      </c>
      <c r="N27" s="6" t="str">
        <f t="array" ref="N27">IFERROR(INDEX(조사표[],SMALL(IF((P$1=조사표[개체번호])*(S$1=조사표[줄기번호])*(K27=조사표[열매마디]),ROW(조사표[조사일자])-ROW(생육조사!$P$2)+1),1),2),"")</f>
        <v/>
      </c>
      <c r="O27" s="6" t="str">
        <f t="array" ref="O27">IFERROR(INDEX(조사표[],SMALL(IF((P$1=조사표[개체번호])*(S$1=조사표[줄기번호])*(K27=조사표[수확마디]),ROW(조사표[조사일자])-ROW(생육조사!$P$2)+1),1),2),"")</f>
        <v/>
      </c>
      <c r="P27" s="19"/>
      <c r="Q27" s="19"/>
      <c r="R27" s="20"/>
      <c r="S27" s="20"/>
      <c r="T27" s="21"/>
      <c r="U27" s="88">
        <v>25</v>
      </c>
      <c r="V27" s="87" t="str">
        <f t="array" ref="V27">IFERROR(INDEX(조사표[],SMALL(IF((Z$1=조사표[개체번호])*(AC$1=조사표[줄기번호])*(U27=조사표[개화마디]),ROW(조사표[조사일자])-ROW(생육조사!$P$2)+1),1),2),"")</f>
        <v/>
      </c>
      <c r="W27" s="87" t="str">
        <f t="array" ref="W27">IFERROR(INDEX(조사표[],SMALL(IF((Z$1=조사표[개체번호])*(AC$1=조사표[줄기번호])*(U27=조사표[착과마디]),ROW(조사표[조사일자])-ROW(생육조사!$P$2)+1),1),2),"")</f>
        <v/>
      </c>
      <c r="X27" s="87" t="str">
        <f t="array" ref="X27">IFERROR(INDEX(조사표[],SMALL(IF((Z$1=조사표[개체번호])*(AC$1=조사표[줄기번호])*(U27=조사표[열매마디]),ROW(조사표[조사일자])-ROW(생육조사!$P$2)+1),1),2),"")</f>
        <v/>
      </c>
      <c r="Y27" s="87" t="str">
        <f t="array" ref="Y27">IFERROR(INDEX(조사표[],SMALL(IF((Z$1=조사표[개체번호])*(AC$1=조사표[줄기번호])*(U27=조사표[수확마디]),ROW(조사표[조사일자])-ROW(생육조사!$P$2)+1),1),2),"")</f>
        <v/>
      </c>
      <c r="Z27" s="90"/>
      <c r="AA27" s="90"/>
      <c r="AB27" s="91"/>
      <c r="AC27" s="91"/>
      <c r="AD27" s="92"/>
      <c r="AE27" s="88">
        <v>25</v>
      </c>
      <c r="AF27" s="87" t="str">
        <f t="array" ref="AF27">IFERROR(INDEX(조사표[],SMALL(IF((AJ$1=조사표[개체번호])*(AM$1=조사표[줄기번호])*(AE27=조사표[개화마디]),ROW(조사표[조사일자])-ROW(생육조사!$P$2)+1),1),2),"")</f>
        <v/>
      </c>
      <c r="AG27" s="87" t="str">
        <f t="array" ref="AG27">IFERROR(INDEX(조사표[],SMALL(IF((AJ$1=조사표[개체번호])*(AM$1=조사표[줄기번호])*(AE27=조사표[착과마디]),ROW(조사표[조사일자])-ROW(생육조사!$P$2)+1),1),2),"")</f>
        <v/>
      </c>
      <c r="AH27" s="87" t="str">
        <f t="array" ref="AH27">IFERROR(INDEX(조사표[],SMALL(IF((AJ$1=조사표[개체번호])*(AM$1=조사표[줄기번호])*(AE27=조사표[열매마디]),ROW(조사표[조사일자])-ROW(생육조사!$P$2)+1),1),2),"")</f>
        <v/>
      </c>
      <c r="AI27" s="87" t="str">
        <f t="array" ref="AI27">IFERROR(INDEX(조사표[],SMALL(IF((AJ$1=조사표[개체번호])*(AM$1=조사표[줄기번호])*(AE27=조사표[수확마디]),ROW(조사표[조사일자])-ROW(생육조사!$P$2)+1),1),2),"")</f>
        <v/>
      </c>
      <c r="AJ27" s="90"/>
      <c r="AK27" s="90"/>
      <c r="AL27" s="91"/>
      <c r="AM27" s="91"/>
      <c r="AN27" s="92"/>
      <c r="AO27" s="88">
        <v>25</v>
      </c>
      <c r="AP27" s="87" t="str">
        <f t="array" ref="AP27">IFERROR(INDEX(조사표[],SMALL(IF((AT$1=조사표[개체번호])*(AW$1=조사표[줄기번호])*(AO27=조사표[개화마디]),ROW(조사표[조사일자])-ROW(생육조사!$P$2)+1),1),2),"")</f>
        <v/>
      </c>
      <c r="AQ27" s="87" t="str">
        <f t="array" ref="AQ27">IFERROR(INDEX(조사표[],SMALL(IF((AT$1=조사표[개체번호])*(AW$1=조사표[줄기번호])*(AO27=조사표[착과마디]),ROW(조사표[조사일자])-ROW(생육조사!$P$2)+1),1),2),"")</f>
        <v/>
      </c>
      <c r="AR27" s="87" t="str">
        <f t="array" ref="AR27">IFERROR(INDEX(조사표[],SMALL(IF((AT$1=조사표[개체번호])*(AW$1=조사표[줄기번호])*(AO27=조사표[열매마디]),ROW(조사표[조사일자])-ROW(생육조사!$P$2)+1),1),2),"")</f>
        <v/>
      </c>
      <c r="AS27" s="87" t="str">
        <f t="array" ref="AS27">IFERROR(INDEX(조사표[],SMALL(IF((AT$1=조사표[개체번호])*(AW$1=조사표[줄기번호])*(AO27=조사표[수확마디]),ROW(조사표[조사일자])-ROW(생육조사!$P$2)+1),1),2),"")</f>
        <v/>
      </c>
      <c r="AT27" s="90"/>
      <c r="AU27" s="90"/>
      <c r="AV27" s="91"/>
      <c r="AW27" s="91"/>
      <c r="AX27" s="92"/>
      <c r="AY27" s="88">
        <v>25</v>
      </c>
      <c r="AZ27" s="87" t="str">
        <f t="array" ref="AZ27">IFERROR(INDEX(조사표[],SMALL(IF((BD$1=조사표[개체번호])*(BG$1=조사표[줄기번호])*(AY27=조사표[개화마디]),ROW(조사표[조사일자])-ROW(생육조사!$P$2)+1),1),2),"")</f>
        <v/>
      </c>
      <c r="BA27" s="87" t="str">
        <f t="array" ref="BA27">IFERROR(INDEX(조사표[],SMALL(IF((BD$1=조사표[개체번호])*(BG$1=조사표[줄기번호])*(AY27=조사표[착과마디]),ROW(조사표[조사일자])-ROW(생육조사!$P$2)+1),1),2),"")</f>
        <v/>
      </c>
      <c r="BB27" s="87" t="str">
        <f t="array" ref="BB27">IFERROR(INDEX(조사표[],SMALL(IF((BD$1=조사표[개체번호])*(BG$1=조사표[줄기번호])*(AY27=조사표[열매마디]),ROW(조사표[조사일자])-ROW(생육조사!$P$2)+1),1),2),"")</f>
        <v/>
      </c>
      <c r="BC27" s="87" t="str">
        <f t="array" ref="BC27">IFERROR(INDEX(조사표[],SMALL(IF((BD$1=조사표[개체번호])*(BG$1=조사표[줄기번호])*(AY27=조사표[수확마디]),ROW(조사표[조사일자])-ROW(생육조사!$P$2)+1),1),2),"")</f>
        <v/>
      </c>
      <c r="BD27" s="90"/>
      <c r="BE27" s="90"/>
      <c r="BF27" s="91"/>
      <c r="BG27" s="91"/>
      <c r="BH27" s="92"/>
      <c r="BI27" s="88">
        <v>25</v>
      </c>
      <c r="BJ27" s="87" t="str">
        <f t="array" ref="BJ27">IFERROR(INDEX(조사표[],SMALL(IF((BN$1=조사표[개체번호])*(BQ$1=조사표[줄기번호])*(BI27=조사표[개화마디]),ROW(조사표[조사일자])-ROW(생육조사!$P$2)+1),1),2),"")</f>
        <v/>
      </c>
      <c r="BK27" s="87" t="str">
        <f t="array" ref="BK27">IFERROR(INDEX(조사표[],SMALL(IF((BN$1=조사표[개체번호])*(BQ$1=조사표[줄기번호])*(BI27=조사표[착과마디]),ROW(조사표[조사일자])-ROW(생육조사!$P$2)+1),1),2),"")</f>
        <v/>
      </c>
      <c r="BL27" s="87" t="str">
        <f t="array" ref="BL27">IFERROR(INDEX(조사표[],SMALL(IF((BN$1=조사표[개체번호])*(BQ$1=조사표[줄기번호])*(BI27=조사표[열매마디]),ROW(조사표[조사일자])-ROW(생육조사!$P$2)+1),1),2),"")</f>
        <v/>
      </c>
      <c r="BM27" s="87" t="str">
        <f t="array" ref="BM27">IFERROR(INDEX(조사표[],SMALL(IF((BN$1=조사표[개체번호])*(BQ$1=조사표[줄기번호])*(BI27=조사표[수확마디]),ROW(조사표[조사일자])-ROW(생육조사!$P$2)+1),1),2),"")</f>
        <v/>
      </c>
      <c r="BN27" s="90"/>
      <c r="BO27" s="90"/>
      <c r="BP27" s="91"/>
      <c r="BQ27" s="91"/>
      <c r="BR27" s="92"/>
      <c r="BS27" s="88">
        <v>25</v>
      </c>
      <c r="BT27" s="87" t="str">
        <f t="array" ref="BT27">IFERROR(INDEX(조사표[],SMALL(IF((BX$1=조사표[개체번호])*(CA$1=조사표[줄기번호])*(BS27=조사표[개화마디]),ROW(조사표[조사일자])-ROW(생육조사!$P$2)+1),1),2),"")</f>
        <v/>
      </c>
      <c r="BU27" s="87" t="str">
        <f t="array" ref="BU27">IFERROR(INDEX(조사표[],SMALL(IF((BX$1=조사표[개체번호])*(CA$1=조사표[줄기번호])*(BS27=조사표[착과마디]),ROW(조사표[조사일자])-ROW(생육조사!$P$2)+1),1),2),"")</f>
        <v/>
      </c>
      <c r="BV27" s="87" t="str">
        <f t="array" ref="BV27">IFERROR(INDEX(조사표[],SMALL(IF((BX$1=조사표[개체번호])*(CA$1=조사표[줄기번호])*(BS27=조사표[열매마디]),ROW(조사표[조사일자])-ROW(생육조사!$P$2)+1),1),2),"")</f>
        <v/>
      </c>
      <c r="BW27" s="87" t="str">
        <f t="array" ref="BW27">IFERROR(INDEX(조사표[],SMALL(IF((BX$1=조사표[개체번호])*(CA$1=조사표[줄기번호])*(BS27=조사표[수확마디]),ROW(조사표[조사일자])-ROW(생육조사!$P$2)+1),1),2),"")</f>
        <v/>
      </c>
      <c r="BX27" s="90"/>
      <c r="BY27" s="90"/>
      <c r="BZ27" s="91"/>
      <c r="CA27" s="91"/>
      <c r="CB27" s="92"/>
      <c r="CC27" s="88">
        <v>25</v>
      </c>
      <c r="CD27" s="87" t="str">
        <f t="array" ref="CD27">IFERROR(INDEX(조사표[],SMALL(IF((CH$1=조사표[개체번호])*(CK$1=조사표[줄기번호])*(CC27=조사표[개화마디]),ROW(조사표[조사일자])-ROW(생육조사!$P$2)+1),1),2),"")</f>
        <v/>
      </c>
      <c r="CE27" s="87" t="str">
        <f t="array" ref="CE27">IFERROR(INDEX(조사표[],SMALL(IF((CH$1=조사표[개체번호])*(CK$1=조사표[줄기번호])*(CC27=조사표[착과마디]),ROW(조사표[조사일자])-ROW(생육조사!$P$2)+1),1),2),"")</f>
        <v/>
      </c>
      <c r="CF27" s="87" t="str">
        <f t="array" ref="CF27">IFERROR(INDEX(조사표[],SMALL(IF((CH$1=조사표[개체번호])*(CK$1=조사표[줄기번호])*(CC27=조사표[열매마디]),ROW(조사표[조사일자])-ROW(생육조사!$P$2)+1),1),2),"")</f>
        <v/>
      </c>
      <c r="CG27" s="87" t="str">
        <f t="array" ref="CG27">IFERROR(INDEX(조사표[],SMALL(IF((CH$1=조사표[개체번호])*(CK$1=조사표[줄기번호])*(CC27=조사표[수확마디]),ROW(조사표[조사일자])-ROW(생육조사!$P$2)+1),1),2),"")</f>
        <v/>
      </c>
      <c r="CH27" s="90"/>
      <c r="CI27" s="90"/>
      <c r="CJ27" s="91"/>
      <c r="CK27" s="91"/>
      <c r="CL27" s="92"/>
      <c r="CM27" s="88">
        <v>25</v>
      </c>
      <c r="CN27" s="87" t="str">
        <f t="array" ref="CN27">IFERROR(INDEX(조사표[],SMALL(IF((CR$1=조사표[개체번호])*(CU$1=조사표[줄기번호])*(CM27=조사표[개화마디]),ROW(조사표[조사일자])-ROW(생육조사!$P$2)+1),1),2),"")</f>
        <v/>
      </c>
      <c r="CO27" s="87" t="str">
        <f t="array" ref="CO27">IFERROR(INDEX(조사표[],SMALL(IF((CR$1=조사표[개체번호])*(CU$1=조사표[줄기번호])*(CM27=조사표[착과마디]),ROW(조사표[조사일자])-ROW(생육조사!$P$2)+1),1),2),"")</f>
        <v/>
      </c>
      <c r="CP27" s="87" t="str">
        <f t="array" ref="CP27">IFERROR(INDEX(조사표[],SMALL(IF((CR$1=조사표[개체번호])*(CU$1=조사표[줄기번호])*(CM27=조사표[열매마디]),ROW(조사표[조사일자])-ROW(생육조사!$P$2)+1),1),2),"")</f>
        <v/>
      </c>
      <c r="CQ27" s="87" t="str">
        <f t="array" ref="CQ27">IFERROR(INDEX(조사표[],SMALL(IF((CR$1=조사표[개체번호])*(CU$1=조사표[줄기번호])*(CM27=조사표[수확마디]),ROW(조사표[조사일자])-ROW(생육조사!$P$2)+1),1),2),"")</f>
        <v/>
      </c>
      <c r="CR27" s="90"/>
      <c r="CS27" s="90"/>
      <c r="CT27" s="91"/>
      <c r="CU27" s="91"/>
      <c r="CV27" s="92"/>
      <c r="CW27" s="88">
        <v>25</v>
      </c>
      <c r="CX27" s="87" t="str">
        <f t="array" ref="CX27">IFERROR(INDEX(조사표[],SMALL(IF((DB$1=조사표[개체번호])*(DE$1=조사표[줄기번호])*(CW27=조사표[개화마디]),ROW(조사표[조사일자])-ROW(생육조사!$P$2)+1),1),2),"")</f>
        <v/>
      </c>
      <c r="CY27" s="87" t="str">
        <f t="array" ref="CY27">IFERROR(INDEX(조사표[],SMALL(IF((DB$1=조사표[개체번호])*(DE$1=조사표[줄기번호])*(CW27=조사표[착과마디]),ROW(조사표[조사일자])-ROW(생육조사!$P$2)+1),1),2),"")</f>
        <v/>
      </c>
      <c r="CZ27" s="87" t="str">
        <f t="array" ref="CZ27">IFERROR(INDEX(조사표[],SMALL(IF((DB$1=조사표[개체번호])*(DE$1=조사표[줄기번호])*(CW27=조사표[열매마디]),ROW(조사표[조사일자])-ROW(생육조사!$P$2)+1),1),2),"")</f>
        <v/>
      </c>
      <c r="DA27" s="87" t="str">
        <f t="array" ref="DA27">IFERROR(INDEX(조사표[],SMALL(IF((DB$1=조사표[개체번호])*(DE$1=조사표[줄기번호])*(CW27=조사표[수확마디]),ROW(조사표[조사일자])-ROW(생육조사!$P$2)+1),1),2),"")</f>
        <v/>
      </c>
      <c r="DB27" s="90"/>
      <c r="DC27" s="90"/>
      <c r="DD27" s="91"/>
      <c r="DE27" s="91"/>
      <c r="DF27" s="92"/>
      <c r="DG27" s="88">
        <v>25</v>
      </c>
      <c r="DH27" s="87" t="str">
        <f t="array" ref="DH27">IFERROR(INDEX(조사표[],SMALL(IF((DL$1=조사표[개체번호])*(DO$1=조사표[줄기번호])*(DG27=조사표[개화마디]),ROW(조사표[조사일자])-ROW(생육조사!$P$2)+1),1),2),"")</f>
        <v/>
      </c>
      <c r="DI27" s="87" t="str">
        <f t="array" ref="DI27">IFERROR(INDEX(조사표[],SMALL(IF((DL$1=조사표[개체번호])*(DO$1=조사표[줄기번호])*(DG27=조사표[착과마디]),ROW(조사표[조사일자])-ROW(생육조사!$P$2)+1),1),2),"")</f>
        <v/>
      </c>
      <c r="DJ27" s="87" t="str">
        <f t="array" ref="DJ27">IFERROR(INDEX(조사표[],SMALL(IF((DL$1=조사표[개체번호])*(DO$1=조사표[줄기번호])*(DG27=조사표[열매마디]),ROW(조사표[조사일자])-ROW(생육조사!$P$2)+1),1),2),"")</f>
        <v/>
      </c>
      <c r="DK27" s="87" t="str">
        <f t="array" ref="DK27">IFERROR(INDEX(조사표[],SMALL(IF((DL$1=조사표[개체번호])*(DO$1=조사표[줄기번호])*(DG27=조사표[수확마디]),ROW(조사표[조사일자])-ROW(생육조사!$P$2)+1),1),2),"")</f>
        <v/>
      </c>
      <c r="DL27" s="90"/>
      <c r="DM27" s="90"/>
      <c r="DN27" s="91"/>
      <c r="DO27" s="91"/>
      <c r="DP27" s="92"/>
      <c r="DQ27" s="88">
        <v>25</v>
      </c>
      <c r="DR27" s="87" t="str">
        <f t="array" ref="DR27">IFERROR(INDEX(조사표[],SMALL(IF((DV$1=조사표[개체번호])*(DY$1=조사표[줄기번호])*(DQ27=조사표[개화마디]),ROW(조사표[조사일자])-ROW(생육조사!$P$2)+1),1),2),"")</f>
        <v/>
      </c>
      <c r="DS27" s="87" t="str">
        <f t="array" ref="DS27">IFERROR(INDEX(조사표[],SMALL(IF((DV$1=조사표[개체번호])*(DY$1=조사표[줄기번호])*(DQ27=조사표[착과마디]),ROW(조사표[조사일자])-ROW(생육조사!$P$2)+1),1),2),"")</f>
        <v/>
      </c>
      <c r="DT27" s="87" t="str">
        <f t="array" ref="DT27">IFERROR(INDEX(조사표[],SMALL(IF((DV$1=조사표[개체번호])*(DY$1=조사표[줄기번호])*(DQ27=조사표[열매마디]),ROW(조사표[조사일자])-ROW(생육조사!$P$2)+1),1),2),"")</f>
        <v/>
      </c>
      <c r="DU27" s="87" t="str">
        <f t="array" ref="DU27">IFERROR(INDEX(조사표[],SMALL(IF((DV$1=조사표[개체번호])*(DY$1=조사표[줄기번호])*(DQ27=조사표[수확마디]),ROW(조사표[조사일자])-ROW(생육조사!$P$2)+1),1),2),"")</f>
        <v/>
      </c>
      <c r="DV27" s="90"/>
      <c r="DW27" s="90"/>
      <c r="DX27" s="91"/>
      <c r="DY27" s="91"/>
      <c r="DZ27" s="92"/>
      <c r="EA27" s="88">
        <v>25</v>
      </c>
      <c r="EB27" s="87" t="str">
        <f t="array" ref="EB27">IFERROR(INDEX(조사표[],SMALL(IF((EF$1=조사표[개체번호])*(EI$1=조사표[줄기번호])*(EA27=조사표[개화마디]),ROW(조사표[조사일자])-ROW(생육조사!$P$2)+1),1),2),"")</f>
        <v/>
      </c>
      <c r="EC27" s="87" t="str">
        <f t="array" ref="EC27">IFERROR(INDEX(조사표[],SMALL(IF((EF$1=조사표[개체번호])*(EI$1=조사표[줄기번호])*(EA27=조사표[착과마디]),ROW(조사표[조사일자])-ROW(생육조사!$P$2)+1),1),2),"")</f>
        <v/>
      </c>
      <c r="ED27" s="87" t="str">
        <f t="array" ref="ED27">IFERROR(INDEX(조사표[],SMALL(IF((EF$1=조사표[개체번호])*(EI$1=조사표[줄기번호])*(EA27=조사표[열매마디]),ROW(조사표[조사일자])-ROW(생육조사!$P$2)+1),1),2),"")</f>
        <v/>
      </c>
      <c r="EE27" s="87" t="str">
        <f t="array" ref="EE27">IFERROR(INDEX(조사표[],SMALL(IF((EF$1=조사표[개체번호])*(EI$1=조사표[줄기번호])*(EA27=조사표[수확마디]),ROW(조사표[조사일자])-ROW(생육조사!$P$2)+1),1),2),"")</f>
        <v/>
      </c>
      <c r="EF27" s="90"/>
      <c r="EG27" s="90"/>
      <c r="EH27" s="91"/>
      <c r="EI27" s="91"/>
      <c r="EJ27" s="92"/>
      <c r="EK27" s="88">
        <v>25</v>
      </c>
      <c r="EL27" s="87" t="str">
        <f t="array" ref="EL27">IFERROR(INDEX(조사표[],SMALL(IF((EP$1=조사표[개체번호])*(ES$1=조사표[줄기번호])*(EK27=조사표[개화마디]),ROW(조사표[조사일자])-ROW(생육조사!$P$2)+1),1),2),"")</f>
        <v/>
      </c>
      <c r="EM27" s="87" t="str">
        <f t="array" ref="EM27">IFERROR(INDEX(조사표[],SMALL(IF((EP$1=조사표[개체번호])*(ES$1=조사표[줄기번호])*(EK27=조사표[착과마디]),ROW(조사표[조사일자])-ROW(생육조사!$P$2)+1),1),2),"")</f>
        <v/>
      </c>
      <c r="EN27" s="87" t="str">
        <f t="array" ref="EN27">IFERROR(INDEX(조사표[],SMALL(IF((EP$1=조사표[개체번호])*(ES$1=조사표[줄기번호])*(EK27=조사표[열매마디]),ROW(조사표[조사일자])-ROW(생육조사!$P$2)+1),1),2),"")</f>
        <v/>
      </c>
      <c r="EO27" s="87" t="str">
        <f t="array" ref="EO27">IFERROR(INDEX(조사표[],SMALL(IF((EP$1=조사표[개체번호])*(ES$1=조사표[줄기번호])*(EK27=조사표[수확마디]),ROW(조사표[조사일자])-ROW(생육조사!$P$2)+1),1),2),"")</f>
        <v/>
      </c>
      <c r="EP27" s="90"/>
      <c r="EQ27" s="90"/>
      <c r="ER27" s="91"/>
      <c r="ES27" s="91"/>
      <c r="ET27" s="92"/>
      <c r="EU27" s="88">
        <v>25</v>
      </c>
      <c r="EV27" s="87" t="str">
        <f t="array" ref="EV27">IFERROR(INDEX(조사표[],SMALL(IF((EZ$1=조사표[개체번호])*(FC$1=조사표[줄기번호])*(EU27=조사표[개화마디]),ROW(조사표[조사일자])-ROW(생육조사!$P$2)+1),1),2),"")</f>
        <v/>
      </c>
      <c r="EW27" s="87" t="str">
        <f t="array" ref="EW27">IFERROR(INDEX(조사표[],SMALL(IF((EZ$1=조사표[개체번호])*(FC$1=조사표[줄기번호])*(EU27=조사표[착과마디]),ROW(조사표[조사일자])-ROW(생육조사!$P$2)+1),1),2),"")</f>
        <v/>
      </c>
      <c r="EX27" s="87" t="str">
        <f t="array" ref="EX27">IFERROR(INDEX(조사표[],SMALL(IF((EZ$1=조사표[개체번호])*(FC$1=조사표[줄기번호])*(EU27=조사표[열매마디]),ROW(조사표[조사일자])-ROW(생육조사!$P$2)+1),1),2),"")</f>
        <v/>
      </c>
      <c r="EY27" s="87" t="str">
        <f t="array" ref="EY27">IFERROR(INDEX(조사표[],SMALL(IF((EZ$1=조사표[개체번호])*(FC$1=조사표[줄기번호])*(EU27=조사표[수확마디]),ROW(조사표[조사일자])-ROW(생육조사!$P$2)+1),1),2),"")</f>
        <v/>
      </c>
      <c r="EZ27" s="90"/>
      <c r="FA27" s="90"/>
      <c r="FB27" s="91"/>
      <c r="FC27" s="91"/>
      <c r="FD27" s="92"/>
      <c r="FE27" s="88">
        <v>25</v>
      </c>
      <c r="FF27" s="87" t="str">
        <f t="array" ref="FF27">IFERROR(INDEX(조사표[],SMALL(IF((FJ$1=조사표[개체번호])*(FM$1=조사표[줄기번호])*(FE27=조사표[개화마디]),ROW(조사표[조사일자])-ROW(생육조사!$P$2)+1),1),2),"")</f>
        <v/>
      </c>
      <c r="FG27" s="87" t="str">
        <f t="array" ref="FG27">IFERROR(INDEX(조사표[],SMALL(IF((FJ$1=조사표[개체번호])*(FM$1=조사표[줄기번호])*(FE27=조사표[착과마디]),ROW(조사표[조사일자])-ROW(생육조사!$P$2)+1),1),2),"")</f>
        <v/>
      </c>
      <c r="FH27" s="87" t="str">
        <f t="array" ref="FH27">IFERROR(INDEX(조사표[],SMALL(IF((FJ$1=조사표[개체번호])*(FM$1=조사표[줄기번호])*(FE27=조사표[열매마디]),ROW(조사표[조사일자])-ROW(생육조사!$P$2)+1),1),2),"")</f>
        <v/>
      </c>
      <c r="FI27" s="87" t="str">
        <f t="array" ref="FI27">IFERROR(INDEX(조사표[],SMALL(IF((FJ$1=조사표[개체번호])*(FM$1=조사표[줄기번호])*(FE27=조사표[수확마디]),ROW(조사표[조사일자])-ROW(생육조사!$P$2)+1),1),2),"")</f>
        <v/>
      </c>
      <c r="FJ27" s="90"/>
      <c r="FK27" s="90"/>
      <c r="FL27" s="91"/>
      <c r="FM27" s="91"/>
      <c r="FN27" s="92"/>
      <c r="FO27" s="88">
        <v>25</v>
      </c>
      <c r="FP27" s="87" t="str">
        <f t="array" ref="FP27">IFERROR(INDEX(조사표[],SMALL(IF((FT$1=조사표[개체번호])*(FW$1=조사표[줄기번호])*(FO27=조사표[개화마디]),ROW(조사표[조사일자])-ROW(생육조사!$P$2)+1),1),2),"")</f>
        <v/>
      </c>
      <c r="FQ27" s="87" t="str">
        <f t="array" ref="FQ27">IFERROR(INDEX(조사표[],SMALL(IF((FT$1=조사표[개체번호])*(FW$1=조사표[줄기번호])*(FO27=조사표[착과마디]),ROW(조사표[조사일자])-ROW(생육조사!$P$2)+1),1),2),"")</f>
        <v/>
      </c>
      <c r="FR27" s="87" t="str">
        <f t="array" ref="FR27">IFERROR(INDEX(조사표[],SMALL(IF((FT$1=조사표[개체번호])*(FW$1=조사표[줄기번호])*(FO27=조사표[열매마디]),ROW(조사표[조사일자])-ROW(생육조사!$P$2)+1),1),2),"")</f>
        <v/>
      </c>
      <c r="FS27" s="87" t="str">
        <f t="array" ref="FS27">IFERROR(INDEX(조사표[],SMALL(IF((FT$1=조사표[개체번호])*(FW$1=조사표[줄기번호])*(FO27=조사표[수확마디]),ROW(조사표[조사일자])-ROW(생육조사!$P$2)+1),1),2),"")</f>
        <v/>
      </c>
      <c r="FT27" s="90"/>
      <c r="FU27" s="90"/>
      <c r="FV27" s="91"/>
      <c r="FW27" s="91"/>
      <c r="FX27" s="92"/>
      <c r="FY27" s="88">
        <v>25</v>
      </c>
      <c r="FZ27" s="87" t="str">
        <f t="array" ref="FZ27">IFERROR(INDEX(조사표[],SMALL(IF((GD$1=조사표[개체번호])*(GG$1=조사표[줄기번호])*(FY27=조사표[개화마디]),ROW(조사표[조사일자])-ROW(생육조사!$P$2)+1),1),2),"")</f>
        <v/>
      </c>
      <c r="GA27" s="87" t="str">
        <f t="array" ref="GA27">IFERROR(INDEX(조사표[],SMALL(IF((GD$1=조사표[개체번호])*(GG$1=조사표[줄기번호])*(FY27=조사표[착과마디]),ROW(조사표[조사일자])-ROW(생육조사!$P$2)+1),1),2),"")</f>
        <v/>
      </c>
      <c r="GB27" s="87" t="str">
        <f t="array" ref="GB27">IFERROR(INDEX(조사표[],SMALL(IF((GD$1=조사표[개체번호])*(GG$1=조사표[줄기번호])*(FY27=조사표[열매마디]),ROW(조사표[조사일자])-ROW(생육조사!$P$2)+1),1),2),"")</f>
        <v/>
      </c>
      <c r="GC27" s="87" t="str">
        <f t="array" ref="GC27">IFERROR(INDEX(조사표[],SMALL(IF((GD$1=조사표[개체번호])*(GG$1=조사표[줄기번호])*(FY27=조사표[수확마디]),ROW(조사표[조사일자])-ROW(생육조사!$P$2)+1),1),2),"")</f>
        <v/>
      </c>
      <c r="GD27" s="90"/>
      <c r="GE27" s="90"/>
      <c r="GF27" s="91"/>
      <c r="GG27" s="91"/>
      <c r="GH27" s="92"/>
      <c r="GI27" s="88">
        <v>25</v>
      </c>
      <c r="GJ27" s="87" t="str">
        <f t="array" ref="GJ27">IFERROR(INDEX(조사표[],SMALL(IF((GN$1=조사표[개체번호])*(GQ$1=조사표[줄기번호])*(GI27=조사표[개화마디]),ROW(조사표[조사일자])-ROW(생육조사!$P$2)+1),1),2),"")</f>
        <v/>
      </c>
      <c r="GK27" s="87" t="str">
        <f t="array" ref="GK27">IFERROR(INDEX(조사표[],SMALL(IF((GN$1=조사표[개체번호])*(GQ$1=조사표[줄기번호])*(GI27=조사표[착과마디]),ROW(조사표[조사일자])-ROW(생육조사!$P$2)+1),1),2),"")</f>
        <v/>
      </c>
      <c r="GL27" s="87" t="str">
        <f t="array" ref="GL27">IFERROR(INDEX(조사표[],SMALL(IF((GN$1=조사표[개체번호])*(GQ$1=조사표[줄기번호])*(GI27=조사표[열매마디]),ROW(조사표[조사일자])-ROW(생육조사!$P$2)+1),1),2),"")</f>
        <v/>
      </c>
      <c r="GM27" s="87" t="str">
        <f t="array" ref="GM27">IFERROR(INDEX(조사표[],SMALL(IF((GN$1=조사표[개체번호])*(GQ$1=조사표[줄기번호])*(GI27=조사표[수확마디]),ROW(조사표[조사일자])-ROW(생육조사!$P$2)+1),1),2),"")</f>
        <v/>
      </c>
      <c r="GN27" s="90"/>
      <c r="GO27" s="90"/>
      <c r="GP27" s="91"/>
      <c r="GQ27" s="91"/>
      <c r="GR27" s="92"/>
      <c r="GS27" s="88">
        <v>25</v>
      </c>
      <c r="GT27" s="87" t="str">
        <f t="array" ref="GT27">IFERROR(INDEX(조사표[],SMALL(IF((GX$1=조사표[개체번호])*(HA$1=조사표[줄기번호])*(GS27=조사표[개화마디]),ROW(조사표[조사일자])-ROW(생육조사!$P$2)+1),1),2),"")</f>
        <v/>
      </c>
      <c r="GU27" s="87" t="str">
        <f t="array" ref="GU27">IFERROR(INDEX(조사표[],SMALL(IF((GX$1=조사표[개체번호])*(HA$1=조사표[줄기번호])*(GS27=조사표[착과마디]),ROW(조사표[조사일자])-ROW(생육조사!$P$2)+1),1),2),"")</f>
        <v/>
      </c>
      <c r="GV27" s="87" t="str">
        <f t="array" ref="GV27">IFERROR(INDEX(조사표[],SMALL(IF((GX$1=조사표[개체번호])*(HA$1=조사표[줄기번호])*(GS27=조사표[열매마디]),ROW(조사표[조사일자])-ROW(생육조사!$P$2)+1),1),2),"")</f>
        <v/>
      </c>
      <c r="GW27" s="87" t="str">
        <f t="array" ref="GW27">IFERROR(INDEX(조사표[],SMALL(IF((GX$1=조사표[개체번호])*(HA$1=조사표[줄기번호])*(GS27=조사표[수확마디]),ROW(조사표[조사일자])-ROW(생육조사!$P$2)+1),1),2),"")</f>
        <v/>
      </c>
      <c r="GX27" s="90"/>
      <c r="GY27" s="90"/>
      <c r="GZ27" s="91"/>
      <c r="HA27" s="91"/>
      <c r="HB27" s="92"/>
      <c r="HC27" s="88">
        <v>25</v>
      </c>
      <c r="HD27" s="87" t="str">
        <f t="array" ref="HD27">IFERROR(INDEX(조사표[],SMALL(IF((HH$1=조사표[개체번호])*(HK$1=조사표[줄기번호])*(HC27=조사표[개화마디]),ROW(조사표[조사일자])-ROW(생육조사!$P$2)+1),1),2),"")</f>
        <v/>
      </c>
      <c r="HE27" s="87" t="str">
        <f t="array" ref="HE27">IFERROR(INDEX(조사표[],SMALL(IF((HH$1=조사표[개체번호])*(HK$1=조사표[줄기번호])*(HC27=조사표[착과마디]),ROW(조사표[조사일자])-ROW(생육조사!$P$2)+1),1),2),"")</f>
        <v/>
      </c>
      <c r="HF27" s="87" t="str">
        <f t="array" ref="HF27">IFERROR(INDEX(조사표[],SMALL(IF((HH$1=조사표[개체번호])*(HK$1=조사표[줄기번호])*(HC27=조사표[열매마디]),ROW(조사표[조사일자])-ROW(생육조사!$P$2)+1),1),2),"")</f>
        <v/>
      </c>
      <c r="HG27" s="87" t="str">
        <f t="array" ref="HG27">IFERROR(INDEX(조사표[],SMALL(IF((HH$1=조사표[개체번호])*(HK$1=조사표[줄기번호])*(HC27=조사표[수확마디]),ROW(조사표[조사일자])-ROW(생육조사!$P$2)+1),1),2),"")</f>
        <v/>
      </c>
      <c r="HH27" s="90"/>
      <c r="HI27" s="90"/>
      <c r="HJ27" s="91"/>
      <c r="HK27" s="91"/>
      <c r="HL27" s="92"/>
      <c r="HM27" s="93">
        <v>25</v>
      </c>
      <c r="HN27" s="87" t="str">
        <f t="array" ref="HN27">IFERROR(INDEX(조사표[],SMALL(IF((HR$1=조사표[개체번호])*(HU$1=조사표[줄기번호])*(HM27=조사표[개화마디]),ROW(조사표[조사일자])-ROW(생육조사!$P$2)+1),1),2),"")</f>
        <v/>
      </c>
      <c r="HO27" s="87" t="str">
        <f t="array" ref="HO27">IFERROR(INDEX(조사표[],SMALL(IF((HR$1=조사표[개체번호])*(HU$1=조사표[줄기번호])*(HM27=조사표[착과마디]),ROW(조사표[조사일자])-ROW(생육조사!$P$2)+1),1),2),"")</f>
        <v/>
      </c>
      <c r="HP27" s="87" t="str">
        <f t="array" ref="HP27">IFERROR(INDEX(조사표[],SMALL(IF((HR$1=조사표[개체번호])*(HU$1=조사표[줄기번호])*(HM27=조사표[열매마디]),ROW(조사표[조사일자])-ROW(생육조사!$P$2)+1),1),2),"")</f>
        <v/>
      </c>
      <c r="HQ27" s="87" t="str">
        <f t="array" ref="HQ27">IFERROR(INDEX(조사표[],SMALL(IF((HR$1=조사표[개체번호])*(HU$1=조사표[줄기번호])*(HM27=조사표[수확마디]),ROW(조사표[조사일자])-ROW(생육조사!$P$2)+1),1),2),"")</f>
        <v/>
      </c>
      <c r="HR27" s="90"/>
      <c r="HS27" s="90"/>
      <c r="HT27" s="91"/>
      <c r="HU27" s="91"/>
      <c r="HV27" s="92"/>
      <c r="HW27" s="93">
        <v>25</v>
      </c>
      <c r="HX27" s="87" t="str">
        <f t="array" ref="HX27">IFERROR(INDEX(조사표[],SMALL(IF((IB$1=조사표[개체번호])*(IE$1=조사표[줄기번호])*(HW27=조사표[개화마디]),ROW(조사표[조사일자])-ROW(생육조사!$P$2)+1),1),2),"")</f>
        <v/>
      </c>
      <c r="HY27" s="87" t="str">
        <f t="array" ref="HY27">IFERROR(INDEX(조사표[],SMALL(IF((IB$1=조사표[개체번호])*(IE$1=조사표[줄기번호])*(HW27=조사표[착과마디]),ROW(조사표[조사일자])-ROW(생육조사!$P$2)+1),1),2),"")</f>
        <v/>
      </c>
      <c r="HZ27" s="87" t="str">
        <f t="array" ref="HZ27">IFERROR(INDEX(조사표[],SMALL(IF((IB$1=조사표[개체번호])*(IE$1=조사표[줄기번호])*(HW27=조사표[열매마디]),ROW(조사표[조사일자])-ROW(생육조사!$P$2)+1),1),2),"")</f>
        <v/>
      </c>
      <c r="IA27" s="87" t="str">
        <f t="array" ref="IA27">IFERROR(INDEX(조사표[],SMALL(IF((IB$1=조사표[개체번호])*(IE$1=조사표[줄기번호])*(HW27=조사표[수확마디]),ROW(조사표[조사일자])-ROW(생육조사!$P$2)+1),1),2),"")</f>
        <v/>
      </c>
      <c r="IB27" s="90"/>
      <c r="IC27" s="90"/>
      <c r="ID27" s="91"/>
      <c r="IE27" s="91"/>
      <c r="IF27" s="92"/>
      <c r="IG27" s="93">
        <v>25</v>
      </c>
      <c r="IH27" s="87" t="str">
        <f t="array" ref="IH27">IFERROR(INDEX(조사표[],SMALL(IF((IL$1=조사표[개체번호])*(IO$1=조사표[줄기번호])*(IG27=조사표[개화마디]),ROW(조사표[조사일자])-ROW(생육조사!$P$2)+1),1),2),"")</f>
        <v/>
      </c>
      <c r="II27" s="87" t="str">
        <f t="array" ref="II27">IFERROR(INDEX(조사표[],SMALL(IF((IL$1=조사표[개체번호])*(IO$1=조사표[줄기번호])*(IG27=조사표[착과마디]),ROW(조사표[조사일자])-ROW(생육조사!$P$2)+1),1),2),"")</f>
        <v/>
      </c>
      <c r="IJ27" s="87" t="str">
        <f t="array" ref="IJ27">IFERROR(INDEX(조사표[],SMALL(IF((IL$1=조사표[개체번호])*(IO$1=조사표[줄기번호])*(IG27=조사표[열매마디]),ROW(조사표[조사일자])-ROW(생육조사!$P$2)+1),1),2),"")</f>
        <v/>
      </c>
      <c r="IK27" s="87" t="str">
        <f t="array" ref="IK27">IFERROR(INDEX(조사표[],SMALL(IF((IL$1=조사표[개체번호])*(IO$1=조사표[줄기번호])*(IG27=조사표[수확마디]),ROW(조사표[조사일자])-ROW(생육조사!$P$2)+1),1),2),"")</f>
        <v/>
      </c>
      <c r="IL27" s="90"/>
      <c r="IM27" s="90"/>
      <c r="IN27" s="91"/>
      <c r="IO27" s="91"/>
      <c r="IP27" s="92"/>
      <c r="IQ27" s="93">
        <v>25</v>
      </c>
      <c r="IR27" s="87" t="str">
        <f t="array" ref="IR27">IFERROR(INDEX(조사표[],SMALL(IF((IV$1=조사표[개체번호])*(IY$1=조사표[줄기번호])*(IQ27=조사표[개화마디]),ROW(조사표[조사일자])-ROW(생육조사!$P$2)+1),1),2),"")</f>
        <v/>
      </c>
      <c r="IS27" s="87" t="str">
        <f t="array" ref="IS27">IFERROR(INDEX(조사표[],SMALL(IF((IV$1=조사표[개체번호])*(IY$1=조사표[줄기번호])*(IQ27=조사표[착과마디]),ROW(조사표[조사일자])-ROW(생육조사!$P$2)+1),1),2),"")</f>
        <v/>
      </c>
      <c r="IT27" s="87" t="str">
        <f t="array" ref="IT27">IFERROR(INDEX(조사표[],SMALL(IF((IV$1=조사표[개체번호])*(IY$1=조사표[줄기번호])*(IQ27=조사표[열매마디]),ROW(조사표[조사일자])-ROW(생육조사!$P$2)+1),1),2),"")</f>
        <v/>
      </c>
      <c r="IU27" s="87" t="str">
        <f t="array" ref="IU27">IFERROR(INDEX(조사표[],SMALL(IF((IV$1=조사표[개체번호])*(IY$1=조사표[줄기번호])*(IQ27=조사표[수확마디]),ROW(조사표[조사일자])-ROW(생육조사!$P$2)+1),1),2),"")</f>
        <v/>
      </c>
      <c r="IV27" s="90"/>
      <c r="IW27" s="90"/>
      <c r="IX27" s="91"/>
      <c r="IY27" s="91"/>
      <c r="IZ27" s="92"/>
      <c r="JA27" s="93">
        <v>25</v>
      </c>
      <c r="JB27" s="87" t="str">
        <f t="array" ref="JB27">IFERROR(INDEX(조사표[],SMALL(IF((JF$1=조사표[개체번호])*(JI$1=조사표[줄기번호])*(JA27=조사표[개화마디]),ROW(조사표[조사일자])-ROW(생육조사!$P$2)+1),1),2),"")</f>
        <v/>
      </c>
      <c r="JC27" s="87" t="str">
        <f t="array" ref="JC27">IFERROR(INDEX(조사표[],SMALL(IF((JF$1=조사표[개체번호])*(JI$1=조사표[줄기번호])*(JA27=조사표[착과마디]),ROW(조사표[조사일자])-ROW(생육조사!$P$2)+1),1),2),"")</f>
        <v/>
      </c>
      <c r="JD27" s="87" t="str">
        <f t="array" ref="JD27">IFERROR(INDEX(조사표[],SMALL(IF((JF$1=조사표[개체번호])*(JI$1=조사표[줄기번호])*(JA27=조사표[열매마디]),ROW(조사표[조사일자])-ROW(생육조사!$P$2)+1),1),2),"")</f>
        <v/>
      </c>
      <c r="JE27" s="87" t="str">
        <f t="array" ref="JE27">IFERROR(INDEX(조사표[],SMALL(IF((JF$1=조사표[개체번호])*(JI$1=조사표[줄기번호])*(JA27=조사표[수확마디]),ROW(조사표[조사일자])-ROW(생육조사!$P$2)+1),1),2),"")</f>
        <v/>
      </c>
      <c r="JF27" s="90"/>
      <c r="JG27" s="90"/>
      <c r="JH27" s="91"/>
      <c r="JI27" s="91"/>
      <c r="JJ27" s="92"/>
      <c r="JK27" s="93">
        <v>25</v>
      </c>
      <c r="JL27" s="87" t="str">
        <f t="array" ref="JL27">IFERROR(INDEX(조사표[],SMALL(IF((JP$1=조사표[개체번호])*(JS$1=조사표[줄기번호])*(JK27=조사표[개화마디]),ROW(조사표[조사일자])-ROW(생육조사!$P$2)+1),1),2),"")</f>
        <v/>
      </c>
      <c r="JM27" s="87" t="str">
        <f t="array" ref="JM27">IFERROR(INDEX(조사표[],SMALL(IF((JP$1=조사표[개체번호])*(JS$1=조사표[줄기번호])*(JK27=조사표[착과마디]),ROW(조사표[조사일자])-ROW(생육조사!$P$2)+1),1),2),"")</f>
        <v/>
      </c>
      <c r="JN27" s="87" t="str">
        <f t="array" ref="JN27">IFERROR(INDEX(조사표[],SMALL(IF((JP$1=조사표[개체번호])*(JS$1=조사표[줄기번호])*(JK27=조사표[열매마디]),ROW(조사표[조사일자])-ROW(생육조사!$P$2)+1),1),2),"")</f>
        <v/>
      </c>
      <c r="JO27" s="87" t="str">
        <f t="array" ref="JO27">IFERROR(INDEX(조사표[],SMALL(IF((JP$1=조사표[개체번호])*(JS$1=조사표[줄기번호])*(JK27=조사표[수확마디]),ROW(조사표[조사일자])-ROW(생육조사!$P$2)+1),1),2),"")</f>
        <v/>
      </c>
      <c r="JP27" s="90"/>
      <c r="JQ27" s="90"/>
      <c r="JR27" s="91"/>
      <c r="JS27" s="91"/>
      <c r="JT27" s="92"/>
      <c r="JU27" s="93">
        <v>25</v>
      </c>
      <c r="JV27" s="87" t="str">
        <f t="array" ref="JV27">IFERROR(INDEX(조사표[],SMALL(IF((JZ$1=조사표[개체번호])*(KC$1=조사표[줄기번호])*(JU27=조사표[개화마디]),ROW(조사표[조사일자])-ROW(생육조사!$P$2)+1),1),2),"")</f>
        <v/>
      </c>
      <c r="JW27" s="87" t="str">
        <f t="array" ref="JW27">IFERROR(INDEX(조사표[],SMALL(IF((JZ$1=조사표[개체번호])*(KC$1=조사표[줄기번호])*(JU27=조사표[착과마디]),ROW(조사표[조사일자])-ROW(생육조사!$P$2)+1),1),2),"")</f>
        <v/>
      </c>
      <c r="JX27" s="87" t="str">
        <f t="array" ref="JX27">IFERROR(INDEX(조사표[],SMALL(IF((JZ$1=조사표[개체번호])*(KC$1=조사표[줄기번호])*(JU27=조사표[열매마디]),ROW(조사표[조사일자])-ROW(생육조사!$P$2)+1),1),2),"")</f>
        <v/>
      </c>
      <c r="JY27" s="87" t="str">
        <f t="array" ref="JY27">IFERROR(INDEX(조사표[],SMALL(IF((JZ$1=조사표[개체번호])*(KC$1=조사표[줄기번호])*(JU27=조사표[수확마디]),ROW(조사표[조사일자])-ROW(생육조사!$P$2)+1),1),2),"")</f>
        <v/>
      </c>
      <c r="JZ27" s="90"/>
      <c r="KA27" s="90"/>
      <c r="KB27" s="91"/>
      <c r="KC27" s="91"/>
      <c r="KD27" s="92"/>
      <c r="KE27" s="93">
        <v>25</v>
      </c>
      <c r="KF27" s="87" t="str">
        <f t="array" ref="KF27">IFERROR(INDEX(조사표[],SMALL(IF((KJ$1=조사표[개체번호])*(KM$1=조사표[줄기번호])*(KE27=조사표[개화마디]),ROW(조사표[조사일자])-ROW(생육조사!$P$2)+1),1),2),"")</f>
        <v/>
      </c>
      <c r="KG27" s="87" t="str">
        <f t="array" ref="KG27">IFERROR(INDEX(조사표[],SMALL(IF((KJ$1=조사표[개체번호])*(KM$1=조사표[줄기번호])*(KE27=조사표[착과마디]),ROW(조사표[조사일자])-ROW(생육조사!$P$2)+1),1),2),"")</f>
        <v/>
      </c>
      <c r="KH27" s="87" t="str">
        <f t="array" ref="KH27">IFERROR(INDEX(조사표[],SMALL(IF((KJ$1=조사표[개체번호])*(KM$1=조사표[줄기번호])*(KE27=조사표[열매마디]),ROW(조사표[조사일자])-ROW(생육조사!$P$2)+1),1),2),"")</f>
        <v/>
      </c>
      <c r="KI27" s="87" t="str">
        <f t="array" ref="KI27">IFERROR(INDEX(조사표[],SMALL(IF((KJ$1=조사표[개체번호])*(KM$1=조사표[줄기번호])*(KE27=조사표[수확마디]),ROW(조사표[조사일자])-ROW(생육조사!$P$2)+1),1),2),"")</f>
        <v/>
      </c>
      <c r="KJ27" s="90"/>
      <c r="KK27" s="90"/>
      <c r="KL27" s="91"/>
      <c r="KM27" s="91"/>
      <c r="KN27" s="92"/>
    </row>
    <row r="28" spans="1:300">
      <c r="A28" s="15">
        <v>26</v>
      </c>
      <c r="B28" s="6" t="str">
        <f t="array" ref="B28">IFERROR(INDEX(조사표[],SMALL(IF((F$1=조사표[개체번호])*(I$1=조사표[줄기번호])*(A28=조사표[개화마디]),ROW(조사표[조사일자])-ROW(생육조사!$P$2)+1),1),2),"")</f>
        <v/>
      </c>
      <c r="C28" s="6" t="str">
        <f t="array" ref="C28">IFERROR(INDEX(조사표[],SMALL(IF((F$1=조사표[개체번호])*(I$1=조사표[줄기번호])*(A28=조사표[착과마디]),ROW(조사표[조사일자])-ROW(생육조사!$P$2)+1),1),2),"")</f>
        <v/>
      </c>
      <c r="D28" s="6" t="str">
        <f t="array" ref="D28">IFERROR(INDEX(조사표[],SMALL(IF((F$1=조사표[개체번호])*(I$1=조사표[줄기번호])*(A28=조사표[열매마디]),ROW(조사표[조사일자])-ROW(생육조사!$P$2)+1),1),2),"")</f>
        <v/>
      </c>
      <c r="E28" s="6" t="str">
        <f t="array" ref="E28">IFERROR(INDEX(조사표[],SMALL(IF((F$1=조사표[개체번호])*(I$1=조사표[줄기번호])*(A28=조사표[수확마디]),ROW(조사표[조사일자])-ROW(생육조사!$P$2)+1),1),2),"")</f>
        <v/>
      </c>
      <c r="F28" s="19"/>
      <c r="G28" s="19"/>
      <c r="H28" s="20"/>
      <c r="I28" s="20"/>
      <c r="J28" s="21"/>
      <c r="K28" s="86">
        <v>26</v>
      </c>
      <c r="L28" s="6" t="str">
        <f t="array" ref="L28">IFERROR(INDEX(조사표[],SMALL(IF((P$1=조사표[개체번호])*(S$1=조사표[줄기번호])*(K28=조사표[개화마디]),ROW(조사표[조사일자])-ROW(생육조사!$P$2)+1),1),2),"")</f>
        <v/>
      </c>
      <c r="M28" s="6" t="str">
        <f t="array" ref="M28">IFERROR(INDEX(조사표[],SMALL(IF((P$1=조사표[개체번호])*(S$1=조사표[줄기번호])*(K28=조사표[착과마디]),ROW(조사표[조사일자])-ROW(생육조사!$P$2)+1),1),2),"")</f>
        <v/>
      </c>
      <c r="N28" s="6" t="str">
        <f t="array" ref="N28">IFERROR(INDEX(조사표[],SMALL(IF((P$1=조사표[개체번호])*(S$1=조사표[줄기번호])*(K28=조사표[열매마디]),ROW(조사표[조사일자])-ROW(생육조사!$P$2)+1),1),2),"")</f>
        <v/>
      </c>
      <c r="O28" s="6" t="str">
        <f t="array" ref="O28">IFERROR(INDEX(조사표[],SMALL(IF((P$1=조사표[개체번호])*(S$1=조사표[줄기번호])*(K28=조사표[수확마디]),ROW(조사표[조사일자])-ROW(생육조사!$P$2)+1),1),2),"")</f>
        <v/>
      </c>
      <c r="P28" s="19"/>
      <c r="Q28" s="19"/>
      <c r="R28" s="20"/>
      <c r="S28" s="20"/>
      <c r="T28" s="21"/>
      <c r="U28" s="88">
        <v>26</v>
      </c>
      <c r="V28" s="87" t="str">
        <f t="array" ref="V28">IFERROR(INDEX(조사표[],SMALL(IF((Z$1=조사표[개체번호])*(AC$1=조사표[줄기번호])*(U28=조사표[개화마디]),ROW(조사표[조사일자])-ROW(생육조사!$P$2)+1),1),2),"")</f>
        <v/>
      </c>
      <c r="W28" s="87" t="str">
        <f t="array" ref="W28">IFERROR(INDEX(조사표[],SMALL(IF((Z$1=조사표[개체번호])*(AC$1=조사표[줄기번호])*(U28=조사표[착과마디]),ROW(조사표[조사일자])-ROW(생육조사!$P$2)+1),1),2),"")</f>
        <v/>
      </c>
      <c r="X28" s="87" t="str">
        <f t="array" ref="X28">IFERROR(INDEX(조사표[],SMALL(IF((Z$1=조사표[개체번호])*(AC$1=조사표[줄기번호])*(U28=조사표[열매마디]),ROW(조사표[조사일자])-ROW(생육조사!$P$2)+1),1),2),"")</f>
        <v/>
      </c>
      <c r="Y28" s="87" t="str">
        <f t="array" ref="Y28">IFERROR(INDEX(조사표[],SMALL(IF((Z$1=조사표[개체번호])*(AC$1=조사표[줄기번호])*(U28=조사표[수확마디]),ROW(조사표[조사일자])-ROW(생육조사!$P$2)+1),1),2),"")</f>
        <v/>
      </c>
      <c r="Z28" s="90"/>
      <c r="AA28" s="90"/>
      <c r="AB28" s="91"/>
      <c r="AC28" s="91"/>
      <c r="AD28" s="92"/>
      <c r="AE28" s="88">
        <v>26</v>
      </c>
      <c r="AF28" s="87" t="str">
        <f t="array" ref="AF28">IFERROR(INDEX(조사표[],SMALL(IF((AJ$1=조사표[개체번호])*(AM$1=조사표[줄기번호])*(AE28=조사표[개화마디]),ROW(조사표[조사일자])-ROW(생육조사!$P$2)+1),1),2),"")</f>
        <v/>
      </c>
      <c r="AG28" s="87" t="str">
        <f t="array" ref="AG28">IFERROR(INDEX(조사표[],SMALL(IF((AJ$1=조사표[개체번호])*(AM$1=조사표[줄기번호])*(AE28=조사표[착과마디]),ROW(조사표[조사일자])-ROW(생육조사!$P$2)+1),1),2),"")</f>
        <v/>
      </c>
      <c r="AH28" s="87" t="str">
        <f t="array" ref="AH28">IFERROR(INDEX(조사표[],SMALL(IF((AJ$1=조사표[개체번호])*(AM$1=조사표[줄기번호])*(AE28=조사표[열매마디]),ROW(조사표[조사일자])-ROW(생육조사!$P$2)+1),1),2),"")</f>
        <v/>
      </c>
      <c r="AI28" s="87" t="str">
        <f t="array" ref="AI28">IFERROR(INDEX(조사표[],SMALL(IF((AJ$1=조사표[개체번호])*(AM$1=조사표[줄기번호])*(AE28=조사표[수확마디]),ROW(조사표[조사일자])-ROW(생육조사!$P$2)+1),1),2),"")</f>
        <v/>
      </c>
      <c r="AJ28" s="90"/>
      <c r="AK28" s="90"/>
      <c r="AL28" s="91"/>
      <c r="AM28" s="91"/>
      <c r="AN28" s="92"/>
      <c r="AO28" s="88">
        <v>26</v>
      </c>
      <c r="AP28" s="87" t="str">
        <f t="array" ref="AP28">IFERROR(INDEX(조사표[],SMALL(IF((AT$1=조사표[개체번호])*(AW$1=조사표[줄기번호])*(AO28=조사표[개화마디]),ROW(조사표[조사일자])-ROW(생육조사!$P$2)+1),1),2),"")</f>
        <v/>
      </c>
      <c r="AQ28" s="87" t="str">
        <f t="array" ref="AQ28">IFERROR(INDEX(조사표[],SMALL(IF((AT$1=조사표[개체번호])*(AW$1=조사표[줄기번호])*(AO28=조사표[착과마디]),ROW(조사표[조사일자])-ROW(생육조사!$P$2)+1),1),2),"")</f>
        <v/>
      </c>
      <c r="AR28" s="87" t="str">
        <f t="array" ref="AR28">IFERROR(INDEX(조사표[],SMALL(IF((AT$1=조사표[개체번호])*(AW$1=조사표[줄기번호])*(AO28=조사표[열매마디]),ROW(조사표[조사일자])-ROW(생육조사!$P$2)+1),1),2),"")</f>
        <v/>
      </c>
      <c r="AS28" s="87" t="str">
        <f t="array" ref="AS28">IFERROR(INDEX(조사표[],SMALL(IF((AT$1=조사표[개체번호])*(AW$1=조사표[줄기번호])*(AO28=조사표[수확마디]),ROW(조사표[조사일자])-ROW(생육조사!$P$2)+1),1),2),"")</f>
        <v/>
      </c>
      <c r="AT28" s="90"/>
      <c r="AU28" s="90"/>
      <c r="AV28" s="91"/>
      <c r="AW28" s="91"/>
      <c r="AX28" s="92"/>
      <c r="AY28" s="88">
        <v>26</v>
      </c>
      <c r="AZ28" s="87" t="str">
        <f t="array" ref="AZ28">IFERROR(INDEX(조사표[],SMALL(IF((BD$1=조사표[개체번호])*(BG$1=조사표[줄기번호])*(AY28=조사표[개화마디]),ROW(조사표[조사일자])-ROW(생육조사!$P$2)+1),1),2),"")</f>
        <v/>
      </c>
      <c r="BA28" s="87" t="str">
        <f t="array" ref="BA28">IFERROR(INDEX(조사표[],SMALL(IF((BD$1=조사표[개체번호])*(BG$1=조사표[줄기번호])*(AY28=조사표[착과마디]),ROW(조사표[조사일자])-ROW(생육조사!$P$2)+1),1),2),"")</f>
        <v/>
      </c>
      <c r="BB28" s="87" t="str">
        <f t="array" ref="BB28">IFERROR(INDEX(조사표[],SMALL(IF((BD$1=조사표[개체번호])*(BG$1=조사표[줄기번호])*(AY28=조사표[열매마디]),ROW(조사표[조사일자])-ROW(생육조사!$P$2)+1),1),2),"")</f>
        <v/>
      </c>
      <c r="BC28" s="87" t="str">
        <f t="array" ref="BC28">IFERROR(INDEX(조사표[],SMALL(IF((BD$1=조사표[개체번호])*(BG$1=조사표[줄기번호])*(AY28=조사표[수확마디]),ROW(조사표[조사일자])-ROW(생육조사!$P$2)+1),1),2),"")</f>
        <v/>
      </c>
      <c r="BD28" s="90"/>
      <c r="BE28" s="90"/>
      <c r="BF28" s="91"/>
      <c r="BG28" s="91"/>
      <c r="BH28" s="92"/>
      <c r="BI28" s="88">
        <v>26</v>
      </c>
      <c r="BJ28" s="87" t="str">
        <f t="array" ref="BJ28">IFERROR(INDEX(조사표[],SMALL(IF((BN$1=조사표[개체번호])*(BQ$1=조사표[줄기번호])*(BI28=조사표[개화마디]),ROW(조사표[조사일자])-ROW(생육조사!$P$2)+1),1),2),"")</f>
        <v/>
      </c>
      <c r="BK28" s="87" t="str">
        <f t="array" ref="BK28">IFERROR(INDEX(조사표[],SMALL(IF((BN$1=조사표[개체번호])*(BQ$1=조사표[줄기번호])*(BI28=조사표[착과마디]),ROW(조사표[조사일자])-ROW(생육조사!$P$2)+1),1),2),"")</f>
        <v/>
      </c>
      <c r="BL28" s="87" t="str">
        <f t="array" ref="BL28">IFERROR(INDEX(조사표[],SMALL(IF((BN$1=조사표[개체번호])*(BQ$1=조사표[줄기번호])*(BI28=조사표[열매마디]),ROW(조사표[조사일자])-ROW(생육조사!$P$2)+1),1),2),"")</f>
        <v/>
      </c>
      <c r="BM28" s="87" t="str">
        <f t="array" ref="BM28">IFERROR(INDEX(조사표[],SMALL(IF((BN$1=조사표[개체번호])*(BQ$1=조사표[줄기번호])*(BI28=조사표[수확마디]),ROW(조사표[조사일자])-ROW(생육조사!$P$2)+1),1),2),"")</f>
        <v/>
      </c>
      <c r="BN28" s="90"/>
      <c r="BO28" s="90"/>
      <c r="BP28" s="91"/>
      <c r="BQ28" s="91"/>
      <c r="BR28" s="92"/>
      <c r="BS28" s="88">
        <v>26</v>
      </c>
      <c r="BT28" s="87" t="str">
        <f t="array" ref="BT28">IFERROR(INDEX(조사표[],SMALL(IF((BX$1=조사표[개체번호])*(CA$1=조사표[줄기번호])*(BS28=조사표[개화마디]),ROW(조사표[조사일자])-ROW(생육조사!$P$2)+1),1),2),"")</f>
        <v/>
      </c>
      <c r="BU28" s="87" t="str">
        <f t="array" ref="BU28">IFERROR(INDEX(조사표[],SMALL(IF((BX$1=조사표[개체번호])*(CA$1=조사표[줄기번호])*(BS28=조사표[착과마디]),ROW(조사표[조사일자])-ROW(생육조사!$P$2)+1),1),2),"")</f>
        <v/>
      </c>
      <c r="BV28" s="87" t="str">
        <f t="array" ref="BV28">IFERROR(INDEX(조사표[],SMALL(IF((BX$1=조사표[개체번호])*(CA$1=조사표[줄기번호])*(BS28=조사표[열매마디]),ROW(조사표[조사일자])-ROW(생육조사!$P$2)+1),1),2),"")</f>
        <v/>
      </c>
      <c r="BW28" s="87" t="str">
        <f t="array" ref="BW28">IFERROR(INDEX(조사표[],SMALL(IF((BX$1=조사표[개체번호])*(CA$1=조사표[줄기번호])*(BS28=조사표[수확마디]),ROW(조사표[조사일자])-ROW(생육조사!$P$2)+1),1),2),"")</f>
        <v/>
      </c>
      <c r="BX28" s="90"/>
      <c r="BY28" s="90"/>
      <c r="BZ28" s="91"/>
      <c r="CA28" s="91"/>
      <c r="CB28" s="92"/>
      <c r="CC28" s="88">
        <v>26</v>
      </c>
      <c r="CD28" s="87" t="str">
        <f t="array" ref="CD28">IFERROR(INDEX(조사표[],SMALL(IF((CH$1=조사표[개체번호])*(CK$1=조사표[줄기번호])*(CC28=조사표[개화마디]),ROW(조사표[조사일자])-ROW(생육조사!$P$2)+1),1),2),"")</f>
        <v/>
      </c>
      <c r="CE28" s="87" t="str">
        <f t="array" ref="CE28">IFERROR(INDEX(조사표[],SMALL(IF((CH$1=조사표[개체번호])*(CK$1=조사표[줄기번호])*(CC28=조사표[착과마디]),ROW(조사표[조사일자])-ROW(생육조사!$P$2)+1),1),2),"")</f>
        <v/>
      </c>
      <c r="CF28" s="87" t="str">
        <f t="array" ref="CF28">IFERROR(INDEX(조사표[],SMALL(IF((CH$1=조사표[개체번호])*(CK$1=조사표[줄기번호])*(CC28=조사표[열매마디]),ROW(조사표[조사일자])-ROW(생육조사!$P$2)+1),1),2),"")</f>
        <v/>
      </c>
      <c r="CG28" s="87" t="str">
        <f t="array" ref="CG28">IFERROR(INDEX(조사표[],SMALL(IF((CH$1=조사표[개체번호])*(CK$1=조사표[줄기번호])*(CC28=조사표[수확마디]),ROW(조사표[조사일자])-ROW(생육조사!$P$2)+1),1),2),"")</f>
        <v/>
      </c>
      <c r="CH28" s="90"/>
      <c r="CI28" s="90"/>
      <c r="CJ28" s="91"/>
      <c r="CK28" s="91"/>
      <c r="CL28" s="92"/>
      <c r="CM28" s="88">
        <v>26</v>
      </c>
      <c r="CN28" s="87" t="str">
        <f t="array" ref="CN28">IFERROR(INDEX(조사표[],SMALL(IF((CR$1=조사표[개체번호])*(CU$1=조사표[줄기번호])*(CM28=조사표[개화마디]),ROW(조사표[조사일자])-ROW(생육조사!$P$2)+1),1),2),"")</f>
        <v/>
      </c>
      <c r="CO28" s="87" t="str">
        <f t="array" ref="CO28">IFERROR(INDEX(조사표[],SMALL(IF((CR$1=조사표[개체번호])*(CU$1=조사표[줄기번호])*(CM28=조사표[착과마디]),ROW(조사표[조사일자])-ROW(생육조사!$P$2)+1),1),2),"")</f>
        <v/>
      </c>
      <c r="CP28" s="87" t="str">
        <f t="array" ref="CP28">IFERROR(INDEX(조사표[],SMALL(IF((CR$1=조사표[개체번호])*(CU$1=조사표[줄기번호])*(CM28=조사표[열매마디]),ROW(조사표[조사일자])-ROW(생육조사!$P$2)+1),1),2),"")</f>
        <v/>
      </c>
      <c r="CQ28" s="87" t="str">
        <f t="array" ref="CQ28">IFERROR(INDEX(조사표[],SMALL(IF((CR$1=조사표[개체번호])*(CU$1=조사표[줄기번호])*(CM28=조사표[수확마디]),ROW(조사표[조사일자])-ROW(생육조사!$P$2)+1),1),2),"")</f>
        <v/>
      </c>
      <c r="CR28" s="90"/>
      <c r="CS28" s="90"/>
      <c r="CT28" s="91"/>
      <c r="CU28" s="91"/>
      <c r="CV28" s="92"/>
      <c r="CW28" s="88">
        <v>26</v>
      </c>
      <c r="CX28" s="87" t="str">
        <f t="array" ref="CX28">IFERROR(INDEX(조사표[],SMALL(IF((DB$1=조사표[개체번호])*(DE$1=조사표[줄기번호])*(CW28=조사표[개화마디]),ROW(조사표[조사일자])-ROW(생육조사!$P$2)+1),1),2),"")</f>
        <v/>
      </c>
      <c r="CY28" s="87" t="str">
        <f t="array" ref="CY28">IFERROR(INDEX(조사표[],SMALL(IF((DB$1=조사표[개체번호])*(DE$1=조사표[줄기번호])*(CW28=조사표[착과마디]),ROW(조사표[조사일자])-ROW(생육조사!$P$2)+1),1),2),"")</f>
        <v/>
      </c>
      <c r="CZ28" s="87" t="str">
        <f t="array" ref="CZ28">IFERROR(INDEX(조사표[],SMALL(IF((DB$1=조사표[개체번호])*(DE$1=조사표[줄기번호])*(CW28=조사표[열매마디]),ROW(조사표[조사일자])-ROW(생육조사!$P$2)+1),1),2),"")</f>
        <v/>
      </c>
      <c r="DA28" s="87" t="str">
        <f t="array" ref="DA28">IFERROR(INDEX(조사표[],SMALL(IF((DB$1=조사표[개체번호])*(DE$1=조사표[줄기번호])*(CW28=조사표[수확마디]),ROW(조사표[조사일자])-ROW(생육조사!$P$2)+1),1),2),"")</f>
        <v/>
      </c>
      <c r="DB28" s="90"/>
      <c r="DC28" s="90"/>
      <c r="DD28" s="91"/>
      <c r="DE28" s="91"/>
      <c r="DF28" s="92"/>
      <c r="DG28" s="88">
        <v>26</v>
      </c>
      <c r="DH28" s="87" t="str">
        <f t="array" ref="DH28">IFERROR(INDEX(조사표[],SMALL(IF((DL$1=조사표[개체번호])*(DO$1=조사표[줄기번호])*(DG28=조사표[개화마디]),ROW(조사표[조사일자])-ROW(생육조사!$P$2)+1),1),2),"")</f>
        <v/>
      </c>
      <c r="DI28" s="87" t="str">
        <f t="array" ref="DI28">IFERROR(INDEX(조사표[],SMALL(IF((DL$1=조사표[개체번호])*(DO$1=조사표[줄기번호])*(DG28=조사표[착과마디]),ROW(조사표[조사일자])-ROW(생육조사!$P$2)+1),1),2),"")</f>
        <v/>
      </c>
      <c r="DJ28" s="87" t="str">
        <f t="array" ref="DJ28">IFERROR(INDEX(조사표[],SMALL(IF((DL$1=조사표[개체번호])*(DO$1=조사표[줄기번호])*(DG28=조사표[열매마디]),ROW(조사표[조사일자])-ROW(생육조사!$P$2)+1),1),2),"")</f>
        <v/>
      </c>
      <c r="DK28" s="87" t="str">
        <f t="array" ref="DK28">IFERROR(INDEX(조사표[],SMALL(IF((DL$1=조사표[개체번호])*(DO$1=조사표[줄기번호])*(DG28=조사표[수확마디]),ROW(조사표[조사일자])-ROW(생육조사!$P$2)+1),1),2),"")</f>
        <v/>
      </c>
      <c r="DL28" s="90"/>
      <c r="DM28" s="90"/>
      <c r="DN28" s="91"/>
      <c r="DO28" s="91"/>
      <c r="DP28" s="92"/>
      <c r="DQ28" s="88">
        <v>26</v>
      </c>
      <c r="DR28" s="87" t="str">
        <f t="array" ref="DR28">IFERROR(INDEX(조사표[],SMALL(IF((DV$1=조사표[개체번호])*(DY$1=조사표[줄기번호])*(DQ28=조사표[개화마디]),ROW(조사표[조사일자])-ROW(생육조사!$P$2)+1),1),2),"")</f>
        <v/>
      </c>
      <c r="DS28" s="87" t="str">
        <f t="array" ref="DS28">IFERROR(INDEX(조사표[],SMALL(IF((DV$1=조사표[개체번호])*(DY$1=조사표[줄기번호])*(DQ28=조사표[착과마디]),ROW(조사표[조사일자])-ROW(생육조사!$P$2)+1),1),2),"")</f>
        <v/>
      </c>
      <c r="DT28" s="87" t="str">
        <f t="array" ref="DT28">IFERROR(INDEX(조사표[],SMALL(IF((DV$1=조사표[개체번호])*(DY$1=조사표[줄기번호])*(DQ28=조사표[열매마디]),ROW(조사표[조사일자])-ROW(생육조사!$P$2)+1),1),2),"")</f>
        <v/>
      </c>
      <c r="DU28" s="87" t="str">
        <f t="array" ref="DU28">IFERROR(INDEX(조사표[],SMALL(IF((DV$1=조사표[개체번호])*(DY$1=조사표[줄기번호])*(DQ28=조사표[수확마디]),ROW(조사표[조사일자])-ROW(생육조사!$P$2)+1),1),2),"")</f>
        <v/>
      </c>
      <c r="DV28" s="90"/>
      <c r="DW28" s="90"/>
      <c r="DX28" s="91"/>
      <c r="DY28" s="91"/>
      <c r="DZ28" s="92"/>
      <c r="EA28" s="88">
        <v>26</v>
      </c>
      <c r="EB28" s="87" t="str">
        <f t="array" ref="EB28">IFERROR(INDEX(조사표[],SMALL(IF((EF$1=조사표[개체번호])*(EI$1=조사표[줄기번호])*(EA28=조사표[개화마디]),ROW(조사표[조사일자])-ROW(생육조사!$P$2)+1),1),2),"")</f>
        <v/>
      </c>
      <c r="EC28" s="87" t="str">
        <f t="array" ref="EC28">IFERROR(INDEX(조사표[],SMALL(IF((EF$1=조사표[개체번호])*(EI$1=조사표[줄기번호])*(EA28=조사표[착과마디]),ROW(조사표[조사일자])-ROW(생육조사!$P$2)+1),1),2),"")</f>
        <v/>
      </c>
      <c r="ED28" s="87" t="str">
        <f t="array" ref="ED28">IFERROR(INDEX(조사표[],SMALL(IF((EF$1=조사표[개체번호])*(EI$1=조사표[줄기번호])*(EA28=조사표[열매마디]),ROW(조사표[조사일자])-ROW(생육조사!$P$2)+1),1),2),"")</f>
        <v/>
      </c>
      <c r="EE28" s="87" t="str">
        <f t="array" ref="EE28">IFERROR(INDEX(조사표[],SMALL(IF((EF$1=조사표[개체번호])*(EI$1=조사표[줄기번호])*(EA28=조사표[수확마디]),ROW(조사표[조사일자])-ROW(생육조사!$P$2)+1),1),2),"")</f>
        <v/>
      </c>
      <c r="EF28" s="90"/>
      <c r="EG28" s="90"/>
      <c r="EH28" s="91"/>
      <c r="EI28" s="91"/>
      <c r="EJ28" s="92"/>
      <c r="EK28" s="88">
        <v>26</v>
      </c>
      <c r="EL28" s="87" t="str">
        <f t="array" ref="EL28">IFERROR(INDEX(조사표[],SMALL(IF((EP$1=조사표[개체번호])*(ES$1=조사표[줄기번호])*(EK28=조사표[개화마디]),ROW(조사표[조사일자])-ROW(생육조사!$P$2)+1),1),2),"")</f>
        <v/>
      </c>
      <c r="EM28" s="87" t="str">
        <f t="array" ref="EM28">IFERROR(INDEX(조사표[],SMALL(IF((EP$1=조사표[개체번호])*(ES$1=조사표[줄기번호])*(EK28=조사표[착과마디]),ROW(조사표[조사일자])-ROW(생육조사!$P$2)+1),1),2),"")</f>
        <v/>
      </c>
      <c r="EN28" s="87" t="str">
        <f t="array" ref="EN28">IFERROR(INDEX(조사표[],SMALL(IF((EP$1=조사표[개체번호])*(ES$1=조사표[줄기번호])*(EK28=조사표[열매마디]),ROW(조사표[조사일자])-ROW(생육조사!$P$2)+1),1),2),"")</f>
        <v/>
      </c>
      <c r="EO28" s="87" t="str">
        <f t="array" ref="EO28">IFERROR(INDEX(조사표[],SMALL(IF((EP$1=조사표[개체번호])*(ES$1=조사표[줄기번호])*(EK28=조사표[수확마디]),ROW(조사표[조사일자])-ROW(생육조사!$P$2)+1),1),2),"")</f>
        <v/>
      </c>
      <c r="EP28" s="90"/>
      <c r="EQ28" s="90"/>
      <c r="ER28" s="91"/>
      <c r="ES28" s="91"/>
      <c r="ET28" s="92"/>
      <c r="EU28" s="88">
        <v>26</v>
      </c>
      <c r="EV28" s="87" t="str">
        <f t="array" ref="EV28">IFERROR(INDEX(조사표[],SMALL(IF((EZ$1=조사표[개체번호])*(FC$1=조사표[줄기번호])*(EU28=조사표[개화마디]),ROW(조사표[조사일자])-ROW(생육조사!$P$2)+1),1),2),"")</f>
        <v/>
      </c>
      <c r="EW28" s="87" t="str">
        <f t="array" ref="EW28">IFERROR(INDEX(조사표[],SMALL(IF((EZ$1=조사표[개체번호])*(FC$1=조사표[줄기번호])*(EU28=조사표[착과마디]),ROW(조사표[조사일자])-ROW(생육조사!$P$2)+1),1),2),"")</f>
        <v/>
      </c>
      <c r="EX28" s="87" t="str">
        <f t="array" ref="EX28">IFERROR(INDEX(조사표[],SMALL(IF((EZ$1=조사표[개체번호])*(FC$1=조사표[줄기번호])*(EU28=조사표[열매마디]),ROW(조사표[조사일자])-ROW(생육조사!$P$2)+1),1),2),"")</f>
        <v/>
      </c>
      <c r="EY28" s="87" t="str">
        <f t="array" ref="EY28">IFERROR(INDEX(조사표[],SMALL(IF((EZ$1=조사표[개체번호])*(FC$1=조사표[줄기번호])*(EU28=조사표[수확마디]),ROW(조사표[조사일자])-ROW(생육조사!$P$2)+1),1),2),"")</f>
        <v/>
      </c>
      <c r="EZ28" s="90"/>
      <c r="FA28" s="90"/>
      <c r="FB28" s="91"/>
      <c r="FC28" s="91"/>
      <c r="FD28" s="92"/>
      <c r="FE28" s="88">
        <v>26</v>
      </c>
      <c r="FF28" s="87" t="str">
        <f t="array" ref="FF28">IFERROR(INDEX(조사표[],SMALL(IF((FJ$1=조사표[개체번호])*(FM$1=조사표[줄기번호])*(FE28=조사표[개화마디]),ROW(조사표[조사일자])-ROW(생육조사!$P$2)+1),1),2),"")</f>
        <v/>
      </c>
      <c r="FG28" s="87" t="str">
        <f t="array" ref="FG28">IFERROR(INDEX(조사표[],SMALL(IF((FJ$1=조사표[개체번호])*(FM$1=조사표[줄기번호])*(FE28=조사표[착과마디]),ROW(조사표[조사일자])-ROW(생육조사!$P$2)+1),1),2),"")</f>
        <v/>
      </c>
      <c r="FH28" s="87" t="str">
        <f t="array" ref="FH28">IFERROR(INDEX(조사표[],SMALL(IF((FJ$1=조사표[개체번호])*(FM$1=조사표[줄기번호])*(FE28=조사표[열매마디]),ROW(조사표[조사일자])-ROW(생육조사!$P$2)+1),1),2),"")</f>
        <v/>
      </c>
      <c r="FI28" s="87" t="str">
        <f t="array" ref="FI28">IFERROR(INDEX(조사표[],SMALL(IF((FJ$1=조사표[개체번호])*(FM$1=조사표[줄기번호])*(FE28=조사표[수확마디]),ROW(조사표[조사일자])-ROW(생육조사!$P$2)+1),1),2),"")</f>
        <v/>
      </c>
      <c r="FJ28" s="90"/>
      <c r="FK28" s="90"/>
      <c r="FL28" s="91"/>
      <c r="FM28" s="91"/>
      <c r="FN28" s="92"/>
      <c r="FO28" s="88">
        <v>26</v>
      </c>
      <c r="FP28" s="87" t="str">
        <f t="array" ref="FP28">IFERROR(INDEX(조사표[],SMALL(IF((FT$1=조사표[개체번호])*(FW$1=조사표[줄기번호])*(FO28=조사표[개화마디]),ROW(조사표[조사일자])-ROW(생육조사!$P$2)+1),1),2),"")</f>
        <v/>
      </c>
      <c r="FQ28" s="87" t="str">
        <f t="array" ref="FQ28">IFERROR(INDEX(조사표[],SMALL(IF((FT$1=조사표[개체번호])*(FW$1=조사표[줄기번호])*(FO28=조사표[착과마디]),ROW(조사표[조사일자])-ROW(생육조사!$P$2)+1),1),2),"")</f>
        <v/>
      </c>
      <c r="FR28" s="87" t="str">
        <f t="array" ref="FR28">IFERROR(INDEX(조사표[],SMALL(IF((FT$1=조사표[개체번호])*(FW$1=조사표[줄기번호])*(FO28=조사표[열매마디]),ROW(조사표[조사일자])-ROW(생육조사!$P$2)+1),1),2),"")</f>
        <v/>
      </c>
      <c r="FS28" s="87" t="str">
        <f t="array" ref="FS28">IFERROR(INDEX(조사표[],SMALL(IF((FT$1=조사표[개체번호])*(FW$1=조사표[줄기번호])*(FO28=조사표[수확마디]),ROW(조사표[조사일자])-ROW(생육조사!$P$2)+1),1),2),"")</f>
        <v/>
      </c>
      <c r="FT28" s="90"/>
      <c r="FU28" s="90"/>
      <c r="FV28" s="91"/>
      <c r="FW28" s="91"/>
      <c r="FX28" s="92"/>
      <c r="FY28" s="88">
        <v>26</v>
      </c>
      <c r="FZ28" s="87" t="str">
        <f t="array" ref="FZ28">IFERROR(INDEX(조사표[],SMALL(IF((GD$1=조사표[개체번호])*(GG$1=조사표[줄기번호])*(FY28=조사표[개화마디]),ROW(조사표[조사일자])-ROW(생육조사!$P$2)+1),1),2),"")</f>
        <v/>
      </c>
      <c r="GA28" s="87" t="str">
        <f t="array" ref="GA28">IFERROR(INDEX(조사표[],SMALL(IF((GD$1=조사표[개체번호])*(GG$1=조사표[줄기번호])*(FY28=조사표[착과마디]),ROW(조사표[조사일자])-ROW(생육조사!$P$2)+1),1),2),"")</f>
        <v/>
      </c>
      <c r="GB28" s="87" t="str">
        <f t="array" ref="GB28">IFERROR(INDEX(조사표[],SMALL(IF((GD$1=조사표[개체번호])*(GG$1=조사표[줄기번호])*(FY28=조사표[열매마디]),ROW(조사표[조사일자])-ROW(생육조사!$P$2)+1),1),2),"")</f>
        <v/>
      </c>
      <c r="GC28" s="87" t="str">
        <f t="array" ref="GC28">IFERROR(INDEX(조사표[],SMALL(IF((GD$1=조사표[개체번호])*(GG$1=조사표[줄기번호])*(FY28=조사표[수확마디]),ROW(조사표[조사일자])-ROW(생육조사!$P$2)+1),1),2),"")</f>
        <v/>
      </c>
      <c r="GD28" s="90"/>
      <c r="GE28" s="90"/>
      <c r="GF28" s="91"/>
      <c r="GG28" s="91"/>
      <c r="GH28" s="92"/>
      <c r="GI28" s="88">
        <v>26</v>
      </c>
      <c r="GJ28" s="87" t="str">
        <f t="array" ref="GJ28">IFERROR(INDEX(조사표[],SMALL(IF((GN$1=조사표[개체번호])*(GQ$1=조사표[줄기번호])*(GI28=조사표[개화마디]),ROW(조사표[조사일자])-ROW(생육조사!$P$2)+1),1),2),"")</f>
        <v/>
      </c>
      <c r="GK28" s="87" t="str">
        <f t="array" ref="GK28">IFERROR(INDEX(조사표[],SMALL(IF((GN$1=조사표[개체번호])*(GQ$1=조사표[줄기번호])*(GI28=조사표[착과마디]),ROW(조사표[조사일자])-ROW(생육조사!$P$2)+1),1),2),"")</f>
        <v/>
      </c>
      <c r="GL28" s="87" t="str">
        <f t="array" ref="GL28">IFERROR(INDEX(조사표[],SMALL(IF((GN$1=조사표[개체번호])*(GQ$1=조사표[줄기번호])*(GI28=조사표[열매마디]),ROW(조사표[조사일자])-ROW(생육조사!$P$2)+1),1),2),"")</f>
        <v/>
      </c>
      <c r="GM28" s="87" t="str">
        <f t="array" ref="GM28">IFERROR(INDEX(조사표[],SMALL(IF((GN$1=조사표[개체번호])*(GQ$1=조사표[줄기번호])*(GI28=조사표[수확마디]),ROW(조사표[조사일자])-ROW(생육조사!$P$2)+1),1),2),"")</f>
        <v/>
      </c>
      <c r="GN28" s="90"/>
      <c r="GO28" s="90"/>
      <c r="GP28" s="91"/>
      <c r="GQ28" s="91"/>
      <c r="GR28" s="92"/>
      <c r="GS28" s="88">
        <v>26</v>
      </c>
      <c r="GT28" s="87" t="str">
        <f t="array" ref="GT28">IFERROR(INDEX(조사표[],SMALL(IF((GX$1=조사표[개체번호])*(HA$1=조사표[줄기번호])*(GS28=조사표[개화마디]),ROW(조사표[조사일자])-ROW(생육조사!$P$2)+1),1),2),"")</f>
        <v/>
      </c>
      <c r="GU28" s="87" t="str">
        <f t="array" ref="GU28">IFERROR(INDEX(조사표[],SMALL(IF((GX$1=조사표[개체번호])*(HA$1=조사표[줄기번호])*(GS28=조사표[착과마디]),ROW(조사표[조사일자])-ROW(생육조사!$P$2)+1),1),2),"")</f>
        <v/>
      </c>
      <c r="GV28" s="87" t="str">
        <f t="array" ref="GV28">IFERROR(INDEX(조사표[],SMALL(IF((GX$1=조사표[개체번호])*(HA$1=조사표[줄기번호])*(GS28=조사표[열매마디]),ROW(조사표[조사일자])-ROW(생육조사!$P$2)+1),1),2),"")</f>
        <v/>
      </c>
      <c r="GW28" s="87" t="str">
        <f t="array" ref="GW28">IFERROR(INDEX(조사표[],SMALL(IF((GX$1=조사표[개체번호])*(HA$1=조사표[줄기번호])*(GS28=조사표[수확마디]),ROW(조사표[조사일자])-ROW(생육조사!$P$2)+1),1),2),"")</f>
        <v/>
      </c>
      <c r="GX28" s="90"/>
      <c r="GY28" s="90"/>
      <c r="GZ28" s="91"/>
      <c r="HA28" s="91"/>
      <c r="HB28" s="92"/>
      <c r="HC28" s="88">
        <v>26</v>
      </c>
      <c r="HD28" s="87" t="str">
        <f t="array" ref="HD28">IFERROR(INDEX(조사표[],SMALL(IF((HH$1=조사표[개체번호])*(HK$1=조사표[줄기번호])*(HC28=조사표[개화마디]),ROW(조사표[조사일자])-ROW(생육조사!$P$2)+1),1),2),"")</f>
        <v/>
      </c>
      <c r="HE28" s="87" t="str">
        <f t="array" ref="HE28">IFERROR(INDEX(조사표[],SMALL(IF((HH$1=조사표[개체번호])*(HK$1=조사표[줄기번호])*(HC28=조사표[착과마디]),ROW(조사표[조사일자])-ROW(생육조사!$P$2)+1),1),2),"")</f>
        <v/>
      </c>
      <c r="HF28" s="87" t="str">
        <f t="array" ref="HF28">IFERROR(INDEX(조사표[],SMALL(IF((HH$1=조사표[개체번호])*(HK$1=조사표[줄기번호])*(HC28=조사표[열매마디]),ROW(조사표[조사일자])-ROW(생육조사!$P$2)+1),1),2),"")</f>
        <v/>
      </c>
      <c r="HG28" s="87" t="str">
        <f t="array" ref="HG28">IFERROR(INDEX(조사표[],SMALL(IF((HH$1=조사표[개체번호])*(HK$1=조사표[줄기번호])*(HC28=조사표[수확마디]),ROW(조사표[조사일자])-ROW(생육조사!$P$2)+1),1),2),"")</f>
        <v/>
      </c>
      <c r="HH28" s="90"/>
      <c r="HI28" s="90"/>
      <c r="HJ28" s="91"/>
      <c r="HK28" s="91"/>
      <c r="HL28" s="92"/>
      <c r="HM28" s="93">
        <v>26</v>
      </c>
      <c r="HN28" s="87" t="str">
        <f t="array" ref="HN28">IFERROR(INDEX(조사표[],SMALL(IF((HR$1=조사표[개체번호])*(HU$1=조사표[줄기번호])*(HM28=조사표[개화마디]),ROW(조사표[조사일자])-ROW(생육조사!$P$2)+1),1),2),"")</f>
        <v/>
      </c>
      <c r="HO28" s="87" t="str">
        <f t="array" ref="HO28">IFERROR(INDEX(조사표[],SMALL(IF((HR$1=조사표[개체번호])*(HU$1=조사표[줄기번호])*(HM28=조사표[착과마디]),ROW(조사표[조사일자])-ROW(생육조사!$P$2)+1),1),2),"")</f>
        <v/>
      </c>
      <c r="HP28" s="87" t="str">
        <f t="array" ref="HP28">IFERROR(INDEX(조사표[],SMALL(IF((HR$1=조사표[개체번호])*(HU$1=조사표[줄기번호])*(HM28=조사표[열매마디]),ROW(조사표[조사일자])-ROW(생육조사!$P$2)+1),1),2),"")</f>
        <v/>
      </c>
      <c r="HQ28" s="87" t="str">
        <f t="array" ref="HQ28">IFERROR(INDEX(조사표[],SMALL(IF((HR$1=조사표[개체번호])*(HU$1=조사표[줄기번호])*(HM28=조사표[수확마디]),ROW(조사표[조사일자])-ROW(생육조사!$P$2)+1),1),2),"")</f>
        <v/>
      </c>
      <c r="HR28" s="90"/>
      <c r="HS28" s="90"/>
      <c r="HT28" s="91"/>
      <c r="HU28" s="91"/>
      <c r="HV28" s="92"/>
      <c r="HW28" s="93">
        <v>26</v>
      </c>
      <c r="HX28" s="87" t="str">
        <f t="array" ref="HX28">IFERROR(INDEX(조사표[],SMALL(IF((IB$1=조사표[개체번호])*(IE$1=조사표[줄기번호])*(HW28=조사표[개화마디]),ROW(조사표[조사일자])-ROW(생육조사!$P$2)+1),1),2),"")</f>
        <v/>
      </c>
      <c r="HY28" s="87" t="str">
        <f t="array" ref="HY28">IFERROR(INDEX(조사표[],SMALL(IF((IB$1=조사표[개체번호])*(IE$1=조사표[줄기번호])*(HW28=조사표[착과마디]),ROW(조사표[조사일자])-ROW(생육조사!$P$2)+1),1),2),"")</f>
        <v/>
      </c>
      <c r="HZ28" s="87" t="str">
        <f t="array" ref="HZ28">IFERROR(INDEX(조사표[],SMALL(IF((IB$1=조사표[개체번호])*(IE$1=조사표[줄기번호])*(HW28=조사표[열매마디]),ROW(조사표[조사일자])-ROW(생육조사!$P$2)+1),1),2),"")</f>
        <v/>
      </c>
      <c r="IA28" s="87" t="str">
        <f t="array" ref="IA28">IFERROR(INDEX(조사표[],SMALL(IF((IB$1=조사표[개체번호])*(IE$1=조사표[줄기번호])*(HW28=조사표[수확마디]),ROW(조사표[조사일자])-ROW(생육조사!$P$2)+1),1),2),"")</f>
        <v/>
      </c>
      <c r="IB28" s="90"/>
      <c r="IC28" s="90"/>
      <c r="ID28" s="91"/>
      <c r="IE28" s="91"/>
      <c r="IF28" s="92"/>
      <c r="IG28" s="93">
        <v>26</v>
      </c>
      <c r="IH28" s="87" t="str">
        <f t="array" ref="IH28">IFERROR(INDEX(조사표[],SMALL(IF((IL$1=조사표[개체번호])*(IO$1=조사표[줄기번호])*(IG28=조사표[개화마디]),ROW(조사표[조사일자])-ROW(생육조사!$P$2)+1),1),2),"")</f>
        <v/>
      </c>
      <c r="II28" s="87" t="str">
        <f t="array" ref="II28">IFERROR(INDEX(조사표[],SMALL(IF((IL$1=조사표[개체번호])*(IO$1=조사표[줄기번호])*(IG28=조사표[착과마디]),ROW(조사표[조사일자])-ROW(생육조사!$P$2)+1),1),2),"")</f>
        <v/>
      </c>
      <c r="IJ28" s="87" t="str">
        <f t="array" ref="IJ28">IFERROR(INDEX(조사표[],SMALL(IF((IL$1=조사표[개체번호])*(IO$1=조사표[줄기번호])*(IG28=조사표[열매마디]),ROW(조사표[조사일자])-ROW(생육조사!$P$2)+1),1),2),"")</f>
        <v/>
      </c>
      <c r="IK28" s="87" t="str">
        <f t="array" ref="IK28">IFERROR(INDEX(조사표[],SMALL(IF((IL$1=조사표[개체번호])*(IO$1=조사표[줄기번호])*(IG28=조사표[수확마디]),ROW(조사표[조사일자])-ROW(생육조사!$P$2)+1),1),2),"")</f>
        <v/>
      </c>
      <c r="IL28" s="90"/>
      <c r="IM28" s="90"/>
      <c r="IN28" s="91"/>
      <c r="IO28" s="91"/>
      <c r="IP28" s="92"/>
      <c r="IQ28" s="93">
        <v>26</v>
      </c>
      <c r="IR28" s="87" t="str">
        <f t="array" ref="IR28">IFERROR(INDEX(조사표[],SMALL(IF((IV$1=조사표[개체번호])*(IY$1=조사표[줄기번호])*(IQ28=조사표[개화마디]),ROW(조사표[조사일자])-ROW(생육조사!$P$2)+1),1),2),"")</f>
        <v/>
      </c>
      <c r="IS28" s="87" t="str">
        <f t="array" ref="IS28">IFERROR(INDEX(조사표[],SMALL(IF((IV$1=조사표[개체번호])*(IY$1=조사표[줄기번호])*(IQ28=조사표[착과마디]),ROW(조사표[조사일자])-ROW(생육조사!$P$2)+1),1),2),"")</f>
        <v/>
      </c>
      <c r="IT28" s="87" t="str">
        <f t="array" ref="IT28">IFERROR(INDEX(조사표[],SMALL(IF((IV$1=조사표[개체번호])*(IY$1=조사표[줄기번호])*(IQ28=조사표[열매마디]),ROW(조사표[조사일자])-ROW(생육조사!$P$2)+1),1),2),"")</f>
        <v/>
      </c>
      <c r="IU28" s="87" t="str">
        <f t="array" ref="IU28">IFERROR(INDEX(조사표[],SMALL(IF((IV$1=조사표[개체번호])*(IY$1=조사표[줄기번호])*(IQ28=조사표[수확마디]),ROW(조사표[조사일자])-ROW(생육조사!$P$2)+1),1),2),"")</f>
        <v/>
      </c>
      <c r="IV28" s="90"/>
      <c r="IW28" s="90"/>
      <c r="IX28" s="91"/>
      <c r="IY28" s="91"/>
      <c r="IZ28" s="92"/>
      <c r="JA28" s="93">
        <v>26</v>
      </c>
      <c r="JB28" s="87" t="str">
        <f t="array" ref="JB28">IFERROR(INDEX(조사표[],SMALL(IF((JF$1=조사표[개체번호])*(JI$1=조사표[줄기번호])*(JA28=조사표[개화마디]),ROW(조사표[조사일자])-ROW(생육조사!$P$2)+1),1),2),"")</f>
        <v/>
      </c>
      <c r="JC28" s="87" t="str">
        <f t="array" ref="JC28">IFERROR(INDEX(조사표[],SMALL(IF((JF$1=조사표[개체번호])*(JI$1=조사표[줄기번호])*(JA28=조사표[착과마디]),ROW(조사표[조사일자])-ROW(생육조사!$P$2)+1),1),2),"")</f>
        <v/>
      </c>
      <c r="JD28" s="87" t="str">
        <f t="array" ref="JD28">IFERROR(INDEX(조사표[],SMALL(IF((JF$1=조사표[개체번호])*(JI$1=조사표[줄기번호])*(JA28=조사표[열매마디]),ROW(조사표[조사일자])-ROW(생육조사!$P$2)+1),1),2),"")</f>
        <v/>
      </c>
      <c r="JE28" s="87" t="str">
        <f t="array" ref="JE28">IFERROR(INDEX(조사표[],SMALL(IF((JF$1=조사표[개체번호])*(JI$1=조사표[줄기번호])*(JA28=조사표[수확마디]),ROW(조사표[조사일자])-ROW(생육조사!$P$2)+1),1),2),"")</f>
        <v/>
      </c>
      <c r="JF28" s="90"/>
      <c r="JG28" s="90"/>
      <c r="JH28" s="91"/>
      <c r="JI28" s="91"/>
      <c r="JJ28" s="92"/>
      <c r="JK28" s="93">
        <v>26</v>
      </c>
      <c r="JL28" s="87" t="str">
        <f t="array" ref="JL28">IFERROR(INDEX(조사표[],SMALL(IF((JP$1=조사표[개체번호])*(JS$1=조사표[줄기번호])*(JK28=조사표[개화마디]),ROW(조사표[조사일자])-ROW(생육조사!$P$2)+1),1),2),"")</f>
        <v/>
      </c>
      <c r="JM28" s="87" t="str">
        <f t="array" ref="JM28">IFERROR(INDEX(조사표[],SMALL(IF((JP$1=조사표[개체번호])*(JS$1=조사표[줄기번호])*(JK28=조사표[착과마디]),ROW(조사표[조사일자])-ROW(생육조사!$P$2)+1),1),2),"")</f>
        <v/>
      </c>
      <c r="JN28" s="87" t="str">
        <f t="array" ref="JN28">IFERROR(INDEX(조사표[],SMALL(IF((JP$1=조사표[개체번호])*(JS$1=조사표[줄기번호])*(JK28=조사표[열매마디]),ROW(조사표[조사일자])-ROW(생육조사!$P$2)+1),1),2),"")</f>
        <v/>
      </c>
      <c r="JO28" s="87" t="str">
        <f t="array" ref="JO28">IFERROR(INDEX(조사표[],SMALL(IF((JP$1=조사표[개체번호])*(JS$1=조사표[줄기번호])*(JK28=조사표[수확마디]),ROW(조사표[조사일자])-ROW(생육조사!$P$2)+1),1),2),"")</f>
        <v/>
      </c>
      <c r="JP28" s="90"/>
      <c r="JQ28" s="90"/>
      <c r="JR28" s="91"/>
      <c r="JS28" s="91"/>
      <c r="JT28" s="92"/>
      <c r="JU28" s="93">
        <v>26</v>
      </c>
      <c r="JV28" s="87" t="str">
        <f t="array" ref="JV28">IFERROR(INDEX(조사표[],SMALL(IF((JZ$1=조사표[개체번호])*(KC$1=조사표[줄기번호])*(JU28=조사표[개화마디]),ROW(조사표[조사일자])-ROW(생육조사!$P$2)+1),1),2),"")</f>
        <v/>
      </c>
      <c r="JW28" s="87" t="str">
        <f t="array" ref="JW28">IFERROR(INDEX(조사표[],SMALL(IF((JZ$1=조사표[개체번호])*(KC$1=조사표[줄기번호])*(JU28=조사표[착과마디]),ROW(조사표[조사일자])-ROW(생육조사!$P$2)+1),1),2),"")</f>
        <v/>
      </c>
      <c r="JX28" s="87" t="str">
        <f t="array" ref="JX28">IFERROR(INDEX(조사표[],SMALL(IF((JZ$1=조사표[개체번호])*(KC$1=조사표[줄기번호])*(JU28=조사표[열매마디]),ROW(조사표[조사일자])-ROW(생육조사!$P$2)+1),1),2),"")</f>
        <v/>
      </c>
      <c r="JY28" s="87" t="str">
        <f t="array" ref="JY28">IFERROR(INDEX(조사표[],SMALL(IF((JZ$1=조사표[개체번호])*(KC$1=조사표[줄기번호])*(JU28=조사표[수확마디]),ROW(조사표[조사일자])-ROW(생육조사!$P$2)+1),1),2),"")</f>
        <v/>
      </c>
      <c r="JZ28" s="90"/>
      <c r="KA28" s="90"/>
      <c r="KB28" s="91"/>
      <c r="KC28" s="91"/>
      <c r="KD28" s="92"/>
      <c r="KE28" s="93">
        <v>26</v>
      </c>
      <c r="KF28" s="87" t="str">
        <f t="array" ref="KF28">IFERROR(INDEX(조사표[],SMALL(IF((KJ$1=조사표[개체번호])*(KM$1=조사표[줄기번호])*(KE28=조사표[개화마디]),ROW(조사표[조사일자])-ROW(생육조사!$P$2)+1),1),2),"")</f>
        <v/>
      </c>
      <c r="KG28" s="87" t="str">
        <f t="array" ref="KG28">IFERROR(INDEX(조사표[],SMALL(IF((KJ$1=조사표[개체번호])*(KM$1=조사표[줄기번호])*(KE28=조사표[착과마디]),ROW(조사표[조사일자])-ROW(생육조사!$P$2)+1),1),2),"")</f>
        <v/>
      </c>
      <c r="KH28" s="87" t="str">
        <f t="array" ref="KH28">IFERROR(INDEX(조사표[],SMALL(IF((KJ$1=조사표[개체번호])*(KM$1=조사표[줄기번호])*(KE28=조사표[열매마디]),ROW(조사표[조사일자])-ROW(생육조사!$P$2)+1),1),2),"")</f>
        <v/>
      </c>
      <c r="KI28" s="87" t="str">
        <f t="array" ref="KI28">IFERROR(INDEX(조사표[],SMALL(IF((KJ$1=조사표[개체번호])*(KM$1=조사표[줄기번호])*(KE28=조사표[수확마디]),ROW(조사표[조사일자])-ROW(생육조사!$P$2)+1),1),2),"")</f>
        <v/>
      </c>
      <c r="KJ28" s="90"/>
      <c r="KK28" s="90"/>
      <c r="KL28" s="91"/>
      <c r="KM28" s="91"/>
      <c r="KN28" s="92"/>
    </row>
    <row r="29" spans="1:300">
      <c r="A29" s="15">
        <v>27</v>
      </c>
      <c r="B29" s="6" t="str">
        <f t="array" ref="B29">IFERROR(INDEX(조사표[],SMALL(IF((F$1=조사표[개체번호])*(I$1=조사표[줄기번호])*(A29=조사표[개화마디]),ROW(조사표[조사일자])-ROW(생육조사!$P$2)+1),1),2),"")</f>
        <v/>
      </c>
      <c r="C29" s="6" t="str">
        <f t="array" ref="C29">IFERROR(INDEX(조사표[],SMALL(IF((F$1=조사표[개체번호])*(I$1=조사표[줄기번호])*(A29=조사표[착과마디]),ROW(조사표[조사일자])-ROW(생육조사!$P$2)+1),1),2),"")</f>
        <v/>
      </c>
      <c r="D29" s="6" t="str">
        <f t="array" ref="D29">IFERROR(INDEX(조사표[],SMALL(IF((F$1=조사표[개체번호])*(I$1=조사표[줄기번호])*(A29=조사표[열매마디]),ROW(조사표[조사일자])-ROW(생육조사!$P$2)+1),1),2),"")</f>
        <v/>
      </c>
      <c r="E29" s="6" t="str">
        <f t="array" ref="E29">IFERROR(INDEX(조사표[],SMALL(IF((F$1=조사표[개체번호])*(I$1=조사표[줄기번호])*(A29=조사표[수확마디]),ROW(조사표[조사일자])-ROW(생육조사!$P$2)+1),1),2),"")</f>
        <v/>
      </c>
      <c r="F29" s="19"/>
      <c r="G29" s="19"/>
      <c r="H29" s="20"/>
      <c r="I29" s="20"/>
      <c r="J29" s="21"/>
      <c r="K29" s="86">
        <v>27</v>
      </c>
      <c r="L29" s="6" t="str">
        <f t="array" ref="L29">IFERROR(INDEX(조사표[],SMALL(IF((P$1=조사표[개체번호])*(S$1=조사표[줄기번호])*(K29=조사표[개화마디]),ROW(조사표[조사일자])-ROW(생육조사!$P$2)+1),1),2),"")</f>
        <v/>
      </c>
      <c r="M29" s="6" t="str">
        <f t="array" ref="M29">IFERROR(INDEX(조사표[],SMALL(IF((P$1=조사표[개체번호])*(S$1=조사표[줄기번호])*(K29=조사표[착과마디]),ROW(조사표[조사일자])-ROW(생육조사!$P$2)+1),1),2),"")</f>
        <v/>
      </c>
      <c r="N29" s="6" t="str">
        <f t="array" ref="N29">IFERROR(INDEX(조사표[],SMALL(IF((P$1=조사표[개체번호])*(S$1=조사표[줄기번호])*(K29=조사표[열매마디]),ROW(조사표[조사일자])-ROW(생육조사!$P$2)+1),1),2),"")</f>
        <v/>
      </c>
      <c r="O29" s="6" t="str">
        <f t="array" ref="O29">IFERROR(INDEX(조사표[],SMALL(IF((P$1=조사표[개체번호])*(S$1=조사표[줄기번호])*(K29=조사표[수확마디]),ROW(조사표[조사일자])-ROW(생육조사!$P$2)+1),1),2),"")</f>
        <v/>
      </c>
      <c r="P29" s="19"/>
      <c r="Q29" s="19"/>
      <c r="R29" s="20"/>
      <c r="S29" s="20"/>
      <c r="T29" s="21"/>
      <c r="U29" s="88">
        <v>27</v>
      </c>
      <c r="V29" s="87" t="str">
        <f t="array" ref="V29">IFERROR(INDEX(조사표[],SMALL(IF((Z$1=조사표[개체번호])*(AC$1=조사표[줄기번호])*(U29=조사표[개화마디]),ROW(조사표[조사일자])-ROW(생육조사!$P$2)+1),1),2),"")</f>
        <v/>
      </c>
      <c r="W29" s="87" t="str">
        <f t="array" ref="W29">IFERROR(INDEX(조사표[],SMALL(IF((Z$1=조사표[개체번호])*(AC$1=조사표[줄기번호])*(U29=조사표[착과마디]),ROW(조사표[조사일자])-ROW(생육조사!$P$2)+1),1),2),"")</f>
        <v/>
      </c>
      <c r="X29" s="87" t="str">
        <f t="array" ref="X29">IFERROR(INDEX(조사표[],SMALL(IF((Z$1=조사표[개체번호])*(AC$1=조사표[줄기번호])*(U29=조사표[열매마디]),ROW(조사표[조사일자])-ROW(생육조사!$P$2)+1),1),2),"")</f>
        <v/>
      </c>
      <c r="Y29" s="87" t="str">
        <f t="array" ref="Y29">IFERROR(INDEX(조사표[],SMALL(IF((Z$1=조사표[개체번호])*(AC$1=조사표[줄기번호])*(U29=조사표[수확마디]),ROW(조사표[조사일자])-ROW(생육조사!$P$2)+1),1),2),"")</f>
        <v/>
      </c>
      <c r="Z29" s="90"/>
      <c r="AA29" s="90"/>
      <c r="AB29" s="91"/>
      <c r="AC29" s="91"/>
      <c r="AD29" s="92"/>
      <c r="AE29" s="88">
        <v>27</v>
      </c>
      <c r="AF29" s="87" t="str">
        <f t="array" ref="AF29">IFERROR(INDEX(조사표[],SMALL(IF((AJ$1=조사표[개체번호])*(AM$1=조사표[줄기번호])*(AE29=조사표[개화마디]),ROW(조사표[조사일자])-ROW(생육조사!$P$2)+1),1),2),"")</f>
        <v/>
      </c>
      <c r="AG29" s="87" t="str">
        <f t="array" ref="AG29">IFERROR(INDEX(조사표[],SMALL(IF((AJ$1=조사표[개체번호])*(AM$1=조사표[줄기번호])*(AE29=조사표[착과마디]),ROW(조사표[조사일자])-ROW(생육조사!$P$2)+1),1),2),"")</f>
        <v/>
      </c>
      <c r="AH29" s="87" t="str">
        <f t="array" ref="AH29">IFERROR(INDEX(조사표[],SMALL(IF((AJ$1=조사표[개체번호])*(AM$1=조사표[줄기번호])*(AE29=조사표[열매마디]),ROW(조사표[조사일자])-ROW(생육조사!$P$2)+1),1),2),"")</f>
        <v/>
      </c>
      <c r="AI29" s="87" t="str">
        <f t="array" ref="AI29">IFERROR(INDEX(조사표[],SMALL(IF((AJ$1=조사표[개체번호])*(AM$1=조사표[줄기번호])*(AE29=조사표[수확마디]),ROW(조사표[조사일자])-ROW(생육조사!$P$2)+1),1),2),"")</f>
        <v/>
      </c>
      <c r="AJ29" s="90"/>
      <c r="AK29" s="90"/>
      <c r="AL29" s="91"/>
      <c r="AM29" s="91"/>
      <c r="AN29" s="92"/>
      <c r="AO29" s="88">
        <v>27</v>
      </c>
      <c r="AP29" s="87" t="str">
        <f t="array" ref="AP29">IFERROR(INDEX(조사표[],SMALL(IF((AT$1=조사표[개체번호])*(AW$1=조사표[줄기번호])*(AO29=조사표[개화마디]),ROW(조사표[조사일자])-ROW(생육조사!$P$2)+1),1),2),"")</f>
        <v/>
      </c>
      <c r="AQ29" s="87" t="str">
        <f t="array" ref="AQ29">IFERROR(INDEX(조사표[],SMALL(IF((AT$1=조사표[개체번호])*(AW$1=조사표[줄기번호])*(AO29=조사표[착과마디]),ROW(조사표[조사일자])-ROW(생육조사!$P$2)+1),1),2),"")</f>
        <v/>
      </c>
      <c r="AR29" s="87" t="str">
        <f t="array" ref="AR29">IFERROR(INDEX(조사표[],SMALL(IF((AT$1=조사표[개체번호])*(AW$1=조사표[줄기번호])*(AO29=조사표[열매마디]),ROW(조사표[조사일자])-ROW(생육조사!$P$2)+1),1),2),"")</f>
        <v/>
      </c>
      <c r="AS29" s="87" t="str">
        <f t="array" ref="AS29">IFERROR(INDEX(조사표[],SMALL(IF((AT$1=조사표[개체번호])*(AW$1=조사표[줄기번호])*(AO29=조사표[수확마디]),ROW(조사표[조사일자])-ROW(생육조사!$P$2)+1),1),2),"")</f>
        <v/>
      </c>
      <c r="AT29" s="90"/>
      <c r="AU29" s="90"/>
      <c r="AV29" s="91"/>
      <c r="AW29" s="91"/>
      <c r="AX29" s="92"/>
      <c r="AY29" s="88">
        <v>27</v>
      </c>
      <c r="AZ29" s="87" t="str">
        <f t="array" ref="AZ29">IFERROR(INDEX(조사표[],SMALL(IF((BD$1=조사표[개체번호])*(BG$1=조사표[줄기번호])*(AY29=조사표[개화마디]),ROW(조사표[조사일자])-ROW(생육조사!$P$2)+1),1),2),"")</f>
        <v/>
      </c>
      <c r="BA29" s="87" t="str">
        <f t="array" ref="BA29">IFERROR(INDEX(조사표[],SMALL(IF((BD$1=조사표[개체번호])*(BG$1=조사표[줄기번호])*(AY29=조사표[착과마디]),ROW(조사표[조사일자])-ROW(생육조사!$P$2)+1),1),2),"")</f>
        <v/>
      </c>
      <c r="BB29" s="87" t="str">
        <f t="array" ref="BB29">IFERROR(INDEX(조사표[],SMALL(IF((BD$1=조사표[개체번호])*(BG$1=조사표[줄기번호])*(AY29=조사표[열매마디]),ROW(조사표[조사일자])-ROW(생육조사!$P$2)+1),1),2),"")</f>
        <v/>
      </c>
      <c r="BC29" s="87" t="str">
        <f t="array" ref="BC29">IFERROR(INDEX(조사표[],SMALL(IF((BD$1=조사표[개체번호])*(BG$1=조사표[줄기번호])*(AY29=조사표[수확마디]),ROW(조사표[조사일자])-ROW(생육조사!$P$2)+1),1),2),"")</f>
        <v/>
      </c>
      <c r="BD29" s="90"/>
      <c r="BE29" s="90"/>
      <c r="BF29" s="91"/>
      <c r="BG29" s="91"/>
      <c r="BH29" s="92"/>
      <c r="BI29" s="88">
        <v>27</v>
      </c>
      <c r="BJ29" s="87" t="str">
        <f t="array" ref="BJ29">IFERROR(INDEX(조사표[],SMALL(IF((BN$1=조사표[개체번호])*(BQ$1=조사표[줄기번호])*(BI29=조사표[개화마디]),ROW(조사표[조사일자])-ROW(생육조사!$P$2)+1),1),2),"")</f>
        <v/>
      </c>
      <c r="BK29" s="87" t="str">
        <f t="array" ref="BK29">IFERROR(INDEX(조사표[],SMALL(IF((BN$1=조사표[개체번호])*(BQ$1=조사표[줄기번호])*(BI29=조사표[착과마디]),ROW(조사표[조사일자])-ROW(생육조사!$P$2)+1),1),2),"")</f>
        <v/>
      </c>
      <c r="BL29" s="87" t="str">
        <f t="array" ref="BL29">IFERROR(INDEX(조사표[],SMALL(IF((BN$1=조사표[개체번호])*(BQ$1=조사표[줄기번호])*(BI29=조사표[열매마디]),ROW(조사표[조사일자])-ROW(생육조사!$P$2)+1),1),2),"")</f>
        <v/>
      </c>
      <c r="BM29" s="87" t="str">
        <f t="array" ref="BM29">IFERROR(INDEX(조사표[],SMALL(IF((BN$1=조사표[개체번호])*(BQ$1=조사표[줄기번호])*(BI29=조사표[수확마디]),ROW(조사표[조사일자])-ROW(생육조사!$P$2)+1),1),2),"")</f>
        <v/>
      </c>
      <c r="BN29" s="90"/>
      <c r="BO29" s="90"/>
      <c r="BP29" s="91"/>
      <c r="BQ29" s="91"/>
      <c r="BR29" s="92"/>
      <c r="BS29" s="88">
        <v>27</v>
      </c>
      <c r="BT29" s="87" t="str">
        <f t="array" ref="BT29">IFERROR(INDEX(조사표[],SMALL(IF((BX$1=조사표[개체번호])*(CA$1=조사표[줄기번호])*(BS29=조사표[개화마디]),ROW(조사표[조사일자])-ROW(생육조사!$P$2)+1),1),2),"")</f>
        <v/>
      </c>
      <c r="BU29" s="87" t="str">
        <f t="array" ref="BU29">IFERROR(INDEX(조사표[],SMALL(IF((BX$1=조사표[개체번호])*(CA$1=조사표[줄기번호])*(BS29=조사표[착과마디]),ROW(조사표[조사일자])-ROW(생육조사!$P$2)+1),1),2),"")</f>
        <v/>
      </c>
      <c r="BV29" s="87" t="str">
        <f t="array" ref="BV29">IFERROR(INDEX(조사표[],SMALL(IF((BX$1=조사표[개체번호])*(CA$1=조사표[줄기번호])*(BS29=조사표[열매마디]),ROW(조사표[조사일자])-ROW(생육조사!$P$2)+1),1),2),"")</f>
        <v/>
      </c>
      <c r="BW29" s="87" t="str">
        <f t="array" ref="BW29">IFERROR(INDEX(조사표[],SMALL(IF((BX$1=조사표[개체번호])*(CA$1=조사표[줄기번호])*(BS29=조사표[수확마디]),ROW(조사표[조사일자])-ROW(생육조사!$P$2)+1),1),2),"")</f>
        <v/>
      </c>
      <c r="BX29" s="90"/>
      <c r="BY29" s="90"/>
      <c r="BZ29" s="91"/>
      <c r="CA29" s="91"/>
      <c r="CB29" s="92"/>
      <c r="CC29" s="88">
        <v>27</v>
      </c>
      <c r="CD29" s="87" t="str">
        <f t="array" ref="CD29">IFERROR(INDEX(조사표[],SMALL(IF((CH$1=조사표[개체번호])*(CK$1=조사표[줄기번호])*(CC29=조사표[개화마디]),ROW(조사표[조사일자])-ROW(생육조사!$P$2)+1),1),2),"")</f>
        <v/>
      </c>
      <c r="CE29" s="87" t="str">
        <f t="array" ref="CE29">IFERROR(INDEX(조사표[],SMALL(IF((CH$1=조사표[개체번호])*(CK$1=조사표[줄기번호])*(CC29=조사표[착과마디]),ROW(조사표[조사일자])-ROW(생육조사!$P$2)+1),1),2),"")</f>
        <v/>
      </c>
      <c r="CF29" s="87" t="str">
        <f t="array" ref="CF29">IFERROR(INDEX(조사표[],SMALL(IF((CH$1=조사표[개체번호])*(CK$1=조사표[줄기번호])*(CC29=조사표[열매마디]),ROW(조사표[조사일자])-ROW(생육조사!$P$2)+1),1),2),"")</f>
        <v/>
      </c>
      <c r="CG29" s="87" t="str">
        <f t="array" ref="CG29">IFERROR(INDEX(조사표[],SMALL(IF((CH$1=조사표[개체번호])*(CK$1=조사표[줄기번호])*(CC29=조사표[수확마디]),ROW(조사표[조사일자])-ROW(생육조사!$P$2)+1),1),2),"")</f>
        <v/>
      </c>
      <c r="CH29" s="90"/>
      <c r="CI29" s="90"/>
      <c r="CJ29" s="91"/>
      <c r="CK29" s="91"/>
      <c r="CL29" s="92"/>
      <c r="CM29" s="88">
        <v>27</v>
      </c>
      <c r="CN29" s="87" t="str">
        <f t="array" ref="CN29">IFERROR(INDEX(조사표[],SMALL(IF((CR$1=조사표[개체번호])*(CU$1=조사표[줄기번호])*(CM29=조사표[개화마디]),ROW(조사표[조사일자])-ROW(생육조사!$P$2)+1),1),2),"")</f>
        <v/>
      </c>
      <c r="CO29" s="87" t="str">
        <f t="array" ref="CO29">IFERROR(INDEX(조사표[],SMALL(IF((CR$1=조사표[개체번호])*(CU$1=조사표[줄기번호])*(CM29=조사표[착과마디]),ROW(조사표[조사일자])-ROW(생육조사!$P$2)+1),1),2),"")</f>
        <v/>
      </c>
      <c r="CP29" s="87" t="str">
        <f t="array" ref="CP29">IFERROR(INDEX(조사표[],SMALL(IF((CR$1=조사표[개체번호])*(CU$1=조사표[줄기번호])*(CM29=조사표[열매마디]),ROW(조사표[조사일자])-ROW(생육조사!$P$2)+1),1),2),"")</f>
        <v/>
      </c>
      <c r="CQ29" s="87" t="str">
        <f t="array" ref="CQ29">IFERROR(INDEX(조사표[],SMALL(IF((CR$1=조사표[개체번호])*(CU$1=조사표[줄기번호])*(CM29=조사표[수확마디]),ROW(조사표[조사일자])-ROW(생육조사!$P$2)+1),1),2),"")</f>
        <v/>
      </c>
      <c r="CR29" s="90"/>
      <c r="CS29" s="90"/>
      <c r="CT29" s="91"/>
      <c r="CU29" s="91"/>
      <c r="CV29" s="92"/>
      <c r="CW29" s="88">
        <v>27</v>
      </c>
      <c r="CX29" s="87" t="str">
        <f t="array" ref="CX29">IFERROR(INDEX(조사표[],SMALL(IF((DB$1=조사표[개체번호])*(DE$1=조사표[줄기번호])*(CW29=조사표[개화마디]),ROW(조사표[조사일자])-ROW(생육조사!$P$2)+1),1),2),"")</f>
        <v/>
      </c>
      <c r="CY29" s="87" t="str">
        <f t="array" ref="CY29">IFERROR(INDEX(조사표[],SMALL(IF((DB$1=조사표[개체번호])*(DE$1=조사표[줄기번호])*(CW29=조사표[착과마디]),ROW(조사표[조사일자])-ROW(생육조사!$P$2)+1),1),2),"")</f>
        <v/>
      </c>
      <c r="CZ29" s="87" t="str">
        <f t="array" ref="CZ29">IFERROR(INDEX(조사표[],SMALL(IF((DB$1=조사표[개체번호])*(DE$1=조사표[줄기번호])*(CW29=조사표[열매마디]),ROW(조사표[조사일자])-ROW(생육조사!$P$2)+1),1),2),"")</f>
        <v/>
      </c>
      <c r="DA29" s="87" t="str">
        <f t="array" ref="DA29">IFERROR(INDEX(조사표[],SMALL(IF((DB$1=조사표[개체번호])*(DE$1=조사표[줄기번호])*(CW29=조사표[수확마디]),ROW(조사표[조사일자])-ROW(생육조사!$P$2)+1),1),2),"")</f>
        <v/>
      </c>
      <c r="DB29" s="90"/>
      <c r="DC29" s="90"/>
      <c r="DD29" s="91"/>
      <c r="DE29" s="91"/>
      <c r="DF29" s="92"/>
      <c r="DG29" s="88">
        <v>27</v>
      </c>
      <c r="DH29" s="87" t="str">
        <f t="array" ref="DH29">IFERROR(INDEX(조사표[],SMALL(IF((DL$1=조사표[개체번호])*(DO$1=조사표[줄기번호])*(DG29=조사표[개화마디]),ROW(조사표[조사일자])-ROW(생육조사!$P$2)+1),1),2),"")</f>
        <v/>
      </c>
      <c r="DI29" s="87" t="str">
        <f t="array" ref="DI29">IFERROR(INDEX(조사표[],SMALL(IF((DL$1=조사표[개체번호])*(DO$1=조사표[줄기번호])*(DG29=조사표[착과마디]),ROW(조사표[조사일자])-ROW(생육조사!$P$2)+1),1),2),"")</f>
        <v/>
      </c>
      <c r="DJ29" s="87" t="str">
        <f t="array" ref="DJ29">IFERROR(INDEX(조사표[],SMALL(IF((DL$1=조사표[개체번호])*(DO$1=조사표[줄기번호])*(DG29=조사표[열매마디]),ROW(조사표[조사일자])-ROW(생육조사!$P$2)+1),1),2),"")</f>
        <v/>
      </c>
      <c r="DK29" s="87" t="str">
        <f t="array" ref="DK29">IFERROR(INDEX(조사표[],SMALL(IF((DL$1=조사표[개체번호])*(DO$1=조사표[줄기번호])*(DG29=조사표[수확마디]),ROW(조사표[조사일자])-ROW(생육조사!$P$2)+1),1),2),"")</f>
        <v/>
      </c>
      <c r="DL29" s="90"/>
      <c r="DM29" s="90"/>
      <c r="DN29" s="91"/>
      <c r="DO29" s="91"/>
      <c r="DP29" s="92"/>
      <c r="DQ29" s="88">
        <v>27</v>
      </c>
      <c r="DR29" s="87" t="str">
        <f t="array" ref="DR29">IFERROR(INDEX(조사표[],SMALL(IF((DV$1=조사표[개체번호])*(DY$1=조사표[줄기번호])*(DQ29=조사표[개화마디]),ROW(조사표[조사일자])-ROW(생육조사!$P$2)+1),1),2),"")</f>
        <v/>
      </c>
      <c r="DS29" s="87" t="str">
        <f t="array" ref="DS29">IFERROR(INDEX(조사표[],SMALL(IF((DV$1=조사표[개체번호])*(DY$1=조사표[줄기번호])*(DQ29=조사표[착과마디]),ROW(조사표[조사일자])-ROW(생육조사!$P$2)+1),1),2),"")</f>
        <v/>
      </c>
      <c r="DT29" s="87" t="str">
        <f t="array" ref="DT29">IFERROR(INDEX(조사표[],SMALL(IF((DV$1=조사표[개체번호])*(DY$1=조사표[줄기번호])*(DQ29=조사표[열매마디]),ROW(조사표[조사일자])-ROW(생육조사!$P$2)+1),1),2),"")</f>
        <v/>
      </c>
      <c r="DU29" s="87" t="str">
        <f t="array" ref="DU29">IFERROR(INDEX(조사표[],SMALL(IF((DV$1=조사표[개체번호])*(DY$1=조사표[줄기번호])*(DQ29=조사표[수확마디]),ROW(조사표[조사일자])-ROW(생육조사!$P$2)+1),1),2),"")</f>
        <v/>
      </c>
      <c r="DV29" s="90"/>
      <c r="DW29" s="90"/>
      <c r="DX29" s="91"/>
      <c r="DY29" s="91"/>
      <c r="DZ29" s="92"/>
      <c r="EA29" s="88">
        <v>27</v>
      </c>
      <c r="EB29" s="87" t="str">
        <f t="array" ref="EB29">IFERROR(INDEX(조사표[],SMALL(IF((EF$1=조사표[개체번호])*(EI$1=조사표[줄기번호])*(EA29=조사표[개화마디]),ROW(조사표[조사일자])-ROW(생육조사!$P$2)+1),1),2),"")</f>
        <v/>
      </c>
      <c r="EC29" s="87" t="str">
        <f t="array" ref="EC29">IFERROR(INDEX(조사표[],SMALL(IF((EF$1=조사표[개체번호])*(EI$1=조사표[줄기번호])*(EA29=조사표[착과마디]),ROW(조사표[조사일자])-ROW(생육조사!$P$2)+1),1),2),"")</f>
        <v/>
      </c>
      <c r="ED29" s="87" t="str">
        <f t="array" ref="ED29">IFERROR(INDEX(조사표[],SMALL(IF((EF$1=조사표[개체번호])*(EI$1=조사표[줄기번호])*(EA29=조사표[열매마디]),ROW(조사표[조사일자])-ROW(생육조사!$P$2)+1),1),2),"")</f>
        <v/>
      </c>
      <c r="EE29" s="87" t="str">
        <f t="array" ref="EE29">IFERROR(INDEX(조사표[],SMALL(IF((EF$1=조사표[개체번호])*(EI$1=조사표[줄기번호])*(EA29=조사표[수확마디]),ROW(조사표[조사일자])-ROW(생육조사!$P$2)+1),1),2),"")</f>
        <v/>
      </c>
      <c r="EF29" s="90"/>
      <c r="EG29" s="90"/>
      <c r="EH29" s="91"/>
      <c r="EI29" s="91"/>
      <c r="EJ29" s="92"/>
      <c r="EK29" s="88">
        <v>27</v>
      </c>
      <c r="EL29" s="87" t="str">
        <f t="array" ref="EL29">IFERROR(INDEX(조사표[],SMALL(IF((EP$1=조사표[개체번호])*(ES$1=조사표[줄기번호])*(EK29=조사표[개화마디]),ROW(조사표[조사일자])-ROW(생육조사!$P$2)+1),1),2),"")</f>
        <v/>
      </c>
      <c r="EM29" s="87" t="str">
        <f t="array" ref="EM29">IFERROR(INDEX(조사표[],SMALL(IF((EP$1=조사표[개체번호])*(ES$1=조사표[줄기번호])*(EK29=조사표[착과마디]),ROW(조사표[조사일자])-ROW(생육조사!$P$2)+1),1),2),"")</f>
        <v/>
      </c>
      <c r="EN29" s="87" t="str">
        <f t="array" ref="EN29">IFERROR(INDEX(조사표[],SMALL(IF((EP$1=조사표[개체번호])*(ES$1=조사표[줄기번호])*(EK29=조사표[열매마디]),ROW(조사표[조사일자])-ROW(생육조사!$P$2)+1),1),2),"")</f>
        <v/>
      </c>
      <c r="EO29" s="87" t="str">
        <f t="array" ref="EO29">IFERROR(INDEX(조사표[],SMALL(IF((EP$1=조사표[개체번호])*(ES$1=조사표[줄기번호])*(EK29=조사표[수확마디]),ROW(조사표[조사일자])-ROW(생육조사!$P$2)+1),1),2),"")</f>
        <v/>
      </c>
      <c r="EP29" s="90"/>
      <c r="EQ29" s="90"/>
      <c r="ER29" s="91"/>
      <c r="ES29" s="91"/>
      <c r="ET29" s="92"/>
      <c r="EU29" s="88">
        <v>27</v>
      </c>
      <c r="EV29" s="87" t="str">
        <f t="array" ref="EV29">IFERROR(INDEX(조사표[],SMALL(IF((EZ$1=조사표[개체번호])*(FC$1=조사표[줄기번호])*(EU29=조사표[개화마디]),ROW(조사표[조사일자])-ROW(생육조사!$P$2)+1),1),2),"")</f>
        <v/>
      </c>
      <c r="EW29" s="87" t="str">
        <f t="array" ref="EW29">IFERROR(INDEX(조사표[],SMALL(IF((EZ$1=조사표[개체번호])*(FC$1=조사표[줄기번호])*(EU29=조사표[착과마디]),ROW(조사표[조사일자])-ROW(생육조사!$P$2)+1),1),2),"")</f>
        <v/>
      </c>
      <c r="EX29" s="87" t="str">
        <f t="array" ref="EX29">IFERROR(INDEX(조사표[],SMALL(IF((EZ$1=조사표[개체번호])*(FC$1=조사표[줄기번호])*(EU29=조사표[열매마디]),ROW(조사표[조사일자])-ROW(생육조사!$P$2)+1),1),2),"")</f>
        <v/>
      </c>
      <c r="EY29" s="87" t="str">
        <f t="array" ref="EY29">IFERROR(INDEX(조사표[],SMALL(IF((EZ$1=조사표[개체번호])*(FC$1=조사표[줄기번호])*(EU29=조사표[수확마디]),ROW(조사표[조사일자])-ROW(생육조사!$P$2)+1),1),2),"")</f>
        <v/>
      </c>
      <c r="EZ29" s="90"/>
      <c r="FA29" s="90"/>
      <c r="FB29" s="91"/>
      <c r="FC29" s="91"/>
      <c r="FD29" s="92"/>
      <c r="FE29" s="88">
        <v>27</v>
      </c>
      <c r="FF29" s="87" t="str">
        <f t="array" ref="FF29">IFERROR(INDEX(조사표[],SMALL(IF((FJ$1=조사표[개체번호])*(FM$1=조사표[줄기번호])*(FE29=조사표[개화마디]),ROW(조사표[조사일자])-ROW(생육조사!$P$2)+1),1),2),"")</f>
        <v/>
      </c>
      <c r="FG29" s="87" t="str">
        <f t="array" ref="FG29">IFERROR(INDEX(조사표[],SMALL(IF((FJ$1=조사표[개체번호])*(FM$1=조사표[줄기번호])*(FE29=조사표[착과마디]),ROW(조사표[조사일자])-ROW(생육조사!$P$2)+1),1),2),"")</f>
        <v/>
      </c>
      <c r="FH29" s="87" t="str">
        <f t="array" ref="FH29">IFERROR(INDEX(조사표[],SMALL(IF((FJ$1=조사표[개체번호])*(FM$1=조사표[줄기번호])*(FE29=조사표[열매마디]),ROW(조사표[조사일자])-ROW(생육조사!$P$2)+1),1),2),"")</f>
        <v/>
      </c>
      <c r="FI29" s="87" t="str">
        <f t="array" ref="FI29">IFERROR(INDEX(조사표[],SMALL(IF((FJ$1=조사표[개체번호])*(FM$1=조사표[줄기번호])*(FE29=조사표[수확마디]),ROW(조사표[조사일자])-ROW(생육조사!$P$2)+1),1),2),"")</f>
        <v/>
      </c>
      <c r="FJ29" s="90"/>
      <c r="FK29" s="90"/>
      <c r="FL29" s="91"/>
      <c r="FM29" s="91"/>
      <c r="FN29" s="92"/>
      <c r="FO29" s="88">
        <v>27</v>
      </c>
      <c r="FP29" s="87" t="str">
        <f t="array" ref="FP29">IFERROR(INDEX(조사표[],SMALL(IF((FT$1=조사표[개체번호])*(FW$1=조사표[줄기번호])*(FO29=조사표[개화마디]),ROW(조사표[조사일자])-ROW(생육조사!$P$2)+1),1),2),"")</f>
        <v/>
      </c>
      <c r="FQ29" s="87" t="str">
        <f t="array" ref="FQ29">IFERROR(INDEX(조사표[],SMALL(IF((FT$1=조사표[개체번호])*(FW$1=조사표[줄기번호])*(FO29=조사표[착과마디]),ROW(조사표[조사일자])-ROW(생육조사!$P$2)+1),1),2),"")</f>
        <v/>
      </c>
      <c r="FR29" s="87" t="str">
        <f t="array" ref="FR29">IFERROR(INDEX(조사표[],SMALL(IF((FT$1=조사표[개체번호])*(FW$1=조사표[줄기번호])*(FO29=조사표[열매마디]),ROW(조사표[조사일자])-ROW(생육조사!$P$2)+1),1),2),"")</f>
        <v/>
      </c>
      <c r="FS29" s="87" t="str">
        <f t="array" ref="FS29">IFERROR(INDEX(조사표[],SMALL(IF((FT$1=조사표[개체번호])*(FW$1=조사표[줄기번호])*(FO29=조사표[수확마디]),ROW(조사표[조사일자])-ROW(생육조사!$P$2)+1),1),2),"")</f>
        <v/>
      </c>
      <c r="FT29" s="90"/>
      <c r="FU29" s="90"/>
      <c r="FV29" s="91"/>
      <c r="FW29" s="91"/>
      <c r="FX29" s="92"/>
      <c r="FY29" s="88">
        <v>27</v>
      </c>
      <c r="FZ29" s="87" t="str">
        <f t="array" ref="FZ29">IFERROR(INDEX(조사표[],SMALL(IF((GD$1=조사표[개체번호])*(GG$1=조사표[줄기번호])*(FY29=조사표[개화마디]),ROW(조사표[조사일자])-ROW(생육조사!$P$2)+1),1),2),"")</f>
        <v/>
      </c>
      <c r="GA29" s="87" t="str">
        <f t="array" ref="GA29">IFERROR(INDEX(조사표[],SMALL(IF((GD$1=조사표[개체번호])*(GG$1=조사표[줄기번호])*(FY29=조사표[착과마디]),ROW(조사표[조사일자])-ROW(생육조사!$P$2)+1),1),2),"")</f>
        <v/>
      </c>
      <c r="GB29" s="87" t="str">
        <f t="array" ref="GB29">IFERROR(INDEX(조사표[],SMALL(IF((GD$1=조사표[개체번호])*(GG$1=조사표[줄기번호])*(FY29=조사표[열매마디]),ROW(조사표[조사일자])-ROW(생육조사!$P$2)+1),1),2),"")</f>
        <v/>
      </c>
      <c r="GC29" s="87" t="str">
        <f t="array" ref="GC29">IFERROR(INDEX(조사표[],SMALL(IF((GD$1=조사표[개체번호])*(GG$1=조사표[줄기번호])*(FY29=조사표[수확마디]),ROW(조사표[조사일자])-ROW(생육조사!$P$2)+1),1),2),"")</f>
        <v/>
      </c>
      <c r="GD29" s="90"/>
      <c r="GE29" s="90"/>
      <c r="GF29" s="91"/>
      <c r="GG29" s="91"/>
      <c r="GH29" s="92"/>
      <c r="GI29" s="88">
        <v>27</v>
      </c>
      <c r="GJ29" s="87" t="str">
        <f t="array" ref="GJ29">IFERROR(INDEX(조사표[],SMALL(IF((GN$1=조사표[개체번호])*(GQ$1=조사표[줄기번호])*(GI29=조사표[개화마디]),ROW(조사표[조사일자])-ROW(생육조사!$P$2)+1),1),2),"")</f>
        <v/>
      </c>
      <c r="GK29" s="87" t="str">
        <f t="array" ref="GK29">IFERROR(INDEX(조사표[],SMALL(IF((GN$1=조사표[개체번호])*(GQ$1=조사표[줄기번호])*(GI29=조사표[착과마디]),ROW(조사표[조사일자])-ROW(생육조사!$P$2)+1),1),2),"")</f>
        <v/>
      </c>
      <c r="GL29" s="87" t="str">
        <f t="array" ref="GL29">IFERROR(INDEX(조사표[],SMALL(IF((GN$1=조사표[개체번호])*(GQ$1=조사표[줄기번호])*(GI29=조사표[열매마디]),ROW(조사표[조사일자])-ROW(생육조사!$P$2)+1),1),2),"")</f>
        <v/>
      </c>
      <c r="GM29" s="87" t="str">
        <f t="array" ref="GM29">IFERROR(INDEX(조사표[],SMALL(IF((GN$1=조사표[개체번호])*(GQ$1=조사표[줄기번호])*(GI29=조사표[수확마디]),ROW(조사표[조사일자])-ROW(생육조사!$P$2)+1),1),2),"")</f>
        <v/>
      </c>
      <c r="GN29" s="90"/>
      <c r="GO29" s="90"/>
      <c r="GP29" s="91"/>
      <c r="GQ29" s="91"/>
      <c r="GR29" s="92"/>
      <c r="GS29" s="88">
        <v>27</v>
      </c>
      <c r="GT29" s="87" t="str">
        <f t="array" ref="GT29">IFERROR(INDEX(조사표[],SMALL(IF((GX$1=조사표[개체번호])*(HA$1=조사표[줄기번호])*(GS29=조사표[개화마디]),ROW(조사표[조사일자])-ROW(생육조사!$P$2)+1),1),2),"")</f>
        <v/>
      </c>
      <c r="GU29" s="87" t="str">
        <f t="array" ref="GU29">IFERROR(INDEX(조사표[],SMALL(IF((GX$1=조사표[개체번호])*(HA$1=조사표[줄기번호])*(GS29=조사표[착과마디]),ROW(조사표[조사일자])-ROW(생육조사!$P$2)+1),1),2),"")</f>
        <v/>
      </c>
      <c r="GV29" s="87" t="str">
        <f t="array" ref="GV29">IFERROR(INDEX(조사표[],SMALL(IF((GX$1=조사표[개체번호])*(HA$1=조사표[줄기번호])*(GS29=조사표[열매마디]),ROW(조사표[조사일자])-ROW(생육조사!$P$2)+1),1),2),"")</f>
        <v/>
      </c>
      <c r="GW29" s="87" t="str">
        <f t="array" ref="GW29">IFERROR(INDEX(조사표[],SMALL(IF((GX$1=조사표[개체번호])*(HA$1=조사표[줄기번호])*(GS29=조사표[수확마디]),ROW(조사표[조사일자])-ROW(생육조사!$P$2)+1),1),2),"")</f>
        <v/>
      </c>
      <c r="GX29" s="90"/>
      <c r="GY29" s="90"/>
      <c r="GZ29" s="91"/>
      <c r="HA29" s="91"/>
      <c r="HB29" s="92"/>
      <c r="HC29" s="88">
        <v>27</v>
      </c>
      <c r="HD29" s="87" t="str">
        <f t="array" ref="HD29">IFERROR(INDEX(조사표[],SMALL(IF((HH$1=조사표[개체번호])*(HK$1=조사표[줄기번호])*(HC29=조사표[개화마디]),ROW(조사표[조사일자])-ROW(생육조사!$P$2)+1),1),2),"")</f>
        <v/>
      </c>
      <c r="HE29" s="87" t="str">
        <f t="array" ref="HE29">IFERROR(INDEX(조사표[],SMALL(IF((HH$1=조사표[개체번호])*(HK$1=조사표[줄기번호])*(HC29=조사표[착과마디]),ROW(조사표[조사일자])-ROW(생육조사!$P$2)+1),1),2),"")</f>
        <v/>
      </c>
      <c r="HF29" s="87" t="str">
        <f t="array" ref="HF29">IFERROR(INDEX(조사표[],SMALL(IF((HH$1=조사표[개체번호])*(HK$1=조사표[줄기번호])*(HC29=조사표[열매마디]),ROW(조사표[조사일자])-ROW(생육조사!$P$2)+1),1),2),"")</f>
        <v/>
      </c>
      <c r="HG29" s="87" t="str">
        <f t="array" ref="HG29">IFERROR(INDEX(조사표[],SMALL(IF((HH$1=조사표[개체번호])*(HK$1=조사표[줄기번호])*(HC29=조사표[수확마디]),ROW(조사표[조사일자])-ROW(생육조사!$P$2)+1),1),2),"")</f>
        <v/>
      </c>
      <c r="HH29" s="90"/>
      <c r="HI29" s="90"/>
      <c r="HJ29" s="91"/>
      <c r="HK29" s="91"/>
      <c r="HL29" s="92"/>
      <c r="HM29" s="93">
        <v>27</v>
      </c>
      <c r="HN29" s="87" t="str">
        <f t="array" ref="HN29">IFERROR(INDEX(조사표[],SMALL(IF((HR$1=조사표[개체번호])*(HU$1=조사표[줄기번호])*(HM29=조사표[개화마디]),ROW(조사표[조사일자])-ROW(생육조사!$P$2)+1),1),2),"")</f>
        <v/>
      </c>
      <c r="HO29" s="87" t="str">
        <f t="array" ref="HO29">IFERROR(INDEX(조사표[],SMALL(IF((HR$1=조사표[개체번호])*(HU$1=조사표[줄기번호])*(HM29=조사표[착과마디]),ROW(조사표[조사일자])-ROW(생육조사!$P$2)+1),1),2),"")</f>
        <v/>
      </c>
      <c r="HP29" s="87" t="str">
        <f t="array" ref="HP29">IFERROR(INDEX(조사표[],SMALL(IF((HR$1=조사표[개체번호])*(HU$1=조사표[줄기번호])*(HM29=조사표[열매마디]),ROW(조사표[조사일자])-ROW(생육조사!$P$2)+1),1),2),"")</f>
        <v/>
      </c>
      <c r="HQ29" s="87" t="str">
        <f t="array" ref="HQ29">IFERROR(INDEX(조사표[],SMALL(IF((HR$1=조사표[개체번호])*(HU$1=조사표[줄기번호])*(HM29=조사표[수확마디]),ROW(조사표[조사일자])-ROW(생육조사!$P$2)+1),1),2),"")</f>
        <v/>
      </c>
      <c r="HR29" s="90"/>
      <c r="HS29" s="90"/>
      <c r="HT29" s="91"/>
      <c r="HU29" s="91"/>
      <c r="HV29" s="92"/>
      <c r="HW29" s="93">
        <v>27</v>
      </c>
      <c r="HX29" s="87" t="str">
        <f t="array" ref="HX29">IFERROR(INDEX(조사표[],SMALL(IF((IB$1=조사표[개체번호])*(IE$1=조사표[줄기번호])*(HW29=조사표[개화마디]),ROW(조사표[조사일자])-ROW(생육조사!$P$2)+1),1),2),"")</f>
        <v/>
      </c>
      <c r="HY29" s="87" t="str">
        <f t="array" ref="HY29">IFERROR(INDEX(조사표[],SMALL(IF((IB$1=조사표[개체번호])*(IE$1=조사표[줄기번호])*(HW29=조사표[착과마디]),ROW(조사표[조사일자])-ROW(생육조사!$P$2)+1),1),2),"")</f>
        <v/>
      </c>
      <c r="HZ29" s="87" t="str">
        <f t="array" ref="HZ29">IFERROR(INDEX(조사표[],SMALL(IF((IB$1=조사표[개체번호])*(IE$1=조사표[줄기번호])*(HW29=조사표[열매마디]),ROW(조사표[조사일자])-ROW(생육조사!$P$2)+1),1),2),"")</f>
        <v/>
      </c>
      <c r="IA29" s="87" t="str">
        <f t="array" ref="IA29">IFERROR(INDEX(조사표[],SMALL(IF((IB$1=조사표[개체번호])*(IE$1=조사표[줄기번호])*(HW29=조사표[수확마디]),ROW(조사표[조사일자])-ROW(생육조사!$P$2)+1),1),2),"")</f>
        <v/>
      </c>
      <c r="IB29" s="90"/>
      <c r="IC29" s="90"/>
      <c r="ID29" s="91"/>
      <c r="IE29" s="91"/>
      <c r="IF29" s="92"/>
      <c r="IG29" s="93">
        <v>27</v>
      </c>
      <c r="IH29" s="87" t="str">
        <f t="array" ref="IH29">IFERROR(INDEX(조사표[],SMALL(IF((IL$1=조사표[개체번호])*(IO$1=조사표[줄기번호])*(IG29=조사표[개화마디]),ROW(조사표[조사일자])-ROW(생육조사!$P$2)+1),1),2),"")</f>
        <v/>
      </c>
      <c r="II29" s="87" t="str">
        <f t="array" ref="II29">IFERROR(INDEX(조사표[],SMALL(IF((IL$1=조사표[개체번호])*(IO$1=조사표[줄기번호])*(IG29=조사표[착과마디]),ROW(조사표[조사일자])-ROW(생육조사!$P$2)+1),1),2),"")</f>
        <v/>
      </c>
      <c r="IJ29" s="87" t="str">
        <f t="array" ref="IJ29">IFERROR(INDEX(조사표[],SMALL(IF((IL$1=조사표[개체번호])*(IO$1=조사표[줄기번호])*(IG29=조사표[열매마디]),ROW(조사표[조사일자])-ROW(생육조사!$P$2)+1),1),2),"")</f>
        <v/>
      </c>
      <c r="IK29" s="87" t="str">
        <f t="array" ref="IK29">IFERROR(INDEX(조사표[],SMALL(IF((IL$1=조사표[개체번호])*(IO$1=조사표[줄기번호])*(IG29=조사표[수확마디]),ROW(조사표[조사일자])-ROW(생육조사!$P$2)+1),1),2),"")</f>
        <v/>
      </c>
      <c r="IL29" s="90"/>
      <c r="IM29" s="90"/>
      <c r="IN29" s="91"/>
      <c r="IO29" s="91"/>
      <c r="IP29" s="92"/>
      <c r="IQ29" s="93">
        <v>27</v>
      </c>
      <c r="IR29" s="87" t="str">
        <f t="array" ref="IR29">IFERROR(INDEX(조사표[],SMALL(IF((IV$1=조사표[개체번호])*(IY$1=조사표[줄기번호])*(IQ29=조사표[개화마디]),ROW(조사표[조사일자])-ROW(생육조사!$P$2)+1),1),2),"")</f>
        <v/>
      </c>
      <c r="IS29" s="87" t="str">
        <f t="array" ref="IS29">IFERROR(INDEX(조사표[],SMALL(IF((IV$1=조사표[개체번호])*(IY$1=조사표[줄기번호])*(IQ29=조사표[착과마디]),ROW(조사표[조사일자])-ROW(생육조사!$P$2)+1),1),2),"")</f>
        <v/>
      </c>
      <c r="IT29" s="87" t="str">
        <f t="array" ref="IT29">IFERROR(INDEX(조사표[],SMALL(IF((IV$1=조사표[개체번호])*(IY$1=조사표[줄기번호])*(IQ29=조사표[열매마디]),ROW(조사표[조사일자])-ROW(생육조사!$P$2)+1),1),2),"")</f>
        <v/>
      </c>
      <c r="IU29" s="87" t="str">
        <f t="array" ref="IU29">IFERROR(INDEX(조사표[],SMALL(IF((IV$1=조사표[개체번호])*(IY$1=조사표[줄기번호])*(IQ29=조사표[수확마디]),ROW(조사표[조사일자])-ROW(생육조사!$P$2)+1),1),2),"")</f>
        <v/>
      </c>
      <c r="IV29" s="90"/>
      <c r="IW29" s="90"/>
      <c r="IX29" s="91"/>
      <c r="IY29" s="91"/>
      <c r="IZ29" s="92"/>
      <c r="JA29" s="93">
        <v>27</v>
      </c>
      <c r="JB29" s="87" t="str">
        <f t="array" ref="JB29">IFERROR(INDEX(조사표[],SMALL(IF((JF$1=조사표[개체번호])*(JI$1=조사표[줄기번호])*(JA29=조사표[개화마디]),ROW(조사표[조사일자])-ROW(생육조사!$P$2)+1),1),2),"")</f>
        <v/>
      </c>
      <c r="JC29" s="87" t="str">
        <f t="array" ref="JC29">IFERROR(INDEX(조사표[],SMALL(IF((JF$1=조사표[개체번호])*(JI$1=조사표[줄기번호])*(JA29=조사표[착과마디]),ROW(조사표[조사일자])-ROW(생육조사!$P$2)+1),1),2),"")</f>
        <v/>
      </c>
      <c r="JD29" s="87" t="str">
        <f t="array" ref="JD29">IFERROR(INDEX(조사표[],SMALL(IF((JF$1=조사표[개체번호])*(JI$1=조사표[줄기번호])*(JA29=조사표[열매마디]),ROW(조사표[조사일자])-ROW(생육조사!$P$2)+1),1),2),"")</f>
        <v/>
      </c>
      <c r="JE29" s="87" t="str">
        <f t="array" ref="JE29">IFERROR(INDEX(조사표[],SMALL(IF((JF$1=조사표[개체번호])*(JI$1=조사표[줄기번호])*(JA29=조사표[수확마디]),ROW(조사표[조사일자])-ROW(생육조사!$P$2)+1),1),2),"")</f>
        <v/>
      </c>
      <c r="JF29" s="90"/>
      <c r="JG29" s="90"/>
      <c r="JH29" s="91"/>
      <c r="JI29" s="91"/>
      <c r="JJ29" s="92"/>
      <c r="JK29" s="93">
        <v>27</v>
      </c>
      <c r="JL29" s="87" t="str">
        <f t="array" ref="JL29">IFERROR(INDEX(조사표[],SMALL(IF((JP$1=조사표[개체번호])*(JS$1=조사표[줄기번호])*(JK29=조사표[개화마디]),ROW(조사표[조사일자])-ROW(생육조사!$P$2)+1),1),2),"")</f>
        <v/>
      </c>
      <c r="JM29" s="87" t="str">
        <f t="array" ref="JM29">IFERROR(INDEX(조사표[],SMALL(IF((JP$1=조사표[개체번호])*(JS$1=조사표[줄기번호])*(JK29=조사표[착과마디]),ROW(조사표[조사일자])-ROW(생육조사!$P$2)+1),1),2),"")</f>
        <v/>
      </c>
      <c r="JN29" s="87" t="str">
        <f t="array" ref="JN29">IFERROR(INDEX(조사표[],SMALL(IF((JP$1=조사표[개체번호])*(JS$1=조사표[줄기번호])*(JK29=조사표[열매마디]),ROW(조사표[조사일자])-ROW(생육조사!$P$2)+1),1),2),"")</f>
        <v/>
      </c>
      <c r="JO29" s="87" t="str">
        <f t="array" ref="JO29">IFERROR(INDEX(조사표[],SMALL(IF((JP$1=조사표[개체번호])*(JS$1=조사표[줄기번호])*(JK29=조사표[수확마디]),ROW(조사표[조사일자])-ROW(생육조사!$P$2)+1),1),2),"")</f>
        <v/>
      </c>
      <c r="JP29" s="90"/>
      <c r="JQ29" s="90"/>
      <c r="JR29" s="91"/>
      <c r="JS29" s="91"/>
      <c r="JT29" s="92"/>
      <c r="JU29" s="93">
        <v>27</v>
      </c>
      <c r="JV29" s="87" t="str">
        <f t="array" ref="JV29">IFERROR(INDEX(조사표[],SMALL(IF((JZ$1=조사표[개체번호])*(KC$1=조사표[줄기번호])*(JU29=조사표[개화마디]),ROW(조사표[조사일자])-ROW(생육조사!$P$2)+1),1),2),"")</f>
        <v/>
      </c>
      <c r="JW29" s="87" t="str">
        <f t="array" ref="JW29">IFERROR(INDEX(조사표[],SMALL(IF((JZ$1=조사표[개체번호])*(KC$1=조사표[줄기번호])*(JU29=조사표[착과마디]),ROW(조사표[조사일자])-ROW(생육조사!$P$2)+1),1),2),"")</f>
        <v/>
      </c>
      <c r="JX29" s="87" t="str">
        <f t="array" ref="JX29">IFERROR(INDEX(조사표[],SMALL(IF((JZ$1=조사표[개체번호])*(KC$1=조사표[줄기번호])*(JU29=조사표[열매마디]),ROW(조사표[조사일자])-ROW(생육조사!$P$2)+1),1),2),"")</f>
        <v/>
      </c>
      <c r="JY29" s="87" t="str">
        <f t="array" ref="JY29">IFERROR(INDEX(조사표[],SMALL(IF((JZ$1=조사표[개체번호])*(KC$1=조사표[줄기번호])*(JU29=조사표[수확마디]),ROW(조사표[조사일자])-ROW(생육조사!$P$2)+1),1),2),"")</f>
        <v/>
      </c>
      <c r="JZ29" s="90"/>
      <c r="KA29" s="90"/>
      <c r="KB29" s="91"/>
      <c r="KC29" s="91"/>
      <c r="KD29" s="92"/>
      <c r="KE29" s="93">
        <v>27</v>
      </c>
      <c r="KF29" s="87" t="str">
        <f t="array" ref="KF29">IFERROR(INDEX(조사표[],SMALL(IF((KJ$1=조사표[개체번호])*(KM$1=조사표[줄기번호])*(KE29=조사표[개화마디]),ROW(조사표[조사일자])-ROW(생육조사!$P$2)+1),1),2),"")</f>
        <v/>
      </c>
      <c r="KG29" s="87" t="str">
        <f t="array" ref="KG29">IFERROR(INDEX(조사표[],SMALL(IF((KJ$1=조사표[개체번호])*(KM$1=조사표[줄기번호])*(KE29=조사표[착과마디]),ROW(조사표[조사일자])-ROW(생육조사!$P$2)+1),1),2),"")</f>
        <v/>
      </c>
      <c r="KH29" s="87" t="str">
        <f t="array" ref="KH29">IFERROR(INDEX(조사표[],SMALL(IF((KJ$1=조사표[개체번호])*(KM$1=조사표[줄기번호])*(KE29=조사표[열매마디]),ROW(조사표[조사일자])-ROW(생육조사!$P$2)+1),1),2),"")</f>
        <v/>
      </c>
      <c r="KI29" s="87" t="str">
        <f t="array" ref="KI29">IFERROR(INDEX(조사표[],SMALL(IF((KJ$1=조사표[개체번호])*(KM$1=조사표[줄기번호])*(KE29=조사표[수확마디]),ROW(조사표[조사일자])-ROW(생육조사!$P$2)+1),1),2),"")</f>
        <v/>
      </c>
      <c r="KJ29" s="90"/>
      <c r="KK29" s="90"/>
      <c r="KL29" s="91"/>
      <c r="KM29" s="91"/>
      <c r="KN29" s="92"/>
    </row>
    <row r="30" spans="1:300">
      <c r="A30" s="15">
        <v>28</v>
      </c>
      <c r="B30" s="6" t="str">
        <f t="array" ref="B30">IFERROR(INDEX(조사표[],SMALL(IF((F$1=조사표[개체번호])*(I$1=조사표[줄기번호])*(A30=조사표[개화마디]),ROW(조사표[조사일자])-ROW(생육조사!$P$2)+1),1),2),"")</f>
        <v/>
      </c>
      <c r="C30" s="6" t="str">
        <f t="array" ref="C30">IFERROR(INDEX(조사표[],SMALL(IF((F$1=조사표[개체번호])*(I$1=조사표[줄기번호])*(A30=조사표[착과마디]),ROW(조사표[조사일자])-ROW(생육조사!$P$2)+1),1),2),"")</f>
        <v/>
      </c>
      <c r="D30" s="6" t="str">
        <f t="array" ref="D30">IFERROR(INDEX(조사표[],SMALL(IF((F$1=조사표[개체번호])*(I$1=조사표[줄기번호])*(A30=조사표[열매마디]),ROW(조사표[조사일자])-ROW(생육조사!$P$2)+1),1),2),"")</f>
        <v/>
      </c>
      <c r="E30" s="6" t="str">
        <f t="array" ref="E30">IFERROR(INDEX(조사표[],SMALL(IF((F$1=조사표[개체번호])*(I$1=조사표[줄기번호])*(A30=조사표[수확마디]),ROW(조사표[조사일자])-ROW(생육조사!$P$2)+1),1),2),"")</f>
        <v/>
      </c>
      <c r="F30" s="19"/>
      <c r="G30" s="19"/>
      <c r="H30" s="20"/>
      <c r="I30" s="20"/>
      <c r="J30" s="21"/>
      <c r="K30" s="86">
        <v>28</v>
      </c>
      <c r="L30" s="6" t="str">
        <f t="array" ref="L30">IFERROR(INDEX(조사표[],SMALL(IF((P$1=조사표[개체번호])*(S$1=조사표[줄기번호])*(K30=조사표[개화마디]),ROW(조사표[조사일자])-ROW(생육조사!$P$2)+1),1),2),"")</f>
        <v/>
      </c>
      <c r="M30" s="6" t="str">
        <f t="array" ref="M30">IFERROR(INDEX(조사표[],SMALL(IF((P$1=조사표[개체번호])*(S$1=조사표[줄기번호])*(K30=조사표[착과마디]),ROW(조사표[조사일자])-ROW(생육조사!$P$2)+1),1),2),"")</f>
        <v/>
      </c>
      <c r="N30" s="6" t="str">
        <f t="array" ref="N30">IFERROR(INDEX(조사표[],SMALL(IF((P$1=조사표[개체번호])*(S$1=조사표[줄기번호])*(K30=조사표[열매마디]),ROW(조사표[조사일자])-ROW(생육조사!$P$2)+1),1),2),"")</f>
        <v/>
      </c>
      <c r="O30" s="6" t="str">
        <f t="array" ref="O30">IFERROR(INDEX(조사표[],SMALL(IF((P$1=조사표[개체번호])*(S$1=조사표[줄기번호])*(K30=조사표[수확마디]),ROW(조사표[조사일자])-ROW(생육조사!$P$2)+1),1),2),"")</f>
        <v/>
      </c>
      <c r="P30" s="19"/>
      <c r="Q30" s="19"/>
      <c r="R30" s="20"/>
      <c r="S30" s="20"/>
      <c r="T30" s="21"/>
      <c r="U30" s="88">
        <v>28</v>
      </c>
      <c r="V30" s="87" t="str">
        <f t="array" ref="V30">IFERROR(INDEX(조사표[],SMALL(IF((Z$1=조사표[개체번호])*(AC$1=조사표[줄기번호])*(U30=조사표[개화마디]),ROW(조사표[조사일자])-ROW(생육조사!$P$2)+1),1),2),"")</f>
        <v/>
      </c>
      <c r="W30" s="87" t="str">
        <f t="array" ref="W30">IFERROR(INDEX(조사표[],SMALL(IF((Z$1=조사표[개체번호])*(AC$1=조사표[줄기번호])*(U30=조사표[착과마디]),ROW(조사표[조사일자])-ROW(생육조사!$P$2)+1),1),2),"")</f>
        <v/>
      </c>
      <c r="X30" s="87" t="str">
        <f t="array" ref="X30">IFERROR(INDEX(조사표[],SMALL(IF((Z$1=조사표[개체번호])*(AC$1=조사표[줄기번호])*(U30=조사표[열매마디]),ROW(조사표[조사일자])-ROW(생육조사!$P$2)+1),1),2),"")</f>
        <v/>
      </c>
      <c r="Y30" s="87" t="str">
        <f t="array" ref="Y30">IFERROR(INDEX(조사표[],SMALL(IF((Z$1=조사표[개체번호])*(AC$1=조사표[줄기번호])*(U30=조사표[수확마디]),ROW(조사표[조사일자])-ROW(생육조사!$P$2)+1),1),2),"")</f>
        <v/>
      </c>
      <c r="Z30" s="90"/>
      <c r="AA30" s="90"/>
      <c r="AB30" s="91"/>
      <c r="AC30" s="91"/>
      <c r="AD30" s="92"/>
      <c r="AE30" s="88">
        <v>28</v>
      </c>
      <c r="AF30" s="87" t="str">
        <f t="array" ref="AF30">IFERROR(INDEX(조사표[],SMALL(IF((AJ$1=조사표[개체번호])*(AM$1=조사표[줄기번호])*(AE30=조사표[개화마디]),ROW(조사표[조사일자])-ROW(생육조사!$P$2)+1),1),2),"")</f>
        <v/>
      </c>
      <c r="AG30" s="87" t="str">
        <f t="array" ref="AG30">IFERROR(INDEX(조사표[],SMALL(IF((AJ$1=조사표[개체번호])*(AM$1=조사표[줄기번호])*(AE30=조사표[착과마디]),ROW(조사표[조사일자])-ROW(생육조사!$P$2)+1),1),2),"")</f>
        <v/>
      </c>
      <c r="AH30" s="87" t="str">
        <f t="array" ref="AH30">IFERROR(INDEX(조사표[],SMALL(IF((AJ$1=조사표[개체번호])*(AM$1=조사표[줄기번호])*(AE30=조사표[열매마디]),ROW(조사표[조사일자])-ROW(생육조사!$P$2)+1),1),2),"")</f>
        <v/>
      </c>
      <c r="AI30" s="87" t="str">
        <f t="array" ref="AI30">IFERROR(INDEX(조사표[],SMALL(IF((AJ$1=조사표[개체번호])*(AM$1=조사표[줄기번호])*(AE30=조사표[수확마디]),ROW(조사표[조사일자])-ROW(생육조사!$P$2)+1),1),2),"")</f>
        <v/>
      </c>
      <c r="AJ30" s="90"/>
      <c r="AK30" s="90"/>
      <c r="AL30" s="91"/>
      <c r="AM30" s="91"/>
      <c r="AN30" s="92"/>
      <c r="AO30" s="88">
        <v>28</v>
      </c>
      <c r="AP30" s="87" t="str">
        <f t="array" ref="AP30">IFERROR(INDEX(조사표[],SMALL(IF((AT$1=조사표[개체번호])*(AW$1=조사표[줄기번호])*(AO30=조사표[개화마디]),ROW(조사표[조사일자])-ROW(생육조사!$P$2)+1),1),2),"")</f>
        <v/>
      </c>
      <c r="AQ30" s="87" t="str">
        <f t="array" ref="AQ30">IFERROR(INDEX(조사표[],SMALL(IF((AT$1=조사표[개체번호])*(AW$1=조사표[줄기번호])*(AO30=조사표[착과마디]),ROW(조사표[조사일자])-ROW(생육조사!$P$2)+1),1),2),"")</f>
        <v/>
      </c>
      <c r="AR30" s="87" t="str">
        <f t="array" ref="AR30">IFERROR(INDEX(조사표[],SMALL(IF((AT$1=조사표[개체번호])*(AW$1=조사표[줄기번호])*(AO30=조사표[열매마디]),ROW(조사표[조사일자])-ROW(생육조사!$P$2)+1),1),2),"")</f>
        <v/>
      </c>
      <c r="AS30" s="87" t="str">
        <f t="array" ref="AS30">IFERROR(INDEX(조사표[],SMALL(IF((AT$1=조사표[개체번호])*(AW$1=조사표[줄기번호])*(AO30=조사표[수확마디]),ROW(조사표[조사일자])-ROW(생육조사!$P$2)+1),1),2),"")</f>
        <v/>
      </c>
      <c r="AT30" s="90"/>
      <c r="AU30" s="90"/>
      <c r="AV30" s="91"/>
      <c r="AW30" s="91"/>
      <c r="AX30" s="92"/>
      <c r="AY30" s="88">
        <v>28</v>
      </c>
      <c r="AZ30" s="87" t="str">
        <f t="array" ref="AZ30">IFERROR(INDEX(조사표[],SMALL(IF((BD$1=조사표[개체번호])*(BG$1=조사표[줄기번호])*(AY30=조사표[개화마디]),ROW(조사표[조사일자])-ROW(생육조사!$P$2)+1),1),2),"")</f>
        <v/>
      </c>
      <c r="BA30" s="87" t="str">
        <f t="array" ref="BA30">IFERROR(INDEX(조사표[],SMALL(IF((BD$1=조사표[개체번호])*(BG$1=조사표[줄기번호])*(AY30=조사표[착과마디]),ROW(조사표[조사일자])-ROW(생육조사!$P$2)+1),1),2),"")</f>
        <v/>
      </c>
      <c r="BB30" s="87" t="str">
        <f t="array" ref="BB30">IFERROR(INDEX(조사표[],SMALL(IF((BD$1=조사표[개체번호])*(BG$1=조사표[줄기번호])*(AY30=조사표[열매마디]),ROW(조사표[조사일자])-ROW(생육조사!$P$2)+1),1),2),"")</f>
        <v/>
      </c>
      <c r="BC30" s="87" t="str">
        <f t="array" ref="BC30">IFERROR(INDEX(조사표[],SMALL(IF((BD$1=조사표[개체번호])*(BG$1=조사표[줄기번호])*(AY30=조사표[수확마디]),ROW(조사표[조사일자])-ROW(생육조사!$P$2)+1),1),2),"")</f>
        <v/>
      </c>
      <c r="BD30" s="90"/>
      <c r="BE30" s="90"/>
      <c r="BF30" s="91"/>
      <c r="BG30" s="91"/>
      <c r="BH30" s="92"/>
      <c r="BI30" s="88">
        <v>28</v>
      </c>
      <c r="BJ30" s="87" t="str">
        <f t="array" ref="BJ30">IFERROR(INDEX(조사표[],SMALL(IF((BN$1=조사표[개체번호])*(BQ$1=조사표[줄기번호])*(BI30=조사표[개화마디]),ROW(조사표[조사일자])-ROW(생육조사!$P$2)+1),1),2),"")</f>
        <v/>
      </c>
      <c r="BK30" s="87" t="str">
        <f t="array" ref="BK30">IFERROR(INDEX(조사표[],SMALL(IF((BN$1=조사표[개체번호])*(BQ$1=조사표[줄기번호])*(BI30=조사표[착과마디]),ROW(조사표[조사일자])-ROW(생육조사!$P$2)+1),1),2),"")</f>
        <v/>
      </c>
      <c r="BL30" s="87" t="str">
        <f t="array" ref="BL30">IFERROR(INDEX(조사표[],SMALL(IF((BN$1=조사표[개체번호])*(BQ$1=조사표[줄기번호])*(BI30=조사표[열매마디]),ROW(조사표[조사일자])-ROW(생육조사!$P$2)+1),1),2),"")</f>
        <v/>
      </c>
      <c r="BM30" s="87" t="str">
        <f t="array" ref="BM30">IFERROR(INDEX(조사표[],SMALL(IF((BN$1=조사표[개체번호])*(BQ$1=조사표[줄기번호])*(BI30=조사표[수확마디]),ROW(조사표[조사일자])-ROW(생육조사!$P$2)+1),1),2),"")</f>
        <v/>
      </c>
      <c r="BN30" s="90"/>
      <c r="BO30" s="90"/>
      <c r="BP30" s="91"/>
      <c r="BQ30" s="91"/>
      <c r="BR30" s="92"/>
      <c r="BS30" s="88">
        <v>28</v>
      </c>
      <c r="BT30" s="87" t="str">
        <f t="array" ref="BT30">IFERROR(INDEX(조사표[],SMALL(IF((BX$1=조사표[개체번호])*(CA$1=조사표[줄기번호])*(BS30=조사표[개화마디]),ROW(조사표[조사일자])-ROW(생육조사!$P$2)+1),1),2),"")</f>
        <v/>
      </c>
      <c r="BU30" s="87" t="str">
        <f t="array" ref="BU30">IFERROR(INDEX(조사표[],SMALL(IF((BX$1=조사표[개체번호])*(CA$1=조사표[줄기번호])*(BS30=조사표[착과마디]),ROW(조사표[조사일자])-ROW(생육조사!$P$2)+1),1),2),"")</f>
        <v/>
      </c>
      <c r="BV30" s="87" t="str">
        <f t="array" ref="BV30">IFERROR(INDEX(조사표[],SMALL(IF((BX$1=조사표[개체번호])*(CA$1=조사표[줄기번호])*(BS30=조사표[열매마디]),ROW(조사표[조사일자])-ROW(생육조사!$P$2)+1),1),2),"")</f>
        <v/>
      </c>
      <c r="BW30" s="87" t="str">
        <f t="array" ref="BW30">IFERROR(INDEX(조사표[],SMALL(IF((BX$1=조사표[개체번호])*(CA$1=조사표[줄기번호])*(BS30=조사표[수확마디]),ROW(조사표[조사일자])-ROW(생육조사!$P$2)+1),1),2),"")</f>
        <v/>
      </c>
      <c r="BX30" s="90"/>
      <c r="BY30" s="90"/>
      <c r="BZ30" s="91"/>
      <c r="CA30" s="91"/>
      <c r="CB30" s="92"/>
      <c r="CC30" s="88">
        <v>28</v>
      </c>
      <c r="CD30" s="87" t="str">
        <f t="array" ref="CD30">IFERROR(INDEX(조사표[],SMALL(IF((CH$1=조사표[개체번호])*(CK$1=조사표[줄기번호])*(CC30=조사표[개화마디]),ROW(조사표[조사일자])-ROW(생육조사!$P$2)+1),1),2),"")</f>
        <v/>
      </c>
      <c r="CE30" s="87" t="str">
        <f t="array" ref="CE30">IFERROR(INDEX(조사표[],SMALL(IF((CH$1=조사표[개체번호])*(CK$1=조사표[줄기번호])*(CC30=조사표[착과마디]),ROW(조사표[조사일자])-ROW(생육조사!$P$2)+1),1),2),"")</f>
        <v/>
      </c>
      <c r="CF30" s="87" t="str">
        <f t="array" ref="CF30">IFERROR(INDEX(조사표[],SMALL(IF((CH$1=조사표[개체번호])*(CK$1=조사표[줄기번호])*(CC30=조사표[열매마디]),ROW(조사표[조사일자])-ROW(생육조사!$P$2)+1),1),2),"")</f>
        <v/>
      </c>
      <c r="CG30" s="87" t="str">
        <f t="array" ref="CG30">IFERROR(INDEX(조사표[],SMALL(IF((CH$1=조사표[개체번호])*(CK$1=조사표[줄기번호])*(CC30=조사표[수확마디]),ROW(조사표[조사일자])-ROW(생육조사!$P$2)+1),1),2),"")</f>
        <v/>
      </c>
      <c r="CH30" s="90"/>
      <c r="CI30" s="90"/>
      <c r="CJ30" s="91"/>
      <c r="CK30" s="91"/>
      <c r="CL30" s="92"/>
      <c r="CM30" s="88">
        <v>28</v>
      </c>
      <c r="CN30" s="87" t="str">
        <f t="array" ref="CN30">IFERROR(INDEX(조사표[],SMALL(IF((CR$1=조사표[개체번호])*(CU$1=조사표[줄기번호])*(CM30=조사표[개화마디]),ROW(조사표[조사일자])-ROW(생육조사!$P$2)+1),1),2),"")</f>
        <v/>
      </c>
      <c r="CO30" s="87" t="str">
        <f t="array" ref="CO30">IFERROR(INDEX(조사표[],SMALL(IF((CR$1=조사표[개체번호])*(CU$1=조사표[줄기번호])*(CM30=조사표[착과마디]),ROW(조사표[조사일자])-ROW(생육조사!$P$2)+1),1),2),"")</f>
        <v/>
      </c>
      <c r="CP30" s="87" t="str">
        <f t="array" ref="CP30">IFERROR(INDEX(조사표[],SMALL(IF((CR$1=조사표[개체번호])*(CU$1=조사표[줄기번호])*(CM30=조사표[열매마디]),ROW(조사표[조사일자])-ROW(생육조사!$P$2)+1),1),2),"")</f>
        <v/>
      </c>
      <c r="CQ30" s="87" t="str">
        <f t="array" ref="CQ30">IFERROR(INDEX(조사표[],SMALL(IF((CR$1=조사표[개체번호])*(CU$1=조사표[줄기번호])*(CM30=조사표[수확마디]),ROW(조사표[조사일자])-ROW(생육조사!$P$2)+1),1),2),"")</f>
        <v/>
      </c>
      <c r="CR30" s="90"/>
      <c r="CS30" s="90"/>
      <c r="CT30" s="91"/>
      <c r="CU30" s="91"/>
      <c r="CV30" s="92"/>
      <c r="CW30" s="88">
        <v>28</v>
      </c>
      <c r="CX30" s="87" t="str">
        <f t="array" ref="CX30">IFERROR(INDEX(조사표[],SMALL(IF((DB$1=조사표[개체번호])*(DE$1=조사표[줄기번호])*(CW30=조사표[개화마디]),ROW(조사표[조사일자])-ROW(생육조사!$P$2)+1),1),2),"")</f>
        <v/>
      </c>
      <c r="CY30" s="87" t="str">
        <f t="array" ref="CY30">IFERROR(INDEX(조사표[],SMALL(IF((DB$1=조사표[개체번호])*(DE$1=조사표[줄기번호])*(CW30=조사표[착과마디]),ROW(조사표[조사일자])-ROW(생육조사!$P$2)+1),1),2),"")</f>
        <v/>
      </c>
      <c r="CZ30" s="87" t="str">
        <f t="array" ref="CZ30">IFERROR(INDEX(조사표[],SMALL(IF((DB$1=조사표[개체번호])*(DE$1=조사표[줄기번호])*(CW30=조사표[열매마디]),ROW(조사표[조사일자])-ROW(생육조사!$P$2)+1),1),2),"")</f>
        <v/>
      </c>
      <c r="DA30" s="87" t="str">
        <f t="array" ref="DA30">IFERROR(INDEX(조사표[],SMALL(IF((DB$1=조사표[개체번호])*(DE$1=조사표[줄기번호])*(CW30=조사표[수확마디]),ROW(조사표[조사일자])-ROW(생육조사!$P$2)+1),1),2),"")</f>
        <v/>
      </c>
      <c r="DB30" s="90"/>
      <c r="DC30" s="90"/>
      <c r="DD30" s="91"/>
      <c r="DE30" s="91"/>
      <c r="DF30" s="92"/>
      <c r="DG30" s="88">
        <v>28</v>
      </c>
      <c r="DH30" s="87" t="str">
        <f t="array" ref="DH30">IFERROR(INDEX(조사표[],SMALL(IF((DL$1=조사표[개체번호])*(DO$1=조사표[줄기번호])*(DG30=조사표[개화마디]),ROW(조사표[조사일자])-ROW(생육조사!$P$2)+1),1),2),"")</f>
        <v/>
      </c>
      <c r="DI30" s="87" t="str">
        <f t="array" ref="DI30">IFERROR(INDEX(조사표[],SMALL(IF((DL$1=조사표[개체번호])*(DO$1=조사표[줄기번호])*(DG30=조사표[착과마디]),ROW(조사표[조사일자])-ROW(생육조사!$P$2)+1),1),2),"")</f>
        <v/>
      </c>
      <c r="DJ30" s="87" t="str">
        <f t="array" ref="DJ30">IFERROR(INDEX(조사표[],SMALL(IF((DL$1=조사표[개체번호])*(DO$1=조사표[줄기번호])*(DG30=조사표[열매마디]),ROW(조사표[조사일자])-ROW(생육조사!$P$2)+1),1),2),"")</f>
        <v/>
      </c>
      <c r="DK30" s="87" t="str">
        <f t="array" ref="DK30">IFERROR(INDEX(조사표[],SMALL(IF((DL$1=조사표[개체번호])*(DO$1=조사표[줄기번호])*(DG30=조사표[수확마디]),ROW(조사표[조사일자])-ROW(생육조사!$P$2)+1),1),2),"")</f>
        <v/>
      </c>
      <c r="DL30" s="90"/>
      <c r="DM30" s="90"/>
      <c r="DN30" s="91"/>
      <c r="DO30" s="91"/>
      <c r="DP30" s="92"/>
      <c r="DQ30" s="88">
        <v>28</v>
      </c>
      <c r="DR30" s="87" t="str">
        <f t="array" ref="DR30">IFERROR(INDEX(조사표[],SMALL(IF((DV$1=조사표[개체번호])*(DY$1=조사표[줄기번호])*(DQ30=조사표[개화마디]),ROW(조사표[조사일자])-ROW(생육조사!$P$2)+1),1),2),"")</f>
        <v/>
      </c>
      <c r="DS30" s="87" t="str">
        <f t="array" ref="DS30">IFERROR(INDEX(조사표[],SMALL(IF((DV$1=조사표[개체번호])*(DY$1=조사표[줄기번호])*(DQ30=조사표[착과마디]),ROW(조사표[조사일자])-ROW(생육조사!$P$2)+1),1),2),"")</f>
        <v/>
      </c>
      <c r="DT30" s="87" t="str">
        <f t="array" ref="DT30">IFERROR(INDEX(조사표[],SMALL(IF((DV$1=조사표[개체번호])*(DY$1=조사표[줄기번호])*(DQ30=조사표[열매마디]),ROW(조사표[조사일자])-ROW(생육조사!$P$2)+1),1),2),"")</f>
        <v/>
      </c>
      <c r="DU30" s="87" t="str">
        <f t="array" ref="DU30">IFERROR(INDEX(조사표[],SMALL(IF((DV$1=조사표[개체번호])*(DY$1=조사표[줄기번호])*(DQ30=조사표[수확마디]),ROW(조사표[조사일자])-ROW(생육조사!$P$2)+1),1),2),"")</f>
        <v/>
      </c>
      <c r="DV30" s="90"/>
      <c r="DW30" s="90"/>
      <c r="DX30" s="91"/>
      <c r="DY30" s="91"/>
      <c r="DZ30" s="92"/>
      <c r="EA30" s="88">
        <v>28</v>
      </c>
      <c r="EB30" s="87" t="str">
        <f t="array" ref="EB30">IFERROR(INDEX(조사표[],SMALL(IF((EF$1=조사표[개체번호])*(EI$1=조사표[줄기번호])*(EA30=조사표[개화마디]),ROW(조사표[조사일자])-ROW(생육조사!$P$2)+1),1),2),"")</f>
        <v/>
      </c>
      <c r="EC30" s="87" t="str">
        <f t="array" ref="EC30">IFERROR(INDEX(조사표[],SMALL(IF((EF$1=조사표[개체번호])*(EI$1=조사표[줄기번호])*(EA30=조사표[착과마디]),ROW(조사표[조사일자])-ROW(생육조사!$P$2)+1),1),2),"")</f>
        <v/>
      </c>
      <c r="ED30" s="87" t="str">
        <f t="array" ref="ED30">IFERROR(INDEX(조사표[],SMALL(IF((EF$1=조사표[개체번호])*(EI$1=조사표[줄기번호])*(EA30=조사표[열매마디]),ROW(조사표[조사일자])-ROW(생육조사!$P$2)+1),1),2),"")</f>
        <v/>
      </c>
      <c r="EE30" s="87" t="str">
        <f t="array" ref="EE30">IFERROR(INDEX(조사표[],SMALL(IF((EF$1=조사표[개체번호])*(EI$1=조사표[줄기번호])*(EA30=조사표[수확마디]),ROW(조사표[조사일자])-ROW(생육조사!$P$2)+1),1),2),"")</f>
        <v/>
      </c>
      <c r="EF30" s="90"/>
      <c r="EG30" s="90"/>
      <c r="EH30" s="91"/>
      <c r="EI30" s="91"/>
      <c r="EJ30" s="92"/>
      <c r="EK30" s="88">
        <v>28</v>
      </c>
      <c r="EL30" s="87" t="str">
        <f t="array" ref="EL30">IFERROR(INDEX(조사표[],SMALL(IF((EP$1=조사표[개체번호])*(ES$1=조사표[줄기번호])*(EK30=조사표[개화마디]),ROW(조사표[조사일자])-ROW(생육조사!$P$2)+1),1),2),"")</f>
        <v/>
      </c>
      <c r="EM30" s="87" t="str">
        <f t="array" ref="EM30">IFERROR(INDEX(조사표[],SMALL(IF((EP$1=조사표[개체번호])*(ES$1=조사표[줄기번호])*(EK30=조사표[착과마디]),ROW(조사표[조사일자])-ROW(생육조사!$P$2)+1),1),2),"")</f>
        <v/>
      </c>
      <c r="EN30" s="87" t="str">
        <f t="array" ref="EN30">IFERROR(INDEX(조사표[],SMALL(IF((EP$1=조사표[개체번호])*(ES$1=조사표[줄기번호])*(EK30=조사표[열매마디]),ROW(조사표[조사일자])-ROW(생육조사!$P$2)+1),1),2),"")</f>
        <v/>
      </c>
      <c r="EO30" s="87" t="str">
        <f t="array" ref="EO30">IFERROR(INDEX(조사표[],SMALL(IF((EP$1=조사표[개체번호])*(ES$1=조사표[줄기번호])*(EK30=조사표[수확마디]),ROW(조사표[조사일자])-ROW(생육조사!$P$2)+1),1),2),"")</f>
        <v/>
      </c>
      <c r="EP30" s="90"/>
      <c r="EQ30" s="90"/>
      <c r="ER30" s="91"/>
      <c r="ES30" s="91"/>
      <c r="ET30" s="92"/>
      <c r="EU30" s="88">
        <v>28</v>
      </c>
      <c r="EV30" s="87" t="str">
        <f t="array" ref="EV30">IFERROR(INDEX(조사표[],SMALL(IF((EZ$1=조사표[개체번호])*(FC$1=조사표[줄기번호])*(EU30=조사표[개화마디]),ROW(조사표[조사일자])-ROW(생육조사!$P$2)+1),1),2),"")</f>
        <v/>
      </c>
      <c r="EW30" s="87" t="str">
        <f t="array" ref="EW30">IFERROR(INDEX(조사표[],SMALL(IF((EZ$1=조사표[개체번호])*(FC$1=조사표[줄기번호])*(EU30=조사표[착과마디]),ROW(조사표[조사일자])-ROW(생육조사!$P$2)+1),1),2),"")</f>
        <v/>
      </c>
      <c r="EX30" s="87" t="str">
        <f t="array" ref="EX30">IFERROR(INDEX(조사표[],SMALL(IF((EZ$1=조사표[개체번호])*(FC$1=조사표[줄기번호])*(EU30=조사표[열매마디]),ROW(조사표[조사일자])-ROW(생육조사!$P$2)+1),1),2),"")</f>
        <v/>
      </c>
      <c r="EY30" s="87" t="str">
        <f t="array" ref="EY30">IFERROR(INDEX(조사표[],SMALL(IF((EZ$1=조사표[개체번호])*(FC$1=조사표[줄기번호])*(EU30=조사표[수확마디]),ROW(조사표[조사일자])-ROW(생육조사!$P$2)+1),1),2),"")</f>
        <v/>
      </c>
      <c r="EZ30" s="90"/>
      <c r="FA30" s="90"/>
      <c r="FB30" s="91"/>
      <c r="FC30" s="91"/>
      <c r="FD30" s="92"/>
      <c r="FE30" s="88">
        <v>28</v>
      </c>
      <c r="FF30" s="87" t="str">
        <f t="array" ref="FF30">IFERROR(INDEX(조사표[],SMALL(IF((FJ$1=조사표[개체번호])*(FM$1=조사표[줄기번호])*(FE30=조사표[개화마디]),ROW(조사표[조사일자])-ROW(생육조사!$P$2)+1),1),2),"")</f>
        <v/>
      </c>
      <c r="FG30" s="87" t="str">
        <f t="array" ref="FG30">IFERROR(INDEX(조사표[],SMALL(IF((FJ$1=조사표[개체번호])*(FM$1=조사표[줄기번호])*(FE30=조사표[착과마디]),ROW(조사표[조사일자])-ROW(생육조사!$P$2)+1),1),2),"")</f>
        <v/>
      </c>
      <c r="FH30" s="87" t="str">
        <f t="array" ref="FH30">IFERROR(INDEX(조사표[],SMALL(IF((FJ$1=조사표[개체번호])*(FM$1=조사표[줄기번호])*(FE30=조사표[열매마디]),ROW(조사표[조사일자])-ROW(생육조사!$P$2)+1),1),2),"")</f>
        <v/>
      </c>
      <c r="FI30" s="87" t="str">
        <f t="array" ref="FI30">IFERROR(INDEX(조사표[],SMALL(IF((FJ$1=조사표[개체번호])*(FM$1=조사표[줄기번호])*(FE30=조사표[수확마디]),ROW(조사표[조사일자])-ROW(생육조사!$P$2)+1),1),2),"")</f>
        <v/>
      </c>
      <c r="FJ30" s="90"/>
      <c r="FK30" s="90"/>
      <c r="FL30" s="91"/>
      <c r="FM30" s="91"/>
      <c r="FN30" s="92"/>
      <c r="FO30" s="88">
        <v>28</v>
      </c>
      <c r="FP30" s="87" t="str">
        <f t="array" ref="FP30">IFERROR(INDEX(조사표[],SMALL(IF((FT$1=조사표[개체번호])*(FW$1=조사표[줄기번호])*(FO30=조사표[개화마디]),ROW(조사표[조사일자])-ROW(생육조사!$P$2)+1),1),2),"")</f>
        <v/>
      </c>
      <c r="FQ30" s="87" t="str">
        <f t="array" ref="FQ30">IFERROR(INDEX(조사표[],SMALL(IF((FT$1=조사표[개체번호])*(FW$1=조사표[줄기번호])*(FO30=조사표[착과마디]),ROW(조사표[조사일자])-ROW(생육조사!$P$2)+1),1),2),"")</f>
        <v/>
      </c>
      <c r="FR30" s="87" t="str">
        <f t="array" ref="FR30">IFERROR(INDEX(조사표[],SMALL(IF((FT$1=조사표[개체번호])*(FW$1=조사표[줄기번호])*(FO30=조사표[열매마디]),ROW(조사표[조사일자])-ROW(생육조사!$P$2)+1),1),2),"")</f>
        <v/>
      </c>
      <c r="FS30" s="87" t="str">
        <f t="array" ref="FS30">IFERROR(INDEX(조사표[],SMALL(IF((FT$1=조사표[개체번호])*(FW$1=조사표[줄기번호])*(FO30=조사표[수확마디]),ROW(조사표[조사일자])-ROW(생육조사!$P$2)+1),1),2),"")</f>
        <v/>
      </c>
      <c r="FT30" s="90"/>
      <c r="FU30" s="90"/>
      <c r="FV30" s="91"/>
      <c r="FW30" s="91"/>
      <c r="FX30" s="92"/>
      <c r="FY30" s="88">
        <v>28</v>
      </c>
      <c r="FZ30" s="87" t="str">
        <f t="array" ref="FZ30">IFERROR(INDEX(조사표[],SMALL(IF((GD$1=조사표[개체번호])*(GG$1=조사표[줄기번호])*(FY30=조사표[개화마디]),ROW(조사표[조사일자])-ROW(생육조사!$P$2)+1),1),2),"")</f>
        <v/>
      </c>
      <c r="GA30" s="87" t="str">
        <f t="array" ref="GA30">IFERROR(INDEX(조사표[],SMALL(IF((GD$1=조사표[개체번호])*(GG$1=조사표[줄기번호])*(FY30=조사표[착과마디]),ROW(조사표[조사일자])-ROW(생육조사!$P$2)+1),1),2),"")</f>
        <v/>
      </c>
      <c r="GB30" s="87" t="str">
        <f t="array" ref="GB30">IFERROR(INDEX(조사표[],SMALL(IF((GD$1=조사표[개체번호])*(GG$1=조사표[줄기번호])*(FY30=조사표[열매마디]),ROW(조사표[조사일자])-ROW(생육조사!$P$2)+1),1),2),"")</f>
        <v/>
      </c>
      <c r="GC30" s="87" t="str">
        <f t="array" ref="GC30">IFERROR(INDEX(조사표[],SMALL(IF((GD$1=조사표[개체번호])*(GG$1=조사표[줄기번호])*(FY30=조사표[수확마디]),ROW(조사표[조사일자])-ROW(생육조사!$P$2)+1),1),2),"")</f>
        <v/>
      </c>
      <c r="GD30" s="90"/>
      <c r="GE30" s="90"/>
      <c r="GF30" s="91"/>
      <c r="GG30" s="91"/>
      <c r="GH30" s="92"/>
      <c r="GI30" s="88">
        <v>28</v>
      </c>
      <c r="GJ30" s="87" t="str">
        <f t="array" ref="GJ30">IFERROR(INDEX(조사표[],SMALL(IF((GN$1=조사표[개체번호])*(GQ$1=조사표[줄기번호])*(GI30=조사표[개화마디]),ROW(조사표[조사일자])-ROW(생육조사!$P$2)+1),1),2),"")</f>
        <v/>
      </c>
      <c r="GK30" s="87" t="str">
        <f t="array" ref="GK30">IFERROR(INDEX(조사표[],SMALL(IF((GN$1=조사표[개체번호])*(GQ$1=조사표[줄기번호])*(GI30=조사표[착과마디]),ROW(조사표[조사일자])-ROW(생육조사!$P$2)+1),1),2),"")</f>
        <v/>
      </c>
      <c r="GL30" s="87" t="str">
        <f t="array" ref="GL30">IFERROR(INDEX(조사표[],SMALL(IF((GN$1=조사표[개체번호])*(GQ$1=조사표[줄기번호])*(GI30=조사표[열매마디]),ROW(조사표[조사일자])-ROW(생육조사!$P$2)+1),1),2),"")</f>
        <v/>
      </c>
      <c r="GM30" s="87" t="str">
        <f t="array" ref="GM30">IFERROR(INDEX(조사표[],SMALL(IF((GN$1=조사표[개체번호])*(GQ$1=조사표[줄기번호])*(GI30=조사표[수확마디]),ROW(조사표[조사일자])-ROW(생육조사!$P$2)+1),1),2),"")</f>
        <v/>
      </c>
      <c r="GN30" s="90"/>
      <c r="GO30" s="90"/>
      <c r="GP30" s="91"/>
      <c r="GQ30" s="91"/>
      <c r="GR30" s="92"/>
      <c r="GS30" s="88">
        <v>28</v>
      </c>
      <c r="GT30" s="87" t="str">
        <f t="array" ref="GT30">IFERROR(INDEX(조사표[],SMALL(IF((GX$1=조사표[개체번호])*(HA$1=조사표[줄기번호])*(GS30=조사표[개화마디]),ROW(조사표[조사일자])-ROW(생육조사!$P$2)+1),1),2),"")</f>
        <v/>
      </c>
      <c r="GU30" s="87" t="str">
        <f t="array" ref="GU30">IFERROR(INDEX(조사표[],SMALL(IF((GX$1=조사표[개체번호])*(HA$1=조사표[줄기번호])*(GS30=조사표[착과마디]),ROW(조사표[조사일자])-ROW(생육조사!$P$2)+1),1),2),"")</f>
        <v/>
      </c>
      <c r="GV30" s="87" t="str">
        <f t="array" ref="GV30">IFERROR(INDEX(조사표[],SMALL(IF((GX$1=조사표[개체번호])*(HA$1=조사표[줄기번호])*(GS30=조사표[열매마디]),ROW(조사표[조사일자])-ROW(생육조사!$P$2)+1),1),2),"")</f>
        <v/>
      </c>
      <c r="GW30" s="87" t="str">
        <f t="array" ref="GW30">IFERROR(INDEX(조사표[],SMALL(IF((GX$1=조사표[개체번호])*(HA$1=조사표[줄기번호])*(GS30=조사표[수확마디]),ROW(조사표[조사일자])-ROW(생육조사!$P$2)+1),1),2),"")</f>
        <v/>
      </c>
      <c r="GX30" s="90"/>
      <c r="GY30" s="90"/>
      <c r="GZ30" s="91"/>
      <c r="HA30" s="91"/>
      <c r="HB30" s="92"/>
      <c r="HC30" s="88">
        <v>28</v>
      </c>
      <c r="HD30" s="87" t="str">
        <f t="array" ref="HD30">IFERROR(INDEX(조사표[],SMALL(IF((HH$1=조사표[개체번호])*(HK$1=조사표[줄기번호])*(HC30=조사표[개화마디]),ROW(조사표[조사일자])-ROW(생육조사!$P$2)+1),1),2),"")</f>
        <v/>
      </c>
      <c r="HE30" s="87" t="str">
        <f t="array" ref="HE30">IFERROR(INDEX(조사표[],SMALL(IF((HH$1=조사표[개체번호])*(HK$1=조사표[줄기번호])*(HC30=조사표[착과마디]),ROW(조사표[조사일자])-ROW(생육조사!$P$2)+1),1),2),"")</f>
        <v/>
      </c>
      <c r="HF30" s="87" t="str">
        <f t="array" ref="HF30">IFERROR(INDEX(조사표[],SMALL(IF((HH$1=조사표[개체번호])*(HK$1=조사표[줄기번호])*(HC30=조사표[열매마디]),ROW(조사표[조사일자])-ROW(생육조사!$P$2)+1),1),2),"")</f>
        <v/>
      </c>
      <c r="HG30" s="87" t="str">
        <f t="array" ref="HG30">IFERROR(INDEX(조사표[],SMALL(IF((HH$1=조사표[개체번호])*(HK$1=조사표[줄기번호])*(HC30=조사표[수확마디]),ROW(조사표[조사일자])-ROW(생육조사!$P$2)+1),1),2),"")</f>
        <v/>
      </c>
      <c r="HH30" s="90"/>
      <c r="HI30" s="90"/>
      <c r="HJ30" s="91"/>
      <c r="HK30" s="91"/>
      <c r="HL30" s="92"/>
      <c r="HM30" s="93">
        <v>28</v>
      </c>
      <c r="HN30" s="87" t="str">
        <f t="array" ref="HN30">IFERROR(INDEX(조사표[],SMALL(IF((HR$1=조사표[개체번호])*(HU$1=조사표[줄기번호])*(HM30=조사표[개화마디]),ROW(조사표[조사일자])-ROW(생육조사!$P$2)+1),1),2),"")</f>
        <v/>
      </c>
      <c r="HO30" s="87" t="str">
        <f t="array" ref="HO30">IFERROR(INDEX(조사표[],SMALL(IF((HR$1=조사표[개체번호])*(HU$1=조사표[줄기번호])*(HM30=조사표[착과마디]),ROW(조사표[조사일자])-ROW(생육조사!$P$2)+1),1),2),"")</f>
        <v/>
      </c>
      <c r="HP30" s="87" t="str">
        <f t="array" ref="HP30">IFERROR(INDEX(조사표[],SMALL(IF((HR$1=조사표[개체번호])*(HU$1=조사표[줄기번호])*(HM30=조사표[열매마디]),ROW(조사표[조사일자])-ROW(생육조사!$P$2)+1),1),2),"")</f>
        <v/>
      </c>
      <c r="HQ30" s="87" t="str">
        <f t="array" ref="HQ30">IFERROR(INDEX(조사표[],SMALL(IF((HR$1=조사표[개체번호])*(HU$1=조사표[줄기번호])*(HM30=조사표[수확마디]),ROW(조사표[조사일자])-ROW(생육조사!$P$2)+1),1),2),"")</f>
        <v/>
      </c>
      <c r="HR30" s="90"/>
      <c r="HS30" s="90"/>
      <c r="HT30" s="91"/>
      <c r="HU30" s="91"/>
      <c r="HV30" s="92"/>
      <c r="HW30" s="93">
        <v>28</v>
      </c>
      <c r="HX30" s="87" t="str">
        <f t="array" ref="HX30">IFERROR(INDEX(조사표[],SMALL(IF((IB$1=조사표[개체번호])*(IE$1=조사표[줄기번호])*(HW30=조사표[개화마디]),ROW(조사표[조사일자])-ROW(생육조사!$P$2)+1),1),2),"")</f>
        <v/>
      </c>
      <c r="HY30" s="87" t="str">
        <f t="array" ref="HY30">IFERROR(INDEX(조사표[],SMALL(IF((IB$1=조사표[개체번호])*(IE$1=조사표[줄기번호])*(HW30=조사표[착과마디]),ROW(조사표[조사일자])-ROW(생육조사!$P$2)+1),1),2),"")</f>
        <v/>
      </c>
      <c r="HZ30" s="87" t="str">
        <f t="array" ref="HZ30">IFERROR(INDEX(조사표[],SMALL(IF((IB$1=조사표[개체번호])*(IE$1=조사표[줄기번호])*(HW30=조사표[열매마디]),ROW(조사표[조사일자])-ROW(생육조사!$P$2)+1),1),2),"")</f>
        <v/>
      </c>
      <c r="IA30" s="87" t="str">
        <f t="array" ref="IA30">IFERROR(INDEX(조사표[],SMALL(IF((IB$1=조사표[개체번호])*(IE$1=조사표[줄기번호])*(HW30=조사표[수확마디]),ROW(조사표[조사일자])-ROW(생육조사!$P$2)+1),1),2),"")</f>
        <v/>
      </c>
      <c r="IB30" s="90"/>
      <c r="IC30" s="90"/>
      <c r="ID30" s="91"/>
      <c r="IE30" s="91"/>
      <c r="IF30" s="92"/>
      <c r="IG30" s="93">
        <v>28</v>
      </c>
      <c r="IH30" s="87" t="str">
        <f t="array" ref="IH30">IFERROR(INDEX(조사표[],SMALL(IF((IL$1=조사표[개체번호])*(IO$1=조사표[줄기번호])*(IG30=조사표[개화마디]),ROW(조사표[조사일자])-ROW(생육조사!$P$2)+1),1),2),"")</f>
        <v/>
      </c>
      <c r="II30" s="87" t="str">
        <f t="array" ref="II30">IFERROR(INDEX(조사표[],SMALL(IF((IL$1=조사표[개체번호])*(IO$1=조사표[줄기번호])*(IG30=조사표[착과마디]),ROW(조사표[조사일자])-ROW(생육조사!$P$2)+1),1),2),"")</f>
        <v/>
      </c>
      <c r="IJ30" s="87" t="str">
        <f t="array" ref="IJ30">IFERROR(INDEX(조사표[],SMALL(IF((IL$1=조사표[개체번호])*(IO$1=조사표[줄기번호])*(IG30=조사표[열매마디]),ROW(조사표[조사일자])-ROW(생육조사!$P$2)+1),1),2),"")</f>
        <v/>
      </c>
      <c r="IK30" s="87" t="str">
        <f t="array" ref="IK30">IFERROR(INDEX(조사표[],SMALL(IF((IL$1=조사표[개체번호])*(IO$1=조사표[줄기번호])*(IG30=조사표[수확마디]),ROW(조사표[조사일자])-ROW(생육조사!$P$2)+1),1),2),"")</f>
        <v/>
      </c>
      <c r="IL30" s="90"/>
      <c r="IM30" s="90"/>
      <c r="IN30" s="91"/>
      <c r="IO30" s="91"/>
      <c r="IP30" s="92"/>
      <c r="IQ30" s="93">
        <v>28</v>
      </c>
      <c r="IR30" s="87" t="str">
        <f t="array" ref="IR30">IFERROR(INDEX(조사표[],SMALL(IF((IV$1=조사표[개체번호])*(IY$1=조사표[줄기번호])*(IQ30=조사표[개화마디]),ROW(조사표[조사일자])-ROW(생육조사!$P$2)+1),1),2),"")</f>
        <v/>
      </c>
      <c r="IS30" s="87" t="str">
        <f t="array" ref="IS30">IFERROR(INDEX(조사표[],SMALL(IF((IV$1=조사표[개체번호])*(IY$1=조사표[줄기번호])*(IQ30=조사표[착과마디]),ROW(조사표[조사일자])-ROW(생육조사!$P$2)+1),1),2),"")</f>
        <v/>
      </c>
      <c r="IT30" s="87" t="str">
        <f t="array" ref="IT30">IFERROR(INDEX(조사표[],SMALL(IF((IV$1=조사표[개체번호])*(IY$1=조사표[줄기번호])*(IQ30=조사표[열매마디]),ROW(조사표[조사일자])-ROW(생육조사!$P$2)+1),1),2),"")</f>
        <v/>
      </c>
      <c r="IU30" s="87" t="str">
        <f t="array" ref="IU30">IFERROR(INDEX(조사표[],SMALL(IF((IV$1=조사표[개체번호])*(IY$1=조사표[줄기번호])*(IQ30=조사표[수확마디]),ROW(조사표[조사일자])-ROW(생육조사!$P$2)+1),1),2),"")</f>
        <v/>
      </c>
      <c r="IV30" s="90"/>
      <c r="IW30" s="90"/>
      <c r="IX30" s="91"/>
      <c r="IY30" s="91"/>
      <c r="IZ30" s="92"/>
      <c r="JA30" s="93">
        <v>28</v>
      </c>
      <c r="JB30" s="87" t="str">
        <f t="array" ref="JB30">IFERROR(INDEX(조사표[],SMALL(IF((JF$1=조사표[개체번호])*(JI$1=조사표[줄기번호])*(JA30=조사표[개화마디]),ROW(조사표[조사일자])-ROW(생육조사!$P$2)+1),1),2),"")</f>
        <v/>
      </c>
      <c r="JC30" s="87" t="str">
        <f t="array" ref="JC30">IFERROR(INDEX(조사표[],SMALL(IF((JF$1=조사표[개체번호])*(JI$1=조사표[줄기번호])*(JA30=조사표[착과마디]),ROW(조사표[조사일자])-ROW(생육조사!$P$2)+1),1),2),"")</f>
        <v/>
      </c>
      <c r="JD30" s="87" t="str">
        <f t="array" ref="JD30">IFERROR(INDEX(조사표[],SMALL(IF((JF$1=조사표[개체번호])*(JI$1=조사표[줄기번호])*(JA30=조사표[열매마디]),ROW(조사표[조사일자])-ROW(생육조사!$P$2)+1),1),2),"")</f>
        <v/>
      </c>
      <c r="JE30" s="87" t="str">
        <f t="array" ref="JE30">IFERROR(INDEX(조사표[],SMALL(IF((JF$1=조사표[개체번호])*(JI$1=조사표[줄기번호])*(JA30=조사표[수확마디]),ROW(조사표[조사일자])-ROW(생육조사!$P$2)+1),1),2),"")</f>
        <v/>
      </c>
      <c r="JF30" s="90"/>
      <c r="JG30" s="90"/>
      <c r="JH30" s="91"/>
      <c r="JI30" s="91"/>
      <c r="JJ30" s="92"/>
      <c r="JK30" s="93">
        <v>28</v>
      </c>
      <c r="JL30" s="87" t="str">
        <f t="array" ref="JL30">IFERROR(INDEX(조사표[],SMALL(IF((JP$1=조사표[개체번호])*(JS$1=조사표[줄기번호])*(JK30=조사표[개화마디]),ROW(조사표[조사일자])-ROW(생육조사!$P$2)+1),1),2),"")</f>
        <v/>
      </c>
      <c r="JM30" s="87" t="str">
        <f t="array" ref="JM30">IFERROR(INDEX(조사표[],SMALL(IF((JP$1=조사표[개체번호])*(JS$1=조사표[줄기번호])*(JK30=조사표[착과마디]),ROW(조사표[조사일자])-ROW(생육조사!$P$2)+1),1),2),"")</f>
        <v/>
      </c>
      <c r="JN30" s="87" t="str">
        <f t="array" ref="JN30">IFERROR(INDEX(조사표[],SMALL(IF((JP$1=조사표[개체번호])*(JS$1=조사표[줄기번호])*(JK30=조사표[열매마디]),ROW(조사표[조사일자])-ROW(생육조사!$P$2)+1),1),2),"")</f>
        <v/>
      </c>
      <c r="JO30" s="87" t="str">
        <f t="array" ref="JO30">IFERROR(INDEX(조사표[],SMALL(IF((JP$1=조사표[개체번호])*(JS$1=조사표[줄기번호])*(JK30=조사표[수확마디]),ROW(조사표[조사일자])-ROW(생육조사!$P$2)+1),1),2),"")</f>
        <v/>
      </c>
      <c r="JP30" s="90"/>
      <c r="JQ30" s="90"/>
      <c r="JR30" s="91"/>
      <c r="JS30" s="91"/>
      <c r="JT30" s="92"/>
      <c r="JU30" s="93">
        <v>28</v>
      </c>
      <c r="JV30" s="87" t="str">
        <f t="array" ref="JV30">IFERROR(INDEX(조사표[],SMALL(IF((JZ$1=조사표[개체번호])*(KC$1=조사표[줄기번호])*(JU30=조사표[개화마디]),ROW(조사표[조사일자])-ROW(생육조사!$P$2)+1),1),2),"")</f>
        <v/>
      </c>
      <c r="JW30" s="87" t="str">
        <f t="array" ref="JW30">IFERROR(INDEX(조사표[],SMALL(IF((JZ$1=조사표[개체번호])*(KC$1=조사표[줄기번호])*(JU30=조사표[착과마디]),ROW(조사표[조사일자])-ROW(생육조사!$P$2)+1),1),2),"")</f>
        <v/>
      </c>
      <c r="JX30" s="87" t="str">
        <f t="array" ref="JX30">IFERROR(INDEX(조사표[],SMALL(IF((JZ$1=조사표[개체번호])*(KC$1=조사표[줄기번호])*(JU30=조사표[열매마디]),ROW(조사표[조사일자])-ROW(생육조사!$P$2)+1),1),2),"")</f>
        <v/>
      </c>
      <c r="JY30" s="87" t="str">
        <f t="array" ref="JY30">IFERROR(INDEX(조사표[],SMALL(IF((JZ$1=조사표[개체번호])*(KC$1=조사표[줄기번호])*(JU30=조사표[수확마디]),ROW(조사표[조사일자])-ROW(생육조사!$P$2)+1),1),2),"")</f>
        <v/>
      </c>
      <c r="JZ30" s="90"/>
      <c r="KA30" s="90"/>
      <c r="KB30" s="91"/>
      <c r="KC30" s="91"/>
      <c r="KD30" s="92"/>
      <c r="KE30" s="93">
        <v>28</v>
      </c>
      <c r="KF30" s="87" t="str">
        <f t="array" ref="KF30">IFERROR(INDEX(조사표[],SMALL(IF((KJ$1=조사표[개체번호])*(KM$1=조사표[줄기번호])*(KE30=조사표[개화마디]),ROW(조사표[조사일자])-ROW(생육조사!$P$2)+1),1),2),"")</f>
        <v/>
      </c>
      <c r="KG30" s="87" t="str">
        <f t="array" ref="KG30">IFERROR(INDEX(조사표[],SMALL(IF((KJ$1=조사표[개체번호])*(KM$1=조사표[줄기번호])*(KE30=조사표[착과마디]),ROW(조사표[조사일자])-ROW(생육조사!$P$2)+1),1),2),"")</f>
        <v/>
      </c>
      <c r="KH30" s="87" t="str">
        <f t="array" ref="KH30">IFERROR(INDEX(조사표[],SMALL(IF((KJ$1=조사표[개체번호])*(KM$1=조사표[줄기번호])*(KE30=조사표[열매마디]),ROW(조사표[조사일자])-ROW(생육조사!$P$2)+1),1),2),"")</f>
        <v/>
      </c>
      <c r="KI30" s="87" t="str">
        <f t="array" ref="KI30">IFERROR(INDEX(조사표[],SMALL(IF((KJ$1=조사표[개체번호])*(KM$1=조사표[줄기번호])*(KE30=조사표[수확마디]),ROW(조사표[조사일자])-ROW(생육조사!$P$2)+1),1),2),"")</f>
        <v/>
      </c>
      <c r="KJ30" s="90"/>
      <c r="KK30" s="90"/>
      <c r="KL30" s="91"/>
      <c r="KM30" s="91"/>
      <c r="KN30" s="92"/>
    </row>
    <row r="31" spans="1:300">
      <c r="A31" s="15">
        <v>29</v>
      </c>
      <c r="B31" s="6" t="str">
        <f t="array" ref="B31">IFERROR(INDEX(조사표[],SMALL(IF((F$1=조사표[개체번호])*(I$1=조사표[줄기번호])*(A31=조사표[개화마디]),ROW(조사표[조사일자])-ROW(생육조사!$P$2)+1),1),2),"")</f>
        <v/>
      </c>
      <c r="C31" s="6" t="str">
        <f t="array" ref="C31">IFERROR(INDEX(조사표[],SMALL(IF((F$1=조사표[개체번호])*(I$1=조사표[줄기번호])*(A31=조사표[착과마디]),ROW(조사표[조사일자])-ROW(생육조사!$P$2)+1),1),2),"")</f>
        <v/>
      </c>
      <c r="D31" s="6" t="str">
        <f t="array" ref="D31">IFERROR(INDEX(조사표[],SMALL(IF((F$1=조사표[개체번호])*(I$1=조사표[줄기번호])*(A31=조사표[열매마디]),ROW(조사표[조사일자])-ROW(생육조사!$P$2)+1),1),2),"")</f>
        <v/>
      </c>
      <c r="E31" s="6" t="str">
        <f t="array" ref="E31">IFERROR(INDEX(조사표[],SMALL(IF((F$1=조사표[개체번호])*(I$1=조사표[줄기번호])*(A31=조사표[수확마디]),ROW(조사표[조사일자])-ROW(생육조사!$P$2)+1),1),2),"")</f>
        <v/>
      </c>
      <c r="F31" s="19"/>
      <c r="G31" s="19"/>
      <c r="H31" s="20"/>
      <c r="I31" s="20"/>
      <c r="J31" s="21"/>
      <c r="K31" s="86">
        <v>29</v>
      </c>
      <c r="L31" s="6" t="str">
        <f t="array" ref="L31">IFERROR(INDEX(조사표[],SMALL(IF((P$1=조사표[개체번호])*(S$1=조사표[줄기번호])*(K31=조사표[개화마디]),ROW(조사표[조사일자])-ROW(생육조사!$P$2)+1),1),2),"")</f>
        <v/>
      </c>
      <c r="M31" s="6" t="str">
        <f t="array" ref="M31">IFERROR(INDEX(조사표[],SMALL(IF((P$1=조사표[개체번호])*(S$1=조사표[줄기번호])*(K31=조사표[착과마디]),ROW(조사표[조사일자])-ROW(생육조사!$P$2)+1),1),2),"")</f>
        <v/>
      </c>
      <c r="N31" s="6" t="str">
        <f t="array" ref="N31">IFERROR(INDEX(조사표[],SMALL(IF((P$1=조사표[개체번호])*(S$1=조사표[줄기번호])*(K31=조사표[열매마디]),ROW(조사표[조사일자])-ROW(생육조사!$P$2)+1),1),2),"")</f>
        <v/>
      </c>
      <c r="O31" s="6" t="str">
        <f t="array" ref="O31">IFERROR(INDEX(조사표[],SMALL(IF((P$1=조사표[개체번호])*(S$1=조사표[줄기번호])*(K31=조사표[수확마디]),ROW(조사표[조사일자])-ROW(생육조사!$P$2)+1),1),2),"")</f>
        <v/>
      </c>
      <c r="P31" s="19"/>
      <c r="Q31" s="19"/>
      <c r="R31" s="20"/>
      <c r="S31" s="20"/>
      <c r="T31" s="21"/>
      <c r="U31" s="88">
        <v>29</v>
      </c>
      <c r="V31" s="87" t="str">
        <f t="array" ref="V31">IFERROR(INDEX(조사표[],SMALL(IF((Z$1=조사표[개체번호])*(AC$1=조사표[줄기번호])*(U31=조사표[개화마디]),ROW(조사표[조사일자])-ROW(생육조사!$P$2)+1),1),2),"")</f>
        <v/>
      </c>
      <c r="W31" s="87" t="str">
        <f t="array" ref="W31">IFERROR(INDEX(조사표[],SMALL(IF((Z$1=조사표[개체번호])*(AC$1=조사표[줄기번호])*(U31=조사표[착과마디]),ROW(조사표[조사일자])-ROW(생육조사!$P$2)+1),1),2),"")</f>
        <v/>
      </c>
      <c r="X31" s="87" t="str">
        <f t="array" ref="X31">IFERROR(INDEX(조사표[],SMALL(IF((Z$1=조사표[개체번호])*(AC$1=조사표[줄기번호])*(U31=조사표[열매마디]),ROW(조사표[조사일자])-ROW(생육조사!$P$2)+1),1),2),"")</f>
        <v/>
      </c>
      <c r="Y31" s="87" t="str">
        <f t="array" ref="Y31">IFERROR(INDEX(조사표[],SMALL(IF((Z$1=조사표[개체번호])*(AC$1=조사표[줄기번호])*(U31=조사표[수확마디]),ROW(조사표[조사일자])-ROW(생육조사!$P$2)+1),1),2),"")</f>
        <v/>
      </c>
      <c r="Z31" s="90"/>
      <c r="AA31" s="90"/>
      <c r="AB31" s="91"/>
      <c r="AC31" s="91"/>
      <c r="AD31" s="92"/>
      <c r="AE31" s="88">
        <v>29</v>
      </c>
      <c r="AF31" s="87" t="str">
        <f t="array" ref="AF31">IFERROR(INDEX(조사표[],SMALL(IF((AJ$1=조사표[개체번호])*(AM$1=조사표[줄기번호])*(AE31=조사표[개화마디]),ROW(조사표[조사일자])-ROW(생육조사!$P$2)+1),1),2),"")</f>
        <v/>
      </c>
      <c r="AG31" s="87" t="str">
        <f t="array" ref="AG31">IFERROR(INDEX(조사표[],SMALL(IF((AJ$1=조사표[개체번호])*(AM$1=조사표[줄기번호])*(AE31=조사표[착과마디]),ROW(조사표[조사일자])-ROW(생육조사!$P$2)+1),1),2),"")</f>
        <v/>
      </c>
      <c r="AH31" s="87" t="str">
        <f t="array" ref="AH31">IFERROR(INDEX(조사표[],SMALL(IF((AJ$1=조사표[개체번호])*(AM$1=조사표[줄기번호])*(AE31=조사표[열매마디]),ROW(조사표[조사일자])-ROW(생육조사!$P$2)+1),1),2),"")</f>
        <v/>
      </c>
      <c r="AI31" s="87" t="str">
        <f t="array" ref="AI31">IFERROR(INDEX(조사표[],SMALL(IF((AJ$1=조사표[개체번호])*(AM$1=조사표[줄기번호])*(AE31=조사표[수확마디]),ROW(조사표[조사일자])-ROW(생육조사!$P$2)+1),1),2),"")</f>
        <v/>
      </c>
      <c r="AJ31" s="90"/>
      <c r="AK31" s="90"/>
      <c r="AL31" s="91"/>
      <c r="AM31" s="91"/>
      <c r="AN31" s="92"/>
      <c r="AO31" s="88">
        <v>29</v>
      </c>
      <c r="AP31" s="87" t="str">
        <f t="array" ref="AP31">IFERROR(INDEX(조사표[],SMALL(IF((AT$1=조사표[개체번호])*(AW$1=조사표[줄기번호])*(AO31=조사표[개화마디]),ROW(조사표[조사일자])-ROW(생육조사!$P$2)+1),1),2),"")</f>
        <v/>
      </c>
      <c r="AQ31" s="87" t="str">
        <f t="array" ref="AQ31">IFERROR(INDEX(조사표[],SMALL(IF((AT$1=조사표[개체번호])*(AW$1=조사표[줄기번호])*(AO31=조사표[착과마디]),ROW(조사표[조사일자])-ROW(생육조사!$P$2)+1),1),2),"")</f>
        <v/>
      </c>
      <c r="AR31" s="87" t="str">
        <f t="array" ref="AR31">IFERROR(INDEX(조사표[],SMALL(IF((AT$1=조사표[개체번호])*(AW$1=조사표[줄기번호])*(AO31=조사표[열매마디]),ROW(조사표[조사일자])-ROW(생육조사!$P$2)+1),1),2),"")</f>
        <v/>
      </c>
      <c r="AS31" s="87" t="str">
        <f t="array" ref="AS31">IFERROR(INDEX(조사표[],SMALL(IF((AT$1=조사표[개체번호])*(AW$1=조사표[줄기번호])*(AO31=조사표[수확마디]),ROW(조사표[조사일자])-ROW(생육조사!$P$2)+1),1),2),"")</f>
        <v/>
      </c>
      <c r="AT31" s="90"/>
      <c r="AU31" s="90"/>
      <c r="AV31" s="91"/>
      <c r="AW31" s="91"/>
      <c r="AX31" s="92"/>
      <c r="AY31" s="88">
        <v>29</v>
      </c>
      <c r="AZ31" s="87" t="str">
        <f t="array" ref="AZ31">IFERROR(INDEX(조사표[],SMALL(IF((BD$1=조사표[개체번호])*(BG$1=조사표[줄기번호])*(AY31=조사표[개화마디]),ROW(조사표[조사일자])-ROW(생육조사!$P$2)+1),1),2),"")</f>
        <v/>
      </c>
      <c r="BA31" s="87" t="str">
        <f t="array" ref="BA31">IFERROR(INDEX(조사표[],SMALL(IF((BD$1=조사표[개체번호])*(BG$1=조사표[줄기번호])*(AY31=조사표[착과마디]),ROW(조사표[조사일자])-ROW(생육조사!$P$2)+1),1),2),"")</f>
        <v/>
      </c>
      <c r="BB31" s="87" t="str">
        <f t="array" ref="BB31">IFERROR(INDEX(조사표[],SMALL(IF((BD$1=조사표[개체번호])*(BG$1=조사표[줄기번호])*(AY31=조사표[열매마디]),ROW(조사표[조사일자])-ROW(생육조사!$P$2)+1),1),2),"")</f>
        <v/>
      </c>
      <c r="BC31" s="87" t="str">
        <f t="array" ref="BC31">IFERROR(INDEX(조사표[],SMALL(IF((BD$1=조사표[개체번호])*(BG$1=조사표[줄기번호])*(AY31=조사표[수확마디]),ROW(조사표[조사일자])-ROW(생육조사!$P$2)+1),1),2),"")</f>
        <v/>
      </c>
      <c r="BD31" s="90"/>
      <c r="BE31" s="90"/>
      <c r="BF31" s="91"/>
      <c r="BG31" s="91"/>
      <c r="BH31" s="92"/>
      <c r="BI31" s="88">
        <v>29</v>
      </c>
      <c r="BJ31" s="87" t="str">
        <f t="array" ref="BJ31">IFERROR(INDEX(조사표[],SMALL(IF((BN$1=조사표[개체번호])*(BQ$1=조사표[줄기번호])*(BI31=조사표[개화마디]),ROW(조사표[조사일자])-ROW(생육조사!$P$2)+1),1),2),"")</f>
        <v/>
      </c>
      <c r="BK31" s="87" t="str">
        <f t="array" ref="BK31">IFERROR(INDEX(조사표[],SMALL(IF((BN$1=조사표[개체번호])*(BQ$1=조사표[줄기번호])*(BI31=조사표[착과마디]),ROW(조사표[조사일자])-ROW(생육조사!$P$2)+1),1),2),"")</f>
        <v/>
      </c>
      <c r="BL31" s="87" t="str">
        <f t="array" ref="BL31">IFERROR(INDEX(조사표[],SMALL(IF((BN$1=조사표[개체번호])*(BQ$1=조사표[줄기번호])*(BI31=조사표[열매마디]),ROW(조사표[조사일자])-ROW(생육조사!$P$2)+1),1),2),"")</f>
        <v/>
      </c>
      <c r="BM31" s="87" t="str">
        <f t="array" ref="BM31">IFERROR(INDEX(조사표[],SMALL(IF((BN$1=조사표[개체번호])*(BQ$1=조사표[줄기번호])*(BI31=조사표[수확마디]),ROW(조사표[조사일자])-ROW(생육조사!$P$2)+1),1),2),"")</f>
        <v/>
      </c>
      <c r="BN31" s="90"/>
      <c r="BO31" s="90"/>
      <c r="BP31" s="91"/>
      <c r="BQ31" s="91"/>
      <c r="BR31" s="92"/>
      <c r="BS31" s="88">
        <v>29</v>
      </c>
      <c r="BT31" s="87" t="str">
        <f t="array" ref="BT31">IFERROR(INDEX(조사표[],SMALL(IF((BX$1=조사표[개체번호])*(CA$1=조사표[줄기번호])*(BS31=조사표[개화마디]),ROW(조사표[조사일자])-ROW(생육조사!$P$2)+1),1),2),"")</f>
        <v/>
      </c>
      <c r="BU31" s="87" t="str">
        <f t="array" ref="BU31">IFERROR(INDEX(조사표[],SMALL(IF((BX$1=조사표[개체번호])*(CA$1=조사표[줄기번호])*(BS31=조사표[착과마디]),ROW(조사표[조사일자])-ROW(생육조사!$P$2)+1),1),2),"")</f>
        <v/>
      </c>
      <c r="BV31" s="87" t="str">
        <f t="array" ref="BV31">IFERROR(INDEX(조사표[],SMALL(IF((BX$1=조사표[개체번호])*(CA$1=조사표[줄기번호])*(BS31=조사표[열매마디]),ROW(조사표[조사일자])-ROW(생육조사!$P$2)+1),1),2),"")</f>
        <v/>
      </c>
      <c r="BW31" s="87" t="str">
        <f t="array" ref="BW31">IFERROR(INDEX(조사표[],SMALL(IF((BX$1=조사표[개체번호])*(CA$1=조사표[줄기번호])*(BS31=조사표[수확마디]),ROW(조사표[조사일자])-ROW(생육조사!$P$2)+1),1),2),"")</f>
        <v/>
      </c>
      <c r="BX31" s="90"/>
      <c r="BY31" s="90"/>
      <c r="BZ31" s="91"/>
      <c r="CA31" s="91"/>
      <c r="CB31" s="92"/>
      <c r="CC31" s="88">
        <v>29</v>
      </c>
      <c r="CD31" s="87" t="str">
        <f t="array" ref="CD31">IFERROR(INDEX(조사표[],SMALL(IF((CH$1=조사표[개체번호])*(CK$1=조사표[줄기번호])*(CC31=조사표[개화마디]),ROW(조사표[조사일자])-ROW(생육조사!$P$2)+1),1),2),"")</f>
        <v/>
      </c>
      <c r="CE31" s="87" t="str">
        <f t="array" ref="CE31">IFERROR(INDEX(조사표[],SMALL(IF((CH$1=조사표[개체번호])*(CK$1=조사표[줄기번호])*(CC31=조사표[착과마디]),ROW(조사표[조사일자])-ROW(생육조사!$P$2)+1),1),2),"")</f>
        <v/>
      </c>
      <c r="CF31" s="87" t="str">
        <f t="array" ref="CF31">IFERROR(INDEX(조사표[],SMALL(IF((CH$1=조사표[개체번호])*(CK$1=조사표[줄기번호])*(CC31=조사표[열매마디]),ROW(조사표[조사일자])-ROW(생육조사!$P$2)+1),1),2),"")</f>
        <v/>
      </c>
      <c r="CG31" s="87" t="str">
        <f t="array" ref="CG31">IFERROR(INDEX(조사표[],SMALL(IF((CH$1=조사표[개체번호])*(CK$1=조사표[줄기번호])*(CC31=조사표[수확마디]),ROW(조사표[조사일자])-ROW(생육조사!$P$2)+1),1),2),"")</f>
        <v/>
      </c>
      <c r="CH31" s="90"/>
      <c r="CI31" s="90"/>
      <c r="CJ31" s="91"/>
      <c r="CK31" s="91"/>
      <c r="CL31" s="92"/>
      <c r="CM31" s="88">
        <v>29</v>
      </c>
      <c r="CN31" s="87" t="str">
        <f t="array" ref="CN31">IFERROR(INDEX(조사표[],SMALL(IF((CR$1=조사표[개체번호])*(CU$1=조사표[줄기번호])*(CM31=조사표[개화마디]),ROW(조사표[조사일자])-ROW(생육조사!$P$2)+1),1),2),"")</f>
        <v/>
      </c>
      <c r="CO31" s="87" t="str">
        <f t="array" ref="CO31">IFERROR(INDEX(조사표[],SMALL(IF((CR$1=조사표[개체번호])*(CU$1=조사표[줄기번호])*(CM31=조사표[착과마디]),ROW(조사표[조사일자])-ROW(생육조사!$P$2)+1),1),2),"")</f>
        <v/>
      </c>
      <c r="CP31" s="87" t="str">
        <f t="array" ref="CP31">IFERROR(INDEX(조사표[],SMALL(IF((CR$1=조사표[개체번호])*(CU$1=조사표[줄기번호])*(CM31=조사표[열매마디]),ROW(조사표[조사일자])-ROW(생육조사!$P$2)+1),1),2),"")</f>
        <v/>
      </c>
      <c r="CQ31" s="87" t="str">
        <f t="array" ref="CQ31">IFERROR(INDEX(조사표[],SMALL(IF((CR$1=조사표[개체번호])*(CU$1=조사표[줄기번호])*(CM31=조사표[수확마디]),ROW(조사표[조사일자])-ROW(생육조사!$P$2)+1),1),2),"")</f>
        <v/>
      </c>
      <c r="CR31" s="90"/>
      <c r="CS31" s="90"/>
      <c r="CT31" s="91"/>
      <c r="CU31" s="91"/>
      <c r="CV31" s="92"/>
      <c r="CW31" s="88">
        <v>29</v>
      </c>
      <c r="CX31" s="87" t="str">
        <f t="array" ref="CX31">IFERROR(INDEX(조사표[],SMALL(IF((DB$1=조사표[개체번호])*(DE$1=조사표[줄기번호])*(CW31=조사표[개화마디]),ROW(조사표[조사일자])-ROW(생육조사!$P$2)+1),1),2),"")</f>
        <v/>
      </c>
      <c r="CY31" s="87" t="str">
        <f t="array" ref="CY31">IFERROR(INDEX(조사표[],SMALL(IF((DB$1=조사표[개체번호])*(DE$1=조사표[줄기번호])*(CW31=조사표[착과마디]),ROW(조사표[조사일자])-ROW(생육조사!$P$2)+1),1),2),"")</f>
        <v/>
      </c>
      <c r="CZ31" s="87" t="str">
        <f t="array" ref="CZ31">IFERROR(INDEX(조사표[],SMALL(IF((DB$1=조사표[개체번호])*(DE$1=조사표[줄기번호])*(CW31=조사표[열매마디]),ROW(조사표[조사일자])-ROW(생육조사!$P$2)+1),1),2),"")</f>
        <v/>
      </c>
      <c r="DA31" s="87" t="str">
        <f t="array" ref="DA31">IFERROR(INDEX(조사표[],SMALL(IF((DB$1=조사표[개체번호])*(DE$1=조사표[줄기번호])*(CW31=조사표[수확마디]),ROW(조사표[조사일자])-ROW(생육조사!$P$2)+1),1),2),"")</f>
        <v/>
      </c>
      <c r="DB31" s="90"/>
      <c r="DC31" s="90"/>
      <c r="DD31" s="91"/>
      <c r="DE31" s="91"/>
      <c r="DF31" s="92"/>
      <c r="DG31" s="88">
        <v>29</v>
      </c>
      <c r="DH31" s="87" t="str">
        <f t="array" ref="DH31">IFERROR(INDEX(조사표[],SMALL(IF((DL$1=조사표[개체번호])*(DO$1=조사표[줄기번호])*(DG31=조사표[개화마디]),ROW(조사표[조사일자])-ROW(생육조사!$P$2)+1),1),2),"")</f>
        <v/>
      </c>
      <c r="DI31" s="87" t="str">
        <f t="array" ref="DI31">IFERROR(INDEX(조사표[],SMALL(IF((DL$1=조사표[개체번호])*(DO$1=조사표[줄기번호])*(DG31=조사표[착과마디]),ROW(조사표[조사일자])-ROW(생육조사!$P$2)+1),1),2),"")</f>
        <v/>
      </c>
      <c r="DJ31" s="87" t="str">
        <f t="array" ref="DJ31">IFERROR(INDEX(조사표[],SMALL(IF((DL$1=조사표[개체번호])*(DO$1=조사표[줄기번호])*(DG31=조사표[열매마디]),ROW(조사표[조사일자])-ROW(생육조사!$P$2)+1),1),2),"")</f>
        <v/>
      </c>
      <c r="DK31" s="87" t="str">
        <f t="array" ref="DK31">IFERROR(INDEX(조사표[],SMALL(IF((DL$1=조사표[개체번호])*(DO$1=조사표[줄기번호])*(DG31=조사표[수확마디]),ROW(조사표[조사일자])-ROW(생육조사!$P$2)+1),1),2),"")</f>
        <v/>
      </c>
      <c r="DL31" s="90"/>
      <c r="DM31" s="90"/>
      <c r="DN31" s="91"/>
      <c r="DO31" s="91"/>
      <c r="DP31" s="92"/>
      <c r="DQ31" s="88">
        <v>29</v>
      </c>
      <c r="DR31" s="87" t="str">
        <f t="array" ref="DR31">IFERROR(INDEX(조사표[],SMALL(IF((DV$1=조사표[개체번호])*(DY$1=조사표[줄기번호])*(DQ31=조사표[개화마디]),ROW(조사표[조사일자])-ROW(생육조사!$P$2)+1),1),2),"")</f>
        <v/>
      </c>
      <c r="DS31" s="87" t="str">
        <f t="array" ref="DS31">IFERROR(INDEX(조사표[],SMALL(IF((DV$1=조사표[개체번호])*(DY$1=조사표[줄기번호])*(DQ31=조사표[착과마디]),ROW(조사표[조사일자])-ROW(생육조사!$P$2)+1),1),2),"")</f>
        <v/>
      </c>
      <c r="DT31" s="87" t="str">
        <f t="array" ref="DT31">IFERROR(INDEX(조사표[],SMALL(IF((DV$1=조사표[개체번호])*(DY$1=조사표[줄기번호])*(DQ31=조사표[열매마디]),ROW(조사표[조사일자])-ROW(생육조사!$P$2)+1),1),2),"")</f>
        <v/>
      </c>
      <c r="DU31" s="87" t="str">
        <f t="array" ref="DU31">IFERROR(INDEX(조사표[],SMALL(IF((DV$1=조사표[개체번호])*(DY$1=조사표[줄기번호])*(DQ31=조사표[수확마디]),ROW(조사표[조사일자])-ROW(생육조사!$P$2)+1),1),2),"")</f>
        <v/>
      </c>
      <c r="DV31" s="90"/>
      <c r="DW31" s="90"/>
      <c r="DX31" s="91"/>
      <c r="DY31" s="91"/>
      <c r="DZ31" s="92"/>
      <c r="EA31" s="88">
        <v>29</v>
      </c>
      <c r="EB31" s="87" t="str">
        <f t="array" ref="EB31">IFERROR(INDEX(조사표[],SMALL(IF((EF$1=조사표[개체번호])*(EI$1=조사표[줄기번호])*(EA31=조사표[개화마디]),ROW(조사표[조사일자])-ROW(생육조사!$P$2)+1),1),2),"")</f>
        <v/>
      </c>
      <c r="EC31" s="87" t="str">
        <f t="array" ref="EC31">IFERROR(INDEX(조사표[],SMALL(IF((EF$1=조사표[개체번호])*(EI$1=조사표[줄기번호])*(EA31=조사표[착과마디]),ROW(조사표[조사일자])-ROW(생육조사!$P$2)+1),1),2),"")</f>
        <v/>
      </c>
      <c r="ED31" s="87" t="str">
        <f t="array" ref="ED31">IFERROR(INDEX(조사표[],SMALL(IF((EF$1=조사표[개체번호])*(EI$1=조사표[줄기번호])*(EA31=조사표[열매마디]),ROW(조사표[조사일자])-ROW(생육조사!$P$2)+1),1),2),"")</f>
        <v/>
      </c>
      <c r="EE31" s="87" t="str">
        <f t="array" ref="EE31">IFERROR(INDEX(조사표[],SMALL(IF((EF$1=조사표[개체번호])*(EI$1=조사표[줄기번호])*(EA31=조사표[수확마디]),ROW(조사표[조사일자])-ROW(생육조사!$P$2)+1),1),2),"")</f>
        <v/>
      </c>
      <c r="EF31" s="90"/>
      <c r="EG31" s="90"/>
      <c r="EH31" s="91"/>
      <c r="EI31" s="91"/>
      <c r="EJ31" s="92"/>
      <c r="EK31" s="88">
        <v>29</v>
      </c>
      <c r="EL31" s="87" t="str">
        <f t="array" ref="EL31">IFERROR(INDEX(조사표[],SMALL(IF((EP$1=조사표[개체번호])*(ES$1=조사표[줄기번호])*(EK31=조사표[개화마디]),ROW(조사표[조사일자])-ROW(생육조사!$P$2)+1),1),2),"")</f>
        <v/>
      </c>
      <c r="EM31" s="87" t="str">
        <f t="array" ref="EM31">IFERROR(INDEX(조사표[],SMALL(IF((EP$1=조사표[개체번호])*(ES$1=조사표[줄기번호])*(EK31=조사표[착과마디]),ROW(조사표[조사일자])-ROW(생육조사!$P$2)+1),1),2),"")</f>
        <v/>
      </c>
      <c r="EN31" s="87" t="str">
        <f t="array" ref="EN31">IFERROR(INDEX(조사표[],SMALL(IF((EP$1=조사표[개체번호])*(ES$1=조사표[줄기번호])*(EK31=조사표[열매마디]),ROW(조사표[조사일자])-ROW(생육조사!$P$2)+1),1),2),"")</f>
        <v/>
      </c>
      <c r="EO31" s="87" t="str">
        <f t="array" ref="EO31">IFERROR(INDEX(조사표[],SMALL(IF((EP$1=조사표[개체번호])*(ES$1=조사표[줄기번호])*(EK31=조사표[수확마디]),ROW(조사표[조사일자])-ROW(생육조사!$P$2)+1),1),2),"")</f>
        <v/>
      </c>
      <c r="EP31" s="90"/>
      <c r="EQ31" s="90"/>
      <c r="ER31" s="91"/>
      <c r="ES31" s="91"/>
      <c r="ET31" s="92"/>
      <c r="EU31" s="88">
        <v>29</v>
      </c>
      <c r="EV31" s="87" t="str">
        <f t="array" ref="EV31">IFERROR(INDEX(조사표[],SMALL(IF((EZ$1=조사표[개체번호])*(FC$1=조사표[줄기번호])*(EU31=조사표[개화마디]),ROW(조사표[조사일자])-ROW(생육조사!$P$2)+1),1),2),"")</f>
        <v/>
      </c>
      <c r="EW31" s="87" t="str">
        <f t="array" ref="EW31">IFERROR(INDEX(조사표[],SMALL(IF((EZ$1=조사표[개체번호])*(FC$1=조사표[줄기번호])*(EU31=조사표[착과마디]),ROW(조사표[조사일자])-ROW(생육조사!$P$2)+1),1),2),"")</f>
        <v/>
      </c>
      <c r="EX31" s="87" t="str">
        <f t="array" ref="EX31">IFERROR(INDEX(조사표[],SMALL(IF((EZ$1=조사표[개체번호])*(FC$1=조사표[줄기번호])*(EU31=조사표[열매마디]),ROW(조사표[조사일자])-ROW(생육조사!$P$2)+1),1),2),"")</f>
        <v/>
      </c>
      <c r="EY31" s="87" t="str">
        <f t="array" ref="EY31">IFERROR(INDEX(조사표[],SMALL(IF((EZ$1=조사표[개체번호])*(FC$1=조사표[줄기번호])*(EU31=조사표[수확마디]),ROW(조사표[조사일자])-ROW(생육조사!$P$2)+1),1),2),"")</f>
        <v/>
      </c>
      <c r="EZ31" s="90"/>
      <c r="FA31" s="90"/>
      <c r="FB31" s="91"/>
      <c r="FC31" s="91"/>
      <c r="FD31" s="92"/>
      <c r="FE31" s="88">
        <v>29</v>
      </c>
      <c r="FF31" s="87" t="str">
        <f t="array" ref="FF31">IFERROR(INDEX(조사표[],SMALL(IF((FJ$1=조사표[개체번호])*(FM$1=조사표[줄기번호])*(FE31=조사표[개화마디]),ROW(조사표[조사일자])-ROW(생육조사!$P$2)+1),1),2),"")</f>
        <v/>
      </c>
      <c r="FG31" s="87" t="str">
        <f t="array" ref="FG31">IFERROR(INDEX(조사표[],SMALL(IF((FJ$1=조사표[개체번호])*(FM$1=조사표[줄기번호])*(FE31=조사표[착과마디]),ROW(조사표[조사일자])-ROW(생육조사!$P$2)+1),1),2),"")</f>
        <v/>
      </c>
      <c r="FH31" s="87" t="str">
        <f t="array" ref="FH31">IFERROR(INDEX(조사표[],SMALL(IF((FJ$1=조사표[개체번호])*(FM$1=조사표[줄기번호])*(FE31=조사표[열매마디]),ROW(조사표[조사일자])-ROW(생육조사!$P$2)+1),1),2),"")</f>
        <v/>
      </c>
      <c r="FI31" s="87" t="str">
        <f t="array" ref="FI31">IFERROR(INDEX(조사표[],SMALL(IF((FJ$1=조사표[개체번호])*(FM$1=조사표[줄기번호])*(FE31=조사표[수확마디]),ROW(조사표[조사일자])-ROW(생육조사!$P$2)+1),1),2),"")</f>
        <v/>
      </c>
      <c r="FJ31" s="90"/>
      <c r="FK31" s="90"/>
      <c r="FL31" s="91"/>
      <c r="FM31" s="91"/>
      <c r="FN31" s="92"/>
      <c r="FO31" s="88">
        <v>29</v>
      </c>
      <c r="FP31" s="87" t="str">
        <f t="array" ref="FP31">IFERROR(INDEX(조사표[],SMALL(IF((FT$1=조사표[개체번호])*(FW$1=조사표[줄기번호])*(FO31=조사표[개화마디]),ROW(조사표[조사일자])-ROW(생육조사!$P$2)+1),1),2),"")</f>
        <v/>
      </c>
      <c r="FQ31" s="87" t="str">
        <f t="array" ref="FQ31">IFERROR(INDEX(조사표[],SMALL(IF((FT$1=조사표[개체번호])*(FW$1=조사표[줄기번호])*(FO31=조사표[착과마디]),ROW(조사표[조사일자])-ROW(생육조사!$P$2)+1),1),2),"")</f>
        <v/>
      </c>
      <c r="FR31" s="87" t="str">
        <f t="array" ref="FR31">IFERROR(INDEX(조사표[],SMALL(IF((FT$1=조사표[개체번호])*(FW$1=조사표[줄기번호])*(FO31=조사표[열매마디]),ROW(조사표[조사일자])-ROW(생육조사!$P$2)+1),1),2),"")</f>
        <v/>
      </c>
      <c r="FS31" s="87" t="str">
        <f t="array" ref="FS31">IFERROR(INDEX(조사표[],SMALL(IF((FT$1=조사표[개체번호])*(FW$1=조사표[줄기번호])*(FO31=조사표[수확마디]),ROW(조사표[조사일자])-ROW(생육조사!$P$2)+1),1),2),"")</f>
        <v/>
      </c>
      <c r="FT31" s="90"/>
      <c r="FU31" s="90"/>
      <c r="FV31" s="91"/>
      <c r="FW31" s="91"/>
      <c r="FX31" s="92"/>
      <c r="FY31" s="88">
        <v>29</v>
      </c>
      <c r="FZ31" s="87" t="str">
        <f t="array" ref="FZ31">IFERROR(INDEX(조사표[],SMALL(IF((GD$1=조사표[개체번호])*(GG$1=조사표[줄기번호])*(FY31=조사표[개화마디]),ROW(조사표[조사일자])-ROW(생육조사!$P$2)+1),1),2),"")</f>
        <v/>
      </c>
      <c r="GA31" s="87" t="str">
        <f t="array" ref="GA31">IFERROR(INDEX(조사표[],SMALL(IF((GD$1=조사표[개체번호])*(GG$1=조사표[줄기번호])*(FY31=조사표[착과마디]),ROW(조사표[조사일자])-ROW(생육조사!$P$2)+1),1),2),"")</f>
        <v/>
      </c>
      <c r="GB31" s="87" t="str">
        <f t="array" ref="GB31">IFERROR(INDEX(조사표[],SMALL(IF((GD$1=조사표[개체번호])*(GG$1=조사표[줄기번호])*(FY31=조사표[열매마디]),ROW(조사표[조사일자])-ROW(생육조사!$P$2)+1),1),2),"")</f>
        <v/>
      </c>
      <c r="GC31" s="87" t="str">
        <f t="array" ref="GC31">IFERROR(INDEX(조사표[],SMALL(IF((GD$1=조사표[개체번호])*(GG$1=조사표[줄기번호])*(FY31=조사표[수확마디]),ROW(조사표[조사일자])-ROW(생육조사!$P$2)+1),1),2),"")</f>
        <v/>
      </c>
      <c r="GD31" s="90"/>
      <c r="GE31" s="90"/>
      <c r="GF31" s="91"/>
      <c r="GG31" s="91"/>
      <c r="GH31" s="92"/>
      <c r="GI31" s="88">
        <v>29</v>
      </c>
      <c r="GJ31" s="87" t="str">
        <f t="array" ref="GJ31">IFERROR(INDEX(조사표[],SMALL(IF((GN$1=조사표[개체번호])*(GQ$1=조사표[줄기번호])*(GI31=조사표[개화마디]),ROW(조사표[조사일자])-ROW(생육조사!$P$2)+1),1),2),"")</f>
        <v/>
      </c>
      <c r="GK31" s="87" t="str">
        <f t="array" ref="GK31">IFERROR(INDEX(조사표[],SMALL(IF((GN$1=조사표[개체번호])*(GQ$1=조사표[줄기번호])*(GI31=조사표[착과마디]),ROW(조사표[조사일자])-ROW(생육조사!$P$2)+1),1),2),"")</f>
        <v/>
      </c>
      <c r="GL31" s="87" t="str">
        <f t="array" ref="GL31">IFERROR(INDEX(조사표[],SMALL(IF((GN$1=조사표[개체번호])*(GQ$1=조사표[줄기번호])*(GI31=조사표[열매마디]),ROW(조사표[조사일자])-ROW(생육조사!$P$2)+1),1),2),"")</f>
        <v/>
      </c>
      <c r="GM31" s="87" t="str">
        <f t="array" ref="GM31">IFERROR(INDEX(조사표[],SMALL(IF((GN$1=조사표[개체번호])*(GQ$1=조사표[줄기번호])*(GI31=조사표[수확마디]),ROW(조사표[조사일자])-ROW(생육조사!$P$2)+1),1),2),"")</f>
        <v/>
      </c>
      <c r="GN31" s="90"/>
      <c r="GO31" s="90"/>
      <c r="GP31" s="91"/>
      <c r="GQ31" s="91"/>
      <c r="GR31" s="92"/>
      <c r="GS31" s="88">
        <v>29</v>
      </c>
      <c r="GT31" s="87" t="str">
        <f t="array" ref="GT31">IFERROR(INDEX(조사표[],SMALL(IF((GX$1=조사표[개체번호])*(HA$1=조사표[줄기번호])*(GS31=조사표[개화마디]),ROW(조사표[조사일자])-ROW(생육조사!$P$2)+1),1),2),"")</f>
        <v/>
      </c>
      <c r="GU31" s="87" t="str">
        <f t="array" ref="GU31">IFERROR(INDEX(조사표[],SMALL(IF((GX$1=조사표[개체번호])*(HA$1=조사표[줄기번호])*(GS31=조사표[착과마디]),ROW(조사표[조사일자])-ROW(생육조사!$P$2)+1),1),2),"")</f>
        <v/>
      </c>
      <c r="GV31" s="87" t="str">
        <f t="array" ref="GV31">IFERROR(INDEX(조사표[],SMALL(IF((GX$1=조사표[개체번호])*(HA$1=조사표[줄기번호])*(GS31=조사표[열매마디]),ROW(조사표[조사일자])-ROW(생육조사!$P$2)+1),1),2),"")</f>
        <v/>
      </c>
      <c r="GW31" s="87" t="str">
        <f t="array" ref="GW31">IFERROR(INDEX(조사표[],SMALL(IF((GX$1=조사표[개체번호])*(HA$1=조사표[줄기번호])*(GS31=조사표[수확마디]),ROW(조사표[조사일자])-ROW(생육조사!$P$2)+1),1),2),"")</f>
        <v/>
      </c>
      <c r="GX31" s="90"/>
      <c r="GY31" s="90"/>
      <c r="GZ31" s="91"/>
      <c r="HA31" s="91"/>
      <c r="HB31" s="92"/>
      <c r="HC31" s="88">
        <v>29</v>
      </c>
      <c r="HD31" s="87" t="str">
        <f t="array" ref="HD31">IFERROR(INDEX(조사표[],SMALL(IF((HH$1=조사표[개체번호])*(HK$1=조사표[줄기번호])*(HC31=조사표[개화마디]),ROW(조사표[조사일자])-ROW(생육조사!$P$2)+1),1),2),"")</f>
        <v/>
      </c>
      <c r="HE31" s="87" t="str">
        <f t="array" ref="HE31">IFERROR(INDEX(조사표[],SMALL(IF((HH$1=조사표[개체번호])*(HK$1=조사표[줄기번호])*(HC31=조사표[착과마디]),ROW(조사표[조사일자])-ROW(생육조사!$P$2)+1),1),2),"")</f>
        <v/>
      </c>
      <c r="HF31" s="87" t="str">
        <f t="array" ref="HF31">IFERROR(INDEX(조사표[],SMALL(IF((HH$1=조사표[개체번호])*(HK$1=조사표[줄기번호])*(HC31=조사표[열매마디]),ROW(조사표[조사일자])-ROW(생육조사!$P$2)+1),1),2),"")</f>
        <v/>
      </c>
      <c r="HG31" s="87" t="str">
        <f t="array" ref="HG31">IFERROR(INDEX(조사표[],SMALL(IF((HH$1=조사표[개체번호])*(HK$1=조사표[줄기번호])*(HC31=조사표[수확마디]),ROW(조사표[조사일자])-ROW(생육조사!$P$2)+1),1),2),"")</f>
        <v/>
      </c>
      <c r="HH31" s="90"/>
      <c r="HI31" s="90"/>
      <c r="HJ31" s="91"/>
      <c r="HK31" s="91"/>
      <c r="HL31" s="92"/>
      <c r="HM31" s="93">
        <v>29</v>
      </c>
      <c r="HN31" s="87" t="str">
        <f t="array" ref="HN31">IFERROR(INDEX(조사표[],SMALL(IF((HR$1=조사표[개체번호])*(HU$1=조사표[줄기번호])*(HM31=조사표[개화마디]),ROW(조사표[조사일자])-ROW(생육조사!$P$2)+1),1),2),"")</f>
        <v/>
      </c>
      <c r="HO31" s="87" t="str">
        <f t="array" ref="HO31">IFERROR(INDEX(조사표[],SMALL(IF((HR$1=조사표[개체번호])*(HU$1=조사표[줄기번호])*(HM31=조사표[착과마디]),ROW(조사표[조사일자])-ROW(생육조사!$P$2)+1),1),2),"")</f>
        <v/>
      </c>
      <c r="HP31" s="87" t="str">
        <f t="array" ref="HP31">IFERROR(INDEX(조사표[],SMALL(IF((HR$1=조사표[개체번호])*(HU$1=조사표[줄기번호])*(HM31=조사표[열매마디]),ROW(조사표[조사일자])-ROW(생육조사!$P$2)+1),1),2),"")</f>
        <v/>
      </c>
      <c r="HQ31" s="87" t="str">
        <f t="array" ref="HQ31">IFERROR(INDEX(조사표[],SMALL(IF((HR$1=조사표[개체번호])*(HU$1=조사표[줄기번호])*(HM31=조사표[수확마디]),ROW(조사표[조사일자])-ROW(생육조사!$P$2)+1),1),2),"")</f>
        <v/>
      </c>
      <c r="HR31" s="90"/>
      <c r="HS31" s="90"/>
      <c r="HT31" s="91"/>
      <c r="HU31" s="91"/>
      <c r="HV31" s="92"/>
      <c r="HW31" s="93">
        <v>29</v>
      </c>
      <c r="HX31" s="87" t="str">
        <f t="array" ref="HX31">IFERROR(INDEX(조사표[],SMALL(IF((IB$1=조사표[개체번호])*(IE$1=조사표[줄기번호])*(HW31=조사표[개화마디]),ROW(조사표[조사일자])-ROW(생육조사!$P$2)+1),1),2),"")</f>
        <v/>
      </c>
      <c r="HY31" s="87" t="str">
        <f t="array" ref="HY31">IFERROR(INDEX(조사표[],SMALL(IF((IB$1=조사표[개체번호])*(IE$1=조사표[줄기번호])*(HW31=조사표[착과마디]),ROW(조사표[조사일자])-ROW(생육조사!$P$2)+1),1),2),"")</f>
        <v/>
      </c>
      <c r="HZ31" s="87" t="str">
        <f t="array" ref="HZ31">IFERROR(INDEX(조사표[],SMALL(IF((IB$1=조사표[개체번호])*(IE$1=조사표[줄기번호])*(HW31=조사표[열매마디]),ROW(조사표[조사일자])-ROW(생육조사!$P$2)+1),1),2),"")</f>
        <v/>
      </c>
      <c r="IA31" s="87" t="str">
        <f t="array" ref="IA31">IFERROR(INDEX(조사표[],SMALL(IF((IB$1=조사표[개체번호])*(IE$1=조사표[줄기번호])*(HW31=조사표[수확마디]),ROW(조사표[조사일자])-ROW(생육조사!$P$2)+1),1),2),"")</f>
        <v/>
      </c>
      <c r="IB31" s="90"/>
      <c r="IC31" s="90"/>
      <c r="ID31" s="91"/>
      <c r="IE31" s="91"/>
      <c r="IF31" s="92"/>
      <c r="IG31" s="93">
        <v>29</v>
      </c>
      <c r="IH31" s="87" t="str">
        <f t="array" ref="IH31">IFERROR(INDEX(조사표[],SMALL(IF((IL$1=조사표[개체번호])*(IO$1=조사표[줄기번호])*(IG31=조사표[개화마디]),ROW(조사표[조사일자])-ROW(생육조사!$P$2)+1),1),2),"")</f>
        <v/>
      </c>
      <c r="II31" s="87" t="str">
        <f t="array" ref="II31">IFERROR(INDEX(조사표[],SMALL(IF((IL$1=조사표[개체번호])*(IO$1=조사표[줄기번호])*(IG31=조사표[착과마디]),ROW(조사표[조사일자])-ROW(생육조사!$P$2)+1),1),2),"")</f>
        <v/>
      </c>
      <c r="IJ31" s="87" t="str">
        <f t="array" ref="IJ31">IFERROR(INDEX(조사표[],SMALL(IF((IL$1=조사표[개체번호])*(IO$1=조사표[줄기번호])*(IG31=조사표[열매마디]),ROW(조사표[조사일자])-ROW(생육조사!$P$2)+1),1),2),"")</f>
        <v/>
      </c>
      <c r="IK31" s="87" t="str">
        <f t="array" ref="IK31">IFERROR(INDEX(조사표[],SMALL(IF((IL$1=조사표[개체번호])*(IO$1=조사표[줄기번호])*(IG31=조사표[수확마디]),ROW(조사표[조사일자])-ROW(생육조사!$P$2)+1),1),2),"")</f>
        <v/>
      </c>
      <c r="IL31" s="90"/>
      <c r="IM31" s="90"/>
      <c r="IN31" s="91"/>
      <c r="IO31" s="91"/>
      <c r="IP31" s="92"/>
      <c r="IQ31" s="93">
        <v>29</v>
      </c>
      <c r="IR31" s="87" t="str">
        <f t="array" ref="IR31">IFERROR(INDEX(조사표[],SMALL(IF((IV$1=조사표[개체번호])*(IY$1=조사표[줄기번호])*(IQ31=조사표[개화마디]),ROW(조사표[조사일자])-ROW(생육조사!$P$2)+1),1),2),"")</f>
        <v/>
      </c>
      <c r="IS31" s="87" t="str">
        <f t="array" ref="IS31">IFERROR(INDEX(조사표[],SMALL(IF((IV$1=조사표[개체번호])*(IY$1=조사표[줄기번호])*(IQ31=조사표[착과마디]),ROW(조사표[조사일자])-ROW(생육조사!$P$2)+1),1),2),"")</f>
        <v/>
      </c>
      <c r="IT31" s="87" t="str">
        <f t="array" ref="IT31">IFERROR(INDEX(조사표[],SMALL(IF((IV$1=조사표[개체번호])*(IY$1=조사표[줄기번호])*(IQ31=조사표[열매마디]),ROW(조사표[조사일자])-ROW(생육조사!$P$2)+1),1),2),"")</f>
        <v/>
      </c>
      <c r="IU31" s="87" t="str">
        <f t="array" ref="IU31">IFERROR(INDEX(조사표[],SMALL(IF((IV$1=조사표[개체번호])*(IY$1=조사표[줄기번호])*(IQ31=조사표[수확마디]),ROW(조사표[조사일자])-ROW(생육조사!$P$2)+1),1),2),"")</f>
        <v/>
      </c>
      <c r="IV31" s="90"/>
      <c r="IW31" s="90"/>
      <c r="IX31" s="91"/>
      <c r="IY31" s="91"/>
      <c r="IZ31" s="92"/>
      <c r="JA31" s="93">
        <v>29</v>
      </c>
      <c r="JB31" s="87" t="str">
        <f t="array" ref="JB31">IFERROR(INDEX(조사표[],SMALL(IF((JF$1=조사표[개체번호])*(JI$1=조사표[줄기번호])*(JA31=조사표[개화마디]),ROW(조사표[조사일자])-ROW(생육조사!$P$2)+1),1),2),"")</f>
        <v/>
      </c>
      <c r="JC31" s="87" t="str">
        <f t="array" ref="JC31">IFERROR(INDEX(조사표[],SMALL(IF((JF$1=조사표[개체번호])*(JI$1=조사표[줄기번호])*(JA31=조사표[착과마디]),ROW(조사표[조사일자])-ROW(생육조사!$P$2)+1),1),2),"")</f>
        <v/>
      </c>
      <c r="JD31" s="87" t="str">
        <f t="array" ref="JD31">IFERROR(INDEX(조사표[],SMALL(IF((JF$1=조사표[개체번호])*(JI$1=조사표[줄기번호])*(JA31=조사표[열매마디]),ROW(조사표[조사일자])-ROW(생육조사!$P$2)+1),1),2),"")</f>
        <v/>
      </c>
      <c r="JE31" s="87" t="str">
        <f t="array" ref="JE31">IFERROR(INDEX(조사표[],SMALL(IF((JF$1=조사표[개체번호])*(JI$1=조사표[줄기번호])*(JA31=조사표[수확마디]),ROW(조사표[조사일자])-ROW(생육조사!$P$2)+1),1),2),"")</f>
        <v/>
      </c>
      <c r="JF31" s="90"/>
      <c r="JG31" s="90"/>
      <c r="JH31" s="91"/>
      <c r="JI31" s="91"/>
      <c r="JJ31" s="92"/>
      <c r="JK31" s="93">
        <v>29</v>
      </c>
      <c r="JL31" s="87" t="str">
        <f t="array" ref="JL31">IFERROR(INDEX(조사표[],SMALL(IF((JP$1=조사표[개체번호])*(JS$1=조사표[줄기번호])*(JK31=조사표[개화마디]),ROW(조사표[조사일자])-ROW(생육조사!$P$2)+1),1),2),"")</f>
        <v/>
      </c>
      <c r="JM31" s="87" t="str">
        <f t="array" ref="JM31">IFERROR(INDEX(조사표[],SMALL(IF((JP$1=조사표[개체번호])*(JS$1=조사표[줄기번호])*(JK31=조사표[착과마디]),ROW(조사표[조사일자])-ROW(생육조사!$P$2)+1),1),2),"")</f>
        <v/>
      </c>
      <c r="JN31" s="87" t="str">
        <f t="array" ref="JN31">IFERROR(INDEX(조사표[],SMALL(IF((JP$1=조사표[개체번호])*(JS$1=조사표[줄기번호])*(JK31=조사표[열매마디]),ROW(조사표[조사일자])-ROW(생육조사!$P$2)+1),1),2),"")</f>
        <v/>
      </c>
      <c r="JO31" s="87" t="str">
        <f t="array" ref="JO31">IFERROR(INDEX(조사표[],SMALL(IF((JP$1=조사표[개체번호])*(JS$1=조사표[줄기번호])*(JK31=조사표[수확마디]),ROW(조사표[조사일자])-ROW(생육조사!$P$2)+1),1),2),"")</f>
        <v/>
      </c>
      <c r="JP31" s="90"/>
      <c r="JQ31" s="90"/>
      <c r="JR31" s="91"/>
      <c r="JS31" s="91"/>
      <c r="JT31" s="92"/>
      <c r="JU31" s="93">
        <v>29</v>
      </c>
      <c r="JV31" s="87" t="str">
        <f t="array" ref="JV31">IFERROR(INDEX(조사표[],SMALL(IF((JZ$1=조사표[개체번호])*(KC$1=조사표[줄기번호])*(JU31=조사표[개화마디]),ROW(조사표[조사일자])-ROW(생육조사!$P$2)+1),1),2),"")</f>
        <v/>
      </c>
      <c r="JW31" s="87" t="str">
        <f t="array" ref="JW31">IFERROR(INDEX(조사표[],SMALL(IF((JZ$1=조사표[개체번호])*(KC$1=조사표[줄기번호])*(JU31=조사표[착과마디]),ROW(조사표[조사일자])-ROW(생육조사!$P$2)+1),1),2),"")</f>
        <v/>
      </c>
      <c r="JX31" s="87" t="str">
        <f t="array" ref="JX31">IFERROR(INDEX(조사표[],SMALL(IF((JZ$1=조사표[개체번호])*(KC$1=조사표[줄기번호])*(JU31=조사표[열매마디]),ROW(조사표[조사일자])-ROW(생육조사!$P$2)+1),1),2),"")</f>
        <v/>
      </c>
      <c r="JY31" s="87" t="str">
        <f t="array" ref="JY31">IFERROR(INDEX(조사표[],SMALL(IF((JZ$1=조사표[개체번호])*(KC$1=조사표[줄기번호])*(JU31=조사표[수확마디]),ROW(조사표[조사일자])-ROW(생육조사!$P$2)+1),1),2),"")</f>
        <v/>
      </c>
      <c r="JZ31" s="90"/>
      <c r="KA31" s="90"/>
      <c r="KB31" s="91"/>
      <c r="KC31" s="91"/>
      <c r="KD31" s="92"/>
      <c r="KE31" s="93">
        <v>29</v>
      </c>
      <c r="KF31" s="87" t="str">
        <f t="array" ref="KF31">IFERROR(INDEX(조사표[],SMALL(IF((KJ$1=조사표[개체번호])*(KM$1=조사표[줄기번호])*(KE31=조사표[개화마디]),ROW(조사표[조사일자])-ROW(생육조사!$P$2)+1),1),2),"")</f>
        <v/>
      </c>
      <c r="KG31" s="87" t="str">
        <f t="array" ref="KG31">IFERROR(INDEX(조사표[],SMALL(IF((KJ$1=조사표[개체번호])*(KM$1=조사표[줄기번호])*(KE31=조사표[착과마디]),ROW(조사표[조사일자])-ROW(생육조사!$P$2)+1),1),2),"")</f>
        <v/>
      </c>
      <c r="KH31" s="87" t="str">
        <f t="array" ref="KH31">IFERROR(INDEX(조사표[],SMALL(IF((KJ$1=조사표[개체번호])*(KM$1=조사표[줄기번호])*(KE31=조사표[열매마디]),ROW(조사표[조사일자])-ROW(생육조사!$P$2)+1),1),2),"")</f>
        <v/>
      </c>
      <c r="KI31" s="87" t="str">
        <f t="array" ref="KI31">IFERROR(INDEX(조사표[],SMALL(IF((KJ$1=조사표[개체번호])*(KM$1=조사표[줄기번호])*(KE31=조사표[수확마디]),ROW(조사표[조사일자])-ROW(생육조사!$P$2)+1),1),2),"")</f>
        <v/>
      </c>
      <c r="KJ31" s="90"/>
      <c r="KK31" s="90"/>
      <c r="KL31" s="91"/>
      <c r="KM31" s="91"/>
      <c r="KN31" s="92"/>
    </row>
    <row r="32" spans="1:300">
      <c r="A32" s="15">
        <v>30</v>
      </c>
      <c r="B32" s="6" t="str">
        <f t="array" ref="B32">IFERROR(INDEX(조사표[],SMALL(IF((F$1=조사표[개체번호])*(I$1=조사표[줄기번호])*(A32=조사표[개화마디]),ROW(조사표[조사일자])-ROW(생육조사!$P$2)+1),1),2),"")</f>
        <v/>
      </c>
      <c r="C32" s="6" t="str">
        <f t="array" ref="C32">IFERROR(INDEX(조사표[],SMALL(IF((F$1=조사표[개체번호])*(I$1=조사표[줄기번호])*(A32=조사표[착과마디]),ROW(조사표[조사일자])-ROW(생육조사!$P$2)+1),1),2),"")</f>
        <v/>
      </c>
      <c r="D32" s="6" t="str">
        <f t="array" ref="D32">IFERROR(INDEX(조사표[],SMALL(IF((F$1=조사표[개체번호])*(I$1=조사표[줄기번호])*(A32=조사표[열매마디]),ROW(조사표[조사일자])-ROW(생육조사!$P$2)+1),1),2),"")</f>
        <v/>
      </c>
      <c r="E32" s="6" t="str">
        <f t="array" ref="E32">IFERROR(INDEX(조사표[],SMALL(IF((F$1=조사표[개체번호])*(I$1=조사표[줄기번호])*(A32=조사표[수확마디]),ROW(조사표[조사일자])-ROW(생육조사!$P$2)+1),1),2),"")</f>
        <v/>
      </c>
      <c r="F32" s="19"/>
      <c r="G32" s="19"/>
      <c r="H32" s="20"/>
      <c r="I32" s="20"/>
      <c r="J32" s="21"/>
      <c r="K32" s="86">
        <v>30</v>
      </c>
      <c r="L32" s="6" t="str">
        <f t="array" ref="L32">IFERROR(INDEX(조사표[],SMALL(IF((P$1=조사표[개체번호])*(S$1=조사표[줄기번호])*(K32=조사표[개화마디]),ROW(조사표[조사일자])-ROW(생육조사!$P$2)+1),1),2),"")</f>
        <v/>
      </c>
      <c r="M32" s="6" t="str">
        <f t="array" ref="M32">IFERROR(INDEX(조사표[],SMALL(IF((P$1=조사표[개체번호])*(S$1=조사표[줄기번호])*(K32=조사표[착과마디]),ROW(조사표[조사일자])-ROW(생육조사!$P$2)+1),1),2),"")</f>
        <v/>
      </c>
      <c r="N32" s="6" t="str">
        <f t="array" ref="N32">IFERROR(INDEX(조사표[],SMALL(IF((P$1=조사표[개체번호])*(S$1=조사표[줄기번호])*(K32=조사표[열매마디]),ROW(조사표[조사일자])-ROW(생육조사!$P$2)+1),1),2),"")</f>
        <v/>
      </c>
      <c r="O32" s="6" t="str">
        <f t="array" ref="O32">IFERROR(INDEX(조사표[],SMALL(IF((P$1=조사표[개체번호])*(S$1=조사표[줄기번호])*(K32=조사표[수확마디]),ROW(조사표[조사일자])-ROW(생육조사!$P$2)+1),1),2),"")</f>
        <v/>
      </c>
      <c r="P32" s="19"/>
      <c r="Q32" s="19"/>
      <c r="R32" s="20"/>
      <c r="S32" s="20"/>
      <c r="T32" s="21"/>
      <c r="U32" s="88">
        <v>30</v>
      </c>
      <c r="V32" s="87" t="str">
        <f t="array" ref="V32">IFERROR(INDEX(조사표[],SMALL(IF((Z$1=조사표[개체번호])*(AC$1=조사표[줄기번호])*(U32=조사표[개화마디]),ROW(조사표[조사일자])-ROW(생육조사!$P$2)+1),1),2),"")</f>
        <v/>
      </c>
      <c r="W32" s="87" t="str">
        <f t="array" ref="W32">IFERROR(INDEX(조사표[],SMALL(IF((Z$1=조사표[개체번호])*(AC$1=조사표[줄기번호])*(U32=조사표[착과마디]),ROW(조사표[조사일자])-ROW(생육조사!$P$2)+1),1),2),"")</f>
        <v/>
      </c>
      <c r="X32" s="87" t="str">
        <f t="array" ref="X32">IFERROR(INDEX(조사표[],SMALL(IF((Z$1=조사표[개체번호])*(AC$1=조사표[줄기번호])*(U32=조사표[열매마디]),ROW(조사표[조사일자])-ROW(생육조사!$P$2)+1),1),2),"")</f>
        <v/>
      </c>
      <c r="Y32" s="87" t="str">
        <f t="array" ref="Y32">IFERROR(INDEX(조사표[],SMALL(IF((Z$1=조사표[개체번호])*(AC$1=조사표[줄기번호])*(U32=조사표[수확마디]),ROW(조사표[조사일자])-ROW(생육조사!$P$2)+1),1),2),"")</f>
        <v/>
      </c>
      <c r="Z32" s="90"/>
      <c r="AA32" s="90"/>
      <c r="AB32" s="91"/>
      <c r="AC32" s="91"/>
      <c r="AD32" s="92"/>
      <c r="AE32" s="88">
        <v>30</v>
      </c>
      <c r="AF32" s="87" t="str">
        <f t="array" ref="AF32">IFERROR(INDEX(조사표[],SMALL(IF((AJ$1=조사표[개체번호])*(AM$1=조사표[줄기번호])*(AE32=조사표[개화마디]),ROW(조사표[조사일자])-ROW(생육조사!$P$2)+1),1),2),"")</f>
        <v/>
      </c>
      <c r="AG32" s="87" t="str">
        <f t="array" ref="AG32">IFERROR(INDEX(조사표[],SMALL(IF((AJ$1=조사표[개체번호])*(AM$1=조사표[줄기번호])*(AE32=조사표[착과마디]),ROW(조사표[조사일자])-ROW(생육조사!$P$2)+1),1),2),"")</f>
        <v/>
      </c>
      <c r="AH32" s="87" t="str">
        <f t="array" ref="AH32">IFERROR(INDEX(조사표[],SMALL(IF((AJ$1=조사표[개체번호])*(AM$1=조사표[줄기번호])*(AE32=조사표[열매마디]),ROW(조사표[조사일자])-ROW(생육조사!$P$2)+1),1),2),"")</f>
        <v/>
      </c>
      <c r="AI32" s="87" t="str">
        <f t="array" ref="AI32">IFERROR(INDEX(조사표[],SMALL(IF((AJ$1=조사표[개체번호])*(AM$1=조사표[줄기번호])*(AE32=조사표[수확마디]),ROW(조사표[조사일자])-ROW(생육조사!$P$2)+1),1),2),"")</f>
        <v/>
      </c>
      <c r="AJ32" s="90"/>
      <c r="AK32" s="90"/>
      <c r="AL32" s="91"/>
      <c r="AM32" s="91"/>
      <c r="AN32" s="92"/>
      <c r="AO32" s="88">
        <v>30</v>
      </c>
      <c r="AP32" s="87" t="str">
        <f t="array" ref="AP32">IFERROR(INDEX(조사표[],SMALL(IF((AT$1=조사표[개체번호])*(AW$1=조사표[줄기번호])*(AO32=조사표[개화마디]),ROW(조사표[조사일자])-ROW(생육조사!$P$2)+1),1),2),"")</f>
        <v/>
      </c>
      <c r="AQ32" s="87" t="str">
        <f t="array" ref="AQ32">IFERROR(INDEX(조사표[],SMALL(IF((AT$1=조사표[개체번호])*(AW$1=조사표[줄기번호])*(AO32=조사표[착과마디]),ROW(조사표[조사일자])-ROW(생육조사!$P$2)+1),1),2),"")</f>
        <v/>
      </c>
      <c r="AR32" s="87" t="str">
        <f t="array" ref="AR32">IFERROR(INDEX(조사표[],SMALL(IF((AT$1=조사표[개체번호])*(AW$1=조사표[줄기번호])*(AO32=조사표[열매마디]),ROW(조사표[조사일자])-ROW(생육조사!$P$2)+1),1),2),"")</f>
        <v/>
      </c>
      <c r="AS32" s="87" t="str">
        <f t="array" ref="AS32">IFERROR(INDEX(조사표[],SMALL(IF((AT$1=조사표[개체번호])*(AW$1=조사표[줄기번호])*(AO32=조사표[수확마디]),ROW(조사표[조사일자])-ROW(생육조사!$P$2)+1),1),2),"")</f>
        <v/>
      </c>
      <c r="AT32" s="90"/>
      <c r="AU32" s="90"/>
      <c r="AV32" s="91"/>
      <c r="AW32" s="91"/>
      <c r="AX32" s="92"/>
      <c r="AY32" s="88">
        <v>30</v>
      </c>
      <c r="AZ32" s="87" t="str">
        <f t="array" ref="AZ32">IFERROR(INDEX(조사표[],SMALL(IF((BD$1=조사표[개체번호])*(BG$1=조사표[줄기번호])*(AY32=조사표[개화마디]),ROW(조사표[조사일자])-ROW(생육조사!$P$2)+1),1),2),"")</f>
        <v/>
      </c>
      <c r="BA32" s="87" t="str">
        <f t="array" ref="BA32">IFERROR(INDEX(조사표[],SMALL(IF((BD$1=조사표[개체번호])*(BG$1=조사표[줄기번호])*(AY32=조사표[착과마디]),ROW(조사표[조사일자])-ROW(생육조사!$P$2)+1),1),2),"")</f>
        <v/>
      </c>
      <c r="BB32" s="87" t="str">
        <f t="array" ref="BB32">IFERROR(INDEX(조사표[],SMALL(IF((BD$1=조사표[개체번호])*(BG$1=조사표[줄기번호])*(AY32=조사표[열매마디]),ROW(조사표[조사일자])-ROW(생육조사!$P$2)+1),1),2),"")</f>
        <v/>
      </c>
      <c r="BC32" s="87" t="str">
        <f t="array" ref="BC32">IFERROR(INDEX(조사표[],SMALL(IF((BD$1=조사표[개체번호])*(BG$1=조사표[줄기번호])*(AY32=조사표[수확마디]),ROW(조사표[조사일자])-ROW(생육조사!$P$2)+1),1),2),"")</f>
        <v/>
      </c>
      <c r="BD32" s="90"/>
      <c r="BE32" s="90"/>
      <c r="BF32" s="91"/>
      <c r="BG32" s="91"/>
      <c r="BH32" s="92"/>
      <c r="BI32" s="88">
        <v>30</v>
      </c>
      <c r="BJ32" s="87" t="str">
        <f t="array" ref="BJ32">IFERROR(INDEX(조사표[],SMALL(IF((BN$1=조사표[개체번호])*(BQ$1=조사표[줄기번호])*(BI32=조사표[개화마디]),ROW(조사표[조사일자])-ROW(생육조사!$P$2)+1),1),2),"")</f>
        <v/>
      </c>
      <c r="BK32" s="87" t="str">
        <f t="array" ref="BK32">IFERROR(INDEX(조사표[],SMALL(IF((BN$1=조사표[개체번호])*(BQ$1=조사표[줄기번호])*(BI32=조사표[착과마디]),ROW(조사표[조사일자])-ROW(생육조사!$P$2)+1),1),2),"")</f>
        <v/>
      </c>
      <c r="BL32" s="87" t="str">
        <f t="array" ref="BL32">IFERROR(INDEX(조사표[],SMALL(IF((BN$1=조사표[개체번호])*(BQ$1=조사표[줄기번호])*(BI32=조사표[열매마디]),ROW(조사표[조사일자])-ROW(생육조사!$P$2)+1),1),2),"")</f>
        <v/>
      </c>
      <c r="BM32" s="87" t="str">
        <f t="array" ref="BM32">IFERROR(INDEX(조사표[],SMALL(IF((BN$1=조사표[개체번호])*(BQ$1=조사표[줄기번호])*(BI32=조사표[수확마디]),ROW(조사표[조사일자])-ROW(생육조사!$P$2)+1),1),2),"")</f>
        <v/>
      </c>
      <c r="BN32" s="90"/>
      <c r="BO32" s="90"/>
      <c r="BP32" s="91"/>
      <c r="BQ32" s="91"/>
      <c r="BR32" s="92"/>
      <c r="BS32" s="88">
        <v>30</v>
      </c>
      <c r="BT32" s="87" t="str">
        <f t="array" ref="BT32">IFERROR(INDEX(조사표[],SMALL(IF((BX$1=조사표[개체번호])*(CA$1=조사표[줄기번호])*(BS32=조사표[개화마디]),ROW(조사표[조사일자])-ROW(생육조사!$P$2)+1),1),2),"")</f>
        <v/>
      </c>
      <c r="BU32" s="87" t="str">
        <f t="array" ref="BU32">IFERROR(INDEX(조사표[],SMALL(IF((BX$1=조사표[개체번호])*(CA$1=조사표[줄기번호])*(BS32=조사표[착과마디]),ROW(조사표[조사일자])-ROW(생육조사!$P$2)+1),1),2),"")</f>
        <v/>
      </c>
      <c r="BV32" s="87" t="str">
        <f t="array" ref="BV32">IFERROR(INDEX(조사표[],SMALL(IF((BX$1=조사표[개체번호])*(CA$1=조사표[줄기번호])*(BS32=조사표[열매마디]),ROW(조사표[조사일자])-ROW(생육조사!$P$2)+1),1),2),"")</f>
        <v/>
      </c>
      <c r="BW32" s="87" t="str">
        <f t="array" ref="BW32">IFERROR(INDEX(조사표[],SMALL(IF((BX$1=조사표[개체번호])*(CA$1=조사표[줄기번호])*(BS32=조사표[수확마디]),ROW(조사표[조사일자])-ROW(생육조사!$P$2)+1),1),2),"")</f>
        <v/>
      </c>
      <c r="BX32" s="90"/>
      <c r="BY32" s="90"/>
      <c r="BZ32" s="91"/>
      <c r="CA32" s="91"/>
      <c r="CB32" s="92"/>
      <c r="CC32" s="88">
        <v>30</v>
      </c>
      <c r="CD32" s="87" t="str">
        <f t="array" ref="CD32">IFERROR(INDEX(조사표[],SMALL(IF((CH$1=조사표[개체번호])*(CK$1=조사표[줄기번호])*(CC32=조사표[개화마디]),ROW(조사표[조사일자])-ROW(생육조사!$P$2)+1),1),2),"")</f>
        <v/>
      </c>
      <c r="CE32" s="87" t="str">
        <f t="array" ref="CE32">IFERROR(INDEX(조사표[],SMALL(IF((CH$1=조사표[개체번호])*(CK$1=조사표[줄기번호])*(CC32=조사표[착과마디]),ROW(조사표[조사일자])-ROW(생육조사!$P$2)+1),1),2),"")</f>
        <v/>
      </c>
      <c r="CF32" s="87" t="str">
        <f t="array" ref="CF32">IFERROR(INDEX(조사표[],SMALL(IF((CH$1=조사표[개체번호])*(CK$1=조사표[줄기번호])*(CC32=조사표[열매마디]),ROW(조사표[조사일자])-ROW(생육조사!$P$2)+1),1),2),"")</f>
        <v/>
      </c>
      <c r="CG32" s="87" t="str">
        <f t="array" ref="CG32">IFERROR(INDEX(조사표[],SMALL(IF((CH$1=조사표[개체번호])*(CK$1=조사표[줄기번호])*(CC32=조사표[수확마디]),ROW(조사표[조사일자])-ROW(생육조사!$P$2)+1),1),2),"")</f>
        <v/>
      </c>
      <c r="CH32" s="90"/>
      <c r="CI32" s="90"/>
      <c r="CJ32" s="91"/>
      <c r="CK32" s="91"/>
      <c r="CL32" s="92"/>
      <c r="CM32" s="88">
        <v>30</v>
      </c>
      <c r="CN32" s="87" t="str">
        <f t="array" ref="CN32">IFERROR(INDEX(조사표[],SMALL(IF((CR$1=조사표[개체번호])*(CU$1=조사표[줄기번호])*(CM32=조사표[개화마디]),ROW(조사표[조사일자])-ROW(생육조사!$P$2)+1),1),2),"")</f>
        <v/>
      </c>
      <c r="CO32" s="87" t="str">
        <f t="array" ref="CO32">IFERROR(INDEX(조사표[],SMALL(IF((CR$1=조사표[개체번호])*(CU$1=조사표[줄기번호])*(CM32=조사표[착과마디]),ROW(조사표[조사일자])-ROW(생육조사!$P$2)+1),1),2),"")</f>
        <v/>
      </c>
      <c r="CP32" s="87" t="str">
        <f t="array" ref="CP32">IFERROR(INDEX(조사표[],SMALL(IF((CR$1=조사표[개체번호])*(CU$1=조사표[줄기번호])*(CM32=조사표[열매마디]),ROW(조사표[조사일자])-ROW(생육조사!$P$2)+1),1),2),"")</f>
        <v/>
      </c>
      <c r="CQ32" s="87" t="str">
        <f t="array" ref="CQ32">IFERROR(INDEX(조사표[],SMALL(IF((CR$1=조사표[개체번호])*(CU$1=조사표[줄기번호])*(CM32=조사표[수확마디]),ROW(조사표[조사일자])-ROW(생육조사!$P$2)+1),1),2),"")</f>
        <v/>
      </c>
      <c r="CR32" s="90"/>
      <c r="CS32" s="90"/>
      <c r="CT32" s="91"/>
      <c r="CU32" s="91"/>
      <c r="CV32" s="92"/>
      <c r="CW32" s="88">
        <v>30</v>
      </c>
      <c r="CX32" s="87" t="str">
        <f t="array" ref="CX32">IFERROR(INDEX(조사표[],SMALL(IF((DB$1=조사표[개체번호])*(DE$1=조사표[줄기번호])*(CW32=조사표[개화마디]),ROW(조사표[조사일자])-ROW(생육조사!$P$2)+1),1),2),"")</f>
        <v/>
      </c>
      <c r="CY32" s="87" t="str">
        <f t="array" ref="CY32">IFERROR(INDEX(조사표[],SMALL(IF((DB$1=조사표[개체번호])*(DE$1=조사표[줄기번호])*(CW32=조사표[착과마디]),ROW(조사표[조사일자])-ROW(생육조사!$P$2)+1),1),2),"")</f>
        <v/>
      </c>
      <c r="CZ32" s="87" t="str">
        <f t="array" ref="CZ32">IFERROR(INDEX(조사표[],SMALL(IF((DB$1=조사표[개체번호])*(DE$1=조사표[줄기번호])*(CW32=조사표[열매마디]),ROW(조사표[조사일자])-ROW(생육조사!$P$2)+1),1),2),"")</f>
        <v/>
      </c>
      <c r="DA32" s="87" t="str">
        <f t="array" ref="DA32">IFERROR(INDEX(조사표[],SMALL(IF((DB$1=조사표[개체번호])*(DE$1=조사표[줄기번호])*(CW32=조사표[수확마디]),ROW(조사표[조사일자])-ROW(생육조사!$P$2)+1),1),2),"")</f>
        <v/>
      </c>
      <c r="DB32" s="90"/>
      <c r="DC32" s="90"/>
      <c r="DD32" s="91"/>
      <c r="DE32" s="91"/>
      <c r="DF32" s="92"/>
      <c r="DG32" s="88">
        <v>30</v>
      </c>
      <c r="DH32" s="87" t="str">
        <f t="array" ref="DH32">IFERROR(INDEX(조사표[],SMALL(IF((DL$1=조사표[개체번호])*(DO$1=조사표[줄기번호])*(DG32=조사표[개화마디]),ROW(조사표[조사일자])-ROW(생육조사!$P$2)+1),1),2),"")</f>
        <v/>
      </c>
      <c r="DI32" s="87" t="str">
        <f t="array" ref="DI32">IFERROR(INDEX(조사표[],SMALL(IF((DL$1=조사표[개체번호])*(DO$1=조사표[줄기번호])*(DG32=조사표[착과마디]),ROW(조사표[조사일자])-ROW(생육조사!$P$2)+1),1),2),"")</f>
        <v/>
      </c>
      <c r="DJ32" s="87" t="str">
        <f t="array" ref="DJ32">IFERROR(INDEX(조사표[],SMALL(IF((DL$1=조사표[개체번호])*(DO$1=조사표[줄기번호])*(DG32=조사표[열매마디]),ROW(조사표[조사일자])-ROW(생육조사!$P$2)+1),1),2),"")</f>
        <v/>
      </c>
      <c r="DK32" s="87" t="str">
        <f t="array" ref="DK32">IFERROR(INDEX(조사표[],SMALL(IF((DL$1=조사표[개체번호])*(DO$1=조사표[줄기번호])*(DG32=조사표[수확마디]),ROW(조사표[조사일자])-ROW(생육조사!$P$2)+1),1),2),"")</f>
        <v/>
      </c>
      <c r="DL32" s="90"/>
      <c r="DM32" s="90"/>
      <c r="DN32" s="91"/>
      <c r="DO32" s="91"/>
      <c r="DP32" s="92"/>
      <c r="DQ32" s="88">
        <v>30</v>
      </c>
      <c r="DR32" s="87" t="str">
        <f t="array" ref="DR32">IFERROR(INDEX(조사표[],SMALL(IF((DV$1=조사표[개체번호])*(DY$1=조사표[줄기번호])*(DQ32=조사표[개화마디]),ROW(조사표[조사일자])-ROW(생육조사!$P$2)+1),1),2),"")</f>
        <v/>
      </c>
      <c r="DS32" s="87" t="str">
        <f t="array" ref="DS32">IFERROR(INDEX(조사표[],SMALL(IF((DV$1=조사표[개체번호])*(DY$1=조사표[줄기번호])*(DQ32=조사표[착과마디]),ROW(조사표[조사일자])-ROW(생육조사!$P$2)+1),1),2),"")</f>
        <v/>
      </c>
      <c r="DT32" s="87" t="str">
        <f t="array" ref="DT32">IFERROR(INDEX(조사표[],SMALL(IF((DV$1=조사표[개체번호])*(DY$1=조사표[줄기번호])*(DQ32=조사표[열매마디]),ROW(조사표[조사일자])-ROW(생육조사!$P$2)+1),1),2),"")</f>
        <v/>
      </c>
      <c r="DU32" s="87" t="str">
        <f t="array" ref="DU32">IFERROR(INDEX(조사표[],SMALL(IF((DV$1=조사표[개체번호])*(DY$1=조사표[줄기번호])*(DQ32=조사표[수확마디]),ROW(조사표[조사일자])-ROW(생육조사!$P$2)+1),1),2),"")</f>
        <v/>
      </c>
      <c r="DV32" s="90"/>
      <c r="DW32" s="90"/>
      <c r="DX32" s="91"/>
      <c r="DY32" s="91"/>
      <c r="DZ32" s="92"/>
      <c r="EA32" s="88">
        <v>30</v>
      </c>
      <c r="EB32" s="87" t="str">
        <f t="array" ref="EB32">IFERROR(INDEX(조사표[],SMALL(IF((EF$1=조사표[개체번호])*(EI$1=조사표[줄기번호])*(EA32=조사표[개화마디]),ROW(조사표[조사일자])-ROW(생육조사!$P$2)+1),1),2),"")</f>
        <v/>
      </c>
      <c r="EC32" s="87" t="str">
        <f t="array" ref="EC32">IFERROR(INDEX(조사표[],SMALL(IF((EF$1=조사표[개체번호])*(EI$1=조사표[줄기번호])*(EA32=조사표[착과마디]),ROW(조사표[조사일자])-ROW(생육조사!$P$2)+1),1),2),"")</f>
        <v/>
      </c>
      <c r="ED32" s="87" t="str">
        <f t="array" ref="ED32">IFERROR(INDEX(조사표[],SMALL(IF((EF$1=조사표[개체번호])*(EI$1=조사표[줄기번호])*(EA32=조사표[열매마디]),ROW(조사표[조사일자])-ROW(생육조사!$P$2)+1),1),2),"")</f>
        <v/>
      </c>
      <c r="EE32" s="87" t="str">
        <f t="array" ref="EE32">IFERROR(INDEX(조사표[],SMALL(IF((EF$1=조사표[개체번호])*(EI$1=조사표[줄기번호])*(EA32=조사표[수확마디]),ROW(조사표[조사일자])-ROW(생육조사!$P$2)+1),1),2),"")</f>
        <v/>
      </c>
      <c r="EF32" s="90"/>
      <c r="EG32" s="90"/>
      <c r="EH32" s="91"/>
      <c r="EI32" s="91"/>
      <c r="EJ32" s="92"/>
      <c r="EK32" s="88">
        <v>30</v>
      </c>
      <c r="EL32" s="87" t="str">
        <f t="array" ref="EL32">IFERROR(INDEX(조사표[],SMALL(IF((EP$1=조사표[개체번호])*(ES$1=조사표[줄기번호])*(EK32=조사표[개화마디]),ROW(조사표[조사일자])-ROW(생육조사!$P$2)+1),1),2),"")</f>
        <v/>
      </c>
      <c r="EM32" s="87" t="str">
        <f t="array" ref="EM32">IFERROR(INDEX(조사표[],SMALL(IF((EP$1=조사표[개체번호])*(ES$1=조사표[줄기번호])*(EK32=조사표[착과마디]),ROW(조사표[조사일자])-ROW(생육조사!$P$2)+1),1),2),"")</f>
        <v/>
      </c>
      <c r="EN32" s="87" t="str">
        <f t="array" ref="EN32">IFERROR(INDEX(조사표[],SMALL(IF((EP$1=조사표[개체번호])*(ES$1=조사표[줄기번호])*(EK32=조사표[열매마디]),ROW(조사표[조사일자])-ROW(생육조사!$P$2)+1),1),2),"")</f>
        <v/>
      </c>
      <c r="EO32" s="87" t="str">
        <f t="array" ref="EO32">IFERROR(INDEX(조사표[],SMALL(IF((EP$1=조사표[개체번호])*(ES$1=조사표[줄기번호])*(EK32=조사표[수확마디]),ROW(조사표[조사일자])-ROW(생육조사!$P$2)+1),1),2),"")</f>
        <v/>
      </c>
      <c r="EP32" s="90"/>
      <c r="EQ32" s="90"/>
      <c r="ER32" s="91"/>
      <c r="ES32" s="91"/>
      <c r="ET32" s="92"/>
      <c r="EU32" s="88">
        <v>30</v>
      </c>
      <c r="EV32" s="87" t="str">
        <f t="array" ref="EV32">IFERROR(INDEX(조사표[],SMALL(IF((EZ$1=조사표[개체번호])*(FC$1=조사표[줄기번호])*(EU32=조사표[개화마디]),ROW(조사표[조사일자])-ROW(생육조사!$P$2)+1),1),2),"")</f>
        <v/>
      </c>
      <c r="EW32" s="87" t="str">
        <f t="array" ref="EW32">IFERROR(INDEX(조사표[],SMALL(IF((EZ$1=조사표[개체번호])*(FC$1=조사표[줄기번호])*(EU32=조사표[착과마디]),ROW(조사표[조사일자])-ROW(생육조사!$P$2)+1),1),2),"")</f>
        <v/>
      </c>
      <c r="EX32" s="87" t="str">
        <f t="array" ref="EX32">IFERROR(INDEX(조사표[],SMALL(IF((EZ$1=조사표[개체번호])*(FC$1=조사표[줄기번호])*(EU32=조사표[열매마디]),ROW(조사표[조사일자])-ROW(생육조사!$P$2)+1),1),2),"")</f>
        <v/>
      </c>
      <c r="EY32" s="87" t="str">
        <f t="array" ref="EY32">IFERROR(INDEX(조사표[],SMALL(IF((EZ$1=조사표[개체번호])*(FC$1=조사표[줄기번호])*(EU32=조사표[수확마디]),ROW(조사표[조사일자])-ROW(생육조사!$P$2)+1),1),2),"")</f>
        <v/>
      </c>
      <c r="EZ32" s="90"/>
      <c r="FA32" s="90"/>
      <c r="FB32" s="91"/>
      <c r="FC32" s="91"/>
      <c r="FD32" s="92"/>
      <c r="FE32" s="88">
        <v>30</v>
      </c>
      <c r="FF32" s="87" t="str">
        <f t="array" ref="FF32">IFERROR(INDEX(조사표[],SMALL(IF((FJ$1=조사표[개체번호])*(FM$1=조사표[줄기번호])*(FE32=조사표[개화마디]),ROW(조사표[조사일자])-ROW(생육조사!$P$2)+1),1),2),"")</f>
        <v/>
      </c>
      <c r="FG32" s="87" t="str">
        <f t="array" ref="FG32">IFERROR(INDEX(조사표[],SMALL(IF((FJ$1=조사표[개체번호])*(FM$1=조사표[줄기번호])*(FE32=조사표[착과마디]),ROW(조사표[조사일자])-ROW(생육조사!$P$2)+1),1),2),"")</f>
        <v/>
      </c>
      <c r="FH32" s="87" t="str">
        <f t="array" ref="FH32">IFERROR(INDEX(조사표[],SMALL(IF((FJ$1=조사표[개체번호])*(FM$1=조사표[줄기번호])*(FE32=조사표[열매마디]),ROW(조사표[조사일자])-ROW(생육조사!$P$2)+1),1),2),"")</f>
        <v/>
      </c>
      <c r="FI32" s="87" t="str">
        <f t="array" ref="FI32">IFERROR(INDEX(조사표[],SMALL(IF((FJ$1=조사표[개체번호])*(FM$1=조사표[줄기번호])*(FE32=조사표[수확마디]),ROW(조사표[조사일자])-ROW(생육조사!$P$2)+1),1),2),"")</f>
        <v/>
      </c>
      <c r="FJ32" s="90"/>
      <c r="FK32" s="90"/>
      <c r="FL32" s="91"/>
      <c r="FM32" s="91"/>
      <c r="FN32" s="92"/>
      <c r="FO32" s="88">
        <v>30</v>
      </c>
      <c r="FP32" s="87" t="str">
        <f t="array" ref="FP32">IFERROR(INDEX(조사표[],SMALL(IF((FT$1=조사표[개체번호])*(FW$1=조사표[줄기번호])*(FO32=조사표[개화마디]),ROW(조사표[조사일자])-ROW(생육조사!$P$2)+1),1),2),"")</f>
        <v/>
      </c>
      <c r="FQ32" s="87" t="str">
        <f t="array" ref="FQ32">IFERROR(INDEX(조사표[],SMALL(IF((FT$1=조사표[개체번호])*(FW$1=조사표[줄기번호])*(FO32=조사표[착과마디]),ROW(조사표[조사일자])-ROW(생육조사!$P$2)+1),1),2),"")</f>
        <v/>
      </c>
      <c r="FR32" s="87" t="str">
        <f t="array" ref="FR32">IFERROR(INDEX(조사표[],SMALL(IF((FT$1=조사표[개체번호])*(FW$1=조사표[줄기번호])*(FO32=조사표[열매마디]),ROW(조사표[조사일자])-ROW(생육조사!$P$2)+1),1),2),"")</f>
        <v/>
      </c>
      <c r="FS32" s="87" t="str">
        <f t="array" ref="FS32">IFERROR(INDEX(조사표[],SMALL(IF((FT$1=조사표[개체번호])*(FW$1=조사표[줄기번호])*(FO32=조사표[수확마디]),ROW(조사표[조사일자])-ROW(생육조사!$P$2)+1),1),2),"")</f>
        <v/>
      </c>
      <c r="FT32" s="90"/>
      <c r="FU32" s="90"/>
      <c r="FV32" s="91"/>
      <c r="FW32" s="91"/>
      <c r="FX32" s="92"/>
      <c r="FY32" s="88">
        <v>30</v>
      </c>
      <c r="FZ32" s="87" t="str">
        <f t="array" ref="FZ32">IFERROR(INDEX(조사표[],SMALL(IF((GD$1=조사표[개체번호])*(GG$1=조사표[줄기번호])*(FY32=조사표[개화마디]),ROW(조사표[조사일자])-ROW(생육조사!$P$2)+1),1),2),"")</f>
        <v/>
      </c>
      <c r="GA32" s="87" t="str">
        <f t="array" ref="GA32">IFERROR(INDEX(조사표[],SMALL(IF((GD$1=조사표[개체번호])*(GG$1=조사표[줄기번호])*(FY32=조사표[착과마디]),ROW(조사표[조사일자])-ROW(생육조사!$P$2)+1),1),2),"")</f>
        <v/>
      </c>
      <c r="GB32" s="87" t="str">
        <f t="array" ref="GB32">IFERROR(INDEX(조사표[],SMALL(IF((GD$1=조사표[개체번호])*(GG$1=조사표[줄기번호])*(FY32=조사표[열매마디]),ROW(조사표[조사일자])-ROW(생육조사!$P$2)+1),1),2),"")</f>
        <v/>
      </c>
      <c r="GC32" s="87" t="str">
        <f t="array" ref="GC32">IFERROR(INDEX(조사표[],SMALL(IF((GD$1=조사표[개체번호])*(GG$1=조사표[줄기번호])*(FY32=조사표[수확마디]),ROW(조사표[조사일자])-ROW(생육조사!$P$2)+1),1),2),"")</f>
        <v/>
      </c>
      <c r="GD32" s="90"/>
      <c r="GE32" s="90"/>
      <c r="GF32" s="91"/>
      <c r="GG32" s="91"/>
      <c r="GH32" s="92"/>
      <c r="GI32" s="88">
        <v>30</v>
      </c>
      <c r="GJ32" s="87" t="str">
        <f t="array" ref="GJ32">IFERROR(INDEX(조사표[],SMALL(IF((GN$1=조사표[개체번호])*(GQ$1=조사표[줄기번호])*(GI32=조사표[개화마디]),ROW(조사표[조사일자])-ROW(생육조사!$P$2)+1),1),2),"")</f>
        <v/>
      </c>
      <c r="GK32" s="87" t="str">
        <f t="array" ref="GK32">IFERROR(INDEX(조사표[],SMALL(IF((GN$1=조사표[개체번호])*(GQ$1=조사표[줄기번호])*(GI32=조사표[착과마디]),ROW(조사표[조사일자])-ROW(생육조사!$P$2)+1),1),2),"")</f>
        <v/>
      </c>
      <c r="GL32" s="87" t="str">
        <f t="array" ref="GL32">IFERROR(INDEX(조사표[],SMALL(IF((GN$1=조사표[개체번호])*(GQ$1=조사표[줄기번호])*(GI32=조사표[열매마디]),ROW(조사표[조사일자])-ROW(생육조사!$P$2)+1),1),2),"")</f>
        <v/>
      </c>
      <c r="GM32" s="87" t="str">
        <f t="array" ref="GM32">IFERROR(INDEX(조사표[],SMALL(IF((GN$1=조사표[개체번호])*(GQ$1=조사표[줄기번호])*(GI32=조사표[수확마디]),ROW(조사표[조사일자])-ROW(생육조사!$P$2)+1),1),2),"")</f>
        <v/>
      </c>
      <c r="GN32" s="90"/>
      <c r="GO32" s="90"/>
      <c r="GP32" s="91"/>
      <c r="GQ32" s="91"/>
      <c r="GR32" s="92"/>
      <c r="GS32" s="88">
        <v>30</v>
      </c>
      <c r="GT32" s="87" t="str">
        <f t="array" ref="GT32">IFERROR(INDEX(조사표[],SMALL(IF((GX$1=조사표[개체번호])*(HA$1=조사표[줄기번호])*(GS32=조사표[개화마디]),ROW(조사표[조사일자])-ROW(생육조사!$P$2)+1),1),2),"")</f>
        <v/>
      </c>
      <c r="GU32" s="87" t="str">
        <f t="array" ref="GU32">IFERROR(INDEX(조사표[],SMALL(IF((GX$1=조사표[개체번호])*(HA$1=조사표[줄기번호])*(GS32=조사표[착과마디]),ROW(조사표[조사일자])-ROW(생육조사!$P$2)+1),1),2),"")</f>
        <v/>
      </c>
      <c r="GV32" s="87" t="str">
        <f t="array" ref="GV32">IFERROR(INDEX(조사표[],SMALL(IF((GX$1=조사표[개체번호])*(HA$1=조사표[줄기번호])*(GS32=조사표[열매마디]),ROW(조사표[조사일자])-ROW(생육조사!$P$2)+1),1),2),"")</f>
        <v/>
      </c>
      <c r="GW32" s="87" t="str">
        <f t="array" ref="GW32">IFERROR(INDEX(조사표[],SMALL(IF((GX$1=조사표[개체번호])*(HA$1=조사표[줄기번호])*(GS32=조사표[수확마디]),ROW(조사표[조사일자])-ROW(생육조사!$P$2)+1),1),2),"")</f>
        <v/>
      </c>
      <c r="GX32" s="90"/>
      <c r="GY32" s="90"/>
      <c r="GZ32" s="91"/>
      <c r="HA32" s="91"/>
      <c r="HB32" s="92"/>
      <c r="HC32" s="88">
        <v>30</v>
      </c>
      <c r="HD32" s="87" t="str">
        <f t="array" ref="HD32">IFERROR(INDEX(조사표[],SMALL(IF((HH$1=조사표[개체번호])*(HK$1=조사표[줄기번호])*(HC32=조사표[개화마디]),ROW(조사표[조사일자])-ROW(생육조사!$P$2)+1),1),2),"")</f>
        <v/>
      </c>
      <c r="HE32" s="87" t="str">
        <f t="array" ref="HE32">IFERROR(INDEX(조사표[],SMALL(IF((HH$1=조사표[개체번호])*(HK$1=조사표[줄기번호])*(HC32=조사표[착과마디]),ROW(조사표[조사일자])-ROW(생육조사!$P$2)+1),1),2),"")</f>
        <v/>
      </c>
      <c r="HF32" s="87" t="str">
        <f t="array" ref="HF32">IFERROR(INDEX(조사표[],SMALL(IF((HH$1=조사표[개체번호])*(HK$1=조사표[줄기번호])*(HC32=조사표[열매마디]),ROW(조사표[조사일자])-ROW(생육조사!$P$2)+1),1),2),"")</f>
        <v/>
      </c>
      <c r="HG32" s="87" t="str">
        <f t="array" ref="HG32">IFERROR(INDEX(조사표[],SMALL(IF((HH$1=조사표[개체번호])*(HK$1=조사표[줄기번호])*(HC32=조사표[수확마디]),ROW(조사표[조사일자])-ROW(생육조사!$P$2)+1),1),2),"")</f>
        <v/>
      </c>
      <c r="HH32" s="90"/>
      <c r="HI32" s="90"/>
      <c r="HJ32" s="91"/>
      <c r="HK32" s="91"/>
      <c r="HL32" s="92"/>
      <c r="HM32" s="93">
        <v>30</v>
      </c>
      <c r="HN32" s="87" t="str">
        <f t="array" ref="HN32">IFERROR(INDEX(조사표[],SMALL(IF((HR$1=조사표[개체번호])*(HU$1=조사표[줄기번호])*(HM32=조사표[개화마디]),ROW(조사표[조사일자])-ROW(생육조사!$P$2)+1),1),2),"")</f>
        <v/>
      </c>
      <c r="HO32" s="87" t="str">
        <f t="array" ref="HO32">IFERROR(INDEX(조사표[],SMALL(IF((HR$1=조사표[개체번호])*(HU$1=조사표[줄기번호])*(HM32=조사표[착과마디]),ROW(조사표[조사일자])-ROW(생육조사!$P$2)+1),1),2),"")</f>
        <v/>
      </c>
      <c r="HP32" s="87" t="str">
        <f t="array" ref="HP32">IFERROR(INDEX(조사표[],SMALL(IF((HR$1=조사표[개체번호])*(HU$1=조사표[줄기번호])*(HM32=조사표[열매마디]),ROW(조사표[조사일자])-ROW(생육조사!$P$2)+1),1),2),"")</f>
        <v/>
      </c>
      <c r="HQ32" s="87" t="str">
        <f t="array" ref="HQ32">IFERROR(INDEX(조사표[],SMALL(IF((HR$1=조사표[개체번호])*(HU$1=조사표[줄기번호])*(HM32=조사표[수확마디]),ROW(조사표[조사일자])-ROW(생육조사!$P$2)+1),1),2),"")</f>
        <v/>
      </c>
      <c r="HR32" s="90"/>
      <c r="HS32" s="90"/>
      <c r="HT32" s="91"/>
      <c r="HU32" s="91"/>
      <c r="HV32" s="92"/>
      <c r="HW32" s="93">
        <v>30</v>
      </c>
      <c r="HX32" s="87" t="str">
        <f t="array" ref="HX32">IFERROR(INDEX(조사표[],SMALL(IF((IB$1=조사표[개체번호])*(IE$1=조사표[줄기번호])*(HW32=조사표[개화마디]),ROW(조사표[조사일자])-ROW(생육조사!$P$2)+1),1),2),"")</f>
        <v/>
      </c>
      <c r="HY32" s="87" t="str">
        <f t="array" ref="HY32">IFERROR(INDEX(조사표[],SMALL(IF((IB$1=조사표[개체번호])*(IE$1=조사표[줄기번호])*(HW32=조사표[착과마디]),ROW(조사표[조사일자])-ROW(생육조사!$P$2)+1),1),2),"")</f>
        <v/>
      </c>
      <c r="HZ32" s="87" t="str">
        <f t="array" ref="HZ32">IFERROR(INDEX(조사표[],SMALL(IF((IB$1=조사표[개체번호])*(IE$1=조사표[줄기번호])*(HW32=조사표[열매마디]),ROW(조사표[조사일자])-ROW(생육조사!$P$2)+1),1),2),"")</f>
        <v/>
      </c>
      <c r="IA32" s="87" t="str">
        <f t="array" ref="IA32">IFERROR(INDEX(조사표[],SMALL(IF((IB$1=조사표[개체번호])*(IE$1=조사표[줄기번호])*(HW32=조사표[수확마디]),ROW(조사표[조사일자])-ROW(생육조사!$P$2)+1),1),2),"")</f>
        <v/>
      </c>
      <c r="IB32" s="90"/>
      <c r="IC32" s="90"/>
      <c r="ID32" s="91"/>
      <c r="IE32" s="91"/>
      <c r="IF32" s="92"/>
      <c r="IG32" s="93">
        <v>30</v>
      </c>
      <c r="IH32" s="87" t="str">
        <f t="array" ref="IH32">IFERROR(INDEX(조사표[],SMALL(IF((IL$1=조사표[개체번호])*(IO$1=조사표[줄기번호])*(IG32=조사표[개화마디]),ROW(조사표[조사일자])-ROW(생육조사!$P$2)+1),1),2),"")</f>
        <v/>
      </c>
      <c r="II32" s="87" t="str">
        <f t="array" ref="II32">IFERROR(INDEX(조사표[],SMALL(IF((IL$1=조사표[개체번호])*(IO$1=조사표[줄기번호])*(IG32=조사표[착과마디]),ROW(조사표[조사일자])-ROW(생육조사!$P$2)+1),1),2),"")</f>
        <v/>
      </c>
      <c r="IJ32" s="87" t="str">
        <f t="array" ref="IJ32">IFERROR(INDEX(조사표[],SMALL(IF((IL$1=조사표[개체번호])*(IO$1=조사표[줄기번호])*(IG32=조사표[열매마디]),ROW(조사표[조사일자])-ROW(생육조사!$P$2)+1),1),2),"")</f>
        <v/>
      </c>
      <c r="IK32" s="87" t="str">
        <f t="array" ref="IK32">IFERROR(INDEX(조사표[],SMALL(IF((IL$1=조사표[개체번호])*(IO$1=조사표[줄기번호])*(IG32=조사표[수확마디]),ROW(조사표[조사일자])-ROW(생육조사!$P$2)+1),1),2),"")</f>
        <v/>
      </c>
      <c r="IL32" s="90"/>
      <c r="IM32" s="90"/>
      <c r="IN32" s="91"/>
      <c r="IO32" s="91"/>
      <c r="IP32" s="92"/>
      <c r="IQ32" s="93">
        <v>30</v>
      </c>
      <c r="IR32" s="87" t="str">
        <f t="array" ref="IR32">IFERROR(INDEX(조사표[],SMALL(IF((IV$1=조사표[개체번호])*(IY$1=조사표[줄기번호])*(IQ32=조사표[개화마디]),ROW(조사표[조사일자])-ROW(생육조사!$P$2)+1),1),2),"")</f>
        <v/>
      </c>
      <c r="IS32" s="87" t="str">
        <f t="array" ref="IS32">IFERROR(INDEX(조사표[],SMALL(IF((IV$1=조사표[개체번호])*(IY$1=조사표[줄기번호])*(IQ32=조사표[착과마디]),ROW(조사표[조사일자])-ROW(생육조사!$P$2)+1),1),2),"")</f>
        <v/>
      </c>
      <c r="IT32" s="87" t="str">
        <f t="array" ref="IT32">IFERROR(INDEX(조사표[],SMALL(IF((IV$1=조사표[개체번호])*(IY$1=조사표[줄기번호])*(IQ32=조사표[열매마디]),ROW(조사표[조사일자])-ROW(생육조사!$P$2)+1),1),2),"")</f>
        <v/>
      </c>
      <c r="IU32" s="87" t="str">
        <f t="array" ref="IU32">IFERROR(INDEX(조사표[],SMALL(IF((IV$1=조사표[개체번호])*(IY$1=조사표[줄기번호])*(IQ32=조사표[수확마디]),ROW(조사표[조사일자])-ROW(생육조사!$P$2)+1),1),2),"")</f>
        <v/>
      </c>
      <c r="IV32" s="90"/>
      <c r="IW32" s="90"/>
      <c r="IX32" s="91"/>
      <c r="IY32" s="91"/>
      <c r="IZ32" s="92"/>
      <c r="JA32" s="93">
        <v>30</v>
      </c>
      <c r="JB32" s="87" t="str">
        <f t="array" ref="JB32">IFERROR(INDEX(조사표[],SMALL(IF((JF$1=조사표[개체번호])*(JI$1=조사표[줄기번호])*(JA32=조사표[개화마디]),ROW(조사표[조사일자])-ROW(생육조사!$P$2)+1),1),2),"")</f>
        <v/>
      </c>
      <c r="JC32" s="87" t="str">
        <f t="array" ref="JC32">IFERROR(INDEX(조사표[],SMALL(IF((JF$1=조사표[개체번호])*(JI$1=조사표[줄기번호])*(JA32=조사표[착과마디]),ROW(조사표[조사일자])-ROW(생육조사!$P$2)+1),1),2),"")</f>
        <v/>
      </c>
      <c r="JD32" s="87" t="str">
        <f t="array" ref="JD32">IFERROR(INDEX(조사표[],SMALL(IF((JF$1=조사표[개체번호])*(JI$1=조사표[줄기번호])*(JA32=조사표[열매마디]),ROW(조사표[조사일자])-ROW(생육조사!$P$2)+1),1),2),"")</f>
        <v/>
      </c>
      <c r="JE32" s="87" t="str">
        <f t="array" ref="JE32">IFERROR(INDEX(조사표[],SMALL(IF((JF$1=조사표[개체번호])*(JI$1=조사표[줄기번호])*(JA32=조사표[수확마디]),ROW(조사표[조사일자])-ROW(생육조사!$P$2)+1),1),2),"")</f>
        <v/>
      </c>
      <c r="JF32" s="90"/>
      <c r="JG32" s="90"/>
      <c r="JH32" s="91"/>
      <c r="JI32" s="91"/>
      <c r="JJ32" s="92"/>
      <c r="JK32" s="93">
        <v>30</v>
      </c>
      <c r="JL32" s="87" t="str">
        <f t="array" ref="JL32">IFERROR(INDEX(조사표[],SMALL(IF((JP$1=조사표[개체번호])*(JS$1=조사표[줄기번호])*(JK32=조사표[개화마디]),ROW(조사표[조사일자])-ROW(생육조사!$P$2)+1),1),2),"")</f>
        <v/>
      </c>
      <c r="JM32" s="87" t="str">
        <f t="array" ref="JM32">IFERROR(INDEX(조사표[],SMALL(IF((JP$1=조사표[개체번호])*(JS$1=조사표[줄기번호])*(JK32=조사표[착과마디]),ROW(조사표[조사일자])-ROW(생육조사!$P$2)+1),1),2),"")</f>
        <v/>
      </c>
      <c r="JN32" s="87" t="str">
        <f t="array" ref="JN32">IFERROR(INDEX(조사표[],SMALL(IF((JP$1=조사표[개체번호])*(JS$1=조사표[줄기번호])*(JK32=조사표[열매마디]),ROW(조사표[조사일자])-ROW(생육조사!$P$2)+1),1),2),"")</f>
        <v/>
      </c>
      <c r="JO32" s="87" t="str">
        <f t="array" ref="JO32">IFERROR(INDEX(조사표[],SMALL(IF((JP$1=조사표[개체번호])*(JS$1=조사표[줄기번호])*(JK32=조사표[수확마디]),ROW(조사표[조사일자])-ROW(생육조사!$P$2)+1),1),2),"")</f>
        <v/>
      </c>
      <c r="JP32" s="90"/>
      <c r="JQ32" s="90"/>
      <c r="JR32" s="91"/>
      <c r="JS32" s="91"/>
      <c r="JT32" s="92"/>
      <c r="JU32" s="93">
        <v>30</v>
      </c>
      <c r="JV32" s="87" t="str">
        <f t="array" ref="JV32">IFERROR(INDEX(조사표[],SMALL(IF((JZ$1=조사표[개체번호])*(KC$1=조사표[줄기번호])*(JU32=조사표[개화마디]),ROW(조사표[조사일자])-ROW(생육조사!$P$2)+1),1),2),"")</f>
        <v/>
      </c>
      <c r="JW32" s="87" t="str">
        <f t="array" ref="JW32">IFERROR(INDEX(조사표[],SMALL(IF((JZ$1=조사표[개체번호])*(KC$1=조사표[줄기번호])*(JU32=조사표[착과마디]),ROW(조사표[조사일자])-ROW(생육조사!$P$2)+1),1),2),"")</f>
        <v/>
      </c>
      <c r="JX32" s="87" t="str">
        <f t="array" ref="JX32">IFERROR(INDEX(조사표[],SMALL(IF((JZ$1=조사표[개체번호])*(KC$1=조사표[줄기번호])*(JU32=조사표[열매마디]),ROW(조사표[조사일자])-ROW(생육조사!$P$2)+1),1),2),"")</f>
        <v/>
      </c>
      <c r="JY32" s="87" t="str">
        <f t="array" ref="JY32">IFERROR(INDEX(조사표[],SMALL(IF((JZ$1=조사표[개체번호])*(KC$1=조사표[줄기번호])*(JU32=조사표[수확마디]),ROW(조사표[조사일자])-ROW(생육조사!$P$2)+1),1),2),"")</f>
        <v/>
      </c>
      <c r="JZ32" s="90"/>
      <c r="KA32" s="90"/>
      <c r="KB32" s="91"/>
      <c r="KC32" s="91"/>
      <c r="KD32" s="92"/>
      <c r="KE32" s="93">
        <v>30</v>
      </c>
      <c r="KF32" s="87" t="str">
        <f t="array" ref="KF32">IFERROR(INDEX(조사표[],SMALL(IF((KJ$1=조사표[개체번호])*(KM$1=조사표[줄기번호])*(KE32=조사표[개화마디]),ROW(조사표[조사일자])-ROW(생육조사!$P$2)+1),1),2),"")</f>
        <v/>
      </c>
      <c r="KG32" s="87" t="str">
        <f t="array" ref="KG32">IFERROR(INDEX(조사표[],SMALL(IF((KJ$1=조사표[개체번호])*(KM$1=조사표[줄기번호])*(KE32=조사표[착과마디]),ROW(조사표[조사일자])-ROW(생육조사!$P$2)+1),1),2),"")</f>
        <v/>
      </c>
      <c r="KH32" s="87" t="str">
        <f t="array" ref="KH32">IFERROR(INDEX(조사표[],SMALL(IF((KJ$1=조사표[개체번호])*(KM$1=조사표[줄기번호])*(KE32=조사표[열매마디]),ROW(조사표[조사일자])-ROW(생육조사!$P$2)+1),1),2),"")</f>
        <v/>
      </c>
      <c r="KI32" s="87" t="str">
        <f t="array" ref="KI32">IFERROR(INDEX(조사표[],SMALL(IF((KJ$1=조사표[개체번호])*(KM$1=조사표[줄기번호])*(KE32=조사표[수확마디]),ROW(조사표[조사일자])-ROW(생육조사!$P$2)+1),1),2),"")</f>
        <v/>
      </c>
      <c r="KJ32" s="90"/>
      <c r="KK32" s="90"/>
      <c r="KL32" s="91"/>
      <c r="KM32" s="91"/>
      <c r="KN32" s="92"/>
    </row>
    <row r="33" spans="1:300">
      <c r="A33" s="15">
        <v>31</v>
      </c>
      <c r="B33" s="6" t="str">
        <f t="array" ref="B33">IFERROR(INDEX(조사표[],SMALL(IF((F$1=조사표[개체번호])*(I$1=조사표[줄기번호])*(A33=조사표[개화마디]),ROW(조사표[조사일자])-ROW(생육조사!$P$2)+1),1),2),"")</f>
        <v/>
      </c>
      <c r="C33" s="6" t="str">
        <f t="array" ref="C33">IFERROR(INDEX(조사표[],SMALL(IF((F$1=조사표[개체번호])*(I$1=조사표[줄기번호])*(A33=조사표[착과마디]),ROW(조사표[조사일자])-ROW(생육조사!$P$2)+1),1),2),"")</f>
        <v/>
      </c>
      <c r="D33" s="6" t="str">
        <f t="array" ref="D33">IFERROR(INDEX(조사표[],SMALL(IF((F$1=조사표[개체번호])*(I$1=조사표[줄기번호])*(A33=조사표[열매마디]),ROW(조사표[조사일자])-ROW(생육조사!$P$2)+1),1),2),"")</f>
        <v/>
      </c>
      <c r="E33" s="6" t="str">
        <f t="array" ref="E33">IFERROR(INDEX(조사표[],SMALL(IF((F$1=조사표[개체번호])*(I$1=조사표[줄기번호])*(A33=조사표[수확마디]),ROW(조사표[조사일자])-ROW(생육조사!$P$2)+1),1),2),"")</f>
        <v/>
      </c>
      <c r="F33" s="19"/>
      <c r="G33" s="19"/>
      <c r="H33" s="20"/>
      <c r="I33" s="20"/>
      <c r="J33" s="21"/>
      <c r="K33" s="86">
        <v>31</v>
      </c>
      <c r="L33" s="6" t="str">
        <f t="array" ref="L33">IFERROR(INDEX(조사표[],SMALL(IF((P$1=조사표[개체번호])*(S$1=조사표[줄기번호])*(K33=조사표[개화마디]),ROW(조사표[조사일자])-ROW(생육조사!$P$2)+1),1),2),"")</f>
        <v/>
      </c>
      <c r="M33" s="6" t="str">
        <f t="array" ref="M33">IFERROR(INDEX(조사표[],SMALL(IF((P$1=조사표[개체번호])*(S$1=조사표[줄기번호])*(K33=조사표[착과마디]),ROW(조사표[조사일자])-ROW(생육조사!$P$2)+1),1),2),"")</f>
        <v/>
      </c>
      <c r="N33" s="6" t="str">
        <f t="array" ref="N33">IFERROR(INDEX(조사표[],SMALL(IF((P$1=조사표[개체번호])*(S$1=조사표[줄기번호])*(K33=조사표[열매마디]),ROW(조사표[조사일자])-ROW(생육조사!$P$2)+1),1),2),"")</f>
        <v/>
      </c>
      <c r="O33" s="6" t="str">
        <f t="array" ref="O33">IFERROR(INDEX(조사표[],SMALL(IF((P$1=조사표[개체번호])*(S$1=조사표[줄기번호])*(K33=조사표[수확마디]),ROW(조사표[조사일자])-ROW(생육조사!$P$2)+1),1),2),"")</f>
        <v/>
      </c>
      <c r="P33" s="19"/>
      <c r="Q33" s="19"/>
      <c r="R33" s="20"/>
      <c r="S33" s="20"/>
      <c r="T33" s="21"/>
      <c r="U33" s="88">
        <v>31</v>
      </c>
      <c r="V33" s="87" t="str">
        <f t="array" ref="V33">IFERROR(INDEX(조사표[],SMALL(IF((Z$1=조사표[개체번호])*(AC$1=조사표[줄기번호])*(U33=조사표[개화마디]),ROW(조사표[조사일자])-ROW(생육조사!$P$2)+1),1),2),"")</f>
        <v/>
      </c>
      <c r="W33" s="87" t="str">
        <f t="array" ref="W33">IFERROR(INDEX(조사표[],SMALL(IF((Z$1=조사표[개체번호])*(AC$1=조사표[줄기번호])*(U33=조사표[착과마디]),ROW(조사표[조사일자])-ROW(생육조사!$P$2)+1),1),2),"")</f>
        <v/>
      </c>
      <c r="X33" s="87" t="str">
        <f t="array" ref="X33">IFERROR(INDEX(조사표[],SMALL(IF((Z$1=조사표[개체번호])*(AC$1=조사표[줄기번호])*(U33=조사표[열매마디]),ROW(조사표[조사일자])-ROW(생육조사!$P$2)+1),1),2),"")</f>
        <v/>
      </c>
      <c r="Y33" s="87" t="str">
        <f t="array" ref="Y33">IFERROR(INDEX(조사표[],SMALL(IF((Z$1=조사표[개체번호])*(AC$1=조사표[줄기번호])*(U33=조사표[수확마디]),ROW(조사표[조사일자])-ROW(생육조사!$P$2)+1),1),2),"")</f>
        <v/>
      </c>
      <c r="Z33" s="90"/>
      <c r="AA33" s="90"/>
      <c r="AB33" s="91"/>
      <c r="AC33" s="91"/>
      <c r="AD33" s="92"/>
      <c r="AE33" s="88">
        <v>31</v>
      </c>
      <c r="AF33" s="87" t="str">
        <f t="array" ref="AF33">IFERROR(INDEX(조사표[],SMALL(IF((AJ$1=조사표[개체번호])*(AM$1=조사표[줄기번호])*(AE33=조사표[개화마디]),ROW(조사표[조사일자])-ROW(생육조사!$P$2)+1),1),2),"")</f>
        <v/>
      </c>
      <c r="AG33" s="87" t="str">
        <f t="array" ref="AG33">IFERROR(INDEX(조사표[],SMALL(IF((AJ$1=조사표[개체번호])*(AM$1=조사표[줄기번호])*(AE33=조사표[착과마디]),ROW(조사표[조사일자])-ROW(생육조사!$P$2)+1),1),2),"")</f>
        <v/>
      </c>
      <c r="AH33" s="87" t="str">
        <f t="array" ref="AH33">IFERROR(INDEX(조사표[],SMALL(IF((AJ$1=조사표[개체번호])*(AM$1=조사표[줄기번호])*(AE33=조사표[열매마디]),ROW(조사표[조사일자])-ROW(생육조사!$P$2)+1),1),2),"")</f>
        <v/>
      </c>
      <c r="AI33" s="87" t="str">
        <f t="array" ref="AI33">IFERROR(INDEX(조사표[],SMALL(IF((AJ$1=조사표[개체번호])*(AM$1=조사표[줄기번호])*(AE33=조사표[수확마디]),ROW(조사표[조사일자])-ROW(생육조사!$P$2)+1),1),2),"")</f>
        <v/>
      </c>
      <c r="AJ33" s="90"/>
      <c r="AK33" s="90"/>
      <c r="AL33" s="91"/>
      <c r="AM33" s="91"/>
      <c r="AN33" s="92"/>
      <c r="AO33" s="88">
        <v>31</v>
      </c>
      <c r="AP33" s="87" t="str">
        <f t="array" ref="AP33">IFERROR(INDEX(조사표[],SMALL(IF((AT$1=조사표[개체번호])*(AW$1=조사표[줄기번호])*(AO33=조사표[개화마디]),ROW(조사표[조사일자])-ROW(생육조사!$P$2)+1),1),2),"")</f>
        <v/>
      </c>
      <c r="AQ33" s="87" t="str">
        <f t="array" ref="AQ33">IFERROR(INDEX(조사표[],SMALL(IF((AT$1=조사표[개체번호])*(AW$1=조사표[줄기번호])*(AO33=조사표[착과마디]),ROW(조사표[조사일자])-ROW(생육조사!$P$2)+1),1),2),"")</f>
        <v/>
      </c>
      <c r="AR33" s="87" t="str">
        <f t="array" ref="AR33">IFERROR(INDEX(조사표[],SMALL(IF((AT$1=조사표[개체번호])*(AW$1=조사표[줄기번호])*(AO33=조사표[열매마디]),ROW(조사표[조사일자])-ROW(생육조사!$P$2)+1),1),2),"")</f>
        <v/>
      </c>
      <c r="AS33" s="87" t="str">
        <f t="array" ref="AS33">IFERROR(INDEX(조사표[],SMALL(IF((AT$1=조사표[개체번호])*(AW$1=조사표[줄기번호])*(AO33=조사표[수확마디]),ROW(조사표[조사일자])-ROW(생육조사!$P$2)+1),1),2),"")</f>
        <v/>
      </c>
      <c r="AT33" s="90"/>
      <c r="AU33" s="90"/>
      <c r="AV33" s="91"/>
      <c r="AW33" s="91"/>
      <c r="AX33" s="92"/>
      <c r="AY33" s="88">
        <v>31</v>
      </c>
      <c r="AZ33" s="87" t="str">
        <f t="array" ref="AZ33">IFERROR(INDEX(조사표[],SMALL(IF((BD$1=조사표[개체번호])*(BG$1=조사표[줄기번호])*(AY33=조사표[개화마디]),ROW(조사표[조사일자])-ROW(생육조사!$P$2)+1),1),2),"")</f>
        <v/>
      </c>
      <c r="BA33" s="87" t="str">
        <f t="array" ref="BA33">IFERROR(INDEX(조사표[],SMALL(IF((BD$1=조사표[개체번호])*(BG$1=조사표[줄기번호])*(AY33=조사표[착과마디]),ROW(조사표[조사일자])-ROW(생육조사!$P$2)+1),1),2),"")</f>
        <v/>
      </c>
      <c r="BB33" s="87" t="str">
        <f t="array" ref="BB33">IFERROR(INDEX(조사표[],SMALL(IF((BD$1=조사표[개체번호])*(BG$1=조사표[줄기번호])*(AY33=조사표[열매마디]),ROW(조사표[조사일자])-ROW(생육조사!$P$2)+1),1),2),"")</f>
        <v/>
      </c>
      <c r="BC33" s="87" t="str">
        <f t="array" ref="BC33">IFERROR(INDEX(조사표[],SMALL(IF((BD$1=조사표[개체번호])*(BG$1=조사표[줄기번호])*(AY33=조사표[수확마디]),ROW(조사표[조사일자])-ROW(생육조사!$P$2)+1),1),2),"")</f>
        <v/>
      </c>
      <c r="BD33" s="90"/>
      <c r="BE33" s="90"/>
      <c r="BF33" s="91"/>
      <c r="BG33" s="91"/>
      <c r="BH33" s="92"/>
      <c r="BI33" s="88">
        <v>31</v>
      </c>
      <c r="BJ33" s="87" t="str">
        <f t="array" ref="BJ33">IFERROR(INDEX(조사표[],SMALL(IF((BN$1=조사표[개체번호])*(BQ$1=조사표[줄기번호])*(BI33=조사표[개화마디]),ROW(조사표[조사일자])-ROW(생육조사!$P$2)+1),1),2),"")</f>
        <v/>
      </c>
      <c r="BK33" s="87" t="str">
        <f t="array" ref="BK33">IFERROR(INDEX(조사표[],SMALL(IF((BN$1=조사표[개체번호])*(BQ$1=조사표[줄기번호])*(BI33=조사표[착과마디]),ROW(조사표[조사일자])-ROW(생육조사!$P$2)+1),1),2),"")</f>
        <v/>
      </c>
      <c r="BL33" s="87" t="str">
        <f t="array" ref="BL33">IFERROR(INDEX(조사표[],SMALL(IF((BN$1=조사표[개체번호])*(BQ$1=조사표[줄기번호])*(BI33=조사표[열매마디]),ROW(조사표[조사일자])-ROW(생육조사!$P$2)+1),1),2),"")</f>
        <v/>
      </c>
      <c r="BM33" s="87" t="str">
        <f t="array" ref="BM33">IFERROR(INDEX(조사표[],SMALL(IF((BN$1=조사표[개체번호])*(BQ$1=조사표[줄기번호])*(BI33=조사표[수확마디]),ROW(조사표[조사일자])-ROW(생육조사!$P$2)+1),1),2),"")</f>
        <v/>
      </c>
      <c r="BN33" s="90"/>
      <c r="BO33" s="90"/>
      <c r="BP33" s="91"/>
      <c r="BQ33" s="91"/>
      <c r="BR33" s="92"/>
      <c r="BS33" s="88">
        <v>31</v>
      </c>
      <c r="BT33" s="87" t="str">
        <f t="array" ref="BT33">IFERROR(INDEX(조사표[],SMALL(IF((BX$1=조사표[개체번호])*(CA$1=조사표[줄기번호])*(BS33=조사표[개화마디]),ROW(조사표[조사일자])-ROW(생육조사!$P$2)+1),1),2),"")</f>
        <v/>
      </c>
      <c r="BU33" s="87" t="str">
        <f t="array" ref="BU33">IFERROR(INDEX(조사표[],SMALL(IF((BX$1=조사표[개체번호])*(CA$1=조사표[줄기번호])*(BS33=조사표[착과마디]),ROW(조사표[조사일자])-ROW(생육조사!$P$2)+1),1),2),"")</f>
        <v/>
      </c>
      <c r="BV33" s="87" t="str">
        <f t="array" ref="BV33">IFERROR(INDEX(조사표[],SMALL(IF((BX$1=조사표[개체번호])*(CA$1=조사표[줄기번호])*(BS33=조사표[열매마디]),ROW(조사표[조사일자])-ROW(생육조사!$P$2)+1),1),2),"")</f>
        <v/>
      </c>
      <c r="BW33" s="87" t="str">
        <f t="array" ref="BW33">IFERROR(INDEX(조사표[],SMALL(IF((BX$1=조사표[개체번호])*(CA$1=조사표[줄기번호])*(BS33=조사표[수확마디]),ROW(조사표[조사일자])-ROW(생육조사!$P$2)+1),1),2),"")</f>
        <v/>
      </c>
      <c r="BX33" s="90"/>
      <c r="BY33" s="90"/>
      <c r="BZ33" s="91"/>
      <c r="CA33" s="91"/>
      <c r="CB33" s="92"/>
      <c r="CC33" s="88">
        <v>31</v>
      </c>
      <c r="CD33" s="87" t="str">
        <f t="array" ref="CD33">IFERROR(INDEX(조사표[],SMALL(IF((CH$1=조사표[개체번호])*(CK$1=조사표[줄기번호])*(CC33=조사표[개화마디]),ROW(조사표[조사일자])-ROW(생육조사!$P$2)+1),1),2),"")</f>
        <v/>
      </c>
      <c r="CE33" s="87" t="str">
        <f t="array" ref="CE33">IFERROR(INDEX(조사표[],SMALL(IF((CH$1=조사표[개체번호])*(CK$1=조사표[줄기번호])*(CC33=조사표[착과마디]),ROW(조사표[조사일자])-ROW(생육조사!$P$2)+1),1),2),"")</f>
        <v/>
      </c>
      <c r="CF33" s="87" t="str">
        <f t="array" ref="CF33">IFERROR(INDEX(조사표[],SMALL(IF((CH$1=조사표[개체번호])*(CK$1=조사표[줄기번호])*(CC33=조사표[열매마디]),ROW(조사표[조사일자])-ROW(생육조사!$P$2)+1),1),2),"")</f>
        <v/>
      </c>
      <c r="CG33" s="87" t="str">
        <f t="array" ref="CG33">IFERROR(INDEX(조사표[],SMALL(IF((CH$1=조사표[개체번호])*(CK$1=조사표[줄기번호])*(CC33=조사표[수확마디]),ROW(조사표[조사일자])-ROW(생육조사!$P$2)+1),1),2),"")</f>
        <v/>
      </c>
      <c r="CH33" s="90"/>
      <c r="CI33" s="90"/>
      <c r="CJ33" s="91"/>
      <c r="CK33" s="91"/>
      <c r="CL33" s="92"/>
      <c r="CM33" s="88">
        <v>31</v>
      </c>
      <c r="CN33" s="87" t="str">
        <f t="array" ref="CN33">IFERROR(INDEX(조사표[],SMALL(IF((CR$1=조사표[개체번호])*(CU$1=조사표[줄기번호])*(CM33=조사표[개화마디]),ROW(조사표[조사일자])-ROW(생육조사!$P$2)+1),1),2),"")</f>
        <v/>
      </c>
      <c r="CO33" s="87" t="str">
        <f t="array" ref="CO33">IFERROR(INDEX(조사표[],SMALL(IF((CR$1=조사표[개체번호])*(CU$1=조사표[줄기번호])*(CM33=조사표[착과마디]),ROW(조사표[조사일자])-ROW(생육조사!$P$2)+1),1),2),"")</f>
        <v/>
      </c>
      <c r="CP33" s="87" t="str">
        <f t="array" ref="CP33">IFERROR(INDEX(조사표[],SMALL(IF((CR$1=조사표[개체번호])*(CU$1=조사표[줄기번호])*(CM33=조사표[열매마디]),ROW(조사표[조사일자])-ROW(생육조사!$P$2)+1),1),2),"")</f>
        <v/>
      </c>
      <c r="CQ33" s="87" t="str">
        <f t="array" ref="CQ33">IFERROR(INDEX(조사표[],SMALL(IF((CR$1=조사표[개체번호])*(CU$1=조사표[줄기번호])*(CM33=조사표[수확마디]),ROW(조사표[조사일자])-ROW(생육조사!$P$2)+1),1),2),"")</f>
        <v/>
      </c>
      <c r="CR33" s="90"/>
      <c r="CS33" s="90"/>
      <c r="CT33" s="91"/>
      <c r="CU33" s="91"/>
      <c r="CV33" s="92"/>
      <c r="CW33" s="88">
        <v>31</v>
      </c>
      <c r="CX33" s="87" t="str">
        <f t="array" ref="CX33">IFERROR(INDEX(조사표[],SMALL(IF((DB$1=조사표[개체번호])*(DE$1=조사표[줄기번호])*(CW33=조사표[개화마디]),ROW(조사표[조사일자])-ROW(생육조사!$P$2)+1),1),2),"")</f>
        <v/>
      </c>
      <c r="CY33" s="87" t="str">
        <f t="array" ref="CY33">IFERROR(INDEX(조사표[],SMALL(IF((DB$1=조사표[개체번호])*(DE$1=조사표[줄기번호])*(CW33=조사표[착과마디]),ROW(조사표[조사일자])-ROW(생육조사!$P$2)+1),1),2),"")</f>
        <v/>
      </c>
      <c r="CZ33" s="87" t="str">
        <f t="array" ref="CZ33">IFERROR(INDEX(조사표[],SMALL(IF((DB$1=조사표[개체번호])*(DE$1=조사표[줄기번호])*(CW33=조사표[열매마디]),ROW(조사표[조사일자])-ROW(생육조사!$P$2)+1),1),2),"")</f>
        <v/>
      </c>
      <c r="DA33" s="87" t="str">
        <f t="array" ref="DA33">IFERROR(INDEX(조사표[],SMALL(IF((DB$1=조사표[개체번호])*(DE$1=조사표[줄기번호])*(CW33=조사표[수확마디]),ROW(조사표[조사일자])-ROW(생육조사!$P$2)+1),1),2),"")</f>
        <v/>
      </c>
      <c r="DB33" s="90"/>
      <c r="DC33" s="90"/>
      <c r="DD33" s="91"/>
      <c r="DE33" s="91"/>
      <c r="DF33" s="92"/>
      <c r="DG33" s="88">
        <v>31</v>
      </c>
      <c r="DH33" s="87" t="str">
        <f t="array" ref="DH33">IFERROR(INDEX(조사표[],SMALL(IF((DL$1=조사표[개체번호])*(DO$1=조사표[줄기번호])*(DG33=조사표[개화마디]),ROW(조사표[조사일자])-ROW(생육조사!$P$2)+1),1),2),"")</f>
        <v/>
      </c>
      <c r="DI33" s="87" t="str">
        <f t="array" ref="DI33">IFERROR(INDEX(조사표[],SMALL(IF((DL$1=조사표[개체번호])*(DO$1=조사표[줄기번호])*(DG33=조사표[착과마디]),ROW(조사표[조사일자])-ROW(생육조사!$P$2)+1),1),2),"")</f>
        <v/>
      </c>
      <c r="DJ33" s="87" t="str">
        <f t="array" ref="DJ33">IFERROR(INDEX(조사표[],SMALL(IF((DL$1=조사표[개체번호])*(DO$1=조사표[줄기번호])*(DG33=조사표[열매마디]),ROW(조사표[조사일자])-ROW(생육조사!$P$2)+1),1),2),"")</f>
        <v/>
      </c>
      <c r="DK33" s="87" t="str">
        <f t="array" ref="DK33">IFERROR(INDEX(조사표[],SMALL(IF((DL$1=조사표[개체번호])*(DO$1=조사표[줄기번호])*(DG33=조사표[수확마디]),ROW(조사표[조사일자])-ROW(생육조사!$P$2)+1),1),2),"")</f>
        <v/>
      </c>
      <c r="DL33" s="90"/>
      <c r="DM33" s="90"/>
      <c r="DN33" s="91"/>
      <c r="DO33" s="91"/>
      <c r="DP33" s="92"/>
      <c r="DQ33" s="88">
        <v>31</v>
      </c>
      <c r="DR33" s="87" t="str">
        <f t="array" ref="DR33">IFERROR(INDEX(조사표[],SMALL(IF((DV$1=조사표[개체번호])*(DY$1=조사표[줄기번호])*(DQ33=조사표[개화마디]),ROW(조사표[조사일자])-ROW(생육조사!$P$2)+1),1),2),"")</f>
        <v/>
      </c>
      <c r="DS33" s="87" t="str">
        <f t="array" ref="DS33">IFERROR(INDEX(조사표[],SMALL(IF((DV$1=조사표[개체번호])*(DY$1=조사표[줄기번호])*(DQ33=조사표[착과마디]),ROW(조사표[조사일자])-ROW(생육조사!$P$2)+1),1),2),"")</f>
        <v/>
      </c>
      <c r="DT33" s="87" t="str">
        <f t="array" ref="DT33">IFERROR(INDEX(조사표[],SMALL(IF((DV$1=조사표[개체번호])*(DY$1=조사표[줄기번호])*(DQ33=조사표[열매마디]),ROW(조사표[조사일자])-ROW(생육조사!$P$2)+1),1),2),"")</f>
        <v/>
      </c>
      <c r="DU33" s="87" t="str">
        <f t="array" ref="DU33">IFERROR(INDEX(조사표[],SMALL(IF((DV$1=조사표[개체번호])*(DY$1=조사표[줄기번호])*(DQ33=조사표[수확마디]),ROW(조사표[조사일자])-ROW(생육조사!$P$2)+1),1),2),"")</f>
        <v/>
      </c>
      <c r="DV33" s="90"/>
      <c r="DW33" s="90"/>
      <c r="DX33" s="91"/>
      <c r="DY33" s="91"/>
      <c r="DZ33" s="92"/>
      <c r="EA33" s="88">
        <v>31</v>
      </c>
      <c r="EB33" s="87" t="str">
        <f t="array" ref="EB33">IFERROR(INDEX(조사표[],SMALL(IF((EF$1=조사표[개체번호])*(EI$1=조사표[줄기번호])*(EA33=조사표[개화마디]),ROW(조사표[조사일자])-ROW(생육조사!$P$2)+1),1),2),"")</f>
        <v/>
      </c>
      <c r="EC33" s="87" t="str">
        <f t="array" ref="EC33">IFERROR(INDEX(조사표[],SMALL(IF((EF$1=조사표[개체번호])*(EI$1=조사표[줄기번호])*(EA33=조사표[착과마디]),ROW(조사표[조사일자])-ROW(생육조사!$P$2)+1),1),2),"")</f>
        <v/>
      </c>
      <c r="ED33" s="87" t="str">
        <f t="array" ref="ED33">IFERROR(INDEX(조사표[],SMALL(IF((EF$1=조사표[개체번호])*(EI$1=조사표[줄기번호])*(EA33=조사표[열매마디]),ROW(조사표[조사일자])-ROW(생육조사!$P$2)+1),1),2),"")</f>
        <v/>
      </c>
      <c r="EE33" s="87" t="str">
        <f t="array" ref="EE33">IFERROR(INDEX(조사표[],SMALL(IF((EF$1=조사표[개체번호])*(EI$1=조사표[줄기번호])*(EA33=조사표[수확마디]),ROW(조사표[조사일자])-ROW(생육조사!$P$2)+1),1),2),"")</f>
        <v/>
      </c>
      <c r="EF33" s="90"/>
      <c r="EG33" s="90"/>
      <c r="EH33" s="91"/>
      <c r="EI33" s="91"/>
      <c r="EJ33" s="92"/>
      <c r="EK33" s="88">
        <v>31</v>
      </c>
      <c r="EL33" s="87" t="str">
        <f t="array" ref="EL33">IFERROR(INDEX(조사표[],SMALL(IF((EP$1=조사표[개체번호])*(ES$1=조사표[줄기번호])*(EK33=조사표[개화마디]),ROW(조사표[조사일자])-ROW(생육조사!$P$2)+1),1),2),"")</f>
        <v/>
      </c>
      <c r="EM33" s="87" t="str">
        <f t="array" ref="EM33">IFERROR(INDEX(조사표[],SMALL(IF((EP$1=조사표[개체번호])*(ES$1=조사표[줄기번호])*(EK33=조사표[착과마디]),ROW(조사표[조사일자])-ROW(생육조사!$P$2)+1),1),2),"")</f>
        <v/>
      </c>
      <c r="EN33" s="87" t="str">
        <f t="array" ref="EN33">IFERROR(INDEX(조사표[],SMALL(IF((EP$1=조사표[개체번호])*(ES$1=조사표[줄기번호])*(EK33=조사표[열매마디]),ROW(조사표[조사일자])-ROW(생육조사!$P$2)+1),1),2),"")</f>
        <v/>
      </c>
      <c r="EO33" s="87" t="str">
        <f t="array" ref="EO33">IFERROR(INDEX(조사표[],SMALL(IF((EP$1=조사표[개체번호])*(ES$1=조사표[줄기번호])*(EK33=조사표[수확마디]),ROW(조사표[조사일자])-ROW(생육조사!$P$2)+1),1),2),"")</f>
        <v/>
      </c>
      <c r="EP33" s="90"/>
      <c r="EQ33" s="90"/>
      <c r="ER33" s="91"/>
      <c r="ES33" s="91"/>
      <c r="ET33" s="92"/>
      <c r="EU33" s="88">
        <v>31</v>
      </c>
      <c r="EV33" s="87" t="str">
        <f t="array" ref="EV33">IFERROR(INDEX(조사표[],SMALL(IF((EZ$1=조사표[개체번호])*(FC$1=조사표[줄기번호])*(EU33=조사표[개화마디]),ROW(조사표[조사일자])-ROW(생육조사!$P$2)+1),1),2),"")</f>
        <v/>
      </c>
      <c r="EW33" s="87" t="str">
        <f t="array" ref="EW33">IFERROR(INDEX(조사표[],SMALL(IF((EZ$1=조사표[개체번호])*(FC$1=조사표[줄기번호])*(EU33=조사표[착과마디]),ROW(조사표[조사일자])-ROW(생육조사!$P$2)+1),1),2),"")</f>
        <v/>
      </c>
      <c r="EX33" s="87" t="str">
        <f t="array" ref="EX33">IFERROR(INDEX(조사표[],SMALL(IF((EZ$1=조사표[개체번호])*(FC$1=조사표[줄기번호])*(EU33=조사표[열매마디]),ROW(조사표[조사일자])-ROW(생육조사!$P$2)+1),1),2),"")</f>
        <v/>
      </c>
      <c r="EY33" s="87" t="str">
        <f t="array" ref="EY33">IFERROR(INDEX(조사표[],SMALL(IF((EZ$1=조사표[개체번호])*(FC$1=조사표[줄기번호])*(EU33=조사표[수확마디]),ROW(조사표[조사일자])-ROW(생육조사!$P$2)+1),1),2),"")</f>
        <v/>
      </c>
      <c r="EZ33" s="90"/>
      <c r="FA33" s="90"/>
      <c r="FB33" s="91"/>
      <c r="FC33" s="91"/>
      <c r="FD33" s="92"/>
      <c r="FE33" s="88">
        <v>31</v>
      </c>
      <c r="FF33" s="87" t="str">
        <f t="array" ref="FF33">IFERROR(INDEX(조사표[],SMALL(IF((FJ$1=조사표[개체번호])*(FM$1=조사표[줄기번호])*(FE33=조사표[개화마디]),ROW(조사표[조사일자])-ROW(생육조사!$P$2)+1),1),2),"")</f>
        <v/>
      </c>
      <c r="FG33" s="87" t="str">
        <f t="array" ref="FG33">IFERROR(INDEX(조사표[],SMALL(IF((FJ$1=조사표[개체번호])*(FM$1=조사표[줄기번호])*(FE33=조사표[착과마디]),ROW(조사표[조사일자])-ROW(생육조사!$P$2)+1),1),2),"")</f>
        <v/>
      </c>
      <c r="FH33" s="87" t="str">
        <f t="array" ref="FH33">IFERROR(INDEX(조사표[],SMALL(IF((FJ$1=조사표[개체번호])*(FM$1=조사표[줄기번호])*(FE33=조사표[열매마디]),ROW(조사표[조사일자])-ROW(생육조사!$P$2)+1),1),2),"")</f>
        <v/>
      </c>
      <c r="FI33" s="87" t="str">
        <f t="array" ref="FI33">IFERROR(INDEX(조사표[],SMALL(IF((FJ$1=조사표[개체번호])*(FM$1=조사표[줄기번호])*(FE33=조사표[수확마디]),ROW(조사표[조사일자])-ROW(생육조사!$P$2)+1),1),2),"")</f>
        <v/>
      </c>
      <c r="FJ33" s="90"/>
      <c r="FK33" s="90"/>
      <c r="FL33" s="91"/>
      <c r="FM33" s="91"/>
      <c r="FN33" s="92"/>
      <c r="FO33" s="88">
        <v>31</v>
      </c>
      <c r="FP33" s="87" t="str">
        <f t="array" ref="FP33">IFERROR(INDEX(조사표[],SMALL(IF((FT$1=조사표[개체번호])*(FW$1=조사표[줄기번호])*(FO33=조사표[개화마디]),ROW(조사표[조사일자])-ROW(생육조사!$P$2)+1),1),2),"")</f>
        <v/>
      </c>
      <c r="FQ33" s="87" t="str">
        <f t="array" ref="FQ33">IFERROR(INDEX(조사표[],SMALL(IF((FT$1=조사표[개체번호])*(FW$1=조사표[줄기번호])*(FO33=조사표[착과마디]),ROW(조사표[조사일자])-ROW(생육조사!$P$2)+1),1),2),"")</f>
        <v/>
      </c>
      <c r="FR33" s="87" t="str">
        <f t="array" ref="FR33">IFERROR(INDEX(조사표[],SMALL(IF((FT$1=조사표[개체번호])*(FW$1=조사표[줄기번호])*(FO33=조사표[열매마디]),ROW(조사표[조사일자])-ROW(생육조사!$P$2)+1),1),2),"")</f>
        <v/>
      </c>
      <c r="FS33" s="87" t="str">
        <f t="array" ref="FS33">IFERROR(INDEX(조사표[],SMALL(IF((FT$1=조사표[개체번호])*(FW$1=조사표[줄기번호])*(FO33=조사표[수확마디]),ROW(조사표[조사일자])-ROW(생육조사!$P$2)+1),1),2),"")</f>
        <v/>
      </c>
      <c r="FT33" s="90"/>
      <c r="FU33" s="90"/>
      <c r="FV33" s="91"/>
      <c r="FW33" s="91"/>
      <c r="FX33" s="92"/>
      <c r="FY33" s="88">
        <v>31</v>
      </c>
      <c r="FZ33" s="87" t="str">
        <f t="array" ref="FZ33">IFERROR(INDEX(조사표[],SMALL(IF((GD$1=조사표[개체번호])*(GG$1=조사표[줄기번호])*(FY33=조사표[개화마디]),ROW(조사표[조사일자])-ROW(생육조사!$P$2)+1),1),2),"")</f>
        <v/>
      </c>
      <c r="GA33" s="87" t="str">
        <f t="array" ref="GA33">IFERROR(INDEX(조사표[],SMALL(IF((GD$1=조사표[개체번호])*(GG$1=조사표[줄기번호])*(FY33=조사표[착과마디]),ROW(조사표[조사일자])-ROW(생육조사!$P$2)+1),1),2),"")</f>
        <v/>
      </c>
      <c r="GB33" s="87" t="str">
        <f t="array" ref="GB33">IFERROR(INDEX(조사표[],SMALL(IF((GD$1=조사표[개체번호])*(GG$1=조사표[줄기번호])*(FY33=조사표[열매마디]),ROW(조사표[조사일자])-ROW(생육조사!$P$2)+1),1),2),"")</f>
        <v/>
      </c>
      <c r="GC33" s="87" t="str">
        <f t="array" ref="GC33">IFERROR(INDEX(조사표[],SMALL(IF((GD$1=조사표[개체번호])*(GG$1=조사표[줄기번호])*(FY33=조사표[수확마디]),ROW(조사표[조사일자])-ROW(생육조사!$P$2)+1),1),2),"")</f>
        <v/>
      </c>
      <c r="GD33" s="90"/>
      <c r="GE33" s="90"/>
      <c r="GF33" s="91"/>
      <c r="GG33" s="91"/>
      <c r="GH33" s="92"/>
      <c r="GI33" s="88">
        <v>31</v>
      </c>
      <c r="GJ33" s="87" t="str">
        <f t="array" ref="GJ33">IFERROR(INDEX(조사표[],SMALL(IF((GN$1=조사표[개체번호])*(GQ$1=조사표[줄기번호])*(GI33=조사표[개화마디]),ROW(조사표[조사일자])-ROW(생육조사!$P$2)+1),1),2),"")</f>
        <v/>
      </c>
      <c r="GK33" s="87" t="str">
        <f t="array" ref="GK33">IFERROR(INDEX(조사표[],SMALL(IF((GN$1=조사표[개체번호])*(GQ$1=조사표[줄기번호])*(GI33=조사표[착과마디]),ROW(조사표[조사일자])-ROW(생육조사!$P$2)+1),1),2),"")</f>
        <v/>
      </c>
      <c r="GL33" s="87" t="str">
        <f t="array" ref="GL33">IFERROR(INDEX(조사표[],SMALL(IF((GN$1=조사표[개체번호])*(GQ$1=조사표[줄기번호])*(GI33=조사표[열매마디]),ROW(조사표[조사일자])-ROW(생육조사!$P$2)+1),1),2),"")</f>
        <v/>
      </c>
      <c r="GM33" s="87" t="str">
        <f t="array" ref="GM33">IFERROR(INDEX(조사표[],SMALL(IF((GN$1=조사표[개체번호])*(GQ$1=조사표[줄기번호])*(GI33=조사표[수확마디]),ROW(조사표[조사일자])-ROW(생육조사!$P$2)+1),1),2),"")</f>
        <v/>
      </c>
      <c r="GN33" s="90"/>
      <c r="GO33" s="90"/>
      <c r="GP33" s="91"/>
      <c r="GQ33" s="91"/>
      <c r="GR33" s="92"/>
      <c r="GS33" s="88">
        <v>31</v>
      </c>
      <c r="GT33" s="87" t="str">
        <f t="array" ref="GT33">IFERROR(INDEX(조사표[],SMALL(IF((GX$1=조사표[개체번호])*(HA$1=조사표[줄기번호])*(GS33=조사표[개화마디]),ROW(조사표[조사일자])-ROW(생육조사!$P$2)+1),1),2),"")</f>
        <v/>
      </c>
      <c r="GU33" s="87" t="str">
        <f t="array" ref="GU33">IFERROR(INDEX(조사표[],SMALL(IF((GX$1=조사표[개체번호])*(HA$1=조사표[줄기번호])*(GS33=조사표[착과마디]),ROW(조사표[조사일자])-ROW(생육조사!$P$2)+1),1),2),"")</f>
        <v/>
      </c>
      <c r="GV33" s="87" t="str">
        <f t="array" ref="GV33">IFERROR(INDEX(조사표[],SMALL(IF((GX$1=조사표[개체번호])*(HA$1=조사표[줄기번호])*(GS33=조사표[열매마디]),ROW(조사표[조사일자])-ROW(생육조사!$P$2)+1),1),2),"")</f>
        <v/>
      </c>
      <c r="GW33" s="87" t="str">
        <f t="array" ref="GW33">IFERROR(INDEX(조사표[],SMALL(IF((GX$1=조사표[개체번호])*(HA$1=조사표[줄기번호])*(GS33=조사표[수확마디]),ROW(조사표[조사일자])-ROW(생육조사!$P$2)+1),1),2),"")</f>
        <v/>
      </c>
      <c r="GX33" s="90"/>
      <c r="GY33" s="90"/>
      <c r="GZ33" s="91"/>
      <c r="HA33" s="91"/>
      <c r="HB33" s="92"/>
      <c r="HC33" s="88">
        <v>31</v>
      </c>
      <c r="HD33" s="87" t="str">
        <f t="array" ref="HD33">IFERROR(INDEX(조사표[],SMALL(IF((HH$1=조사표[개체번호])*(HK$1=조사표[줄기번호])*(HC33=조사표[개화마디]),ROW(조사표[조사일자])-ROW(생육조사!$P$2)+1),1),2),"")</f>
        <v/>
      </c>
      <c r="HE33" s="87" t="str">
        <f t="array" ref="HE33">IFERROR(INDEX(조사표[],SMALL(IF((HH$1=조사표[개체번호])*(HK$1=조사표[줄기번호])*(HC33=조사표[착과마디]),ROW(조사표[조사일자])-ROW(생육조사!$P$2)+1),1),2),"")</f>
        <v/>
      </c>
      <c r="HF33" s="87" t="str">
        <f t="array" ref="HF33">IFERROR(INDEX(조사표[],SMALL(IF((HH$1=조사표[개체번호])*(HK$1=조사표[줄기번호])*(HC33=조사표[열매마디]),ROW(조사표[조사일자])-ROW(생육조사!$P$2)+1),1),2),"")</f>
        <v/>
      </c>
      <c r="HG33" s="87" t="str">
        <f t="array" ref="HG33">IFERROR(INDEX(조사표[],SMALL(IF((HH$1=조사표[개체번호])*(HK$1=조사표[줄기번호])*(HC33=조사표[수확마디]),ROW(조사표[조사일자])-ROW(생육조사!$P$2)+1),1),2),"")</f>
        <v/>
      </c>
      <c r="HH33" s="90"/>
      <c r="HI33" s="90"/>
      <c r="HJ33" s="91"/>
      <c r="HK33" s="91"/>
      <c r="HL33" s="92"/>
      <c r="HM33" s="93">
        <v>31</v>
      </c>
      <c r="HN33" s="87" t="str">
        <f t="array" ref="HN33">IFERROR(INDEX(조사표[],SMALL(IF((HR$1=조사표[개체번호])*(HU$1=조사표[줄기번호])*(HM33=조사표[개화마디]),ROW(조사표[조사일자])-ROW(생육조사!$P$2)+1),1),2),"")</f>
        <v/>
      </c>
      <c r="HO33" s="87" t="str">
        <f t="array" ref="HO33">IFERROR(INDEX(조사표[],SMALL(IF((HR$1=조사표[개체번호])*(HU$1=조사표[줄기번호])*(HM33=조사표[착과마디]),ROW(조사표[조사일자])-ROW(생육조사!$P$2)+1),1),2),"")</f>
        <v/>
      </c>
      <c r="HP33" s="87" t="str">
        <f t="array" ref="HP33">IFERROR(INDEX(조사표[],SMALL(IF((HR$1=조사표[개체번호])*(HU$1=조사표[줄기번호])*(HM33=조사표[열매마디]),ROW(조사표[조사일자])-ROW(생육조사!$P$2)+1),1),2),"")</f>
        <v/>
      </c>
      <c r="HQ33" s="87" t="str">
        <f t="array" ref="HQ33">IFERROR(INDEX(조사표[],SMALL(IF((HR$1=조사표[개체번호])*(HU$1=조사표[줄기번호])*(HM33=조사표[수확마디]),ROW(조사표[조사일자])-ROW(생육조사!$P$2)+1),1),2),"")</f>
        <v/>
      </c>
      <c r="HR33" s="90"/>
      <c r="HS33" s="90"/>
      <c r="HT33" s="91"/>
      <c r="HU33" s="91"/>
      <c r="HV33" s="92"/>
      <c r="HW33" s="93">
        <v>31</v>
      </c>
      <c r="HX33" s="87" t="str">
        <f t="array" ref="HX33">IFERROR(INDEX(조사표[],SMALL(IF((IB$1=조사표[개체번호])*(IE$1=조사표[줄기번호])*(HW33=조사표[개화마디]),ROW(조사표[조사일자])-ROW(생육조사!$P$2)+1),1),2),"")</f>
        <v/>
      </c>
      <c r="HY33" s="87" t="str">
        <f t="array" ref="HY33">IFERROR(INDEX(조사표[],SMALL(IF((IB$1=조사표[개체번호])*(IE$1=조사표[줄기번호])*(HW33=조사표[착과마디]),ROW(조사표[조사일자])-ROW(생육조사!$P$2)+1),1),2),"")</f>
        <v/>
      </c>
      <c r="HZ33" s="87" t="str">
        <f t="array" ref="HZ33">IFERROR(INDEX(조사표[],SMALL(IF((IB$1=조사표[개체번호])*(IE$1=조사표[줄기번호])*(HW33=조사표[열매마디]),ROW(조사표[조사일자])-ROW(생육조사!$P$2)+1),1),2),"")</f>
        <v/>
      </c>
      <c r="IA33" s="87" t="str">
        <f t="array" ref="IA33">IFERROR(INDEX(조사표[],SMALL(IF((IB$1=조사표[개체번호])*(IE$1=조사표[줄기번호])*(HW33=조사표[수확마디]),ROW(조사표[조사일자])-ROW(생육조사!$P$2)+1),1),2),"")</f>
        <v/>
      </c>
      <c r="IB33" s="90"/>
      <c r="IC33" s="90"/>
      <c r="ID33" s="91"/>
      <c r="IE33" s="91"/>
      <c r="IF33" s="92"/>
      <c r="IG33" s="93">
        <v>31</v>
      </c>
      <c r="IH33" s="87" t="str">
        <f t="array" ref="IH33">IFERROR(INDEX(조사표[],SMALL(IF((IL$1=조사표[개체번호])*(IO$1=조사표[줄기번호])*(IG33=조사표[개화마디]),ROW(조사표[조사일자])-ROW(생육조사!$P$2)+1),1),2),"")</f>
        <v/>
      </c>
      <c r="II33" s="87" t="str">
        <f t="array" ref="II33">IFERROR(INDEX(조사표[],SMALL(IF((IL$1=조사표[개체번호])*(IO$1=조사표[줄기번호])*(IG33=조사표[착과마디]),ROW(조사표[조사일자])-ROW(생육조사!$P$2)+1),1),2),"")</f>
        <v/>
      </c>
      <c r="IJ33" s="87" t="str">
        <f t="array" ref="IJ33">IFERROR(INDEX(조사표[],SMALL(IF((IL$1=조사표[개체번호])*(IO$1=조사표[줄기번호])*(IG33=조사표[열매마디]),ROW(조사표[조사일자])-ROW(생육조사!$P$2)+1),1),2),"")</f>
        <v/>
      </c>
      <c r="IK33" s="87" t="str">
        <f t="array" ref="IK33">IFERROR(INDEX(조사표[],SMALL(IF((IL$1=조사표[개체번호])*(IO$1=조사표[줄기번호])*(IG33=조사표[수확마디]),ROW(조사표[조사일자])-ROW(생육조사!$P$2)+1),1),2),"")</f>
        <v/>
      </c>
      <c r="IL33" s="90"/>
      <c r="IM33" s="90"/>
      <c r="IN33" s="91"/>
      <c r="IO33" s="91"/>
      <c r="IP33" s="92"/>
      <c r="IQ33" s="93">
        <v>31</v>
      </c>
      <c r="IR33" s="87" t="str">
        <f t="array" ref="IR33">IFERROR(INDEX(조사표[],SMALL(IF((IV$1=조사표[개체번호])*(IY$1=조사표[줄기번호])*(IQ33=조사표[개화마디]),ROW(조사표[조사일자])-ROW(생육조사!$P$2)+1),1),2),"")</f>
        <v/>
      </c>
      <c r="IS33" s="87" t="str">
        <f t="array" ref="IS33">IFERROR(INDEX(조사표[],SMALL(IF((IV$1=조사표[개체번호])*(IY$1=조사표[줄기번호])*(IQ33=조사표[착과마디]),ROW(조사표[조사일자])-ROW(생육조사!$P$2)+1),1),2),"")</f>
        <v/>
      </c>
      <c r="IT33" s="87" t="str">
        <f t="array" ref="IT33">IFERROR(INDEX(조사표[],SMALL(IF((IV$1=조사표[개체번호])*(IY$1=조사표[줄기번호])*(IQ33=조사표[열매마디]),ROW(조사표[조사일자])-ROW(생육조사!$P$2)+1),1),2),"")</f>
        <v/>
      </c>
      <c r="IU33" s="87" t="str">
        <f t="array" ref="IU33">IFERROR(INDEX(조사표[],SMALL(IF((IV$1=조사표[개체번호])*(IY$1=조사표[줄기번호])*(IQ33=조사표[수확마디]),ROW(조사표[조사일자])-ROW(생육조사!$P$2)+1),1),2),"")</f>
        <v/>
      </c>
      <c r="IV33" s="90"/>
      <c r="IW33" s="90"/>
      <c r="IX33" s="91"/>
      <c r="IY33" s="91"/>
      <c r="IZ33" s="92"/>
      <c r="JA33" s="93">
        <v>31</v>
      </c>
      <c r="JB33" s="87" t="str">
        <f t="array" ref="JB33">IFERROR(INDEX(조사표[],SMALL(IF((JF$1=조사표[개체번호])*(JI$1=조사표[줄기번호])*(JA33=조사표[개화마디]),ROW(조사표[조사일자])-ROW(생육조사!$P$2)+1),1),2),"")</f>
        <v/>
      </c>
      <c r="JC33" s="87" t="str">
        <f t="array" ref="JC33">IFERROR(INDEX(조사표[],SMALL(IF((JF$1=조사표[개체번호])*(JI$1=조사표[줄기번호])*(JA33=조사표[착과마디]),ROW(조사표[조사일자])-ROW(생육조사!$P$2)+1),1),2),"")</f>
        <v/>
      </c>
      <c r="JD33" s="87" t="str">
        <f t="array" ref="JD33">IFERROR(INDEX(조사표[],SMALL(IF((JF$1=조사표[개체번호])*(JI$1=조사표[줄기번호])*(JA33=조사표[열매마디]),ROW(조사표[조사일자])-ROW(생육조사!$P$2)+1),1),2),"")</f>
        <v/>
      </c>
      <c r="JE33" s="87" t="str">
        <f t="array" ref="JE33">IFERROR(INDEX(조사표[],SMALL(IF((JF$1=조사표[개체번호])*(JI$1=조사표[줄기번호])*(JA33=조사표[수확마디]),ROW(조사표[조사일자])-ROW(생육조사!$P$2)+1),1),2),"")</f>
        <v/>
      </c>
      <c r="JF33" s="90"/>
      <c r="JG33" s="90"/>
      <c r="JH33" s="91"/>
      <c r="JI33" s="91"/>
      <c r="JJ33" s="92"/>
      <c r="JK33" s="93">
        <v>31</v>
      </c>
      <c r="JL33" s="87" t="str">
        <f t="array" ref="JL33">IFERROR(INDEX(조사표[],SMALL(IF((JP$1=조사표[개체번호])*(JS$1=조사표[줄기번호])*(JK33=조사표[개화마디]),ROW(조사표[조사일자])-ROW(생육조사!$P$2)+1),1),2),"")</f>
        <v/>
      </c>
      <c r="JM33" s="87" t="str">
        <f t="array" ref="JM33">IFERROR(INDEX(조사표[],SMALL(IF((JP$1=조사표[개체번호])*(JS$1=조사표[줄기번호])*(JK33=조사표[착과마디]),ROW(조사표[조사일자])-ROW(생육조사!$P$2)+1),1),2),"")</f>
        <v/>
      </c>
      <c r="JN33" s="87" t="str">
        <f t="array" ref="JN33">IFERROR(INDEX(조사표[],SMALL(IF((JP$1=조사표[개체번호])*(JS$1=조사표[줄기번호])*(JK33=조사표[열매마디]),ROW(조사표[조사일자])-ROW(생육조사!$P$2)+1),1),2),"")</f>
        <v/>
      </c>
      <c r="JO33" s="87" t="str">
        <f t="array" ref="JO33">IFERROR(INDEX(조사표[],SMALL(IF((JP$1=조사표[개체번호])*(JS$1=조사표[줄기번호])*(JK33=조사표[수확마디]),ROW(조사표[조사일자])-ROW(생육조사!$P$2)+1),1),2),"")</f>
        <v/>
      </c>
      <c r="JP33" s="90"/>
      <c r="JQ33" s="90"/>
      <c r="JR33" s="91"/>
      <c r="JS33" s="91"/>
      <c r="JT33" s="92"/>
      <c r="JU33" s="93">
        <v>31</v>
      </c>
      <c r="JV33" s="87" t="str">
        <f t="array" ref="JV33">IFERROR(INDEX(조사표[],SMALL(IF((JZ$1=조사표[개체번호])*(KC$1=조사표[줄기번호])*(JU33=조사표[개화마디]),ROW(조사표[조사일자])-ROW(생육조사!$P$2)+1),1),2),"")</f>
        <v/>
      </c>
      <c r="JW33" s="87" t="str">
        <f t="array" ref="JW33">IFERROR(INDEX(조사표[],SMALL(IF((JZ$1=조사표[개체번호])*(KC$1=조사표[줄기번호])*(JU33=조사표[착과마디]),ROW(조사표[조사일자])-ROW(생육조사!$P$2)+1),1),2),"")</f>
        <v/>
      </c>
      <c r="JX33" s="87" t="str">
        <f t="array" ref="JX33">IFERROR(INDEX(조사표[],SMALL(IF((JZ$1=조사표[개체번호])*(KC$1=조사표[줄기번호])*(JU33=조사표[열매마디]),ROW(조사표[조사일자])-ROW(생육조사!$P$2)+1),1),2),"")</f>
        <v/>
      </c>
      <c r="JY33" s="87" t="str">
        <f t="array" ref="JY33">IFERROR(INDEX(조사표[],SMALL(IF((JZ$1=조사표[개체번호])*(KC$1=조사표[줄기번호])*(JU33=조사표[수확마디]),ROW(조사표[조사일자])-ROW(생육조사!$P$2)+1),1),2),"")</f>
        <v/>
      </c>
      <c r="JZ33" s="90"/>
      <c r="KA33" s="90"/>
      <c r="KB33" s="91"/>
      <c r="KC33" s="91"/>
      <c r="KD33" s="92"/>
      <c r="KE33" s="93">
        <v>31</v>
      </c>
      <c r="KF33" s="87" t="str">
        <f t="array" ref="KF33">IFERROR(INDEX(조사표[],SMALL(IF((KJ$1=조사표[개체번호])*(KM$1=조사표[줄기번호])*(KE33=조사표[개화마디]),ROW(조사표[조사일자])-ROW(생육조사!$P$2)+1),1),2),"")</f>
        <v/>
      </c>
      <c r="KG33" s="87" t="str">
        <f t="array" ref="KG33">IFERROR(INDEX(조사표[],SMALL(IF((KJ$1=조사표[개체번호])*(KM$1=조사표[줄기번호])*(KE33=조사표[착과마디]),ROW(조사표[조사일자])-ROW(생육조사!$P$2)+1),1),2),"")</f>
        <v/>
      </c>
      <c r="KH33" s="87" t="str">
        <f t="array" ref="KH33">IFERROR(INDEX(조사표[],SMALL(IF((KJ$1=조사표[개체번호])*(KM$1=조사표[줄기번호])*(KE33=조사표[열매마디]),ROW(조사표[조사일자])-ROW(생육조사!$P$2)+1),1),2),"")</f>
        <v/>
      </c>
      <c r="KI33" s="87" t="str">
        <f t="array" ref="KI33">IFERROR(INDEX(조사표[],SMALL(IF((KJ$1=조사표[개체번호])*(KM$1=조사표[줄기번호])*(KE33=조사표[수확마디]),ROW(조사표[조사일자])-ROW(생육조사!$P$2)+1),1),2),"")</f>
        <v/>
      </c>
      <c r="KJ33" s="90"/>
      <c r="KK33" s="90"/>
      <c r="KL33" s="91"/>
      <c r="KM33" s="91"/>
      <c r="KN33" s="92"/>
    </row>
    <row r="34" spans="1:300">
      <c r="A34" s="15">
        <v>32</v>
      </c>
      <c r="B34" s="6" t="str">
        <f t="array" ref="B34">IFERROR(INDEX(조사표[],SMALL(IF((F$1=조사표[개체번호])*(I$1=조사표[줄기번호])*(A34=조사표[개화마디]),ROW(조사표[조사일자])-ROW(생육조사!$P$2)+1),1),2),"")</f>
        <v/>
      </c>
      <c r="C34" s="6" t="str">
        <f t="array" ref="C34">IFERROR(INDEX(조사표[],SMALL(IF((F$1=조사표[개체번호])*(I$1=조사표[줄기번호])*(A34=조사표[착과마디]),ROW(조사표[조사일자])-ROW(생육조사!$P$2)+1),1),2),"")</f>
        <v/>
      </c>
      <c r="D34" s="6" t="str">
        <f t="array" ref="D34">IFERROR(INDEX(조사표[],SMALL(IF((F$1=조사표[개체번호])*(I$1=조사표[줄기번호])*(A34=조사표[열매마디]),ROW(조사표[조사일자])-ROW(생육조사!$P$2)+1),1),2),"")</f>
        <v/>
      </c>
      <c r="E34" s="6" t="str">
        <f t="array" ref="E34">IFERROR(INDEX(조사표[],SMALL(IF((F$1=조사표[개체번호])*(I$1=조사표[줄기번호])*(A34=조사표[수확마디]),ROW(조사표[조사일자])-ROW(생육조사!$P$2)+1),1),2),"")</f>
        <v/>
      </c>
      <c r="F34" s="19"/>
      <c r="G34" s="19"/>
      <c r="H34" s="20"/>
      <c r="I34" s="20"/>
      <c r="J34" s="21"/>
      <c r="K34" s="86">
        <v>32</v>
      </c>
      <c r="L34" s="6" t="str">
        <f t="array" ref="L34">IFERROR(INDEX(조사표[],SMALL(IF((P$1=조사표[개체번호])*(S$1=조사표[줄기번호])*(K34=조사표[개화마디]),ROW(조사표[조사일자])-ROW(생육조사!$P$2)+1),1),2),"")</f>
        <v/>
      </c>
      <c r="M34" s="6" t="str">
        <f t="array" ref="M34">IFERROR(INDEX(조사표[],SMALL(IF((P$1=조사표[개체번호])*(S$1=조사표[줄기번호])*(K34=조사표[착과마디]),ROW(조사표[조사일자])-ROW(생육조사!$P$2)+1),1),2),"")</f>
        <v/>
      </c>
      <c r="N34" s="6" t="str">
        <f t="array" ref="N34">IFERROR(INDEX(조사표[],SMALL(IF((P$1=조사표[개체번호])*(S$1=조사표[줄기번호])*(K34=조사표[열매마디]),ROW(조사표[조사일자])-ROW(생육조사!$P$2)+1),1),2),"")</f>
        <v/>
      </c>
      <c r="O34" s="6" t="str">
        <f t="array" ref="O34">IFERROR(INDEX(조사표[],SMALL(IF((P$1=조사표[개체번호])*(S$1=조사표[줄기번호])*(K34=조사표[수확마디]),ROW(조사표[조사일자])-ROW(생육조사!$P$2)+1),1),2),"")</f>
        <v/>
      </c>
      <c r="P34" s="19"/>
      <c r="Q34" s="19"/>
      <c r="R34" s="20"/>
      <c r="S34" s="20"/>
      <c r="T34" s="21"/>
      <c r="U34" s="88">
        <v>32</v>
      </c>
      <c r="V34" s="87" t="str">
        <f t="array" ref="V34">IFERROR(INDEX(조사표[],SMALL(IF((Z$1=조사표[개체번호])*(AC$1=조사표[줄기번호])*(U34=조사표[개화마디]),ROW(조사표[조사일자])-ROW(생육조사!$P$2)+1),1),2),"")</f>
        <v/>
      </c>
      <c r="W34" s="87" t="str">
        <f t="array" ref="W34">IFERROR(INDEX(조사표[],SMALL(IF((Z$1=조사표[개체번호])*(AC$1=조사표[줄기번호])*(U34=조사표[착과마디]),ROW(조사표[조사일자])-ROW(생육조사!$P$2)+1),1),2),"")</f>
        <v/>
      </c>
      <c r="X34" s="87" t="str">
        <f t="array" ref="X34">IFERROR(INDEX(조사표[],SMALL(IF((Z$1=조사표[개체번호])*(AC$1=조사표[줄기번호])*(U34=조사표[열매마디]),ROW(조사표[조사일자])-ROW(생육조사!$P$2)+1),1),2),"")</f>
        <v/>
      </c>
      <c r="Y34" s="87" t="str">
        <f t="array" ref="Y34">IFERROR(INDEX(조사표[],SMALL(IF((Z$1=조사표[개체번호])*(AC$1=조사표[줄기번호])*(U34=조사표[수확마디]),ROW(조사표[조사일자])-ROW(생육조사!$P$2)+1),1),2),"")</f>
        <v/>
      </c>
      <c r="Z34" s="90"/>
      <c r="AA34" s="90"/>
      <c r="AB34" s="91"/>
      <c r="AC34" s="91"/>
      <c r="AD34" s="92"/>
      <c r="AE34" s="88">
        <v>32</v>
      </c>
      <c r="AF34" s="87" t="str">
        <f t="array" ref="AF34">IFERROR(INDEX(조사표[],SMALL(IF((AJ$1=조사표[개체번호])*(AM$1=조사표[줄기번호])*(AE34=조사표[개화마디]),ROW(조사표[조사일자])-ROW(생육조사!$P$2)+1),1),2),"")</f>
        <v/>
      </c>
      <c r="AG34" s="87" t="str">
        <f t="array" ref="AG34">IFERROR(INDEX(조사표[],SMALL(IF((AJ$1=조사표[개체번호])*(AM$1=조사표[줄기번호])*(AE34=조사표[착과마디]),ROW(조사표[조사일자])-ROW(생육조사!$P$2)+1),1),2),"")</f>
        <v/>
      </c>
      <c r="AH34" s="87" t="str">
        <f t="array" ref="AH34">IFERROR(INDEX(조사표[],SMALL(IF((AJ$1=조사표[개체번호])*(AM$1=조사표[줄기번호])*(AE34=조사표[열매마디]),ROW(조사표[조사일자])-ROW(생육조사!$P$2)+1),1),2),"")</f>
        <v/>
      </c>
      <c r="AI34" s="87" t="str">
        <f t="array" ref="AI34">IFERROR(INDEX(조사표[],SMALL(IF((AJ$1=조사표[개체번호])*(AM$1=조사표[줄기번호])*(AE34=조사표[수확마디]),ROW(조사표[조사일자])-ROW(생육조사!$P$2)+1),1),2),"")</f>
        <v/>
      </c>
      <c r="AJ34" s="90"/>
      <c r="AK34" s="90"/>
      <c r="AL34" s="91"/>
      <c r="AM34" s="91"/>
      <c r="AN34" s="92"/>
      <c r="AO34" s="88">
        <v>32</v>
      </c>
      <c r="AP34" s="87" t="str">
        <f t="array" ref="AP34">IFERROR(INDEX(조사표[],SMALL(IF((AT$1=조사표[개체번호])*(AW$1=조사표[줄기번호])*(AO34=조사표[개화마디]),ROW(조사표[조사일자])-ROW(생육조사!$P$2)+1),1),2),"")</f>
        <v/>
      </c>
      <c r="AQ34" s="87" t="str">
        <f t="array" ref="AQ34">IFERROR(INDEX(조사표[],SMALL(IF((AT$1=조사표[개체번호])*(AW$1=조사표[줄기번호])*(AO34=조사표[착과마디]),ROW(조사표[조사일자])-ROW(생육조사!$P$2)+1),1),2),"")</f>
        <v/>
      </c>
      <c r="AR34" s="87" t="str">
        <f t="array" ref="AR34">IFERROR(INDEX(조사표[],SMALL(IF((AT$1=조사표[개체번호])*(AW$1=조사표[줄기번호])*(AO34=조사표[열매마디]),ROW(조사표[조사일자])-ROW(생육조사!$P$2)+1),1),2),"")</f>
        <v/>
      </c>
      <c r="AS34" s="87" t="str">
        <f t="array" ref="AS34">IFERROR(INDEX(조사표[],SMALL(IF((AT$1=조사표[개체번호])*(AW$1=조사표[줄기번호])*(AO34=조사표[수확마디]),ROW(조사표[조사일자])-ROW(생육조사!$P$2)+1),1),2),"")</f>
        <v/>
      </c>
      <c r="AT34" s="90"/>
      <c r="AU34" s="90"/>
      <c r="AV34" s="91"/>
      <c r="AW34" s="91"/>
      <c r="AX34" s="92"/>
      <c r="AY34" s="88">
        <v>32</v>
      </c>
      <c r="AZ34" s="87" t="str">
        <f t="array" ref="AZ34">IFERROR(INDEX(조사표[],SMALL(IF((BD$1=조사표[개체번호])*(BG$1=조사표[줄기번호])*(AY34=조사표[개화마디]),ROW(조사표[조사일자])-ROW(생육조사!$P$2)+1),1),2),"")</f>
        <v/>
      </c>
      <c r="BA34" s="87" t="str">
        <f t="array" ref="BA34">IFERROR(INDEX(조사표[],SMALL(IF((BD$1=조사표[개체번호])*(BG$1=조사표[줄기번호])*(AY34=조사표[착과마디]),ROW(조사표[조사일자])-ROW(생육조사!$P$2)+1),1),2),"")</f>
        <v/>
      </c>
      <c r="BB34" s="87" t="str">
        <f t="array" ref="BB34">IFERROR(INDEX(조사표[],SMALL(IF((BD$1=조사표[개체번호])*(BG$1=조사표[줄기번호])*(AY34=조사표[열매마디]),ROW(조사표[조사일자])-ROW(생육조사!$P$2)+1),1),2),"")</f>
        <v/>
      </c>
      <c r="BC34" s="87" t="str">
        <f t="array" ref="BC34">IFERROR(INDEX(조사표[],SMALL(IF((BD$1=조사표[개체번호])*(BG$1=조사표[줄기번호])*(AY34=조사표[수확마디]),ROW(조사표[조사일자])-ROW(생육조사!$P$2)+1),1),2),"")</f>
        <v/>
      </c>
      <c r="BD34" s="90"/>
      <c r="BE34" s="90"/>
      <c r="BF34" s="91"/>
      <c r="BG34" s="91"/>
      <c r="BH34" s="92"/>
      <c r="BI34" s="88">
        <v>32</v>
      </c>
      <c r="BJ34" s="87" t="str">
        <f t="array" ref="BJ34">IFERROR(INDEX(조사표[],SMALL(IF((BN$1=조사표[개체번호])*(BQ$1=조사표[줄기번호])*(BI34=조사표[개화마디]),ROW(조사표[조사일자])-ROW(생육조사!$P$2)+1),1),2),"")</f>
        <v/>
      </c>
      <c r="BK34" s="87" t="str">
        <f t="array" ref="BK34">IFERROR(INDEX(조사표[],SMALL(IF((BN$1=조사표[개체번호])*(BQ$1=조사표[줄기번호])*(BI34=조사표[착과마디]),ROW(조사표[조사일자])-ROW(생육조사!$P$2)+1),1),2),"")</f>
        <v/>
      </c>
      <c r="BL34" s="87" t="str">
        <f t="array" ref="BL34">IFERROR(INDEX(조사표[],SMALL(IF((BN$1=조사표[개체번호])*(BQ$1=조사표[줄기번호])*(BI34=조사표[열매마디]),ROW(조사표[조사일자])-ROW(생육조사!$P$2)+1),1),2),"")</f>
        <v/>
      </c>
      <c r="BM34" s="87" t="str">
        <f t="array" ref="BM34">IFERROR(INDEX(조사표[],SMALL(IF((BN$1=조사표[개체번호])*(BQ$1=조사표[줄기번호])*(BI34=조사표[수확마디]),ROW(조사표[조사일자])-ROW(생육조사!$P$2)+1),1),2),"")</f>
        <v/>
      </c>
      <c r="BN34" s="90"/>
      <c r="BO34" s="90"/>
      <c r="BP34" s="91"/>
      <c r="BQ34" s="91"/>
      <c r="BR34" s="92"/>
      <c r="BS34" s="88">
        <v>32</v>
      </c>
      <c r="BT34" s="87" t="str">
        <f t="array" ref="BT34">IFERROR(INDEX(조사표[],SMALL(IF((BX$1=조사표[개체번호])*(CA$1=조사표[줄기번호])*(BS34=조사표[개화마디]),ROW(조사표[조사일자])-ROW(생육조사!$P$2)+1),1),2),"")</f>
        <v/>
      </c>
      <c r="BU34" s="87" t="str">
        <f t="array" ref="BU34">IFERROR(INDEX(조사표[],SMALL(IF((BX$1=조사표[개체번호])*(CA$1=조사표[줄기번호])*(BS34=조사표[착과마디]),ROW(조사표[조사일자])-ROW(생육조사!$P$2)+1),1),2),"")</f>
        <v/>
      </c>
      <c r="BV34" s="87" t="str">
        <f t="array" ref="BV34">IFERROR(INDEX(조사표[],SMALL(IF((BX$1=조사표[개체번호])*(CA$1=조사표[줄기번호])*(BS34=조사표[열매마디]),ROW(조사표[조사일자])-ROW(생육조사!$P$2)+1),1),2),"")</f>
        <v/>
      </c>
      <c r="BW34" s="87" t="str">
        <f t="array" ref="BW34">IFERROR(INDEX(조사표[],SMALL(IF((BX$1=조사표[개체번호])*(CA$1=조사표[줄기번호])*(BS34=조사표[수확마디]),ROW(조사표[조사일자])-ROW(생육조사!$P$2)+1),1),2),"")</f>
        <v/>
      </c>
      <c r="BX34" s="90"/>
      <c r="BY34" s="90"/>
      <c r="BZ34" s="91"/>
      <c r="CA34" s="91"/>
      <c r="CB34" s="92"/>
      <c r="CC34" s="88">
        <v>32</v>
      </c>
      <c r="CD34" s="87" t="str">
        <f t="array" ref="CD34">IFERROR(INDEX(조사표[],SMALL(IF((CH$1=조사표[개체번호])*(CK$1=조사표[줄기번호])*(CC34=조사표[개화마디]),ROW(조사표[조사일자])-ROW(생육조사!$P$2)+1),1),2),"")</f>
        <v/>
      </c>
      <c r="CE34" s="87" t="str">
        <f t="array" ref="CE34">IFERROR(INDEX(조사표[],SMALL(IF((CH$1=조사표[개체번호])*(CK$1=조사표[줄기번호])*(CC34=조사표[착과마디]),ROW(조사표[조사일자])-ROW(생육조사!$P$2)+1),1),2),"")</f>
        <v/>
      </c>
      <c r="CF34" s="87" t="str">
        <f t="array" ref="CF34">IFERROR(INDEX(조사표[],SMALL(IF((CH$1=조사표[개체번호])*(CK$1=조사표[줄기번호])*(CC34=조사표[열매마디]),ROW(조사표[조사일자])-ROW(생육조사!$P$2)+1),1),2),"")</f>
        <v/>
      </c>
      <c r="CG34" s="87" t="str">
        <f t="array" ref="CG34">IFERROR(INDEX(조사표[],SMALL(IF((CH$1=조사표[개체번호])*(CK$1=조사표[줄기번호])*(CC34=조사표[수확마디]),ROW(조사표[조사일자])-ROW(생육조사!$P$2)+1),1),2),"")</f>
        <v/>
      </c>
      <c r="CH34" s="90"/>
      <c r="CI34" s="90"/>
      <c r="CJ34" s="91"/>
      <c r="CK34" s="91"/>
      <c r="CL34" s="92"/>
      <c r="CM34" s="88">
        <v>32</v>
      </c>
      <c r="CN34" s="87" t="str">
        <f t="array" ref="CN34">IFERROR(INDEX(조사표[],SMALL(IF((CR$1=조사표[개체번호])*(CU$1=조사표[줄기번호])*(CM34=조사표[개화마디]),ROW(조사표[조사일자])-ROW(생육조사!$P$2)+1),1),2),"")</f>
        <v/>
      </c>
      <c r="CO34" s="87" t="str">
        <f t="array" ref="CO34">IFERROR(INDEX(조사표[],SMALL(IF((CR$1=조사표[개체번호])*(CU$1=조사표[줄기번호])*(CM34=조사표[착과마디]),ROW(조사표[조사일자])-ROW(생육조사!$P$2)+1),1),2),"")</f>
        <v/>
      </c>
      <c r="CP34" s="87" t="str">
        <f t="array" ref="CP34">IFERROR(INDEX(조사표[],SMALL(IF((CR$1=조사표[개체번호])*(CU$1=조사표[줄기번호])*(CM34=조사표[열매마디]),ROW(조사표[조사일자])-ROW(생육조사!$P$2)+1),1),2),"")</f>
        <v/>
      </c>
      <c r="CQ34" s="87" t="str">
        <f t="array" ref="CQ34">IFERROR(INDEX(조사표[],SMALL(IF((CR$1=조사표[개체번호])*(CU$1=조사표[줄기번호])*(CM34=조사표[수확마디]),ROW(조사표[조사일자])-ROW(생육조사!$P$2)+1),1),2),"")</f>
        <v/>
      </c>
      <c r="CR34" s="90"/>
      <c r="CS34" s="90"/>
      <c r="CT34" s="91"/>
      <c r="CU34" s="91"/>
      <c r="CV34" s="92"/>
      <c r="CW34" s="88">
        <v>32</v>
      </c>
      <c r="CX34" s="87" t="str">
        <f t="array" ref="CX34">IFERROR(INDEX(조사표[],SMALL(IF((DB$1=조사표[개체번호])*(DE$1=조사표[줄기번호])*(CW34=조사표[개화마디]),ROW(조사표[조사일자])-ROW(생육조사!$P$2)+1),1),2),"")</f>
        <v/>
      </c>
      <c r="CY34" s="87" t="str">
        <f t="array" ref="CY34">IFERROR(INDEX(조사표[],SMALL(IF((DB$1=조사표[개체번호])*(DE$1=조사표[줄기번호])*(CW34=조사표[착과마디]),ROW(조사표[조사일자])-ROW(생육조사!$P$2)+1),1),2),"")</f>
        <v/>
      </c>
      <c r="CZ34" s="87" t="str">
        <f t="array" ref="CZ34">IFERROR(INDEX(조사표[],SMALL(IF((DB$1=조사표[개체번호])*(DE$1=조사표[줄기번호])*(CW34=조사표[열매마디]),ROW(조사표[조사일자])-ROW(생육조사!$P$2)+1),1),2),"")</f>
        <v/>
      </c>
      <c r="DA34" s="87" t="str">
        <f t="array" ref="DA34">IFERROR(INDEX(조사표[],SMALL(IF((DB$1=조사표[개체번호])*(DE$1=조사표[줄기번호])*(CW34=조사표[수확마디]),ROW(조사표[조사일자])-ROW(생육조사!$P$2)+1),1),2),"")</f>
        <v/>
      </c>
      <c r="DB34" s="90"/>
      <c r="DC34" s="90"/>
      <c r="DD34" s="91"/>
      <c r="DE34" s="91"/>
      <c r="DF34" s="92"/>
      <c r="DG34" s="88">
        <v>32</v>
      </c>
      <c r="DH34" s="87" t="str">
        <f t="array" ref="DH34">IFERROR(INDEX(조사표[],SMALL(IF((DL$1=조사표[개체번호])*(DO$1=조사표[줄기번호])*(DG34=조사표[개화마디]),ROW(조사표[조사일자])-ROW(생육조사!$P$2)+1),1),2),"")</f>
        <v/>
      </c>
      <c r="DI34" s="87" t="str">
        <f t="array" ref="DI34">IFERROR(INDEX(조사표[],SMALL(IF((DL$1=조사표[개체번호])*(DO$1=조사표[줄기번호])*(DG34=조사표[착과마디]),ROW(조사표[조사일자])-ROW(생육조사!$P$2)+1),1),2),"")</f>
        <v/>
      </c>
      <c r="DJ34" s="87" t="str">
        <f t="array" ref="DJ34">IFERROR(INDEX(조사표[],SMALL(IF((DL$1=조사표[개체번호])*(DO$1=조사표[줄기번호])*(DG34=조사표[열매마디]),ROW(조사표[조사일자])-ROW(생육조사!$P$2)+1),1),2),"")</f>
        <v/>
      </c>
      <c r="DK34" s="87" t="str">
        <f t="array" ref="DK34">IFERROR(INDEX(조사표[],SMALL(IF((DL$1=조사표[개체번호])*(DO$1=조사표[줄기번호])*(DG34=조사표[수확마디]),ROW(조사표[조사일자])-ROW(생육조사!$P$2)+1),1),2),"")</f>
        <v/>
      </c>
      <c r="DL34" s="90"/>
      <c r="DM34" s="90"/>
      <c r="DN34" s="91"/>
      <c r="DO34" s="91"/>
      <c r="DP34" s="92"/>
      <c r="DQ34" s="88">
        <v>32</v>
      </c>
      <c r="DR34" s="87" t="str">
        <f t="array" ref="DR34">IFERROR(INDEX(조사표[],SMALL(IF((DV$1=조사표[개체번호])*(DY$1=조사표[줄기번호])*(DQ34=조사표[개화마디]),ROW(조사표[조사일자])-ROW(생육조사!$P$2)+1),1),2),"")</f>
        <v/>
      </c>
      <c r="DS34" s="87" t="str">
        <f t="array" ref="DS34">IFERROR(INDEX(조사표[],SMALL(IF((DV$1=조사표[개체번호])*(DY$1=조사표[줄기번호])*(DQ34=조사표[착과마디]),ROW(조사표[조사일자])-ROW(생육조사!$P$2)+1),1),2),"")</f>
        <v/>
      </c>
      <c r="DT34" s="87" t="str">
        <f t="array" ref="DT34">IFERROR(INDEX(조사표[],SMALL(IF((DV$1=조사표[개체번호])*(DY$1=조사표[줄기번호])*(DQ34=조사표[열매마디]),ROW(조사표[조사일자])-ROW(생육조사!$P$2)+1),1),2),"")</f>
        <v/>
      </c>
      <c r="DU34" s="87" t="str">
        <f t="array" ref="DU34">IFERROR(INDEX(조사표[],SMALL(IF((DV$1=조사표[개체번호])*(DY$1=조사표[줄기번호])*(DQ34=조사표[수확마디]),ROW(조사표[조사일자])-ROW(생육조사!$P$2)+1),1),2),"")</f>
        <v/>
      </c>
      <c r="DV34" s="90"/>
      <c r="DW34" s="90"/>
      <c r="DX34" s="91"/>
      <c r="DY34" s="91"/>
      <c r="DZ34" s="92"/>
      <c r="EA34" s="88">
        <v>32</v>
      </c>
      <c r="EB34" s="87" t="str">
        <f t="array" ref="EB34">IFERROR(INDEX(조사표[],SMALL(IF((EF$1=조사표[개체번호])*(EI$1=조사표[줄기번호])*(EA34=조사표[개화마디]),ROW(조사표[조사일자])-ROW(생육조사!$P$2)+1),1),2),"")</f>
        <v/>
      </c>
      <c r="EC34" s="87" t="str">
        <f t="array" ref="EC34">IFERROR(INDEX(조사표[],SMALL(IF((EF$1=조사표[개체번호])*(EI$1=조사표[줄기번호])*(EA34=조사표[착과마디]),ROW(조사표[조사일자])-ROW(생육조사!$P$2)+1),1),2),"")</f>
        <v/>
      </c>
      <c r="ED34" s="87" t="str">
        <f t="array" ref="ED34">IFERROR(INDEX(조사표[],SMALL(IF((EF$1=조사표[개체번호])*(EI$1=조사표[줄기번호])*(EA34=조사표[열매마디]),ROW(조사표[조사일자])-ROW(생육조사!$P$2)+1),1),2),"")</f>
        <v/>
      </c>
      <c r="EE34" s="87" t="str">
        <f t="array" ref="EE34">IFERROR(INDEX(조사표[],SMALL(IF((EF$1=조사표[개체번호])*(EI$1=조사표[줄기번호])*(EA34=조사표[수확마디]),ROW(조사표[조사일자])-ROW(생육조사!$P$2)+1),1),2),"")</f>
        <v/>
      </c>
      <c r="EF34" s="90"/>
      <c r="EG34" s="90"/>
      <c r="EH34" s="91"/>
      <c r="EI34" s="91"/>
      <c r="EJ34" s="92"/>
      <c r="EK34" s="88">
        <v>32</v>
      </c>
      <c r="EL34" s="87" t="str">
        <f t="array" ref="EL34">IFERROR(INDEX(조사표[],SMALL(IF((EP$1=조사표[개체번호])*(ES$1=조사표[줄기번호])*(EK34=조사표[개화마디]),ROW(조사표[조사일자])-ROW(생육조사!$P$2)+1),1),2),"")</f>
        <v/>
      </c>
      <c r="EM34" s="87" t="str">
        <f t="array" ref="EM34">IFERROR(INDEX(조사표[],SMALL(IF((EP$1=조사표[개체번호])*(ES$1=조사표[줄기번호])*(EK34=조사표[착과마디]),ROW(조사표[조사일자])-ROW(생육조사!$P$2)+1),1),2),"")</f>
        <v/>
      </c>
      <c r="EN34" s="87" t="str">
        <f t="array" ref="EN34">IFERROR(INDEX(조사표[],SMALL(IF((EP$1=조사표[개체번호])*(ES$1=조사표[줄기번호])*(EK34=조사표[열매마디]),ROW(조사표[조사일자])-ROW(생육조사!$P$2)+1),1),2),"")</f>
        <v/>
      </c>
      <c r="EO34" s="87" t="str">
        <f t="array" ref="EO34">IFERROR(INDEX(조사표[],SMALL(IF((EP$1=조사표[개체번호])*(ES$1=조사표[줄기번호])*(EK34=조사표[수확마디]),ROW(조사표[조사일자])-ROW(생육조사!$P$2)+1),1),2),"")</f>
        <v/>
      </c>
      <c r="EP34" s="90"/>
      <c r="EQ34" s="90"/>
      <c r="ER34" s="91"/>
      <c r="ES34" s="91"/>
      <c r="ET34" s="92"/>
      <c r="EU34" s="88">
        <v>32</v>
      </c>
      <c r="EV34" s="87" t="str">
        <f t="array" ref="EV34">IFERROR(INDEX(조사표[],SMALL(IF((EZ$1=조사표[개체번호])*(FC$1=조사표[줄기번호])*(EU34=조사표[개화마디]),ROW(조사표[조사일자])-ROW(생육조사!$P$2)+1),1),2),"")</f>
        <v/>
      </c>
      <c r="EW34" s="87" t="str">
        <f t="array" ref="EW34">IFERROR(INDEX(조사표[],SMALL(IF((EZ$1=조사표[개체번호])*(FC$1=조사표[줄기번호])*(EU34=조사표[착과마디]),ROW(조사표[조사일자])-ROW(생육조사!$P$2)+1),1),2),"")</f>
        <v/>
      </c>
      <c r="EX34" s="87" t="str">
        <f t="array" ref="EX34">IFERROR(INDEX(조사표[],SMALL(IF((EZ$1=조사표[개체번호])*(FC$1=조사표[줄기번호])*(EU34=조사표[열매마디]),ROW(조사표[조사일자])-ROW(생육조사!$P$2)+1),1),2),"")</f>
        <v/>
      </c>
      <c r="EY34" s="87" t="str">
        <f t="array" ref="EY34">IFERROR(INDEX(조사표[],SMALL(IF((EZ$1=조사표[개체번호])*(FC$1=조사표[줄기번호])*(EU34=조사표[수확마디]),ROW(조사표[조사일자])-ROW(생육조사!$P$2)+1),1),2),"")</f>
        <v/>
      </c>
      <c r="EZ34" s="90"/>
      <c r="FA34" s="90"/>
      <c r="FB34" s="91"/>
      <c r="FC34" s="91"/>
      <c r="FD34" s="92"/>
      <c r="FE34" s="88">
        <v>32</v>
      </c>
      <c r="FF34" s="87" t="str">
        <f t="array" ref="FF34">IFERROR(INDEX(조사표[],SMALL(IF((FJ$1=조사표[개체번호])*(FM$1=조사표[줄기번호])*(FE34=조사표[개화마디]),ROW(조사표[조사일자])-ROW(생육조사!$P$2)+1),1),2),"")</f>
        <v/>
      </c>
      <c r="FG34" s="87" t="str">
        <f t="array" ref="FG34">IFERROR(INDEX(조사표[],SMALL(IF((FJ$1=조사표[개체번호])*(FM$1=조사표[줄기번호])*(FE34=조사표[착과마디]),ROW(조사표[조사일자])-ROW(생육조사!$P$2)+1),1),2),"")</f>
        <v/>
      </c>
      <c r="FH34" s="87" t="str">
        <f t="array" ref="FH34">IFERROR(INDEX(조사표[],SMALL(IF((FJ$1=조사표[개체번호])*(FM$1=조사표[줄기번호])*(FE34=조사표[열매마디]),ROW(조사표[조사일자])-ROW(생육조사!$P$2)+1),1),2),"")</f>
        <v/>
      </c>
      <c r="FI34" s="87" t="str">
        <f t="array" ref="FI34">IFERROR(INDEX(조사표[],SMALL(IF((FJ$1=조사표[개체번호])*(FM$1=조사표[줄기번호])*(FE34=조사표[수확마디]),ROW(조사표[조사일자])-ROW(생육조사!$P$2)+1),1),2),"")</f>
        <v/>
      </c>
      <c r="FJ34" s="90"/>
      <c r="FK34" s="90"/>
      <c r="FL34" s="91"/>
      <c r="FM34" s="91"/>
      <c r="FN34" s="92"/>
      <c r="FO34" s="88">
        <v>32</v>
      </c>
      <c r="FP34" s="87" t="str">
        <f t="array" ref="FP34">IFERROR(INDEX(조사표[],SMALL(IF((FT$1=조사표[개체번호])*(FW$1=조사표[줄기번호])*(FO34=조사표[개화마디]),ROW(조사표[조사일자])-ROW(생육조사!$P$2)+1),1),2),"")</f>
        <v/>
      </c>
      <c r="FQ34" s="87" t="str">
        <f t="array" ref="FQ34">IFERROR(INDEX(조사표[],SMALL(IF((FT$1=조사표[개체번호])*(FW$1=조사표[줄기번호])*(FO34=조사표[착과마디]),ROW(조사표[조사일자])-ROW(생육조사!$P$2)+1),1),2),"")</f>
        <v/>
      </c>
      <c r="FR34" s="87" t="str">
        <f t="array" ref="FR34">IFERROR(INDEX(조사표[],SMALL(IF((FT$1=조사표[개체번호])*(FW$1=조사표[줄기번호])*(FO34=조사표[열매마디]),ROW(조사표[조사일자])-ROW(생육조사!$P$2)+1),1),2),"")</f>
        <v/>
      </c>
      <c r="FS34" s="87" t="str">
        <f t="array" ref="FS34">IFERROR(INDEX(조사표[],SMALL(IF((FT$1=조사표[개체번호])*(FW$1=조사표[줄기번호])*(FO34=조사표[수확마디]),ROW(조사표[조사일자])-ROW(생육조사!$P$2)+1),1),2),"")</f>
        <v/>
      </c>
      <c r="FT34" s="90"/>
      <c r="FU34" s="90"/>
      <c r="FV34" s="91"/>
      <c r="FW34" s="91"/>
      <c r="FX34" s="92"/>
      <c r="FY34" s="88">
        <v>32</v>
      </c>
      <c r="FZ34" s="87" t="str">
        <f t="array" ref="FZ34">IFERROR(INDEX(조사표[],SMALL(IF((GD$1=조사표[개체번호])*(GG$1=조사표[줄기번호])*(FY34=조사표[개화마디]),ROW(조사표[조사일자])-ROW(생육조사!$P$2)+1),1),2),"")</f>
        <v/>
      </c>
      <c r="GA34" s="87" t="str">
        <f t="array" ref="GA34">IFERROR(INDEX(조사표[],SMALL(IF((GD$1=조사표[개체번호])*(GG$1=조사표[줄기번호])*(FY34=조사표[착과마디]),ROW(조사표[조사일자])-ROW(생육조사!$P$2)+1),1),2),"")</f>
        <v/>
      </c>
      <c r="GB34" s="87" t="str">
        <f t="array" ref="GB34">IFERROR(INDEX(조사표[],SMALL(IF((GD$1=조사표[개체번호])*(GG$1=조사표[줄기번호])*(FY34=조사표[열매마디]),ROW(조사표[조사일자])-ROW(생육조사!$P$2)+1),1),2),"")</f>
        <v/>
      </c>
      <c r="GC34" s="87" t="str">
        <f t="array" ref="GC34">IFERROR(INDEX(조사표[],SMALL(IF((GD$1=조사표[개체번호])*(GG$1=조사표[줄기번호])*(FY34=조사표[수확마디]),ROW(조사표[조사일자])-ROW(생육조사!$P$2)+1),1),2),"")</f>
        <v/>
      </c>
      <c r="GD34" s="90"/>
      <c r="GE34" s="90"/>
      <c r="GF34" s="91"/>
      <c r="GG34" s="91"/>
      <c r="GH34" s="92"/>
      <c r="GI34" s="88">
        <v>32</v>
      </c>
      <c r="GJ34" s="87" t="str">
        <f t="array" ref="GJ34">IFERROR(INDEX(조사표[],SMALL(IF((GN$1=조사표[개체번호])*(GQ$1=조사표[줄기번호])*(GI34=조사표[개화마디]),ROW(조사표[조사일자])-ROW(생육조사!$P$2)+1),1),2),"")</f>
        <v/>
      </c>
      <c r="GK34" s="87" t="str">
        <f t="array" ref="GK34">IFERROR(INDEX(조사표[],SMALL(IF((GN$1=조사표[개체번호])*(GQ$1=조사표[줄기번호])*(GI34=조사표[착과마디]),ROW(조사표[조사일자])-ROW(생육조사!$P$2)+1),1),2),"")</f>
        <v/>
      </c>
      <c r="GL34" s="87" t="str">
        <f t="array" ref="GL34">IFERROR(INDEX(조사표[],SMALL(IF((GN$1=조사표[개체번호])*(GQ$1=조사표[줄기번호])*(GI34=조사표[열매마디]),ROW(조사표[조사일자])-ROW(생육조사!$P$2)+1),1),2),"")</f>
        <v/>
      </c>
      <c r="GM34" s="87" t="str">
        <f t="array" ref="GM34">IFERROR(INDEX(조사표[],SMALL(IF((GN$1=조사표[개체번호])*(GQ$1=조사표[줄기번호])*(GI34=조사표[수확마디]),ROW(조사표[조사일자])-ROW(생육조사!$P$2)+1),1),2),"")</f>
        <v/>
      </c>
      <c r="GN34" s="90"/>
      <c r="GO34" s="90"/>
      <c r="GP34" s="91"/>
      <c r="GQ34" s="91"/>
      <c r="GR34" s="92"/>
      <c r="GS34" s="88">
        <v>32</v>
      </c>
      <c r="GT34" s="87" t="str">
        <f t="array" ref="GT34">IFERROR(INDEX(조사표[],SMALL(IF((GX$1=조사표[개체번호])*(HA$1=조사표[줄기번호])*(GS34=조사표[개화마디]),ROW(조사표[조사일자])-ROW(생육조사!$P$2)+1),1),2),"")</f>
        <v/>
      </c>
      <c r="GU34" s="87" t="str">
        <f t="array" ref="GU34">IFERROR(INDEX(조사표[],SMALL(IF((GX$1=조사표[개체번호])*(HA$1=조사표[줄기번호])*(GS34=조사표[착과마디]),ROW(조사표[조사일자])-ROW(생육조사!$P$2)+1),1),2),"")</f>
        <v/>
      </c>
      <c r="GV34" s="87" t="str">
        <f t="array" ref="GV34">IFERROR(INDEX(조사표[],SMALL(IF((GX$1=조사표[개체번호])*(HA$1=조사표[줄기번호])*(GS34=조사표[열매마디]),ROW(조사표[조사일자])-ROW(생육조사!$P$2)+1),1),2),"")</f>
        <v/>
      </c>
      <c r="GW34" s="87" t="str">
        <f t="array" ref="GW34">IFERROR(INDEX(조사표[],SMALL(IF((GX$1=조사표[개체번호])*(HA$1=조사표[줄기번호])*(GS34=조사표[수확마디]),ROW(조사표[조사일자])-ROW(생육조사!$P$2)+1),1),2),"")</f>
        <v/>
      </c>
      <c r="GX34" s="90"/>
      <c r="GY34" s="90"/>
      <c r="GZ34" s="91"/>
      <c r="HA34" s="91"/>
      <c r="HB34" s="92"/>
      <c r="HC34" s="88">
        <v>32</v>
      </c>
      <c r="HD34" s="87" t="str">
        <f t="array" ref="HD34">IFERROR(INDEX(조사표[],SMALL(IF((HH$1=조사표[개체번호])*(HK$1=조사표[줄기번호])*(HC34=조사표[개화마디]),ROW(조사표[조사일자])-ROW(생육조사!$P$2)+1),1),2),"")</f>
        <v/>
      </c>
      <c r="HE34" s="87" t="str">
        <f t="array" ref="HE34">IFERROR(INDEX(조사표[],SMALL(IF((HH$1=조사표[개체번호])*(HK$1=조사표[줄기번호])*(HC34=조사표[착과마디]),ROW(조사표[조사일자])-ROW(생육조사!$P$2)+1),1),2),"")</f>
        <v/>
      </c>
      <c r="HF34" s="87" t="str">
        <f t="array" ref="HF34">IFERROR(INDEX(조사표[],SMALL(IF((HH$1=조사표[개체번호])*(HK$1=조사표[줄기번호])*(HC34=조사표[열매마디]),ROW(조사표[조사일자])-ROW(생육조사!$P$2)+1),1),2),"")</f>
        <v/>
      </c>
      <c r="HG34" s="87" t="str">
        <f t="array" ref="HG34">IFERROR(INDEX(조사표[],SMALL(IF((HH$1=조사표[개체번호])*(HK$1=조사표[줄기번호])*(HC34=조사표[수확마디]),ROW(조사표[조사일자])-ROW(생육조사!$P$2)+1),1),2),"")</f>
        <v/>
      </c>
      <c r="HH34" s="90"/>
      <c r="HI34" s="90"/>
      <c r="HJ34" s="91"/>
      <c r="HK34" s="91"/>
      <c r="HL34" s="92"/>
      <c r="HM34" s="93">
        <v>32</v>
      </c>
      <c r="HN34" s="87" t="str">
        <f t="array" ref="HN34">IFERROR(INDEX(조사표[],SMALL(IF((HR$1=조사표[개체번호])*(HU$1=조사표[줄기번호])*(HM34=조사표[개화마디]),ROW(조사표[조사일자])-ROW(생육조사!$P$2)+1),1),2),"")</f>
        <v/>
      </c>
      <c r="HO34" s="87" t="str">
        <f t="array" ref="HO34">IFERROR(INDEX(조사표[],SMALL(IF((HR$1=조사표[개체번호])*(HU$1=조사표[줄기번호])*(HM34=조사표[착과마디]),ROW(조사표[조사일자])-ROW(생육조사!$P$2)+1),1),2),"")</f>
        <v/>
      </c>
      <c r="HP34" s="87" t="str">
        <f t="array" ref="HP34">IFERROR(INDEX(조사표[],SMALL(IF((HR$1=조사표[개체번호])*(HU$1=조사표[줄기번호])*(HM34=조사표[열매마디]),ROW(조사표[조사일자])-ROW(생육조사!$P$2)+1),1),2),"")</f>
        <v/>
      </c>
      <c r="HQ34" s="87" t="str">
        <f t="array" ref="HQ34">IFERROR(INDEX(조사표[],SMALL(IF((HR$1=조사표[개체번호])*(HU$1=조사표[줄기번호])*(HM34=조사표[수확마디]),ROW(조사표[조사일자])-ROW(생육조사!$P$2)+1),1),2),"")</f>
        <v/>
      </c>
      <c r="HR34" s="90"/>
      <c r="HS34" s="90"/>
      <c r="HT34" s="91"/>
      <c r="HU34" s="91"/>
      <c r="HV34" s="92"/>
      <c r="HW34" s="93">
        <v>32</v>
      </c>
      <c r="HX34" s="87" t="str">
        <f t="array" ref="HX34">IFERROR(INDEX(조사표[],SMALL(IF((IB$1=조사표[개체번호])*(IE$1=조사표[줄기번호])*(HW34=조사표[개화마디]),ROW(조사표[조사일자])-ROW(생육조사!$P$2)+1),1),2),"")</f>
        <v/>
      </c>
      <c r="HY34" s="87" t="str">
        <f t="array" ref="HY34">IFERROR(INDEX(조사표[],SMALL(IF((IB$1=조사표[개체번호])*(IE$1=조사표[줄기번호])*(HW34=조사표[착과마디]),ROW(조사표[조사일자])-ROW(생육조사!$P$2)+1),1),2),"")</f>
        <v/>
      </c>
      <c r="HZ34" s="87" t="str">
        <f t="array" ref="HZ34">IFERROR(INDEX(조사표[],SMALL(IF((IB$1=조사표[개체번호])*(IE$1=조사표[줄기번호])*(HW34=조사표[열매마디]),ROW(조사표[조사일자])-ROW(생육조사!$P$2)+1),1),2),"")</f>
        <v/>
      </c>
      <c r="IA34" s="87" t="str">
        <f t="array" ref="IA34">IFERROR(INDEX(조사표[],SMALL(IF((IB$1=조사표[개체번호])*(IE$1=조사표[줄기번호])*(HW34=조사표[수확마디]),ROW(조사표[조사일자])-ROW(생육조사!$P$2)+1),1),2),"")</f>
        <v/>
      </c>
      <c r="IB34" s="90"/>
      <c r="IC34" s="90"/>
      <c r="ID34" s="91"/>
      <c r="IE34" s="91"/>
      <c r="IF34" s="92"/>
      <c r="IG34" s="93">
        <v>32</v>
      </c>
      <c r="IH34" s="87" t="str">
        <f t="array" ref="IH34">IFERROR(INDEX(조사표[],SMALL(IF((IL$1=조사표[개체번호])*(IO$1=조사표[줄기번호])*(IG34=조사표[개화마디]),ROW(조사표[조사일자])-ROW(생육조사!$P$2)+1),1),2),"")</f>
        <v/>
      </c>
      <c r="II34" s="87" t="str">
        <f t="array" ref="II34">IFERROR(INDEX(조사표[],SMALL(IF((IL$1=조사표[개체번호])*(IO$1=조사표[줄기번호])*(IG34=조사표[착과마디]),ROW(조사표[조사일자])-ROW(생육조사!$P$2)+1),1),2),"")</f>
        <v/>
      </c>
      <c r="IJ34" s="87" t="str">
        <f t="array" ref="IJ34">IFERROR(INDEX(조사표[],SMALL(IF((IL$1=조사표[개체번호])*(IO$1=조사표[줄기번호])*(IG34=조사표[열매마디]),ROW(조사표[조사일자])-ROW(생육조사!$P$2)+1),1),2),"")</f>
        <v/>
      </c>
      <c r="IK34" s="87" t="str">
        <f t="array" ref="IK34">IFERROR(INDEX(조사표[],SMALL(IF((IL$1=조사표[개체번호])*(IO$1=조사표[줄기번호])*(IG34=조사표[수확마디]),ROW(조사표[조사일자])-ROW(생육조사!$P$2)+1),1),2),"")</f>
        <v/>
      </c>
      <c r="IL34" s="90"/>
      <c r="IM34" s="90"/>
      <c r="IN34" s="91"/>
      <c r="IO34" s="91"/>
      <c r="IP34" s="92"/>
      <c r="IQ34" s="93">
        <v>32</v>
      </c>
      <c r="IR34" s="87" t="str">
        <f t="array" ref="IR34">IFERROR(INDEX(조사표[],SMALL(IF((IV$1=조사표[개체번호])*(IY$1=조사표[줄기번호])*(IQ34=조사표[개화마디]),ROW(조사표[조사일자])-ROW(생육조사!$P$2)+1),1),2),"")</f>
        <v/>
      </c>
      <c r="IS34" s="87" t="str">
        <f t="array" ref="IS34">IFERROR(INDEX(조사표[],SMALL(IF((IV$1=조사표[개체번호])*(IY$1=조사표[줄기번호])*(IQ34=조사표[착과마디]),ROW(조사표[조사일자])-ROW(생육조사!$P$2)+1),1),2),"")</f>
        <v/>
      </c>
      <c r="IT34" s="87" t="str">
        <f t="array" ref="IT34">IFERROR(INDEX(조사표[],SMALL(IF((IV$1=조사표[개체번호])*(IY$1=조사표[줄기번호])*(IQ34=조사표[열매마디]),ROW(조사표[조사일자])-ROW(생육조사!$P$2)+1),1),2),"")</f>
        <v/>
      </c>
      <c r="IU34" s="87" t="str">
        <f t="array" ref="IU34">IFERROR(INDEX(조사표[],SMALL(IF((IV$1=조사표[개체번호])*(IY$1=조사표[줄기번호])*(IQ34=조사표[수확마디]),ROW(조사표[조사일자])-ROW(생육조사!$P$2)+1),1),2),"")</f>
        <v/>
      </c>
      <c r="IV34" s="90"/>
      <c r="IW34" s="90"/>
      <c r="IX34" s="91"/>
      <c r="IY34" s="91"/>
      <c r="IZ34" s="92"/>
      <c r="JA34" s="93">
        <v>32</v>
      </c>
      <c r="JB34" s="87" t="str">
        <f t="array" ref="JB34">IFERROR(INDEX(조사표[],SMALL(IF((JF$1=조사표[개체번호])*(JI$1=조사표[줄기번호])*(JA34=조사표[개화마디]),ROW(조사표[조사일자])-ROW(생육조사!$P$2)+1),1),2),"")</f>
        <v/>
      </c>
      <c r="JC34" s="87" t="str">
        <f t="array" ref="JC34">IFERROR(INDEX(조사표[],SMALL(IF((JF$1=조사표[개체번호])*(JI$1=조사표[줄기번호])*(JA34=조사표[착과마디]),ROW(조사표[조사일자])-ROW(생육조사!$P$2)+1),1),2),"")</f>
        <v/>
      </c>
      <c r="JD34" s="87" t="str">
        <f t="array" ref="JD34">IFERROR(INDEX(조사표[],SMALL(IF((JF$1=조사표[개체번호])*(JI$1=조사표[줄기번호])*(JA34=조사표[열매마디]),ROW(조사표[조사일자])-ROW(생육조사!$P$2)+1),1),2),"")</f>
        <v/>
      </c>
      <c r="JE34" s="87" t="str">
        <f t="array" ref="JE34">IFERROR(INDEX(조사표[],SMALL(IF((JF$1=조사표[개체번호])*(JI$1=조사표[줄기번호])*(JA34=조사표[수확마디]),ROW(조사표[조사일자])-ROW(생육조사!$P$2)+1),1),2),"")</f>
        <v/>
      </c>
      <c r="JF34" s="90"/>
      <c r="JG34" s="90"/>
      <c r="JH34" s="91"/>
      <c r="JI34" s="91"/>
      <c r="JJ34" s="92"/>
      <c r="JK34" s="93">
        <v>32</v>
      </c>
      <c r="JL34" s="87" t="str">
        <f t="array" ref="JL34">IFERROR(INDEX(조사표[],SMALL(IF((JP$1=조사표[개체번호])*(JS$1=조사표[줄기번호])*(JK34=조사표[개화마디]),ROW(조사표[조사일자])-ROW(생육조사!$P$2)+1),1),2),"")</f>
        <v/>
      </c>
      <c r="JM34" s="87" t="str">
        <f t="array" ref="JM34">IFERROR(INDEX(조사표[],SMALL(IF((JP$1=조사표[개체번호])*(JS$1=조사표[줄기번호])*(JK34=조사표[착과마디]),ROW(조사표[조사일자])-ROW(생육조사!$P$2)+1),1),2),"")</f>
        <v/>
      </c>
      <c r="JN34" s="87" t="str">
        <f t="array" ref="JN34">IFERROR(INDEX(조사표[],SMALL(IF((JP$1=조사표[개체번호])*(JS$1=조사표[줄기번호])*(JK34=조사표[열매마디]),ROW(조사표[조사일자])-ROW(생육조사!$P$2)+1),1),2),"")</f>
        <v/>
      </c>
      <c r="JO34" s="87" t="str">
        <f t="array" ref="JO34">IFERROR(INDEX(조사표[],SMALL(IF((JP$1=조사표[개체번호])*(JS$1=조사표[줄기번호])*(JK34=조사표[수확마디]),ROW(조사표[조사일자])-ROW(생육조사!$P$2)+1),1),2),"")</f>
        <v/>
      </c>
      <c r="JP34" s="90"/>
      <c r="JQ34" s="90"/>
      <c r="JR34" s="91"/>
      <c r="JS34" s="91"/>
      <c r="JT34" s="92"/>
      <c r="JU34" s="93">
        <v>32</v>
      </c>
      <c r="JV34" s="87" t="str">
        <f t="array" ref="JV34">IFERROR(INDEX(조사표[],SMALL(IF((JZ$1=조사표[개체번호])*(KC$1=조사표[줄기번호])*(JU34=조사표[개화마디]),ROW(조사표[조사일자])-ROW(생육조사!$P$2)+1),1),2),"")</f>
        <v/>
      </c>
      <c r="JW34" s="87" t="str">
        <f t="array" ref="JW34">IFERROR(INDEX(조사표[],SMALL(IF((JZ$1=조사표[개체번호])*(KC$1=조사표[줄기번호])*(JU34=조사표[착과마디]),ROW(조사표[조사일자])-ROW(생육조사!$P$2)+1),1),2),"")</f>
        <v/>
      </c>
      <c r="JX34" s="87" t="str">
        <f t="array" ref="JX34">IFERROR(INDEX(조사표[],SMALL(IF((JZ$1=조사표[개체번호])*(KC$1=조사표[줄기번호])*(JU34=조사표[열매마디]),ROW(조사표[조사일자])-ROW(생육조사!$P$2)+1),1),2),"")</f>
        <v/>
      </c>
      <c r="JY34" s="87" t="str">
        <f t="array" ref="JY34">IFERROR(INDEX(조사표[],SMALL(IF((JZ$1=조사표[개체번호])*(KC$1=조사표[줄기번호])*(JU34=조사표[수확마디]),ROW(조사표[조사일자])-ROW(생육조사!$P$2)+1),1),2),"")</f>
        <v/>
      </c>
      <c r="JZ34" s="90"/>
      <c r="KA34" s="90"/>
      <c r="KB34" s="91"/>
      <c r="KC34" s="91"/>
      <c r="KD34" s="92"/>
      <c r="KE34" s="93">
        <v>32</v>
      </c>
      <c r="KF34" s="87" t="str">
        <f t="array" ref="KF34">IFERROR(INDEX(조사표[],SMALL(IF((KJ$1=조사표[개체번호])*(KM$1=조사표[줄기번호])*(KE34=조사표[개화마디]),ROW(조사표[조사일자])-ROW(생육조사!$P$2)+1),1),2),"")</f>
        <v/>
      </c>
      <c r="KG34" s="87" t="str">
        <f t="array" ref="KG34">IFERROR(INDEX(조사표[],SMALL(IF((KJ$1=조사표[개체번호])*(KM$1=조사표[줄기번호])*(KE34=조사표[착과마디]),ROW(조사표[조사일자])-ROW(생육조사!$P$2)+1),1),2),"")</f>
        <v/>
      </c>
      <c r="KH34" s="87" t="str">
        <f t="array" ref="KH34">IFERROR(INDEX(조사표[],SMALL(IF((KJ$1=조사표[개체번호])*(KM$1=조사표[줄기번호])*(KE34=조사표[열매마디]),ROW(조사표[조사일자])-ROW(생육조사!$P$2)+1),1),2),"")</f>
        <v/>
      </c>
      <c r="KI34" s="87" t="str">
        <f t="array" ref="KI34">IFERROR(INDEX(조사표[],SMALL(IF((KJ$1=조사표[개체번호])*(KM$1=조사표[줄기번호])*(KE34=조사표[수확마디]),ROW(조사표[조사일자])-ROW(생육조사!$P$2)+1),1),2),"")</f>
        <v/>
      </c>
      <c r="KJ34" s="90"/>
      <c r="KK34" s="90"/>
      <c r="KL34" s="91"/>
      <c r="KM34" s="91"/>
      <c r="KN34" s="92"/>
    </row>
    <row r="35" spans="1:300">
      <c r="A35" s="15">
        <v>33</v>
      </c>
      <c r="B35" s="6" t="str">
        <f t="array" ref="B35">IFERROR(INDEX(조사표[],SMALL(IF((F$1=조사표[개체번호])*(I$1=조사표[줄기번호])*(A35=조사표[개화마디]),ROW(조사표[조사일자])-ROW(생육조사!$P$2)+1),1),2),"")</f>
        <v/>
      </c>
      <c r="C35" s="6" t="str">
        <f t="array" ref="C35">IFERROR(INDEX(조사표[],SMALL(IF((F$1=조사표[개체번호])*(I$1=조사표[줄기번호])*(A35=조사표[착과마디]),ROW(조사표[조사일자])-ROW(생육조사!$P$2)+1),1),2),"")</f>
        <v/>
      </c>
      <c r="D35" s="6" t="str">
        <f t="array" ref="D35">IFERROR(INDEX(조사표[],SMALL(IF((F$1=조사표[개체번호])*(I$1=조사표[줄기번호])*(A35=조사표[열매마디]),ROW(조사표[조사일자])-ROW(생육조사!$P$2)+1),1),2),"")</f>
        <v/>
      </c>
      <c r="E35" s="6" t="str">
        <f t="array" ref="E35">IFERROR(INDEX(조사표[],SMALL(IF((F$1=조사표[개체번호])*(I$1=조사표[줄기번호])*(A35=조사표[수확마디]),ROW(조사표[조사일자])-ROW(생육조사!$P$2)+1),1),2),"")</f>
        <v/>
      </c>
      <c r="F35" s="19"/>
      <c r="G35" s="19"/>
      <c r="H35" s="20"/>
      <c r="I35" s="20"/>
      <c r="J35" s="21"/>
      <c r="K35" s="86">
        <v>33</v>
      </c>
      <c r="L35" s="6" t="str">
        <f t="array" ref="L35">IFERROR(INDEX(조사표[],SMALL(IF((P$1=조사표[개체번호])*(S$1=조사표[줄기번호])*(K35=조사표[개화마디]),ROW(조사표[조사일자])-ROW(생육조사!$P$2)+1),1),2),"")</f>
        <v/>
      </c>
      <c r="M35" s="6" t="str">
        <f t="array" ref="M35">IFERROR(INDEX(조사표[],SMALL(IF((P$1=조사표[개체번호])*(S$1=조사표[줄기번호])*(K35=조사표[착과마디]),ROW(조사표[조사일자])-ROW(생육조사!$P$2)+1),1),2),"")</f>
        <v/>
      </c>
      <c r="N35" s="6" t="str">
        <f t="array" ref="N35">IFERROR(INDEX(조사표[],SMALL(IF((P$1=조사표[개체번호])*(S$1=조사표[줄기번호])*(K35=조사표[열매마디]),ROW(조사표[조사일자])-ROW(생육조사!$P$2)+1),1),2),"")</f>
        <v/>
      </c>
      <c r="O35" s="6" t="str">
        <f t="array" ref="O35">IFERROR(INDEX(조사표[],SMALL(IF((P$1=조사표[개체번호])*(S$1=조사표[줄기번호])*(K35=조사표[수확마디]),ROW(조사표[조사일자])-ROW(생육조사!$P$2)+1),1),2),"")</f>
        <v/>
      </c>
      <c r="P35" s="19"/>
      <c r="Q35" s="19"/>
      <c r="R35" s="20"/>
      <c r="S35" s="20"/>
      <c r="T35" s="21"/>
      <c r="U35" s="88">
        <v>33</v>
      </c>
      <c r="V35" s="87" t="str">
        <f t="array" ref="V35">IFERROR(INDEX(조사표[],SMALL(IF((Z$1=조사표[개체번호])*(AC$1=조사표[줄기번호])*(U35=조사표[개화마디]),ROW(조사표[조사일자])-ROW(생육조사!$P$2)+1),1),2),"")</f>
        <v/>
      </c>
      <c r="W35" s="87" t="str">
        <f t="array" ref="W35">IFERROR(INDEX(조사표[],SMALL(IF((Z$1=조사표[개체번호])*(AC$1=조사표[줄기번호])*(U35=조사표[착과마디]),ROW(조사표[조사일자])-ROW(생육조사!$P$2)+1),1),2),"")</f>
        <v/>
      </c>
      <c r="X35" s="87" t="str">
        <f t="array" ref="X35">IFERROR(INDEX(조사표[],SMALL(IF((Z$1=조사표[개체번호])*(AC$1=조사표[줄기번호])*(U35=조사표[열매마디]),ROW(조사표[조사일자])-ROW(생육조사!$P$2)+1),1),2),"")</f>
        <v/>
      </c>
      <c r="Y35" s="87" t="str">
        <f t="array" ref="Y35">IFERROR(INDEX(조사표[],SMALL(IF((Z$1=조사표[개체번호])*(AC$1=조사표[줄기번호])*(U35=조사표[수확마디]),ROW(조사표[조사일자])-ROW(생육조사!$P$2)+1),1),2),"")</f>
        <v/>
      </c>
      <c r="Z35" s="90"/>
      <c r="AA35" s="90"/>
      <c r="AB35" s="91"/>
      <c r="AC35" s="91"/>
      <c r="AD35" s="92"/>
      <c r="AE35" s="88">
        <v>33</v>
      </c>
      <c r="AF35" s="87" t="str">
        <f t="array" ref="AF35">IFERROR(INDEX(조사표[],SMALL(IF((AJ$1=조사표[개체번호])*(AM$1=조사표[줄기번호])*(AE35=조사표[개화마디]),ROW(조사표[조사일자])-ROW(생육조사!$P$2)+1),1),2),"")</f>
        <v/>
      </c>
      <c r="AG35" s="87" t="str">
        <f t="array" ref="AG35">IFERROR(INDEX(조사표[],SMALL(IF((AJ$1=조사표[개체번호])*(AM$1=조사표[줄기번호])*(AE35=조사표[착과마디]),ROW(조사표[조사일자])-ROW(생육조사!$P$2)+1),1),2),"")</f>
        <v/>
      </c>
      <c r="AH35" s="87" t="str">
        <f t="array" ref="AH35">IFERROR(INDEX(조사표[],SMALL(IF((AJ$1=조사표[개체번호])*(AM$1=조사표[줄기번호])*(AE35=조사표[열매마디]),ROW(조사표[조사일자])-ROW(생육조사!$P$2)+1),1),2),"")</f>
        <v/>
      </c>
      <c r="AI35" s="87" t="str">
        <f t="array" ref="AI35">IFERROR(INDEX(조사표[],SMALL(IF((AJ$1=조사표[개체번호])*(AM$1=조사표[줄기번호])*(AE35=조사표[수확마디]),ROW(조사표[조사일자])-ROW(생육조사!$P$2)+1),1),2),"")</f>
        <v/>
      </c>
      <c r="AJ35" s="90"/>
      <c r="AK35" s="90"/>
      <c r="AL35" s="91"/>
      <c r="AM35" s="91"/>
      <c r="AN35" s="92"/>
      <c r="AO35" s="88">
        <v>33</v>
      </c>
      <c r="AP35" s="87" t="str">
        <f t="array" ref="AP35">IFERROR(INDEX(조사표[],SMALL(IF((AT$1=조사표[개체번호])*(AW$1=조사표[줄기번호])*(AO35=조사표[개화마디]),ROW(조사표[조사일자])-ROW(생육조사!$P$2)+1),1),2),"")</f>
        <v/>
      </c>
      <c r="AQ35" s="87" t="str">
        <f t="array" ref="AQ35">IFERROR(INDEX(조사표[],SMALL(IF((AT$1=조사표[개체번호])*(AW$1=조사표[줄기번호])*(AO35=조사표[착과마디]),ROW(조사표[조사일자])-ROW(생육조사!$P$2)+1),1),2),"")</f>
        <v/>
      </c>
      <c r="AR35" s="87" t="str">
        <f t="array" ref="AR35">IFERROR(INDEX(조사표[],SMALL(IF((AT$1=조사표[개체번호])*(AW$1=조사표[줄기번호])*(AO35=조사표[열매마디]),ROW(조사표[조사일자])-ROW(생육조사!$P$2)+1),1),2),"")</f>
        <v/>
      </c>
      <c r="AS35" s="87" t="str">
        <f t="array" ref="AS35">IFERROR(INDEX(조사표[],SMALL(IF((AT$1=조사표[개체번호])*(AW$1=조사표[줄기번호])*(AO35=조사표[수확마디]),ROW(조사표[조사일자])-ROW(생육조사!$P$2)+1),1),2),"")</f>
        <v/>
      </c>
      <c r="AT35" s="90"/>
      <c r="AU35" s="90"/>
      <c r="AV35" s="91"/>
      <c r="AW35" s="91"/>
      <c r="AX35" s="92"/>
      <c r="AY35" s="88">
        <v>33</v>
      </c>
      <c r="AZ35" s="87" t="str">
        <f t="array" ref="AZ35">IFERROR(INDEX(조사표[],SMALL(IF((BD$1=조사표[개체번호])*(BG$1=조사표[줄기번호])*(AY35=조사표[개화마디]),ROW(조사표[조사일자])-ROW(생육조사!$P$2)+1),1),2),"")</f>
        <v/>
      </c>
      <c r="BA35" s="87" t="str">
        <f t="array" ref="BA35">IFERROR(INDEX(조사표[],SMALL(IF((BD$1=조사표[개체번호])*(BG$1=조사표[줄기번호])*(AY35=조사표[착과마디]),ROW(조사표[조사일자])-ROW(생육조사!$P$2)+1),1),2),"")</f>
        <v/>
      </c>
      <c r="BB35" s="87" t="str">
        <f t="array" ref="BB35">IFERROR(INDEX(조사표[],SMALL(IF((BD$1=조사표[개체번호])*(BG$1=조사표[줄기번호])*(AY35=조사표[열매마디]),ROW(조사표[조사일자])-ROW(생육조사!$P$2)+1),1),2),"")</f>
        <v/>
      </c>
      <c r="BC35" s="87" t="str">
        <f t="array" ref="BC35">IFERROR(INDEX(조사표[],SMALL(IF((BD$1=조사표[개체번호])*(BG$1=조사표[줄기번호])*(AY35=조사표[수확마디]),ROW(조사표[조사일자])-ROW(생육조사!$P$2)+1),1),2),"")</f>
        <v/>
      </c>
      <c r="BD35" s="90"/>
      <c r="BE35" s="90"/>
      <c r="BF35" s="91"/>
      <c r="BG35" s="91"/>
      <c r="BH35" s="92"/>
      <c r="BI35" s="88">
        <v>33</v>
      </c>
      <c r="BJ35" s="87" t="str">
        <f t="array" ref="BJ35">IFERROR(INDEX(조사표[],SMALL(IF((BN$1=조사표[개체번호])*(BQ$1=조사표[줄기번호])*(BI35=조사표[개화마디]),ROW(조사표[조사일자])-ROW(생육조사!$P$2)+1),1),2),"")</f>
        <v/>
      </c>
      <c r="BK35" s="87" t="str">
        <f t="array" ref="BK35">IFERROR(INDEX(조사표[],SMALL(IF((BN$1=조사표[개체번호])*(BQ$1=조사표[줄기번호])*(BI35=조사표[착과마디]),ROW(조사표[조사일자])-ROW(생육조사!$P$2)+1),1),2),"")</f>
        <v/>
      </c>
      <c r="BL35" s="87" t="str">
        <f t="array" ref="BL35">IFERROR(INDEX(조사표[],SMALL(IF((BN$1=조사표[개체번호])*(BQ$1=조사표[줄기번호])*(BI35=조사표[열매마디]),ROW(조사표[조사일자])-ROW(생육조사!$P$2)+1),1),2),"")</f>
        <v/>
      </c>
      <c r="BM35" s="87" t="str">
        <f t="array" ref="BM35">IFERROR(INDEX(조사표[],SMALL(IF((BN$1=조사표[개체번호])*(BQ$1=조사표[줄기번호])*(BI35=조사표[수확마디]),ROW(조사표[조사일자])-ROW(생육조사!$P$2)+1),1),2),"")</f>
        <v/>
      </c>
      <c r="BN35" s="90"/>
      <c r="BO35" s="90"/>
      <c r="BP35" s="91"/>
      <c r="BQ35" s="91"/>
      <c r="BR35" s="92"/>
      <c r="BS35" s="88">
        <v>33</v>
      </c>
      <c r="BT35" s="87" t="str">
        <f t="array" ref="BT35">IFERROR(INDEX(조사표[],SMALL(IF((BX$1=조사표[개체번호])*(CA$1=조사표[줄기번호])*(BS35=조사표[개화마디]),ROW(조사표[조사일자])-ROW(생육조사!$P$2)+1),1),2),"")</f>
        <v/>
      </c>
      <c r="BU35" s="87" t="str">
        <f t="array" ref="BU35">IFERROR(INDEX(조사표[],SMALL(IF((BX$1=조사표[개체번호])*(CA$1=조사표[줄기번호])*(BS35=조사표[착과마디]),ROW(조사표[조사일자])-ROW(생육조사!$P$2)+1),1),2),"")</f>
        <v/>
      </c>
      <c r="BV35" s="87" t="str">
        <f t="array" ref="BV35">IFERROR(INDEX(조사표[],SMALL(IF((BX$1=조사표[개체번호])*(CA$1=조사표[줄기번호])*(BS35=조사표[열매마디]),ROW(조사표[조사일자])-ROW(생육조사!$P$2)+1),1),2),"")</f>
        <v/>
      </c>
      <c r="BW35" s="87" t="str">
        <f t="array" ref="BW35">IFERROR(INDEX(조사표[],SMALL(IF((BX$1=조사표[개체번호])*(CA$1=조사표[줄기번호])*(BS35=조사표[수확마디]),ROW(조사표[조사일자])-ROW(생육조사!$P$2)+1),1),2),"")</f>
        <v/>
      </c>
      <c r="BX35" s="90"/>
      <c r="BY35" s="90"/>
      <c r="BZ35" s="91"/>
      <c r="CA35" s="91"/>
      <c r="CB35" s="92"/>
      <c r="CC35" s="88">
        <v>33</v>
      </c>
      <c r="CD35" s="87" t="str">
        <f t="array" ref="CD35">IFERROR(INDEX(조사표[],SMALL(IF((CH$1=조사표[개체번호])*(CK$1=조사표[줄기번호])*(CC35=조사표[개화마디]),ROW(조사표[조사일자])-ROW(생육조사!$P$2)+1),1),2),"")</f>
        <v/>
      </c>
      <c r="CE35" s="87" t="str">
        <f t="array" ref="CE35">IFERROR(INDEX(조사표[],SMALL(IF((CH$1=조사표[개체번호])*(CK$1=조사표[줄기번호])*(CC35=조사표[착과마디]),ROW(조사표[조사일자])-ROW(생육조사!$P$2)+1),1),2),"")</f>
        <v/>
      </c>
      <c r="CF35" s="87" t="str">
        <f t="array" ref="CF35">IFERROR(INDEX(조사표[],SMALL(IF((CH$1=조사표[개체번호])*(CK$1=조사표[줄기번호])*(CC35=조사표[열매마디]),ROW(조사표[조사일자])-ROW(생육조사!$P$2)+1),1),2),"")</f>
        <v/>
      </c>
      <c r="CG35" s="87" t="str">
        <f t="array" ref="CG35">IFERROR(INDEX(조사표[],SMALL(IF((CH$1=조사표[개체번호])*(CK$1=조사표[줄기번호])*(CC35=조사표[수확마디]),ROW(조사표[조사일자])-ROW(생육조사!$P$2)+1),1),2),"")</f>
        <v/>
      </c>
      <c r="CH35" s="90"/>
      <c r="CI35" s="90"/>
      <c r="CJ35" s="91"/>
      <c r="CK35" s="91"/>
      <c r="CL35" s="92"/>
      <c r="CM35" s="88">
        <v>33</v>
      </c>
      <c r="CN35" s="87" t="str">
        <f t="array" ref="CN35">IFERROR(INDEX(조사표[],SMALL(IF((CR$1=조사표[개체번호])*(CU$1=조사표[줄기번호])*(CM35=조사표[개화마디]),ROW(조사표[조사일자])-ROW(생육조사!$P$2)+1),1),2),"")</f>
        <v/>
      </c>
      <c r="CO35" s="87" t="str">
        <f t="array" ref="CO35">IFERROR(INDEX(조사표[],SMALL(IF((CR$1=조사표[개체번호])*(CU$1=조사표[줄기번호])*(CM35=조사표[착과마디]),ROW(조사표[조사일자])-ROW(생육조사!$P$2)+1),1),2),"")</f>
        <v/>
      </c>
      <c r="CP35" s="87" t="str">
        <f t="array" ref="CP35">IFERROR(INDEX(조사표[],SMALL(IF((CR$1=조사표[개체번호])*(CU$1=조사표[줄기번호])*(CM35=조사표[열매마디]),ROW(조사표[조사일자])-ROW(생육조사!$P$2)+1),1),2),"")</f>
        <v/>
      </c>
      <c r="CQ35" s="87" t="str">
        <f t="array" ref="CQ35">IFERROR(INDEX(조사표[],SMALL(IF((CR$1=조사표[개체번호])*(CU$1=조사표[줄기번호])*(CM35=조사표[수확마디]),ROW(조사표[조사일자])-ROW(생육조사!$P$2)+1),1),2),"")</f>
        <v/>
      </c>
      <c r="CR35" s="90"/>
      <c r="CS35" s="90"/>
      <c r="CT35" s="91"/>
      <c r="CU35" s="91"/>
      <c r="CV35" s="92"/>
      <c r="CW35" s="88">
        <v>33</v>
      </c>
      <c r="CX35" s="87" t="str">
        <f t="array" ref="CX35">IFERROR(INDEX(조사표[],SMALL(IF((DB$1=조사표[개체번호])*(DE$1=조사표[줄기번호])*(CW35=조사표[개화마디]),ROW(조사표[조사일자])-ROW(생육조사!$P$2)+1),1),2),"")</f>
        <v/>
      </c>
      <c r="CY35" s="87" t="str">
        <f t="array" ref="CY35">IFERROR(INDEX(조사표[],SMALL(IF((DB$1=조사표[개체번호])*(DE$1=조사표[줄기번호])*(CW35=조사표[착과마디]),ROW(조사표[조사일자])-ROW(생육조사!$P$2)+1),1),2),"")</f>
        <v/>
      </c>
      <c r="CZ35" s="87" t="str">
        <f t="array" ref="CZ35">IFERROR(INDEX(조사표[],SMALL(IF((DB$1=조사표[개체번호])*(DE$1=조사표[줄기번호])*(CW35=조사표[열매마디]),ROW(조사표[조사일자])-ROW(생육조사!$P$2)+1),1),2),"")</f>
        <v/>
      </c>
      <c r="DA35" s="87" t="str">
        <f t="array" ref="DA35">IFERROR(INDEX(조사표[],SMALL(IF((DB$1=조사표[개체번호])*(DE$1=조사표[줄기번호])*(CW35=조사표[수확마디]),ROW(조사표[조사일자])-ROW(생육조사!$P$2)+1),1),2),"")</f>
        <v/>
      </c>
      <c r="DB35" s="90"/>
      <c r="DC35" s="90"/>
      <c r="DD35" s="91"/>
      <c r="DE35" s="91"/>
      <c r="DF35" s="92"/>
      <c r="DG35" s="88">
        <v>33</v>
      </c>
      <c r="DH35" s="87" t="str">
        <f t="array" ref="DH35">IFERROR(INDEX(조사표[],SMALL(IF((DL$1=조사표[개체번호])*(DO$1=조사표[줄기번호])*(DG35=조사표[개화마디]),ROW(조사표[조사일자])-ROW(생육조사!$P$2)+1),1),2),"")</f>
        <v/>
      </c>
      <c r="DI35" s="87" t="str">
        <f t="array" ref="DI35">IFERROR(INDEX(조사표[],SMALL(IF((DL$1=조사표[개체번호])*(DO$1=조사표[줄기번호])*(DG35=조사표[착과마디]),ROW(조사표[조사일자])-ROW(생육조사!$P$2)+1),1),2),"")</f>
        <v/>
      </c>
      <c r="DJ35" s="87" t="str">
        <f t="array" ref="DJ35">IFERROR(INDEX(조사표[],SMALL(IF((DL$1=조사표[개체번호])*(DO$1=조사표[줄기번호])*(DG35=조사표[열매마디]),ROW(조사표[조사일자])-ROW(생육조사!$P$2)+1),1),2),"")</f>
        <v/>
      </c>
      <c r="DK35" s="87" t="str">
        <f t="array" ref="DK35">IFERROR(INDEX(조사표[],SMALL(IF((DL$1=조사표[개체번호])*(DO$1=조사표[줄기번호])*(DG35=조사표[수확마디]),ROW(조사표[조사일자])-ROW(생육조사!$P$2)+1),1),2),"")</f>
        <v/>
      </c>
      <c r="DL35" s="90"/>
      <c r="DM35" s="90"/>
      <c r="DN35" s="91"/>
      <c r="DO35" s="91"/>
      <c r="DP35" s="92"/>
      <c r="DQ35" s="88">
        <v>33</v>
      </c>
      <c r="DR35" s="87" t="str">
        <f t="array" ref="DR35">IFERROR(INDEX(조사표[],SMALL(IF((DV$1=조사표[개체번호])*(DY$1=조사표[줄기번호])*(DQ35=조사표[개화마디]),ROW(조사표[조사일자])-ROW(생육조사!$P$2)+1),1),2),"")</f>
        <v/>
      </c>
      <c r="DS35" s="87" t="str">
        <f t="array" ref="DS35">IFERROR(INDEX(조사표[],SMALL(IF((DV$1=조사표[개체번호])*(DY$1=조사표[줄기번호])*(DQ35=조사표[착과마디]),ROW(조사표[조사일자])-ROW(생육조사!$P$2)+1),1),2),"")</f>
        <v/>
      </c>
      <c r="DT35" s="87" t="str">
        <f t="array" ref="DT35">IFERROR(INDEX(조사표[],SMALL(IF((DV$1=조사표[개체번호])*(DY$1=조사표[줄기번호])*(DQ35=조사표[열매마디]),ROW(조사표[조사일자])-ROW(생육조사!$P$2)+1),1),2),"")</f>
        <v/>
      </c>
      <c r="DU35" s="87" t="str">
        <f t="array" ref="DU35">IFERROR(INDEX(조사표[],SMALL(IF((DV$1=조사표[개체번호])*(DY$1=조사표[줄기번호])*(DQ35=조사표[수확마디]),ROW(조사표[조사일자])-ROW(생육조사!$P$2)+1),1),2),"")</f>
        <v/>
      </c>
      <c r="DV35" s="90"/>
      <c r="DW35" s="90"/>
      <c r="DX35" s="91"/>
      <c r="DY35" s="91"/>
      <c r="DZ35" s="92"/>
      <c r="EA35" s="88">
        <v>33</v>
      </c>
      <c r="EB35" s="87" t="str">
        <f t="array" ref="EB35">IFERROR(INDEX(조사표[],SMALL(IF((EF$1=조사표[개체번호])*(EI$1=조사표[줄기번호])*(EA35=조사표[개화마디]),ROW(조사표[조사일자])-ROW(생육조사!$P$2)+1),1),2),"")</f>
        <v/>
      </c>
      <c r="EC35" s="87" t="str">
        <f t="array" ref="EC35">IFERROR(INDEX(조사표[],SMALL(IF((EF$1=조사표[개체번호])*(EI$1=조사표[줄기번호])*(EA35=조사표[착과마디]),ROW(조사표[조사일자])-ROW(생육조사!$P$2)+1),1),2),"")</f>
        <v/>
      </c>
      <c r="ED35" s="87" t="str">
        <f t="array" ref="ED35">IFERROR(INDEX(조사표[],SMALL(IF((EF$1=조사표[개체번호])*(EI$1=조사표[줄기번호])*(EA35=조사표[열매마디]),ROW(조사표[조사일자])-ROW(생육조사!$P$2)+1),1),2),"")</f>
        <v/>
      </c>
      <c r="EE35" s="87" t="str">
        <f t="array" ref="EE35">IFERROR(INDEX(조사표[],SMALL(IF((EF$1=조사표[개체번호])*(EI$1=조사표[줄기번호])*(EA35=조사표[수확마디]),ROW(조사표[조사일자])-ROW(생육조사!$P$2)+1),1),2),"")</f>
        <v/>
      </c>
      <c r="EF35" s="90"/>
      <c r="EG35" s="90"/>
      <c r="EH35" s="91"/>
      <c r="EI35" s="91"/>
      <c r="EJ35" s="92"/>
      <c r="EK35" s="88">
        <v>33</v>
      </c>
      <c r="EL35" s="87" t="str">
        <f t="array" ref="EL35">IFERROR(INDEX(조사표[],SMALL(IF((EP$1=조사표[개체번호])*(ES$1=조사표[줄기번호])*(EK35=조사표[개화마디]),ROW(조사표[조사일자])-ROW(생육조사!$P$2)+1),1),2),"")</f>
        <v/>
      </c>
      <c r="EM35" s="87" t="str">
        <f t="array" ref="EM35">IFERROR(INDEX(조사표[],SMALL(IF((EP$1=조사표[개체번호])*(ES$1=조사표[줄기번호])*(EK35=조사표[착과마디]),ROW(조사표[조사일자])-ROW(생육조사!$P$2)+1),1),2),"")</f>
        <v/>
      </c>
      <c r="EN35" s="87" t="str">
        <f t="array" ref="EN35">IFERROR(INDEX(조사표[],SMALL(IF((EP$1=조사표[개체번호])*(ES$1=조사표[줄기번호])*(EK35=조사표[열매마디]),ROW(조사표[조사일자])-ROW(생육조사!$P$2)+1),1),2),"")</f>
        <v/>
      </c>
      <c r="EO35" s="87" t="str">
        <f t="array" ref="EO35">IFERROR(INDEX(조사표[],SMALL(IF((EP$1=조사표[개체번호])*(ES$1=조사표[줄기번호])*(EK35=조사표[수확마디]),ROW(조사표[조사일자])-ROW(생육조사!$P$2)+1),1),2),"")</f>
        <v/>
      </c>
      <c r="EP35" s="90"/>
      <c r="EQ35" s="90"/>
      <c r="ER35" s="91"/>
      <c r="ES35" s="91"/>
      <c r="ET35" s="92"/>
      <c r="EU35" s="88">
        <v>33</v>
      </c>
      <c r="EV35" s="87" t="str">
        <f t="array" ref="EV35">IFERROR(INDEX(조사표[],SMALL(IF((EZ$1=조사표[개체번호])*(FC$1=조사표[줄기번호])*(EU35=조사표[개화마디]),ROW(조사표[조사일자])-ROW(생육조사!$P$2)+1),1),2),"")</f>
        <v/>
      </c>
      <c r="EW35" s="87" t="str">
        <f t="array" ref="EW35">IFERROR(INDEX(조사표[],SMALL(IF((EZ$1=조사표[개체번호])*(FC$1=조사표[줄기번호])*(EU35=조사표[착과마디]),ROW(조사표[조사일자])-ROW(생육조사!$P$2)+1),1),2),"")</f>
        <v/>
      </c>
      <c r="EX35" s="87" t="str">
        <f t="array" ref="EX35">IFERROR(INDEX(조사표[],SMALL(IF((EZ$1=조사표[개체번호])*(FC$1=조사표[줄기번호])*(EU35=조사표[열매마디]),ROW(조사표[조사일자])-ROW(생육조사!$P$2)+1),1),2),"")</f>
        <v/>
      </c>
      <c r="EY35" s="87" t="str">
        <f t="array" ref="EY35">IFERROR(INDEX(조사표[],SMALL(IF((EZ$1=조사표[개체번호])*(FC$1=조사표[줄기번호])*(EU35=조사표[수확마디]),ROW(조사표[조사일자])-ROW(생육조사!$P$2)+1),1),2),"")</f>
        <v/>
      </c>
      <c r="EZ35" s="90"/>
      <c r="FA35" s="90"/>
      <c r="FB35" s="91"/>
      <c r="FC35" s="91"/>
      <c r="FD35" s="92"/>
      <c r="FE35" s="88">
        <v>33</v>
      </c>
      <c r="FF35" s="87" t="str">
        <f t="array" ref="FF35">IFERROR(INDEX(조사표[],SMALL(IF((FJ$1=조사표[개체번호])*(FM$1=조사표[줄기번호])*(FE35=조사표[개화마디]),ROW(조사표[조사일자])-ROW(생육조사!$P$2)+1),1),2),"")</f>
        <v/>
      </c>
      <c r="FG35" s="87" t="str">
        <f t="array" ref="FG35">IFERROR(INDEX(조사표[],SMALL(IF((FJ$1=조사표[개체번호])*(FM$1=조사표[줄기번호])*(FE35=조사표[착과마디]),ROW(조사표[조사일자])-ROW(생육조사!$P$2)+1),1),2),"")</f>
        <v/>
      </c>
      <c r="FH35" s="87" t="str">
        <f t="array" ref="FH35">IFERROR(INDEX(조사표[],SMALL(IF((FJ$1=조사표[개체번호])*(FM$1=조사표[줄기번호])*(FE35=조사표[열매마디]),ROW(조사표[조사일자])-ROW(생육조사!$P$2)+1),1),2),"")</f>
        <v/>
      </c>
      <c r="FI35" s="87" t="str">
        <f t="array" ref="FI35">IFERROR(INDEX(조사표[],SMALL(IF((FJ$1=조사표[개체번호])*(FM$1=조사표[줄기번호])*(FE35=조사표[수확마디]),ROW(조사표[조사일자])-ROW(생육조사!$P$2)+1),1),2),"")</f>
        <v/>
      </c>
      <c r="FJ35" s="90"/>
      <c r="FK35" s="90"/>
      <c r="FL35" s="91"/>
      <c r="FM35" s="91"/>
      <c r="FN35" s="92"/>
      <c r="FO35" s="88">
        <v>33</v>
      </c>
      <c r="FP35" s="87" t="str">
        <f t="array" ref="FP35">IFERROR(INDEX(조사표[],SMALL(IF((FT$1=조사표[개체번호])*(FW$1=조사표[줄기번호])*(FO35=조사표[개화마디]),ROW(조사표[조사일자])-ROW(생육조사!$P$2)+1),1),2),"")</f>
        <v/>
      </c>
      <c r="FQ35" s="87" t="str">
        <f t="array" ref="FQ35">IFERROR(INDEX(조사표[],SMALL(IF((FT$1=조사표[개체번호])*(FW$1=조사표[줄기번호])*(FO35=조사표[착과마디]),ROW(조사표[조사일자])-ROW(생육조사!$P$2)+1),1),2),"")</f>
        <v/>
      </c>
      <c r="FR35" s="87" t="str">
        <f t="array" ref="FR35">IFERROR(INDEX(조사표[],SMALL(IF((FT$1=조사표[개체번호])*(FW$1=조사표[줄기번호])*(FO35=조사표[열매마디]),ROW(조사표[조사일자])-ROW(생육조사!$P$2)+1),1),2),"")</f>
        <v/>
      </c>
      <c r="FS35" s="87" t="str">
        <f t="array" ref="FS35">IFERROR(INDEX(조사표[],SMALL(IF((FT$1=조사표[개체번호])*(FW$1=조사표[줄기번호])*(FO35=조사표[수확마디]),ROW(조사표[조사일자])-ROW(생육조사!$P$2)+1),1),2),"")</f>
        <v/>
      </c>
      <c r="FT35" s="90"/>
      <c r="FU35" s="90"/>
      <c r="FV35" s="91"/>
      <c r="FW35" s="91"/>
      <c r="FX35" s="92"/>
      <c r="FY35" s="88">
        <v>33</v>
      </c>
      <c r="FZ35" s="87" t="str">
        <f t="array" ref="FZ35">IFERROR(INDEX(조사표[],SMALL(IF((GD$1=조사표[개체번호])*(GG$1=조사표[줄기번호])*(FY35=조사표[개화마디]),ROW(조사표[조사일자])-ROW(생육조사!$P$2)+1),1),2),"")</f>
        <v/>
      </c>
      <c r="GA35" s="87" t="str">
        <f t="array" ref="GA35">IFERROR(INDEX(조사표[],SMALL(IF((GD$1=조사표[개체번호])*(GG$1=조사표[줄기번호])*(FY35=조사표[착과마디]),ROW(조사표[조사일자])-ROW(생육조사!$P$2)+1),1),2),"")</f>
        <v/>
      </c>
      <c r="GB35" s="87" t="str">
        <f t="array" ref="GB35">IFERROR(INDEX(조사표[],SMALL(IF((GD$1=조사표[개체번호])*(GG$1=조사표[줄기번호])*(FY35=조사표[열매마디]),ROW(조사표[조사일자])-ROW(생육조사!$P$2)+1),1),2),"")</f>
        <v/>
      </c>
      <c r="GC35" s="87" t="str">
        <f t="array" ref="GC35">IFERROR(INDEX(조사표[],SMALL(IF((GD$1=조사표[개체번호])*(GG$1=조사표[줄기번호])*(FY35=조사표[수확마디]),ROW(조사표[조사일자])-ROW(생육조사!$P$2)+1),1),2),"")</f>
        <v/>
      </c>
      <c r="GD35" s="90"/>
      <c r="GE35" s="90"/>
      <c r="GF35" s="91"/>
      <c r="GG35" s="91"/>
      <c r="GH35" s="92"/>
      <c r="GI35" s="88">
        <v>33</v>
      </c>
      <c r="GJ35" s="87" t="str">
        <f t="array" ref="GJ35">IFERROR(INDEX(조사표[],SMALL(IF((GN$1=조사표[개체번호])*(GQ$1=조사표[줄기번호])*(GI35=조사표[개화마디]),ROW(조사표[조사일자])-ROW(생육조사!$P$2)+1),1),2),"")</f>
        <v/>
      </c>
      <c r="GK35" s="87" t="str">
        <f t="array" ref="GK35">IFERROR(INDEX(조사표[],SMALL(IF((GN$1=조사표[개체번호])*(GQ$1=조사표[줄기번호])*(GI35=조사표[착과마디]),ROW(조사표[조사일자])-ROW(생육조사!$P$2)+1),1),2),"")</f>
        <v/>
      </c>
      <c r="GL35" s="87" t="str">
        <f t="array" ref="GL35">IFERROR(INDEX(조사표[],SMALL(IF((GN$1=조사표[개체번호])*(GQ$1=조사표[줄기번호])*(GI35=조사표[열매마디]),ROW(조사표[조사일자])-ROW(생육조사!$P$2)+1),1),2),"")</f>
        <v/>
      </c>
      <c r="GM35" s="87" t="str">
        <f t="array" ref="GM35">IFERROR(INDEX(조사표[],SMALL(IF((GN$1=조사표[개체번호])*(GQ$1=조사표[줄기번호])*(GI35=조사표[수확마디]),ROW(조사표[조사일자])-ROW(생육조사!$P$2)+1),1),2),"")</f>
        <v/>
      </c>
      <c r="GN35" s="90"/>
      <c r="GO35" s="90"/>
      <c r="GP35" s="91"/>
      <c r="GQ35" s="91"/>
      <c r="GR35" s="92"/>
      <c r="GS35" s="88">
        <v>33</v>
      </c>
      <c r="GT35" s="87" t="str">
        <f t="array" ref="GT35">IFERROR(INDEX(조사표[],SMALL(IF((GX$1=조사표[개체번호])*(HA$1=조사표[줄기번호])*(GS35=조사표[개화마디]),ROW(조사표[조사일자])-ROW(생육조사!$P$2)+1),1),2),"")</f>
        <v/>
      </c>
      <c r="GU35" s="87" t="str">
        <f t="array" ref="GU35">IFERROR(INDEX(조사표[],SMALL(IF((GX$1=조사표[개체번호])*(HA$1=조사표[줄기번호])*(GS35=조사표[착과마디]),ROW(조사표[조사일자])-ROW(생육조사!$P$2)+1),1),2),"")</f>
        <v/>
      </c>
      <c r="GV35" s="87" t="str">
        <f t="array" ref="GV35">IFERROR(INDEX(조사표[],SMALL(IF((GX$1=조사표[개체번호])*(HA$1=조사표[줄기번호])*(GS35=조사표[열매마디]),ROW(조사표[조사일자])-ROW(생육조사!$P$2)+1),1),2),"")</f>
        <v/>
      </c>
      <c r="GW35" s="87" t="str">
        <f t="array" ref="GW35">IFERROR(INDEX(조사표[],SMALL(IF((GX$1=조사표[개체번호])*(HA$1=조사표[줄기번호])*(GS35=조사표[수확마디]),ROW(조사표[조사일자])-ROW(생육조사!$P$2)+1),1),2),"")</f>
        <v/>
      </c>
      <c r="GX35" s="90"/>
      <c r="GY35" s="90"/>
      <c r="GZ35" s="91"/>
      <c r="HA35" s="91"/>
      <c r="HB35" s="92"/>
      <c r="HC35" s="88">
        <v>33</v>
      </c>
      <c r="HD35" s="87" t="str">
        <f t="array" ref="HD35">IFERROR(INDEX(조사표[],SMALL(IF((HH$1=조사표[개체번호])*(HK$1=조사표[줄기번호])*(HC35=조사표[개화마디]),ROW(조사표[조사일자])-ROW(생육조사!$P$2)+1),1),2),"")</f>
        <v/>
      </c>
      <c r="HE35" s="87" t="str">
        <f t="array" ref="HE35">IFERROR(INDEX(조사표[],SMALL(IF((HH$1=조사표[개체번호])*(HK$1=조사표[줄기번호])*(HC35=조사표[착과마디]),ROW(조사표[조사일자])-ROW(생육조사!$P$2)+1),1),2),"")</f>
        <v/>
      </c>
      <c r="HF35" s="87" t="str">
        <f t="array" ref="HF35">IFERROR(INDEX(조사표[],SMALL(IF((HH$1=조사표[개체번호])*(HK$1=조사표[줄기번호])*(HC35=조사표[열매마디]),ROW(조사표[조사일자])-ROW(생육조사!$P$2)+1),1),2),"")</f>
        <v/>
      </c>
      <c r="HG35" s="87" t="str">
        <f t="array" ref="HG35">IFERROR(INDEX(조사표[],SMALL(IF((HH$1=조사표[개체번호])*(HK$1=조사표[줄기번호])*(HC35=조사표[수확마디]),ROW(조사표[조사일자])-ROW(생육조사!$P$2)+1),1),2),"")</f>
        <v/>
      </c>
      <c r="HH35" s="90"/>
      <c r="HI35" s="90"/>
      <c r="HJ35" s="91"/>
      <c r="HK35" s="91"/>
      <c r="HL35" s="92"/>
      <c r="HM35" s="93">
        <v>33</v>
      </c>
      <c r="HN35" s="87" t="str">
        <f t="array" ref="HN35">IFERROR(INDEX(조사표[],SMALL(IF((HR$1=조사표[개체번호])*(HU$1=조사표[줄기번호])*(HM35=조사표[개화마디]),ROW(조사표[조사일자])-ROW(생육조사!$P$2)+1),1),2),"")</f>
        <v/>
      </c>
      <c r="HO35" s="87" t="str">
        <f t="array" ref="HO35">IFERROR(INDEX(조사표[],SMALL(IF((HR$1=조사표[개체번호])*(HU$1=조사표[줄기번호])*(HM35=조사표[착과마디]),ROW(조사표[조사일자])-ROW(생육조사!$P$2)+1),1),2),"")</f>
        <v/>
      </c>
      <c r="HP35" s="87" t="str">
        <f t="array" ref="HP35">IFERROR(INDEX(조사표[],SMALL(IF((HR$1=조사표[개체번호])*(HU$1=조사표[줄기번호])*(HM35=조사표[열매마디]),ROW(조사표[조사일자])-ROW(생육조사!$P$2)+1),1),2),"")</f>
        <v/>
      </c>
      <c r="HQ35" s="87" t="str">
        <f t="array" ref="HQ35">IFERROR(INDEX(조사표[],SMALL(IF((HR$1=조사표[개체번호])*(HU$1=조사표[줄기번호])*(HM35=조사표[수확마디]),ROW(조사표[조사일자])-ROW(생육조사!$P$2)+1),1),2),"")</f>
        <v/>
      </c>
      <c r="HR35" s="90"/>
      <c r="HS35" s="90"/>
      <c r="HT35" s="91"/>
      <c r="HU35" s="91"/>
      <c r="HV35" s="92"/>
      <c r="HW35" s="93">
        <v>33</v>
      </c>
      <c r="HX35" s="87" t="str">
        <f t="array" ref="HX35">IFERROR(INDEX(조사표[],SMALL(IF((IB$1=조사표[개체번호])*(IE$1=조사표[줄기번호])*(HW35=조사표[개화마디]),ROW(조사표[조사일자])-ROW(생육조사!$P$2)+1),1),2),"")</f>
        <v/>
      </c>
      <c r="HY35" s="87" t="str">
        <f t="array" ref="HY35">IFERROR(INDEX(조사표[],SMALL(IF((IB$1=조사표[개체번호])*(IE$1=조사표[줄기번호])*(HW35=조사표[착과마디]),ROW(조사표[조사일자])-ROW(생육조사!$P$2)+1),1),2),"")</f>
        <v/>
      </c>
      <c r="HZ35" s="87" t="str">
        <f t="array" ref="HZ35">IFERROR(INDEX(조사표[],SMALL(IF((IB$1=조사표[개체번호])*(IE$1=조사표[줄기번호])*(HW35=조사표[열매마디]),ROW(조사표[조사일자])-ROW(생육조사!$P$2)+1),1),2),"")</f>
        <v/>
      </c>
      <c r="IA35" s="87" t="str">
        <f t="array" ref="IA35">IFERROR(INDEX(조사표[],SMALL(IF((IB$1=조사표[개체번호])*(IE$1=조사표[줄기번호])*(HW35=조사표[수확마디]),ROW(조사표[조사일자])-ROW(생육조사!$P$2)+1),1),2),"")</f>
        <v/>
      </c>
      <c r="IB35" s="90"/>
      <c r="IC35" s="90"/>
      <c r="ID35" s="91"/>
      <c r="IE35" s="91"/>
      <c r="IF35" s="92"/>
      <c r="IG35" s="93">
        <v>33</v>
      </c>
      <c r="IH35" s="87" t="str">
        <f t="array" ref="IH35">IFERROR(INDEX(조사표[],SMALL(IF((IL$1=조사표[개체번호])*(IO$1=조사표[줄기번호])*(IG35=조사표[개화마디]),ROW(조사표[조사일자])-ROW(생육조사!$P$2)+1),1),2),"")</f>
        <v/>
      </c>
      <c r="II35" s="87" t="str">
        <f t="array" ref="II35">IFERROR(INDEX(조사표[],SMALL(IF((IL$1=조사표[개체번호])*(IO$1=조사표[줄기번호])*(IG35=조사표[착과마디]),ROW(조사표[조사일자])-ROW(생육조사!$P$2)+1),1),2),"")</f>
        <v/>
      </c>
      <c r="IJ35" s="87" t="str">
        <f t="array" ref="IJ35">IFERROR(INDEX(조사표[],SMALL(IF((IL$1=조사표[개체번호])*(IO$1=조사표[줄기번호])*(IG35=조사표[열매마디]),ROW(조사표[조사일자])-ROW(생육조사!$P$2)+1),1),2),"")</f>
        <v/>
      </c>
      <c r="IK35" s="87" t="str">
        <f t="array" ref="IK35">IFERROR(INDEX(조사표[],SMALL(IF((IL$1=조사표[개체번호])*(IO$1=조사표[줄기번호])*(IG35=조사표[수확마디]),ROW(조사표[조사일자])-ROW(생육조사!$P$2)+1),1),2),"")</f>
        <v/>
      </c>
      <c r="IL35" s="90"/>
      <c r="IM35" s="90"/>
      <c r="IN35" s="91"/>
      <c r="IO35" s="91"/>
      <c r="IP35" s="92"/>
      <c r="IQ35" s="93">
        <v>33</v>
      </c>
      <c r="IR35" s="87" t="str">
        <f t="array" ref="IR35">IFERROR(INDEX(조사표[],SMALL(IF((IV$1=조사표[개체번호])*(IY$1=조사표[줄기번호])*(IQ35=조사표[개화마디]),ROW(조사표[조사일자])-ROW(생육조사!$P$2)+1),1),2),"")</f>
        <v/>
      </c>
      <c r="IS35" s="87" t="str">
        <f t="array" ref="IS35">IFERROR(INDEX(조사표[],SMALL(IF((IV$1=조사표[개체번호])*(IY$1=조사표[줄기번호])*(IQ35=조사표[착과마디]),ROW(조사표[조사일자])-ROW(생육조사!$P$2)+1),1),2),"")</f>
        <v/>
      </c>
      <c r="IT35" s="87" t="str">
        <f t="array" ref="IT35">IFERROR(INDEX(조사표[],SMALL(IF((IV$1=조사표[개체번호])*(IY$1=조사표[줄기번호])*(IQ35=조사표[열매마디]),ROW(조사표[조사일자])-ROW(생육조사!$P$2)+1),1),2),"")</f>
        <v/>
      </c>
      <c r="IU35" s="87" t="str">
        <f t="array" ref="IU35">IFERROR(INDEX(조사표[],SMALL(IF((IV$1=조사표[개체번호])*(IY$1=조사표[줄기번호])*(IQ35=조사표[수확마디]),ROW(조사표[조사일자])-ROW(생육조사!$P$2)+1),1),2),"")</f>
        <v/>
      </c>
      <c r="IV35" s="90"/>
      <c r="IW35" s="90"/>
      <c r="IX35" s="91"/>
      <c r="IY35" s="91"/>
      <c r="IZ35" s="92"/>
      <c r="JA35" s="93">
        <v>33</v>
      </c>
      <c r="JB35" s="87" t="str">
        <f t="array" ref="JB35">IFERROR(INDEX(조사표[],SMALL(IF((JF$1=조사표[개체번호])*(JI$1=조사표[줄기번호])*(JA35=조사표[개화마디]),ROW(조사표[조사일자])-ROW(생육조사!$P$2)+1),1),2),"")</f>
        <v/>
      </c>
      <c r="JC35" s="87" t="str">
        <f t="array" ref="JC35">IFERROR(INDEX(조사표[],SMALL(IF((JF$1=조사표[개체번호])*(JI$1=조사표[줄기번호])*(JA35=조사표[착과마디]),ROW(조사표[조사일자])-ROW(생육조사!$P$2)+1),1),2),"")</f>
        <v/>
      </c>
      <c r="JD35" s="87" t="str">
        <f t="array" ref="JD35">IFERROR(INDEX(조사표[],SMALL(IF((JF$1=조사표[개체번호])*(JI$1=조사표[줄기번호])*(JA35=조사표[열매마디]),ROW(조사표[조사일자])-ROW(생육조사!$P$2)+1),1),2),"")</f>
        <v/>
      </c>
      <c r="JE35" s="87" t="str">
        <f t="array" ref="JE35">IFERROR(INDEX(조사표[],SMALL(IF((JF$1=조사표[개체번호])*(JI$1=조사표[줄기번호])*(JA35=조사표[수확마디]),ROW(조사표[조사일자])-ROW(생육조사!$P$2)+1),1),2),"")</f>
        <v/>
      </c>
      <c r="JF35" s="90"/>
      <c r="JG35" s="90"/>
      <c r="JH35" s="91"/>
      <c r="JI35" s="91"/>
      <c r="JJ35" s="92"/>
      <c r="JK35" s="93">
        <v>33</v>
      </c>
      <c r="JL35" s="87" t="str">
        <f t="array" ref="JL35">IFERROR(INDEX(조사표[],SMALL(IF((JP$1=조사표[개체번호])*(JS$1=조사표[줄기번호])*(JK35=조사표[개화마디]),ROW(조사표[조사일자])-ROW(생육조사!$P$2)+1),1),2),"")</f>
        <v/>
      </c>
      <c r="JM35" s="87" t="str">
        <f t="array" ref="JM35">IFERROR(INDEX(조사표[],SMALL(IF((JP$1=조사표[개체번호])*(JS$1=조사표[줄기번호])*(JK35=조사표[착과마디]),ROW(조사표[조사일자])-ROW(생육조사!$P$2)+1),1),2),"")</f>
        <v/>
      </c>
      <c r="JN35" s="87" t="str">
        <f t="array" ref="JN35">IFERROR(INDEX(조사표[],SMALL(IF((JP$1=조사표[개체번호])*(JS$1=조사표[줄기번호])*(JK35=조사표[열매마디]),ROW(조사표[조사일자])-ROW(생육조사!$P$2)+1),1),2),"")</f>
        <v/>
      </c>
      <c r="JO35" s="87" t="str">
        <f t="array" ref="JO35">IFERROR(INDEX(조사표[],SMALL(IF((JP$1=조사표[개체번호])*(JS$1=조사표[줄기번호])*(JK35=조사표[수확마디]),ROW(조사표[조사일자])-ROW(생육조사!$P$2)+1),1),2),"")</f>
        <v/>
      </c>
      <c r="JP35" s="90"/>
      <c r="JQ35" s="90"/>
      <c r="JR35" s="91"/>
      <c r="JS35" s="91"/>
      <c r="JT35" s="92"/>
      <c r="JU35" s="93">
        <v>33</v>
      </c>
      <c r="JV35" s="87" t="str">
        <f t="array" ref="JV35">IFERROR(INDEX(조사표[],SMALL(IF((JZ$1=조사표[개체번호])*(KC$1=조사표[줄기번호])*(JU35=조사표[개화마디]),ROW(조사표[조사일자])-ROW(생육조사!$P$2)+1),1),2),"")</f>
        <v/>
      </c>
      <c r="JW35" s="87" t="str">
        <f t="array" ref="JW35">IFERROR(INDEX(조사표[],SMALL(IF((JZ$1=조사표[개체번호])*(KC$1=조사표[줄기번호])*(JU35=조사표[착과마디]),ROW(조사표[조사일자])-ROW(생육조사!$P$2)+1),1),2),"")</f>
        <v/>
      </c>
      <c r="JX35" s="87" t="str">
        <f t="array" ref="JX35">IFERROR(INDEX(조사표[],SMALL(IF((JZ$1=조사표[개체번호])*(KC$1=조사표[줄기번호])*(JU35=조사표[열매마디]),ROW(조사표[조사일자])-ROW(생육조사!$P$2)+1),1),2),"")</f>
        <v/>
      </c>
      <c r="JY35" s="87" t="str">
        <f t="array" ref="JY35">IFERROR(INDEX(조사표[],SMALL(IF((JZ$1=조사표[개체번호])*(KC$1=조사표[줄기번호])*(JU35=조사표[수확마디]),ROW(조사표[조사일자])-ROW(생육조사!$P$2)+1),1),2),"")</f>
        <v/>
      </c>
      <c r="JZ35" s="90"/>
      <c r="KA35" s="90"/>
      <c r="KB35" s="91"/>
      <c r="KC35" s="91"/>
      <c r="KD35" s="92"/>
      <c r="KE35" s="93">
        <v>33</v>
      </c>
      <c r="KF35" s="87" t="str">
        <f t="array" ref="KF35">IFERROR(INDEX(조사표[],SMALL(IF((KJ$1=조사표[개체번호])*(KM$1=조사표[줄기번호])*(KE35=조사표[개화마디]),ROW(조사표[조사일자])-ROW(생육조사!$P$2)+1),1),2),"")</f>
        <v/>
      </c>
      <c r="KG35" s="87" t="str">
        <f t="array" ref="KG35">IFERROR(INDEX(조사표[],SMALL(IF((KJ$1=조사표[개체번호])*(KM$1=조사표[줄기번호])*(KE35=조사표[착과마디]),ROW(조사표[조사일자])-ROW(생육조사!$P$2)+1),1),2),"")</f>
        <v/>
      </c>
      <c r="KH35" s="87" t="str">
        <f t="array" ref="KH35">IFERROR(INDEX(조사표[],SMALL(IF((KJ$1=조사표[개체번호])*(KM$1=조사표[줄기번호])*(KE35=조사표[열매마디]),ROW(조사표[조사일자])-ROW(생육조사!$P$2)+1),1),2),"")</f>
        <v/>
      </c>
      <c r="KI35" s="87" t="str">
        <f t="array" ref="KI35">IFERROR(INDEX(조사표[],SMALL(IF((KJ$1=조사표[개체번호])*(KM$1=조사표[줄기번호])*(KE35=조사표[수확마디]),ROW(조사표[조사일자])-ROW(생육조사!$P$2)+1),1),2),"")</f>
        <v/>
      </c>
      <c r="KJ35" s="90"/>
      <c r="KK35" s="90"/>
      <c r="KL35" s="91"/>
      <c r="KM35" s="91"/>
      <c r="KN35" s="92"/>
    </row>
    <row r="36" spans="1:300">
      <c r="A36" s="15">
        <v>34</v>
      </c>
      <c r="B36" s="6" t="str">
        <f t="array" ref="B36">IFERROR(INDEX(조사표[],SMALL(IF((F$1=조사표[개체번호])*(I$1=조사표[줄기번호])*(A36=조사표[개화마디]),ROW(조사표[조사일자])-ROW(생육조사!$P$2)+1),1),2),"")</f>
        <v/>
      </c>
      <c r="C36" s="6" t="str">
        <f t="array" ref="C36">IFERROR(INDEX(조사표[],SMALL(IF((F$1=조사표[개체번호])*(I$1=조사표[줄기번호])*(A36=조사표[착과마디]),ROW(조사표[조사일자])-ROW(생육조사!$P$2)+1),1),2),"")</f>
        <v/>
      </c>
      <c r="D36" s="6" t="str">
        <f t="array" ref="D36">IFERROR(INDEX(조사표[],SMALL(IF((F$1=조사표[개체번호])*(I$1=조사표[줄기번호])*(A36=조사표[열매마디]),ROW(조사표[조사일자])-ROW(생육조사!$P$2)+1),1),2),"")</f>
        <v/>
      </c>
      <c r="E36" s="6" t="str">
        <f t="array" ref="E36">IFERROR(INDEX(조사표[],SMALL(IF((F$1=조사표[개체번호])*(I$1=조사표[줄기번호])*(A36=조사표[수확마디]),ROW(조사표[조사일자])-ROW(생육조사!$P$2)+1),1),2),"")</f>
        <v/>
      </c>
      <c r="F36" s="19"/>
      <c r="G36" s="19"/>
      <c r="H36" s="20"/>
      <c r="I36" s="20"/>
      <c r="J36" s="21"/>
      <c r="K36" s="86">
        <v>34</v>
      </c>
      <c r="L36" s="6" t="str">
        <f t="array" ref="L36">IFERROR(INDEX(조사표[],SMALL(IF((P$1=조사표[개체번호])*(S$1=조사표[줄기번호])*(K36=조사표[개화마디]),ROW(조사표[조사일자])-ROW(생육조사!$P$2)+1),1),2),"")</f>
        <v/>
      </c>
      <c r="M36" s="6" t="str">
        <f t="array" ref="M36">IFERROR(INDEX(조사표[],SMALL(IF((P$1=조사표[개체번호])*(S$1=조사표[줄기번호])*(K36=조사표[착과마디]),ROW(조사표[조사일자])-ROW(생육조사!$P$2)+1),1),2),"")</f>
        <v/>
      </c>
      <c r="N36" s="6" t="str">
        <f t="array" ref="N36">IFERROR(INDEX(조사표[],SMALL(IF((P$1=조사표[개체번호])*(S$1=조사표[줄기번호])*(K36=조사표[열매마디]),ROW(조사표[조사일자])-ROW(생육조사!$P$2)+1),1),2),"")</f>
        <v/>
      </c>
      <c r="O36" s="6" t="str">
        <f t="array" ref="O36">IFERROR(INDEX(조사표[],SMALL(IF((P$1=조사표[개체번호])*(S$1=조사표[줄기번호])*(K36=조사표[수확마디]),ROW(조사표[조사일자])-ROW(생육조사!$P$2)+1),1),2),"")</f>
        <v/>
      </c>
      <c r="P36" s="19"/>
      <c r="Q36" s="19"/>
      <c r="R36" s="20"/>
      <c r="S36" s="20"/>
      <c r="T36" s="21"/>
      <c r="U36" s="88">
        <v>34</v>
      </c>
      <c r="V36" s="87" t="str">
        <f t="array" ref="V36">IFERROR(INDEX(조사표[],SMALL(IF((Z$1=조사표[개체번호])*(AC$1=조사표[줄기번호])*(U36=조사표[개화마디]),ROW(조사표[조사일자])-ROW(생육조사!$P$2)+1),1),2),"")</f>
        <v/>
      </c>
      <c r="W36" s="87" t="str">
        <f t="array" ref="W36">IFERROR(INDEX(조사표[],SMALL(IF((Z$1=조사표[개체번호])*(AC$1=조사표[줄기번호])*(U36=조사표[착과마디]),ROW(조사표[조사일자])-ROW(생육조사!$P$2)+1),1),2),"")</f>
        <v/>
      </c>
      <c r="X36" s="87" t="str">
        <f t="array" ref="X36">IFERROR(INDEX(조사표[],SMALL(IF((Z$1=조사표[개체번호])*(AC$1=조사표[줄기번호])*(U36=조사표[열매마디]),ROW(조사표[조사일자])-ROW(생육조사!$P$2)+1),1),2),"")</f>
        <v/>
      </c>
      <c r="Y36" s="87" t="str">
        <f t="array" ref="Y36">IFERROR(INDEX(조사표[],SMALL(IF((Z$1=조사표[개체번호])*(AC$1=조사표[줄기번호])*(U36=조사표[수확마디]),ROW(조사표[조사일자])-ROW(생육조사!$P$2)+1),1),2),"")</f>
        <v/>
      </c>
      <c r="Z36" s="90"/>
      <c r="AA36" s="90"/>
      <c r="AB36" s="91"/>
      <c r="AC36" s="91"/>
      <c r="AD36" s="92"/>
      <c r="AE36" s="88">
        <v>34</v>
      </c>
      <c r="AF36" s="87" t="str">
        <f t="array" ref="AF36">IFERROR(INDEX(조사표[],SMALL(IF((AJ$1=조사표[개체번호])*(AM$1=조사표[줄기번호])*(AE36=조사표[개화마디]),ROW(조사표[조사일자])-ROW(생육조사!$P$2)+1),1),2),"")</f>
        <v/>
      </c>
      <c r="AG36" s="87" t="str">
        <f t="array" ref="AG36">IFERROR(INDEX(조사표[],SMALL(IF((AJ$1=조사표[개체번호])*(AM$1=조사표[줄기번호])*(AE36=조사표[착과마디]),ROW(조사표[조사일자])-ROW(생육조사!$P$2)+1),1),2),"")</f>
        <v/>
      </c>
      <c r="AH36" s="87" t="str">
        <f t="array" ref="AH36">IFERROR(INDEX(조사표[],SMALL(IF((AJ$1=조사표[개체번호])*(AM$1=조사표[줄기번호])*(AE36=조사표[열매마디]),ROW(조사표[조사일자])-ROW(생육조사!$P$2)+1),1),2),"")</f>
        <v/>
      </c>
      <c r="AI36" s="87" t="str">
        <f t="array" ref="AI36">IFERROR(INDEX(조사표[],SMALL(IF((AJ$1=조사표[개체번호])*(AM$1=조사표[줄기번호])*(AE36=조사표[수확마디]),ROW(조사표[조사일자])-ROW(생육조사!$P$2)+1),1),2),"")</f>
        <v/>
      </c>
      <c r="AJ36" s="90"/>
      <c r="AK36" s="90"/>
      <c r="AL36" s="91"/>
      <c r="AM36" s="91"/>
      <c r="AN36" s="92"/>
      <c r="AO36" s="88">
        <v>34</v>
      </c>
      <c r="AP36" s="87" t="str">
        <f t="array" ref="AP36">IFERROR(INDEX(조사표[],SMALL(IF((AT$1=조사표[개체번호])*(AW$1=조사표[줄기번호])*(AO36=조사표[개화마디]),ROW(조사표[조사일자])-ROW(생육조사!$P$2)+1),1),2),"")</f>
        <v/>
      </c>
      <c r="AQ36" s="87" t="str">
        <f t="array" ref="AQ36">IFERROR(INDEX(조사표[],SMALL(IF((AT$1=조사표[개체번호])*(AW$1=조사표[줄기번호])*(AO36=조사표[착과마디]),ROW(조사표[조사일자])-ROW(생육조사!$P$2)+1),1),2),"")</f>
        <v/>
      </c>
      <c r="AR36" s="87" t="str">
        <f t="array" ref="AR36">IFERROR(INDEX(조사표[],SMALL(IF((AT$1=조사표[개체번호])*(AW$1=조사표[줄기번호])*(AO36=조사표[열매마디]),ROW(조사표[조사일자])-ROW(생육조사!$P$2)+1),1),2),"")</f>
        <v/>
      </c>
      <c r="AS36" s="87" t="str">
        <f t="array" ref="AS36">IFERROR(INDEX(조사표[],SMALL(IF((AT$1=조사표[개체번호])*(AW$1=조사표[줄기번호])*(AO36=조사표[수확마디]),ROW(조사표[조사일자])-ROW(생육조사!$P$2)+1),1),2),"")</f>
        <v/>
      </c>
      <c r="AT36" s="90"/>
      <c r="AU36" s="90"/>
      <c r="AV36" s="91"/>
      <c r="AW36" s="91"/>
      <c r="AX36" s="92"/>
      <c r="AY36" s="88">
        <v>34</v>
      </c>
      <c r="AZ36" s="87" t="str">
        <f t="array" ref="AZ36">IFERROR(INDEX(조사표[],SMALL(IF((BD$1=조사표[개체번호])*(BG$1=조사표[줄기번호])*(AY36=조사표[개화마디]),ROW(조사표[조사일자])-ROW(생육조사!$P$2)+1),1),2),"")</f>
        <v/>
      </c>
      <c r="BA36" s="87" t="str">
        <f t="array" ref="BA36">IFERROR(INDEX(조사표[],SMALL(IF((BD$1=조사표[개체번호])*(BG$1=조사표[줄기번호])*(AY36=조사표[착과마디]),ROW(조사표[조사일자])-ROW(생육조사!$P$2)+1),1),2),"")</f>
        <v/>
      </c>
      <c r="BB36" s="87" t="str">
        <f t="array" ref="BB36">IFERROR(INDEX(조사표[],SMALL(IF((BD$1=조사표[개체번호])*(BG$1=조사표[줄기번호])*(AY36=조사표[열매마디]),ROW(조사표[조사일자])-ROW(생육조사!$P$2)+1),1),2),"")</f>
        <v/>
      </c>
      <c r="BC36" s="87" t="str">
        <f t="array" ref="BC36">IFERROR(INDEX(조사표[],SMALL(IF((BD$1=조사표[개체번호])*(BG$1=조사표[줄기번호])*(AY36=조사표[수확마디]),ROW(조사표[조사일자])-ROW(생육조사!$P$2)+1),1),2),"")</f>
        <v/>
      </c>
      <c r="BD36" s="90"/>
      <c r="BE36" s="90"/>
      <c r="BF36" s="91"/>
      <c r="BG36" s="91"/>
      <c r="BH36" s="92"/>
      <c r="BI36" s="88">
        <v>34</v>
      </c>
      <c r="BJ36" s="87" t="str">
        <f t="array" ref="BJ36">IFERROR(INDEX(조사표[],SMALL(IF((BN$1=조사표[개체번호])*(BQ$1=조사표[줄기번호])*(BI36=조사표[개화마디]),ROW(조사표[조사일자])-ROW(생육조사!$P$2)+1),1),2),"")</f>
        <v/>
      </c>
      <c r="BK36" s="87" t="str">
        <f t="array" ref="BK36">IFERROR(INDEX(조사표[],SMALL(IF((BN$1=조사표[개체번호])*(BQ$1=조사표[줄기번호])*(BI36=조사표[착과마디]),ROW(조사표[조사일자])-ROW(생육조사!$P$2)+1),1),2),"")</f>
        <v/>
      </c>
      <c r="BL36" s="87" t="str">
        <f t="array" ref="BL36">IFERROR(INDEX(조사표[],SMALL(IF((BN$1=조사표[개체번호])*(BQ$1=조사표[줄기번호])*(BI36=조사표[열매마디]),ROW(조사표[조사일자])-ROW(생육조사!$P$2)+1),1),2),"")</f>
        <v/>
      </c>
      <c r="BM36" s="87" t="str">
        <f t="array" ref="BM36">IFERROR(INDEX(조사표[],SMALL(IF((BN$1=조사표[개체번호])*(BQ$1=조사표[줄기번호])*(BI36=조사표[수확마디]),ROW(조사표[조사일자])-ROW(생육조사!$P$2)+1),1),2),"")</f>
        <v/>
      </c>
      <c r="BN36" s="90"/>
      <c r="BO36" s="90"/>
      <c r="BP36" s="91"/>
      <c r="BQ36" s="91"/>
      <c r="BR36" s="92"/>
      <c r="BS36" s="88">
        <v>34</v>
      </c>
      <c r="BT36" s="87" t="str">
        <f t="array" ref="BT36">IFERROR(INDEX(조사표[],SMALL(IF((BX$1=조사표[개체번호])*(CA$1=조사표[줄기번호])*(BS36=조사표[개화마디]),ROW(조사표[조사일자])-ROW(생육조사!$P$2)+1),1),2),"")</f>
        <v/>
      </c>
      <c r="BU36" s="87" t="str">
        <f t="array" ref="BU36">IFERROR(INDEX(조사표[],SMALL(IF((BX$1=조사표[개체번호])*(CA$1=조사표[줄기번호])*(BS36=조사표[착과마디]),ROW(조사표[조사일자])-ROW(생육조사!$P$2)+1),1),2),"")</f>
        <v/>
      </c>
      <c r="BV36" s="87" t="str">
        <f t="array" ref="BV36">IFERROR(INDEX(조사표[],SMALL(IF((BX$1=조사표[개체번호])*(CA$1=조사표[줄기번호])*(BS36=조사표[열매마디]),ROW(조사표[조사일자])-ROW(생육조사!$P$2)+1),1),2),"")</f>
        <v/>
      </c>
      <c r="BW36" s="87" t="str">
        <f t="array" ref="BW36">IFERROR(INDEX(조사표[],SMALL(IF((BX$1=조사표[개체번호])*(CA$1=조사표[줄기번호])*(BS36=조사표[수확마디]),ROW(조사표[조사일자])-ROW(생육조사!$P$2)+1),1),2),"")</f>
        <v/>
      </c>
      <c r="BX36" s="90"/>
      <c r="BY36" s="90"/>
      <c r="BZ36" s="91"/>
      <c r="CA36" s="91"/>
      <c r="CB36" s="92"/>
      <c r="CC36" s="88">
        <v>34</v>
      </c>
      <c r="CD36" s="87" t="str">
        <f t="array" ref="CD36">IFERROR(INDEX(조사표[],SMALL(IF((CH$1=조사표[개체번호])*(CK$1=조사표[줄기번호])*(CC36=조사표[개화마디]),ROW(조사표[조사일자])-ROW(생육조사!$P$2)+1),1),2),"")</f>
        <v/>
      </c>
      <c r="CE36" s="87" t="str">
        <f t="array" ref="CE36">IFERROR(INDEX(조사표[],SMALL(IF((CH$1=조사표[개체번호])*(CK$1=조사표[줄기번호])*(CC36=조사표[착과마디]),ROW(조사표[조사일자])-ROW(생육조사!$P$2)+1),1),2),"")</f>
        <v/>
      </c>
      <c r="CF36" s="87" t="str">
        <f t="array" ref="CF36">IFERROR(INDEX(조사표[],SMALL(IF((CH$1=조사표[개체번호])*(CK$1=조사표[줄기번호])*(CC36=조사표[열매마디]),ROW(조사표[조사일자])-ROW(생육조사!$P$2)+1),1),2),"")</f>
        <v/>
      </c>
      <c r="CG36" s="87" t="str">
        <f t="array" ref="CG36">IFERROR(INDEX(조사표[],SMALL(IF((CH$1=조사표[개체번호])*(CK$1=조사표[줄기번호])*(CC36=조사표[수확마디]),ROW(조사표[조사일자])-ROW(생육조사!$P$2)+1),1),2),"")</f>
        <v/>
      </c>
      <c r="CH36" s="90"/>
      <c r="CI36" s="90"/>
      <c r="CJ36" s="91"/>
      <c r="CK36" s="91"/>
      <c r="CL36" s="92"/>
      <c r="CM36" s="88">
        <v>34</v>
      </c>
      <c r="CN36" s="87" t="str">
        <f t="array" ref="CN36">IFERROR(INDEX(조사표[],SMALL(IF((CR$1=조사표[개체번호])*(CU$1=조사표[줄기번호])*(CM36=조사표[개화마디]),ROW(조사표[조사일자])-ROW(생육조사!$P$2)+1),1),2),"")</f>
        <v/>
      </c>
      <c r="CO36" s="87" t="str">
        <f t="array" ref="CO36">IFERROR(INDEX(조사표[],SMALL(IF((CR$1=조사표[개체번호])*(CU$1=조사표[줄기번호])*(CM36=조사표[착과마디]),ROW(조사표[조사일자])-ROW(생육조사!$P$2)+1),1),2),"")</f>
        <v/>
      </c>
      <c r="CP36" s="87" t="str">
        <f t="array" ref="CP36">IFERROR(INDEX(조사표[],SMALL(IF((CR$1=조사표[개체번호])*(CU$1=조사표[줄기번호])*(CM36=조사표[열매마디]),ROW(조사표[조사일자])-ROW(생육조사!$P$2)+1),1),2),"")</f>
        <v/>
      </c>
      <c r="CQ36" s="87" t="str">
        <f t="array" ref="CQ36">IFERROR(INDEX(조사표[],SMALL(IF((CR$1=조사표[개체번호])*(CU$1=조사표[줄기번호])*(CM36=조사표[수확마디]),ROW(조사표[조사일자])-ROW(생육조사!$P$2)+1),1),2),"")</f>
        <v/>
      </c>
      <c r="CR36" s="90"/>
      <c r="CS36" s="90"/>
      <c r="CT36" s="91"/>
      <c r="CU36" s="91"/>
      <c r="CV36" s="92"/>
      <c r="CW36" s="88">
        <v>34</v>
      </c>
      <c r="CX36" s="87" t="str">
        <f t="array" ref="CX36">IFERROR(INDEX(조사표[],SMALL(IF((DB$1=조사표[개체번호])*(DE$1=조사표[줄기번호])*(CW36=조사표[개화마디]),ROW(조사표[조사일자])-ROW(생육조사!$P$2)+1),1),2),"")</f>
        <v/>
      </c>
      <c r="CY36" s="87" t="str">
        <f t="array" ref="CY36">IFERROR(INDEX(조사표[],SMALL(IF((DB$1=조사표[개체번호])*(DE$1=조사표[줄기번호])*(CW36=조사표[착과마디]),ROW(조사표[조사일자])-ROW(생육조사!$P$2)+1),1),2),"")</f>
        <v/>
      </c>
      <c r="CZ36" s="87" t="str">
        <f t="array" ref="CZ36">IFERROR(INDEX(조사표[],SMALL(IF((DB$1=조사표[개체번호])*(DE$1=조사표[줄기번호])*(CW36=조사표[열매마디]),ROW(조사표[조사일자])-ROW(생육조사!$P$2)+1),1),2),"")</f>
        <v/>
      </c>
      <c r="DA36" s="87" t="str">
        <f t="array" ref="DA36">IFERROR(INDEX(조사표[],SMALL(IF((DB$1=조사표[개체번호])*(DE$1=조사표[줄기번호])*(CW36=조사표[수확마디]),ROW(조사표[조사일자])-ROW(생육조사!$P$2)+1),1),2),"")</f>
        <v/>
      </c>
      <c r="DB36" s="90"/>
      <c r="DC36" s="90"/>
      <c r="DD36" s="91"/>
      <c r="DE36" s="91"/>
      <c r="DF36" s="92"/>
      <c r="DG36" s="88">
        <v>34</v>
      </c>
      <c r="DH36" s="87" t="str">
        <f t="array" ref="DH36">IFERROR(INDEX(조사표[],SMALL(IF((DL$1=조사표[개체번호])*(DO$1=조사표[줄기번호])*(DG36=조사표[개화마디]),ROW(조사표[조사일자])-ROW(생육조사!$P$2)+1),1),2),"")</f>
        <v/>
      </c>
      <c r="DI36" s="87" t="str">
        <f t="array" ref="DI36">IFERROR(INDEX(조사표[],SMALL(IF((DL$1=조사표[개체번호])*(DO$1=조사표[줄기번호])*(DG36=조사표[착과마디]),ROW(조사표[조사일자])-ROW(생육조사!$P$2)+1),1),2),"")</f>
        <v/>
      </c>
      <c r="DJ36" s="87" t="str">
        <f t="array" ref="DJ36">IFERROR(INDEX(조사표[],SMALL(IF((DL$1=조사표[개체번호])*(DO$1=조사표[줄기번호])*(DG36=조사표[열매마디]),ROW(조사표[조사일자])-ROW(생육조사!$P$2)+1),1),2),"")</f>
        <v/>
      </c>
      <c r="DK36" s="87" t="str">
        <f t="array" ref="DK36">IFERROR(INDEX(조사표[],SMALL(IF((DL$1=조사표[개체번호])*(DO$1=조사표[줄기번호])*(DG36=조사표[수확마디]),ROW(조사표[조사일자])-ROW(생육조사!$P$2)+1),1),2),"")</f>
        <v/>
      </c>
      <c r="DL36" s="90"/>
      <c r="DM36" s="90"/>
      <c r="DN36" s="91"/>
      <c r="DO36" s="91"/>
      <c r="DP36" s="92"/>
      <c r="DQ36" s="88">
        <v>34</v>
      </c>
      <c r="DR36" s="87" t="str">
        <f t="array" ref="DR36">IFERROR(INDEX(조사표[],SMALL(IF((DV$1=조사표[개체번호])*(DY$1=조사표[줄기번호])*(DQ36=조사표[개화마디]),ROW(조사표[조사일자])-ROW(생육조사!$P$2)+1),1),2),"")</f>
        <v/>
      </c>
      <c r="DS36" s="87" t="str">
        <f t="array" ref="DS36">IFERROR(INDEX(조사표[],SMALL(IF((DV$1=조사표[개체번호])*(DY$1=조사표[줄기번호])*(DQ36=조사표[착과마디]),ROW(조사표[조사일자])-ROW(생육조사!$P$2)+1),1),2),"")</f>
        <v/>
      </c>
      <c r="DT36" s="87" t="str">
        <f t="array" ref="DT36">IFERROR(INDEX(조사표[],SMALL(IF((DV$1=조사표[개체번호])*(DY$1=조사표[줄기번호])*(DQ36=조사표[열매마디]),ROW(조사표[조사일자])-ROW(생육조사!$P$2)+1),1),2),"")</f>
        <v/>
      </c>
      <c r="DU36" s="87" t="str">
        <f t="array" ref="DU36">IFERROR(INDEX(조사표[],SMALL(IF((DV$1=조사표[개체번호])*(DY$1=조사표[줄기번호])*(DQ36=조사표[수확마디]),ROW(조사표[조사일자])-ROW(생육조사!$P$2)+1),1),2),"")</f>
        <v/>
      </c>
      <c r="DV36" s="90"/>
      <c r="DW36" s="90"/>
      <c r="DX36" s="91"/>
      <c r="DY36" s="91"/>
      <c r="DZ36" s="92"/>
      <c r="EA36" s="88">
        <v>34</v>
      </c>
      <c r="EB36" s="87" t="str">
        <f t="array" ref="EB36">IFERROR(INDEX(조사표[],SMALL(IF((EF$1=조사표[개체번호])*(EI$1=조사표[줄기번호])*(EA36=조사표[개화마디]),ROW(조사표[조사일자])-ROW(생육조사!$P$2)+1),1),2),"")</f>
        <v/>
      </c>
      <c r="EC36" s="87" t="str">
        <f t="array" ref="EC36">IFERROR(INDEX(조사표[],SMALL(IF((EF$1=조사표[개체번호])*(EI$1=조사표[줄기번호])*(EA36=조사표[착과마디]),ROW(조사표[조사일자])-ROW(생육조사!$P$2)+1),1),2),"")</f>
        <v/>
      </c>
      <c r="ED36" s="87" t="str">
        <f t="array" ref="ED36">IFERROR(INDEX(조사표[],SMALL(IF((EF$1=조사표[개체번호])*(EI$1=조사표[줄기번호])*(EA36=조사표[열매마디]),ROW(조사표[조사일자])-ROW(생육조사!$P$2)+1),1),2),"")</f>
        <v/>
      </c>
      <c r="EE36" s="87" t="str">
        <f t="array" ref="EE36">IFERROR(INDEX(조사표[],SMALL(IF((EF$1=조사표[개체번호])*(EI$1=조사표[줄기번호])*(EA36=조사표[수확마디]),ROW(조사표[조사일자])-ROW(생육조사!$P$2)+1),1),2),"")</f>
        <v/>
      </c>
      <c r="EF36" s="90"/>
      <c r="EG36" s="90"/>
      <c r="EH36" s="91"/>
      <c r="EI36" s="91"/>
      <c r="EJ36" s="92"/>
      <c r="EK36" s="88">
        <v>34</v>
      </c>
      <c r="EL36" s="87" t="str">
        <f t="array" ref="EL36">IFERROR(INDEX(조사표[],SMALL(IF((EP$1=조사표[개체번호])*(ES$1=조사표[줄기번호])*(EK36=조사표[개화마디]),ROW(조사표[조사일자])-ROW(생육조사!$P$2)+1),1),2),"")</f>
        <v/>
      </c>
      <c r="EM36" s="87" t="str">
        <f t="array" ref="EM36">IFERROR(INDEX(조사표[],SMALL(IF((EP$1=조사표[개체번호])*(ES$1=조사표[줄기번호])*(EK36=조사표[착과마디]),ROW(조사표[조사일자])-ROW(생육조사!$P$2)+1),1),2),"")</f>
        <v/>
      </c>
      <c r="EN36" s="87" t="str">
        <f t="array" ref="EN36">IFERROR(INDEX(조사표[],SMALL(IF((EP$1=조사표[개체번호])*(ES$1=조사표[줄기번호])*(EK36=조사표[열매마디]),ROW(조사표[조사일자])-ROW(생육조사!$P$2)+1),1),2),"")</f>
        <v/>
      </c>
      <c r="EO36" s="87" t="str">
        <f t="array" ref="EO36">IFERROR(INDEX(조사표[],SMALL(IF((EP$1=조사표[개체번호])*(ES$1=조사표[줄기번호])*(EK36=조사표[수확마디]),ROW(조사표[조사일자])-ROW(생육조사!$P$2)+1),1),2),"")</f>
        <v/>
      </c>
      <c r="EP36" s="90"/>
      <c r="EQ36" s="90"/>
      <c r="ER36" s="91"/>
      <c r="ES36" s="91"/>
      <c r="ET36" s="92"/>
      <c r="EU36" s="88">
        <v>34</v>
      </c>
      <c r="EV36" s="87" t="str">
        <f t="array" ref="EV36">IFERROR(INDEX(조사표[],SMALL(IF((EZ$1=조사표[개체번호])*(FC$1=조사표[줄기번호])*(EU36=조사표[개화마디]),ROW(조사표[조사일자])-ROW(생육조사!$P$2)+1),1),2),"")</f>
        <v/>
      </c>
      <c r="EW36" s="87" t="str">
        <f t="array" ref="EW36">IFERROR(INDEX(조사표[],SMALL(IF((EZ$1=조사표[개체번호])*(FC$1=조사표[줄기번호])*(EU36=조사표[착과마디]),ROW(조사표[조사일자])-ROW(생육조사!$P$2)+1),1),2),"")</f>
        <v/>
      </c>
      <c r="EX36" s="87" t="str">
        <f t="array" ref="EX36">IFERROR(INDEX(조사표[],SMALL(IF((EZ$1=조사표[개체번호])*(FC$1=조사표[줄기번호])*(EU36=조사표[열매마디]),ROW(조사표[조사일자])-ROW(생육조사!$P$2)+1),1),2),"")</f>
        <v/>
      </c>
      <c r="EY36" s="87" t="str">
        <f t="array" ref="EY36">IFERROR(INDEX(조사표[],SMALL(IF((EZ$1=조사표[개체번호])*(FC$1=조사표[줄기번호])*(EU36=조사표[수확마디]),ROW(조사표[조사일자])-ROW(생육조사!$P$2)+1),1),2),"")</f>
        <v/>
      </c>
      <c r="EZ36" s="90"/>
      <c r="FA36" s="90"/>
      <c r="FB36" s="91"/>
      <c r="FC36" s="91"/>
      <c r="FD36" s="92"/>
      <c r="FE36" s="88">
        <v>34</v>
      </c>
      <c r="FF36" s="87" t="str">
        <f t="array" ref="FF36">IFERROR(INDEX(조사표[],SMALL(IF((FJ$1=조사표[개체번호])*(FM$1=조사표[줄기번호])*(FE36=조사표[개화마디]),ROW(조사표[조사일자])-ROW(생육조사!$P$2)+1),1),2),"")</f>
        <v/>
      </c>
      <c r="FG36" s="87" t="str">
        <f t="array" ref="FG36">IFERROR(INDEX(조사표[],SMALL(IF((FJ$1=조사표[개체번호])*(FM$1=조사표[줄기번호])*(FE36=조사표[착과마디]),ROW(조사표[조사일자])-ROW(생육조사!$P$2)+1),1),2),"")</f>
        <v/>
      </c>
      <c r="FH36" s="87" t="str">
        <f t="array" ref="FH36">IFERROR(INDEX(조사표[],SMALL(IF((FJ$1=조사표[개체번호])*(FM$1=조사표[줄기번호])*(FE36=조사표[열매마디]),ROW(조사표[조사일자])-ROW(생육조사!$P$2)+1),1),2),"")</f>
        <v/>
      </c>
      <c r="FI36" s="87" t="str">
        <f t="array" ref="FI36">IFERROR(INDEX(조사표[],SMALL(IF((FJ$1=조사표[개체번호])*(FM$1=조사표[줄기번호])*(FE36=조사표[수확마디]),ROW(조사표[조사일자])-ROW(생육조사!$P$2)+1),1),2),"")</f>
        <v/>
      </c>
      <c r="FJ36" s="90"/>
      <c r="FK36" s="90"/>
      <c r="FL36" s="91"/>
      <c r="FM36" s="91"/>
      <c r="FN36" s="92"/>
      <c r="FO36" s="88">
        <v>34</v>
      </c>
      <c r="FP36" s="87" t="str">
        <f t="array" ref="FP36">IFERROR(INDEX(조사표[],SMALL(IF((FT$1=조사표[개체번호])*(FW$1=조사표[줄기번호])*(FO36=조사표[개화마디]),ROW(조사표[조사일자])-ROW(생육조사!$P$2)+1),1),2),"")</f>
        <v/>
      </c>
      <c r="FQ36" s="87" t="str">
        <f t="array" ref="FQ36">IFERROR(INDEX(조사표[],SMALL(IF((FT$1=조사표[개체번호])*(FW$1=조사표[줄기번호])*(FO36=조사표[착과마디]),ROW(조사표[조사일자])-ROW(생육조사!$P$2)+1),1),2),"")</f>
        <v/>
      </c>
      <c r="FR36" s="87" t="str">
        <f t="array" ref="FR36">IFERROR(INDEX(조사표[],SMALL(IF((FT$1=조사표[개체번호])*(FW$1=조사표[줄기번호])*(FO36=조사표[열매마디]),ROW(조사표[조사일자])-ROW(생육조사!$P$2)+1),1),2),"")</f>
        <v/>
      </c>
      <c r="FS36" s="87" t="str">
        <f t="array" ref="FS36">IFERROR(INDEX(조사표[],SMALL(IF((FT$1=조사표[개체번호])*(FW$1=조사표[줄기번호])*(FO36=조사표[수확마디]),ROW(조사표[조사일자])-ROW(생육조사!$P$2)+1),1),2),"")</f>
        <v/>
      </c>
      <c r="FT36" s="90"/>
      <c r="FU36" s="90"/>
      <c r="FV36" s="91"/>
      <c r="FW36" s="91"/>
      <c r="FX36" s="92"/>
      <c r="FY36" s="88">
        <v>34</v>
      </c>
      <c r="FZ36" s="87" t="str">
        <f t="array" ref="FZ36">IFERROR(INDEX(조사표[],SMALL(IF((GD$1=조사표[개체번호])*(GG$1=조사표[줄기번호])*(FY36=조사표[개화마디]),ROW(조사표[조사일자])-ROW(생육조사!$P$2)+1),1),2),"")</f>
        <v/>
      </c>
      <c r="GA36" s="87" t="str">
        <f t="array" ref="GA36">IFERROR(INDEX(조사표[],SMALL(IF((GD$1=조사표[개체번호])*(GG$1=조사표[줄기번호])*(FY36=조사표[착과마디]),ROW(조사표[조사일자])-ROW(생육조사!$P$2)+1),1),2),"")</f>
        <v/>
      </c>
      <c r="GB36" s="87" t="str">
        <f t="array" ref="GB36">IFERROR(INDEX(조사표[],SMALL(IF((GD$1=조사표[개체번호])*(GG$1=조사표[줄기번호])*(FY36=조사표[열매마디]),ROW(조사표[조사일자])-ROW(생육조사!$P$2)+1),1),2),"")</f>
        <v/>
      </c>
      <c r="GC36" s="87" t="str">
        <f t="array" ref="GC36">IFERROR(INDEX(조사표[],SMALL(IF((GD$1=조사표[개체번호])*(GG$1=조사표[줄기번호])*(FY36=조사표[수확마디]),ROW(조사표[조사일자])-ROW(생육조사!$P$2)+1),1),2),"")</f>
        <v/>
      </c>
      <c r="GD36" s="90"/>
      <c r="GE36" s="90"/>
      <c r="GF36" s="91"/>
      <c r="GG36" s="91"/>
      <c r="GH36" s="92"/>
      <c r="GI36" s="88">
        <v>34</v>
      </c>
      <c r="GJ36" s="87" t="str">
        <f t="array" ref="GJ36">IFERROR(INDEX(조사표[],SMALL(IF((GN$1=조사표[개체번호])*(GQ$1=조사표[줄기번호])*(GI36=조사표[개화마디]),ROW(조사표[조사일자])-ROW(생육조사!$P$2)+1),1),2),"")</f>
        <v/>
      </c>
      <c r="GK36" s="87" t="str">
        <f t="array" ref="GK36">IFERROR(INDEX(조사표[],SMALL(IF((GN$1=조사표[개체번호])*(GQ$1=조사표[줄기번호])*(GI36=조사표[착과마디]),ROW(조사표[조사일자])-ROW(생육조사!$P$2)+1),1),2),"")</f>
        <v/>
      </c>
      <c r="GL36" s="87" t="str">
        <f t="array" ref="GL36">IFERROR(INDEX(조사표[],SMALL(IF((GN$1=조사표[개체번호])*(GQ$1=조사표[줄기번호])*(GI36=조사표[열매마디]),ROW(조사표[조사일자])-ROW(생육조사!$P$2)+1),1),2),"")</f>
        <v/>
      </c>
      <c r="GM36" s="87" t="str">
        <f t="array" ref="GM36">IFERROR(INDEX(조사표[],SMALL(IF((GN$1=조사표[개체번호])*(GQ$1=조사표[줄기번호])*(GI36=조사표[수확마디]),ROW(조사표[조사일자])-ROW(생육조사!$P$2)+1),1),2),"")</f>
        <v/>
      </c>
      <c r="GN36" s="90"/>
      <c r="GO36" s="90"/>
      <c r="GP36" s="91"/>
      <c r="GQ36" s="91"/>
      <c r="GR36" s="92"/>
      <c r="GS36" s="88">
        <v>34</v>
      </c>
      <c r="GT36" s="87" t="str">
        <f t="array" ref="GT36">IFERROR(INDEX(조사표[],SMALL(IF((GX$1=조사표[개체번호])*(HA$1=조사표[줄기번호])*(GS36=조사표[개화마디]),ROW(조사표[조사일자])-ROW(생육조사!$P$2)+1),1),2),"")</f>
        <v/>
      </c>
      <c r="GU36" s="87" t="str">
        <f t="array" ref="GU36">IFERROR(INDEX(조사표[],SMALL(IF((GX$1=조사표[개체번호])*(HA$1=조사표[줄기번호])*(GS36=조사표[착과마디]),ROW(조사표[조사일자])-ROW(생육조사!$P$2)+1),1),2),"")</f>
        <v/>
      </c>
      <c r="GV36" s="87" t="str">
        <f t="array" ref="GV36">IFERROR(INDEX(조사표[],SMALL(IF((GX$1=조사표[개체번호])*(HA$1=조사표[줄기번호])*(GS36=조사표[열매마디]),ROW(조사표[조사일자])-ROW(생육조사!$P$2)+1),1),2),"")</f>
        <v/>
      </c>
      <c r="GW36" s="87" t="str">
        <f t="array" ref="GW36">IFERROR(INDEX(조사표[],SMALL(IF((GX$1=조사표[개체번호])*(HA$1=조사표[줄기번호])*(GS36=조사표[수확마디]),ROW(조사표[조사일자])-ROW(생육조사!$P$2)+1),1),2),"")</f>
        <v/>
      </c>
      <c r="GX36" s="90"/>
      <c r="GY36" s="90"/>
      <c r="GZ36" s="91"/>
      <c r="HA36" s="91"/>
      <c r="HB36" s="92"/>
      <c r="HC36" s="88">
        <v>34</v>
      </c>
      <c r="HD36" s="87" t="str">
        <f t="array" ref="HD36">IFERROR(INDEX(조사표[],SMALL(IF((HH$1=조사표[개체번호])*(HK$1=조사표[줄기번호])*(HC36=조사표[개화마디]),ROW(조사표[조사일자])-ROW(생육조사!$P$2)+1),1),2),"")</f>
        <v/>
      </c>
      <c r="HE36" s="87" t="str">
        <f t="array" ref="HE36">IFERROR(INDEX(조사표[],SMALL(IF((HH$1=조사표[개체번호])*(HK$1=조사표[줄기번호])*(HC36=조사표[착과마디]),ROW(조사표[조사일자])-ROW(생육조사!$P$2)+1),1),2),"")</f>
        <v/>
      </c>
      <c r="HF36" s="87" t="str">
        <f t="array" ref="HF36">IFERROR(INDEX(조사표[],SMALL(IF((HH$1=조사표[개체번호])*(HK$1=조사표[줄기번호])*(HC36=조사표[열매마디]),ROW(조사표[조사일자])-ROW(생육조사!$P$2)+1),1),2),"")</f>
        <v/>
      </c>
      <c r="HG36" s="87" t="str">
        <f t="array" ref="HG36">IFERROR(INDEX(조사표[],SMALL(IF((HH$1=조사표[개체번호])*(HK$1=조사표[줄기번호])*(HC36=조사표[수확마디]),ROW(조사표[조사일자])-ROW(생육조사!$P$2)+1),1),2),"")</f>
        <v/>
      </c>
      <c r="HH36" s="90"/>
      <c r="HI36" s="90"/>
      <c r="HJ36" s="91"/>
      <c r="HK36" s="91"/>
      <c r="HL36" s="92"/>
      <c r="HM36" s="93">
        <v>34</v>
      </c>
      <c r="HN36" s="87" t="str">
        <f t="array" ref="HN36">IFERROR(INDEX(조사표[],SMALL(IF((HR$1=조사표[개체번호])*(HU$1=조사표[줄기번호])*(HM36=조사표[개화마디]),ROW(조사표[조사일자])-ROW(생육조사!$P$2)+1),1),2),"")</f>
        <v/>
      </c>
      <c r="HO36" s="87" t="str">
        <f t="array" ref="HO36">IFERROR(INDEX(조사표[],SMALL(IF((HR$1=조사표[개체번호])*(HU$1=조사표[줄기번호])*(HM36=조사표[착과마디]),ROW(조사표[조사일자])-ROW(생육조사!$P$2)+1),1),2),"")</f>
        <v/>
      </c>
      <c r="HP36" s="87" t="str">
        <f t="array" ref="HP36">IFERROR(INDEX(조사표[],SMALL(IF((HR$1=조사표[개체번호])*(HU$1=조사표[줄기번호])*(HM36=조사표[열매마디]),ROW(조사표[조사일자])-ROW(생육조사!$P$2)+1),1),2),"")</f>
        <v/>
      </c>
      <c r="HQ36" s="87" t="str">
        <f t="array" ref="HQ36">IFERROR(INDEX(조사표[],SMALL(IF((HR$1=조사표[개체번호])*(HU$1=조사표[줄기번호])*(HM36=조사표[수확마디]),ROW(조사표[조사일자])-ROW(생육조사!$P$2)+1),1),2),"")</f>
        <v/>
      </c>
      <c r="HR36" s="90"/>
      <c r="HS36" s="90"/>
      <c r="HT36" s="91"/>
      <c r="HU36" s="91"/>
      <c r="HV36" s="92"/>
      <c r="HW36" s="93">
        <v>34</v>
      </c>
      <c r="HX36" s="87" t="str">
        <f t="array" ref="HX36">IFERROR(INDEX(조사표[],SMALL(IF((IB$1=조사표[개체번호])*(IE$1=조사표[줄기번호])*(HW36=조사표[개화마디]),ROW(조사표[조사일자])-ROW(생육조사!$P$2)+1),1),2),"")</f>
        <v/>
      </c>
      <c r="HY36" s="87" t="str">
        <f t="array" ref="HY36">IFERROR(INDEX(조사표[],SMALL(IF((IB$1=조사표[개체번호])*(IE$1=조사표[줄기번호])*(HW36=조사표[착과마디]),ROW(조사표[조사일자])-ROW(생육조사!$P$2)+1),1),2),"")</f>
        <v/>
      </c>
      <c r="HZ36" s="87" t="str">
        <f t="array" ref="HZ36">IFERROR(INDEX(조사표[],SMALL(IF((IB$1=조사표[개체번호])*(IE$1=조사표[줄기번호])*(HW36=조사표[열매마디]),ROW(조사표[조사일자])-ROW(생육조사!$P$2)+1),1),2),"")</f>
        <v/>
      </c>
      <c r="IA36" s="87" t="str">
        <f t="array" ref="IA36">IFERROR(INDEX(조사표[],SMALL(IF((IB$1=조사표[개체번호])*(IE$1=조사표[줄기번호])*(HW36=조사표[수확마디]),ROW(조사표[조사일자])-ROW(생육조사!$P$2)+1),1),2),"")</f>
        <v/>
      </c>
      <c r="IB36" s="90"/>
      <c r="IC36" s="90"/>
      <c r="ID36" s="91"/>
      <c r="IE36" s="91"/>
      <c r="IF36" s="92"/>
      <c r="IG36" s="93">
        <v>34</v>
      </c>
      <c r="IH36" s="87" t="str">
        <f t="array" ref="IH36">IFERROR(INDEX(조사표[],SMALL(IF((IL$1=조사표[개체번호])*(IO$1=조사표[줄기번호])*(IG36=조사표[개화마디]),ROW(조사표[조사일자])-ROW(생육조사!$P$2)+1),1),2),"")</f>
        <v/>
      </c>
      <c r="II36" s="87" t="str">
        <f t="array" ref="II36">IFERROR(INDEX(조사표[],SMALL(IF((IL$1=조사표[개체번호])*(IO$1=조사표[줄기번호])*(IG36=조사표[착과마디]),ROW(조사표[조사일자])-ROW(생육조사!$P$2)+1),1),2),"")</f>
        <v/>
      </c>
      <c r="IJ36" s="87" t="str">
        <f t="array" ref="IJ36">IFERROR(INDEX(조사표[],SMALL(IF((IL$1=조사표[개체번호])*(IO$1=조사표[줄기번호])*(IG36=조사표[열매마디]),ROW(조사표[조사일자])-ROW(생육조사!$P$2)+1),1),2),"")</f>
        <v/>
      </c>
      <c r="IK36" s="87" t="str">
        <f t="array" ref="IK36">IFERROR(INDEX(조사표[],SMALL(IF((IL$1=조사표[개체번호])*(IO$1=조사표[줄기번호])*(IG36=조사표[수확마디]),ROW(조사표[조사일자])-ROW(생육조사!$P$2)+1),1),2),"")</f>
        <v/>
      </c>
      <c r="IL36" s="90"/>
      <c r="IM36" s="90"/>
      <c r="IN36" s="91"/>
      <c r="IO36" s="91"/>
      <c r="IP36" s="92"/>
      <c r="IQ36" s="93">
        <v>34</v>
      </c>
      <c r="IR36" s="87" t="str">
        <f t="array" ref="IR36">IFERROR(INDEX(조사표[],SMALL(IF((IV$1=조사표[개체번호])*(IY$1=조사표[줄기번호])*(IQ36=조사표[개화마디]),ROW(조사표[조사일자])-ROW(생육조사!$P$2)+1),1),2),"")</f>
        <v/>
      </c>
      <c r="IS36" s="87" t="str">
        <f t="array" ref="IS36">IFERROR(INDEX(조사표[],SMALL(IF((IV$1=조사표[개체번호])*(IY$1=조사표[줄기번호])*(IQ36=조사표[착과마디]),ROW(조사표[조사일자])-ROW(생육조사!$P$2)+1),1),2),"")</f>
        <v/>
      </c>
      <c r="IT36" s="87" t="str">
        <f t="array" ref="IT36">IFERROR(INDEX(조사표[],SMALL(IF((IV$1=조사표[개체번호])*(IY$1=조사표[줄기번호])*(IQ36=조사표[열매마디]),ROW(조사표[조사일자])-ROW(생육조사!$P$2)+1),1),2),"")</f>
        <v/>
      </c>
      <c r="IU36" s="87" t="str">
        <f t="array" ref="IU36">IFERROR(INDEX(조사표[],SMALL(IF((IV$1=조사표[개체번호])*(IY$1=조사표[줄기번호])*(IQ36=조사표[수확마디]),ROW(조사표[조사일자])-ROW(생육조사!$P$2)+1),1),2),"")</f>
        <v/>
      </c>
      <c r="IV36" s="90"/>
      <c r="IW36" s="90"/>
      <c r="IX36" s="91"/>
      <c r="IY36" s="91"/>
      <c r="IZ36" s="92"/>
      <c r="JA36" s="93">
        <v>34</v>
      </c>
      <c r="JB36" s="87" t="str">
        <f t="array" ref="JB36">IFERROR(INDEX(조사표[],SMALL(IF((JF$1=조사표[개체번호])*(JI$1=조사표[줄기번호])*(JA36=조사표[개화마디]),ROW(조사표[조사일자])-ROW(생육조사!$P$2)+1),1),2),"")</f>
        <v/>
      </c>
      <c r="JC36" s="87" t="str">
        <f t="array" ref="JC36">IFERROR(INDEX(조사표[],SMALL(IF((JF$1=조사표[개체번호])*(JI$1=조사표[줄기번호])*(JA36=조사표[착과마디]),ROW(조사표[조사일자])-ROW(생육조사!$P$2)+1),1),2),"")</f>
        <v/>
      </c>
      <c r="JD36" s="87" t="str">
        <f t="array" ref="JD36">IFERROR(INDEX(조사표[],SMALL(IF((JF$1=조사표[개체번호])*(JI$1=조사표[줄기번호])*(JA36=조사표[열매마디]),ROW(조사표[조사일자])-ROW(생육조사!$P$2)+1),1),2),"")</f>
        <v/>
      </c>
      <c r="JE36" s="87" t="str">
        <f t="array" ref="JE36">IFERROR(INDEX(조사표[],SMALL(IF((JF$1=조사표[개체번호])*(JI$1=조사표[줄기번호])*(JA36=조사표[수확마디]),ROW(조사표[조사일자])-ROW(생육조사!$P$2)+1),1),2),"")</f>
        <v/>
      </c>
      <c r="JF36" s="90"/>
      <c r="JG36" s="90"/>
      <c r="JH36" s="91"/>
      <c r="JI36" s="91"/>
      <c r="JJ36" s="92"/>
      <c r="JK36" s="93">
        <v>34</v>
      </c>
      <c r="JL36" s="87" t="str">
        <f t="array" ref="JL36">IFERROR(INDEX(조사표[],SMALL(IF((JP$1=조사표[개체번호])*(JS$1=조사표[줄기번호])*(JK36=조사표[개화마디]),ROW(조사표[조사일자])-ROW(생육조사!$P$2)+1),1),2),"")</f>
        <v/>
      </c>
      <c r="JM36" s="87" t="str">
        <f t="array" ref="JM36">IFERROR(INDEX(조사표[],SMALL(IF((JP$1=조사표[개체번호])*(JS$1=조사표[줄기번호])*(JK36=조사표[착과마디]),ROW(조사표[조사일자])-ROW(생육조사!$P$2)+1),1),2),"")</f>
        <v/>
      </c>
      <c r="JN36" s="87" t="str">
        <f t="array" ref="JN36">IFERROR(INDEX(조사표[],SMALL(IF((JP$1=조사표[개체번호])*(JS$1=조사표[줄기번호])*(JK36=조사표[열매마디]),ROW(조사표[조사일자])-ROW(생육조사!$P$2)+1),1),2),"")</f>
        <v/>
      </c>
      <c r="JO36" s="87" t="str">
        <f t="array" ref="JO36">IFERROR(INDEX(조사표[],SMALL(IF((JP$1=조사표[개체번호])*(JS$1=조사표[줄기번호])*(JK36=조사표[수확마디]),ROW(조사표[조사일자])-ROW(생육조사!$P$2)+1),1),2),"")</f>
        <v/>
      </c>
      <c r="JP36" s="90"/>
      <c r="JQ36" s="90"/>
      <c r="JR36" s="91"/>
      <c r="JS36" s="91"/>
      <c r="JT36" s="92"/>
      <c r="JU36" s="93">
        <v>34</v>
      </c>
      <c r="JV36" s="87" t="str">
        <f t="array" ref="JV36">IFERROR(INDEX(조사표[],SMALL(IF((JZ$1=조사표[개체번호])*(KC$1=조사표[줄기번호])*(JU36=조사표[개화마디]),ROW(조사표[조사일자])-ROW(생육조사!$P$2)+1),1),2),"")</f>
        <v/>
      </c>
      <c r="JW36" s="87" t="str">
        <f t="array" ref="JW36">IFERROR(INDEX(조사표[],SMALL(IF((JZ$1=조사표[개체번호])*(KC$1=조사표[줄기번호])*(JU36=조사표[착과마디]),ROW(조사표[조사일자])-ROW(생육조사!$P$2)+1),1),2),"")</f>
        <v/>
      </c>
      <c r="JX36" s="87" t="str">
        <f t="array" ref="JX36">IFERROR(INDEX(조사표[],SMALL(IF((JZ$1=조사표[개체번호])*(KC$1=조사표[줄기번호])*(JU36=조사표[열매마디]),ROW(조사표[조사일자])-ROW(생육조사!$P$2)+1),1),2),"")</f>
        <v/>
      </c>
      <c r="JY36" s="87" t="str">
        <f t="array" ref="JY36">IFERROR(INDEX(조사표[],SMALL(IF((JZ$1=조사표[개체번호])*(KC$1=조사표[줄기번호])*(JU36=조사표[수확마디]),ROW(조사표[조사일자])-ROW(생육조사!$P$2)+1),1),2),"")</f>
        <v/>
      </c>
      <c r="JZ36" s="90"/>
      <c r="KA36" s="90"/>
      <c r="KB36" s="91"/>
      <c r="KC36" s="91"/>
      <c r="KD36" s="92"/>
      <c r="KE36" s="93">
        <v>34</v>
      </c>
      <c r="KF36" s="87" t="str">
        <f t="array" ref="KF36">IFERROR(INDEX(조사표[],SMALL(IF((KJ$1=조사표[개체번호])*(KM$1=조사표[줄기번호])*(KE36=조사표[개화마디]),ROW(조사표[조사일자])-ROW(생육조사!$P$2)+1),1),2),"")</f>
        <v/>
      </c>
      <c r="KG36" s="87" t="str">
        <f t="array" ref="KG36">IFERROR(INDEX(조사표[],SMALL(IF((KJ$1=조사표[개체번호])*(KM$1=조사표[줄기번호])*(KE36=조사표[착과마디]),ROW(조사표[조사일자])-ROW(생육조사!$P$2)+1),1),2),"")</f>
        <v/>
      </c>
      <c r="KH36" s="87" t="str">
        <f t="array" ref="KH36">IFERROR(INDEX(조사표[],SMALL(IF((KJ$1=조사표[개체번호])*(KM$1=조사표[줄기번호])*(KE36=조사표[열매마디]),ROW(조사표[조사일자])-ROW(생육조사!$P$2)+1),1),2),"")</f>
        <v/>
      </c>
      <c r="KI36" s="87" t="str">
        <f t="array" ref="KI36">IFERROR(INDEX(조사표[],SMALL(IF((KJ$1=조사표[개체번호])*(KM$1=조사표[줄기번호])*(KE36=조사표[수확마디]),ROW(조사표[조사일자])-ROW(생육조사!$P$2)+1),1),2),"")</f>
        <v/>
      </c>
      <c r="KJ36" s="90"/>
      <c r="KK36" s="90"/>
      <c r="KL36" s="91"/>
      <c r="KM36" s="91"/>
      <c r="KN36" s="92"/>
    </row>
    <row r="37" spans="1:300">
      <c r="A37" s="15">
        <v>35</v>
      </c>
      <c r="B37" s="6" t="str">
        <f t="array" ref="B37">IFERROR(INDEX(조사표[],SMALL(IF((F$1=조사표[개체번호])*(I$1=조사표[줄기번호])*(A37=조사표[개화마디]),ROW(조사표[조사일자])-ROW(생육조사!$P$2)+1),1),2),"")</f>
        <v/>
      </c>
      <c r="C37" s="6" t="str">
        <f t="array" ref="C37">IFERROR(INDEX(조사표[],SMALL(IF((F$1=조사표[개체번호])*(I$1=조사표[줄기번호])*(A37=조사표[착과마디]),ROW(조사표[조사일자])-ROW(생육조사!$P$2)+1),1),2),"")</f>
        <v/>
      </c>
      <c r="D37" s="6" t="str">
        <f t="array" ref="D37">IFERROR(INDEX(조사표[],SMALL(IF((F$1=조사표[개체번호])*(I$1=조사표[줄기번호])*(A37=조사표[열매마디]),ROW(조사표[조사일자])-ROW(생육조사!$P$2)+1),1),2),"")</f>
        <v/>
      </c>
      <c r="E37" s="6" t="str">
        <f t="array" ref="E37">IFERROR(INDEX(조사표[],SMALL(IF((F$1=조사표[개체번호])*(I$1=조사표[줄기번호])*(A37=조사표[수확마디]),ROW(조사표[조사일자])-ROW(생육조사!$P$2)+1),1),2),"")</f>
        <v/>
      </c>
      <c r="F37" s="19"/>
      <c r="G37" s="19"/>
      <c r="H37" s="20"/>
      <c r="I37" s="20"/>
      <c r="J37" s="21"/>
      <c r="K37" s="86">
        <v>35</v>
      </c>
      <c r="L37" s="6" t="str">
        <f t="array" ref="L37">IFERROR(INDEX(조사표[],SMALL(IF((P$1=조사표[개체번호])*(S$1=조사표[줄기번호])*(K37=조사표[개화마디]),ROW(조사표[조사일자])-ROW(생육조사!$P$2)+1),1),2),"")</f>
        <v/>
      </c>
      <c r="M37" s="6" t="str">
        <f t="array" ref="M37">IFERROR(INDEX(조사표[],SMALL(IF((P$1=조사표[개체번호])*(S$1=조사표[줄기번호])*(K37=조사표[착과마디]),ROW(조사표[조사일자])-ROW(생육조사!$P$2)+1),1),2),"")</f>
        <v/>
      </c>
      <c r="N37" s="6" t="str">
        <f t="array" ref="N37">IFERROR(INDEX(조사표[],SMALL(IF((P$1=조사표[개체번호])*(S$1=조사표[줄기번호])*(K37=조사표[열매마디]),ROW(조사표[조사일자])-ROW(생육조사!$P$2)+1),1),2),"")</f>
        <v/>
      </c>
      <c r="O37" s="6" t="str">
        <f t="array" ref="O37">IFERROR(INDEX(조사표[],SMALL(IF((P$1=조사표[개체번호])*(S$1=조사표[줄기번호])*(K37=조사표[수확마디]),ROW(조사표[조사일자])-ROW(생육조사!$P$2)+1),1),2),"")</f>
        <v/>
      </c>
      <c r="P37" s="19"/>
      <c r="Q37" s="19"/>
      <c r="R37" s="20"/>
      <c r="S37" s="20"/>
      <c r="T37" s="21"/>
      <c r="U37" s="88">
        <v>35</v>
      </c>
      <c r="V37" s="87" t="str">
        <f t="array" ref="V37">IFERROR(INDEX(조사표[],SMALL(IF((Z$1=조사표[개체번호])*(AC$1=조사표[줄기번호])*(U37=조사표[개화마디]),ROW(조사표[조사일자])-ROW(생육조사!$P$2)+1),1),2),"")</f>
        <v/>
      </c>
      <c r="W37" s="87" t="str">
        <f t="array" ref="W37">IFERROR(INDEX(조사표[],SMALL(IF((Z$1=조사표[개체번호])*(AC$1=조사표[줄기번호])*(U37=조사표[착과마디]),ROW(조사표[조사일자])-ROW(생육조사!$P$2)+1),1),2),"")</f>
        <v/>
      </c>
      <c r="X37" s="87" t="str">
        <f t="array" ref="X37">IFERROR(INDEX(조사표[],SMALL(IF((Z$1=조사표[개체번호])*(AC$1=조사표[줄기번호])*(U37=조사표[열매마디]),ROW(조사표[조사일자])-ROW(생육조사!$P$2)+1),1),2),"")</f>
        <v/>
      </c>
      <c r="Y37" s="87" t="str">
        <f t="array" ref="Y37">IFERROR(INDEX(조사표[],SMALL(IF((Z$1=조사표[개체번호])*(AC$1=조사표[줄기번호])*(U37=조사표[수확마디]),ROW(조사표[조사일자])-ROW(생육조사!$P$2)+1),1),2),"")</f>
        <v/>
      </c>
      <c r="Z37" s="90"/>
      <c r="AA37" s="90"/>
      <c r="AB37" s="91"/>
      <c r="AC37" s="91"/>
      <c r="AD37" s="92"/>
      <c r="AE37" s="88">
        <v>35</v>
      </c>
      <c r="AF37" s="87" t="str">
        <f t="array" ref="AF37">IFERROR(INDEX(조사표[],SMALL(IF((AJ$1=조사표[개체번호])*(AM$1=조사표[줄기번호])*(AE37=조사표[개화마디]),ROW(조사표[조사일자])-ROW(생육조사!$P$2)+1),1),2),"")</f>
        <v/>
      </c>
      <c r="AG37" s="87" t="str">
        <f t="array" ref="AG37">IFERROR(INDEX(조사표[],SMALL(IF((AJ$1=조사표[개체번호])*(AM$1=조사표[줄기번호])*(AE37=조사표[착과마디]),ROW(조사표[조사일자])-ROW(생육조사!$P$2)+1),1),2),"")</f>
        <v/>
      </c>
      <c r="AH37" s="87" t="str">
        <f t="array" ref="AH37">IFERROR(INDEX(조사표[],SMALL(IF((AJ$1=조사표[개체번호])*(AM$1=조사표[줄기번호])*(AE37=조사표[열매마디]),ROW(조사표[조사일자])-ROW(생육조사!$P$2)+1),1),2),"")</f>
        <v/>
      </c>
      <c r="AI37" s="87" t="str">
        <f t="array" ref="AI37">IFERROR(INDEX(조사표[],SMALL(IF((AJ$1=조사표[개체번호])*(AM$1=조사표[줄기번호])*(AE37=조사표[수확마디]),ROW(조사표[조사일자])-ROW(생육조사!$P$2)+1),1),2),"")</f>
        <v/>
      </c>
      <c r="AJ37" s="90"/>
      <c r="AK37" s="90"/>
      <c r="AL37" s="91"/>
      <c r="AM37" s="91"/>
      <c r="AN37" s="92"/>
      <c r="AO37" s="88">
        <v>35</v>
      </c>
      <c r="AP37" s="87" t="str">
        <f t="array" ref="AP37">IFERROR(INDEX(조사표[],SMALL(IF((AT$1=조사표[개체번호])*(AW$1=조사표[줄기번호])*(AO37=조사표[개화마디]),ROW(조사표[조사일자])-ROW(생육조사!$P$2)+1),1),2),"")</f>
        <v/>
      </c>
      <c r="AQ37" s="87" t="str">
        <f t="array" ref="AQ37">IFERROR(INDEX(조사표[],SMALL(IF((AT$1=조사표[개체번호])*(AW$1=조사표[줄기번호])*(AO37=조사표[착과마디]),ROW(조사표[조사일자])-ROW(생육조사!$P$2)+1),1),2),"")</f>
        <v/>
      </c>
      <c r="AR37" s="87" t="str">
        <f t="array" ref="AR37">IFERROR(INDEX(조사표[],SMALL(IF((AT$1=조사표[개체번호])*(AW$1=조사표[줄기번호])*(AO37=조사표[열매마디]),ROW(조사표[조사일자])-ROW(생육조사!$P$2)+1),1),2),"")</f>
        <v/>
      </c>
      <c r="AS37" s="87" t="str">
        <f t="array" ref="AS37">IFERROR(INDEX(조사표[],SMALL(IF((AT$1=조사표[개체번호])*(AW$1=조사표[줄기번호])*(AO37=조사표[수확마디]),ROW(조사표[조사일자])-ROW(생육조사!$P$2)+1),1),2),"")</f>
        <v/>
      </c>
      <c r="AT37" s="90"/>
      <c r="AU37" s="90"/>
      <c r="AV37" s="91"/>
      <c r="AW37" s="91"/>
      <c r="AX37" s="92"/>
      <c r="AY37" s="88">
        <v>35</v>
      </c>
      <c r="AZ37" s="87" t="str">
        <f t="array" ref="AZ37">IFERROR(INDEX(조사표[],SMALL(IF((BD$1=조사표[개체번호])*(BG$1=조사표[줄기번호])*(AY37=조사표[개화마디]),ROW(조사표[조사일자])-ROW(생육조사!$P$2)+1),1),2),"")</f>
        <v/>
      </c>
      <c r="BA37" s="87" t="str">
        <f t="array" ref="BA37">IFERROR(INDEX(조사표[],SMALL(IF((BD$1=조사표[개체번호])*(BG$1=조사표[줄기번호])*(AY37=조사표[착과마디]),ROW(조사표[조사일자])-ROW(생육조사!$P$2)+1),1),2),"")</f>
        <v/>
      </c>
      <c r="BB37" s="87" t="str">
        <f t="array" ref="BB37">IFERROR(INDEX(조사표[],SMALL(IF((BD$1=조사표[개체번호])*(BG$1=조사표[줄기번호])*(AY37=조사표[열매마디]),ROW(조사표[조사일자])-ROW(생육조사!$P$2)+1),1),2),"")</f>
        <v/>
      </c>
      <c r="BC37" s="87" t="str">
        <f t="array" ref="BC37">IFERROR(INDEX(조사표[],SMALL(IF((BD$1=조사표[개체번호])*(BG$1=조사표[줄기번호])*(AY37=조사표[수확마디]),ROW(조사표[조사일자])-ROW(생육조사!$P$2)+1),1),2),"")</f>
        <v/>
      </c>
      <c r="BD37" s="90"/>
      <c r="BE37" s="90"/>
      <c r="BF37" s="91"/>
      <c r="BG37" s="91"/>
      <c r="BH37" s="92"/>
      <c r="BI37" s="88">
        <v>35</v>
      </c>
      <c r="BJ37" s="87" t="str">
        <f t="array" ref="BJ37">IFERROR(INDEX(조사표[],SMALL(IF((BN$1=조사표[개체번호])*(BQ$1=조사표[줄기번호])*(BI37=조사표[개화마디]),ROW(조사표[조사일자])-ROW(생육조사!$P$2)+1),1),2),"")</f>
        <v/>
      </c>
      <c r="BK37" s="87" t="str">
        <f t="array" ref="BK37">IFERROR(INDEX(조사표[],SMALL(IF((BN$1=조사표[개체번호])*(BQ$1=조사표[줄기번호])*(BI37=조사표[착과마디]),ROW(조사표[조사일자])-ROW(생육조사!$P$2)+1),1),2),"")</f>
        <v/>
      </c>
      <c r="BL37" s="87" t="str">
        <f t="array" ref="BL37">IFERROR(INDEX(조사표[],SMALL(IF((BN$1=조사표[개체번호])*(BQ$1=조사표[줄기번호])*(BI37=조사표[열매마디]),ROW(조사표[조사일자])-ROW(생육조사!$P$2)+1),1),2),"")</f>
        <v/>
      </c>
      <c r="BM37" s="87" t="str">
        <f t="array" ref="BM37">IFERROR(INDEX(조사표[],SMALL(IF((BN$1=조사표[개체번호])*(BQ$1=조사표[줄기번호])*(BI37=조사표[수확마디]),ROW(조사표[조사일자])-ROW(생육조사!$P$2)+1),1),2),"")</f>
        <v/>
      </c>
      <c r="BN37" s="90"/>
      <c r="BO37" s="90"/>
      <c r="BP37" s="91"/>
      <c r="BQ37" s="91"/>
      <c r="BR37" s="92"/>
      <c r="BS37" s="88">
        <v>35</v>
      </c>
      <c r="BT37" s="87" t="str">
        <f t="array" ref="BT37">IFERROR(INDEX(조사표[],SMALL(IF((BX$1=조사표[개체번호])*(CA$1=조사표[줄기번호])*(BS37=조사표[개화마디]),ROW(조사표[조사일자])-ROW(생육조사!$P$2)+1),1),2),"")</f>
        <v/>
      </c>
      <c r="BU37" s="87" t="str">
        <f t="array" ref="BU37">IFERROR(INDEX(조사표[],SMALL(IF((BX$1=조사표[개체번호])*(CA$1=조사표[줄기번호])*(BS37=조사표[착과마디]),ROW(조사표[조사일자])-ROW(생육조사!$P$2)+1),1),2),"")</f>
        <v/>
      </c>
      <c r="BV37" s="87" t="str">
        <f t="array" ref="BV37">IFERROR(INDEX(조사표[],SMALL(IF((BX$1=조사표[개체번호])*(CA$1=조사표[줄기번호])*(BS37=조사표[열매마디]),ROW(조사표[조사일자])-ROW(생육조사!$P$2)+1),1),2),"")</f>
        <v/>
      </c>
      <c r="BW37" s="87" t="str">
        <f t="array" ref="BW37">IFERROR(INDEX(조사표[],SMALL(IF((BX$1=조사표[개체번호])*(CA$1=조사표[줄기번호])*(BS37=조사표[수확마디]),ROW(조사표[조사일자])-ROW(생육조사!$P$2)+1),1),2),"")</f>
        <v/>
      </c>
      <c r="BX37" s="90"/>
      <c r="BY37" s="90"/>
      <c r="BZ37" s="91"/>
      <c r="CA37" s="91"/>
      <c r="CB37" s="92"/>
      <c r="CC37" s="88">
        <v>35</v>
      </c>
      <c r="CD37" s="87" t="str">
        <f t="array" ref="CD37">IFERROR(INDEX(조사표[],SMALL(IF((CH$1=조사표[개체번호])*(CK$1=조사표[줄기번호])*(CC37=조사표[개화마디]),ROW(조사표[조사일자])-ROW(생육조사!$P$2)+1),1),2),"")</f>
        <v/>
      </c>
      <c r="CE37" s="87" t="str">
        <f t="array" ref="CE37">IFERROR(INDEX(조사표[],SMALL(IF((CH$1=조사표[개체번호])*(CK$1=조사표[줄기번호])*(CC37=조사표[착과마디]),ROW(조사표[조사일자])-ROW(생육조사!$P$2)+1),1),2),"")</f>
        <v/>
      </c>
      <c r="CF37" s="87" t="str">
        <f t="array" ref="CF37">IFERROR(INDEX(조사표[],SMALL(IF((CH$1=조사표[개체번호])*(CK$1=조사표[줄기번호])*(CC37=조사표[열매마디]),ROW(조사표[조사일자])-ROW(생육조사!$P$2)+1),1),2),"")</f>
        <v/>
      </c>
      <c r="CG37" s="87" t="str">
        <f t="array" ref="CG37">IFERROR(INDEX(조사표[],SMALL(IF((CH$1=조사표[개체번호])*(CK$1=조사표[줄기번호])*(CC37=조사표[수확마디]),ROW(조사표[조사일자])-ROW(생육조사!$P$2)+1),1),2),"")</f>
        <v/>
      </c>
      <c r="CH37" s="90"/>
      <c r="CI37" s="90"/>
      <c r="CJ37" s="91"/>
      <c r="CK37" s="91"/>
      <c r="CL37" s="92"/>
      <c r="CM37" s="88">
        <v>35</v>
      </c>
      <c r="CN37" s="87" t="str">
        <f t="array" ref="CN37">IFERROR(INDEX(조사표[],SMALL(IF((CR$1=조사표[개체번호])*(CU$1=조사표[줄기번호])*(CM37=조사표[개화마디]),ROW(조사표[조사일자])-ROW(생육조사!$P$2)+1),1),2),"")</f>
        <v/>
      </c>
      <c r="CO37" s="87" t="str">
        <f t="array" ref="CO37">IFERROR(INDEX(조사표[],SMALL(IF((CR$1=조사표[개체번호])*(CU$1=조사표[줄기번호])*(CM37=조사표[착과마디]),ROW(조사표[조사일자])-ROW(생육조사!$P$2)+1),1),2),"")</f>
        <v/>
      </c>
      <c r="CP37" s="87" t="str">
        <f t="array" ref="CP37">IFERROR(INDEX(조사표[],SMALL(IF((CR$1=조사표[개체번호])*(CU$1=조사표[줄기번호])*(CM37=조사표[열매마디]),ROW(조사표[조사일자])-ROW(생육조사!$P$2)+1),1),2),"")</f>
        <v/>
      </c>
      <c r="CQ37" s="87" t="str">
        <f t="array" ref="CQ37">IFERROR(INDEX(조사표[],SMALL(IF((CR$1=조사표[개체번호])*(CU$1=조사표[줄기번호])*(CM37=조사표[수확마디]),ROW(조사표[조사일자])-ROW(생육조사!$P$2)+1),1),2),"")</f>
        <v/>
      </c>
      <c r="CR37" s="90"/>
      <c r="CS37" s="90"/>
      <c r="CT37" s="91"/>
      <c r="CU37" s="91"/>
      <c r="CV37" s="92"/>
      <c r="CW37" s="88">
        <v>35</v>
      </c>
      <c r="CX37" s="87" t="str">
        <f t="array" ref="CX37">IFERROR(INDEX(조사표[],SMALL(IF((DB$1=조사표[개체번호])*(DE$1=조사표[줄기번호])*(CW37=조사표[개화마디]),ROW(조사표[조사일자])-ROW(생육조사!$P$2)+1),1),2),"")</f>
        <v/>
      </c>
      <c r="CY37" s="87" t="str">
        <f t="array" ref="CY37">IFERROR(INDEX(조사표[],SMALL(IF((DB$1=조사표[개체번호])*(DE$1=조사표[줄기번호])*(CW37=조사표[착과마디]),ROW(조사표[조사일자])-ROW(생육조사!$P$2)+1),1),2),"")</f>
        <v/>
      </c>
      <c r="CZ37" s="87" t="str">
        <f t="array" ref="CZ37">IFERROR(INDEX(조사표[],SMALL(IF((DB$1=조사표[개체번호])*(DE$1=조사표[줄기번호])*(CW37=조사표[열매마디]),ROW(조사표[조사일자])-ROW(생육조사!$P$2)+1),1),2),"")</f>
        <v/>
      </c>
      <c r="DA37" s="87" t="str">
        <f t="array" ref="DA37">IFERROR(INDEX(조사표[],SMALL(IF((DB$1=조사표[개체번호])*(DE$1=조사표[줄기번호])*(CW37=조사표[수확마디]),ROW(조사표[조사일자])-ROW(생육조사!$P$2)+1),1),2),"")</f>
        <v/>
      </c>
      <c r="DB37" s="90"/>
      <c r="DC37" s="90"/>
      <c r="DD37" s="91"/>
      <c r="DE37" s="91"/>
      <c r="DF37" s="92"/>
      <c r="DG37" s="88">
        <v>35</v>
      </c>
      <c r="DH37" s="87" t="str">
        <f t="array" ref="DH37">IFERROR(INDEX(조사표[],SMALL(IF((DL$1=조사표[개체번호])*(DO$1=조사표[줄기번호])*(DG37=조사표[개화마디]),ROW(조사표[조사일자])-ROW(생육조사!$P$2)+1),1),2),"")</f>
        <v/>
      </c>
      <c r="DI37" s="87" t="str">
        <f t="array" ref="DI37">IFERROR(INDEX(조사표[],SMALL(IF((DL$1=조사표[개체번호])*(DO$1=조사표[줄기번호])*(DG37=조사표[착과마디]),ROW(조사표[조사일자])-ROW(생육조사!$P$2)+1),1),2),"")</f>
        <v/>
      </c>
      <c r="DJ37" s="87" t="str">
        <f t="array" ref="DJ37">IFERROR(INDEX(조사표[],SMALL(IF((DL$1=조사표[개체번호])*(DO$1=조사표[줄기번호])*(DG37=조사표[열매마디]),ROW(조사표[조사일자])-ROW(생육조사!$P$2)+1),1),2),"")</f>
        <v/>
      </c>
      <c r="DK37" s="87" t="str">
        <f t="array" ref="DK37">IFERROR(INDEX(조사표[],SMALL(IF((DL$1=조사표[개체번호])*(DO$1=조사표[줄기번호])*(DG37=조사표[수확마디]),ROW(조사표[조사일자])-ROW(생육조사!$P$2)+1),1),2),"")</f>
        <v/>
      </c>
      <c r="DL37" s="90"/>
      <c r="DM37" s="90"/>
      <c r="DN37" s="91"/>
      <c r="DO37" s="91"/>
      <c r="DP37" s="92"/>
      <c r="DQ37" s="88">
        <v>35</v>
      </c>
      <c r="DR37" s="87" t="str">
        <f t="array" ref="DR37">IFERROR(INDEX(조사표[],SMALL(IF((DV$1=조사표[개체번호])*(DY$1=조사표[줄기번호])*(DQ37=조사표[개화마디]),ROW(조사표[조사일자])-ROW(생육조사!$P$2)+1),1),2),"")</f>
        <v/>
      </c>
      <c r="DS37" s="87" t="str">
        <f t="array" ref="DS37">IFERROR(INDEX(조사표[],SMALL(IF((DV$1=조사표[개체번호])*(DY$1=조사표[줄기번호])*(DQ37=조사표[착과마디]),ROW(조사표[조사일자])-ROW(생육조사!$P$2)+1),1),2),"")</f>
        <v/>
      </c>
      <c r="DT37" s="87" t="str">
        <f t="array" ref="DT37">IFERROR(INDEX(조사표[],SMALL(IF((DV$1=조사표[개체번호])*(DY$1=조사표[줄기번호])*(DQ37=조사표[열매마디]),ROW(조사표[조사일자])-ROW(생육조사!$P$2)+1),1),2),"")</f>
        <v/>
      </c>
      <c r="DU37" s="87" t="str">
        <f t="array" ref="DU37">IFERROR(INDEX(조사표[],SMALL(IF((DV$1=조사표[개체번호])*(DY$1=조사표[줄기번호])*(DQ37=조사표[수확마디]),ROW(조사표[조사일자])-ROW(생육조사!$P$2)+1),1),2),"")</f>
        <v/>
      </c>
      <c r="DV37" s="90"/>
      <c r="DW37" s="90"/>
      <c r="DX37" s="91"/>
      <c r="DY37" s="91"/>
      <c r="DZ37" s="92"/>
      <c r="EA37" s="88">
        <v>35</v>
      </c>
      <c r="EB37" s="87" t="str">
        <f t="array" ref="EB37">IFERROR(INDEX(조사표[],SMALL(IF((EF$1=조사표[개체번호])*(EI$1=조사표[줄기번호])*(EA37=조사표[개화마디]),ROW(조사표[조사일자])-ROW(생육조사!$P$2)+1),1),2),"")</f>
        <v/>
      </c>
      <c r="EC37" s="87" t="str">
        <f t="array" ref="EC37">IFERROR(INDEX(조사표[],SMALL(IF((EF$1=조사표[개체번호])*(EI$1=조사표[줄기번호])*(EA37=조사표[착과마디]),ROW(조사표[조사일자])-ROW(생육조사!$P$2)+1),1),2),"")</f>
        <v/>
      </c>
      <c r="ED37" s="87" t="str">
        <f t="array" ref="ED37">IFERROR(INDEX(조사표[],SMALL(IF((EF$1=조사표[개체번호])*(EI$1=조사표[줄기번호])*(EA37=조사표[열매마디]),ROW(조사표[조사일자])-ROW(생육조사!$P$2)+1),1),2),"")</f>
        <v/>
      </c>
      <c r="EE37" s="87" t="str">
        <f t="array" ref="EE37">IFERROR(INDEX(조사표[],SMALL(IF((EF$1=조사표[개체번호])*(EI$1=조사표[줄기번호])*(EA37=조사표[수확마디]),ROW(조사표[조사일자])-ROW(생육조사!$P$2)+1),1),2),"")</f>
        <v/>
      </c>
      <c r="EF37" s="90"/>
      <c r="EG37" s="90"/>
      <c r="EH37" s="91"/>
      <c r="EI37" s="91"/>
      <c r="EJ37" s="92"/>
      <c r="EK37" s="88">
        <v>35</v>
      </c>
      <c r="EL37" s="87" t="str">
        <f t="array" ref="EL37">IFERROR(INDEX(조사표[],SMALL(IF((EP$1=조사표[개체번호])*(ES$1=조사표[줄기번호])*(EK37=조사표[개화마디]),ROW(조사표[조사일자])-ROW(생육조사!$P$2)+1),1),2),"")</f>
        <v/>
      </c>
      <c r="EM37" s="87" t="str">
        <f t="array" ref="EM37">IFERROR(INDEX(조사표[],SMALL(IF((EP$1=조사표[개체번호])*(ES$1=조사표[줄기번호])*(EK37=조사표[착과마디]),ROW(조사표[조사일자])-ROW(생육조사!$P$2)+1),1),2),"")</f>
        <v/>
      </c>
      <c r="EN37" s="87" t="str">
        <f t="array" ref="EN37">IFERROR(INDEX(조사표[],SMALL(IF((EP$1=조사표[개체번호])*(ES$1=조사표[줄기번호])*(EK37=조사표[열매마디]),ROW(조사표[조사일자])-ROW(생육조사!$P$2)+1),1),2),"")</f>
        <v/>
      </c>
      <c r="EO37" s="87" t="str">
        <f t="array" ref="EO37">IFERROR(INDEX(조사표[],SMALL(IF((EP$1=조사표[개체번호])*(ES$1=조사표[줄기번호])*(EK37=조사표[수확마디]),ROW(조사표[조사일자])-ROW(생육조사!$P$2)+1),1),2),"")</f>
        <v/>
      </c>
      <c r="EP37" s="90"/>
      <c r="EQ37" s="90"/>
      <c r="ER37" s="91"/>
      <c r="ES37" s="91"/>
      <c r="ET37" s="92"/>
      <c r="EU37" s="88">
        <v>35</v>
      </c>
      <c r="EV37" s="87" t="str">
        <f t="array" ref="EV37">IFERROR(INDEX(조사표[],SMALL(IF((EZ$1=조사표[개체번호])*(FC$1=조사표[줄기번호])*(EU37=조사표[개화마디]),ROW(조사표[조사일자])-ROW(생육조사!$P$2)+1),1),2),"")</f>
        <v/>
      </c>
      <c r="EW37" s="87" t="str">
        <f t="array" ref="EW37">IFERROR(INDEX(조사표[],SMALL(IF((EZ$1=조사표[개체번호])*(FC$1=조사표[줄기번호])*(EU37=조사표[착과마디]),ROW(조사표[조사일자])-ROW(생육조사!$P$2)+1),1),2),"")</f>
        <v/>
      </c>
      <c r="EX37" s="87" t="str">
        <f t="array" ref="EX37">IFERROR(INDEX(조사표[],SMALL(IF((EZ$1=조사표[개체번호])*(FC$1=조사표[줄기번호])*(EU37=조사표[열매마디]),ROW(조사표[조사일자])-ROW(생육조사!$P$2)+1),1),2),"")</f>
        <v/>
      </c>
      <c r="EY37" s="87" t="str">
        <f t="array" ref="EY37">IFERROR(INDEX(조사표[],SMALL(IF((EZ$1=조사표[개체번호])*(FC$1=조사표[줄기번호])*(EU37=조사표[수확마디]),ROW(조사표[조사일자])-ROW(생육조사!$P$2)+1),1),2),"")</f>
        <v/>
      </c>
      <c r="EZ37" s="90"/>
      <c r="FA37" s="90"/>
      <c r="FB37" s="91"/>
      <c r="FC37" s="91"/>
      <c r="FD37" s="92"/>
      <c r="FE37" s="88">
        <v>35</v>
      </c>
      <c r="FF37" s="87" t="str">
        <f t="array" ref="FF37">IFERROR(INDEX(조사표[],SMALL(IF((FJ$1=조사표[개체번호])*(FM$1=조사표[줄기번호])*(FE37=조사표[개화마디]),ROW(조사표[조사일자])-ROW(생육조사!$P$2)+1),1),2),"")</f>
        <v/>
      </c>
      <c r="FG37" s="87" t="str">
        <f t="array" ref="FG37">IFERROR(INDEX(조사표[],SMALL(IF((FJ$1=조사표[개체번호])*(FM$1=조사표[줄기번호])*(FE37=조사표[착과마디]),ROW(조사표[조사일자])-ROW(생육조사!$P$2)+1),1),2),"")</f>
        <v/>
      </c>
      <c r="FH37" s="87" t="str">
        <f t="array" ref="FH37">IFERROR(INDEX(조사표[],SMALL(IF((FJ$1=조사표[개체번호])*(FM$1=조사표[줄기번호])*(FE37=조사표[열매마디]),ROW(조사표[조사일자])-ROW(생육조사!$P$2)+1),1),2),"")</f>
        <v/>
      </c>
      <c r="FI37" s="87" t="str">
        <f t="array" ref="FI37">IFERROR(INDEX(조사표[],SMALL(IF((FJ$1=조사표[개체번호])*(FM$1=조사표[줄기번호])*(FE37=조사표[수확마디]),ROW(조사표[조사일자])-ROW(생육조사!$P$2)+1),1),2),"")</f>
        <v/>
      </c>
      <c r="FJ37" s="90"/>
      <c r="FK37" s="90"/>
      <c r="FL37" s="91"/>
      <c r="FM37" s="91"/>
      <c r="FN37" s="92"/>
      <c r="FO37" s="88">
        <v>35</v>
      </c>
      <c r="FP37" s="87" t="str">
        <f t="array" ref="FP37">IFERROR(INDEX(조사표[],SMALL(IF((FT$1=조사표[개체번호])*(FW$1=조사표[줄기번호])*(FO37=조사표[개화마디]),ROW(조사표[조사일자])-ROW(생육조사!$P$2)+1),1),2),"")</f>
        <v/>
      </c>
      <c r="FQ37" s="87" t="str">
        <f t="array" ref="FQ37">IFERROR(INDEX(조사표[],SMALL(IF((FT$1=조사표[개체번호])*(FW$1=조사표[줄기번호])*(FO37=조사표[착과마디]),ROW(조사표[조사일자])-ROW(생육조사!$P$2)+1),1),2),"")</f>
        <v/>
      </c>
      <c r="FR37" s="87" t="str">
        <f t="array" ref="FR37">IFERROR(INDEX(조사표[],SMALL(IF((FT$1=조사표[개체번호])*(FW$1=조사표[줄기번호])*(FO37=조사표[열매마디]),ROW(조사표[조사일자])-ROW(생육조사!$P$2)+1),1),2),"")</f>
        <v/>
      </c>
      <c r="FS37" s="87" t="str">
        <f t="array" ref="FS37">IFERROR(INDEX(조사표[],SMALL(IF((FT$1=조사표[개체번호])*(FW$1=조사표[줄기번호])*(FO37=조사표[수확마디]),ROW(조사표[조사일자])-ROW(생육조사!$P$2)+1),1),2),"")</f>
        <v/>
      </c>
      <c r="FT37" s="90"/>
      <c r="FU37" s="90"/>
      <c r="FV37" s="91"/>
      <c r="FW37" s="91"/>
      <c r="FX37" s="92"/>
      <c r="FY37" s="88">
        <v>35</v>
      </c>
      <c r="FZ37" s="87" t="str">
        <f t="array" ref="FZ37">IFERROR(INDEX(조사표[],SMALL(IF((GD$1=조사표[개체번호])*(GG$1=조사표[줄기번호])*(FY37=조사표[개화마디]),ROW(조사표[조사일자])-ROW(생육조사!$P$2)+1),1),2),"")</f>
        <v/>
      </c>
      <c r="GA37" s="87" t="str">
        <f t="array" ref="GA37">IFERROR(INDEX(조사표[],SMALL(IF((GD$1=조사표[개체번호])*(GG$1=조사표[줄기번호])*(FY37=조사표[착과마디]),ROW(조사표[조사일자])-ROW(생육조사!$P$2)+1),1),2),"")</f>
        <v/>
      </c>
      <c r="GB37" s="87" t="str">
        <f t="array" ref="GB37">IFERROR(INDEX(조사표[],SMALL(IF((GD$1=조사표[개체번호])*(GG$1=조사표[줄기번호])*(FY37=조사표[열매마디]),ROW(조사표[조사일자])-ROW(생육조사!$P$2)+1),1),2),"")</f>
        <v/>
      </c>
      <c r="GC37" s="87" t="str">
        <f t="array" ref="GC37">IFERROR(INDEX(조사표[],SMALL(IF((GD$1=조사표[개체번호])*(GG$1=조사표[줄기번호])*(FY37=조사표[수확마디]),ROW(조사표[조사일자])-ROW(생육조사!$P$2)+1),1),2),"")</f>
        <v/>
      </c>
      <c r="GD37" s="90"/>
      <c r="GE37" s="90"/>
      <c r="GF37" s="91"/>
      <c r="GG37" s="91"/>
      <c r="GH37" s="92"/>
      <c r="GI37" s="88">
        <v>35</v>
      </c>
      <c r="GJ37" s="87" t="str">
        <f t="array" ref="GJ37">IFERROR(INDEX(조사표[],SMALL(IF((GN$1=조사표[개체번호])*(GQ$1=조사표[줄기번호])*(GI37=조사표[개화마디]),ROW(조사표[조사일자])-ROW(생육조사!$P$2)+1),1),2),"")</f>
        <v/>
      </c>
      <c r="GK37" s="87" t="str">
        <f t="array" ref="GK37">IFERROR(INDEX(조사표[],SMALL(IF((GN$1=조사표[개체번호])*(GQ$1=조사표[줄기번호])*(GI37=조사표[착과마디]),ROW(조사표[조사일자])-ROW(생육조사!$P$2)+1),1),2),"")</f>
        <v/>
      </c>
      <c r="GL37" s="87" t="str">
        <f t="array" ref="GL37">IFERROR(INDEX(조사표[],SMALL(IF((GN$1=조사표[개체번호])*(GQ$1=조사표[줄기번호])*(GI37=조사표[열매마디]),ROW(조사표[조사일자])-ROW(생육조사!$P$2)+1),1),2),"")</f>
        <v/>
      </c>
      <c r="GM37" s="87" t="str">
        <f t="array" ref="GM37">IFERROR(INDEX(조사표[],SMALL(IF((GN$1=조사표[개체번호])*(GQ$1=조사표[줄기번호])*(GI37=조사표[수확마디]),ROW(조사표[조사일자])-ROW(생육조사!$P$2)+1),1),2),"")</f>
        <v/>
      </c>
      <c r="GN37" s="90"/>
      <c r="GO37" s="90"/>
      <c r="GP37" s="91"/>
      <c r="GQ37" s="91"/>
      <c r="GR37" s="92"/>
      <c r="GS37" s="88">
        <v>35</v>
      </c>
      <c r="GT37" s="87" t="str">
        <f t="array" ref="GT37">IFERROR(INDEX(조사표[],SMALL(IF((GX$1=조사표[개체번호])*(HA$1=조사표[줄기번호])*(GS37=조사표[개화마디]),ROW(조사표[조사일자])-ROW(생육조사!$P$2)+1),1),2),"")</f>
        <v/>
      </c>
      <c r="GU37" s="87" t="str">
        <f t="array" ref="GU37">IFERROR(INDEX(조사표[],SMALL(IF((GX$1=조사표[개체번호])*(HA$1=조사표[줄기번호])*(GS37=조사표[착과마디]),ROW(조사표[조사일자])-ROW(생육조사!$P$2)+1),1),2),"")</f>
        <v/>
      </c>
      <c r="GV37" s="87" t="str">
        <f t="array" ref="GV37">IFERROR(INDEX(조사표[],SMALL(IF((GX$1=조사표[개체번호])*(HA$1=조사표[줄기번호])*(GS37=조사표[열매마디]),ROW(조사표[조사일자])-ROW(생육조사!$P$2)+1),1),2),"")</f>
        <v/>
      </c>
      <c r="GW37" s="87" t="str">
        <f t="array" ref="GW37">IFERROR(INDEX(조사표[],SMALL(IF((GX$1=조사표[개체번호])*(HA$1=조사표[줄기번호])*(GS37=조사표[수확마디]),ROW(조사표[조사일자])-ROW(생육조사!$P$2)+1),1),2),"")</f>
        <v/>
      </c>
      <c r="GX37" s="90"/>
      <c r="GY37" s="90"/>
      <c r="GZ37" s="91"/>
      <c r="HA37" s="91"/>
      <c r="HB37" s="92"/>
      <c r="HC37" s="88">
        <v>35</v>
      </c>
      <c r="HD37" s="87" t="str">
        <f t="array" ref="HD37">IFERROR(INDEX(조사표[],SMALL(IF((HH$1=조사표[개체번호])*(HK$1=조사표[줄기번호])*(HC37=조사표[개화마디]),ROW(조사표[조사일자])-ROW(생육조사!$P$2)+1),1),2),"")</f>
        <v/>
      </c>
      <c r="HE37" s="87" t="str">
        <f t="array" ref="HE37">IFERROR(INDEX(조사표[],SMALL(IF((HH$1=조사표[개체번호])*(HK$1=조사표[줄기번호])*(HC37=조사표[착과마디]),ROW(조사표[조사일자])-ROW(생육조사!$P$2)+1),1),2),"")</f>
        <v/>
      </c>
      <c r="HF37" s="87" t="str">
        <f t="array" ref="HF37">IFERROR(INDEX(조사표[],SMALL(IF((HH$1=조사표[개체번호])*(HK$1=조사표[줄기번호])*(HC37=조사표[열매마디]),ROW(조사표[조사일자])-ROW(생육조사!$P$2)+1),1),2),"")</f>
        <v/>
      </c>
      <c r="HG37" s="87" t="str">
        <f t="array" ref="HG37">IFERROR(INDEX(조사표[],SMALL(IF((HH$1=조사표[개체번호])*(HK$1=조사표[줄기번호])*(HC37=조사표[수확마디]),ROW(조사표[조사일자])-ROW(생육조사!$P$2)+1),1),2),"")</f>
        <v/>
      </c>
      <c r="HH37" s="90"/>
      <c r="HI37" s="90"/>
      <c r="HJ37" s="91"/>
      <c r="HK37" s="91"/>
      <c r="HL37" s="92"/>
      <c r="HM37" s="93">
        <v>35</v>
      </c>
      <c r="HN37" s="87" t="str">
        <f t="array" ref="HN37">IFERROR(INDEX(조사표[],SMALL(IF((HR$1=조사표[개체번호])*(HU$1=조사표[줄기번호])*(HM37=조사표[개화마디]),ROW(조사표[조사일자])-ROW(생육조사!$P$2)+1),1),2),"")</f>
        <v/>
      </c>
      <c r="HO37" s="87" t="str">
        <f t="array" ref="HO37">IFERROR(INDEX(조사표[],SMALL(IF((HR$1=조사표[개체번호])*(HU$1=조사표[줄기번호])*(HM37=조사표[착과마디]),ROW(조사표[조사일자])-ROW(생육조사!$P$2)+1),1),2),"")</f>
        <v/>
      </c>
      <c r="HP37" s="87" t="str">
        <f t="array" ref="HP37">IFERROR(INDEX(조사표[],SMALL(IF((HR$1=조사표[개체번호])*(HU$1=조사표[줄기번호])*(HM37=조사표[열매마디]),ROW(조사표[조사일자])-ROW(생육조사!$P$2)+1),1),2),"")</f>
        <v/>
      </c>
      <c r="HQ37" s="87" t="str">
        <f t="array" ref="HQ37">IFERROR(INDEX(조사표[],SMALL(IF((HR$1=조사표[개체번호])*(HU$1=조사표[줄기번호])*(HM37=조사표[수확마디]),ROW(조사표[조사일자])-ROW(생육조사!$P$2)+1),1),2),"")</f>
        <v/>
      </c>
      <c r="HR37" s="90"/>
      <c r="HS37" s="90"/>
      <c r="HT37" s="91"/>
      <c r="HU37" s="91"/>
      <c r="HV37" s="92"/>
      <c r="HW37" s="93">
        <v>35</v>
      </c>
      <c r="HX37" s="87" t="str">
        <f t="array" ref="HX37">IFERROR(INDEX(조사표[],SMALL(IF((IB$1=조사표[개체번호])*(IE$1=조사표[줄기번호])*(HW37=조사표[개화마디]),ROW(조사표[조사일자])-ROW(생육조사!$P$2)+1),1),2),"")</f>
        <v/>
      </c>
      <c r="HY37" s="87" t="str">
        <f t="array" ref="HY37">IFERROR(INDEX(조사표[],SMALL(IF((IB$1=조사표[개체번호])*(IE$1=조사표[줄기번호])*(HW37=조사표[착과마디]),ROW(조사표[조사일자])-ROW(생육조사!$P$2)+1),1),2),"")</f>
        <v/>
      </c>
      <c r="HZ37" s="87" t="str">
        <f t="array" ref="HZ37">IFERROR(INDEX(조사표[],SMALL(IF((IB$1=조사표[개체번호])*(IE$1=조사표[줄기번호])*(HW37=조사표[열매마디]),ROW(조사표[조사일자])-ROW(생육조사!$P$2)+1),1),2),"")</f>
        <v/>
      </c>
      <c r="IA37" s="87" t="str">
        <f t="array" ref="IA37">IFERROR(INDEX(조사표[],SMALL(IF((IB$1=조사표[개체번호])*(IE$1=조사표[줄기번호])*(HW37=조사표[수확마디]),ROW(조사표[조사일자])-ROW(생육조사!$P$2)+1),1),2),"")</f>
        <v/>
      </c>
      <c r="IB37" s="90"/>
      <c r="IC37" s="90"/>
      <c r="ID37" s="91"/>
      <c r="IE37" s="91"/>
      <c r="IF37" s="92"/>
      <c r="IG37" s="93">
        <v>35</v>
      </c>
      <c r="IH37" s="87" t="str">
        <f t="array" ref="IH37">IFERROR(INDEX(조사표[],SMALL(IF((IL$1=조사표[개체번호])*(IO$1=조사표[줄기번호])*(IG37=조사표[개화마디]),ROW(조사표[조사일자])-ROW(생육조사!$P$2)+1),1),2),"")</f>
        <v/>
      </c>
      <c r="II37" s="87" t="str">
        <f t="array" ref="II37">IFERROR(INDEX(조사표[],SMALL(IF((IL$1=조사표[개체번호])*(IO$1=조사표[줄기번호])*(IG37=조사표[착과마디]),ROW(조사표[조사일자])-ROW(생육조사!$P$2)+1),1),2),"")</f>
        <v/>
      </c>
      <c r="IJ37" s="87" t="str">
        <f t="array" ref="IJ37">IFERROR(INDEX(조사표[],SMALL(IF((IL$1=조사표[개체번호])*(IO$1=조사표[줄기번호])*(IG37=조사표[열매마디]),ROW(조사표[조사일자])-ROW(생육조사!$P$2)+1),1),2),"")</f>
        <v/>
      </c>
      <c r="IK37" s="87" t="str">
        <f t="array" ref="IK37">IFERROR(INDEX(조사표[],SMALL(IF((IL$1=조사표[개체번호])*(IO$1=조사표[줄기번호])*(IG37=조사표[수확마디]),ROW(조사표[조사일자])-ROW(생육조사!$P$2)+1),1),2),"")</f>
        <v/>
      </c>
      <c r="IL37" s="90"/>
      <c r="IM37" s="90"/>
      <c r="IN37" s="91"/>
      <c r="IO37" s="91"/>
      <c r="IP37" s="92"/>
      <c r="IQ37" s="93">
        <v>35</v>
      </c>
      <c r="IR37" s="87" t="str">
        <f t="array" ref="IR37">IFERROR(INDEX(조사표[],SMALL(IF((IV$1=조사표[개체번호])*(IY$1=조사표[줄기번호])*(IQ37=조사표[개화마디]),ROW(조사표[조사일자])-ROW(생육조사!$P$2)+1),1),2),"")</f>
        <v/>
      </c>
      <c r="IS37" s="87" t="str">
        <f t="array" ref="IS37">IFERROR(INDEX(조사표[],SMALL(IF((IV$1=조사표[개체번호])*(IY$1=조사표[줄기번호])*(IQ37=조사표[착과마디]),ROW(조사표[조사일자])-ROW(생육조사!$P$2)+1),1),2),"")</f>
        <v/>
      </c>
      <c r="IT37" s="87" t="str">
        <f t="array" ref="IT37">IFERROR(INDEX(조사표[],SMALL(IF((IV$1=조사표[개체번호])*(IY$1=조사표[줄기번호])*(IQ37=조사표[열매마디]),ROW(조사표[조사일자])-ROW(생육조사!$P$2)+1),1),2),"")</f>
        <v/>
      </c>
      <c r="IU37" s="87" t="str">
        <f t="array" ref="IU37">IFERROR(INDEX(조사표[],SMALL(IF((IV$1=조사표[개체번호])*(IY$1=조사표[줄기번호])*(IQ37=조사표[수확마디]),ROW(조사표[조사일자])-ROW(생육조사!$P$2)+1),1),2),"")</f>
        <v/>
      </c>
      <c r="IV37" s="90"/>
      <c r="IW37" s="90"/>
      <c r="IX37" s="91"/>
      <c r="IY37" s="91"/>
      <c r="IZ37" s="92"/>
      <c r="JA37" s="93">
        <v>35</v>
      </c>
      <c r="JB37" s="87" t="str">
        <f t="array" ref="JB37">IFERROR(INDEX(조사표[],SMALL(IF((JF$1=조사표[개체번호])*(JI$1=조사표[줄기번호])*(JA37=조사표[개화마디]),ROW(조사표[조사일자])-ROW(생육조사!$P$2)+1),1),2),"")</f>
        <v/>
      </c>
      <c r="JC37" s="87" t="str">
        <f t="array" ref="JC37">IFERROR(INDEX(조사표[],SMALL(IF((JF$1=조사표[개체번호])*(JI$1=조사표[줄기번호])*(JA37=조사표[착과마디]),ROW(조사표[조사일자])-ROW(생육조사!$P$2)+1),1),2),"")</f>
        <v/>
      </c>
      <c r="JD37" s="87" t="str">
        <f t="array" ref="JD37">IFERROR(INDEX(조사표[],SMALL(IF((JF$1=조사표[개체번호])*(JI$1=조사표[줄기번호])*(JA37=조사표[열매마디]),ROW(조사표[조사일자])-ROW(생육조사!$P$2)+1),1),2),"")</f>
        <v/>
      </c>
      <c r="JE37" s="87" t="str">
        <f t="array" ref="JE37">IFERROR(INDEX(조사표[],SMALL(IF((JF$1=조사표[개체번호])*(JI$1=조사표[줄기번호])*(JA37=조사표[수확마디]),ROW(조사표[조사일자])-ROW(생육조사!$P$2)+1),1),2),"")</f>
        <v/>
      </c>
      <c r="JF37" s="90"/>
      <c r="JG37" s="90"/>
      <c r="JH37" s="91"/>
      <c r="JI37" s="91"/>
      <c r="JJ37" s="92"/>
      <c r="JK37" s="93">
        <v>35</v>
      </c>
      <c r="JL37" s="87" t="str">
        <f t="array" ref="JL37">IFERROR(INDEX(조사표[],SMALL(IF((JP$1=조사표[개체번호])*(JS$1=조사표[줄기번호])*(JK37=조사표[개화마디]),ROW(조사표[조사일자])-ROW(생육조사!$P$2)+1),1),2),"")</f>
        <v/>
      </c>
      <c r="JM37" s="87" t="str">
        <f t="array" ref="JM37">IFERROR(INDEX(조사표[],SMALL(IF((JP$1=조사표[개체번호])*(JS$1=조사표[줄기번호])*(JK37=조사표[착과마디]),ROW(조사표[조사일자])-ROW(생육조사!$P$2)+1),1),2),"")</f>
        <v/>
      </c>
      <c r="JN37" s="87" t="str">
        <f t="array" ref="JN37">IFERROR(INDEX(조사표[],SMALL(IF((JP$1=조사표[개체번호])*(JS$1=조사표[줄기번호])*(JK37=조사표[열매마디]),ROW(조사표[조사일자])-ROW(생육조사!$P$2)+1),1),2),"")</f>
        <v/>
      </c>
      <c r="JO37" s="87" t="str">
        <f t="array" ref="JO37">IFERROR(INDEX(조사표[],SMALL(IF((JP$1=조사표[개체번호])*(JS$1=조사표[줄기번호])*(JK37=조사표[수확마디]),ROW(조사표[조사일자])-ROW(생육조사!$P$2)+1),1),2),"")</f>
        <v/>
      </c>
      <c r="JP37" s="90"/>
      <c r="JQ37" s="90"/>
      <c r="JR37" s="91"/>
      <c r="JS37" s="91"/>
      <c r="JT37" s="92"/>
      <c r="JU37" s="93">
        <v>35</v>
      </c>
      <c r="JV37" s="87" t="str">
        <f t="array" ref="JV37">IFERROR(INDEX(조사표[],SMALL(IF((JZ$1=조사표[개체번호])*(KC$1=조사표[줄기번호])*(JU37=조사표[개화마디]),ROW(조사표[조사일자])-ROW(생육조사!$P$2)+1),1),2),"")</f>
        <v/>
      </c>
      <c r="JW37" s="87" t="str">
        <f t="array" ref="JW37">IFERROR(INDEX(조사표[],SMALL(IF((JZ$1=조사표[개체번호])*(KC$1=조사표[줄기번호])*(JU37=조사표[착과마디]),ROW(조사표[조사일자])-ROW(생육조사!$P$2)+1),1),2),"")</f>
        <v/>
      </c>
      <c r="JX37" s="87" t="str">
        <f t="array" ref="JX37">IFERROR(INDEX(조사표[],SMALL(IF((JZ$1=조사표[개체번호])*(KC$1=조사표[줄기번호])*(JU37=조사표[열매마디]),ROW(조사표[조사일자])-ROW(생육조사!$P$2)+1),1),2),"")</f>
        <v/>
      </c>
      <c r="JY37" s="87" t="str">
        <f t="array" ref="JY37">IFERROR(INDEX(조사표[],SMALL(IF((JZ$1=조사표[개체번호])*(KC$1=조사표[줄기번호])*(JU37=조사표[수확마디]),ROW(조사표[조사일자])-ROW(생육조사!$P$2)+1),1),2),"")</f>
        <v/>
      </c>
      <c r="JZ37" s="90"/>
      <c r="KA37" s="90"/>
      <c r="KB37" s="91"/>
      <c r="KC37" s="91"/>
      <c r="KD37" s="92"/>
      <c r="KE37" s="93">
        <v>35</v>
      </c>
      <c r="KF37" s="87" t="str">
        <f t="array" ref="KF37">IFERROR(INDEX(조사표[],SMALL(IF((KJ$1=조사표[개체번호])*(KM$1=조사표[줄기번호])*(KE37=조사표[개화마디]),ROW(조사표[조사일자])-ROW(생육조사!$P$2)+1),1),2),"")</f>
        <v/>
      </c>
      <c r="KG37" s="87" t="str">
        <f t="array" ref="KG37">IFERROR(INDEX(조사표[],SMALL(IF((KJ$1=조사표[개체번호])*(KM$1=조사표[줄기번호])*(KE37=조사표[착과마디]),ROW(조사표[조사일자])-ROW(생육조사!$P$2)+1),1),2),"")</f>
        <v/>
      </c>
      <c r="KH37" s="87" t="str">
        <f t="array" ref="KH37">IFERROR(INDEX(조사표[],SMALL(IF((KJ$1=조사표[개체번호])*(KM$1=조사표[줄기번호])*(KE37=조사표[열매마디]),ROW(조사표[조사일자])-ROW(생육조사!$P$2)+1),1),2),"")</f>
        <v/>
      </c>
      <c r="KI37" s="87" t="str">
        <f t="array" ref="KI37">IFERROR(INDEX(조사표[],SMALL(IF((KJ$1=조사표[개체번호])*(KM$1=조사표[줄기번호])*(KE37=조사표[수확마디]),ROW(조사표[조사일자])-ROW(생육조사!$P$2)+1),1),2),"")</f>
        <v/>
      </c>
      <c r="KJ37" s="90"/>
      <c r="KK37" s="90"/>
      <c r="KL37" s="91"/>
      <c r="KM37" s="91"/>
      <c r="KN37" s="92"/>
    </row>
    <row r="38" spans="1:300">
      <c r="A38" s="15">
        <v>36</v>
      </c>
      <c r="B38" s="6" t="str">
        <f t="array" ref="B38">IFERROR(INDEX(조사표[],SMALL(IF((F$1=조사표[개체번호])*(I$1=조사표[줄기번호])*(A38=조사표[개화마디]),ROW(조사표[조사일자])-ROW(생육조사!$P$2)+1),1),2),"")</f>
        <v/>
      </c>
      <c r="C38" s="6" t="str">
        <f t="array" ref="C38">IFERROR(INDEX(조사표[],SMALL(IF((F$1=조사표[개체번호])*(I$1=조사표[줄기번호])*(A38=조사표[착과마디]),ROW(조사표[조사일자])-ROW(생육조사!$P$2)+1),1),2),"")</f>
        <v/>
      </c>
      <c r="D38" s="6" t="str">
        <f t="array" ref="D38">IFERROR(INDEX(조사표[],SMALL(IF((F$1=조사표[개체번호])*(I$1=조사표[줄기번호])*(A38=조사표[열매마디]),ROW(조사표[조사일자])-ROW(생육조사!$P$2)+1),1),2),"")</f>
        <v/>
      </c>
      <c r="E38" s="6" t="str">
        <f t="array" ref="E38">IFERROR(INDEX(조사표[],SMALL(IF((F$1=조사표[개체번호])*(I$1=조사표[줄기번호])*(A38=조사표[수확마디]),ROW(조사표[조사일자])-ROW(생육조사!$P$2)+1),1),2),"")</f>
        <v/>
      </c>
      <c r="F38" s="19"/>
      <c r="G38" s="19"/>
      <c r="H38" s="20"/>
      <c r="I38" s="20"/>
      <c r="J38" s="21"/>
      <c r="K38" s="86">
        <v>36</v>
      </c>
      <c r="L38" s="6" t="str">
        <f t="array" ref="L38">IFERROR(INDEX(조사표[],SMALL(IF((P$1=조사표[개체번호])*(S$1=조사표[줄기번호])*(K38=조사표[개화마디]),ROW(조사표[조사일자])-ROW(생육조사!$P$2)+1),1),2),"")</f>
        <v/>
      </c>
      <c r="M38" s="6" t="str">
        <f t="array" ref="M38">IFERROR(INDEX(조사표[],SMALL(IF((P$1=조사표[개체번호])*(S$1=조사표[줄기번호])*(K38=조사표[착과마디]),ROW(조사표[조사일자])-ROW(생육조사!$P$2)+1),1),2),"")</f>
        <v/>
      </c>
      <c r="N38" s="6" t="str">
        <f t="array" ref="N38">IFERROR(INDEX(조사표[],SMALL(IF((P$1=조사표[개체번호])*(S$1=조사표[줄기번호])*(K38=조사표[열매마디]),ROW(조사표[조사일자])-ROW(생육조사!$P$2)+1),1),2),"")</f>
        <v/>
      </c>
      <c r="O38" s="6" t="str">
        <f t="array" ref="O38">IFERROR(INDEX(조사표[],SMALL(IF((P$1=조사표[개체번호])*(S$1=조사표[줄기번호])*(K38=조사표[수확마디]),ROW(조사표[조사일자])-ROW(생육조사!$P$2)+1),1),2),"")</f>
        <v/>
      </c>
      <c r="P38" s="19"/>
      <c r="Q38" s="19"/>
      <c r="R38" s="20"/>
      <c r="S38" s="20"/>
      <c r="T38" s="21"/>
      <c r="U38" s="88">
        <v>36</v>
      </c>
      <c r="V38" s="87" t="str">
        <f t="array" ref="V38">IFERROR(INDEX(조사표[],SMALL(IF((Z$1=조사표[개체번호])*(AC$1=조사표[줄기번호])*(U38=조사표[개화마디]),ROW(조사표[조사일자])-ROW(생육조사!$P$2)+1),1),2),"")</f>
        <v/>
      </c>
      <c r="W38" s="87" t="str">
        <f t="array" ref="W38">IFERROR(INDEX(조사표[],SMALL(IF((Z$1=조사표[개체번호])*(AC$1=조사표[줄기번호])*(U38=조사표[착과마디]),ROW(조사표[조사일자])-ROW(생육조사!$P$2)+1),1),2),"")</f>
        <v/>
      </c>
      <c r="X38" s="87" t="str">
        <f t="array" ref="X38">IFERROR(INDEX(조사표[],SMALL(IF((Z$1=조사표[개체번호])*(AC$1=조사표[줄기번호])*(U38=조사표[열매마디]),ROW(조사표[조사일자])-ROW(생육조사!$P$2)+1),1),2),"")</f>
        <v/>
      </c>
      <c r="Y38" s="87" t="str">
        <f t="array" ref="Y38">IFERROR(INDEX(조사표[],SMALL(IF((Z$1=조사표[개체번호])*(AC$1=조사표[줄기번호])*(U38=조사표[수확마디]),ROW(조사표[조사일자])-ROW(생육조사!$P$2)+1),1),2),"")</f>
        <v/>
      </c>
      <c r="Z38" s="90"/>
      <c r="AA38" s="90"/>
      <c r="AB38" s="91"/>
      <c r="AC38" s="91"/>
      <c r="AD38" s="92"/>
      <c r="AE38" s="88">
        <v>36</v>
      </c>
      <c r="AF38" s="87" t="str">
        <f t="array" ref="AF38">IFERROR(INDEX(조사표[],SMALL(IF((AJ$1=조사표[개체번호])*(AM$1=조사표[줄기번호])*(AE38=조사표[개화마디]),ROW(조사표[조사일자])-ROW(생육조사!$P$2)+1),1),2),"")</f>
        <v/>
      </c>
      <c r="AG38" s="87" t="str">
        <f t="array" ref="AG38">IFERROR(INDEX(조사표[],SMALL(IF((AJ$1=조사표[개체번호])*(AM$1=조사표[줄기번호])*(AE38=조사표[착과마디]),ROW(조사표[조사일자])-ROW(생육조사!$P$2)+1),1),2),"")</f>
        <v/>
      </c>
      <c r="AH38" s="87" t="str">
        <f t="array" ref="AH38">IFERROR(INDEX(조사표[],SMALL(IF((AJ$1=조사표[개체번호])*(AM$1=조사표[줄기번호])*(AE38=조사표[열매마디]),ROW(조사표[조사일자])-ROW(생육조사!$P$2)+1),1),2),"")</f>
        <v/>
      </c>
      <c r="AI38" s="87" t="str">
        <f t="array" ref="AI38">IFERROR(INDEX(조사표[],SMALL(IF((AJ$1=조사표[개체번호])*(AM$1=조사표[줄기번호])*(AE38=조사표[수확마디]),ROW(조사표[조사일자])-ROW(생육조사!$P$2)+1),1),2),"")</f>
        <v/>
      </c>
      <c r="AJ38" s="90"/>
      <c r="AK38" s="90"/>
      <c r="AL38" s="91"/>
      <c r="AM38" s="91"/>
      <c r="AN38" s="92"/>
      <c r="AO38" s="88">
        <v>36</v>
      </c>
      <c r="AP38" s="87" t="str">
        <f t="array" ref="AP38">IFERROR(INDEX(조사표[],SMALL(IF((AT$1=조사표[개체번호])*(AW$1=조사표[줄기번호])*(AO38=조사표[개화마디]),ROW(조사표[조사일자])-ROW(생육조사!$P$2)+1),1),2),"")</f>
        <v/>
      </c>
      <c r="AQ38" s="87" t="str">
        <f t="array" ref="AQ38">IFERROR(INDEX(조사표[],SMALL(IF((AT$1=조사표[개체번호])*(AW$1=조사표[줄기번호])*(AO38=조사표[착과마디]),ROW(조사표[조사일자])-ROW(생육조사!$P$2)+1),1),2),"")</f>
        <v/>
      </c>
      <c r="AR38" s="87" t="str">
        <f t="array" ref="AR38">IFERROR(INDEX(조사표[],SMALL(IF((AT$1=조사표[개체번호])*(AW$1=조사표[줄기번호])*(AO38=조사표[열매마디]),ROW(조사표[조사일자])-ROW(생육조사!$P$2)+1),1),2),"")</f>
        <v/>
      </c>
      <c r="AS38" s="87" t="str">
        <f t="array" ref="AS38">IFERROR(INDEX(조사표[],SMALL(IF((AT$1=조사표[개체번호])*(AW$1=조사표[줄기번호])*(AO38=조사표[수확마디]),ROW(조사표[조사일자])-ROW(생육조사!$P$2)+1),1),2),"")</f>
        <v/>
      </c>
      <c r="AT38" s="90"/>
      <c r="AU38" s="90"/>
      <c r="AV38" s="91"/>
      <c r="AW38" s="91"/>
      <c r="AX38" s="92"/>
      <c r="AY38" s="88">
        <v>36</v>
      </c>
      <c r="AZ38" s="87" t="str">
        <f t="array" ref="AZ38">IFERROR(INDEX(조사표[],SMALL(IF((BD$1=조사표[개체번호])*(BG$1=조사표[줄기번호])*(AY38=조사표[개화마디]),ROW(조사표[조사일자])-ROW(생육조사!$P$2)+1),1),2),"")</f>
        <v/>
      </c>
      <c r="BA38" s="87" t="str">
        <f t="array" ref="BA38">IFERROR(INDEX(조사표[],SMALL(IF((BD$1=조사표[개체번호])*(BG$1=조사표[줄기번호])*(AY38=조사표[착과마디]),ROW(조사표[조사일자])-ROW(생육조사!$P$2)+1),1),2),"")</f>
        <v/>
      </c>
      <c r="BB38" s="87" t="str">
        <f t="array" ref="BB38">IFERROR(INDEX(조사표[],SMALL(IF((BD$1=조사표[개체번호])*(BG$1=조사표[줄기번호])*(AY38=조사표[열매마디]),ROW(조사표[조사일자])-ROW(생육조사!$P$2)+1),1),2),"")</f>
        <v/>
      </c>
      <c r="BC38" s="87" t="str">
        <f t="array" ref="BC38">IFERROR(INDEX(조사표[],SMALL(IF((BD$1=조사표[개체번호])*(BG$1=조사표[줄기번호])*(AY38=조사표[수확마디]),ROW(조사표[조사일자])-ROW(생육조사!$P$2)+1),1),2),"")</f>
        <v/>
      </c>
      <c r="BD38" s="90"/>
      <c r="BE38" s="90"/>
      <c r="BF38" s="91"/>
      <c r="BG38" s="91"/>
      <c r="BH38" s="92"/>
      <c r="BI38" s="88">
        <v>36</v>
      </c>
      <c r="BJ38" s="87" t="str">
        <f t="array" ref="BJ38">IFERROR(INDEX(조사표[],SMALL(IF((BN$1=조사표[개체번호])*(BQ$1=조사표[줄기번호])*(BI38=조사표[개화마디]),ROW(조사표[조사일자])-ROW(생육조사!$P$2)+1),1),2),"")</f>
        <v/>
      </c>
      <c r="BK38" s="87" t="str">
        <f t="array" ref="BK38">IFERROR(INDEX(조사표[],SMALL(IF((BN$1=조사표[개체번호])*(BQ$1=조사표[줄기번호])*(BI38=조사표[착과마디]),ROW(조사표[조사일자])-ROW(생육조사!$P$2)+1),1),2),"")</f>
        <v/>
      </c>
      <c r="BL38" s="87" t="str">
        <f t="array" ref="BL38">IFERROR(INDEX(조사표[],SMALL(IF((BN$1=조사표[개체번호])*(BQ$1=조사표[줄기번호])*(BI38=조사표[열매마디]),ROW(조사표[조사일자])-ROW(생육조사!$P$2)+1),1),2),"")</f>
        <v/>
      </c>
      <c r="BM38" s="87" t="str">
        <f t="array" ref="BM38">IFERROR(INDEX(조사표[],SMALL(IF((BN$1=조사표[개체번호])*(BQ$1=조사표[줄기번호])*(BI38=조사표[수확마디]),ROW(조사표[조사일자])-ROW(생육조사!$P$2)+1),1),2),"")</f>
        <v/>
      </c>
      <c r="BN38" s="90"/>
      <c r="BO38" s="90"/>
      <c r="BP38" s="91"/>
      <c r="BQ38" s="91"/>
      <c r="BR38" s="92"/>
      <c r="BS38" s="88">
        <v>36</v>
      </c>
      <c r="BT38" s="87" t="str">
        <f t="array" ref="BT38">IFERROR(INDEX(조사표[],SMALL(IF((BX$1=조사표[개체번호])*(CA$1=조사표[줄기번호])*(BS38=조사표[개화마디]),ROW(조사표[조사일자])-ROW(생육조사!$P$2)+1),1),2),"")</f>
        <v/>
      </c>
      <c r="BU38" s="87" t="str">
        <f t="array" ref="BU38">IFERROR(INDEX(조사표[],SMALL(IF((BX$1=조사표[개체번호])*(CA$1=조사표[줄기번호])*(BS38=조사표[착과마디]),ROW(조사표[조사일자])-ROW(생육조사!$P$2)+1),1),2),"")</f>
        <v/>
      </c>
      <c r="BV38" s="87" t="str">
        <f t="array" ref="BV38">IFERROR(INDEX(조사표[],SMALL(IF((BX$1=조사표[개체번호])*(CA$1=조사표[줄기번호])*(BS38=조사표[열매마디]),ROW(조사표[조사일자])-ROW(생육조사!$P$2)+1),1),2),"")</f>
        <v/>
      </c>
      <c r="BW38" s="87" t="str">
        <f t="array" ref="BW38">IFERROR(INDEX(조사표[],SMALL(IF((BX$1=조사표[개체번호])*(CA$1=조사표[줄기번호])*(BS38=조사표[수확마디]),ROW(조사표[조사일자])-ROW(생육조사!$P$2)+1),1),2),"")</f>
        <v/>
      </c>
      <c r="BX38" s="90"/>
      <c r="BY38" s="90"/>
      <c r="BZ38" s="91"/>
      <c r="CA38" s="91"/>
      <c r="CB38" s="92"/>
      <c r="CC38" s="88">
        <v>36</v>
      </c>
      <c r="CD38" s="87" t="str">
        <f t="array" ref="CD38">IFERROR(INDEX(조사표[],SMALL(IF((CH$1=조사표[개체번호])*(CK$1=조사표[줄기번호])*(CC38=조사표[개화마디]),ROW(조사표[조사일자])-ROW(생육조사!$P$2)+1),1),2),"")</f>
        <v/>
      </c>
      <c r="CE38" s="87" t="str">
        <f t="array" ref="CE38">IFERROR(INDEX(조사표[],SMALL(IF((CH$1=조사표[개체번호])*(CK$1=조사표[줄기번호])*(CC38=조사표[착과마디]),ROW(조사표[조사일자])-ROW(생육조사!$P$2)+1),1),2),"")</f>
        <v/>
      </c>
      <c r="CF38" s="87" t="str">
        <f t="array" ref="CF38">IFERROR(INDEX(조사표[],SMALL(IF((CH$1=조사표[개체번호])*(CK$1=조사표[줄기번호])*(CC38=조사표[열매마디]),ROW(조사표[조사일자])-ROW(생육조사!$P$2)+1),1),2),"")</f>
        <v/>
      </c>
      <c r="CG38" s="87" t="str">
        <f t="array" ref="CG38">IFERROR(INDEX(조사표[],SMALL(IF((CH$1=조사표[개체번호])*(CK$1=조사표[줄기번호])*(CC38=조사표[수확마디]),ROW(조사표[조사일자])-ROW(생육조사!$P$2)+1),1),2),"")</f>
        <v/>
      </c>
      <c r="CH38" s="90"/>
      <c r="CI38" s="90"/>
      <c r="CJ38" s="91"/>
      <c r="CK38" s="91"/>
      <c r="CL38" s="92"/>
      <c r="CM38" s="88">
        <v>36</v>
      </c>
      <c r="CN38" s="87" t="str">
        <f t="array" ref="CN38">IFERROR(INDEX(조사표[],SMALL(IF((CR$1=조사표[개체번호])*(CU$1=조사표[줄기번호])*(CM38=조사표[개화마디]),ROW(조사표[조사일자])-ROW(생육조사!$P$2)+1),1),2),"")</f>
        <v/>
      </c>
      <c r="CO38" s="87" t="str">
        <f t="array" ref="CO38">IFERROR(INDEX(조사표[],SMALL(IF((CR$1=조사표[개체번호])*(CU$1=조사표[줄기번호])*(CM38=조사표[착과마디]),ROW(조사표[조사일자])-ROW(생육조사!$P$2)+1),1),2),"")</f>
        <v/>
      </c>
      <c r="CP38" s="87" t="str">
        <f t="array" ref="CP38">IFERROR(INDEX(조사표[],SMALL(IF((CR$1=조사표[개체번호])*(CU$1=조사표[줄기번호])*(CM38=조사표[열매마디]),ROW(조사표[조사일자])-ROW(생육조사!$P$2)+1),1),2),"")</f>
        <v/>
      </c>
      <c r="CQ38" s="87" t="str">
        <f t="array" ref="CQ38">IFERROR(INDEX(조사표[],SMALL(IF((CR$1=조사표[개체번호])*(CU$1=조사표[줄기번호])*(CM38=조사표[수확마디]),ROW(조사표[조사일자])-ROW(생육조사!$P$2)+1),1),2),"")</f>
        <v/>
      </c>
      <c r="CR38" s="90"/>
      <c r="CS38" s="90"/>
      <c r="CT38" s="91"/>
      <c r="CU38" s="91"/>
      <c r="CV38" s="92"/>
      <c r="CW38" s="88">
        <v>36</v>
      </c>
      <c r="CX38" s="87" t="str">
        <f t="array" ref="CX38">IFERROR(INDEX(조사표[],SMALL(IF((DB$1=조사표[개체번호])*(DE$1=조사표[줄기번호])*(CW38=조사표[개화마디]),ROW(조사표[조사일자])-ROW(생육조사!$P$2)+1),1),2),"")</f>
        <v/>
      </c>
      <c r="CY38" s="87" t="str">
        <f t="array" ref="CY38">IFERROR(INDEX(조사표[],SMALL(IF((DB$1=조사표[개체번호])*(DE$1=조사표[줄기번호])*(CW38=조사표[착과마디]),ROW(조사표[조사일자])-ROW(생육조사!$P$2)+1),1),2),"")</f>
        <v/>
      </c>
      <c r="CZ38" s="87" t="str">
        <f t="array" ref="CZ38">IFERROR(INDEX(조사표[],SMALL(IF((DB$1=조사표[개체번호])*(DE$1=조사표[줄기번호])*(CW38=조사표[열매마디]),ROW(조사표[조사일자])-ROW(생육조사!$P$2)+1),1),2),"")</f>
        <v/>
      </c>
      <c r="DA38" s="87" t="str">
        <f t="array" ref="DA38">IFERROR(INDEX(조사표[],SMALL(IF((DB$1=조사표[개체번호])*(DE$1=조사표[줄기번호])*(CW38=조사표[수확마디]),ROW(조사표[조사일자])-ROW(생육조사!$P$2)+1),1),2),"")</f>
        <v/>
      </c>
      <c r="DB38" s="90"/>
      <c r="DC38" s="90"/>
      <c r="DD38" s="91"/>
      <c r="DE38" s="91"/>
      <c r="DF38" s="92"/>
      <c r="DG38" s="88">
        <v>36</v>
      </c>
      <c r="DH38" s="87" t="str">
        <f t="array" ref="DH38">IFERROR(INDEX(조사표[],SMALL(IF((DL$1=조사표[개체번호])*(DO$1=조사표[줄기번호])*(DG38=조사표[개화마디]),ROW(조사표[조사일자])-ROW(생육조사!$P$2)+1),1),2),"")</f>
        <v/>
      </c>
      <c r="DI38" s="87" t="str">
        <f t="array" ref="DI38">IFERROR(INDEX(조사표[],SMALL(IF((DL$1=조사표[개체번호])*(DO$1=조사표[줄기번호])*(DG38=조사표[착과마디]),ROW(조사표[조사일자])-ROW(생육조사!$P$2)+1),1),2),"")</f>
        <v/>
      </c>
      <c r="DJ38" s="87" t="str">
        <f t="array" ref="DJ38">IFERROR(INDEX(조사표[],SMALL(IF((DL$1=조사표[개체번호])*(DO$1=조사표[줄기번호])*(DG38=조사표[열매마디]),ROW(조사표[조사일자])-ROW(생육조사!$P$2)+1),1),2),"")</f>
        <v/>
      </c>
      <c r="DK38" s="87" t="str">
        <f t="array" ref="DK38">IFERROR(INDEX(조사표[],SMALL(IF((DL$1=조사표[개체번호])*(DO$1=조사표[줄기번호])*(DG38=조사표[수확마디]),ROW(조사표[조사일자])-ROW(생육조사!$P$2)+1),1),2),"")</f>
        <v/>
      </c>
      <c r="DL38" s="90"/>
      <c r="DM38" s="90"/>
      <c r="DN38" s="91"/>
      <c r="DO38" s="91"/>
      <c r="DP38" s="92"/>
      <c r="DQ38" s="88">
        <v>36</v>
      </c>
      <c r="DR38" s="87" t="str">
        <f t="array" ref="DR38">IFERROR(INDEX(조사표[],SMALL(IF((DV$1=조사표[개체번호])*(DY$1=조사표[줄기번호])*(DQ38=조사표[개화마디]),ROW(조사표[조사일자])-ROW(생육조사!$P$2)+1),1),2),"")</f>
        <v/>
      </c>
      <c r="DS38" s="87" t="str">
        <f t="array" ref="DS38">IFERROR(INDEX(조사표[],SMALL(IF((DV$1=조사표[개체번호])*(DY$1=조사표[줄기번호])*(DQ38=조사표[착과마디]),ROW(조사표[조사일자])-ROW(생육조사!$P$2)+1),1),2),"")</f>
        <v/>
      </c>
      <c r="DT38" s="87" t="str">
        <f t="array" ref="DT38">IFERROR(INDEX(조사표[],SMALL(IF((DV$1=조사표[개체번호])*(DY$1=조사표[줄기번호])*(DQ38=조사표[열매마디]),ROW(조사표[조사일자])-ROW(생육조사!$P$2)+1),1),2),"")</f>
        <v/>
      </c>
      <c r="DU38" s="87" t="str">
        <f t="array" ref="DU38">IFERROR(INDEX(조사표[],SMALL(IF((DV$1=조사표[개체번호])*(DY$1=조사표[줄기번호])*(DQ38=조사표[수확마디]),ROW(조사표[조사일자])-ROW(생육조사!$P$2)+1),1),2),"")</f>
        <v/>
      </c>
      <c r="DV38" s="90"/>
      <c r="DW38" s="90"/>
      <c r="DX38" s="91"/>
      <c r="DY38" s="91"/>
      <c r="DZ38" s="92"/>
      <c r="EA38" s="88">
        <v>36</v>
      </c>
      <c r="EB38" s="87" t="str">
        <f t="array" ref="EB38">IFERROR(INDEX(조사표[],SMALL(IF((EF$1=조사표[개체번호])*(EI$1=조사표[줄기번호])*(EA38=조사표[개화마디]),ROW(조사표[조사일자])-ROW(생육조사!$P$2)+1),1),2),"")</f>
        <v/>
      </c>
      <c r="EC38" s="87" t="str">
        <f t="array" ref="EC38">IFERROR(INDEX(조사표[],SMALL(IF((EF$1=조사표[개체번호])*(EI$1=조사표[줄기번호])*(EA38=조사표[착과마디]),ROW(조사표[조사일자])-ROW(생육조사!$P$2)+1),1),2),"")</f>
        <v/>
      </c>
      <c r="ED38" s="87" t="str">
        <f t="array" ref="ED38">IFERROR(INDEX(조사표[],SMALL(IF((EF$1=조사표[개체번호])*(EI$1=조사표[줄기번호])*(EA38=조사표[열매마디]),ROW(조사표[조사일자])-ROW(생육조사!$P$2)+1),1),2),"")</f>
        <v/>
      </c>
      <c r="EE38" s="87" t="str">
        <f t="array" ref="EE38">IFERROR(INDEX(조사표[],SMALL(IF((EF$1=조사표[개체번호])*(EI$1=조사표[줄기번호])*(EA38=조사표[수확마디]),ROW(조사표[조사일자])-ROW(생육조사!$P$2)+1),1),2),"")</f>
        <v/>
      </c>
      <c r="EF38" s="90"/>
      <c r="EG38" s="90"/>
      <c r="EH38" s="91"/>
      <c r="EI38" s="91"/>
      <c r="EJ38" s="92"/>
      <c r="EK38" s="88">
        <v>36</v>
      </c>
      <c r="EL38" s="87" t="str">
        <f t="array" ref="EL38">IFERROR(INDEX(조사표[],SMALL(IF((EP$1=조사표[개체번호])*(ES$1=조사표[줄기번호])*(EK38=조사표[개화마디]),ROW(조사표[조사일자])-ROW(생육조사!$P$2)+1),1),2),"")</f>
        <v/>
      </c>
      <c r="EM38" s="87" t="str">
        <f t="array" ref="EM38">IFERROR(INDEX(조사표[],SMALL(IF((EP$1=조사표[개체번호])*(ES$1=조사표[줄기번호])*(EK38=조사표[착과마디]),ROW(조사표[조사일자])-ROW(생육조사!$P$2)+1),1),2),"")</f>
        <v/>
      </c>
      <c r="EN38" s="87" t="str">
        <f t="array" ref="EN38">IFERROR(INDEX(조사표[],SMALL(IF((EP$1=조사표[개체번호])*(ES$1=조사표[줄기번호])*(EK38=조사표[열매마디]),ROW(조사표[조사일자])-ROW(생육조사!$P$2)+1),1),2),"")</f>
        <v/>
      </c>
      <c r="EO38" s="87" t="str">
        <f t="array" ref="EO38">IFERROR(INDEX(조사표[],SMALL(IF((EP$1=조사표[개체번호])*(ES$1=조사표[줄기번호])*(EK38=조사표[수확마디]),ROW(조사표[조사일자])-ROW(생육조사!$P$2)+1),1),2),"")</f>
        <v/>
      </c>
      <c r="EP38" s="90"/>
      <c r="EQ38" s="90"/>
      <c r="ER38" s="91"/>
      <c r="ES38" s="91"/>
      <c r="ET38" s="92"/>
      <c r="EU38" s="88">
        <v>36</v>
      </c>
      <c r="EV38" s="87" t="str">
        <f t="array" ref="EV38">IFERROR(INDEX(조사표[],SMALL(IF((EZ$1=조사표[개체번호])*(FC$1=조사표[줄기번호])*(EU38=조사표[개화마디]),ROW(조사표[조사일자])-ROW(생육조사!$P$2)+1),1),2),"")</f>
        <v/>
      </c>
      <c r="EW38" s="87" t="str">
        <f t="array" ref="EW38">IFERROR(INDEX(조사표[],SMALL(IF((EZ$1=조사표[개체번호])*(FC$1=조사표[줄기번호])*(EU38=조사표[착과마디]),ROW(조사표[조사일자])-ROW(생육조사!$P$2)+1),1),2),"")</f>
        <v/>
      </c>
      <c r="EX38" s="87" t="str">
        <f t="array" ref="EX38">IFERROR(INDEX(조사표[],SMALL(IF((EZ$1=조사표[개체번호])*(FC$1=조사표[줄기번호])*(EU38=조사표[열매마디]),ROW(조사표[조사일자])-ROW(생육조사!$P$2)+1),1),2),"")</f>
        <v/>
      </c>
      <c r="EY38" s="87" t="str">
        <f t="array" ref="EY38">IFERROR(INDEX(조사표[],SMALL(IF((EZ$1=조사표[개체번호])*(FC$1=조사표[줄기번호])*(EU38=조사표[수확마디]),ROW(조사표[조사일자])-ROW(생육조사!$P$2)+1),1),2),"")</f>
        <v/>
      </c>
      <c r="EZ38" s="90"/>
      <c r="FA38" s="90"/>
      <c r="FB38" s="91"/>
      <c r="FC38" s="91"/>
      <c r="FD38" s="92"/>
      <c r="FE38" s="88">
        <v>36</v>
      </c>
      <c r="FF38" s="87" t="str">
        <f t="array" ref="FF38">IFERROR(INDEX(조사표[],SMALL(IF((FJ$1=조사표[개체번호])*(FM$1=조사표[줄기번호])*(FE38=조사표[개화마디]),ROW(조사표[조사일자])-ROW(생육조사!$P$2)+1),1),2),"")</f>
        <v/>
      </c>
      <c r="FG38" s="87" t="str">
        <f t="array" ref="FG38">IFERROR(INDEX(조사표[],SMALL(IF((FJ$1=조사표[개체번호])*(FM$1=조사표[줄기번호])*(FE38=조사표[착과마디]),ROW(조사표[조사일자])-ROW(생육조사!$P$2)+1),1),2),"")</f>
        <v/>
      </c>
      <c r="FH38" s="87" t="str">
        <f t="array" ref="FH38">IFERROR(INDEX(조사표[],SMALL(IF((FJ$1=조사표[개체번호])*(FM$1=조사표[줄기번호])*(FE38=조사표[열매마디]),ROW(조사표[조사일자])-ROW(생육조사!$P$2)+1),1),2),"")</f>
        <v/>
      </c>
      <c r="FI38" s="87" t="str">
        <f t="array" ref="FI38">IFERROR(INDEX(조사표[],SMALL(IF((FJ$1=조사표[개체번호])*(FM$1=조사표[줄기번호])*(FE38=조사표[수확마디]),ROW(조사표[조사일자])-ROW(생육조사!$P$2)+1),1),2),"")</f>
        <v/>
      </c>
      <c r="FJ38" s="90"/>
      <c r="FK38" s="90"/>
      <c r="FL38" s="91"/>
      <c r="FM38" s="91"/>
      <c r="FN38" s="92"/>
      <c r="FO38" s="88">
        <v>36</v>
      </c>
      <c r="FP38" s="87" t="str">
        <f t="array" ref="FP38">IFERROR(INDEX(조사표[],SMALL(IF((FT$1=조사표[개체번호])*(FW$1=조사표[줄기번호])*(FO38=조사표[개화마디]),ROW(조사표[조사일자])-ROW(생육조사!$P$2)+1),1),2),"")</f>
        <v/>
      </c>
      <c r="FQ38" s="87" t="str">
        <f t="array" ref="FQ38">IFERROR(INDEX(조사표[],SMALL(IF((FT$1=조사표[개체번호])*(FW$1=조사표[줄기번호])*(FO38=조사표[착과마디]),ROW(조사표[조사일자])-ROW(생육조사!$P$2)+1),1),2),"")</f>
        <v/>
      </c>
      <c r="FR38" s="87" t="str">
        <f t="array" ref="FR38">IFERROR(INDEX(조사표[],SMALL(IF((FT$1=조사표[개체번호])*(FW$1=조사표[줄기번호])*(FO38=조사표[열매마디]),ROW(조사표[조사일자])-ROW(생육조사!$P$2)+1),1),2),"")</f>
        <v/>
      </c>
      <c r="FS38" s="87" t="str">
        <f t="array" ref="FS38">IFERROR(INDEX(조사표[],SMALL(IF((FT$1=조사표[개체번호])*(FW$1=조사표[줄기번호])*(FO38=조사표[수확마디]),ROW(조사표[조사일자])-ROW(생육조사!$P$2)+1),1),2),"")</f>
        <v/>
      </c>
      <c r="FT38" s="90"/>
      <c r="FU38" s="90"/>
      <c r="FV38" s="91"/>
      <c r="FW38" s="91"/>
      <c r="FX38" s="92"/>
      <c r="FY38" s="88">
        <v>36</v>
      </c>
      <c r="FZ38" s="87" t="str">
        <f t="array" ref="FZ38">IFERROR(INDEX(조사표[],SMALL(IF((GD$1=조사표[개체번호])*(GG$1=조사표[줄기번호])*(FY38=조사표[개화마디]),ROW(조사표[조사일자])-ROW(생육조사!$P$2)+1),1),2),"")</f>
        <v/>
      </c>
      <c r="GA38" s="87" t="str">
        <f t="array" ref="GA38">IFERROR(INDEX(조사표[],SMALL(IF((GD$1=조사표[개체번호])*(GG$1=조사표[줄기번호])*(FY38=조사표[착과마디]),ROW(조사표[조사일자])-ROW(생육조사!$P$2)+1),1),2),"")</f>
        <v/>
      </c>
      <c r="GB38" s="87" t="str">
        <f t="array" ref="GB38">IFERROR(INDEX(조사표[],SMALL(IF((GD$1=조사표[개체번호])*(GG$1=조사표[줄기번호])*(FY38=조사표[열매마디]),ROW(조사표[조사일자])-ROW(생육조사!$P$2)+1),1),2),"")</f>
        <v/>
      </c>
      <c r="GC38" s="87" t="str">
        <f t="array" ref="GC38">IFERROR(INDEX(조사표[],SMALL(IF((GD$1=조사표[개체번호])*(GG$1=조사표[줄기번호])*(FY38=조사표[수확마디]),ROW(조사표[조사일자])-ROW(생육조사!$P$2)+1),1),2),"")</f>
        <v/>
      </c>
      <c r="GD38" s="90"/>
      <c r="GE38" s="90"/>
      <c r="GF38" s="91"/>
      <c r="GG38" s="91"/>
      <c r="GH38" s="92"/>
      <c r="GI38" s="88">
        <v>36</v>
      </c>
      <c r="GJ38" s="87" t="str">
        <f t="array" ref="GJ38">IFERROR(INDEX(조사표[],SMALL(IF((GN$1=조사표[개체번호])*(GQ$1=조사표[줄기번호])*(GI38=조사표[개화마디]),ROW(조사표[조사일자])-ROW(생육조사!$P$2)+1),1),2),"")</f>
        <v/>
      </c>
      <c r="GK38" s="87" t="str">
        <f t="array" ref="GK38">IFERROR(INDEX(조사표[],SMALL(IF((GN$1=조사표[개체번호])*(GQ$1=조사표[줄기번호])*(GI38=조사표[착과마디]),ROW(조사표[조사일자])-ROW(생육조사!$P$2)+1),1),2),"")</f>
        <v/>
      </c>
      <c r="GL38" s="87" t="str">
        <f t="array" ref="GL38">IFERROR(INDEX(조사표[],SMALL(IF((GN$1=조사표[개체번호])*(GQ$1=조사표[줄기번호])*(GI38=조사표[열매마디]),ROW(조사표[조사일자])-ROW(생육조사!$P$2)+1),1),2),"")</f>
        <v/>
      </c>
      <c r="GM38" s="87" t="str">
        <f t="array" ref="GM38">IFERROR(INDEX(조사표[],SMALL(IF((GN$1=조사표[개체번호])*(GQ$1=조사표[줄기번호])*(GI38=조사표[수확마디]),ROW(조사표[조사일자])-ROW(생육조사!$P$2)+1),1),2),"")</f>
        <v/>
      </c>
      <c r="GN38" s="90"/>
      <c r="GO38" s="90"/>
      <c r="GP38" s="91"/>
      <c r="GQ38" s="91"/>
      <c r="GR38" s="92"/>
      <c r="GS38" s="88">
        <v>36</v>
      </c>
      <c r="GT38" s="87" t="str">
        <f t="array" ref="GT38">IFERROR(INDEX(조사표[],SMALL(IF((GX$1=조사표[개체번호])*(HA$1=조사표[줄기번호])*(GS38=조사표[개화마디]),ROW(조사표[조사일자])-ROW(생육조사!$P$2)+1),1),2),"")</f>
        <v/>
      </c>
      <c r="GU38" s="87" t="str">
        <f t="array" ref="GU38">IFERROR(INDEX(조사표[],SMALL(IF((GX$1=조사표[개체번호])*(HA$1=조사표[줄기번호])*(GS38=조사표[착과마디]),ROW(조사표[조사일자])-ROW(생육조사!$P$2)+1),1),2),"")</f>
        <v/>
      </c>
      <c r="GV38" s="87" t="str">
        <f t="array" ref="GV38">IFERROR(INDEX(조사표[],SMALL(IF((GX$1=조사표[개체번호])*(HA$1=조사표[줄기번호])*(GS38=조사표[열매마디]),ROW(조사표[조사일자])-ROW(생육조사!$P$2)+1),1),2),"")</f>
        <v/>
      </c>
      <c r="GW38" s="87" t="str">
        <f t="array" ref="GW38">IFERROR(INDEX(조사표[],SMALL(IF((GX$1=조사표[개체번호])*(HA$1=조사표[줄기번호])*(GS38=조사표[수확마디]),ROW(조사표[조사일자])-ROW(생육조사!$P$2)+1),1),2),"")</f>
        <v/>
      </c>
      <c r="GX38" s="90"/>
      <c r="GY38" s="90"/>
      <c r="GZ38" s="91"/>
      <c r="HA38" s="91"/>
      <c r="HB38" s="92"/>
      <c r="HC38" s="88">
        <v>36</v>
      </c>
      <c r="HD38" s="87" t="str">
        <f t="array" ref="HD38">IFERROR(INDEX(조사표[],SMALL(IF((HH$1=조사표[개체번호])*(HK$1=조사표[줄기번호])*(HC38=조사표[개화마디]),ROW(조사표[조사일자])-ROW(생육조사!$P$2)+1),1),2),"")</f>
        <v/>
      </c>
      <c r="HE38" s="87" t="str">
        <f t="array" ref="HE38">IFERROR(INDEX(조사표[],SMALL(IF((HH$1=조사표[개체번호])*(HK$1=조사표[줄기번호])*(HC38=조사표[착과마디]),ROW(조사표[조사일자])-ROW(생육조사!$P$2)+1),1),2),"")</f>
        <v/>
      </c>
      <c r="HF38" s="87" t="str">
        <f t="array" ref="HF38">IFERROR(INDEX(조사표[],SMALL(IF((HH$1=조사표[개체번호])*(HK$1=조사표[줄기번호])*(HC38=조사표[열매마디]),ROW(조사표[조사일자])-ROW(생육조사!$P$2)+1),1),2),"")</f>
        <v/>
      </c>
      <c r="HG38" s="87" t="str">
        <f t="array" ref="HG38">IFERROR(INDEX(조사표[],SMALL(IF((HH$1=조사표[개체번호])*(HK$1=조사표[줄기번호])*(HC38=조사표[수확마디]),ROW(조사표[조사일자])-ROW(생육조사!$P$2)+1),1),2),"")</f>
        <v/>
      </c>
      <c r="HH38" s="90"/>
      <c r="HI38" s="90"/>
      <c r="HJ38" s="91"/>
      <c r="HK38" s="91"/>
      <c r="HL38" s="92"/>
      <c r="HM38" s="93">
        <v>36</v>
      </c>
      <c r="HN38" s="87" t="str">
        <f t="array" ref="HN38">IFERROR(INDEX(조사표[],SMALL(IF((HR$1=조사표[개체번호])*(HU$1=조사표[줄기번호])*(HM38=조사표[개화마디]),ROW(조사표[조사일자])-ROW(생육조사!$P$2)+1),1),2),"")</f>
        <v/>
      </c>
      <c r="HO38" s="87" t="str">
        <f t="array" ref="HO38">IFERROR(INDEX(조사표[],SMALL(IF((HR$1=조사표[개체번호])*(HU$1=조사표[줄기번호])*(HM38=조사표[착과마디]),ROW(조사표[조사일자])-ROW(생육조사!$P$2)+1),1),2),"")</f>
        <v/>
      </c>
      <c r="HP38" s="87" t="str">
        <f t="array" ref="HP38">IFERROR(INDEX(조사표[],SMALL(IF((HR$1=조사표[개체번호])*(HU$1=조사표[줄기번호])*(HM38=조사표[열매마디]),ROW(조사표[조사일자])-ROW(생육조사!$P$2)+1),1),2),"")</f>
        <v/>
      </c>
      <c r="HQ38" s="87" t="str">
        <f t="array" ref="HQ38">IFERROR(INDEX(조사표[],SMALL(IF((HR$1=조사표[개체번호])*(HU$1=조사표[줄기번호])*(HM38=조사표[수확마디]),ROW(조사표[조사일자])-ROW(생육조사!$P$2)+1),1),2),"")</f>
        <v/>
      </c>
      <c r="HR38" s="90"/>
      <c r="HS38" s="90"/>
      <c r="HT38" s="91"/>
      <c r="HU38" s="91"/>
      <c r="HV38" s="92"/>
      <c r="HW38" s="93">
        <v>36</v>
      </c>
      <c r="HX38" s="87" t="str">
        <f t="array" ref="HX38">IFERROR(INDEX(조사표[],SMALL(IF((IB$1=조사표[개체번호])*(IE$1=조사표[줄기번호])*(HW38=조사표[개화마디]),ROW(조사표[조사일자])-ROW(생육조사!$P$2)+1),1),2),"")</f>
        <v/>
      </c>
      <c r="HY38" s="87" t="str">
        <f t="array" ref="HY38">IFERROR(INDEX(조사표[],SMALL(IF((IB$1=조사표[개체번호])*(IE$1=조사표[줄기번호])*(HW38=조사표[착과마디]),ROW(조사표[조사일자])-ROW(생육조사!$P$2)+1),1),2),"")</f>
        <v/>
      </c>
      <c r="HZ38" s="87" t="str">
        <f t="array" ref="HZ38">IFERROR(INDEX(조사표[],SMALL(IF((IB$1=조사표[개체번호])*(IE$1=조사표[줄기번호])*(HW38=조사표[열매마디]),ROW(조사표[조사일자])-ROW(생육조사!$P$2)+1),1),2),"")</f>
        <v/>
      </c>
      <c r="IA38" s="87" t="str">
        <f t="array" ref="IA38">IFERROR(INDEX(조사표[],SMALL(IF((IB$1=조사표[개체번호])*(IE$1=조사표[줄기번호])*(HW38=조사표[수확마디]),ROW(조사표[조사일자])-ROW(생육조사!$P$2)+1),1),2),"")</f>
        <v/>
      </c>
      <c r="IB38" s="90"/>
      <c r="IC38" s="90"/>
      <c r="ID38" s="91"/>
      <c r="IE38" s="91"/>
      <c r="IF38" s="92"/>
      <c r="IG38" s="93">
        <v>36</v>
      </c>
      <c r="IH38" s="87" t="str">
        <f t="array" ref="IH38">IFERROR(INDEX(조사표[],SMALL(IF((IL$1=조사표[개체번호])*(IO$1=조사표[줄기번호])*(IG38=조사표[개화마디]),ROW(조사표[조사일자])-ROW(생육조사!$P$2)+1),1),2),"")</f>
        <v/>
      </c>
      <c r="II38" s="87" t="str">
        <f t="array" ref="II38">IFERROR(INDEX(조사표[],SMALL(IF((IL$1=조사표[개체번호])*(IO$1=조사표[줄기번호])*(IG38=조사표[착과마디]),ROW(조사표[조사일자])-ROW(생육조사!$P$2)+1),1),2),"")</f>
        <v/>
      </c>
      <c r="IJ38" s="87" t="str">
        <f t="array" ref="IJ38">IFERROR(INDEX(조사표[],SMALL(IF((IL$1=조사표[개체번호])*(IO$1=조사표[줄기번호])*(IG38=조사표[열매마디]),ROW(조사표[조사일자])-ROW(생육조사!$P$2)+1),1),2),"")</f>
        <v/>
      </c>
      <c r="IK38" s="87" t="str">
        <f t="array" ref="IK38">IFERROR(INDEX(조사표[],SMALL(IF((IL$1=조사표[개체번호])*(IO$1=조사표[줄기번호])*(IG38=조사표[수확마디]),ROW(조사표[조사일자])-ROW(생육조사!$P$2)+1),1),2),"")</f>
        <v/>
      </c>
      <c r="IL38" s="90"/>
      <c r="IM38" s="90"/>
      <c r="IN38" s="91"/>
      <c r="IO38" s="91"/>
      <c r="IP38" s="92"/>
      <c r="IQ38" s="93">
        <v>36</v>
      </c>
      <c r="IR38" s="87" t="str">
        <f t="array" ref="IR38">IFERROR(INDEX(조사표[],SMALL(IF((IV$1=조사표[개체번호])*(IY$1=조사표[줄기번호])*(IQ38=조사표[개화마디]),ROW(조사표[조사일자])-ROW(생육조사!$P$2)+1),1),2),"")</f>
        <v/>
      </c>
      <c r="IS38" s="87" t="str">
        <f t="array" ref="IS38">IFERROR(INDEX(조사표[],SMALL(IF((IV$1=조사표[개체번호])*(IY$1=조사표[줄기번호])*(IQ38=조사표[착과마디]),ROW(조사표[조사일자])-ROW(생육조사!$P$2)+1),1),2),"")</f>
        <v/>
      </c>
      <c r="IT38" s="87" t="str">
        <f t="array" ref="IT38">IFERROR(INDEX(조사표[],SMALL(IF((IV$1=조사표[개체번호])*(IY$1=조사표[줄기번호])*(IQ38=조사표[열매마디]),ROW(조사표[조사일자])-ROW(생육조사!$P$2)+1),1),2),"")</f>
        <v/>
      </c>
      <c r="IU38" s="87" t="str">
        <f t="array" ref="IU38">IFERROR(INDEX(조사표[],SMALL(IF((IV$1=조사표[개체번호])*(IY$1=조사표[줄기번호])*(IQ38=조사표[수확마디]),ROW(조사표[조사일자])-ROW(생육조사!$P$2)+1),1),2),"")</f>
        <v/>
      </c>
      <c r="IV38" s="90"/>
      <c r="IW38" s="90"/>
      <c r="IX38" s="91"/>
      <c r="IY38" s="91"/>
      <c r="IZ38" s="92"/>
      <c r="JA38" s="93">
        <v>36</v>
      </c>
      <c r="JB38" s="87" t="str">
        <f t="array" ref="JB38">IFERROR(INDEX(조사표[],SMALL(IF((JF$1=조사표[개체번호])*(JI$1=조사표[줄기번호])*(JA38=조사표[개화마디]),ROW(조사표[조사일자])-ROW(생육조사!$P$2)+1),1),2),"")</f>
        <v/>
      </c>
      <c r="JC38" s="87" t="str">
        <f t="array" ref="JC38">IFERROR(INDEX(조사표[],SMALL(IF((JF$1=조사표[개체번호])*(JI$1=조사표[줄기번호])*(JA38=조사표[착과마디]),ROW(조사표[조사일자])-ROW(생육조사!$P$2)+1),1),2),"")</f>
        <v/>
      </c>
      <c r="JD38" s="87" t="str">
        <f t="array" ref="JD38">IFERROR(INDEX(조사표[],SMALL(IF((JF$1=조사표[개체번호])*(JI$1=조사표[줄기번호])*(JA38=조사표[열매마디]),ROW(조사표[조사일자])-ROW(생육조사!$P$2)+1),1),2),"")</f>
        <v/>
      </c>
      <c r="JE38" s="87" t="str">
        <f t="array" ref="JE38">IFERROR(INDEX(조사표[],SMALL(IF((JF$1=조사표[개체번호])*(JI$1=조사표[줄기번호])*(JA38=조사표[수확마디]),ROW(조사표[조사일자])-ROW(생육조사!$P$2)+1),1),2),"")</f>
        <v/>
      </c>
      <c r="JF38" s="90"/>
      <c r="JG38" s="90"/>
      <c r="JH38" s="91"/>
      <c r="JI38" s="91"/>
      <c r="JJ38" s="92"/>
      <c r="JK38" s="93">
        <v>36</v>
      </c>
      <c r="JL38" s="87" t="str">
        <f t="array" ref="JL38">IFERROR(INDEX(조사표[],SMALL(IF((JP$1=조사표[개체번호])*(JS$1=조사표[줄기번호])*(JK38=조사표[개화마디]),ROW(조사표[조사일자])-ROW(생육조사!$P$2)+1),1),2),"")</f>
        <v/>
      </c>
      <c r="JM38" s="87" t="str">
        <f t="array" ref="JM38">IFERROR(INDEX(조사표[],SMALL(IF((JP$1=조사표[개체번호])*(JS$1=조사표[줄기번호])*(JK38=조사표[착과마디]),ROW(조사표[조사일자])-ROW(생육조사!$P$2)+1),1),2),"")</f>
        <v/>
      </c>
      <c r="JN38" s="87" t="str">
        <f t="array" ref="JN38">IFERROR(INDEX(조사표[],SMALL(IF((JP$1=조사표[개체번호])*(JS$1=조사표[줄기번호])*(JK38=조사표[열매마디]),ROW(조사표[조사일자])-ROW(생육조사!$P$2)+1),1),2),"")</f>
        <v/>
      </c>
      <c r="JO38" s="87" t="str">
        <f t="array" ref="JO38">IFERROR(INDEX(조사표[],SMALL(IF((JP$1=조사표[개체번호])*(JS$1=조사표[줄기번호])*(JK38=조사표[수확마디]),ROW(조사표[조사일자])-ROW(생육조사!$P$2)+1),1),2),"")</f>
        <v/>
      </c>
      <c r="JP38" s="90"/>
      <c r="JQ38" s="90"/>
      <c r="JR38" s="91"/>
      <c r="JS38" s="91"/>
      <c r="JT38" s="92"/>
      <c r="JU38" s="93">
        <v>36</v>
      </c>
      <c r="JV38" s="87" t="str">
        <f t="array" ref="JV38">IFERROR(INDEX(조사표[],SMALL(IF((JZ$1=조사표[개체번호])*(KC$1=조사표[줄기번호])*(JU38=조사표[개화마디]),ROW(조사표[조사일자])-ROW(생육조사!$P$2)+1),1),2),"")</f>
        <v/>
      </c>
      <c r="JW38" s="87" t="str">
        <f t="array" ref="JW38">IFERROR(INDEX(조사표[],SMALL(IF((JZ$1=조사표[개체번호])*(KC$1=조사표[줄기번호])*(JU38=조사표[착과마디]),ROW(조사표[조사일자])-ROW(생육조사!$P$2)+1),1),2),"")</f>
        <v/>
      </c>
      <c r="JX38" s="87" t="str">
        <f t="array" ref="JX38">IFERROR(INDEX(조사표[],SMALL(IF((JZ$1=조사표[개체번호])*(KC$1=조사표[줄기번호])*(JU38=조사표[열매마디]),ROW(조사표[조사일자])-ROW(생육조사!$P$2)+1),1),2),"")</f>
        <v/>
      </c>
      <c r="JY38" s="87" t="str">
        <f t="array" ref="JY38">IFERROR(INDEX(조사표[],SMALL(IF((JZ$1=조사표[개체번호])*(KC$1=조사표[줄기번호])*(JU38=조사표[수확마디]),ROW(조사표[조사일자])-ROW(생육조사!$P$2)+1),1),2),"")</f>
        <v/>
      </c>
      <c r="JZ38" s="90"/>
      <c r="KA38" s="90"/>
      <c r="KB38" s="91"/>
      <c r="KC38" s="91"/>
      <c r="KD38" s="92"/>
      <c r="KE38" s="93">
        <v>36</v>
      </c>
      <c r="KF38" s="87" t="str">
        <f t="array" ref="KF38">IFERROR(INDEX(조사표[],SMALL(IF((KJ$1=조사표[개체번호])*(KM$1=조사표[줄기번호])*(KE38=조사표[개화마디]),ROW(조사표[조사일자])-ROW(생육조사!$P$2)+1),1),2),"")</f>
        <v/>
      </c>
      <c r="KG38" s="87" t="str">
        <f t="array" ref="KG38">IFERROR(INDEX(조사표[],SMALL(IF((KJ$1=조사표[개체번호])*(KM$1=조사표[줄기번호])*(KE38=조사표[착과마디]),ROW(조사표[조사일자])-ROW(생육조사!$P$2)+1),1),2),"")</f>
        <v/>
      </c>
      <c r="KH38" s="87" t="str">
        <f t="array" ref="KH38">IFERROR(INDEX(조사표[],SMALL(IF((KJ$1=조사표[개체번호])*(KM$1=조사표[줄기번호])*(KE38=조사표[열매마디]),ROW(조사표[조사일자])-ROW(생육조사!$P$2)+1),1),2),"")</f>
        <v/>
      </c>
      <c r="KI38" s="87" t="str">
        <f t="array" ref="KI38">IFERROR(INDEX(조사표[],SMALL(IF((KJ$1=조사표[개체번호])*(KM$1=조사표[줄기번호])*(KE38=조사표[수확마디]),ROW(조사표[조사일자])-ROW(생육조사!$P$2)+1),1),2),"")</f>
        <v/>
      </c>
      <c r="KJ38" s="90"/>
      <c r="KK38" s="90"/>
      <c r="KL38" s="91"/>
      <c r="KM38" s="91"/>
      <c r="KN38" s="92"/>
    </row>
    <row r="39" spans="1:300">
      <c r="A39" s="15">
        <v>37</v>
      </c>
      <c r="B39" s="6" t="str">
        <f t="array" ref="B39">IFERROR(INDEX(조사표[],SMALL(IF((F$1=조사표[개체번호])*(I$1=조사표[줄기번호])*(A39=조사표[개화마디]),ROW(조사표[조사일자])-ROW(생육조사!$P$2)+1),1),2),"")</f>
        <v/>
      </c>
      <c r="C39" s="6" t="str">
        <f t="array" ref="C39">IFERROR(INDEX(조사표[],SMALL(IF((F$1=조사표[개체번호])*(I$1=조사표[줄기번호])*(A39=조사표[착과마디]),ROW(조사표[조사일자])-ROW(생육조사!$P$2)+1),1),2),"")</f>
        <v/>
      </c>
      <c r="D39" s="6" t="str">
        <f t="array" ref="D39">IFERROR(INDEX(조사표[],SMALL(IF((F$1=조사표[개체번호])*(I$1=조사표[줄기번호])*(A39=조사표[열매마디]),ROW(조사표[조사일자])-ROW(생육조사!$P$2)+1),1),2),"")</f>
        <v/>
      </c>
      <c r="E39" s="6" t="str">
        <f t="array" ref="E39">IFERROR(INDEX(조사표[],SMALL(IF((F$1=조사표[개체번호])*(I$1=조사표[줄기번호])*(A39=조사표[수확마디]),ROW(조사표[조사일자])-ROW(생육조사!$P$2)+1),1),2),"")</f>
        <v/>
      </c>
      <c r="F39" s="19"/>
      <c r="G39" s="19"/>
      <c r="H39" s="20"/>
      <c r="I39" s="20"/>
      <c r="J39" s="20"/>
      <c r="K39" s="86">
        <v>37</v>
      </c>
      <c r="L39" s="6" t="str">
        <f t="array" ref="L39">IFERROR(INDEX(조사표[],SMALL(IF((P$1=조사표[개체번호])*(S$1=조사표[줄기번호])*(K39=조사표[개화마디]),ROW(조사표[조사일자])-ROW(생육조사!$P$2)+1),1),2),"")</f>
        <v/>
      </c>
      <c r="M39" s="6" t="str">
        <f t="array" ref="M39">IFERROR(INDEX(조사표[],SMALL(IF((P$1=조사표[개체번호])*(S$1=조사표[줄기번호])*(K39=조사표[착과마디]),ROW(조사표[조사일자])-ROW(생육조사!$P$2)+1),1),2),"")</f>
        <v/>
      </c>
      <c r="N39" s="6" t="str">
        <f t="array" ref="N39">IFERROR(INDEX(조사표[],SMALL(IF((P$1=조사표[개체번호])*(S$1=조사표[줄기번호])*(K39=조사표[열매마디]),ROW(조사표[조사일자])-ROW(생육조사!$P$2)+1),1),2),"")</f>
        <v/>
      </c>
      <c r="O39" s="6" t="str">
        <f t="array" ref="O39">IFERROR(INDEX(조사표[],SMALL(IF((P$1=조사표[개체번호])*(S$1=조사표[줄기번호])*(K39=조사표[수확마디]),ROW(조사표[조사일자])-ROW(생육조사!$P$2)+1),1),2),"")</f>
        <v/>
      </c>
      <c r="P39" s="19"/>
      <c r="Q39" s="19"/>
      <c r="R39" s="20"/>
      <c r="S39" s="20"/>
      <c r="T39" s="20"/>
      <c r="U39" s="88">
        <v>37</v>
      </c>
      <c r="V39" s="87" t="str">
        <f t="array" ref="V39">IFERROR(INDEX(조사표[],SMALL(IF((Z$1=조사표[개체번호])*(AC$1=조사표[줄기번호])*(U39=조사표[개화마디]),ROW(조사표[조사일자])-ROW(생육조사!$P$2)+1),1),2),"")</f>
        <v/>
      </c>
      <c r="W39" s="87" t="str">
        <f t="array" ref="W39">IFERROR(INDEX(조사표[],SMALL(IF((Z$1=조사표[개체번호])*(AC$1=조사표[줄기번호])*(U39=조사표[착과마디]),ROW(조사표[조사일자])-ROW(생육조사!$P$2)+1),1),2),"")</f>
        <v/>
      </c>
      <c r="X39" s="87" t="str">
        <f t="array" ref="X39">IFERROR(INDEX(조사표[],SMALL(IF((Z$1=조사표[개체번호])*(AC$1=조사표[줄기번호])*(U39=조사표[열매마디]),ROW(조사표[조사일자])-ROW(생육조사!$P$2)+1),1),2),"")</f>
        <v/>
      </c>
      <c r="Y39" s="87" t="str">
        <f t="array" ref="Y39">IFERROR(INDEX(조사표[],SMALL(IF((Z$1=조사표[개체번호])*(AC$1=조사표[줄기번호])*(U39=조사표[수확마디]),ROW(조사표[조사일자])-ROW(생육조사!$P$2)+1),1),2),"")</f>
        <v/>
      </c>
      <c r="Z39" s="90"/>
      <c r="AA39" s="90"/>
      <c r="AB39" s="91"/>
      <c r="AC39" s="91"/>
      <c r="AD39" s="91"/>
      <c r="AE39" s="88">
        <v>37</v>
      </c>
      <c r="AF39" s="87" t="str">
        <f t="array" ref="AF39">IFERROR(INDEX(조사표[],SMALL(IF((AJ$1=조사표[개체번호])*(AM$1=조사표[줄기번호])*(AE39=조사표[개화마디]),ROW(조사표[조사일자])-ROW(생육조사!$P$2)+1),1),2),"")</f>
        <v/>
      </c>
      <c r="AG39" s="87" t="str">
        <f t="array" ref="AG39">IFERROR(INDEX(조사표[],SMALL(IF((AJ$1=조사표[개체번호])*(AM$1=조사표[줄기번호])*(AE39=조사표[착과마디]),ROW(조사표[조사일자])-ROW(생육조사!$P$2)+1),1),2),"")</f>
        <v/>
      </c>
      <c r="AH39" s="87" t="str">
        <f t="array" ref="AH39">IFERROR(INDEX(조사표[],SMALL(IF((AJ$1=조사표[개체번호])*(AM$1=조사표[줄기번호])*(AE39=조사표[열매마디]),ROW(조사표[조사일자])-ROW(생육조사!$P$2)+1),1),2),"")</f>
        <v/>
      </c>
      <c r="AI39" s="87" t="str">
        <f t="array" ref="AI39">IFERROR(INDEX(조사표[],SMALL(IF((AJ$1=조사표[개체번호])*(AM$1=조사표[줄기번호])*(AE39=조사표[수확마디]),ROW(조사표[조사일자])-ROW(생육조사!$P$2)+1),1),2),"")</f>
        <v/>
      </c>
      <c r="AJ39" s="90"/>
      <c r="AK39" s="90"/>
      <c r="AL39" s="91"/>
      <c r="AM39" s="91"/>
      <c r="AN39" s="91"/>
      <c r="AO39" s="88">
        <v>37</v>
      </c>
      <c r="AP39" s="87" t="str">
        <f t="array" ref="AP39">IFERROR(INDEX(조사표[],SMALL(IF((AT$1=조사표[개체번호])*(AW$1=조사표[줄기번호])*(AO39=조사표[개화마디]),ROW(조사표[조사일자])-ROW(생육조사!$P$2)+1),1),2),"")</f>
        <v/>
      </c>
      <c r="AQ39" s="87" t="str">
        <f t="array" ref="AQ39">IFERROR(INDEX(조사표[],SMALL(IF((AT$1=조사표[개체번호])*(AW$1=조사표[줄기번호])*(AO39=조사표[착과마디]),ROW(조사표[조사일자])-ROW(생육조사!$P$2)+1),1),2),"")</f>
        <v/>
      </c>
      <c r="AR39" s="87" t="str">
        <f t="array" ref="AR39">IFERROR(INDEX(조사표[],SMALL(IF((AT$1=조사표[개체번호])*(AW$1=조사표[줄기번호])*(AO39=조사표[열매마디]),ROW(조사표[조사일자])-ROW(생육조사!$P$2)+1),1),2),"")</f>
        <v/>
      </c>
      <c r="AS39" s="87" t="str">
        <f t="array" ref="AS39">IFERROR(INDEX(조사표[],SMALL(IF((AT$1=조사표[개체번호])*(AW$1=조사표[줄기번호])*(AO39=조사표[수확마디]),ROW(조사표[조사일자])-ROW(생육조사!$P$2)+1),1),2),"")</f>
        <v/>
      </c>
      <c r="AT39" s="90"/>
      <c r="AU39" s="90"/>
      <c r="AV39" s="91"/>
      <c r="AW39" s="91"/>
      <c r="AX39" s="91"/>
      <c r="AY39" s="88">
        <v>37</v>
      </c>
      <c r="AZ39" s="87" t="str">
        <f t="array" ref="AZ39">IFERROR(INDEX(조사표[],SMALL(IF((BD$1=조사표[개체번호])*(BG$1=조사표[줄기번호])*(AY39=조사표[개화마디]),ROW(조사표[조사일자])-ROW(생육조사!$P$2)+1),1),2),"")</f>
        <v/>
      </c>
      <c r="BA39" s="87" t="str">
        <f t="array" ref="BA39">IFERROR(INDEX(조사표[],SMALL(IF((BD$1=조사표[개체번호])*(BG$1=조사표[줄기번호])*(AY39=조사표[착과마디]),ROW(조사표[조사일자])-ROW(생육조사!$P$2)+1),1),2),"")</f>
        <v/>
      </c>
      <c r="BB39" s="87" t="str">
        <f t="array" ref="BB39">IFERROR(INDEX(조사표[],SMALL(IF((BD$1=조사표[개체번호])*(BG$1=조사표[줄기번호])*(AY39=조사표[열매마디]),ROW(조사표[조사일자])-ROW(생육조사!$P$2)+1),1),2),"")</f>
        <v/>
      </c>
      <c r="BC39" s="87" t="str">
        <f t="array" ref="BC39">IFERROR(INDEX(조사표[],SMALL(IF((BD$1=조사표[개체번호])*(BG$1=조사표[줄기번호])*(AY39=조사표[수확마디]),ROW(조사표[조사일자])-ROW(생육조사!$P$2)+1),1),2),"")</f>
        <v/>
      </c>
      <c r="BD39" s="90"/>
      <c r="BE39" s="90"/>
      <c r="BF39" s="91"/>
      <c r="BG39" s="91"/>
      <c r="BH39" s="91"/>
      <c r="BI39" s="88">
        <v>37</v>
      </c>
      <c r="BJ39" s="87" t="str">
        <f t="array" ref="BJ39">IFERROR(INDEX(조사표[],SMALL(IF((BN$1=조사표[개체번호])*(BQ$1=조사표[줄기번호])*(BI39=조사표[개화마디]),ROW(조사표[조사일자])-ROW(생육조사!$P$2)+1),1),2),"")</f>
        <v/>
      </c>
      <c r="BK39" s="87" t="str">
        <f t="array" ref="BK39">IFERROR(INDEX(조사표[],SMALL(IF((BN$1=조사표[개체번호])*(BQ$1=조사표[줄기번호])*(BI39=조사표[착과마디]),ROW(조사표[조사일자])-ROW(생육조사!$P$2)+1),1),2),"")</f>
        <v/>
      </c>
      <c r="BL39" s="87" t="str">
        <f t="array" ref="BL39">IFERROR(INDEX(조사표[],SMALL(IF((BN$1=조사표[개체번호])*(BQ$1=조사표[줄기번호])*(BI39=조사표[열매마디]),ROW(조사표[조사일자])-ROW(생육조사!$P$2)+1),1),2),"")</f>
        <v/>
      </c>
      <c r="BM39" s="87" t="str">
        <f t="array" ref="BM39">IFERROR(INDEX(조사표[],SMALL(IF((BN$1=조사표[개체번호])*(BQ$1=조사표[줄기번호])*(BI39=조사표[수확마디]),ROW(조사표[조사일자])-ROW(생육조사!$P$2)+1),1),2),"")</f>
        <v/>
      </c>
      <c r="BN39" s="90"/>
      <c r="BO39" s="90"/>
      <c r="BP39" s="91"/>
      <c r="BQ39" s="91"/>
      <c r="BR39" s="91"/>
      <c r="BS39" s="88">
        <v>37</v>
      </c>
      <c r="BT39" s="87" t="str">
        <f t="array" ref="BT39">IFERROR(INDEX(조사표[],SMALL(IF((BX$1=조사표[개체번호])*(CA$1=조사표[줄기번호])*(BS39=조사표[개화마디]),ROW(조사표[조사일자])-ROW(생육조사!$P$2)+1),1),2),"")</f>
        <v/>
      </c>
      <c r="BU39" s="87" t="str">
        <f t="array" ref="BU39">IFERROR(INDEX(조사표[],SMALL(IF((BX$1=조사표[개체번호])*(CA$1=조사표[줄기번호])*(BS39=조사표[착과마디]),ROW(조사표[조사일자])-ROW(생육조사!$P$2)+1),1),2),"")</f>
        <v/>
      </c>
      <c r="BV39" s="87" t="str">
        <f t="array" ref="BV39">IFERROR(INDEX(조사표[],SMALL(IF((BX$1=조사표[개체번호])*(CA$1=조사표[줄기번호])*(BS39=조사표[열매마디]),ROW(조사표[조사일자])-ROW(생육조사!$P$2)+1),1),2),"")</f>
        <v/>
      </c>
      <c r="BW39" s="87" t="str">
        <f t="array" ref="BW39">IFERROR(INDEX(조사표[],SMALL(IF((BX$1=조사표[개체번호])*(CA$1=조사표[줄기번호])*(BS39=조사표[수확마디]),ROW(조사표[조사일자])-ROW(생육조사!$P$2)+1),1),2),"")</f>
        <v/>
      </c>
      <c r="BX39" s="90"/>
      <c r="BY39" s="90"/>
      <c r="BZ39" s="91"/>
      <c r="CA39" s="91"/>
      <c r="CB39" s="91"/>
      <c r="CC39" s="88">
        <v>37</v>
      </c>
      <c r="CD39" s="87" t="str">
        <f t="array" ref="CD39">IFERROR(INDEX(조사표[],SMALL(IF((CH$1=조사표[개체번호])*(CK$1=조사표[줄기번호])*(CC39=조사표[개화마디]),ROW(조사표[조사일자])-ROW(생육조사!$P$2)+1),1),2),"")</f>
        <v/>
      </c>
      <c r="CE39" s="87" t="str">
        <f t="array" ref="CE39">IFERROR(INDEX(조사표[],SMALL(IF((CH$1=조사표[개체번호])*(CK$1=조사표[줄기번호])*(CC39=조사표[착과마디]),ROW(조사표[조사일자])-ROW(생육조사!$P$2)+1),1),2),"")</f>
        <v/>
      </c>
      <c r="CF39" s="87" t="str">
        <f t="array" ref="CF39">IFERROR(INDEX(조사표[],SMALL(IF((CH$1=조사표[개체번호])*(CK$1=조사표[줄기번호])*(CC39=조사표[열매마디]),ROW(조사표[조사일자])-ROW(생육조사!$P$2)+1),1),2),"")</f>
        <v/>
      </c>
      <c r="CG39" s="87" t="str">
        <f t="array" ref="CG39">IFERROR(INDEX(조사표[],SMALL(IF((CH$1=조사표[개체번호])*(CK$1=조사표[줄기번호])*(CC39=조사표[수확마디]),ROW(조사표[조사일자])-ROW(생육조사!$P$2)+1),1),2),"")</f>
        <v/>
      </c>
      <c r="CH39" s="90"/>
      <c r="CI39" s="90"/>
      <c r="CJ39" s="91"/>
      <c r="CK39" s="91"/>
      <c r="CL39" s="91"/>
      <c r="CM39" s="88">
        <v>37</v>
      </c>
      <c r="CN39" s="87" t="str">
        <f t="array" ref="CN39">IFERROR(INDEX(조사표[],SMALL(IF((CR$1=조사표[개체번호])*(CU$1=조사표[줄기번호])*(CM39=조사표[개화마디]),ROW(조사표[조사일자])-ROW(생육조사!$P$2)+1),1),2),"")</f>
        <v/>
      </c>
      <c r="CO39" s="87" t="str">
        <f t="array" ref="CO39">IFERROR(INDEX(조사표[],SMALL(IF((CR$1=조사표[개체번호])*(CU$1=조사표[줄기번호])*(CM39=조사표[착과마디]),ROW(조사표[조사일자])-ROW(생육조사!$P$2)+1),1),2),"")</f>
        <v/>
      </c>
      <c r="CP39" s="87" t="str">
        <f t="array" ref="CP39">IFERROR(INDEX(조사표[],SMALL(IF((CR$1=조사표[개체번호])*(CU$1=조사표[줄기번호])*(CM39=조사표[열매마디]),ROW(조사표[조사일자])-ROW(생육조사!$P$2)+1),1),2),"")</f>
        <v/>
      </c>
      <c r="CQ39" s="87" t="str">
        <f t="array" ref="CQ39">IFERROR(INDEX(조사표[],SMALL(IF((CR$1=조사표[개체번호])*(CU$1=조사표[줄기번호])*(CM39=조사표[수확마디]),ROW(조사표[조사일자])-ROW(생육조사!$P$2)+1),1),2),"")</f>
        <v/>
      </c>
      <c r="CR39" s="90"/>
      <c r="CS39" s="90"/>
      <c r="CT39" s="91"/>
      <c r="CU39" s="91"/>
      <c r="CV39" s="91"/>
      <c r="CW39" s="88">
        <v>37</v>
      </c>
      <c r="CX39" s="87" t="str">
        <f t="array" ref="CX39">IFERROR(INDEX(조사표[],SMALL(IF((DB$1=조사표[개체번호])*(DE$1=조사표[줄기번호])*(CW39=조사표[개화마디]),ROW(조사표[조사일자])-ROW(생육조사!$P$2)+1),1),2),"")</f>
        <v/>
      </c>
      <c r="CY39" s="87" t="str">
        <f t="array" ref="CY39">IFERROR(INDEX(조사표[],SMALL(IF((DB$1=조사표[개체번호])*(DE$1=조사표[줄기번호])*(CW39=조사표[착과마디]),ROW(조사표[조사일자])-ROW(생육조사!$P$2)+1),1),2),"")</f>
        <v/>
      </c>
      <c r="CZ39" s="87" t="str">
        <f t="array" ref="CZ39">IFERROR(INDEX(조사표[],SMALL(IF((DB$1=조사표[개체번호])*(DE$1=조사표[줄기번호])*(CW39=조사표[열매마디]),ROW(조사표[조사일자])-ROW(생육조사!$P$2)+1),1),2),"")</f>
        <v/>
      </c>
      <c r="DA39" s="87" t="str">
        <f t="array" ref="DA39">IFERROR(INDEX(조사표[],SMALL(IF((DB$1=조사표[개체번호])*(DE$1=조사표[줄기번호])*(CW39=조사표[수확마디]),ROW(조사표[조사일자])-ROW(생육조사!$P$2)+1),1),2),"")</f>
        <v/>
      </c>
      <c r="DB39" s="90"/>
      <c r="DC39" s="90"/>
      <c r="DD39" s="91"/>
      <c r="DE39" s="91"/>
      <c r="DF39" s="91"/>
      <c r="DG39" s="88">
        <v>37</v>
      </c>
      <c r="DH39" s="87" t="str">
        <f t="array" ref="DH39">IFERROR(INDEX(조사표[],SMALL(IF((DL$1=조사표[개체번호])*(DO$1=조사표[줄기번호])*(DG39=조사표[개화마디]),ROW(조사표[조사일자])-ROW(생육조사!$P$2)+1),1),2),"")</f>
        <v/>
      </c>
      <c r="DI39" s="87" t="str">
        <f t="array" ref="DI39">IFERROR(INDEX(조사표[],SMALL(IF((DL$1=조사표[개체번호])*(DO$1=조사표[줄기번호])*(DG39=조사표[착과마디]),ROW(조사표[조사일자])-ROW(생육조사!$P$2)+1),1),2),"")</f>
        <v/>
      </c>
      <c r="DJ39" s="87" t="str">
        <f t="array" ref="DJ39">IFERROR(INDEX(조사표[],SMALL(IF((DL$1=조사표[개체번호])*(DO$1=조사표[줄기번호])*(DG39=조사표[열매마디]),ROW(조사표[조사일자])-ROW(생육조사!$P$2)+1),1),2),"")</f>
        <v/>
      </c>
      <c r="DK39" s="87" t="str">
        <f t="array" ref="DK39">IFERROR(INDEX(조사표[],SMALL(IF((DL$1=조사표[개체번호])*(DO$1=조사표[줄기번호])*(DG39=조사표[수확마디]),ROW(조사표[조사일자])-ROW(생육조사!$P$2)+1),1),2),"")</f>
        <v/>
      </c>
      <c r="DL39" s="90"/>
      <c r="DM39" s="90"/>
      <c r="DN39" s="91"/>
      <c r="DO39" s="91"/>
      <c r="DP39" s="91"/>
      <c r="DQ39" s="88">
        <v>37</v>
      </c>
      <c r="DR39" s="87" t="str">
        <f t="array" ref="DR39">IFERROR(INDEX(조사표[],SMALL(IF((DV$1=조사표[개체번호])*(DY$1=조사표[줄기번호])*(DQ39=조사표[개화마디]),ROW(조사표[조사일자])-ROW(생육조사!$P$2)+1),1),2),"")</f>
        <v/>
      </c>
      <c r="DS39" s="87" t="str">
        <f t="array" ref="DS39">IFERROR(INDEX(조사표[],SMALL(IF((DV$1=조사표[개체번호])*(DY$1=조사표[줄기번호])*(DQ39=조사표[착과마디]),ROW(조사표[조사일자])-ROW(생육조사!$P$2)+1),1),2),"")</f>
        <v/>
      </c>
      <c r="DT39" s="87" t="str">
        <f t="array" ref="DT39">IFERROR(INDEX(조사표[],SMALL(IF((DV$1=조사표[개체번호])*(DY$1=조사표[줄기번호])*(DQ39=조사표[열매마디]),ROW(조사표[조사일자])-ROW(생육조사!$P$2)+1),1),2),"")</f>
        <v/>
      </c>
      <c r="DU39" s="87" t="str">
        <f t="array" ref="DU39">IFERROR(INDEX(조사표[],SMALL(IF((DV$1=조사표[개체번호])*(DY$1=조사표[줄기번호])*(DQ39=조사표[수확마디]),ROW(조사표[조사일자])-ROW(생육조사!$P$2)+1),1),2),"")</f>
        <v/>
      </c>
      <c r="DV39" s="90"/>
      <c r="DW39" s="90"/>
      <c r="DX39" s="91"/>
      <c r="DY39" s="91"/>
      <c r="DZ39" s="91"/>
      <c r="EA39" s="88">
        <v>37</v>
      </c>
      <c r="EB39" s="87" t="str">
        <f t="array" ref="EB39">IFERROR(INDEX(조사표[],SMALL(IF((EF$1=조사표[개체번호])*(EI$1=조사표[줄기번호])*(EA39=조사표[개화마디]),ROW(조사표[조사일자])-ROW(생육조사!$P$2)+1),1),2),"")</f>
        <v/>
      </c>
      <c r="EC39" s="87" t="str">
        <f t="array" ref="EC39">IFERROR(INDEX(조사표[],SMALL(IF((EF$1=조사표[개체번호])*(EI$1=조사표[줄기번호])*(EA39=조사표[착과마디]),ROW(조사표[조사일자])-ROW(생육조사!$P$2)+1),1),2),"")</f>
        <v/>
      </c>
      <c r="ED39" s="87" t="str">
        <f t="array" ref="ED39">IFERROR(INDEX(조사표[],SMALL(IF((EF$1=조사표[개체번호])*(EI$1=조사표[줄기번호])*(EA39=조사표[열매마디]),ROW(조사표[조사일자])-ROW(생육조사!$P$2)+1),1),2),"")</f>
        <v/>
      </c>
      <c r="EE39" s="87" t="str">
        <f t="array" ref="EE39">IFERROR(INDEX(조사표[],SMALL(IF((EF$1=조사표[개체번호])*(EI$1=조사표[줄기번호])*(EA39=조사표[수확마디]),ROW(조사표[조사일자])-ROW(생육조사!$P$2)+1),1),2),"")</f>
        <v/>
      </c>
      <c r="EF39" s="90"/>
      <c r="EG39" s="90"/>
      <c r="EH39" s="91"/>
      <c r="EI39" s="91"/>
      <c r="EJ39" s="91"/>
      <c r="EK39" s="88">
        <v>37</v>
      </c>
      <c r="EL39" s="87" t="str">
        <f t="array" ref="EL39">IFERROR(INDEX(조사표[],SMALL(IF((EP$1=조사표[개체번호])*(ES$1=조사표[줄기번호])*(EK39=조사표[개화마디]),ROW(조사표[조사일자])-ROW(생육조사!$P$2)+1),1),2),"")</f>
        <v/>
      </c>
      <c r="EM39" s="87" t="str">
        <f t="array" ref="EM39">IFERROR(INDEX(조사표[],SMALL(IF((EP$1=조사표[개체번호])*(ES$1=조사표[줄기번호])*(EK39=조사표[착과마디]),ROW(조사표[조사일자])-ROW(생육조사!$P$2)+1),1),2),"")</f>
        <v/>
      </c>
      <c r="EN39" s="87" t="str">
        <f t="array" ref="EN39">IFERROR(INDEX(조사표[],SMALL(IF((EP$1=조사표[개체번호])*(ES$1=조사표[줄기번호])*(EK39=조사표[열매마디]),ROW(조사표[조사일자])-ROW(생육조사!$P$2)+1),1),2),"")</f>
        <v/>
      </c>
      <c r="EO39" s="87" t="str">
        <f t="array" ref="EO39">IFERROR(INDEX(조사표[],SMALL(IF((EP$1=조사표[개체번호])*(ES$1=조사표[줄기번호])*(EK39=조사표[수확마디]),ROW(조사표[조사일자])-ROW(생육조사!$P$2)+1),1),2),"")</f>
        <v/>
      </c>
      <c r="EP39" s="90"/>
      <c r="EQ39" s="90"/>
      <c r="ER39" s="91"/>
      <c r="ES39" s="91"/>
      <c r="ET39" s="91"/>
      <c r="EU39" s="88">
        <v>37</v>
      </c>
      <c r="EV39" s="87" t="str">
        <f t="array" ref="EV39">IFERROR(INDEX(조사표[],SMALL(IF((EZ$1=조사표[개체번호])*(FC$1=조사표[줄기번호])*(EU39=조사표[개화마디]),ROW(조사표[조사일자])-ROW(생육조사!$P$2)+1),1),2),"")</f>
        <v/>
      </c>
      <c r="EW39" s="87" t="str">
        <f t="array" ref="EW39">IFERROR(INDEX(조사표[],SMALL(IF((EZ$1=조사표[개체번호])*(FC$1=조사표[줄기번호])*(EU39=조사표[착과마디]),ROW(조사표[조사일자])-ROW(생육조사!$P$2)+1),1),2),"")</f>
        <v/>
      </c>
      <c r="EX39" s="87" t="str">
        <f t="array" ref="EX39">IFERROR(INDEX(조사표[],SMALL(IF((EZ$1=조사표[개체번호])*(FC$1=조사표[줄기번호])*(EU39=조사표[열매마디]),ROW(조사표[조사일자])-ROW(생육조사!$P$2)+1),1),2),"")</f>
        <v/>
      </c>
      <c r="EY39" s="87" t="str">
        <f t="array" ref="EY39">IFERROR(INDEX(조사표[],SMALL(IF((EZ$1=조사표[개체번호])*(FC$1=조사표[줄기번호])*(EU39=조사표[수확마디]),ROW(조사표[조사일자])-ROW(생육조사!$P$2)+1),1),2),"")</f>
        <v/>
      </c>
      <c r="EZ39" s="90"/>
      <c r="FA39" s="90"/>
      <c r="FB39" s="91"/>
      <c r="FC39" s="91"/>
      <c r="FD39" s="91"/>
      <c r="FE39" s="88">
        <v>37</v>
      </c>
      <c r="FF39" s="87" t="str">
        <f t="array" ref="FF39">IFERROR(INDEX(조사표[],SMALL(IF((FJ$1=조사표[개체번호])*(FM$1=조사표[줄기번호])*(FE39=조사표[개화마디]),ROW(조사표[조사일자])-ROW(생육조사!$P$2)+1),1),2),"")</f>
        <v/>
      </c>
      <c r="FG39" s="87" t="str">
        <f t="array" ref="FG39">IFERROR(INDEX(조사표[],SMALL(IF((FJ$1=조사표[개체번호])*(FM$1=조사표[줄기번호])*(FE39=조사표[착과마디]),ROW(조사표[조사일자])-ROW(생육조사!$P$2)+1),1),2),"")</f>
        <v/>
      </c>
      <c r="FH39" s="87" t="str">
        <f t="array" ref="FH39">IFERROR(INDEX(조사표[],SMALL(IF((FJ$1=조사표[개체번호])*(FM$1=조사표[줄기번호])*(FE39=조사표[열매마디]),ROW(조사표[조사일자])-ROW(생육조사!$P$2)+1),1),2),"")</f>
        <v/>
      </c>
      <c r="FI39" s="87" t="str">
        <f t="array" ref="FI39">IFERROR(INDEX(조사표[],SMALL(IF((FJ$1=조사표[개체번호])*(FM$1=조사표[줄기번호])*(FE39=조사표[수확마디]),ROW(조사표[조사일자])-ROW(생육조사!$P$2)+1),1),2),"")</f>
        <v/>
      </c>
      <c r="FJ39" s="90"/>
      <c r="FK39" s="90"/>
      <c r="FL39" s="91"/>
      <c r="FM39" s="91"/>
      <c r="FN39" s="91"/>
      <c r="FO39" s="88">
        <v>37</v>
      </c>
      <c r="FP39" s="87" t="str">
        <f t="array" ref="FP39">IFERROR(INDEX(조사표[],SMALL(IF((FT$1=조사표[개체번호])*(FW$1=조사표[줄기번호])*(FO39=조사표[개화마디]),ROW(조사표[조사일자])-ROW(생육조사!$P$2)+1),1),2),"")</f>
        <v/>
      </c>
      <c r="FQ39" s="87" t="str">
        <f t="array" ref="FQ39">IFERROR(INDEX(조사표[],SMALL(IF((FT$1=조사표[개체번호])*(FW$1=조사표[줄기번호])*(FO39=조사표[착과마디]),ROW(조사표[조사일자])-ROW(생육조사!$P$2)+1),1),2),"")</f>
        <v/>
      </c>
      <c r="FR39" s="87" t="str">
        <f t="array" ref="FR39">IFERROR(INDEX(조사표[],SMALL(IF((FT$1=조사표[개체번호])*(FW$1=조사표[줄기번호])*(FO39=조사표[열매마디]),ROW(조사표[조사일자])-ROW(생육조사!$P$2)+1),1),2),"")</f>
        <v/>
      </c>
      <c r="FS39" s="87" t="str">
        <f t="array" ref="FS39">IFERROR(INDEX(조사표[],SMALL(IF((FT$1=조사표[개체번호])*(FW$1=조사표[줄기번호])*(FO39=조사표[수확마디]),ROW(조사표[조사일자])-ROW(생육조사!$P$2)+1),1),2),"")</f>
        <v/>
      </c>
      <c r="FT39" s="90"/>
      <c r="FU39" s="90"/>
      <c r="FV39" s="91"/>
      <c r="FW39" s="91"/>
      <c r="FX39" s="91"/>
      <c r="FY39" s="88">
        <v>37</v>
      </c>
      <c r="FZ39" s="87" t="str">
        <f t="array" ref="FZ39">IFERROR(INDEX(조사표[],SMALL(IF((GD$1=조사표[개체번호])*(GG$1=조사표[줄기번호])*(FY39=조사표[개화마디]),ROW(조사표[조사일자])-ROW(생육조사!$P$2)+1),1),2),"")</f>
        <v/>
      </c>
      <c r="GA39" s="87" t="str">
        <f t="array" ref="GA39">IFERROR(INDEX(조사표[],SMALL(IF((GD$1=조사표[개체번호])*(GG$1=조사표[줄기번호])*(FY39=조사표[착과마디]),ROW(조사표[조사일자])-ROW(생육조사!$P$2)+1),1),2),"")</f>
        <v/>
      </c>
      <c r="GB39" s="87" t="str">
        <f t="array" ref="GB39">IFERROR(INDEX(조사표[],SMALL(IF((GD$1=조사표[개체번호])*(GG$1=조사표[줄기번호])*(FY39=조사표[열매마디]),ROW(조사표[조사일자])-ROW(생육조사!$P$2)+1),1),2),"")</f>
        <v/>
      </c>
      <c r="GC39" s="87" t="str">
        <f t="array" ref="GC39">IFERROR(INDEX(조사표[],SMALL(IF((GD$1=조사표[개체번호])*(GG$1=조사표[줄기번호])*(FY39=조사표[수확마디]),ROW(조사표[조사일자])-ROW(생육조사!$P$2)+1),1),2),"")</f>
        <v/>
      </c>
      <c r="GD39" s="90"/>
      <c r="GE39" s="90"/>
      <c r="GF39" s="91"/>
      <c r="GG39" s="91"/>
      <c r="GH39" s="91"/>
      <c r="GI39" s="88">
        <v>37</v>
      </c>
      <c r="GJ39" s="87" t="str">
        <f t="array" ref="GJ39">IFERROR(INDEX(조사표[],SMALL(IF((GN$1=조사표[개체번호])*(GQ$1=조사표[줄기번호])*(GI39=조사표[개화마디]),ROW(조사표[조사일자])-ROW(생육조사!$P$2)+1),1),2),"")</f>
        <v/>
      </c>
      <c r="GK39" s="87" t="str">
        <f t="array" ref="GK39">IFERROR(INDEX(조사표[],SMALL(IF((GN$1=조사표[개체번호])*(GQ$1=조사표[줄기번호])*(GI39=조사표[착과마디]),ROW(조사표[조사일자])-ROW(생육조사!$P$2)+1),1),2),"")</f>
        <v/>
      </c>
      <c r="GL39" s="87" t="str">
        <f t="array" ref="GL39">IFERROR(INDEX(조사표[],SMALL(IF((GN$1=조사표[개체번호])*(GQ$1=조사표[줄기번호])*(GI39=조사표[열매마디]),ROW(조사표[조사일자])-ROW(생육조사!$P$2)+1),1),2),"")</f>
        <v/>
      </c>
      <c r="GM39" s="87" t="str">
        <f t="array" ref="GM39">IFERROR(INDEX(조사표[],SMALL(IF((GN$1=조사표[개체번호])*(GQ$1=조사표[줄기번호])*(GI39=조사표[수확마디]),ROW(조사표[조사일자])-ROW(생육조사!$P$2)+1),1),2),"")</f>
        <v/>
      </c>
      <c r="GN39" s="90"/>
      <c r="GO39" s="90"/>
      <c r="GP39" s="91"/>
      <c r="GQ39" s="91"/>
      <c r="GR39" s="91"/>
      <c r="GS39" s="88">
        <v>37</v>
      </c>
      <c r="GT39" s="87" t="str">
        <f t="array" ref="GT39">IFERROR(INDEX(조사표[],SMALL(IF((GX$1=조사표[개체번호])*(HA$1=조사표[줄기번호])*(GS39=조사표[개화마디]),ROW(조사표[조사일자])-ROW(생육조사!$P$2)+1),1),2),"")</f>
        <v/>
      </c>
      <c r="GU39" s="87" t="str">
        <f t="array" ref="GU39">IFERROR(INDEX(조사표[],SMALL(IF((GX$1=조사표[개체번호])*(HA$1=조사표[줄기번호])*(GS39=조사표[착과마디]),ROW(조사표[조사일자])-ROW(생육조사!$P$2)+1),1),2),"")</f>
        <v/>
      </c>
      <c r="GV39" s="87" t="str">
        <f t="array" ref="GV39">IFERROR(INDEX(조사표[],SMALL(IF((GX$1=조사표[개체번호])*(HA$1=조사표[줄기번호])*(GS39=조사표[열매마디]),ROW(조사표[조사일자])-ROW(생육조사!$P$2)+1),1),2),"")</f>
        <v/>
      </c>
      <c r="GW39" s="87" t="str">
        <f t="array" ref="GW39">IFERROR(INDEX(조사표[],SMALL(IF((GX$1=조사표[개체번호])*(HA$1=조사표[줄기번호])*(GS39=조사표[수확마디]),ROW(조사표[조사일자])-ROW(생육조사!$P$2)+1),1),2),"")</f>
        <v/>
      </c>
      <c r="GX39" s="90"/>
      <c r="GY39" s="90"/>
      <c r="GZ39" s="91"/>
      <c r="HA39" s="91"/>
      <c r="HB39" s="91"/>
      <c r="HC39" s="88">
        <v>37</v>
      </c>
      <c r="HD39" s="87" t="str">
        <f t="array" ref="HD39">IFERROR(INDEX(조사표[],SMALL(IF((HH$1=조사표[개체번호])*(HK$1=조사표[줄기번호])*(HC39=조사표[개화마디]),ROW(조사표[조사일자])-ROW(생육조사!$P$2)+1),1),2),"")</f>
        <v/>
      </c>
      <c r="HE39" s="87" t="str">
        <f t="array" ref="HE39">IFERROR(INDEX(조사표[],SMALL(IF((HH$1=조사표[개체번호])*(HK$1=조사표[줄기번호])*(HC39=조사표[착과마디]),ROW(조사표[조사일자])-ROW(생육조사!$P$2)+1),1),2),"")</f>
        <v/>
      </c>
      <c r="HF39" s="87" t="str">
        <f t="array" ref="HF39">IFERROR(INDEX(조사표[],SMALL(IF((HH$1=조사표[개체번호])*(HK$1=조사표[줄기번호])*(HC39=조사표[열매마디]),ROW(조사표[조사일자])-ROW(생육조사!$P$2)+1),1),2),"")</f>
        <v/>
      </c>
      <c r="HG39" s="87" t="str">
        <f t="array" ref="HG39">IFERROR(INDEX(조사표[],SMALL(IF((HH$1=조사표[개체번호])*(HK$1=조사표[줄기번호])*(HC39=조사표[수확마디]),ROW(조사표[조사일자])-ROW(생육조사!$P$2)+1),1),2),"")</f>
        <v/>
      </c>
      <c r="HH39" s="90"/>
      <c r="HI39" s="90"/>
      <c r="HJ39" s="91"/>
      <c r="HK39" s="91"/>
      <c r="HL39" s="91"/>
      <c r="HM39" s="93">
        <v>37</v>
      </c>
      <c r="HN39" s="87" t="str">
        <f t="array" ref="HN39">IFERROR(INDEX(조사표[],SMALL(IF((HR$1=조사표[개체번호])*(HU$1=조사표[줄기번호])*(HM39=조사표[개화마디]),ROW(조사표[조사일자])-ROW(생육조사!$P$2)+1),1),2),"")</f>
        <v/>
      </c>
      <c r="HO39" s="87" t="str">
        <f t="array" ref="HO39">IFERROR(INDEX(조사표[],SMALL(IF((HR$1=조사표[개체번호])*(HU$1=조사표[줄기번호])*(HM39=조사표[착과마디]),ROW(조사표[조사일자])-ROW(생육조사!$P$2)+1),1),2),"")</f>
        <v/>
      </c>
      <c r="HP39" s="87" t="str">
        <f t="array" ref="HP39">IFERROR(INDEX(조사표[],SMALL(IF((HR$1=조사표[개체번호])*(HU$1=조사표[줄기번호])*(HM39=조사표[열매마디]),ROW(조사표[조사일자])-ROW(생육조사!$P$2)+1),1),2),"")</f>
        <v/>
      </c>
      <c r="HQ39" s="87" t="str">
        <f t="array" ref="HQ39">IFERROR(INDEX(조사표[],SMALL(IF((HR$1=조사표[개체번호])*(HU$1=조사표[줄기번호])*(HM39=조사표[수확마디]),ROW(조사표[조사일자])-ROW(생육조사!$P$2)+1),1),2),"")</f>
        <v/>
      </c>
      <c r="HR39" s="90"/>
      <c r="HS39" s="90"/>
      <c r="HT39" s="91"/>
      <c r="HU39" s="91"/>
      <c r="HV39" s="91"/>
      <c r="HW39" s="93">
        <v>37</v>
      </c>
      <c r="HX39" s="87" t="str">
        <f t="array" ref="HX39">IFERROR(INDEX(조사표[],SMALL(IF((IB$1=조사표[개체번호])*(IE$1=조사표[줄기번호])*(HW39=조사표[개화마디]),ROW(조사표[조사일자])-ROW(생육조사!$P$2)+1),1),2),"")</f>
        <v/>
      </c>
      <c r="HY39" s="87" t="str">
        <f t="array" ref="HY39">IFERROR(INDEX(조사표[],SMALL(IF((IB$1=조사표[개체번호])*(IE$1=조사표[줄기번호])*(HW39=조사표[착과마디]),ROW(조사표[조사일자])-ROW(생육조사!$P$2)+1),1),2),"")</f>
        <v/>
      </c>
      <c r="HZ39" s="87" t="str">
        <f t="array" ref="HZ39">IFERROR(INDEX(조사표[],SMALL(IF((IB$1=조사표[개체번호])*(IE$1=조사표[줄기번호])*(HW39=조사표[열매마디]),ROW(조사표[조사일자])-ROW(생육조사!$P$2)+1),1),2),"")</f>
        <v/>
      </c>
      <c r="IA39" s="87" t="str">
        <f t="array" ref="IA39">IFERROR(INDEX(조사표[],SMALL(IF((IB$1=조사표[개체번호])*(IE$1=조사표[줄기번호])*(HW39=조사표[수확마디]),ROW(조사표[조사일자])-ROW(생육조사!$P$2)+1),1),2),"")</f>
        <v/>
      </c>
      <c r="IB39" s="90"/>
      <c r="IC39" s="90"/>
      <c r="ID39" s="91"/>
      <c r="IE39" s="91"/>
      <c r="IF39" s="91"/>
      <c r="IG39" s="93">
        <v>37</v>
      </c>
      <c r="IH39" s="87" t="str">
        <f t="array" ref="IH39">IFERROR(INDEX(조사표[],SMALL(IF((IL$1=조사표[개체번호])*(IO$1=조사표[줄기번호])*(IG39=조사표[개화마디]),ROW(조사표[조사일자])-ROW(생육조사!$P$2)+1),1),2),"")</f>
        <v/>
      </c>
      <c r="II39" s="87" t="str">
        <f t="array" ref="II39">IFERROR(INDEX(조사표[],SMALL(IF((IL$1=조사표[개체번호])*(IO$1=조사표[줄기번호])*(IG39=조사표[착과마디]),ROW(조사표[조사일자])-ROW(생육조사!$P$2)+1),1),2),"")</f>
        <v/>
      </c>
      <c r="IJ39" s="87" t="str">
        <f t="array" ref="IJ39">IFERROR(INDEX(조사표[],SMALL(IF((IL$1=조사표[개체번호])*(IO$1=조사표[줄기번호])*(IG39=조사표[열매마디]),ROW(조사표[조사일자])-ROW(생육조사!$P$2)+1),1),2),"")</f>
        <v/>
      </c>
      <c r="IK39" s="87" t="str">
        <f t="array" ref="IK39">IFERROR(INDEX(조사표[],SMALL(IF((IL$1=조사표[개체번호])*(IO$1=조사표[줄기번호])*(IG39=조사표[수확마디]),ROW(조사표[조사일자])-ROW(생육조사!$P$2)+1),1),2),"")</f>
        <v/>
      </c>
      <c r="IL39" s="90"/>
      <c r="IM39" s="90"/>
      <c r="IN39" s="91"/>
      <c r="IO39" s="91"/>
      <c r="IP39" s="91"/>
      <c r="IQ39" s="93">
        <v>37</v>
      </c>
      <c r="IR39" s="87" t="str">
        <f t="array" ref="IR39">IFERROR(INDEX(조사표[],SMALL(IF((IV$1=조사표[개체번호])*(IY$1=조사표[줄기번호])*(IQ39=조사표[개화마디]),ROW(조사표[조사일자])-ROW(생육조사!$P$2)+1),1),2),"")</f>
        <v/>
      </c>
      <c r="IS39" s="87" t="str">
        <f t="array" ref="IS39">IFERROR(INDEX(조사표[],SMALL(IF((IV$1=조사표[개체번호])*(IY$1=조사표[줄기번호])*(IQ39=조사표[착과마디]),ROW(조사표[조사일자])-ROW(생육조사!$P$2)+1),1),2),"")</f>
        <v/>
      </c>
      <c r="IT39" s="87" t="str">
        <f t="array" ref="IT39">IFERROR(INDEX(조사표[],SMALL(IF((IV$1=조사표[개체번호])*(IY$1=조사표[줄기번호])*(IQ39=조사표[열매마디]),ROW(조사표[조사일자])-ROW(생육조사!$P$2)+1),1),2),"")</f>
        <v/>
      </c>
      <c r="IU39" s="87" t="str">
        <f t="array" ref="IU39">IFERROR(INDEX(조사표[],SMALL(IF((IV$1=조사표[개체번호])*(IY$1=조사표[줄기번호])*(IQ39=조사표[수확마디]),ROW(조사표[조사일자])-ROW(생육조사!$P$2)+1),1),2),"")</f>
        <v/>
      </c>
      <c r="IV39" s="90"/>
      <c r="IW39" s="90"/>
      <c r="IX39" s="91"/>
      <c r="IY39" s="91"/>
      <c r="IZ39" s="91"/>
      <c r="JA39" s="93">
        <v>37</v>
      </c>
      <c r="JB39" s="87" t="str">
        <f t="array" ref="JB39">IFERROR(INDEX(조사표[],SMALL(IF((JF$1=조사표[개체번호])*(JI$1=조사표[줄기번호])*(JA39=조사표[개화마디]),ROW(조사표[조사일자])-ROW(생육조사!$P$2)+1),1),2),"")</f>
        <v/>
      </c>
      <c r="JC39" s="87" t="str">
        <f t="array" ref="JC39">IFERROR(INDEX(조사표[],SMALL(IF((JF$1=조사표[개체번호])*(JI$1=조사표[줄기번호])*(JA39=조사표[착과마디]),ROW(조사표[조사일자])-ROW(생육조사!$P$2)+1),1),2),"")</f>
        <v/>
      </c>
      <c r="JD39" s="87" t="str">
        <f t="array" ref="JD39">IFERROR(INDEX(조사표[],SMALL(IF((JF$1=조사표[개체번호])*(JI$1=조사표[줄기번호])*(JA39=조사표[열매마디]),ROW(조사표[조사일자])-ROW(생육조사!$P$2)+1),1),2),"")</f>
        <v/>
      </c>
      <c r="JE39" s="87" t="str">
        <f t="array" ref="JE39">IFERROR(INDEX(조사표[],SMALL(IF((JF$1=조사표[개체번호])*(JI$1=조사표[줄기번호])*(JA39=조사표[수확마디]),ROW(조사표[조사일자])-ROW(생육조사!$P$2)+1),1),2),"")</f>
        <v/>
      </c>
      <c r="JF39" s="90"/>
      <c r="JG39" s="90"/>
      <c r="JH39" s="91"/>
      <c r="JI39" s="91"/>
      <c r="JJ39" s="91"/>
      <c r="JK39" s="93">
        <v>37</v>
      </c>
      <c r="JL39" s="87" t="str">
        <f t="array" ref="JL39">IFERROR(INDEX(조사표[],SMALL(IF((JP$1=조사표[개체번호])*(JS$1=조사표[줄기번호])*(JK39=조사표[개화마디]),ROW(조사표[조사일자])-ROW(생육조사!$P$2)+1),1),2),"")</f>
        <v/>
      </c>
      <c r="JM39" s="87" t="str">
        <f t="array" ref="JM39">IFERROR(INDEX(조사표[],SMALL(IF((JP$1=조사표[개체번호])*(JS$1=조사표[줄기번호])*(JK39=조사표[착과마디]),ROW(조사표[조사일자])-ROW(생육조사!$P$2)+1),1),2),"")</f>
        <v/>
      </c>
      <c r="JN39" s="87" t="str">
        <f t="array" ref="JN39">IFERROR(INDEX(조사표[],SMALL(IF((JP$1=조사표[개체번호])*(JS$1=조사표[줄기번호])*(JK39=조사표[열매마디]),ROW(조사표[조사일자])-ROW(생육조사!$P$2)+1),1),2),"")</f>
        <v/>
      </c>
      <c r="JO39" s="87" t="str">
        <f t="array" ref="JO39">IFERROR(INDEX(조사표[],SMALL(IF((JP$1=조사표[개체번호])*(JS$1=조사표[줄기번호])*(JK39=조사표[수확마디]),ROW(조사표[조사일자])-ROW(생육조사!$P$2)+1),1),2),"")</f>
        <v/>
      </c>
      <c r="JP39" s="90"/>
      <c r="JQ39" s="90"/>
      <c r="JR39" s="91"/>
      <c r="JS39" s="91"/>
      <c r="JT39" s="91"/>
      <c r="JU39" s="93">
        <v>37</v>
      </c>
      <c r="JV39" s="87" t="str">
        <f t="array" ref="JV39">IFERROR(INDEX(조사표[],SMALL(IF((JZ$1=조사표[개체번호])*(KC$1=조사표[줄기번호])*(JU39=조사표[개화마디]),ROW(조사표[조사일자])-ROW(생육조사!$P$2)+1),1),2),"")</f>
        <v/>
      </c>
      <c r="JW39" s="87" t="str">
        <f t="array" ref="JW39">IFERROR(INDEX(조사표[],SMALL(IF((JZ$1=조사표[개체번호])*(KC$1=조사표[줄기번호])*(JU39=조사표[착과마디]),ROW(조사표[조사일자])-ROW(생육조사!$P$2)+1),1),2),"")</f>
        <v/>
      </c>
      <c r="JX39" s="87" t="str">
        <f t="array" ref="JX39">IFERROR(INDEX(조사표[],SMALL(IF((JZ$1=조사표[개체번호])*(KC$1=조사표[줄기번호])*(JU39=조사표[열매마디]),ROW(조사표[조사일자])-ROW(생육조사!$P$2)+1),1),2),"")</f>
        <v/>
      </c>
      <c r="JY39" s="87" t="str">
        <f t="array" ref="JY39">IFERROR(INDEX(조사표[],SMALL(IF((JZ$1=조사표[개체번호])*(KC$1=조사표[줄기번호])*(JU39=조사표[수확마디]),ROW(조사표[조사일자])-ROW(생육조사!$P$2)+1),1),2),"")</f>
        <v/>
      </c>
      <c r="JZ39" s="90"/>
      <c r="KA39" s="90"/>
      <c r="KB39" s="91"/>
      <c r="KC39" s="91"/>
      <c r="KD39" s="91"/>
      <c r="KE39" s="93">
        <v>37</v>
      </c>
      <c r="KF39" s="87" t="str">
        <f t="array" ref="KF39">IFERROR(INDEX(조사표[],SMALL(IF((KJ$1=조사표[개체번호])*(KM$1=조사표[줄기번호])*(KE39=조사표[개화마디]),ROW(조사표[조사일자])-ROW(생육조사!$P$2)+1),1),2),"")</f>
        <v/>
      </c>
      <c r="KG39" s="87" t="str">
        <f t="array" ref="KG39">IFERROR(INDEX(조사표[],SMALL(IF((KJ$1=조사표[개체번호])*(KM$1=조사표[줄기번호])*(KE39=조사표[착과마디]),ROW(조사표[조사일자])-ROW(생육조사!$P$2)+1),1),2),"")</f>
        <v/>
      </c>
      <c r="KH39" s="87" t="str">
        <f t="array" ref="KH39">IFERROR(INDEX(조사표[],SMALL(IF((KJ$1=조사표[개체번호])*(KM$1=조사표[줄기번호])*(KE39=조사표[열매마디]),ROW(조사표[조사일자])-ROW(생육조사!$P$2)+1),1),2),"")</f>
        <v/>
      </c>
      <c r="KI39" s="87" t="str">
        <f t="array" ref="KI39">IFERROR(INDEX(조사표[],SMALL(IF((KJ$1=조사표[개체번호])*(KM$1=조사표[줄기번호])*(KE39=조사표[수확마디]),ROW(조사표[조사일자])-ROW(생육조사!$P$2)+1),1),2),"")</f>
        <v/>
      </c>
      <c r="KJ39" s="90"/>
      <c r="KK39" s="90"/>
      <c r="KL39" s="91"/>
      <c r="KM39" s="91"/>
      <c r="KN39" s="91"/>
    </row>
    <row r="40" spans="1:300">
      <c r="A40" s="15">
        <v>38</v>
      </c>
      <c r="B40" s="6" t="str">
        <f t="array" ref="B40">IFERROR(INDEX(조사표[],SMALL(IF((F$1=조사표[개체번호])*(I$1=조사표[줄기번호])*(A40=조사표[개화마디]),ROW(조사표[조사일자])-ROW(생육조사!$P$2)+1),1),2),"")</f>
        <v/>
      </c>
      <c r="C40" s="6" t="str">
        <f t="array" ref="C40">IFERROR(INDEX(조사표[],SMALL(IF((F$1=조사표[개체번호])*(I$1=조사표[줄기번호])*(A40=조사표[착과마디]),ROW(조사표[조사일자])-ROW(생육조사!$P$2)+1),1),2),"")</f>
        <v/>
      </c>
      <c r="D40" s="6" t="str">
        <f t="array" ref="D40">IFERROR(INDEX(조사표[],SMALL(IF((F$1=조사표[개체번호])*(I$1=조사표[줄기번호])*(A40=조사표[열매마디]),ROW(조사표[조사일자])-ROW(생육조사!$P$2)+1),1),2),"")</f>
        <v/>
      </c>
      <c r="E40" s="6" t="str">
        <f t="array" ref="E40">IFERROR(INDEX(조사표[],SMALL(IF((F$1=조사표[개체번호])*(I$1=조사표[줄기번호])*(A40=조사표[수확마디]),ROW(조사표[조사일자])-ROW(생육조사!$P$2)+1),1),2),"")</f>
        <v/>
      </c>
      <c r="F40" s="19"/>
      <c r="G40" s="19"/>
      <c r="H40" s="20"/>
      <c r="I40" s="20"/>
      <c r="J40" s="20"/>
      <c r="K40" s="86">
        <v>38</v>
      </c>
      <c r="L40" s="6" t="str">
        <f t="array" ref="L40">IFERROR(INDEX(조사표[],SMALL(IF((P$1=조사표[개체번호])*(S$1=조사표[줄기번호])*(K40=조사표[개화마디]),ROW(조사표[조사일자])-ROW(생육조사!$P$2)+1),1),2),"")</f>
        <v/>
      </c>
      <c r="M40" s="6" t="str">
        <f t="array" ref="M40">IFERROR(INDEX(조사표[],SMALL(IF((P$1=조사표[개체번호])*(S$1=조사표[줄기번호])*(K40=조사표[착과마디]),ROW(조사표[조사일자])-ROW(생육조사!$P$2)+1),1),2),"")</f>
        <v/>
      </c>
      <c r="N40" s="6" t="str">
        <f t="array" ref="N40">IFERROR(INDEX(조사표[],SMALL(IF((P$1=조사표[개체번호])*(S$1=조사표[줄기번호])*(K40=조사표[열매마디]),ROW(조사표[조사일자])-ROW(생육조사!$P$2)+1),1),2),"")</f>
        <v/>
      </c>
      <c r="O40" s="6" t="str">
        <f t="array" ref="O40">IFERROR(INDEX(조사표[],SMALL(IF((P$1=조사표[개체번호])*(S$1=조사표[줄기번호])*(K40=조사표[수확마디]),ROW(조사표[조사일자])-ROW(생육조사!$P$2)+1),1),2),"")</f>
        <v/>
      </c>
      <c r="P40" s="19"/>
      <c r="Q40" s="19"/>
      <c r="R40" s="20"/>
      <c r="S40" s="20"/>
      <c r="T40" s="20"/>
      <c r="U40" s="88">
        <v>38</v>
      </c>
      <c r="V40" s="87" t="str">
        <f t="array" ref="V40">IFERROR(INDEX(조사표[],SMALL(IF((Z$1=조사표[개체번호])*(AC$1=조사표[줄기번호])*(U40=조사표[개화마디]),ROW(조사표[조사일자])-ROW(생육조사!$P$2)+1),1),2),"")</f>
        <v/>
      </c>
      <c r="W40" s="87" t="str">
        <f t="array" ref="W40">IFERROR(INDEX(조사표[],SMALL(IF((Z$1=조사표[개체번호])*(AC$1=조사표[줄기번호])*(U40=조사표[착과마디]),ROW(조사표[조사일자])-ROW(생육조사!$P$2)+1),1),2),"")</f>
        <v/>
      </c>
      <c r="X40" s="87" t="str">
        <f t="array" ref="X40">IFERROR(INDEX(조사표[],SMALL(IF((Z$1=조사표[개체번호])*(AC$1=조사표[줄기번호])*(U40=조사표[열매마디]),ROW(조사표[조사일자])-ROW(생육조사!$P$2)+1),1),2),"")</f>
        <v/>
      </c>
      <c r="Y40" s="87" t="str">
        <f t="array" ref="Y40">IFERROR(INDEX(조사표[],SMALL(IF((Z$1=조사표[개체번호])*(AC$1=조사표[줄기번호])*(U40=조사표[수확마디]),ROW(조사표[조사일자])-ROW(생육조사!$P$2)+1),1),2),"")</f>
        <v/>
      </c>
      <c r="Z40" s="90"/>
      <c r="AA40" s="90"/>
      <c r="AB40" s="91"/>
      <c r="AC40" s="91"/>
      <c r="AD40" s="91"/>
      <c r="AE40" s="88">
        <v>38</v>
      </c>
      <c r="AF40" s="87" t="str">
        <f t="array" ref="AF40">IFERROR(INDEX(조사표[],SMALL(IF((AJ$1=조사표[개체번호])*(AM$1=조사표[줄기번호])*(AE40=조사표[개화마디]),ROW(조사표[조사일자])-ROW(생육조사!$P$2)+1),1),2),"")</f>
        <v/>
      </c>
      <c r="AG40" s="87" t="str">
        <f t="array" ref="AG40">IFERROR(INDEX(조사표[],SMALL(IF((AJ$1=조사표[개체번호])*(AM$1=조사표[줄기번호])*(AE40=조사표[착과마디]),ROW(조사표[조사일자])-ROW(생육조사!$P$2)+1),1),2),"")</f>
        <v/>
      </c>
      <c r="AH40" s="87" t="str">
        <f t="array" ref="AH40">IFERROR(INDEX(조사표[],SMALL(IF((AJ$1=조사표[개체번호])*(AM$1=조사표[줄기번호])*(AE40=조사표[열매마디]),ROW(조사표[조사일자])-ROW(생육조사!$P$2)+1),1),2),"")</f>
        <v/>
      </c>
      <c r="AI40" s="87" t="str">
        <f t="array" ref="AI40">IFERROR(INDEX(조사표[],SMALL(IF((AJ$1=조사표[개체번호])*(AM$1=조사표[줄기번호])*(AE40=조사표[수확마디]),ROW(조사표[조사일자])-ROW(생육조사!$P$2)+1),1),2),"")</f>
        <v/>
      </c>
      <c r="AJ40" s="90"/>
      <c r="AK40" s="90"/>
      <c r="AL40" s="91"/>
      <c r="AM40" s="91"/>
      <c r="AN40" s="91"/>
      <c r="AO40" s="88">
        <v>38</v>
      </c>
      <c r="AP40" s="87" t="str">
        <f t="array" ref="AP40">IFERROR(INDEX(조사표[],SMALL(IF((AT$1=조사표[개체번호])*(AW$1=조사표[줄기번호])*(AO40=조사표[개화마디]),ROW(조사표[조사일자])-ROW(생육조사!$P$2)+1),1),2),"")</f>
        <v/>
      </c>
      <c r="AQ40" s="87" t="str">
        <f t="array" ref="AQ40">IFERROR(INDEX(조사표[],SMALL(IF((AT$1=조사표[개체번호])*(AW$1=조사표[줄기번호])*(AO40=조사표[착과마디]),ROW(조사표[조사일자])-ROW(생육조사!$P$2)+1),1),2),"")</f>
        <v/>
      </c>
      <c r="AR40" s="87" t="str">
        <f t="array" ref="AR40">IFERROR(INDEX(조사표[],SMALL(IF((AT$1=조사표[개체번호])*(AW$1=조사표[줄기번호])*(AO40=조사표[열매마디]),ROW(조사표[조사일자])-ROW(생육조사!$P$2)+1),1),2),"")</f>
        <v/>
      </c>
      <c r="AS40" s="87" t="str">
        <f t="array" ref="AS40">IFERROR(INDEX(조사표[],SMALL(IF((AT$1=조사표[개체번호])*(AW$1=조사표[줄기번호])*(AO40=조사표[수확마디]),ROW(조사표[조사일자])-ROW(생육조사!$P$2)+1),1),2),"")</f>
        <v/>
      </c>
      <c r="AT40" s="90"/>
      <c r="AU40" s="90"/>
      <c r="AV40" s="91"/>
      <c r="AW40" s="91"/>
      <c r="AX40" s="91"/>
      <c r="AY40" s="88">
        <v>38</v>
      </c>
      <c r="AZ40" s="87" t="str">
        <f t="array" ref="AZ40">IFERROR(INDEX(조사표[],SMALL(IF((BD$1=조사표[개체번호])*(BG$1=조사표[줄기번호])*(AY40=조사표[개화마디]),ROW(조사표[조사일자])-ROW(생육조사!$P$2)+1),1),2),"")</f>
        <v/>
      </c>
      <c r="BA40" s="87" t="str">
        <f t="array" ref="BA40">IFERROR(INDEX(조사표[],SMALL(IF((BD$1=조사표[개체번호])*(BG$1=조사표[줄기번호])*(AY40=조사표[착과마디]),ROW(조사표[조사일자])-ROW(생육조사!$P$2)+1),1),2),"")</f>
        <v/>
      </c>
      <c r="BB40" s="87" t="str">
        <f t="array" ref="BB40">IFERROR(INDEX(조사표[],SMALL(IF((BD$1=조사표[개체번호])*(BG$1=조사표[줄기번호])*(AY40=조사표[열매마디]),ROW(조사표[조사일자])-ROW(생육조사!$P$2)+1),1),2),"")</f>
        <v/>
      </c>
      <c r="BC40" s="87" t="str">
        <f t="array" ref="BC40">IFERROR(INDEX(조사표[],SMALL(IF((BD$1=조사표[개체번호])*(BG$1=조사표[줄기번호])*(AY40=조사표[수확마디]),ROW(조사표[조사일자])-ROW(생육조사!$P$2)+1),1),2),"")</f>
        <v/>
      </c>
      <c r="BD40" s="90"/>
      <c r="BE40" s="90"/>
      <c r="BF40" s="91"/>
      <c r="BG40" s="91"/>
      <c r="BH40" s="91"/>
      <c r="BI40" s="88">
        <v>38</v>
      </c>
      <c r="BJ40" s="87" t="str">
        <f t="array" ref="BJ40">IFERROR(INDEX(조사표[],SMALL(IF((BN$1=조사표[개체번호])*(BQ$1=조사표[줄기번호])*(BI40=조사표[개화마디]),ROW(조사표[조사일자])-ROW(생육조사!$P$2)+1),1),2),"")</f>
        <v/>
      </c>
      <c r="BK40" s="87" t="str">
        <f t="array" ref="BK40">IFERROR(INDEX(조사표[],SMALL(IF((BN$1=조사표[개체번호])*(BQ$1=조사표[줄기번호])*(BI40=조사표[착과마디]),ROW(조사표[조사일자])-ROW(생육조사!$P$2)+1),1),2),"")</f>
        <v/>
      </c>
      <c r="BL40" s="87" t="str">
        <f t="array" ref="BL40">IFERROR(INDEX(조사표[],SMALL(IF((BN$1=조사표[개체번호])*(BQ$1=조사표[줄기번호])*(BI40=조사표[열매마디]),ROW(조사표[조사일자])-ROW(생육조사!$P$2)+1),1),2),"")</f>
        <v/>
      </c>
      <c r="BM40" s="87" t="str">
        <f t="array" ref="BM40">IFERROR(INDEX(조사표[],SMALL(IF((BN$1=조사표[개체번호])*(BQ$1=조사표[줄기번호])*(BI40=조사표[수확마디]),ROW(조사표[조사일자])-ROW(생육조사!$P$2)+1),1),2),"")</f>
        <v/>
      </c>
      <c r="BN40" s="90"/>
      <c r="BO40" s="90"/>
      <c r="BP40" s="91"/>
      <c r="BQ40" s="91"/>
      <c r="BR40" s="91"/>
      <c r="BS40" s="88">
        <v>38</v>
      </c>
      <c r="BT40" s="87" t="str">
        <f t="array" ref="BT40">IFERROR(INDEX(조사표[],SMALL(IF((BX$1=조사표[개체번호])*(CA$1=조사표[줄기번호])*(BS40=조사표[개화마디]),ROW(조사표[조사일자])-ROW(생육조사!$P$2)+1),1),2),"")</f>
        <v/>
      </c>
      <c r="BU40" s="87" t="str">
        <f t="array" ref="BU40">IFERROR(INDEX(조사표[],SMALL(IF((BX$1=조사표[개체번호])*(CA$1=조사표[줄기번호])*(BS40=조사표[착과마디]),ROW(조사표[조사일자])-ROW(생육조사!$P$2)+1),1),2),"")</f>
        <v/>
      </c>
      <c r="BV40" s="87" t="str">
        <f t="array" ref="BV40">IFERROR(INDEX(조사표[],SMALL(IF((BX$1=조사표[개체번호])*(CA$1=조사표[줄기번호])*(BS40=조사표[열매마디]),ROW(조사표[조사일자])-ROW(생육조사!$P$2)+1),1),2),"")</f>
        <v/>
      </c>
      <c r="BW40" s="87" t="str">
        <f t="array" ref="BW40">IFERROR(INDEX(조사표[],SMALL(IF((BX$1=조사표[개체번호])*(CA$1=조사표[줄기번호])*(BS40=조사표[수확마디]),ROW(조사표[조사일자])-ROW(생육조사!$P$2)+1),1),2),"")</f>
        <v/>
      </c>
      <c r="BX40" s="90"/>
      <c r="BY40" s="90"/>
      <c r="BZ40" s="91"/>
      <c r="CA40" s="91"/>
      <c r="CB40" s="91"/>
      <c r="CC40" s="88">
        <v>38</v>
      </c>
      <c r="CD40" s="87" t="str">
        <f t="array" ref="CD40">IFERROR(INDEX(조사표[],SMALL(IF((CH$1=조사표[개체번호])*(CK$1=조사표[줄기번호])*(CC40=조사표[개화마디]),ROW(조사표[조사일자])-ROW(생육조사!$P$2)+1),1),2),"")</f>
        <v/>
      </c>
      <c r="CE40" s="87" t="str">
        <f t="array" ref="CE40">IFERROR(INDEX(조사표[],SMALL(IF((CH$1=조사표[개체번호])*(CK$1=조사표[줄기번호])*(CC40=조사표[착과마디]),ROW(조사표[조사일자])-ROW(생육조사!$P$2)+1),1),2),"")</f>
        <v/>
      </c>
      <c r="CF40" s="87" t="str">
        <f t="array" ref="CF40">IFERROR(INDEX(조사표[],SMALL(IF((CH$1=조사표[개체번호])*(CK$1=조사표[줄기번호])*(CC40=조사표[열매마디]),ROW(조사표[조사일자])-ROW(생육조사!$P$2)+1),1),2),"")</f>
        <v/>
      </c>
      <c r="CG40" s="87" t="str">
        <f t="array" ref="CG40">IFERROR(INDEX(조사표[],SMALL(IF((CH$1=조사표[개체번호])*(CK$1=조사표[줄기번호])*(CC40=조사표[수확마디]),ROW(조사표[조사일자])-ROW(생육조사!$P$2)+1),1),2),"")</f>
        <v/>
      </c>
      <c r="CH40" s="90"/>
      <c r="CI40" s="90"/>
      <c r="CJ40" s="91"/>
      <c r="CK40" s="91"/>
      <c r="CL40" s="91"/>
      <c r="CM40" s="88">
        <v>38</v>
      </c>
      <c r="CN40" s="87" t="str">
        <f t="array" ref="CN40">IFERROR(INDEX(조사표[],SMALL(IF((CR$1=조사표[개체번호])*(CU$1=조사표[줄기번호])*(CM40=조사표[개화마디]),ROW(조사표[조사일자])-ROW(생육조사!$P$2)+1),1),2),"")</f>
        <v/>
      </c>
      <c r="CO40" s="87" t="str">
        <f t="array" ref="CO40">IFERROR(INDEX(조사표[],SMALL(IF((CR$1=조사표[개체번호])*(CU$1=조사표[줄기번호])*(CM40=조사표[착과마디]),ROW(조사표[조사일자])-ROW(생육조사!$P$2)+1),1),2),"")</f>
        <v/>
      </c>
      <c r="CP40" s="87" t="str">
        <f t="array" ref="CP40">IFERROR(INDEX(조사표[],SMALL(IF((CR$1=조사표[개체번호])*(CU$1=조사표[줄기번호])*(CM40=조사표[열매마디]),ROW(조사표[조사일자])-ROW(생육조사!$P$2)+1),1),2),"")</f>
        <v/>
      </c>
      <c r="CQ40" s="87" t="str">
        <f t="array" ref="CQ40">IFERROR(INDEX(조사표[],SMALL(IF((CR$1=조사표[개체번호])*(CU$1=조사표[줄기번호])*(CM40=조사표[수확마디]),ROW(조사표[조사일자])-ROW(생육조사!$P$2)+1),1),2),"")</f>
        <v/>
      </c>
      <c r="CR40" s="90"/>
      <c r="CS40" s="90"/>
      <c r="CT40" s="91"/>
      <c r="CU40" s="91"/>
      <c r="CV40" s="91"/>
      <c r="CW40" s="88">
        <v>38</v>
      </c>
      <c r="CX40" s="87" t="str">
        <f t="array" ref="CX40">IFERROR(INDEX(조사표[],SMALL(IF((DB$1=조사표[개체번호])*(DE$1=조사표[줄기번호])*(CW40=조사표[개화마디]),ROW(조사표[조사일자])-ROW(생육조사!$P$2)+1),1),2),"")</f>
        <v/>
      </c>
      <c r="CY40" s="87" t="str">
        <f t="array" ref="CY40">IFERROR(INDEX(조사표[],SMALL(IF((DB$1=조사표[개체번호])*(DE$1=조사표[줄기번호])*(CW40=조사표[착과마디]),ROW(조사표[조사일자])-ROW(생육조사!$P$2)+1),1),2),"")</f>
        <v/>
      </c>
      <c r="CZ40" s="87" t="str">
        <f t="array" ref="CZ40">IFERROR(INDEX(조사표[],SMALL(IF((DB$1=조사표[개체번호])*(DE$1=조사표[줄기번호])*(CW40=조사표[열매마디]),ROW(조사표[조사일자])-ROW(생육조사!$P$2)+1),1),2),"")</f>
        <v/>
      </c>
      <c r="DA40" s="87" t="str">
        <f t="array" ref="DA40">IFERROR(INDEX(조사표[],SMALL(IF((DB$1=조사표[개체번호])*(DE$1=조사표[줄기번호])*(CW40=조사표[수확마디]),ROW(조사표[조사일자])-ROW(생육조사!$P$2)+1),1),2),"")</f>
        <v/>
      </c>
      <c r="DB40" s="90"/>
      <c r="DC40" s="90"/>
      <c r="DD40" s="91"/>
      <c r="DE40" s="91"/>
      <c r="DF40" s="91"/>
      <c r="DG40" s="88">
        <v>38</v>
      </c>
      <c r="DH40" s="87" t="str">
        <f t="array" ref="DH40">IFERROR(INDEX(조사표[],SMALL(IF((DL$1=조사표[개체번호])*(DO$1=조사표[줄기번호])*(DG40=조사표[개화마디]),ROW(조사표[조사일자])-ROW(생육조사!$P$2)+1),1),2),"")</f>
        <v/>
      </c>
      <c r="DI40" s="87" t="str">
        <f t="array" ref="DI40">IFERROR(INDEX(조사표[],SMALL(IF((DL$1=조사표[개체번호])*(DO$1=조사표[줄기번호])*(DG40=조사표[착과마디]),ROW(조사표[조사일자])-ROW(생육조사!$P$2)+1),1),2),"")</f>
        <v/>
      </c>
      <c r="DJ40" s="87" t="str">
        <f t="array" ref="DJ40">IFERROR(INDEX(조사표[],SMALL(IF((DL$1=조사표[개체번호])*(DO$1=조사표[줄기번호])*(DG40=조사표[열매마디]),ROW(조사표[조사일자])-ROW(생육조사!$P$2)+1),1),2),"")</f>
        <v/>
      </c>
      <c r="DK40" s="87" t="str">
        <f t="array" ref="DK40">IFERROR(INDEX(조사표[],SMALL(IF((DL$1=조사표[개체번호])*(DO$1=조사표[줄기번호])*(DG40=조사표[수확마디]),ROW(조사표[조사일자])-ROW(생육조사!$P$2)+1),1),2),"")</f>
        <v/>
      </c>
      <c r="DL40" s="90"/>
      <c r="DM40" s="90"/>
      <c r="DN40" s="91"/>
      <c r="DO40" s="91"/>
      <c r="DP40" s="91"/>
      <c r="DQ40" s="88">
        <v>38</v>
      </c>
      <c r="DR40" s="87" t="str">
        <f t="array" ref="DR40">IFERROR(INDEX(조사표[],SMALL(IF((DV$1=조사표[개체번호])*(DY$1=조사표[줄기번호])*(DQ40=조사표[개화마디]),ROW(조사표[조사일자])-ROW(생육조사!$P$2)+1),1),2),"")</f>
        <v/>
      </c>
      <c r="DS40" s="87" t="str">
        <f t="array" ref="DS40">IFERROR(INDEX(조사표[],SMALL(IF((DV$1=조사표[개체번호])*(DY$1=조사표[줄기번호])*(DQ40=조사표[착과마디]),ROW(조사표[조사일자])-ROW(생육조사!$P$2)+1),1),2),"")</f>
        <v/>
      </c>
      <c r="DT40" s="87" t="str">
        <f t="array" ref="DT40">IFERROR(INDEX(조사표[],SMALL(IF((DV$1=조사표[개체번호])*(DY$1=조사표[줄기번호])*(DQ40=조사표[열매마디]),ROW(조사표[조사일자])-ROW(생육조사!$P$2)+1),1),2),"")</f>
        <v/>
      </c>
      <c r="DU40" s="87" t="str">
        <f t="array" ref="DU40">IFERROR(INDEX(조사표[],SMALL(IF((DV$1=조사표[개체번호])*(DY$1=조사표[줄기번호])*(DQ40=조사표[수확마디]),ROW(조사표[조사일자])-ROW(생육조사!$P$2)+1),1),2),"")</f>
        <v/>
      </c>
      <c r="DV40" s="90"/>
      <c r="DW40" s="90"/>
      <c r="DX40" s="91"/>
      <c r="DY40" s="91"/>
      <c r="DZ40" s="91"/>
      <c r="EA40" s="88">
        <v>38</v>
      </c>
      <c r="EB40" s="87" t="str">
        <f t="array" ref="EB40">IFERROR(INDEX(조사표[],SMALL(IF((EF$1=조사표[개체번호])*(EI$1=조사표[줄기번호])*(EA40=조사표[개화마디]),ROW(조사표[조사일자])-ROW(생육조사!$P$2)+1),1),2),"")</f>
        <v/>
      </c>
      <c r="EC40" s="87" t="str">
        <f t="array" ref="EC40">IFERROR(INDEX(조사표[],SMALL(IF((EF$1=조사표[개체번호])*(EI$1=조사표[줄기번호])*(EA40=조사표[착과마디]),ROW(조사표[조사일자])-ROW(생육조사!$P$2)+1),1),2),"")</f>
        <v/>
      </c>
      <c r="ED40" s="87" t="str">
        <f t="array" ref="ED40">IFERROR(INDEX(조사표[],SMALL(IF((EF$1=조사표[개체번호])*(EI$1=조사표[줄기번호])*(EA40=조사표[열매마디]),ROW(조사표[조사일자])-ROW(생육조사!$P$2)+1),1),2),"")</f>
        <v/>
      </c>
      <c r="EE40" s="87" t="str">
        <f t="array" ref="EE40">IFERROR(INDEX(조사표[],SMALL(IF((EF$1=조사표[개체번호])*(EI$1=조사표[줄기번호])*(EA40=조사표[수확마디]),ROW(조사표[조사일자])-ROW(생육조사!$P$2)+1),1),2),"")</f>
        <v/>
      </c>
      <c r="EF40" s="90"/>
      <c r="EG40" s="90"/>
      <c r="EH40" s="91"/>
      <c r="EI40" s="91"/>
      <c r="EJ40" s="91"/>
      <c r="EK40" s="88">
        <v>38</v>
      </c>
      <c r="EL40" s="87" t="str">
        <f t="array" ref="EL40">IFERROR(INDEX(조사표[],SMALL(IF((EP$1=조사표[개체번호])*(ES$1=조사표[줄기번호])*(EK40=조사표[개화마디]),ROW(조사표[조사일자])-ROW(생육조사!$P$2)+1),1),2),"")</f>
        <v/>
      </c>
      <c r="EM40" s="87" t="str">
        <f t="array" ref="EM40">IFERROR(INDEX(조사표[],SMALL(IF((EP$1=조사표[개체번호])*(ES$1=조사표[줄기번호])*(EK40=조사표[착과마디]),ROW(조사표[조사일자])-ROW(생육조사!$P$2)+1),1),2),"")</f>
        <v/>
      </c>
      <c r="EN40" s="87" t="str">
        <f t="array" ref="EN40">IFERROR(INDEX(조사표[],SMALL(IF((EP$1=조사표[개체번호])*(ES$1=조사표[줄기번호])*(EK40=조사표[열매마디]),ROW(조사표[조사일자])-ROW(생육조사!$P$2)+1),1),2),"")</f>
        <v/>
      </c>
      <c r="EO40" s="87" t="str">
        <f t="array" ref="EO40">IFERROR(INDEX(조사표[],SMALL(IF((EP$1=조사표[개체번호])*(ES$1=조사표[줄기번호])*(EK40=조사표[수확마디]),ROW(조사표[조사일자])-ROW(생육조사!$P$2)+1),1),2),"")</f>
        <v/>
      </c>
      <c r="EP40" s="90"/>
      <c r="EQ40" s="90"/>
      <c r="ER40" s="91"/>
      <c r="ES40" s="91"/>
      <c r="ET40" s="91"/>
      <c r="EU40" s="88">
        <v>38</v>
      </c>
      <c r="EV40" s="87" t="str">
        <f t="array" ref="EV40">IFERROR(INDEX(조사표[],SMALL(IF((EZ$1=조사표[개체번호])*(FC$1=조사표[줄기번호])*(EU40=조사표[개화마디]),ROW(조사표[조사일자])-ROW(생육조사!$P$2)+1),1),2),"")</f>
        <v/>
      </c>
      <c r="EW40" s="87" t="str">
        <f t="array" ref="EW40">IFERROR(INDEX(조사표[],SMALL(IF((EZ$1=조사표[개체번호])*(FC$1=조사표[줄기번호])*(EU40=조사표[착과마디]),ROW(조사표[조사일자])-ROW(생육조사!$P$2)+1),1),2),"")</f>
        <v/>
      </c>
      <c r="EX40" s="87" t="str">
        <f t="array" ref="EX40">IFERROR(INDEX(조사표[],SMALL(IF((EZ$1=조사표[개체번호])*(FC$1=조사표[줄기번호])*(EU40=조사표[열매마디]),ROW(조사표[조사일자])-ROW(생육조사!$P$2)+1),1),2),"")</f>
        <v/>
      </c>
      <c r="EY40" s="87" t="str">
        <f t="array" ref="EY40">IFERROR(INDEX(조사표[],SMALL(IF((EZ$1=조사표[개체번호])*(FC$1=조사표[줄기번호])*(EU40=조사표[수확마디]),ROW(조사표[조사일자])-ROW(생육조사!$P$2)+1),1),2),"")</f>
        <v/>
      </c>
      <c r="EZ40" s="90"/>
      <c r="FA40" s="90"/>
      <c r="FB40" s="91"/>
      <c r="FC40" s="91"/>
      <c r="FD40" s="91"/>
      <c r="FE40" s="88">
        <v>38</v>
      </c>
      <c r="FF40" s="87" t="str">
        <f t="array" ref="FF40">IFERROR(INDEX(조사표[],SMALL(IF((FJ$1=조사표[개체번호])*(FM$1=조사표[줄기번호])*(FE40=조사표[개화마디]),ROW(조사표[조사일자])-ROW(생육조사!$P$2)+1),1),2),"")</f>
        <v/>
      </c>
      <c r="FG40" s="87" t="str">
        <f t="array" ref="FG40">IFERROR(INDEX(조사표[],SMALL(IF((FJ$1=조사표[개체번호])*(FM$1=조사표[줄기번호])*(FE40=조사표[착과마디]),ROW(조사표[조사일자])-ROW(생육조사!$P$2)+1),1),2),"")</f>
        <v/>
      </c>
      <c r="FH40" s="87" t="str">
        <f t="array" ref="FH40">IFERROR(INDEX(조사표[],SMALL(IF((FJ$1=조사표[개체번호])*(FM$1=조사표[줄기번호])*(FE40=조사표[열매마디]),ROW(조사표[조사일자])-ROW(생육조사!$P$2)+1),1),2),"")</f>
        <v/>
      </c>
      <c r="FI40" s="87" t="str">
        <f t="array" ref="FI40">IFERROR(INDEX(조사표[],SMALL(IF((FJ$1=조사표[개체번호])*(FM$1=조사표[줄기번호])*(FE40=조사표[수확마디]),ROW(조사표[조사일자])-ROW(생육조사!$P$2)+1),1),2),"")</f>
        <v/>
      </c>
      <c r="FJ40" s="90"/>
      <c r="FK40" s="90"/>
      <c r="FL40" s="91"/>
      <c r="FM40" s="91"/>
      <c r="FN40" s="91"/>
      <c r="FO40" s="88">
        <v>38</v>
      </c>
      <c r="FP40" s="87" t="str">
        <f t="array" ref="FP40">IFERROR(INDEX(조사표[],SMALL(IF((FT$1=조사표[개체번호])*(FW$1=조사표[줄기번호])*(FO40=조사표[개화마디]),ROW(조사표[조사일자])-ROW(생육조사!$P$2)+1),1),2),"")</f>
        <v/>
      </c>
      <c r="FQ40" s="87" t="str">
        <f t="array" ref="FQ40">IFERROR(INDEX(조사표[],SMALL(IF((FT$1=조사표[개체번호])*(FW$1=조사표[줄기번호])*(FO40=조사표[착과마디]),ROW(조사표[조사일자])-ROW(생육조사!$P$2)+1),1),2),"")</f>
        <v/>
      </c>
      <c r="FR40" s="87" t="str">
        <f t="array" ref="FR40">IFERROR(INDEX(조사표[],SMALL(IF((FT$1=조사표[개체번호])*(FW$1=조사표[줄기번호])*(FO40=조사표[열매마디]),ROW(조사표[조사일자])-ROW(생육조사!$P$2)+1),1),2),"")</f>
        <v/>
      </c>
      <c r="FS40" s="87" t="str">
        <f t="array" ref="FS40">IFERROR(INDEX(조사표[],SMALL(IF((FT$1=조사표[개체번호])*(FW$1=조사표[줄기번호])*(FO40=조사표[수확마디]),ROW(조사표[조사일자])-ROW(생육조사!$P$2)+1),1),2),"")</f>
        <v/>
      </c>
      <c r="FT40" s="90"/>
      <c r="FU40" s="90"/>
      <c r="FV40" s="91"/>
      <c r="FW40" s="91"/>
      <c r="FX40" s="91"/>
      <c r="FY40" s="88">
        <v>38</v>
      </c>
      <c r="FZ40" s="87" t="str">
        <f t="array" ref="FZ40">IFERROR(INDEX(조사표[],SMALL(IF((GD$1=조사표[개체번호])*(GG$1=조사표[줄기번호])*(FY40=조사표[개화마디]),ROW(조사표[조사일자])-ROW(생육조사!$P$2)+1),1),2),"")</f>
        <v/>
      </c>
      <c r="GA40" s="87" t="str">
        <f t="array" ref="GA40">IFERROR(INDEX(조사표[],SMALL(IF((GD$1=조사표[개체번호])*(GG$1=조사표[줄기번호])*(FY40=조사표[착과마디]),ROW(조사표[조사일자])-ROW(생육조사!$P$2)+1),1),2),"")</f>
        <v/>
      </c>
      <c r="GB40" s="87" t="str">
        <f t="array" ref="GB40">IFERROR(INDEX(조사표[],SMALL(IF((GD$1=조사표[개체번호])*(GG$1=조사표[줄기번호])*(FY40=조사표[열매마디]),ROW(조사표[조사일자])-ROW(생육조사!$P$2)+1),1),2),"")</f>
        <v/>
      </c>
      <c r="GC40" s="87" t="str">
        <f t="array" ref="GC40">IFERROR(INDEX(조사표[],SMALL(IF((GD$1=조사표[개체번호])*(GG$1=조사표[줄기번호])*(FY40=조사표[수확마디]),ROW(조사표[조사일자])-ROW(생육조사!$P$2)+1),1),2),"")</f>
        <v/>
      </c>
      <c r="GD40" s="90"/>
      <c r="GE40" s="90"/>
      <c r="GF40" s="91"/>
      <c r="GG40" s="91"/>
      <c r="GH40" s="91"/>
      <c r="GI40" s="88">
        <v>38</v>
      </c>
      <c r="GJ40" s="87" t="str">
        <f t="array" ref="GJ40">IFERROR(INDEX(조사표[],SMALL(IF((GN$1=조사표[개체번호])*(GQ$1=조사표[줄기번호])*(GI40=조사표[개화마디]),ROW(조사표[조사일자])-ROW(생육조사!$P$2)+1),1),2),"")</f>
        <v/>
      </c>
      <c r="GK40" s="87" t="str">
        <f t="array" ref="GK40">IFERROR(INDEX(조사표[],SMALL(IF((GN$1=조사표[개체번호])*(GQ$1=조사표[줄기번호])*(GI40=조사표[착과마디]),ROW(조사표[조사일자])-ROW(생육조사!$P$2)+1),1),2),"")</f>
        <v/>
      </c>
      <c r="GL40" s="87" t="str">
        <f t="array" ref="GL40">IFERROR(INDEX(조사표[],SMALL(IF((GN$1=조사표[개체번호])*(GQ$1=조사표[줄기번호])*(GI40=조사표[열매마디]),ROW(조사표[조사일자])-ROW(생육조사!$P$2)+1),1),2),"")</f>
        <v/>
      </c>
      <c r="GM40" s="87" t="str">
        <f t="array" ref="GM40">IFERROR(INDEX(조사표[],SMALL(IF((GN$1=조사표[개체번호])*(GQ$1=조사표[줄기번호])*(GI40=조사표[수확마디]),ROW(조사표[조사일자])-ROW(생육조사!$P$2)+1),1),2),"")</f>
        <v/>
      </c>
      <c r="GN40" s="90"/>
      <c r="GO40" s="90"/>
      <c r="GP40" s="91"/>
      <c r="GQ40" s="91"/>
      <c r="GR40" s="91"/>
      <c r="GS40" s="88">
        <v>38</v>
      </c>
      <c r="GT40" s="87" t="str">
        <f t="array" ref="GT40">IFERROR(INDEX(조사표[],SMALL(IF((GX$1=조사표[개체번호])*(HA$1=조사표[줄기번호])*(GS40=조사표[개화마디]),ROW(조사표[조사일자])-ROW(생육조사!$P$2)+1),1),2),"")</f>
        <v/>
      </c>
      <c r="GU40" s="87" t="str">
        <f t="array" ref="GU40">IFERROR(INDEX(조사표[],SMALL(IF((GX$1=조사표[개체번호])*(HA$1=조사표[줄기번호])*(GS40=조사표[착과마디]),ROW(조사표[조사일자])-ROW(생육조사!$P$2)+1),1),2),"")</f>
        <v/>
      </c>
      <c r="GV40" s="87" t="str">
        <f t="array" ref="GV40">IFERROR(INDEX(조사표[],SMALL(IF((GX$1=조사표[개체번호])*(HA$1=조사표[줄기번호])*(GS40=조사표[열매마디]),ROW(조사표[조사일자])-ROW(생육조사!$P$2)+1),1),2),"")</f>
        <v/>
      </c>
      <c r="GW40" s="87" t="str">
        <f t="array" ref="GW40">IFERROR(INDEX(조사표[],SMALL(IF((GX$1=조사표[개체번호])*(HA$1=조사표[줄기번호])*(GS40=조사표[수확마디]),ROW(조사표[조사일자])-ROW(생육조사!$P$2)+1),1),2),"")</f>
        <v/>
      </c>
      <c r="GX40" s="90"/>
      <c r="GY40" s="90"/>
      <c r="GZ40" s="91"/>
      <c r="HA40" s="91"/>
      <c r="HB40" s="91"/>
      <c r="HC40" s="88">
        <v>38</v>
      </c>
      <c r="HD40" s="87" t="str">
        <f t="array" ref="HD40">IFERROR(INDEX(조사표[],SMALL(IF((HH$1=조사표[개체번호])*(HK$1=조사표[줄기번호])*(HC40=조사표[개화마디]),ROW(조사표[조사일자])-ROW(생육조사!$P$2)+1),1),2),"")</f>
        <v/>
      </c>
      <c r="HE40" s="87" t="str">
        <f t="array" ref="HE40">IFERROR(INDEX(조사표[],SMALL(IF((HH$1=조사표[개체번호])*(HK$1=조사표[줄기번호])*(HC40=조사표[착과마디]),ROW(조사표[조사일자])-ROW(생육조사!$P$2)+1),1),2),"")</f>
        <v/>
      </c>
      <c r="HF40" s="87" t="str">
        <f t="array" ref="HF40">IFERROR(INDEX(조사표[],SMALL(IF((HH$1=조사표[개체번호])*(HK$1=조사표[줄기번호])*(HC40=조사표[열매마디]),ROW(조사표[조사일자])-ROW(생육조사!$P$2)+1),1),2),"")</f>
        <v/>
      </c>
      <c r="HG40" s="87" t="str">
        <f t="array" ref="HG40">IFERROR(INDEX(조사표[],SMALL(IF((HH$1=조사표[개체번호])*(HK$1=조사표[줄기번호])*(HC40=조사표[수확마디]),ROW(조사표[조사일자])-ROW(생육조사!$P$2)+1),1),2),"")</f>
        <v/>
      </c>
      <c r="HH40" s="90"/>
      <c r="HI40" s="90"/>
      <c r="HJ40" s="91"/>
      <c r="HK40" s="91"/>
      <c r="HL40" s="91"/>
      <c r="HM40" s="93">
        <v>38</v>
      </c>
      <c r="HN40" s="87" t="str">
        <f t="array" ref="HN40">IFERROR(INDEX(조사표[],SMALL(IF((HR$1=조사표[개체번호])*(HU$1=조사표[줄기번호])*(HM40=조사표[개화마디]),ROW(조사표[조사일자])-ROW(생육조사!$P$2)+1),1),2),"")</f>
        <v/>
      </c>
      <c r="HO40" s="87" t="str">
        <f t="array" ref="HO40">IFERROR(INDEX(조사표[],SMALL(IF((HR$1=조사표[개체번호])*(HU$1=조사표[줄기번호])*(HM40=조사표[착과마디]),ROW(조사표[조사일자])-ROW(생육조사!$P$2)+1),1),2),"")</f>
        <v/>
      </c>
      <c r="HP40" s="87" t="str">
        <f t="array" ref="HP40">IFERROR(INDEX(조사표[],SMALL(IF((HR$1=조사표[개체번호])*(HU$1=조사표[줄기번호])*(HM40=조사표[열매마디]),ROW(조사표[조사일자])-ROW(생육조사!$P$2)+1),1),2),"")</f>
        <v/>
      </c>
      <c r="HQ40" s="87" t="str">
        <f t="array" ref="HQ40">IFERROR(INDEX(조사표[],SMALL(IF((HR$1=조사표[개체번호])*(HU$1=조사표[줄기번호])*(HM40=조사표[수확마디]),ROW(조사표[조사일자])-ROW(생육조사!$P$2)+1),1),2),"")</f>
        <v/>
      </c>
      <c r="HR40" s="90"/>
      <c r="HS40" s="90"/>
      <c r="HT40" s="91"/>
      <c r="HU40" s="91"/>
      <c r="HV40" s="91"/>
      <c r="HW40" s="93">
        <v>38</v>
      </c>
      <c r="HX40" s="87" t="str">
        <f t="array" ref="HX40">IFERROR(INDEX(조사표[],SMALL(IF((IB$1=조사표[개체번호])*(IE$1=조사표[줄기번호])*(HW40=조사표[개화마디]),ROW(조사표[조사일자])-ROW(생육조사!$P$2)+1),1),2),"")</f>
        <v/>
      </c>
      <c r="HY40" s="87" t="str">
        <f t="array" ref="HY40">IFERROR(INDEX(조사표[],SMALL(IF((IB$1=조사표[개체번호])*(IE$1=조사표[줄기번호])*(HW40=조사표[착과마디]),ROW(조사표[조사일자])-ROW(생육조사!$P$2)+1),1),2),"")</f>
        <v/>
      </c>
      <c r="HZ40" s="87" t="str">
        <f t="array" ref="HZ40">IFERROR(INDEX(조사표[],SMALL(IF((IB$1=조사표[개체번호])*(IE$1=조사표[줄기번호])*(HW40=조사표[열매마디]),ROW(조사표[조사일자])-ROW(생육조사!$P$2)+1),1),2),"")</f>
        <v/>
      </c>
      <c r="IA40" s="87" t="str">
        <f t="array" ref="IA40">IFERROR(INDEX(조사표[],SMALL(IF((IB$1=조사표[개체번호])*(IE$1=조사표[줄기번호])*(HW40=조사표[수확마디]),ROW(조사표[조사일자])-ROW(생육조사!$P$2)+1),1),2),"")</f>
        <v/>
      </c>
      <c r="IB40" s="90"/>
      <c r="IC40" s="90"/>
      <c r="ID40" s="91"/>
      <c r="IE40" s="91"/>
      <c r="IF40" s="91"/>
      <c r="IG40" s="93">
        <v>38</v>
      </c>
      <c r="IH40" s="87" t="str">
        <f t="array" ref="IH40">IFERROR(INDEX(조사표[],SMALL(IF((IL$1=조사표[개체번호])*(IO$1=조사표[줄기번호])*(IG40=조사표[개화마디]),ROW(조사표[조사일자])-ROW(생육조사!$P$2)+1),1),2),"")</f>
        <v/>
      </c>
      <c r="II40" s="87" t="str">
        <f t="array" ref="II40">IFERROR(INDEX(조사표[],SMALL(IF((IL$1=조사표[개체번호])*(IO$1=조사표[줄기번호])*(IG40=조사표[착과마디]),ROW(조사표[조사일자])-ROW(생육조사!$P$2)+1),1),2),"")</f>
        <v/>
      </c>
      <c r="IJ40" s="87" t="str">
        <f t="array" ref="IJ40">IFERROR(INDEX(조사표[],SMALL(IF((IL$1=조사표[개체번호])*(IO$1=조사표[줄기번호])*(IG40=조사표[열매마디]),ROW(조사표[조사일자])-ROW(생육조사!$P$2)+1),1),2),"")</f>
        <v/>
      </c>
      <c r="IK40" s="87" t="str">
        <f t="array" ref="IK40">IFERROR(INDEX(조사표[],SMALL(IF((IL$1=조사표[개체번호])*(IO$1=조사표[줄기번호])*(IG40=조사표[수확마디]),ROW(조사표[조사일자])-ROW(생육조사!$P$2)+1),1),2),"")</f>
        <v/>
      </c>
      <c r="IL40" s="90"/>
      <c r="IM40" s="90"/>
      <c r="IN40" s="91"/>
      <c r="IO40" s="91"/>
      <c r="IP40" s="91"/>
      <c r="IQ40" s="93">
        <v>38</v>
      </c>
      <c r="IR40" s="87" t="str">
        <f t="array" ref="IR40">IFERROR(INDEX(조사표[],SMALL(IF((IV$1=조사표[개체번호])*(IY$1=조사표[줄기번호])*(IQ40=조사표[개화마디]),ROW(조사표[조사일자])-ROW(생육조사!$P$2)+1),1),2),"")</f>
        <v/>
      </c>
      <c r="IS40" s="87" t="str">
        <f t="array" ref="IS40">IFERROR(INDEX(조사표[],SMALL(IF((IV$1=조사표[개체번호])*(IY$1=조사표[줄기번호])*(IQ40=조사표[착과마디]),ROW(조사표[조사일자])-ROW(생육조사!$P$2)+1),1),2),"")</f>
        <v/>
      </c>
      <c r="IT40" s="87" t="str">
        <f t="array" ref="IT40">IFERROR(INDEX(조사표[],SMALL(IF((IV$1=조사표[개체번호])*(IY$1=조사표[줄기번호])*(IQ40=조사표[열매마디]),ROW(조사표[조사일자])-ROW(생육조사!$P$2)+1),1),2),"")</f>
        <v/>
      </c>
      <c r="IU40" s="87" t="str">
        <f t="array" ref="IU40">IFERROR(INDEX(조사표[],SMALL(IF((IV$1=조사표[개체번호])*(IY$1=조사표[줄기번호])*(IQ40=조사표[수확마디]),ROW(조사표[조사일자])-ROW(생육조사!$P$2)+1),1),2),"")</f>
        <v/>
      </c>
      <c r="IV40" s="90"/>
      <c r="IW40" s="90"/>
      <c r="IX40" s="91"/>
      <c r="IY40" s="91"/>
      <c r="IZ40" s="91"/>
      <c r="JA40" s="93">
        <v>38</v>
      </c>
      <c r="JB40" s="87" t="str">
        <f t="array" ref="JB40">IFERROR(INDEX(조사표[],SMALL(IF((JF$1=조사표[개체번호])*(JI$1=조사표[줄기번호])*(JA40=조사표[개화마디]),ROW(조사표[조사일자])-ROW(생육조사!$P$2)+1),1),2),"")</f>
        <v/>
      </c>
      <c r="JC40" s="87" t="str">
        <f t="array" ref="JC40">IFERROR(INDEX(조사표[],SMALL(IF((JF$1=조사표[개체번호])*(JI$1=조사표[줄기번호])*(JA40=조사표[착과마디]),ROW(조사표[조사일자])-ROW(생육조사!$P$2)+1),1),2),"")</f>
        <v/>
      </c>
      <c r="JD40" s="87" t="str">
        <f t="array" ref="JD40">IFERROR(INDEX(조사표[],SMALL(IF((JF$1=조사표[개체번호])*(JI$1=조사표[줄기번호])*(JA40=조사표[열매마디]),ROW(조사표[조사일자])-ROW(생육조사!$P$2)+1),1),2),"")</f>
        <v/>
      </c>
      <c r="JE40" s="87" t="str">
        <f t="array" ref="JE40">IFERROR(INDEX(조사표[],SMALL(IF((JF$1=조사표[개체번호])*(JI$1=조사표[줄기번호])*(JA40=조사표[수확마디]),ROW(조사표[조사일자])-ROW(생육조사!$P$2)+1),1),2),"")</f>
        <v/>
      </c>
      <c r="JF40" s="90"/>
      <c r="JG40" s="90"/>
      <c r="JH40" s="91"/>
      <c r="JI40" s="91"/>
      <c r="JJ40" s="91"/>
      <c r="JK40" s="93">
        <v>38</v>
      </c>
      <c r="JL40" s="87" t="str">
        <f t="array" ref="JL40">IFERROR(INDEX(조사표[],SMALL(IF((JP$1=조사표[개체번호])*(JS$1=조사표[줄기번호])*(JK40=조사표[개화마디]),ROW(조사표[조사일자])-ROW(생육조사!$P$2)+1),1),2),"")</f>
        <v/>
      </c>
      <c r="JM40" s="87" t="str">
        <f t="array" ref="JM40">IFERROR(INDEX(조사표[],SMALL(IF((JP$1=조사표[개체번호])*(JS$1=조사표[줄기번호])*(JK40=조사표[착과마디]),ROW(조사표[조사일자])-ROW(생육조사!$P$2)+1),1),2),"")</f>
        <v/>
      </c>
      <c r="JN40" s="87" t="str">
        <f t="array" ref="JN40">IFERROR(INDEX(조사표[],SMALL(IF((JP$1=조사표[개체번호])*(JS$1=조사표[줄기번호])*(JK40=조사표[열매마디]),ROW(조사표[조사일자])-ROW(생육조사!$P$2)+1),1),2),"")</f>
        <v/>
      </c>
      <c r="JO40" s="87" t="str">
        <f t="array" ref="JO40">IFERROR(INDEX(조사표[],SMALL(IF((JP$1=조사표[개체번호])*(JS$1=조사표[줄기번호])*(JK40=조사표[수확마디]),ROW(조사표[조사일자])-ROW(생육조사!$P$2)+1),1),2),"")</f>
        <v/>
      </c>
      <c r="JP40" s="90"/>
      <c r="JQ40" s="90"/>
      <c r="JR40" s="91"/>
      <c r="JS40" s="91"/>
      <c r="JT40" s="91"/>
      <c r="JU40" s="93">
        <v>38</v>
      </c>
      <c r="JV40" s="87" t="str">
        <f t="array" ref="JV40">IFERROR(INDEX(조사표[],SMALL(IF((JZ$1=조사표[개체번호])*(KC$1=조사표[줄기번호])*(JU40=조사표[개화마디]),ROW(조사표[조사일자])-ROW(생육조사!$P$2)+1),1),2),"")</f>
        <v/>
      </c>
      <c r="JW40" s="87" t="str">
        <f t="array" ref="JW40">IFERROR(INDEX(조사표[],SMALL(IF((JZ$1=조사표[개체번호])*(KC$1=조사표[줄기번호])*(JU40=조사표[착과마디]),ROW(조사표[조사일자])-ROW(생육조사!$P$2)+1),1),2),"")</f>
        <v/>
      </c>
      <c r="JX40" s="87" t="str">
        <f t="array" ref="JX40">IFERROR(INDEX(조사표[],SMALL(IF((JZ$1=조사표[개체번호])*(KC$1=조사표[줄기번호])*(JU40=조사표[열매마디]),ROW(조사표[조사일자])-ROW(생육조사!$P$2)+1),1),2),"")</f>
        <v/>
      </c>
      <c r="JY40" s="87" t="str">
        <f t="array" ref="JY40">IFERROR(INDEX(조사표[],SMALL(IF((JZ$1=조사표[개체번호])*(KC$1=조사표[줄기번호])*(JU40=조사표[수확마디]),ROW(조사표[조사일자])-ROW(생육조사!$P$2)+1),1),2),"")</f>
        <v/>
      </c>
      <c r="JZ40" s="90"/>
      <c r="KA40" s="90"/>
      <c r="KB40" s="91"/>
      <c r="KC40" s="91"/>
      <c r="KD40" s="91"/>
      <c r="KE40" s="93">
        <v>38</v>
      </c>
      <c r="KF40" s="87" t="str">
        <f t="array" ref="KF40">IFERROR(INDEX(조사표[],SMALL(IF((KJ$1=조사표[개체번호])*(KM$1=조사표[줄기번호])*(KE40=조사표[개화마디]),ROW(조사표[조사일자])-ROW(생육조사!$P$2)+1),1),2),"")</f>
        <v/>
      </c>
      <c r="KG40" s="87" t="str">
        <f t="array" ref="KG40">IFERROR(INDEX(조사표[],SMALL(IF((KJ$1=조사표[개체번호])*(KM$1=조사표[줄기번호])*(KE40=조사표[착과마디]),ROW(조사표[조사일자])-ROW(생육조사!$P$2)+1),1),2),"")</f>
        <v/>
      </c>
      <c r="KH40" s="87" t="str">
        <f t="array" ref="KH40">IFERROR(INDEX(조사표[],SMALL(IF((KJ$1=조사표[개체번호])*(KM$1=조사표[줄기번호])*(KE40=조사표[열매마디]),ROW(조사표[조사일자])-ROW(생육조사!$P$2)+1),1),2),"")</f>
        <v/>
      </c>
      <c r="KI40" s="87" t="str">
        <f t="array" ref="KI40">IFERROR(INDEX(조사표[],SMALL(IF((KJ$1=조사표[개체번호])*(KM$1=조사표[줄기번호])*(KE40=조사표[수확마디]),ROW(조사표[조사일자])-ROW(생육조사!$P$2)+1),1),2),"")</f>
        <v/>
      </c>
      <c r="KJ40" s="90"/>
      <c r="KK40" s="90"/>
      <c r="KL40" s="91"/>
      <c r="KM40" s="91"/>
      <c r="KN40" s="91"/>
    </row>
    <row r="41" spans="1:300">
      <c r="A41" s="15">
        <v>39</v>
      </c>
      <c r="B41" s="6" t="str">
        <f t="array" ref="B41">IFERROR(INDEX(조사표[],SMALL(IF((F$1=조사표[개체번호])*(I$1=조사표[줄기번호])*(A41=조사표[개화마디]),ROW(조사표[조사일자])-ROW(생육조사!$P$2)+1),1),2),"")</f>
        <v/>
      </c>
      <c r="C41" s="6" t="str">
        <f t="array" ref="C41">IFERROR(INDEX(조사표[],SMALL(IF((F$1=조사표[개체번호])*(I$1=조사표[줄기번호])*(A41=조사표[착과마디]),ROW(조사표[조사일자])-ROW(생육조사!$P$2)+1),1),2),"")</f>
        <v/>
      </c>
      <c r="D41" s="6" t="str">
        <f t="array" ref="D41">IFERROR(INDEX(조사표[],SMALL(IF((F$1=조사표[개체번호])*(I$1=조사표[줄기번호])*(A41=조사표[열매마디]),ROW(조사표[조사일자])-ROW(생육조사!$P$2)+1),1),2),"")</f>
        <v/>
      </c>
      <c r="E41" s="6" t="str">
        <f t="array" ref="E41">IFERROR(INDEX(조사표[],SMALL(IF((F$1=조사표[개체번호])*(I$1=조사표[줄기번호])*(A41=조사표[수확마디]),ROW(조사표[조사일자])-ROW(생육조사!$P$2)+1),1),2),"")</f>
        <v/>
      </c>
      <c r="F41" s="19"/>
      <c r="G41" s="19"/>
      <c r="H41" s="20"/>
      <c r="I41" s="20"/>
      <c r="J41" s="20"/>
      <c r="K41" s="86">
        <v>39</v>
      </c>
      <c r="L41" s="6" t="str">
        <f t="array" ref="L41">IFERROR(INDEX(조사표[],SMALL(IF((P$1=조사표[개체번호])*(S$1=조사표[줄기번호])*(K41=조사표[개화마디]),ROW(조사표[조사일자])-ROW(생육조사!$P$2)+1),1),2),"")</f>
        <v/>
      </c>
      <c r="M41" s="6" t="str">
        <f t="array" ref="M41">IFERROR(INDEX(조사표[],SMALL(IF((P$1=조사표[개체번호])*(S$1=조사표[줄기번호])*(K41=조사표[착과마디]),ROW(조사표[조사일자])-ROW(생육조사!$P$2)+1),1),2),"")</f>
        <v/>
      </c>
      <c r="N41" s="6" t="str">
        <f t="array" ref="N41">IFERROR(INDEX(조사표[],SMALL(IF((P$1=조사표[개체번호])*(S$1=조사표[줄기번호])*(K41=조사표[열매마디]),ROW(조사표[조사일자])-ROW(생육조사!$P$2)+1),1),2),"")</f>
        <v/>
      </c>
      <c r="O41" s="6" t="str">
        <f t="array" ref="O41">IFERROR(INDEX(조사표[],SMALL(IF((P$1=조사표[개체번호])*(S$1=조사표[줄기번호])*(K41=조사표[수확마디]),ROW(조사표[조사일자])-ROW(생육조사!$P$2)+1),1),2),"")</f>
        <v/>
      </c>
      <c r="P41" s="19"/>
      <c r="Q41" s="19"/>
      <c r="R41" s="20"/>
      <c r="S41" s="20"/>
      <c r="T41" s="20"/>
      <c r="U41" s="88">
        <v>39</v>
      </c>
      <c r="V41" s="87" t="str">
        <f t="array" ref="V41">IFERROR(INDEX(조사표[],SMALL(IF((Z$1=조사표[개체번호])*(AC$1=조사표[줄기번호])*(U41=조사표[개화마디]),ROW(조사표[조사일자])-ROW(생육조사!$P$2)+1),1),2),"")</f>
        <v/>
      </c>
      <c r="W41" s="87" t="str">
        <f t="array" ref="W41">IFERROR(INDEX(조사표[],SMALL(IF((Z$1=조사표[개체번호])*(AC$1=조사표[줄기번호])*(U41=조사표[착과마디]),ROW(조사표[조사일자])-ROW(생육조사!$P$2)+1),1),2),"")</f>
        <v/>
      </c>
      <c r="X41" s="87" t="str">
        <f t="array" ref="X41">IFERROR(INDEX(조사표[],SMALL(IF((Z$1=조사표[개체번호])*(AC$1=조사표[줄기번호])*(U41=조사표[열매마디]),ROW(조사표[조사일자])-ROW(생육조사!$P$2)+1),1),2),"")</f>
        <v/>
      </c>
      <c r="Y41" s="87" t="str">
        <f t="array" ref="Y41">IFERROR(INDEX(조사표[],SMALL(IF((Z$1=조사표[개체번호])*(AC$1=조사표[줄기번호])*(U41=조사표[수확마디]),ROW(조사표[조사일자])-ROW(생육조사!$P$2)+1),1),2),"")</f>
        <v/>
      </c>
      <c r="Z41" s="90"/>
      <c r="AA41" s="90"/>
      <c r="AB41" s="91"/>
      <c r="AC41" s="91"/>
      <c r="AD41" s="91"/>
      <c r="AE41" s="88">
        <v>39</v>
      </c>
      <c r="AF41" s="87" t="str">
        <f t="array" ref="AF41">IFERROR(INDEX(조사표[],SMALL(IF((AJ$1=조사표[개체번호])*(AM$1=조사표[줄기번호])*(AE41=조사표[개화마디]),ROW(조사표[조사일자])-ROW(생육조사!$P$2)+1),1),2),"")</f>
        <v/>
      </c>
      <c r="AG41" s="87" t="str">
        <f t="array" ref="AG41">IFERROR(INDEX(조사표[],SMALL(IF((AJ$1=조사표[개체번호])*(AM$1=조사표[줄기번호])*(AE41=조사표[착과마디]),ROW(조사표[조사일자])-ROW(생육조사!$P$2)+1),1),2),"")</f>
        <v/>
      </c>
      <c r="AH41" s="87" t="str">
        <f t="array" ref="AH41">IFERROR(INDEX(조사표[],SMALL(IF((AJ$1=조사표[개체번호])*(AM$1=조사표[줄기번호])*(AE41=조사표[열매마디]),ROW(조사표[조사일자])-ROW(생육조사!$P$2)+1),1),2),"")</f>
        <v/>
      </c>
      <c r="AI41" s="87" t="str">
        <f t="array" ref="AI41">IFERROR(INDEX(조사표[],SMALL(IF((AJ$1=조사표[개체번호])*(AM$1=조사표[줄기번호])*(AE41=조사표[수확마디]),ROW(조사표[조사일자])-ROW(생육조사!$P$2)+1),1),2),"")</f>
        <v/>
      </c>
      <c r="AJ41" s="90"/>
      <c r="AK41" s="90"/>
      <c r="AL41" s="91"/>
      <c r="AM41" s="91"/>
      <c r="AN41" s="91"/>
      <c r="AO41" s="88">
        <v>39</v>
      </c>
      <c r="AP41" s="87" t="str">
        <f t="array" ref="AP41">IFERROR(INDEX(조사표[],SMALL(IF((AT$1=조사표[개체번호])*(AW$1=조사표[줄기번호])*(AO41=조사표[개화마디]),ROW(조사표[조사일자])-ROW(생육조사!$P$2)+1),1),2),"")</f>
        <v/>
      </c>
      <c r="AQ41" s="87" t="str">
        <f t="array" ref="AQ41">IFERROR(INDEX(조사표[],SMALL(IF((AT$1=조사표[개체번호])*(AW$1=조사표[줄기번호])*(AO41=조사표[착과마디]),ROW(조사표[조사일자])-ROW(생육조사!$P$2)+1),1),2),"")</f>
        <v/>
      </c>
      <c r="AR41" s="87" t="str">
        <f t="array" ref="AR41">IFERROR(INDEX(조사표[],SMALL(IF((AT$1=조사표[개체번호])*(AW$1=조사표[줄기번호])*(AO41=조사표[열매마디]),ROW(조사표[조사일자])-ROW(생육조사!$P$2)+1),1),2),"")</f>
        <v/>
      </c>
      <c r="AS41" s="87" t="str">
        <f t="array" ref="AS41">IFERROR(INDEX(조사표[],SMALL(IF((AT$1=조사표[개체번호])*(AW$1=조사표[줄기번호])*(AO41=조사표[수확마디]),ROW(조사표[조사일자])-ROW(생육조사!$P$2)+1),1),2),"")</f>
        <v/>
      </c>
      <c r="AT41" s="90"/>
      <c r="AU41" s="90"/>
      <c r="AV41" s="91"/>
      <c r="AW41" s="91"/>
      <c r="AX41" s="91"/>
      <c r="AY41" s="88">
        <v>39</v>
      </c>
      <c r="AZ41" s="87" t="str">
        <f t="array" ref="AZ41">IFERROR(INDEX(조사표[],SMALL(IF((BD$1=조사표[개체번호])*(BG$1=조사표[줄기번호])*(AY41=조사표[개화마디]),ROW(조사표[조사일자])-ROW(생육조사!$P$2)+1),1),2),"")</f>
        <v/>
      </c>
      <c r="BA41" s="87" t="str">
        <f t="array" ref="BA41">IFERROR(INDEX(조사표[],SMALL(IF((BD$1=조사표[개체번호])*(BG$1=조사표[줄기번호])*(AY41=조사표[착과마디]),ROW(조사표[조사일자])-ROW(생육조사!$P$2)+1),1),2),"")</f>
        <v/>
      </c>
      <c r="BB41" s="87" t="str">
        <f t="array" ref="BB41">IFERROR(INDEX(조사표[],SMALL(IF((BD$1=조사표[개체번호])*(BG$1=조사표[줄기번호])*(AY41=조사표[열매마디]),ROW(조사표[조사일자])-ROW(생육조사!$P$2)+1),1),2),"")</f>
        <v/>
      </c>
      <c r="BC41" s="87" t="str">
        <f t="array" ref="BC41">IFERROR(INDEX(조사표[],SMALL(IF((BD$1=조사표[개체번호])*(BG$1=조사표[줄기번호])*(AY41=조사표[수확마디]),ROW(조사표[조사일자])-ROW(생육조사!$P$2)+1),1),2),"")</f>
        <v/>
      </c>
      <c r="BD41" s="90"/>
      <c r="BE41" s="90"/>
      <c r="BF41" s="91"/>
      <c r="BG41" s="91"/>
      <c r="BH41" s="91"/>
      <c r="BI41" s="88">
        <v>39</v>
      </c>
      <c r="BJ41" s="87" t="str">
        <f t="array" ref="BJ41">IFERROR(INDEX(조사표[],SMALL(IF((BN$1=조사표[개체번호])*(BQ$1=조사표[줄기번호])*(BI41=조사표[개화마디]),ROW(조사표[조사일자])-ROW(생육조사!$P$2)+1),1),2),"")</f>
        <v/>
      </c>
      <c r="BK41" s="87" t="str">
        <f t="array" ref="BK41">IFERROR(INDEX(조사표[],SMALL(IF((BN$1=조사표[개체번호])*(BQ$1=조사표[줄기번호])*(BI41=조사표[착과마디]),ROW(조사표[조사일자])-ROW(생육조사!$P$2)+1),1),2),"")</f>
        <v/>
      </c>
      <c r="BL41" s="87" t="str">
        <f t="array" ref="BL41">IFERROR(INDEX(조사표[],SMALL(IF((BN$1=조사표[개체번호])*(BQ$1=조사표[줄기번호])*(BI41=조사표[열매마디]),ROW(조사표[조사일자])-ROW(생육조사!$P$2)+1),1),2),"")</f>
        <v/>
      </c>
      <c r="BM41" s="87" t="str">
        <f t="array" ref="BM41">IFERROR(INDEX(조사표[],SMALL(IF((BN$1=조사표[개체번호])*(BQ$1=조사표[줄기번호])*(BI41=조사표[수확마디]),ROW(조사표[조사일자])-ROW(생육조사!$P$2)+1),1),2),"")</f>
        <v/>
      </c>
      <c r="BN41" s="90"/>
      <c r="BO41" s="90"/>
      <c r="BP41" s="91"/>
      <c r="BQ41" s="91"/>
      <c r="BR41" s="91"/>
      <c r="BS41" s="88">
        <v>39</v>
      </c>
      <c r="BT41" s="87" t="str">
        <f t="array" ref="BT41">IFERROR(INDEX(조사표[],SMALL(IF((BX$1=조사표[개체번호])*(CA$1=조사표[줄기번호])*(BS41=조사표[개화마디]),ROW(조사표[조사일자])-ROW(생육조사!$P$2)+1),1),2),"")</f>
        <v/>
      </c>
      <c r="BU41" s="87" t="str">
        <f t="array" ref="BU41">IFERROR(INDEX(조사표[],SMALL(IF((BX$1=조사표[개체번호])*(CA$1=조사표[줄기번호])*(BS41=조사표[착과마디]),ROW(조사표[조사일자])-ROW(생육조사!$P$2)+1),1),2),"")</f>
        <v/>
      </c>
      <c r="BV41" s="87" t="str">
        <f t="array" ref="BV41">IFERROR(INDEX(조사표[],SMALL(IF((BX$1=조사표[개체번호])*(CA$1=조사표[줄기번호])*(BS41=조사표[열매마디]),ROW(조사표[조사일자])-ROW(생육조사!$P$2)+1),1),2),"")</f>
        <v/>
      </c>
      <c r="BW41" s="87" t="str">
        <f t="array" ref="BW41">IFERROR(INDEX(조사표[],SMALL(IF((BX$1=조사표[개체번호])*(CA$1=조사표[줄기번호])*(BS41=조사표[수확마디]),ROW(조사표[조사일자])-ROW(생육조사!$P$2)+1),1),2),"")</f>
        <v/>
      </c>
      <c r="BX41" s="90"/>
      <c r="BY41" s="90"/>
      <c r="BZ41" s="91"/>
      <c r="CA41" s="91"/>
      <c r="CB41" s="91"/>
      <c r="CC41" s="88">
        <v>39</v>
      </c>
      <c r="CD41" s="87" t="str">
        <f t="array" ref="CD41">IFERROR(INDEX(조사표[],SMALL(IF((CH$1=조사표[개체번호])*(CK$1=조사표[줄기번호])*(CC41=조사표[개화마디]),ROW(조사표[조사일자])-ROW(생육조사!$P$2)+1),1),2),"")</f>
        <v/>
      </c>
      <c r="CE41" s="87" t="str">
        <f t="array" ref="CE41">IFERROR(INDEX(조사표[],SMALL(IF((CH$1=조사표[개체번호])*(CK$1=조사표[줄기번호])*(CC41=조사표[착과마디]),ROW(조사표[조사일자])-ROW(생육조사!$P$2)+1),1),2),"")</f>
        <v/>
      </c>
      <c r="CF41" s="87" t="str">
        <f t="array" ref="CF41">IFERROR(INDEX(조사표[],SMALL(IF((CH$1=조사표[개체번호])*(CK$1=조사표[줄기번호])*(CC41=조사표[열매마디]),ROW(조사표[조사일자])-ROW(생육조사!$P$2)+1),1),2),"")</f>
        <v/>
      </c>
      <c r="CG41" s="87" t="str">
        <f t="array" ref="CG41">IFERROR(INDEX(조사표[],SMALL(IF((CH$1=조사표[개체번호])*(CK$1=조사표[줄기번호])*(CC41=조사표[수확마디]),ROW(조사표[조사일자])-ROW(생육조사!$P$2)+1),1),2),"")</f>
        <v/>
      </c>
      <c r="CH41" s="90"/>
      <c r="CI41" s="90"/>
      <c r="CJ41" s="91"/>
      <c r="CK41" s="91"/>
      <c r="CL41" s="91"/>
      <c r="CM41" s="88">
        <v>39</v>
      </c>
      <c r="CN41" s="87" t="str">
        <f t="array" ref="CN41">IFERROR(INDEX(조사표[],SMALL(IF((CR$1=조사표[개체번호])*(CU$1=조사표[줄기번호])*(CM41=조사표[개화마디]),ROW(조사표[조사일자])-ROW(생육조사!$P$2)+1),1),2),"")</f>
        <v/>
      </c>
      <c r="CO41" s="87" t="str">
        <f t="array" ref="CO41">IFERROR(INDEX(조사표[],SMALL(IF((CR$1=조사표[개체번호])*(CU$1=조사표[줄기번호])*(CM41=조사표[착과마디]),ROW(조사표[조사일자])-ROW(생육조사!$P$2)+1),1),2),"")</f>
        <v/>
      </c>
      <c r="CP41" s="87" t="str">
        <f t="array" ref="CP41">IFERROR(INDEX(조사표[],SMALL(IF((CR$1=조사표[개체번호])*(CU$1=조사표[줄기번호])*(CM41=조사표[열매마디]),ROW(조사표[조사일자])-ROW(생육조사!$P$2)+1),1),2),"")</f>
        <v/>
      </c>
      <c r="CQ41" s="87" t="str">
        <f t="array" ref="CQ41">IFERROR(INDEX(조사표[],SMALL(IF((CR$1=조사표[개체번호])*(CU$1=조사표[줄기번호])*(CM41=조사표[수확마디]),ROW(조사표[조사일자])-ROW(생육조사!$P$2)+1),1),2),"")</f>
        <v/>
      </c>
      <c r="CR41" s="90"/>
      <c r="CS41" s="90"/>
      <c r="CT41" s="91"/>
      <c r="CU41" s="91"/>
      <c r="CV41" s="91"/>
      <c r="CW41" s="88">
        <v>39</v>
      </c>
      <c r="CX41" s="87" t="str">
        <f t="array" ref="CX41">IFERROR(INDEX(조사표[],SMALL(IF((DB$1=조사표[개체번호])*(DE$1=조사표[줄기번호])*(CW41=조사표[개화마디]),ROW(조사표[조사일자])-ROW(생육조사!$P$2)+1),1),2),"")</f>
        <v/>
      </c>
      <c r="CY41" s="87" t="str">
        <f t="array" ref="CY41">IFERROR(INDEX(조사표[],SMALL(IF((DB$1=조사표[개체번호])*(DE$1=조사표[줄기번호])*(CW41=조사표[착과마디]),ROW(조사표[조사일자])-ROW(생육조사!$P$2)+1),1),2),"")</f>
        <v/>
      </c>
      <c r="CZ41" s="87" t="str">
        <f t="array" ref="CZ41">IFERROR(INDEX(조사표[],SMALL(IF((DB$1=조사표[개체번호])*(DE$1=조사표[줄기번호])*(CW41=조사표[열매마디]),ROW(조사표[조사일자])-ROW(생육조사!$P$2)+1),1),2),"")</f>
        <v/>
      </c>
      <c r="DA41" s="87" t="str">
        <f t="array" ref="DA41">IFERROR(INDEX(조사표[],SMALL(IF((DB$1=조사표[개체번호])*(DE$1=조사표[줄기번호])*(CW41=조사표[수확마디]),ROW(조사표[조사일자])-ROW(생육조사!$P$2)+1),1),2),"")</f>
        <v/>
      </c>
      <c r="DB41" s="90"/>
      <c r="DC41" s="90"/>
      <c r="DD41" s="91"/>
      <c r="DE41" s="91"/>
      <c r="DF41" s="91"/>
      <c r="DG41" s="88">
        <v>39</v>
      </c>
      <c r="DH41" s="87" t="str">
        <f t="array" ref="DH41">IFERROR(INDEX(조사표[],SMALL(IF((DL$1=조사표[개체번호])*(DO$1=조사표[줄기번호])*(DG41=조사표[개화마디]),ROW(조사표[조사일자])-ROW(생육조사!$P$2)+1),1),2),"")</f>
        <v/>
      </c>
      <c r="DI41" s="87" t="str">
        <f t="array" ref="DI41">IFERROR(INDEX(조사표[],SMALL(IF((DL$1=조사표[개체번호])*(DO$1=조사표[줄기번호])*(DG41=조사표[착과마디]),ROW(조사표[조사일자])-ROW(생육조사!$P$2)+1),1),2),"")</f>
        <v/>
      </c>
      <c r="DJ41" s="87" t="str">
        <f t="array" ref="DJ41">IFERROR(INDEX(조사표[],SMALL(IF((DL$1=조사표[개체번호])*(DO$1=조사표[줄기번호])*(DG41=조사표[열매마디]),ROW(조사표[조사일자])-ROW(생육조사!$P$2)+1),1),2),"")</f>
        <v/>
      </c>
      <c r="DK41" s="87" t="str">
        <f t="array" ref="DK41">IFERROR(INDEX(조사표[],SMALL(IF((DL$1=조사표[개체번호])*(DO$1=조사표[줄기번호])*(DG41=조사표[수확마디]),ROW(조사표[조사일자])-ROW(생육조사!$P$2)+1),1),2),"")</f>
        <v/>
      </c>
      <c r="DL41" s="90"/>
      <c r="DM41" s="90"/>
      <c r="DN41" s="91"/>
      <c r="DO41" s="91"/>
      <c r="DP41" s="91"/>
      <c r="DQ41" s="88">
        <v>39</v>
      </c>
      <c r="DR41" s="87" t="str">
        <f t="array" ref="DR41">IFERROR(INDEX(조사표[],SMALL(IF((DV$1=조사표[개체번호])*(DY$1=조사표[줄기번호])*(DQ41=조사표[개화마디]),ROW(조사표[조사일자])-ROW(생육조사!$P$2)+1),1),2),"")</f>
        <v/>
      </c>
      <c r="DS41" s="87" t="str">
        <f t="array" ref="DS41">IFERROR(INDEX(조사표[],SMALL(IF((DV$1=조사표[개체번호])*(DY$1=조사표[줄기번호])*(DQ41=조사표[착과마디]),ROW(조사표[조사일자])-ROW(생육조사!$P$2)+1),1),2),"")</f>
        <v/>
      </c>
      <c r="DT41" s="87" t="str">
        <f t="array" ref="DT41">IFERROR(INDEX(조사표[],SMALL(IF((DV$1=조사표[개체번호])*(DY$1=조사표[줄기번호])*(DQ41=조사표[열매마디]),ROW(조사표[조사일자])-ROW(생육조사!$P$2)+1),1),2),"")</f>
        <v/>
      </c>
      <c r="DU41" s="87" t="str">
        <f t="array" ref="DU41">IFERROR(INDEX(조사표[],SMALL(IF((DV$1=조사표[개체번호])*(DY$1=조사표[줄기번호])*(DQ41=조사표[수확마디]),ROW(조사표[조사일자])-ROW(생육조사!$P$2)+1),1),2),"")</f>
        <v/>
      </c>
      <c r="DV41" s="90"/>
      <c r="DW41" s="90"/>
      <c r="DX41" s="91"/>
      <c r="DY41" s="91"/>
      <c r="DZ41" s="91"/>
      <c r="EA41" s="88">
        <v>39</v>
      </c>
      <c r="EB41" s="87" t="str">
        <f t="array" ref="EB41">IFERROR(INDEX(조사표[],SMALL(IF((EF$1=조사표[개체번호])*(EI$1=조사표[줄기번호])*(EA41=조사표[개화마디]),ROW(조사표[조사일자])-ROW(생육조사!$P$2)+1),1),2),"")</f>
        <v/>
      </c>
      <c r="EC41" s="87" t="str">
        <f t="array" ref="EC41">IFERROR(INDEX(조사표[],SMALL(IF((EF$1=조사표[개체번호])*(EI$1=조사표[줄기번호])*(EA41=조사표[착과마디]),ROW(조사표[조사일자])-ROW(생육조사!$P$2)+1),1),2),"")</f>
        <v/>
      </c>
      <c r="ED41" s="87" t="str">
        <f t="array" ref="ED41">IFERROR(INDEX(조사표[],SMALL(IF((EF$1=조사표[개체번호])*(EI$1=조사표[줄기번호])*(EA41=조사표[열매마디]),ROW(조사표[조사일자])-ROW(생육조사!$P$2)+1),1),2),"")</f>
        <v/>
      </c>
      <c r="EE41" s="87" t="str">
        <f t="array" ref="EE41">IFERROR(INDEX(조사표[],SMALL(IF((EF$1=조사표[개체번호])*(EI$1=조사표[줄기번호])*(EA41=조사표[수확마디]),ROW(조사표[조사일자])-ROW(생육조사!$P$2)+1),1),2),"")</f>
        <v/>
      </c>
      <c r="EF41" s="90"/>
      <c r="EG41" s="90"/>
      <c r="EH41" s="91"/>
      <c r="EI41" s="91"/>
      <c r="EJ41" s="91"/>
      <c r="EK41" s="88">
        <v>39</v>
      </c>
      <c r="EL41" s="87" t="str">
        <f t="array" ref="EL41">IFERROR(INDEX(조사표[],SMALL(IF((EP$1=조사표[개체번호])*(ES$1=조사표[줄기번호])*(EK41=조사표[개화마디]),ROW(조사표[조사일자])-ROW(생육조사!$P$2)+1),1),2),"")</f>
        <v/>
      </c>
      <c r="EM41" s="87" t="str">
        <f t="array" ref="EM41">IFERROR(INDEX(조사표[],SMALL(IF((EP$1=조사표[개체번호])*(ES$1=조사표[줄기번호])*(EK41=조사표[착과마디]),ROW(조사표[조사일자])-ROW(생육조사!$P$2)+1),1),2),"")</f>
        <v/>
      </c>
      <c r="EN41" s="87" t="str">
        <f t="array" ref="EN41">IFERROR(INDEX(조사표[],SMALL(IF((EP$1=조사표[개체번호])*(ES$1=조사표[줄기번호])*(EK41=조사표[열매마디]),ROW(조사표[조사일자])-ROW(생육조사!$P$2)+1),1),2),"")</f>
        <v/>
      </c>
      <c r="EO41" s="87" t="str">
        <f t="array" ref="EO41">IFERROR(INDEX(조사표[],SMALL(IF((EP$1=조사표[개체번호])*(ES$1=조사표[줄기번호])*(EK41=조사표[수확마디]),ROW(조사표[조사일자])-ROW(생육조사!$P$2)+1),1),2),"")</f>
        <v/>
      </c>
      <c r="EP41" s="90"/>
      <c r="EQ41" s="90"/>
      <c r="ER41" s="91"/>
      <c r="ES41" s="91"/>
      <c r="ET41" s="91"/>
      <c r="EU41" s="88">
        <v>39</v>
      </c>
      <c r="EV41" s="87" t="str">
        <f t="array" ref="EV41">IFERROR(INDEX(조사표[],SMALL(IF((EZ$1=조사표[개체번호])*(FC$1=조사표[줄기번호])*(EU41=조사표[개화마디]),ROW(조사표[조사일자])-ROW(생육조사!$P$2)+1),1),2),"")</f>
        <v/>
      </c>
      <c r="EW41" s="87" t="str">
        <f t="array" ref="EW41">IFERROR(INDEX(조사표[],SMALL(IF((EZ$1=조사표[개체번호])*(FC$1=조사표[줄기번호])*(EU41=조사표[착과마디]),ROW(조사표[조사일자])-ROW(생육조사!$P$2)+1),1),2),"")</f>
        <v/>
      </c>
      <c r="EX41" s="87" t="str">
        <f t="array" ref="EX41">IFERROR(INDEX(조사표[],SMALL(IF((EZ$1=조사표[개체번호])*(FC$1=조사표[줄기번호])*(EU41=조사표[열매마디]),ROW(조사표[조사일자])-ROW(생육조사!$P$2)+1),1),2),"")</f>
        <v/>
      </c>
      <c r="EY41" s="87" t="str">
        <f t="array" ref="EY41">IFERROR(INDEX(조사표[],SMALL(IF((EZ$1=조사표[개체번호])*(FC$1=조사표[줄기번호])*(EU41=조사표[수확마디]),ROW(조사표[조사일자])-ROW(생육조사!$P$2)+1),1),2),"")</f>
        <v/>
      </c>
      <c r="EZ41" s="90"/>
      <c r="FA41" s="90"/>
      <c r="FB41" s="91"/>
      <c r="FC41" s="91"/>
      <c r="FD41" s="91"/>
      <c r="FE41" s="88">
        <v>39</v>
      </c>
      <c r="FF41" s="87" t="str">
        <f t="array" ref="FF41">IFERROR(INDEX(조사표[],SMALL(IF((FJ$1=조사표[개체번호])*(FM$1=조사표[줄기번호])*(FE41=조사표[개화마디]),ROW(조사표[조사일자])-ROW(생육조사!$P$2)+1),1),2),"")</f>
        <v/>
      </c>
      <c r="FG41" s="87" t="str">
        <f t="array" ref="FG41">IFERROR(INDEX(조사표[],SMALL(IF((FJ$1=조사표[개체번호])*(FM$1=조사표[줄기번호])*(FE41=조사표[착과마디]),ROW(조사표[조사일자])-ROW(생육조사!$P$2)+1),1),2),"")</f>
        <v/>
      </c>
      <c r="FH41" s="87" t="str">
        <f t="array" ref="FH41">IFERROR(INDEX(조사표[],SMALL(IF((FJ$1=조사표[개체번호])*(FM$1=조사표[줄기번호])*(FE41=조사표[열매마디]),ROW(조사표[조사일자])-ROW(생육조사!$P$2)+1),1),2),"")</f>
        <v/>
      </c>
      <c r="FI41" s="87" t="str">
        <f t="array" ref="FI41">IFERROR(INDEX(조사표[],SMALL(IF((FJ$1=조사표[개체번호])*(FM$1=조사표[줄기번호])*(FE41=조사표[수확마디]),ROW(조사표[조사일자])-ROW(생육조사!$P$2)+1),1),2),"")</f>
        <v/>
      </c>
      <c r="FJ41" s="90"/>
      <c r="FK41" s="90"/>
      <c r="FL41" s="91"/>
      <c r="FM41" s="91"/>
      <c r="FN41" s="91"/>
      <c r="FO41" s="88">
        <v>39</v>
      </c>
      <c r="FP41" s="87" t="str">
        <f t="array" ref="FP41">IFERROR(INDEX(조사표[],SMALL(IF((FT$1=조사표[개체번호])*(FW$1=조사표[줄기번호])*(FO41=조사표[개화마디]),ROW(조사표[조사일자])-ROW(생육조사!$P$2)+1),1),2),"")</f>
        <v/>
      </c>
      <c r="FQ41" s="87" t="str">
        <f t="array" ref="FQ41">IFERROR(INDEX(조사표[],SMALL(IF((FT$1=조사표[개체번호])*(FW$1=조사표[줄기번호])*(FO41=조사표[착과마디]),ROW(조사표[조사일자])-ROW(생육조사!$P$2)+1),1),2),"")</f>
        <v/>
      </c>
      <c r="FR41" s="87" t="str">
        <f t="array" ref="FR41">IFERROR(INDEX(조사표[],SMALL(IF((FT$1=조사표[개체번호])*(FW$1=조사표[줄기번호])*(FO41=조사표[열매마디]),ROW(조사표[조사일자])-ROW(생육조사!$P$2)+1),1),2),"")</f>
        <v/>
      </c>
      <c r="FS41" s="87" t="str">
        <f t="array" ref="FS41">IFERROR(INDEX(조사표[],SMALL(IF((FT$1=조사표[개체번호])*(FW$1=조사표[줄기번호])*(FO41=조사표[수확마디]),ROW(조사표[조사일자])-ROW(생육조사!$P$2)+1),1),2),"")</f>
        <v/>
      </c>
      <c r="FT41" s="90"/>
      <c r="FU41" s="90"/>
      <c r="FV41" s="91"/>
      <c r="FW41" s="91"/>
      <c r="FX41" s="91"/>
      <c r="FY41" s="88">
        <v>39</v>
      </c>
      <c r="FZ41" s="87" t="str">
        <f t="array" ref="FZ41">IFERROR(INDEX(조사표[],SMALL(IF((GD$1=조사표[개체번호])*(GG$1=조사표[줄기번호])*(FY41=조사표[개화마디]),ROW(조사표[조사일자])-ROW(생육조사!$P$2)+1),1),2),"")</f>
        <v/>
      </c>
      <c r="GA41" s="87" t="str">
        <f t="array" ref="GA41">IFERROR(INDEX(조사표[],SMALL(IF((GD$1=조사표[개체번호])*(GG$1=조사표[줄기번호])*(FY41=조사표[착과마디]),ROW(조사표[조사일자])-ROW(생육조사!$P$2)+1),1),2),"")</f>
        <v/>
      </c>
      <c r="GB41" s="87" t="str">
        <f t="array" ref="GB41">IFERROR(INDEX(조사표[],SMALL(IF((GD$1=조사표[개체번호])*(GG$1=조사표[줄기번호])*(FY41=조사표[열매마디]),ROW(조사표[조사일자])-ROW(생육조사!$P$2)+1),1),2),"")</f>
        <v/>
      </c>
      <c r="GC41" s="87" t="str">
        <f t="array" ref="GC41">IFERROR(INDEX(조사표[],SMALL(IF((GD$1=조사표[개체번호])*(GG$1=조사표[줄기번호])*(FY41=조사표[수확마디]),ROW(조사표[조사일자])-ROW(생육조사!$P$2)+1),1),2),"")</f>
        <v/>
      </c>
      <c r="GD41" s="90"/>
      <c r="GE41" s="90"/>
      <c r="GF41" s="91"/>
      <c r="GG41" s="91"/>
      <c r="GH41" s="91"/>
      <c r="GI41" s="88">
        <v>39</v>
      </c>
      <c r="GJ41" s="87" t="str">
        <f t="array" ref="GJ41">IFERROR(INDEX(조사표[],SMALL(IF((GN$1=조사표[개체번호])*(GQ$1=조사표[줄기번호])*(GI41=조사표[개화마디]),ROW(조사표[조사일자])-ROW(생육조사!$P$2)+1),1),2),"")</f>
        <v/>
      </c>
      <c r="GK41" s="87" t="str">
        <f t="array" ref="GK41">IFERROR(INDEX(조사표[],SMALL(IF((GN$1=조사표[개체번호])*(GQ$1=조사표[줄기번호])*(GI41=조사표[착과마디]),ROW(조사표[조사일자])-ROW(생육조사!$P$2)+1),1),2),"")</f>
        <v/>
      </c>
      <c r="GL41" s="87" t="str">
        <f t="array" ref="GL41">IFERROR(INDEX(조사표[],SMALL(IF((GN$1=조사표[개체번호])*(GQ$1=조사표[줄기번호])*(GI41=조사표[열매마디]),ROW(조사표[조사일자])-ROW(생육조사!$P$2)+1),1),2),"")</f>
        <v/>
      </c>
      <c r="GM41" s="87" t="str">
        <f t="array" ref="GM41">IFERROR(INDEX(조사표[],SMALL(IF((GN$1=조사표[개체번호])*(GQ$1=조사표[줄기번호])*(GI41=조사표[수확마디]),ROW(조사표[조사일자])-ROW(생육조사!$P$2)+1),1),2),"")</f>
        <v/>
      </c>
      <c r="GN41" s="90"/>
      <c r="GO41" s="90"/>
      <c r="GP41" s="91"/>
      <c r="GQ41" s="91"/>
      <c r="GR41" s="91"/>
      <c r="GS41" s="88">
        <v>39</v>
      </c>
      <c r="GT41" s="87" t="str">
        <f t="array" ref="GT41">IFERROR(INDEX(조사표[],SMALL(IF((GX$1=조사표[개체번호])*(HA$1=조사표[줄기번호])*(GS41=조사표[개화마디]),ROW(조사표[조사일자])-ROW(생육조사!$P$2)+1),1),2),"")</f>
        <v/>
      </c>
      <c r="GU41" s="87" t="str">
        <f t="array" ref="GU41">IFERROR(INDEX(조사표[],SMALL(IF((GX$1=조사표[개체번호])*(HA$1=조사표[줄기번호])*(GS41=조사표[착과마디]),ROW(조사표[조사일자])-ROW(생육조사!$P$2)+1),1),2),"")</f>
        <v/>
      </c>
      <c r="GV41" s="87" t="str">
        <f t="array" ref="GV41">IFERROR(INDEX(조사표[],SMALL(IF((GX$1=조사표[개체번호])*(HA$1=조사표[줄기번호])*(GS41=조사표[열매마디]),ROW(조사표[조사일자])-ROW(생육조사!$P$2)+1),1),2),"")</f>
        <v/>
      </c>
      <c r="GW41" s="87" t="str">
        <f t="array" ref="GW41">IFERROR(INDEX(조사표[],SMALL(IF((GX$1=조사표[개체번호])*(HA$1=조사표[줄기번호])*(GS41=조사표[수확마디]),ROW(조사표[조사일자])-ROW(생육조사!$P$2)+1),1),2),"")</f>
        <v/>
      </c>
      <c r="GX41" s="90"/>
      <c r="GY41" s="90"/>
      <c r="GZ41" s="91"/>
      <c r="HA41" s="91"/>
      <c r="HB41" s="91"/>
      <c r="HC41" s="88">
        <v>39</v>
      </c>
      <c r="HD41" s="87" t="str">
        <f t="array" ref="HD41">IFERROR(INDEX(조사표[],SMALL(IF((HH$1=조사표[개체번호])*(HK$1=조사표[줄기번호])*(HC41=조사표[개화마디]),ROW(조사표[조사일자])-ROW(생육조사!$P$2)+1),1),2),"")</f>
        <v/>
      </c>
      <c r="HE41" s="87" t="str">
        <f t="array" ref="HE41">IFERROR(INDEX(조사표[],SMALL(IF((HH$1=조사표[개체번호])*(HK$1=조사표[줄기번호])*(HC41=조사표[착과마디]),ROW(조사표[조사일자])-ROW(생육조사!$P$2)+1),1),2),"")</f>
        <v/>
      </c>
      <c r="HF41" s="87" t="str">
        <f t="array" ref="HF41">IFERROR(INDEX(조사표[],SMALL(IF((HH$1=조사표[개체번호])*(HK$1=조사표[줄기번호])*(HC41=조사표[열매마디]),ROW(조사표[조사일자])-ROW(생육조사!$P$2)+1),1),2),"")</f>
        <v/>
      </c>
      <c r="HG41" s="87" t="str">
        <f t="array" ref="HG41">IFERROR(INDEX(조사표[],SMALL(IF((HH$1=조사표[개체번호])*(HK$1=조사표[줄기번호])*(HC41=조사표[수확마디]),ROW(조사표[조사일자])-ROW(생육조사!$P$2)+1),1),2),"")</f>
        <v/>
      </c>
      <c r="HH41" s="90"/>
      <c r="HI41" s="90"/>
      <c r="HJ41" s="91"/>
      <c r="HK41" s="91"/>
      <c r="HL41" s="91"/>
      <c r="HM41" s="93">
        <v>39</v>
      </c>
      <c r="HN41" s="87" t="str">
        <f t="array" ref="HN41">IFERROR(INDEX(조사표[],SMALL(IF((HR$1=조사표[개체번호])*(HU$1=조사표[줄기번호])*(HM41=조사표[개화마디]),ROW(조사표[조사일자])-ROW(생육조사!$P$2)+1),1),2),"")</f>
        <v/>
      </c>
      <c r="HO41" s="87" t="str">
        <f t="array" ref="HO41">IFERROR(INDEX(조사표[],SMALL(IF((HR$1=조사표[개체번호])*(HU$1=조사표[줄기번호])*(HM41=조사표[착과마디]),ROW(조사표[조사일자])-ROW(생육조사!$P$2)+1),1),2),"")</f>
        <v/>
      </c>
      <c r="HP41" s="87" t="str">
        <f t="array" ref="HP41">IFERROR(INDEX(조사표[],SMALL(IF((HR$1=조사표[개체번호])*(HU$1=조사표[줄기번호])*(HM41=조사표[열매마디]),ROW(조사표[조사일자])-ROW(생육조사!$P$2)+1),1),2),"")</f>
        <v/>
      </c>
      <c r="HQ41" s="87" t="str">
        <f t="array" ref="HQ41">IFERROR(INDEX(조사표[],SMALL(IF((HR$1=조사표[개체번호])*(HU$1=조사표[줄기번호])*(HM41=조사표[수확마디]),ROW(조사표[조사일자])-ROW(생육조사!$P$2)+1),1),2),"")</f>
        <v/>
      </c>
      <c r="HR41" s="90"/>
      <c r="HS41" s="90"/>
      <c r="HT41" s="91"/>
      <c r="HU41" s="91"/>
      <c r="HV41" s="91"/>
      <c r="HW41" s="93">
        <v>39</v>
      </c>
      <c r="HX41" s="87" t="str">
        <f t="array" ref="HX41">IFERROR(INDEX(조사표[],SMALL(IF((IB$1=조사표[개체번호])*(IE$1=조사표[줄기번호])*(HW41=조사표[개화마디]),ROW(조사표[조사일자])-ROW(생육조사!$P$2)+1),1),2),"")</f>
        <v/>
      </c>
      <c r="HY41" s="87" t="str">
        <f t="array" ref="HY41">IFERROR(INDEX(조사표[],SMALL(IF((IB$1=조사표[개체번호])*(IE$1=조사표[줄기번호])*(HW41=조사표[착과마디]),ROW(조사표[조사일자])-ROW(생육조사!$P$2)+1),1),2),"")</f>
        <v/>
      </c>
      <c r="HZ41" s="87" t="str">
        <f t="array" ref="HZ41">IFERROR(INDEX(조사표[],SMALL(IF((IB$1=조사표[개체번호])*(IE$1=조사표[줄기번호])*(HW41=조사표[열매마디]),ROW(조사표[조사일자])-ROW(생육조사!$P$2)+1),1),2),"")</f>
        <v/>
      </c>
      <c r="IA41" s="87" t="str">
        <f t="array" ref="IA41">IFERROR(INDEX(조사표[],SMALL(IF((IB$1=조사표[개체번호])*(IE$1=조사표[줄기번호])*(HW41=조사표[수확마디]),ROW(조사표[조사일자])-ROW(생육조사!$P$2)+1),1),2),"")</f>
        <v/>
      </c>
      <c r="IB41" s="90"/>
      <c r="IC41" s="90"/>
      <c r="ID41" s="91"/>
      <c r="IE41" s="91"/>
      <c r="IF41" s="91"/>
      <c r="IG41" s="93">
        <v>39</v>
      </c>
      <c r="IH41" s="87" t="str">
        <f t="array" ref="IH41">IFERROR(INDEX(조사표[],SMALL(IF((IL$1=조사표[개체번호])*(IO$1=조사표[줄기번호])*(IG41=조사표[개화마디]),ROW(조사표[조사일자])-ROW(생육조사!$P$2)+1),1),2),"")</f>
        <v/>
      </c>
      <c r="II41" s="87" t="str">
        <f t="array" ref="II41">IFERROR(INDEX(조사표[],SMALL(IF((IL$1=조사표[개체번호])*(IO$1=조사표[줄기번호])*(IG41=조사표[착과마디]),ROW(조사표[조사일자])-ROW(생육조사!$P$2)+1),1),2),"")</f>
        <v/>
      </c>
      <c r="IJ41" s="87" t="str">
        <f t="array" ref="IJ41">IFERROR(INDEX(조사표[],SMALL(IF((IL$1=조사표[개체번호])*(IO$1=조사표[줄기번호])*(IG41=조사표[열매마디]),ROW(조사표[조사일자])-ROW(생육조사!$P$2)+1),1),2),"")</f>
        <v/>
      </c>
      <c r="IK41" s="87" t="str">
        <f t="array" ref="IK41">IFERROR(INDEX(조사표[],SMALL(IF((IL$1=조사표[개체번호])*(IO$1=조사표[줄기번호])*(IG41=조사표[수확마디]),ROW(조사표[조사일자])-ROW(생육조사!$P$2)+1),1),2),"")</f>
        <v/>
      </c>
      <c r="IL41" s="90"/>
      <c r="IM41" s="90"/>
      <c r="IN41" s="91"/>
      <c r="IO41" s="91"/>
      <c r="IP41" s="91"/>
      <c r="IQ41" s="93">
        <v>39</v>
      </c>
      <c r="IR41" s="87" t="str">
        <f t="array" ref="IR41">IFERROR(INDEX(조사표[],SMALL(IF((IV$1=조사표[개체번호])*(IY$1=조사표[줄기번호])*(IQ41=조사표[개화마디]),ROW(조사표[조사일자])-ROW(생육조사!$P$2)+1),1),2),"")</f>
        <v/>
      </c>
      <c r="IS41" s="87" t="str">
        <f t="array" ref="IS41">IFERROR(INDEX(조사표[],SMALL(IF((IV$1=조사표[개체번호])*(IY$1=조사표[줄기번호])*(IQ41=조사표[착과마디]),ROW(조사표[조사일자])-ROW(생육조사!$P$2)+1),1),2),"")</f>
        <v/>
      </c>
      <c r="IT41" s="87" t="str">
        <f t="array" ref="IT41">IFERROR(INDEX(조사표[],SMALL(IF((IV$1=조사표[개체번호])*(IY$1=조사표[줄기번호])*(IQ41=조사표[열매마디]),ROW(조사표[조사일자])-ROW(생육조사!$P$2)+1),1),2),"")</f>
        <v/>
      </c>
      <c r="IU41" s="87" t="str">
        <f t="array" ref="IU41">IFERROR(INDEX(조사표[],SMALL(IF((IV$1=조사표[개체번호])*(IY$1=조사표[줄기번호])*(IQ41=조사표[수확마디]),ROW(조사표[조사일자])-ROW(생육조사!$P$2)+1),1),2),"")</f>
        <v/>
      </c>
      <c r="IV41" s="90"/>
      <c r="IW41" s="90"/>
      <c r="IX41" s="91"/>
      <c r="IY41" s="91"/>
      <c r="IZ41" s="91"/>
      <c r="JA41" s="93">
        <v>39</v>
      </c>
      <c r="JB41" s="87" t="str">
        <f t="array" ref="JB41">IFERROR(INDEX(조사표[],SMALL(IF((JF$1=조사표[개체번호])*(JI$1=조사표[줄기번호])*(JA41=조사표[개화마디]),ROW(조사표[조사일자])-ROW(생육조사!$P$2)+1),1),2),"")</f>
        <v/>
      </c>
      <c r="JC41" s="87" t="str">
        <f t="array" ref="JC41">IFERROR(INDEX(조사표[],SMALL(IF((JF$1=조사표[개체번호])*(JI$1=조사표[줄기번호])*(JA41=조사표[착과마디]),ROW(조사표[조사일자])-ROW(생육조사!$P$2)+1),1),2),"")</f>
        <v/>
      </c>
      <c r="JD41" s="87" t="str">
        <f t="array" ref="JD41">IFERROR(INDEX(조사표[],SMALL(IF((JF$1=조사표[개체번호])*(JI$1=조사표[줄기번호])*(JA41=조사표[열매마디]),ROW(조사표[조사일자])-ROW(생육조사!$P$2)+1),1),2),"")</f>
        <v/>
      </c>
      <c r="JE41" s="87" t="str">
        <f t="array" ref="JE41">IFERROR(INDEX(조사표[],SMALL(IF((JF$1=조사표[개체번호])*(JI$1=조사표[줄기번호])*(JA41=조사표[수확마디]),ROW(조사표[조사일자])-ROW(생육조사!$P$2)+1),1),2),"")</f>
        <v/>
      </c>
      <c r="JF41" s="90"/>
      <c r="JG41" s="90"/>
      <c r="JH41" s="91"/>
      <c r="JI41" s="91"/>
      <c r="JJ41" s="91"/>
      <c r="JK41" s="93">
        <v>39</v>
      </c>
      <c r="JL41" s="87" t="str">
        <f t="array" ref="JL41">IFERROR(INDEX(조사표[],SMALL(IF((JP$1=조사표[개체번호])*(JS$1=조사표[줄기번호])*(JK41=조사표[개화마디]),ROW(조사표[조사일자])-ROW(생육조사!$P$2)+1),1),2),"")</f>
        <v/>
      </c>
      <c r="JM41" s="87" t="str">
        <f t="array" ref="JM41">IFERROR(INDEX(조사표[],SMALL(IF((JP$1=조사표[개체번호])*(JS$1=조사표[줄기번호])*(JK41=조사표[착과마디]),ROW(조사표[조사일자])-ROW(생육조사!$P$2)+1),1),2),"")</f>
        <v/>
      </c>
      <c r="JN41" s="87" t="str">
        <f t="array" ref="JN41">IFERROR(INDEX(조사표[],SMALL(IF((JP$1=조사표[개체번호])*(JS$1=조사표[줄기번호])*(JK41=조사표[열매마디]),ROW(조사표[조사일자])-ROW(생육조사!$P$2)+1),1),2),"")</f>
        <v/>
      </c>
      <c r="JO41" s="87" t="str">
        <f t="array" ref="JO41">IFERROR(INDEX(조사표[],SMALL(IF((JP$1=조사표[개체번호])*(JS$1=조사표[줄기번호])*(JK41=조사표[수확마디]),ROW(조사표[조사일자])-ROW(생육조사!$P$2)+1),1),2),"")</f>
        <v/>
      </c>
      <c r="JP41" s="90"/>
      <c r="JQ41" s="90"/>
      <c r="JR41" s="91"/>
      <c r="JS41" s="91"/>
      <c r="JT41" s="91"/>
      <c r="JU41" s="93">
        <v>39</v>
      </c>
      <c r="JV41" s="87" t="str">
        <f t="array" ref="JV41">IFERROR(INDEX(조사표[],SMALL(IF((JZ$1=조사표[개체번호])*(KC$1=조사표[줄기번호])*(JU41=조사표[개화마디]),ROW(조사표[조사일자])-ROW(생육조사!$P$2)+1),1),2),"")</f>
        <v/>
      </c>
      <c r="JW41" s="87" t="str">
        <f t="array" ref="JW41">IFERROR(INDEX(조사표[],SMALL(IF((JZ$1=조사표[개체번호])*(KC$1=조사표[줄기번호])*(JU41=조사표[착과마디]),ROW(조사표[조사일자])-ROW(생육조사!$P$2)+1),1),2),"")</f>
        <v/>
      </c>
      <c r="JX41" s="87" t="str">
        <f t="array" ref="JX41">IFERROR(INDEX(조사표[],SMALL(IF((JZ$1=조사표[개체번호])*(KC$1=조사표[줄기번호])*(JU41=조사표[열매마디]),ROW(조사표[조사일자])-ROW(생육조사!$P$2)+1),1),2),"")</f>
        <v/>
      </c>
      <c r="JY41" s="87" t="str">
        <f t="array" ref="JY41">IFERROR(INDEX(조사표[],SMALL(IF((JZ$1=조사표[개체번호])*(KC$1=조사표[줄기번호])*(JU41=조사표[수확마디]),ROW(조사표[조사일자])-ROW(생육조사!$P$2)+1),1),2),"")</f>
        <v/>
      </c>
      <c r="JZ41" s="90"/>
      <c r="KA41" s="90"/>
      <c r="KB41" s="91"/>
      <c r="KC41" s="91"/>
      <c r="KD41" s="91"/>
      <c r="KE41" s="93">
        <v>39</v>
      </c>
      <c r="KF41" s="87" t="str">
        <f t="array" ref="KF41">IFERROR(INDEX(조사표[],SMALL(IF((KJ$1=조사표[개체번호])*(KM$1=조사표[줄기번호])*(KE41=조사표[개화마디]),ROW(조사표[조사일자])-ROW(생육조사!$P$2)+1),1),2),"")</f>
        <v/>
      </c>
      <c r="KG41" s="87" t="str">
        <f t="array" ref="KG41">IFERROR(INDEX(조사표[],SMALL(IF((KJ$1=조사표[개체번호])*(KM$1=조사표[줄기번호])*(KE41=조사표[착과마디]),ROW(조사표[조사일자])-ROW(생육조사!$P$2)+1),1),2),"")</f>
        <v/>
      </c>
      <c r="KH41" s="87" t="str">
        <f t="array" ref="KH41">IFERROR(INDEX(조사표[],SMALL(IF((KJ$1=조사표[개체번호])*(KM$1=조사표[줄기번호])*(KE41=조사표[열매마디]),ROW(조사표[조사일자])-ROW(생육조사!$P$2)+1),1),2),"")</f>
        <v/>
      </c>
      <c r="KI41" s="87" t="str">
        <f t="array" ref="KI41">IFERROR(INDEX(조사표[],SMALL(IF((KJ$1=조사표[개체번호])*(KM$1=조사표[줄기번호])*(KE41=조사표[수확마디]),ROW(조사표[조사일자])-ROW(생육조사!$P$2)+1),1),2),"")</f>
        <v/>
      </c>
      <c r="KJ41" s="90"/>
      <c r="KK41" s="90"/>
      <c r="KL41" s="91"/>
      <c r="KM41" s="91"/>
      <c r="KN41" s="91"/>
    </row>
    <row r="42" spans="1:300">
      <c r="A42" s="15">
        <v>40</v>
      </c>
      <c r="B42" s="6" t="str">
        <f t="array" ref="B42">IFERROR(INDEX(조사표[],SMALL(IF((F$1=조사표[개체번호])*(I$1=조사표[줄기번호])*(A42=조사표[개화마디]),ROW(조사표[조사일자])-ROW(생육조사!$P$2)+1),1),2),"")</f>
        <v/>
      </c>
      <c r="C42" s="6" t="str">
        <f t="array" ref="C42">IFERROR(INDEX(조사표[],SMALL(IF((F$1=조사표[개체번호])*(I$1=조사표[줄기번호])*(A42=조사표[착과마디]),ROW(조사표[조사일자])-ROW(생육조사!$P$2)+1),1),2),"")</f>
        <v/>
      </c>
      <c r="D42" s="6" t="str">
        <f t="array" ref="D42">IFERROR(INDEX(조사표[],SMALL(IF((F$1=조사표[개체번호])*(I$1=조사표[줄기번호])*(A42=조사표[열매마디]),ROW(조사표[조사일자])-ROW(생육조사!$P$2)+1),1),2),"")</f>
        <v/>
      </c>
      <c r="E42" s="6" t="str">
        <f t="array" ref="E42">IFERROR(INDEX(조사표[],SMALL(IF((F$1=조사표[개체번호])*(I$1=조사표[줄기번호])*(A42=조사표[수확마디]),ROW(조사표[조사일자])-ROW(생육조사!$P$2)+1),1),2),"")</f>
        <v/>
      </c>
      <c r="F42" s="19"/>
      <c r="G42" s="19"/>
      <c r="H42" s="20"/>
      <c r="I42" s="20"/>
      <c r="J42" s="20"/>
      <c r="K42" s="86">
        <v>40</v>
      </c>
      <c r="L42" s="6" t="str">
        <f t="array" ref="L42">IFERROR(INDEX(조사표[],SMALL(IF((P$1=조사표[개체번호])*(S$1=조사표[줄기번호])*(K42=조사표[개화마디]),ROW(조사표[조사일자])-ROW(생육조사!$P$2)+1),1),2),"")</f>
        <v/>
      </c>
      <c r="M42" s="6" t="str">
        <f t="array" ref="M42">IFERROR(INDEX(조사표[],SMALL(IF((P$1=조사표[개체번호])*(S$1=조사표[줄기번호])*(K42=조사표[착과마디]),ROW(조사표[조사일자])-ROW(생육조사!$P$2)+1),1),2),"")</f>
        <v/>
      </c>
      <c r="N42" s="6" t="str">
        <f t="array" ref="N42">IFERROR(INDEX(조사표[],SMALL(IF((P$1=조사표[개체번호])*(S$1=조사표[줄기번호])*(K42=조사표[열매마디]),ROW(조사표[조사일자])-ROW(생육조사!$P$2)+1),1),2),"")</f>
        <v/>
      </c>
      <c r="O42" s="6" t="str">
        <f t="array" ref="O42">IFERROR(INDEX(조사표[],SMALL(IF((P$1=조사표[개체번호])*(S$1=조사표[줄기번호])*(K42=조사표[수확마디]),ROW(조사표[조사일자])-ROW(생육조사!$P$2)+1),1),2),"")</f>
        <v/>
      </c>
      <c r="P42" s="19"/>
      <c r="Q42" s="19"/>
      <c r="R42" s="20"/>
      <c r="S42" s="20"/>
      <c r="T42" s="20"/>
      <c r="U42" s="88">
        <v>40</v>
      </c>
      <c r="V42" s="87" t="str">
        <f t="array" ref="V42">IFERROR(INDEX(조사표[],SMALL(IF((Z$1=조사표[개체번호])*(AC$1=조사표[줄기번호])*(U42=조사표[개화마디]),ROW(조사표[조사일자])-ROW(생육조사!$P$2)+1),1),2),"")</f>
        <v/>
      </c>
      <c r="W42" s="87" t="str">
        <f t="array" ref="W42">IFERROR(INDEX(조사표[],SMALL(IF((Z$1=조사표[개체번호])*(AC$1=조사표[줄기번호])*(U42=조사표[착과마디]),ROW(조사표[조사일자])-ROW(생육조사!$P$2)+1),1),2),"")</f>
        <v/>
      </c>
      <c r="X42" s="87" t="str">
        <f t="array" ref="X42">IFERROR(INDEX(조사표[],SMALL(IF((Z$1=조사표[개체번호])*(AC$1=조사표[줄기번호])*(U42=조사표[열매마디]),ROW(조사표[조사일자])-ROW(생육조사!$P$2)+1),1),2),"")</f>
        <v/>
      </c>
      <c r="Y42" s="87" t="str">
        <f t="array" ref="Y42">IFERROR(INDEX(조사표[],SMALL(IF((Z$1=조사표[개체번호])*(AC$1=조사표[줄기번호])*(U42=조사표[수확마디]),ROW(조사표[조사일자])-ROW(생육조사!$P$2)+1),1),2),"")</f>
        <v/>
      </c>
      <c r="Z42" s="90"/>
      <c r="AA42" s="90"/>
      <c r="AB42" s="91"/>
      <c r="AC42" s="91"/>
      <c r="AD42" s="91"/>
      <c r="AE42" s="88">
        <v>40</v>
      </c>
      <c r="AF42" s="87" t="str">
        <f t="array" ref="AF42">IFERROR(INDEX(조사표[],SMALL(IF((AJ$1=조사표[개체번호])*(AM$1=조사표[줄기번호])*(AE42=조사표[개화마디]),ROW(조사표[조사일자])-ROW(생육조사!$P$2)+1),1),2),"")</f>
        <v/>
      </c>
      <c r="AG42" s="87" t="str">
        <f t="array" ref="AG42">IFERROR(INDEX(조사표[],SMALL(IF((AJ$1=조사표[개체번호])*(AM$1=조사표[줄기번호])*(AE42=조사표[착과마디]),ROW(조사표[조사일자])-ROW(생육조사!$P$2)+1),1),2),"")</f>
        <v/>
      </c>
      <c r="AH42" s="87" t="str">
        <f t="array" ref="AH42">IFERROR(INDEX(조사표[],SMALL(IF((AJ$1=조사표[개체번호])*(AM$1=조사표[줄기번호])*(AE42=조사표[열매마디]),ROW(조사표[조사일자])-ROW(생육조사!$P$2)+1),1),2),"")</f>
        <v/>
      </c>
      <c r="AI42" s="87" t="str">
        <f t="array" ref="AI42">IFERROR(INDEX(조사표[],SMALL(IF((AJ$1=조사표[개체번호])*(AM$1=조사표[줄기번호])*(AE42=조사표[수확마디]),ROW(조사표[조사일자])-ROW(생육조사!$P$2)+1),1),2),"")</f>
        <v/>
      </c>
      <c r="AJ42" s="90"/>
      <c r="AK42" s="90"/>
      <c r="AL42" s="91"/>
      <c r="AM42" s="91"/>
      <c r="AN42" s="91"/>
      <c r="AO42" s="88">
        <v>40</v>
      </c>
      <c r="AP42" s="87" t="str">
        <f t="array" ref="AP42">IFERROR(INDEX(조사표[],SMALL(IF((AT$1=조사표[개체번호])*(AW$1=조사표[줄기번호])*(AO42=조사표[개화마디]),ROW(조사표[조사일자])-ROW(생육조사!$P$2)+1),1),2),"")</f>
        <v/>
      </c>
      <c r="AQ42" s="87" t="str">
        <f t="array" ref="AQ42">IFERROR(INDEX(조사표[],SMALL(IF((AT$1=조사표[개체번호])*(AW$1=조사표[줄기번호])*(AO42=조사표[착과마디]),ROW(조사표[조사일자])-ROW(생육조사!$P$2)+1),1),2),"")</f>
        <v/>
      </c>
      <c r="AR42" s="87" t="str">
        <f t="array" ref="AR42">IFERROR(INDEX(조사표[],SMALL(IF((AT$1=조사표[개체번호])*(AW$1=조사표[줄기번호])*(AO42=조사표[열매마디]),ROW(조사표[조사일자])-ROW(생육조사!$P$2)+1),1),2),"")</f>
        <v/>
      </c>
      <c r="AS42" s="87" t="str">
        <f t="array" ref="AS42">IFERROR(INDEX(조사표[],SMALL(IF((AT$1=조사표[개체번호])*(AW$1=조사표[줄기번호])*(AO42=조사표[수확마디]),ROW(조사표[조사일자])-ROW(생육조사!$P$2)+1),1),2),"")</f>
        <v/>
      </c>
      <c r="AT42" s="90"/>
      <c r="AU42" s="90"/>
      <c r="AV42" s="91"/>
      <c r="AW42" s="91"/>
      <c r="AX42" s="91"/>
      <c r="AY42" s="88">
        <v>40</v>
      </c>
      <c r="AZ42" s="87" t="str">
        <f t="array" ref="AZ42">IFERROR(INDEX(조사표[],SMALL(IF((BD$1=조사표[개체번호])*(BG$1=조사표[줄기번호])*(AY42=조사표[개화마디]),ROW(조사표[조사일자])-ROW(생육조사!$P$2)+1),1),2),"")</f>
        <v/>
      </c>
      <c r="BA42" s="87" t="str">
        <f t="array" ref="BA42">IFERROR(INDEX(조사표[],SMALL(IF((BD$1=조사표[개체번호])*(BG$1=조사표[줄기번호])*(AY42=조사표[착과마디]),ROW(조사표[조사일자])-ROW(생육조사!$P$2)+1),1),2),"")</f>
        <v/>
      </c>
      <c r="BB42" s="87" t="str">
        <f t="array" ref="BB42">IFERROR(INDEX(조사표[],SMALL(IF((BD$1=조사표[개체번호])*(BG$1=조사표[줄기번호])*(AY42=조사표[열매마디]),ROW(조사표[조사일자])-ROW(생육조사!$P$2)+1),1),2),"")</f>
        <v/>
      </c>
      <c r="BC42" s="87" t="str">
        <f t="array" ref="BC42">IFERROR(INDEX(조사표[],SMALL(IF((BD$1=조사표[개체번호])*(BG$1=조사표[줄기번호])*(AY42=조사표[수확마디]),ROW(조사표[조사일자])-ROW(생육조사!$P$2)+1),1),2),"")</f>
        <v/>
      </c>
      <c r="BD42" s="90"/>
      <c r="BE42" s="90"/>
      <c r="BF42" s="91"/>
      <c r="BG42" s="91"/>
      <c r="BH42" s="91"/>
      <c r="BI42" s="88">
        <v>40</v>
      </c>
      <c r="BJ42" s="87" t="str">
        <f t="array" ref="BJ42">IFERROR(INDEX(조사표[],SMALL(IF((BN$1=조사표[개체번호])*(BQ$1=조사표[줄기번호])*(BI42=조사표[개화마디]),ROW(조사표[조사일자])-ROW(생육조사!$P$2)+1),1),2),"")</f>
        <v/>
      </c>
      <c r="BK42" s="87" t="str">
        <f t="array" ref="BK42">IFERROR(INDEX(조사표[],SMALL(IF((BN$1=조사표[개체번호])*(BQ$1=조사표[줄기번호])*(BI42=조사표[착과마디]),ROW(조사표[조사일자])-ROW(생육조사!$P$2)+1),1),2),"")</f>
        <v/>
      </c>
      <c r="BL42" s="87" t="str">
        <f t="array" ref="BL42">IFERROR(INDEX(조사표[],SMALL(IF((BN$1=조사표[개체번호])*(BQ$1=조사표[줄기번호])*(BI42=조사표[열매마디]),ROW(조사표[조사일자])-ROW(생육조사!$P$2)+1),1),2),"")</f>
        <v/>
      </c>
      <c r="BM42" s="87" t="str">
        <f t="array" ref="BM42">IFERROR(INDEX(조사표[],SMALL(IF((BN$1=조사표[개체번호])*(BQ$1=조사표[줄기번호])*(BI42=조사표[수확마디]),ROW(조사표[조사일자])-ROW(생육조사!$P$2)+1),1),2),"")</f>
        <v/>
      </c>
      <c r="BN42" s="90"/>
      <c r="BO42" s="90"/>
      <c r="BP42" s="91"/>
      <c r="BQ42" s="91"/>
      <c r="BR42" s="91"/>
      <c r="BS42" s="88">
        <v>40</v>
      </c>
      <c r="BT42" s="87" t="str">
        <f t="array" ref="BT42">IFERROR(INDEX(조사표[],SMALL(IF((BX$1=조사표[개체번호])*(CA$1=조사표[줄기번호])*(BS42=조사표[개화마디]),ROW(조사표[조사일자])-ROW(생육조사!$P$2)+1),1),2),"")</f>
        <v/>
      </c>
      <c r="BU42" s="87" t="str">
        <f t="array" ref="BU42">IFERROR(INDEX(조사표[],SMALL(IF((BX$1=조사표[개체번호])*(CA$1=조사표[줄기번호])*(BS42=조사표[착과마디]),ROW(조사표[조사일자])-ROW(생육조사!$P$2)+1),1),2),"")</f>
        <v/>
      </c>
      <c r="BV42" s="87" t="str">
        <f t="array" ref="BV42">IFERROR(INDEX(조사표[],SMALL(IF((BX$1=조사표[개체번호])*(CA$1=조사표[줄기번호])*(BS42=조사표[열매마디]),ROW(조사표[조사일자])-ROW(생육조사!$P$2)+1),1),2),"")</f>
        <v/>
      </c>
      <c r="BW42" s="87" t="str">
        <f t="array" ref="BW42">IFERROR(INDEX(조사표[],SMALL(IF((BX$1=조사표[개체번호])*(CA$1=조사표[줄기번호])*(BS42=조사표[수확마디]),ROW(조사표[조사일자])-ROW(생육조사!$P$2)+1),1),2),"")</f>
        <v/>
      </c>
      <c r="BX42" s="90"/>
      <c r="BY42" s="90"/>
      <c r="BZ42" s="91"/>
      <c r="CA42" s="91"/>
      <c r="CB42" s="91"/>
      <c r="CC42" s="88">
        <v>40</v>
      </c>
      <c r="CD42" s="87" t="str">
        <f t="array" ref="CD42">IFERROR(INDEX(조사표[],SMALL(IF((CH$1=조사표[개체번호])*(CK$1=조사표[줄기번호])*(CC42=조사표[개화마디]),ROW(조사표[조사일자])-ROW(생육조사!$P$2)+1),1),2),"")</f>
        <v/>
      </c>
      <c r="CE42" s="87" t="str">
        <f t="array" ref="CE42">IFERROR(INDEX(조사표[],SMALL(IF((CH$1=조사표[개체번호])*(CK$1=조사표[줄기번호])*(CC42=조사표[착과마디]),ROW(조사표[조사일자])-ROW(생육조사!$P$2)+1),1),2),"")</f>
        <v/>
      </c>
      <c r="CF42" s="87" t="str">
        <f t="array" ref="CF42">IFERROR(INDEX(조사표[],SMALL(IF((CH$1=조사표[개체번호])*(CK$1=조사표[줄기번호])*(CC42=조사표[열매마디]),ROW(조사표[조사일자])-ROW(생육조사!$P$2)+1),1),2),"")</f>
        <v/>
      </c>
      <c r="CG42" s="87" t="str">
        <f t="array" ref="CG42">IFERROR(INDEX(조사표[],SMALL(IF((CH$1=조사표[개체번호])*(CK$1=조사표[줄기번호])*(CC42=조사표[수확마디]),ROW(조사표[조사일자])-ROW(생육조사!$P$2)+1),1),2),"")</f>
        <v/>
      </c>
      <c r="CH42" s="90"/>
      <c r="CI42" s="90"/>
      <c r="CJ42" s="91"/>
      <c r="CK42" s="91"/>
      <c r="CL42" s="91"/>
      <c r="CM42" s="88">
        <v>40</v>
      </c>
      <c r="CN42" s="87" t="str">
        <f t="array" ref="CN42">IFERROR(INDEX(조사표[],SMALL(IF((CR$1=조사표[개체번호])*(CU$1=조사표[줄기번호])*(CM42=조사표[개화마디]),ROW(조사표[조사일자])-ROW(생육조사!$P$2)+1),1),2),"")</f>
        <v/>
      </c>
      <c r="CO42" s="87" t="str">
        <f t="array" ref="CO42">IFERROR(INDEX(조사표[],SMALL(IF((CR$1=조사표[개체번호])*(CU$1=조사표[줄기번호])*(CM42=조사표[착과마디]),ROW(조사표[조사일자])-ROW(생육조사!$P$2)+1),1),2),"")</f>
        <v/>
      </c>
      <c r="CP42" s="87" t="str">
        <f t="array" ref="CP42">IFERROR(INDEX(조사표[],SMALL(IF((CR$1=조사표[개체번호])*(CU$1=조사표[줄기번호])*(CM42=조사표[열매마디]),ROW(조사표[조사일자])-ROW(생육조사!$P$2)+1),1),2),"")</f>
        <v/>
      </c>
      <c r="CQ42" s="87" t="str">
        <f t="array" ref="CQ42">IFERROR(INDEX(조사표[],SMALL(IF((CR$1=조사표[개체번호])*(CU$1=조사표[줄기번호])*(CM42=조사표[수확마디]),ROW(조사표[조사일자])-ROW(생육조사!$P$2)+1),1),2),"")</f>
        <v/>
      </c>
      <c r="CR42" s="90"/>
      <c r="CS42" s="90"/>
      <c r="CT42" s="91"/>
      <c r="CU42" s="91"/>
      <c r="CV42" s="91"/>
      <c r="CW42" s="88">
        <v>40</v>
      </c>
      <c r="CX42" s="87" t="str">
        <f t="array" ref="CX42">IFERROR(INDEX(조사표[],SMALL(IF((DB$1=조사표[개체번호])*(DE$1=조사표[줄기번호])*(CW42=조사표[개화마디]),ROW(조사표[조사일자])-ROW(생육조사!$P$2)+1),1),2),"")</f>
        <v/>
      </c>
      <c r="CY42" s="87" t="str">
        <f t="array" ref="CY42">IFERROR(INDEX(조사표[],SMALL(IF((DB$1=조사표[개체번호])*(DE$1=조사표[줄기번호])*(CW42=조사표[착과마디]),ROW(조사표[조사일자])-ROW(생육조사!$P$2)+1),1),2),"")</f>
        <v/>
      </c>
      <c r="CZ42" s="87" t="str">
        <f t="array" ref="CZ42">IFERROR(INDEX(조사표[],SMALL(IF((DB$1=조사표[개체번호])*(DE$1=조사표[줄기번호])*(CW42=조사표[열매마디]),ROW(조사표[조사일자])-ROW(생육조사!$P$2)+1),1),2),"")</f>
        <v/>
      </c>
      <c r="DA42" s="87" t="str">
        <f t="array" ref="DA42">IFERROR(INDEX(조사표[],SMALL(IF((DB$1=조사표[개체번호])*(DE$1=조사표[줄기번호])*(CW42=조사표[수확마디]),ROW(조사표[조사일자])-ROW(생육조사!$P$2)+1),1),2),"")</f>
        <v/>
      </c>
      <c r="DB42" s="90"/>
      <c r="DC42" s="90"/>
      <c r="DD42" s="91"/>
      <c r="DE42" s="91"/>
      <c r="DF42" s="91"/>
      <c r="DG42" s="88">
        <v>40</v>
      </c>
      <c r="DH42" s="87" t="str">
        <f t="array" ref="DH42">IFERROR(INDEX(조사표[],SMALL(IF((DL$1=조사표[개체번호])*(DO$1=조사표[줄기번호])*(DG42=조사표[개화마디]),ROW(조사표[조사일자])-ROW(생육조사!$P$2)+1),1),2),"")</f>
        <v/>
      </c>
      <c r="DI42" s="87" t="str">
        <f t="array" ref="DI42">IFERROR(INDEX(조사표[],SMALL(IF((DL$1=조사표[개체번호])*(DO$1=조사표[줄기번호])*(DG42=조사표[착과마디]),ROW(조사표[조사일자])-ROW(생육조사!$P$2)+1),1),2),"")</f>
        <v/>
      </c>
      <c r="DJ42" s="87" t="str">
        <f t="array" ref="DJ42">IFERROR(INDEX(조사표[],SMALL(IF((DL$1=조사표[개체번호])*(DO$1=조사표[줄기번호])*(DG42=조사표[열매마디]),ROW(조사표[조사일자])-ROW(생육조사!$P$2)+1),1),2),"")</f>
        <v/>
      </c>
      <c r="DK42" s="87" t="str">
        <f t="array" ref="DK42">IFERROR(INDEX(조사표[],SMALL(IF((DL$1=조사표[개체번호])*(DO$1=조사표[줄기번호])*(DG42=조사표[수확마디]),ROW(조사표[조사일자])-ROW(생육조사!$P$2)+1),1),2),"")</f>
        <v/>
      </c>
      <c r="DL42" s="90"/>
      <c r="DM42" s="90"/>
      <c r="DN42" s="91"/>
      <c r="DO42" s="91"/>
      <c r="DP42" s="91"/>
      <c r="DQ42" s="88">
        <v>40</v>
      </c>
      <c r="DR42" s="87" t="str">
        <f t="array" ref="DR42">IFERROR(INDEX(조사표[],SMALL(IF((DV$1=조사표[개체번호])*(DY$1=조사표[줄기번호])*(DQ42=조사표[개화마디]),ROW(조사표[조사일자])-ROW(생육조사!$P$2)+1),1),2),"")</f>
        <v/>
      </c>
      <c r="DS42" s="87" t="str">
        <f t="array" ref="DS42">IFERROR(INDEX(조사표[],SMALL(IF((DV$1=조사표[개체번호])*(DY$1=조사표[줄기번호])*(DQ42=조사표[착과마디]),ROW(조사표[조사일자])-ROW(생육조사!$P$2)+1),1),2),"")</f>
        <v/>
      </c>
      <c r="DT42" s="87" t="str">
        <f t="array" ref="DT42">IFERROR(INDEX(조사표[],SMALL(IF((DV$1=조사표[개체번호])*(DY$1=조사표[줄기번호])*(DQ42=조사표[열매마디]),ROW(조사표[조사일자])-ROW(생육조사!$P$2)+1),1),2),"")</f>
        <v/>
      </c>
      <c r="DU42" s="87" t="str">
        <f t="array" ref="DU42">IFERROR(INDEX(조사표[],SMALL(IF((DV$1=조사표[개체번호])*(DY$1=조사표[줄기번호])*(DQ42=조사표[수확마디]),ROW(조사표[조사일자])-ROW(생육조사!$P$2)+1),1),2),"")</f>
        <v/>
      </c>
      <c r="DV42" s="90"/>
      <c r="DW42" s="90"/>
      <c r="DX42" s="91"/>
      <c r="DY42" s="91"/>
      <c r="DZ42" s="91"/>
      <c r="EA42" s="88">
        <v>40</v>
      </c>
      <c r="EB42" s="87" t="str">
        <f t="array" ref="EB42">IFERROR(INDEX(조사표[],SMALL(IF((EF$1=조사표[개체번호])*(EI$1=조사표[줄기번호])*(EA42=조사표[개화마디]),ROW(조사표[조사일자])-ROW(생육조사!$P$2)+1),1),2),"")</f>
        <v/>
      </c>
      <c r="EC42" s="87" t="str">
        <f t="array" ref="EC42">IFERROR(INDEX(조사표[],SMALL(IF((EF$1=조사표[개체번호])*(EI$1=조사표[줄기번호])*(EA42=조사표[착과마디]),ROW(조사표[조사일자])-ROW(생육조사!$P$2)+1),1),2),"")</f>
        <v/>
      </c>
      <c r="ED42" s="87" t="str">
        <f t="array" ref="ED42">IFERROR(INDEX(조사표[],SMALL(IF((EF$1=조사표[개체번호])*(EI$1=조사표[줄기번호])*(EA42=조사표[열매마디]),ROW(조사표[조사일자])-ROW(생육조사!$P$2)+1),1),2),"")</f>
        <v/>
      </c>
      <c r="EE42" s="87" t="str">
        <f t="array" ref="EE42">IFERROR(INDEX(조사표[],SMALL(IF((EF$1=조사표[개체번호])*(EI$1=조사표[줄기번호])*(EA42=조사표[수확마디]),ROW(조사표[조사일자])-ROW(생육조사!$P$2)+1),1),2),"")</f>
        <v/>
      </c>
      <c r="EF42" s="90"/>
      <c r="EG42" s="90"/>
      <c r="EH42" s="91"/>
      <c r="EI42" s="91"/>
      <c r="EJ42" s="91"/>
      <c r="EK42" s="88">
        <v>40</v>
      </c>
      <c r="EL42" s="87" t="str">
        <f t="array" ref="EL42">IFERROR(INDEX(조사표[],SMALL(IF((EP$1=조사표[개체번호])*(ES$1=조사표[줄기번호])*(EK42=조사표[개화마디]),ROW(조사표[조사일자])-ROW(생육조사!$P$2)+1),1),2),"")</f>
        <v/>
      </c>
      <c r="EM42" s="87" t="str">
        <f t="array" ref="EM42">IFERROR(INDEX(조사표[],SMALL(IF((EP$1=조사표[개체번호])*(ES$1=조사표[줄기번호])*(EK42=조사표[착과마디]),ROW(조사표[조사일자])-ROW(생육조사!$P$2)+1),1),2),"")</f>
        <v/>
      </c>
      <c r="EN42" s="87" t="str">
        <f t="array" ref="EN42">IFERROR(INDEX(조사표[],SMALL(IF((EP$1=조사표[개체번호])*(ES$1=조사표[줄기번호])*(EK42=조사표[열매마디]),ROW(조사표[조사일자])-ROW(생육조사!$P$2)+1),1),2),"")</f>
        <v/>
      </c>
      <c r="EO42" s="87" t="str">
        <f t="array" ref="EO42">IFERROR(INDEX(조사표[],SMALL(IF((EP$1=조사표[개체번호])*(ES$1=조사표[줄기번호])*(EK42=조사표[수확마디]),ROW(조사표[조사일자])-ROW(생육조사!$P$2)+1),1),2),"")</f>
        <v/>
      </c>
      <c r="EP42" s="90"/>
      <c r="EQ42" s="90"/>
      <c r="ER42" s="91"/>
      <c r="ES42" s="91"/>
      <c r="ET42" s="91"/>
      <c r="EU42" s="88">
        <v>40</v>
      </c>
      <c r="EV42" s="87" t="str">
        <f t="array" ref="EV42">IFERROR(INDEX(조사표[],SMALL(IF((EZ$1=조사표[개체번호])*(FC$1=조사표[줄기번호])*(EU42=조사표[개화마디]),ROW(조사표[조사일자])-ROW(생육조사!$P$2)+1),1),2),"")</f>
        <v/>
      </c>
      <c r="EW42" s="87" t="str">
        <f t="array" ref="EW42">IFERROR(INDEX(조사표[],SMALL(IF((EZ$1=조사표[개체번호])*(FC$1=조사표[줄기번호])*(EU42=조사표[착과마디]),ROW(조사표[조사일자])-ROW(생육조사!$P$2)+1),1),2),"")</f>
        <v/>
      </c>
      <c r="EX42" s="87" t="str">
        <f t="array" ref="EX42">IFERROR(INDEX(조사표[],SMALL(IF((EZ$1=조사표[개체번호])*(FC$1=조사표[줄기번호])*(EU42=조사표[열매마디]),ROW(조사표[조사일자])-ROW(생육조사!$P$2)+1),1),2),"")</f>
        <v/>
      </c>
      <c r="EY42" s="87" t="str">
        <f t="array" ref="EY42">IFERROR(INDEX(조사표[],SMALL(IF((EZ$1=조사표[개체번호])*(FC$1=조사표[줄기번호])*(EU42=조사표[수확마디]),ROW(조사표[조사일자])-ROW(생육조사!$P$2)+1),1),2),"")</f>
        <v/>
      </c>
      <c r="EZ42" s="90"/>
      <c r="FA42" s="90"/>
      <c r="FB42" s="91"/>
      <c r="FC42" s="91"/>
      <c r="FD42" s="91"/>
      <c r="FE42" s="88">
        <v>40</v>
      </c>
      <c r="FF42" s="87" t="str">
        <f t="array" ref="FF42">IFERROR(INDEX(조사표[],SMALL(IF((FJ$1=조사표[개체번호])*(FM$1=조사표[줄기번호])*(FE42=조사표[개화마디]),ROW(조사표[조사일자])-ROW(생육조사!$P$2)+1),1),2),"")</f>
        <v/>
      </c>
      <c r="FG42" s="87" t="str">
        <f t="array" ref="FG42">IFERROR(INDEX(조사표[],SMALL(IF((FJ$1=조사표[개체번호])*(FM$1=조사표[줄기번호])*(FE42=조사표[착과마디]),ROW(조사표[조사일자])-ROW(생육조사!$P$2)+1),1),2),"")</f>
        <v/>
      </c>
      <c r="FH42" s="87" t="str">
        <f t="array" ref="FH42">IFERROR(INDEX(조사표[],SMALL(IF((FJ$1=조사표[개체번호])*(FM$1=조사표[줄기번호])*(FE42=조사표[열매마디]),ROW(조사표[조사일자])-ROW(생육조사!$P$2)+1),1),2),"")</f>
        <v/>
      </c>
      <c r="FI42" s="87" t="str">
        <f t="array" ref="FI42">IFERROR(INDEX(조사표[],SMALL(IF((FJ$1=조사표[개체번호])*(FM$1=조사표[줄기번호])*(FE42=조사표[수확마디]),ROW(조사표[조사일자])-ROW(생육조사!$P$2)+1),1),2),"")</f>
        <v/>
      </c>
      <c r="FJ42" s="90"/>
      <c r="FK42" s="90"/>
      <c r="FL42" s="91"/>
      <c r="FM42" s="91"/>
      <c r="FN42" s="91"/>
      <c r="FO42" s="88">
        <v>40</v>
      </c>
      <c r="FP42" s="87" t="str">
        <f t="array" ref="FP42">IFERROR(INDEX(조사표[],SMALL(IF((FT$1=조사표[개체번호])*(FW$1=조사표[줄기번호])*(FO42=조사표[개화마디]),ROW(조사표[조사일자])-ROW(생육조사!$P$2)+1),1),2),"")</f>
        <v/>
      </c>
      <c r="FQ42" s="87" t="str">
        <f t="array" ref="FQ42">IFERROR(INDEX(조사표[],SMALL(IF((FT$1=조사표[개체번호])*(FW$1=조사표[줄기번호])*(FO42=조사표[착과마디]),ROW(조사표[조사일자])-ROW(생육조사!$P$2)+1),1),2),"")</f>
        <v/>
      </c>
      <c r="FR42" s="87" t="str">
        <f t="array" ref="FR42">IFERROR(INDEX(조사표[],SMALL(IF((FT$1=조사표[개체번호])*(FW$1=조사표[줄기번호])*(FO42=조사표[열매마디]),ROW(조사표[조사일자])-ROW(생육조사!$P$2)+1),1),2),"")</f>
        <v/>
      </c>
      <c r="FS42" s="87" t="str">
        <f t="array" ref="FS42">IFERROR(INDEX(조사표[],SMALL(IF((FT$1=조사표[개체번호])*(FW$1=조사표[줄기번호])*(FO42=조사표[수확마디]),ROW(조사표[조사일자])-ROW(생육조사!$P$2)+1),1),2),"")</f>
        <v/>
      </c>
      <c r="FT42" s="90"/>
      <c r="FU42" s="90"/>
      <c r="FV42" s="91"/>
      <c r="FW42" s="91"/>
      <c r="FX42" s="91"/>
      <c r="FY42" s="88">
        <v>40</v>
      </c>
      <c r="FZ42" s="87" t="str">
        <f t="array" ref="FZ42">IFERROR(INDEX(조사표[],SMALL(IF((GD$1=조사표[개체번호])*(GG$1=조사표[줄기번호])*(FY42=조사표[개화마디]),ROW(조사표[조사일자])-ROW(생육조사!$P$2)+1),1),2),"")</f>
        <v/>
      </c>
      <c r="GA42" s="87" t="str">
        <f t="array" ref="GA42">IFERROR(INDEX(조사표[],SMALL(IF((GD$1=조사표[개체번호])*(GG$1=조사표[줄기번호])*(FY42=조사표[착과마디]),ROW(조사표[조사일자])-ROW(생육조사!$P$2)+1),1),2),"")</f>
        <v/>
      </c>
      <c r="GB42" s="87" t="str">
        <f t="array" ref="GB42">IFERROR(INDEX(조사표[],SMALL(IF((GD$1=조사표[개체번호])*(GG$1=조사표[줄기번호])*(FY42=조사표[열매마디]),ROW(조사표[조사일자])-ROW(생육조사!$P$2)+1),1),2),"")</f>
        <v/>
      </c>
      <c r="GC42" s="87" t="str">
        <f t="array" ref="GC42">IFERROR(INDEX(조사표[],SMALL(IF((GD$1=조사표[개체번호])*(GG$1=조사표[줄기번호])*(FY42=조사표[수확마디]),ROW(조사표[조사일자])-ROW(생육조사!$P$2)+1),1),2),"")</f>
        <v/>
      </c>
      <c r="GD42" s="90"/>
      <c r="GE42" s="90"/>
      <c r="GF42" s="91"/>
      <c r="GG42" s="91"/>
      <c r="GH42" s="91"/>
      <c r="GI42" s="88">
        <v>40</v>
      </c>
      <c r="GJ42" s="87" t="str">
        <f t="array" ref="GJ42">IFERROR(INDEX(조사표[],SMALL(IF((GN$1=조사표[개체번호])*(GQ$1=조사표[줄기번호])*(GI42=조사표[개화마디]),ROW(조사표[조사일자])-ROW(생육조사!$P$2)+1),1),2),"")</f>
        <v/>
      </c>
      <c r="GK42" s="87" t="str">
        <f t="array" ref="GK42">IFERROR(INDEX(조사표[],SMALL(IF((GN$1=조사표[개체번호])*(GQ$1=조사표[줄기번호])*(GI42=조사표[착과마디]),ROW(조사표[조사일자])-ROW(생육조사!$P$2)+1),1),2),"")</f>
        <v/>
      </c>
      <c r="GL42" s="87" t="str">
        <f t="array" ref="GL42">IFERROR(INDEX(조사표[],SMALL(IF((GN$1=조사표[개체번호])*(GQ$1=조사표[줄기번호])*(GI42=조사표[열매마디]),ROW(조사표[조사일자])-ROW(생육조사!$P$2)+1),1),2),"")</f>
        <v/>
      </c>
      <c r="GM42" s="87" t="str">
        <f t="array" ref="GM42">IFERROR(INDEX(조사표[],SMALL(IF((GN$1=조사표[개체번호])*(GQ$1=조사표[줄기번호])*(GI42=조사표[수확마디]),ROW(조사표[조사일자])-ROW(생육조사!$P$2)+1),1),2),"")</f>
        <v/>
      </c>
      <c r="GN42" s="90"/>
      <c r="GO42" s="90"/>
      <c r="GP42" s="91"/>
      <c r="GQ42" s="91"/>
      <c r="GR42" s="91"/>
      <c r="GS42" s="88">
        <v>40</v>
      </c>
      <c r="GT42" s="87" t="str">
        <f t="array" ref="GT42">IFERROR(INDEX(조사표[],SMALL(IF((GX$1=조사표[개체번호])*(HA$1=조사표[줄기번호])*(GS42=조사표[개화마디]),ROW(조사표[조사일자])-ROW(생육조사!$P$2)+1),1),2),"")</f>
        <v/>
      </c>
      <c r="GU42" s="87" t="str">
        <f t="array" ref="GU42">IFERROR(INDEX(조사표[],SMALL(IF((GX$1=조사표[개체번호])*(HA$1=조사표[줄기번호])*(GS42=조사표[착과마디]),ROW(조사표[조사일자])-ROW(생육조사!$P$2)+1),1),2),"")</f>
        <v/>
      </c>
      <c r="GV42" s="87" t="str">
        <f t="array" ref="GV42">IFERROR(INDEX(조사표[],SMALL(IF((GX$1=조사표[개체번호])*(HA$1=조사표[줄기번호])*(GS42=조사표[열매마디]),ROW(조사표[조사일자])-ROW(생육조사!$P$2)+1),1),2),"")</f>
        <v/>
      </c>
      <c r="GW42" s="87" t="str">
        <f t="array" ref="GW42">IFERROR(INDEX(조사표[],SMALL(IF((GX$1=조사표[개체번호])*(HA$1=조사표[줄기번호])*(GS42=조사표[수확마디]),ROW(조사표[조사일자])-ROW(생육조사!$P$2)+1),1),2),"")</f>
        <v/>
      </c>
      <c r="GX42" s="90"/>
      <c r="GY42" s="90"/>
      <c r="GZ42" s="91"/>
      <c r="HA42" s="91"/>
      <c r="HB42" s="91"/>
      <c r="HC42" s="88">
        <v>40</v>
      </c>
      <c r="HD42" s="87" t="str">
        <f t="array" ref="HD42">IFERROR(INDEX(조사표[],SMALL(IF((HH$1=조사표[개체번호])*(HK$1=조사표[줄기번호])*(HC42=조사표[개화마디]),ROW(조사표[조사일자])-ROW(생육조사!$P$2)+1),1),2),"")</f>
        <v/>
      </c>
      <c r="HE42" s="87" t="str">
        <f t="array" ref="HE42">IFERROR(INDEX(조사표[],SMALL(IF((HH$1=조사표[개체번호])*(HK$1=조사표[줄기번호])*(HC42=조사표[착과마디]),ROW(조사표[조사일자])-ROW(생육조사!$P$2)+1),1),2),"")</f>
        <v/>
      </c>
      <c r="HF42" s="87" t="str">
        <f t="array" ref="HF42">IFERROR(INDEX(조사표[],SMALL(IF((HH$1=조사표[개체번호])*(HK$1=조사표[줄기번호])*(HC42=조사표[열매마디]),ROW(조사표[조사일자])-ROW(생육조사!$P$2)+1),1),2),"")</f>
        <v/>
      </c>
      <c r="HG42" s="87" t="str">
        <f t="array" ref="HG42">IFERROR(INDEX(조사표[],SMALL(IF((HH$1=조사표[개체번호])*(HK$1=조사표[줄기번호])*(HC42=조사표[수확마디]),ROW(조사표[조사일자])-ROW(생육조사!$P$2)+1),1),2),"")</f>
        <v/>
      </c>
      <c r="HH42" s="90"/>
      <c r="HI42" s="90"/>
      <c r="HJ42" s="91"/>
      <c r="HK42" s="91"/>
      <c r="HL42" s="91"/>
      <c r="HM42" s="93">
        <v>40</v>
      </c>
      <c r="HN42" s="87" t="str">
        <f t="array" ref="HN42">IFERROR(INDEX(조사표[],SMALL(IF((HR$1=조사표[개체번호])*(HU$1=조사표[줄기번호])*(HM42=조사표[개화마디]),ROW(조사표[조사일자])-ROW(생육조사!$P$2)+1),1),2),"")</f>
        <v/>
      </c>
      <c r="HO42" s="87" t="str">
        <f t="array" ref="HO42">IFERROR(INDEX(조사표[],SMALL(IF((HR$1=조사표[개체번호])*(HU$1=조사표[줄기번호])*(HM42=조사표[착과마디]),ROW(조사표[조사일자])-ROW(생육조사!$P$2)+1),1),2),"")</f>
        <v/>
      </c>
      <c r="HP42" s="87" t="str">
        <f t="array" ref="HP42">IFERROR(INDEX(조사표[],SMALL(IF((HR$1=조사표[개체번호])*(HU$1=조사표[줄기번호])*(HM42=조사표[열매마디]),ROW(조사표[조사일자])-ROW(생육조사!$P$2)+1),1),2),"")</f>
        <v/>
      </c>
      <c r="HQ42" s="87" t="str">
        <f t="array" ref="HQ42">IFERROR(INDEX(조사표[],SMALL(IF((HR$1=조사표[개체번호])*(HU$1=조사표[줄기번호])*(HM42=조사표[수확마디]),ROW(조사표[조사일자])-ROW(생육조사!$P$2)+1),1),2),"")</f>
        <v/>
      </c>
      <c r="HR42" s="90"/>
      <c r="HS42" s="90"/>
      <c r="HT42" s="91"/>
      <c r="HU42" s="91"/>
      <c r="HV42" s="91"/>
      <c r="HW42" s="93">
        <v>40</v>
      </c>
      <c r="HX42" s="87" t="str">
        <f t="array" ref="HX42">IFERROR(INDEX(조사표[],SMALL(IF((IB$1=조사표[개체번호])*(IE$1=조사표[줄기번호])*(HW42=조사표[개화마디]),ROW(조사표[조사일자])-ROW(생육조사!$P$2)+1),1),2),"")</f>
        <v/>
      </c>
      <c r="HY42" s="87" t="str">
        <f t="array" ref="HY42">IFERROR(INDEX(조사표[],SMALL(IF((IB$1=조사표[개체번호])*(IE$1=조사표[줄기번호])*(HW42=조사표[착과마디]),ROW(조사표[조사일자])-ROW(생육조사!$P$2)+1),1),2),"")</f>
        <v/>
      </c>
      <c r="HZ42" s="87" t="str">
        <f t="array" ref="HZ42">IFERROR(INDEX(조사표[],SMALL(IF((IB$1=조사표[개체번호])*(IE$1=조사표[줄기번호])*(HW42=조사표[열매마디]),ROW(조사표[조사일자])-ROW(생육조사!$P$2)+1),1),2),"")</f>
        <v/>
      </c>
      <c r="IA42" s="87" t="str">
        <f t="array" ref="IA42">IFERROR(INDEX(조사표[],SMALL(IF((IB$1=조사표[개체번호])*(IE$1=조사표[줄기번호])*(HW42=조사표[수확마디]),ROW(조사표[조사일자])-ROW(생육조사!$P$2)+1),1),2),"")</f>
        <v/>
      </c>
      <c r="IB42" s="90"/>
      <c r="IC42" s="90"/>
      <c r="ID42" s="91"/>
      <c r="IE42" s="91"/>
      <c r="IF42" s="91"/>
      <c r="IG42" s="93">
        <v>40</v>
      </c>
      <c r="IH42" s="87" t="str">
        <f t="array" ref="IH42">IFERROR(INDEX(조사표[],SMALL(IF((IL$1=조사표[개체번호])*(IO$1=조사표[줄기번호])*(IG42=조사표[개화마디]),ROW(조사표[조사일자])-ROW(생육조사!$P$2)+1),1),2),"")</f>
        <v/>
      </c>
      <c r="II42" s="87" t="str">
        <f t="array" ref="II42">IFERROR(INDEX(조사표[],SMALL(IF((IL$1=조사표[개체번호])*(IO$1=조사표[줄기번호])*(IG42=조사표[착과마디]),ROW(조사표[조사일자])-ROW(생육조사!$P$2)+1),1),2),"")</f>
        <v/>
      </c>
      <c r="IJ42" s="87" t="str">
        <f t="array" ref="IJ42">IFERROR(INDEX(조사표[],SMALL(IF((IL$1=조사표[개체번호])*(IO$1=조사표[줄기번호])*(IG42=조사표[열매마디]),ROW(조사표[조사일자])-ROW(생육조사!$P$2)+1),1),2),"")</f>
        <v/>
      </c>
      <c r="IK42" s="87" t="str">
        <f t="array" ref="IK42">IFERROR(INDEX(조사표[],SMALL(IF((IL$1=조사표[개체번호])*(IO$1=조사표[줄기번호])*(IG42=조사표[수확마디]),ROW(조사표[조사일자])-ROW(생육조사!$P$2)+1),1),2),"")</f>
        <v/>
      </c>
      <c r="IL42" s="90"/>
      <c r="IM42" s="90"/>
      <c r="IN42" s="91"/>
      <c r="IO42" s="91"/>
      <c r="IP42" s="91"/>
      <c r="IQ42" s="93">
        <v>40</v>
      </c>
      <c r="IR42" s="87" t="str">
        <f t="array" ref="IR42">IFERROR(INDEX(조사표[],SMALL(IF((IV$1=조사표[개체번호])*(IY$1=조사표[줄기번호])*(IQ42=조사표[개화마디]),ROW(조사표[조사일자])-ROW(생육조사!$P$2)+1),1),2),"")</f>
        <v/>
      </c>
      <c r="IS42" s="87" t="str">
        <f t="array" ref="IS42">IFERROR(INDEX(조사표[],SMALL(IF((IV$1=조사표[개체번호])*(IY$1=조사표[줄기번호])*(IQ42=조사표[착과마디]),ROW(조사표[조사일자])-ROW(생육조사!$P$2)+1),1),2),"")</f>
        <v/>
      </c>
      <c r="IT42" s="87" t="str">
        <f t="array" ref="IT42">IFERROR(INDEX(조사표[],SMALL(IF((IV$1=조사표[개체번호])*(IY$1=조사표[줄기번호])*(IQ42=조사표[열매마디]),ROW(조사표[조사일자])-ROW(생육조사!$P$2)+1),1),2),"")</f>
        <v/>
      </c>
      <c r="IU42" s="87" t="str">
        <f t="array" ref="IU42">IFERROR(INDEX(조사표[],SMALL(IF((IV$1=조사표[개체번호])*(IY$1=조사표[줄기번호])*(IQ42=조사표[수확마디]),ROW(조사표[조사일자])-ROW(생육조사!$P$2)+1),1),2),"")</f>
        <v/>
      </c>
      <c r="IV42" s="90"/>
      <c r="IW42" s="90"/>
      <c r="IX42" s="91"/>
      <c r="IY42" s="91"/>
      <c r="IZ42" s="91"/>
      <c r="JA42" s="93">
        <v>40</v>
      </c>
      <c r="JB42" s="87" t="str">
        <f t="array" ref="JB42">IFERROR(INDEX(조사표[],SMALL(IF((JF$1=조사표[개체번호])*(JI$1=조사표[줄기번호])*(JA42=조사표[개화마디]),ROW(조사표[조사일자])-ROW(생육조사!$P$2)+1),1),2),"")</f>
        <v/>
      </c>
      <c r="JC42" s="87" t="str">
        <f t="array" ref="JC42">IFERROR(INDEX(조사표[],SMALL(IF((JF$1=조사표[개체번호])*(JI$1=조사표[줄기번호])*(JA42=조사표[착과마디]),ROW(조사표[조사일자])-ROW(생육조사!$P$2)+1),1),2),"")</f>
        <v/>
      </c>
      <c r="JD42" s="87" t="str">
        <f t="array" ref="JD42">IFERROR(INDEX(조사표[],SMALL(IF((JF$1=조사표[개체번호])*(JI$1=조사표[줄기번호])*(JA42=조사표[열매마디]),ROW(조사표[조사일자])-ROW(생육조사!$P$2)+1),1),2),"")</f>
        <v/>
      </c>
      <c r="JE42" s="87" t="str">
        <f t="array" ref="JE42">IFERROR(INDEX(조사표[],SMALL(IF((JF$1=조사표[개체번호])*(JI$1=조사표[줄기번호])*(JA42=조사표[수확마디]),ROW(조사표[조사일자])-ROW(생육조사!$P$2)+1),1),2),"")</f>
        <v/>
      </c>
      <c r="JF42" s="90"/>
      <c r="JG42" s="90"/>
      <c r="JH42" s="91"/>
      <c r="JI42" s="91"/>
      <c r="JJ42" s="91"/>
      <c r="JK42" s="93">
        <v>40</v>
      </c>
      <c r="JL42" s="87" t="str">
        <f t="array" ref="JL42">IFERROR(INDEX(조사표[],SMALL(IF((JP$1=조사표[개체번호])*(JS$1=조사표[줄기번호])*(JK42=조사표[개화마디]),ROW(조사표[조사일자])-ROW(생육조사!$P$2)+1),1),2),"")</f>
        <v/>
      </c>
      <c r="JM42" s="87" t="str">
        <f t="array" ref="JM42">IFERROR(INDEX(조사표[],SMALL(IF((JP$1=조사표[개체번호])*(JS$1=조사표[줄기번호])*(JK42=조사표[착과마디]),ROW(조사표[조사일자])-ROW(생육조사!$P$2)+1),1),2),"")</f>
        <v/>
      </c>
      <c r="JN42" s="87" t="str">
        <f t="array" ref="JN42">IFERROR(INDEX(조사표[],SMALL(IF((JP$1=조사표[개체번호])*(JS$1=조사표[줄기번호])*(JK42=조사표[열매마디]),ROW(조사표[조사일자])-ROW(생육조사!$P$2)+1),1),2),"")</f>
        <v/>
      </c>
      <c r="JO42" s="87" t="str">
        <f t="array" ref="JO42">IFERROR(INDEX(조사표[],SMALL(IF((JP$1=조사표[개체번호])*(JS$1=조사표[줄기번호])*(JK42=조사표[수확마디]),ROW(조사표[조사일자])-ROW(생육조사!$P$2)+1),1),2),"")</f>
        <v/>
      </c>
      <c r="JP42" s="90"/>
      <c r="JQ42" s="90"/>
      <c r="JR42" s="91"/>
      <c r="JS42" s="91"/>
      <c r="JT42" s="91"/>
      <c r="JU42" s="93">
        <v>40</v>
      </c>
      <c r="JV42" s="87" t="str">
        <f t="array" ref="JV42">IFERROR(INDEX(조사표[],SMALL(IF((JZ$1=조사표[개체번호])*(KC$1=조사표[줄기번호])*(JU42=조사표[개화마디]),ROW(조사표[조사일자])-ROW(생육조사!$P$2)+1),1),2),"")</f>
        <v/>
      </c>
      <c r="JW42" s="87" t="str">
        <f t="array" ref="JW42">IFERROR(INDEX(조사표[],SMALL(IF((JZ$1=조사표[개체번호])*(KC$1=조사표[줄기번호])*(JU42=조사표[착과마디]),ROW(조사표[조사일자])-ROW(생육조사!$P$2)+1),1),2),"")</f>
        <v/>
      </c>
      <c r="JX42" s="87" t="str">
        <f t="array" ref="JX42">IFERROR(INDEX(조사표[],SMALL(IF((JZ$1=조사표[개체번호])*(KC$1=조사표[줄기번호])*(JU42=조사표[열매마디]),ROW(조사표[조사일자])-ROW(생육조사!$P$2)+1),1),2),"")</f>
        <v/>
      </c>
      <c r="JY42" s="87" t="str">
        <f t="array" ref="JY42">IFERROR(INDEX(조사표[],SMALL(IF((JZ$1=조사표[개체번호])*(KC$1=조사표[줄기번호])*(JU42=조사표[수확마디]),ROW(조사표[조사일자])-ROW(생육조사!$P$2)+1),1),2),"")</f>
        <v/>
      </c>
      <c r="JZ42" s="90"/>
      <c r="KA42" s="90"/>
      <c r="KB42" s="91"/>
      <c r="KC42" s="91"/>
      <c r="KD42" s="91"/>
      <c r="KE42" s="93">
        <v>40</v>
      </c>
      <c r="KF42" s="87" t="str">
        <f t="array" ref="KF42">IFERROR(INDEX(조사표[],SMALL(IF((KJ$1=조사표[개체번호])*(KM$1=조사표[줄기번호])*(KE42=조사표[개화마디]),ROW(조사표[조사일자])-ROW(생육조사!$P$2)+1),1),2),"")</f>
        <v/>
      </c>
      <c r="KG42" s="87" t="str">
        <f t="array" ref="KG42">IFERROR(INDEX(조사표[],SMALL(IF((KJ$1=조사표[개체번호])*(KM$1=조사표[줄기번호])*(KE42=조사표[착과마디]),ROW(조사표[조사일자])-ROW(생육조사!$P$2)+1),1),2),"")</f>
        <v/>
      </c>
      <c r="KH42" s="87" t="str">
        <f t="array" ref="KH42">IFERROR(INDEX(조사표[],SMALL(IF((KJ$1=조사표[개체번호])*(KM$1=조사표[줄기번호])*(KE42=조사표[열매마디]),ROW(조사표[조사일자])-ROW(생육조사!$P$2)+1),1),2),"")</f>
        <v/>
      </c>
      <c r="KI42" s="87" t="str">
        <f t="array" ref="KI42">IFERROR(INDEX(조사표[],SMALL(IF((KJ$1=조사표[개체번호])*(KM$1=조사표[줄기번호])*(KE42=조사표[수확마디]),ROW(조사표[조사일자])-ROW(생육조사!$P$2)+1),1),2),"")</f>
        <v/>
      </c>
      <c r="KJ42" s="90"/>
      <c r="KK42" s="90"/>
      <c r="KL42" s="91"/>
      <c r="KM42" s="91"/>
      <c r="KN42" s="91"/>
    </row>
    <row r="43" spans="1:300">
      <c r="A43" s="15">
        <v>41</v>
      </c>
      <c r="B43" s="6" t="str">
        <f t="array" ref="B43">IFERROR(INDEX(조사표[],SMALL(IF((F$1=조사표[개체번호])*(I$1=조사표[줄기번호])*(A43=조사표[개화마디]),ROW(조사표[조사일자])-ROW(생육조사!$P$2)+1),1),2),"")</f>
        <v/>
      </c>
      <c r="C43" s="6" t="str">
        <f t="array" ref="C43">IFERROR(INDEX(조사표[],SMALL(IF((F$1=조사표[개체번호])*(I$1=조사표[줄기번호])*(A43=조사표[착과마디]),ROW(조사표[조사일자])-ROW(생육조사!$P$2)+1),1),2),"")</f>
        <v/>
      </c>
      <c r="D43" s="6" t="str">
        <f t="array" ref="D43">IFERROR(INDEX(조사표[],SMALL(IF((F$1=조사표[개체번호])*(I$1=조사표[줄기번호])*(A43=조사표[열매마디]),ROW(조사표[조사일자])-ROW(생육조사!$P$2)+1),1),2),"")</f>
        <v/>
      </c>
      <c r="E43" s="6" t="str">
        <f t="array" ref="E43">IFERROR(INDEX(조사표[],SMALL(IF((F$1=조사표[개체번호])*(I$1=조사표[줄기번호])*(A43=조사표[수확마디]),ROW(조사표[조사일자])-ROW(생육조사!$P$2)+1),1),2),"")</f>
        <v/>
      </c>
      <c r="F43" s="19"/>
      <c r="G43" s="19"/>
      <c r="H43" s="20"/>
      <c r="I43" s="20"/>
      <c r="J43" s="20"/>
      <c r="K43" s="86">
        <v>41</v>
      </c>
      <c r="L43" s="6" t="str">
        <f t="array" ref="L43">IFERROR(INDEX(조사표[],SMALL(IF((P$1=조사표[개체번호])*(S$1=조사표[줄기번호])*(K43=조사표[개화마디]),ROW(조사표[조사일자])-ROW(생육조사!$P$2)+1),1),2),"")</f>
        <v/>
      </c>
      <c r="M43" s="6" t="str">
        <f t="array" ref="M43">IFERROR(INDEX(조사표[],SMALL(IF((P$1=조사표[개체번호])*(S$1=조사표[줄기번호])*(K43=조사표[착과마디]),ROW(조사표[조사일자])-ROW(생육조사!$P$2)+1),1),2),"")</f>
        <v/>
      </c>
      <c r="N43" s="6" t="str">
        <f t="array" ref="N43">IFERROR(INDEX(조사표[],SMALL(IF((P$1=조사표[개체번호])*(S$1=조사표[줄기번호])*(K43=조사표[열매마디]),ROW(조사표[조사일자])-ROW(생육조사!$P$2)+1),1),2),"")</f>
        <v/>
      </c>
      <c r="O43" s="6" t="str">
        <f t="array" ref="O43">IFERROR(INDEX(조사표[],SMALL(IF((P$1=조사표[개체번호])*(S$1=조사표[줄기번호])*(K43=조사표[수확마디]),ROW(조사표[조사일자])-ROW(생육조사!$P$2)+1),1),2),"")</f>
        <v/>
      </c>
      <c r="P43" s="19"/>
      <c r="Q43" s="19"/>
      <c r="R43" s="20"/>
      <c r="S43" s="20"/>
      <c r="T43" s="20"/>
      <c r="U43" s="88">
        <v>41</v>
      </c>
      <c r="V43" s="87" t="str">
        <f t="array" ref="V43">IFERROR(INDEX(조사표[],SMALL(IF((Z$1=조사표[개체번호])*(AC$1=조사표[줄기번호])*(U43=조사표[개화마디]),ROW(조사표[조사일자])-ROW(생육조사!$P$2)+1),1),2),"")</f>
        <v/>
      </c>
      <c r="W43" s="87" t="str">
        <f t="array" ref="W43">IFERROR(INDEX(조사표[],SMALL(IF((Z$1=조사표[개체번호])*(AC$1=조사표[줄기번호])*(U43=조사표[착과마디]),ROW(조사표[조사일자])-ROW(생육조사!$P$2)+1),1),2),"")</f>
        <v/>
      </c>
      <c r="X43" s="87" t="str">
        <f t="array" ref="X43">IFERROR(INDEX(조사표[],SMALL(IF((Z$1=조사표[개체번호])*(AC$1=조사표[줄기번호])*(U43=조사표[열매마디]),ROW(조사표[조사일자])-ROW(생육조사!$P$2)+1),1),2),"")</f>
        <v/>
      </c>
      <c r="Y43" s="87" t="str">
        <f t="array" ref="Y43">IFERROR(INDEX(조사표[],SMALL(IF((Z$1=조사표[개체번호])*(AC$1=조사표[줄기번호])*(U43=조사표[수확마디]),ROW(조사표[조사일자])-ROW(생육조사!$P$2)+1),1),2),"")</f>
        <v/>
      </c>
      <c r="Z43" s="90"/>
      <c r="AA43" s="90"/>
      <c r="AB43" s="91"/>
      <c r="AC43" s="91"/>
      <c r="AD43" s="91"/>
      <c r="AE43" s="88">
        <v>41</v>
      </c>
      <c r="AF43" s="87" t="str">
        <f t="array" ref="AF43">IFERROR(INDEX(조사표[],SMALL(IF((AJ$1=조사표[개체번호])*(AM$1=조사표[줄기번호])*(AE43=조사표[개화마디]),ROW(조사표[조사일자])-ROW(생육조사!$P$2)+1),1),2),"")</f>
        <v/>
      </c>
      <c r="AG43" s="87" t="str">
        <f t="array" ref="AG43">IFERROR(INDEX(조사표[],SMALL(IF((AJ$1=조사표[개체번호])*(AM$1=조사표[줄기번호])*(AE43=조사표[착과마디]),ROW(조사표[조사일자])-ROW(생육조사!$P$2)+1),1),2),"")</f>
        <v/>
      </c>
      <c r="AH43" s="87" t="str">
        <f t="array" ref="AH43">IFERROR(INDEX(조사표[],SMALL(IF((AJ$1=조사표[개체번호])*(AM$1=조사표[줄기번호])*(AE43=조사표[열매마디]),ROW(조사표[조사일자])-ROW(생육조사!$P$2)+1),1),2),"")</f>
        <v/>
      </c>
      <c r="AI43" s="87" t="str">
        <f t="array" ref="AI43">IFERROR(INDEX(조사표[],SMALL(IF((AJ$1=조사표[개체번호])*(AM$1=조사표[줄기번호])*(AE43=조사표[수확마디]),ROW(조사표[조사일자])-ROW(생육조사!$P$2)+1),1),2),"")</f>
        <v/>
      </c>
      <c r="AJ43" s="90"/>
      <c r="AK43" s="90"/>
      <c r="AL43" s="91"/>
      <c r="AM43" s="91"/>
      <c r="AN43" s="91"/>
      <c r="AO43" s="88">
        <v>41</v>
      </c>
      <c r="AP43" s="87" t="str">
        <f t="array" ref="AP43">IFERROR(INDEX(조사표[],SMALL(IF((AT$1=조사표[개체번호])*(AW$1=조사표[줄기번호])*(AO43=조사표[개화마디]),ROW(조사표[조사일자])-ROW(생육조사!$P$2)+1),1),2),"")</f>
        <v/>
      </c>
      <c r="AQ43" s="87" t="str">
        <f t="array" ref="AQ43">IFERROR(INDEX(조사표[],SMALL(IF((AT$1=조사표[개체번호])*(AW$1=조사표[줄기번호])*(AO43=조사표[착과마디]),ROW(조사표[조사일자])-ROW(생육조사!$P$2)+1),1),2),"")</f>
        <v/>
      </c>
      <c r="AR43" s="87" t="str">
        <f t="array" ref="AR43">IFERROR(INDEX(조사표[],SMALL(IF((AT$1=조사표[개체번호])*(AW$1=조사표[줄기번호])*(AO43=조사표[열매마디]),ROW(조사표[조사일자])-ROW(생육조사!$P$2)+1),1),2),"")</f>
        <v/>
      </c>
      <c r="AS43" s="87" t="str">
        <f t="array" ref="AS43">IFERROR(INDEX(조사표[],SMALL(IF((AT$1=조사표[개체번호])*(AW$1=조사표[줄기번호])*(AO43=조사표[수확마디]),ROW(조사표[조사일자])-ROW(생육조사!$P$2)+1),1),2),"")</f>
        <v/>
      </c>
      <c r="AT43" s="90"/>
      <c r="AU43" s="90"/>
      <c r="AV43" s="91"/>
      <c r="AW43" s="91"/>
      <c r="AX43" s="91"/>
      <c r="AY43" s="88">
        <v>41</v>
      </c>
      <c r="AZ43" s="87" t="str">
        <f t="array" ref="AZ43">IFERROR(INDEX(조사표[],SMALL(IF((BD$1=조사표[개체번호])*(BG$1=조사표[줄기번호])*(AY43=조사표[개화마디]),ROW(조사표[조사일자])-ROW(생육조사!$P$2)+1),1),2),"")</f>
        <v/>
      </c>
      <c r="BA43" s="87" t="str">
        <f t="array" ref="BA43">IFERROR(INDEX(조사표[],SMALL(IF((BD$1=조사표[개체번호])*(BG$1=조사표[줄기번호])*(AY43=조사표[착과마디]),ROW(조사표[조사일자])-ROW(생육조사!$P$2)+1),1),2),"")</f>
        <v/>
      </c>
      <c r="BB43" s="87" t="str">
        <f t="array" ref="BB43">IFERROR(INDEX(조사표[],SMALL(IF((BD$1=조사표[개체번호])*(BG$1=조사표[줄기번호])*(AY43=조사표[열매마디]),ROW(조사표[조사일자])-ROW(생육조사!$P$2)+1),1),2),"")</f>
        <v/>
      </c>
      <c r="BC43" s="87" t="str">
        <f t="array" ref="BC43">IFERROR(INDEX(조사표[],SMALL(IF((BD$1=조사표[개체번호])*(BG$1=조사표[줄기번호])*(AY43=조사표[수확마디]),ROW(조사표[조사일자])-ROW(생육조사!$P$2)+1),1),2),"")</f>
        <v/>
      </c>
      <c r="BD43" s="90"/>
      <c r="BE43" s="90"/>
      <c r="BF43" s="91"/>
      <c r="BG43" s="91"/>
      <c r="BH43" s="91"/>
      <c r="BI43" s="88">
        <v>41</v>
      </c>
      <c r="BJ43" s="87" t="str">
        <f t="array" ref="BJ43">IFERROR(INDEX(조사표[],SMALL(IF((BN$1=조사표[개체번호])*(BQ$1=조사표[줄기번호])*(BI43=조사표[개화마디]),ROW(조사표[조사일자])-ROW(생육조사!$P$2)+1),1),2),"")</f>
        <v/>
      </c>
      <c r="BK43" s="87" t="str">
        <f t="array" ref="BK43">IFERROR(INDEX(조사표[],SMALL(IF((BN$1=조사표[개체번호])*(BQ$1=조사표[줄기번호])*(BI43=조사표[착과마디]),ROW(조사표[조사일자])-ROW(생육조사!$P$2)+1),1),2),"")</f>
        <v/>
      </c>
      <c r="BL43" s="87" t="str">
        <f t="array" ref="BL43">IFERROR(INDEX(조사표[],SMALL(IF((BN$1=조사표[개체번호])*(BQ$1=조사표[줄기번호])*(BI43=조사표[열매마디]),ROW(조사표[조사일자])-ROW(생육조사!$P$2)+1),1),2),"")</f>
        <v/>
      </c>
      <c r="BM43" s="87" t="str">
        <f t="array" ref="BM43">IFERROR(INDEX(조사표[],SMALL(IF((BN$1=조사표[개체번호])*(BQ$1=조사표[줄기번호])*(BI43=조사표[수확마디]),ROW(조사표[조사일자])-ROW(생육조사!$P$2)+1),1),2),"")</f>
        <v/>
      </c>
      <c r="BN43" s="90"/>
      <c r="BO43" s="90"/>
      <c r="BP43" s="91"/>
      <c r="BQ43" s="91"/>
      <c r="BR43" s="91"/>
      <c r="BS43" s="88">
        <v>41</v>
      </c>
      <c r="BT43" s="87" t="str">
        <f t="array" ref="BT43">IFERROR(INDEX(조사표[],SMALL(IF((BX$1=조사표[개체번호])*(CA$1=조사표[줄기번호])*(BS43=조사표[개화마디]),ROW(조사표[조사일자])-ROW(생육조사!$P$2)+1),1),2),"")</f>
        <v/>
      </c>
      <c r="BU43" s="87" t="str">
        <f t="array" ref="BU43">IFERROR(INDEX(조사표[],SMALL(IF((BX$1=조사표[개체번호])*(CA$1=조사표[줄기번호])*(BS43=조사표[착과마디]),ROW(조사표[조사일자])-ROW(생육조사!$P$2)+1),1),2),"")</f>
        <v/>
      </c>
      <c r="BV43" s="87" t="str">
        <f t="array" ref="BV43">IFERROR(INDEX(조사표[],SMALL(IF((BX$1=조사표[개체번호])*(CA$1=조사표[줄기번호])*(BS43=조사표[열매마디]),ROW(조사표[조사일자])-ROW(생육조사!$P$2)+1),1),2),"")</f>
        <v/>
      </c>
      <c r="BW43" s="87" t="str">
        <f t="array" ref="BW43">IFERROR(INDEX(조사표[],SMALL(IF((BX$1=조사표[개체번호])*(CA$1=조사표[줄기번호])*(BS43=조사표[수확마디]),ROW(조사표[조사일자])-ROW(생육조사!$P$2)+1),1),2),"")</f>
        <v/>
      </c>
      <c r="BX43" s="90"/>
      <c r="BY43" s="90"/>
      <c r="BZ43" s="91"/>
      <c r="CA43" s="91"/>
      <c r="CB43" s="91"/>
      <c r="CC43" s="88">
        <v>41</v>
      </c>
      <c r="CD43" s="87" t="str">
        <f t="array" ref="CD43">IFERROR(INDEX(조사표[],SMALL(IF((CH$1=조사표[개체번호])*(CK$1=조사표[줄기번호])*(CC43=조사표[개화마디]),ROW(조사표[조사일자])-ROW(생육조사!$P$2)+1),1),2),"")</f>
        <v/>
      </c>
      <c r="CE43" s="87" t="str">
        <f t="array" ref="CE43">IFERROR(INDEX(조사표[],SMALL(IF((CH$1=조사표[개체번호])*(CK$1=조사표[줄기번호])*(CC43=조사표[착과마디]),ROW(조사표[조사일자])-ROW(생육조사!$P$2)+1),1),2),"")</f>
        <v/>
      </c>
      <c r="CF43" s="87" t="str">
        <f t="array" ref="CF43">IFERROR(INDEX(조사표[],SMALL(IF((CH$1=조사표[개체번호])*(CK$1=조사표[줄기번호])*(CC43=조사표[열매마디]),ROW(조사표[조사일자])-ROW(생육조사!$P$2)+1),1),2),"")</f>
        <v/>
      </c>
      <c r="CG43" s="87" t="str">
        <f t="array" ref="CG43">IFERROR(INDEX(조사표[],SMALL(IF((CH$1=조사표[개체번호])*(CK$1=조사표[줄기번호])*(CC43=조사표[수확마디]),ROW(조사표[조사일자])-ROW(생육조사!$P$2)+1),1),2),"")</f>
        <v/>
      </c>
      <c r="CH43" s="90"/>
      <c r="CI43" s="90"/>
      <c r="CJ43" s="91"/>
      <c r="CK43" s="91"/>
      <c r="CL43" s="91"/>
      <c r="CM43" s="88">
        <v>41</v>
      </c>
      <c r="CN43" s="87" t="str">
        <f t="array" ref="CN43">IFERROR(INDEX(조사표[],SMALL(IF((CR$1=조사표[개체번호])*(CU$1=조사표[줄기번호])*(CM43=조사표[개화마디]),ROW(조사표[조사일자])-ROW(생육조사!$P$2)+1),1),2),"")</f>
        <v/>
      </c>
      <c r="CO43" s="87" t="str">
        <f t="array" ref="CO43">IFERROR(INDEX(조사표[],SMALL(IF((CR$1=조사표[개체번호])*(CU$1=조사표[줄기번호])*(CM43=조사표[착과마디]),ROW(조사표[조사일자])-ROW(생육조사!$P$2)+1),1),2),"")</f>
        <v/>
      </c>
      <c r="CP43" s="87" t="str">
        <f t="array" ref="CP43">IFERROR(INDEX(조사표[],SMALL(IF((CR$1=조사표[개체번호])*(CU$1=조사표[줄기번호])*(CM43=조사표[열매마디]),ROW(조사표[조사일자])-ROW(생육조사!$P$2)+1),1),2),"")</f>
        <v/>
      </c>
      <c r="CQ43" s="87" t="str">
        <f t="array" ref="CQ43">IFERROR(INDEX(조사표[],SMALL(IF((CR$1=조사표[개체번호])*(CU$1=조사표[줄기번호])*(CM43=조사표[수확마디]),ROW(조사표[조사일자])-ROW(생육조사!$P$2)+1),1),2),"")</f>
        <v/>
      </c>
      <c r="CR43" s="90"/>
      <c r="CS43" s="90"/>
      <c r="CT43" s="91"/>
      <c r="CU43" s="91"/>
      <c r="CV43" s="91"/>
      <c r="CW43" s="88">
        <v>41</v>
      </c>
      <c r="CX43" s="87" t="str">
        <f t="array" ref="CX43">IFERROR(INDEX(조사표[],SMALL(IF((DB$1=조사표[개체번호])*(DE$1=조사표[줄기번호])*(CW43=조사표[개화마디]),ROW(조사표[조사일자])-ROW(생육조사!$P$2)+1),1),2),"")</f>
        <v/>
      </c>
      <c r="CY43" s="87" t="str">
        <f t="array" ref="CY43">IFERROR(INDEX(조사표[],SMALL(IF((DB$1=조사표[개체번호])*(DE$1=조사표[줄기번호])*(CW43=조사표[착과마디]),ROW(조사표[조사일자])-ROW(생육조사!$P$2)+1),1),2),"")</f>
        <v/>
      </c>
      <c r="CZ43" s="87" t="str">
        <f t="array" ref="CZ43">IFERROR(INDEX(조사표[],SMALL(IF((DB$1=조사표[개체번호])*(DE$1=조사표[줄기번호])*(CW43=조사표[열매마디]),ROW(조사표[조사일자])-ROW(생육조사!$P$2)+1),1),2),"")</f>
        <v/>
      </c>
      <c r="DA43" s="87" t="str">
        <f t="array" ref="DA43">IFERROR(INDEX(조사표[],SMALL(IF((DB$1=조사표[개체번호])*(DE$1=조사표[줄기번호])*(CW43=조사표[수확마디]),ROW(조사표[조사일자])-ROW(생육조사!$P$2)+1),1),2),"")</f>
        <v/>
      </c>
      <c r="DB43" s="90"/>
      <c r="DC43" s="90"/>
      <c r="DD43" s="91"/>
      <c r="DE43" s="91"/>
      <c r="DF43" s="91"/>
      <c r="DG43" s="88">
        <v>41</v>
      </c>
      <c r="DH43" s="87" t="str">
        <f t="array" ref="DH43">IFERROR(INDEX(조사표[],SMALL(IF((DL$1=조사표[개체번호])*(DO$1=조사표[줄기번호])*(DG43=조사표[개화마디]),ROW(조사표[조사일자])-ROW(생육조사!$P$2)+1),1),2),"")</f>
        <v/>
      </c>
      <c r="DI43" s="87" t="str">
        <f t="array" ref="DI43">IFERROR(INDEX(조사표[],SMALL(IF((DL$1=조사표[개체번호])*(DO$1=조사표[줄기번호])*(DG43=조사표[착과마디]),ROW(조사표[조사일자])-ROW(생육조사!$P$2)+1),1),2),"")</f>
        <v/>
      </c>
      <c r="DJ43" s="87" t="str">
        <f t="array" ref="DJ43">IFERROR(INDEX(조사표[],SMALL(IF((DL$1=조사표[개체번호])*(DO$1=조사표[줄기번호])*(DG43=조사표[열매마디]),ROW(조사표[조사일자])-ROW(생육조사!$P$2)+1),1),2),"")</f>
        <v/>
      </c>
      <c r="DK43" s="87" t="str">
        <f t="array" ref="DK43">IFERROR(INDEX(조사표[],SMALL(IF((DL$1=조사표[개체번호])*(DO$1=조사표[줄기번호])*(DG43=조사표[수확마디]),ROW(조사표[조사일자])-ROW(생육조사!$P$2)+1),1),2),"")</f>
        <v/>
      </c>
      <c r="DL43" s="90"/>
      <c r="DM43" s="90"/>
      <c r="DN43" s="91"/>
      <c r="DO43" s="91"/>
      <c r="DP43" s="91"/>
      <c r="DQ43" s="88">
        <v>41</v>
      </c>
      <c r="DR43" s="87" t="str">
        <f t="array" ref="DR43">IFERROR(INDEX(조사표[],SMALL(IF((DV$1=조사표[개체번호])*(DY$1=조사표[줄기번호])*(DQ43=조사표[개화마디]),ROW(조사표[조사일자])-ROW(생육조사!$P$2)+1),1),2),"")</f>
        <v/>
      </c>
      <c r="DS43" s="87" t="str">
        <f t="array" ref="DS43">IFERROR(INDEX(조사표[],SMALL(IF((DV$1=조사표[개체번호])*(DY$1=조사표[줄기번호])*(DQ43=조사표[착과마디]),ROW(조사표[조사일자])-ROW(생육조사!$P$2)+1),1),2),"")</f>
        <v/>
      </c>
      <c r="DT43" s="87" t="str">
        <f t="array" ref="DT43">IFERROR(INDEX(조사표[],SMALL(IF((DV$1=조사표[개체번호])*(DY$1=조사표[줄기번호])*(DQ43=조사표[열매마디]),ROW(조사표[조사일자])-ROW(생육조사!$P$2)+1),1),2),"")</f>
        <v/>
      </c>
      <c r="DU43" s="87" t="str">
        <f t="array" ref="DU43">IFERROR(INDEX(조사표[],SMALL(IF((DV$1=조사표[개체번호])*(DY$1=조사표[줄기번호])*(DQ43=조사표[수확마디]),ROW(조사표[조사일자])-ROW(생육조사!$P$2)+1),1),2),"")</f>
        <v/>
      </c>
      <c r="DV43" s="90"/>
      <c r="DW43" s="90"/>
      <c r="DX43" s="91"/>
      <c r="DY43" s="91"/>
      <c r="DZ43" s="91"/>
      <c r="EA43" s="88">
        <v>41</v>
      </c>
      <c r="EB43" s="87" t="str">
        <f t="array" ref="EB43">IFERROR(INDEX(조사표[],SMALL(IF((EF$1=조사표[개체번호])*(EI$1=조사표[줄기번호])*(EA43=조사표[개화마디]),ROW(조사표[조사일자])-ROW(생육조사!$P$2)+1),1),2),"")</f>
        <v/>
      </c>
      <c r="EC43" s="87" t="str">
        <f t="array" ref="EC43">IFERROR(INDEX(조사표[],SMALL(IF((EF$1=조사표[개체번호])*(EI$1=조사표[줄기번호])*(EA43=조사표[착과마디]),ROW(조사표[조사일자])-ROW(생육조사!$P$2)+1),1),2),"")</f>
        <v/>
      </c>
      <c r="ED43" s="87" t="str">
        <f t="array" ref="ED43">IFERROR(INDEX(조사표[],SMALL(IF((EF$1=조사표[개체번호])*(EI$1=조사표[줄기번호])*(EA43=조사표[열매마디]),ROW(조사표[조사일자])-ROW(생육조사!$P$2)+1),1),2),"")</f>
        <v/>
      </c>
      <c r="EE43" s="87" t="str">
        <f t="array" ref="EE43">IFERROR(INDEX(조사표[],SMALL(IF((EF$1=조사표[개체번호])*(EI$1=조사표[줄기번호])*(EA43=조사표[수확마디]),ROW(조사표[조사일자])-ROW(생육조사!$P$2)+1),1),2),"")</f>
        <v/>
      </c>
      <c r="EF43" s="90"/>
      <c r="EG43" s="90"/>
      <c r="EH43" s="91"/>
      <c r="EI43" s="91"/>
      <c r="EJ43" s="91"/>
      <c r="EK43" s="88">
        <v>41</v>
      </c>
      <c r="EL43" s="87" t="str">
        <f t="array" ref="EL43">IFERROR(INDEX(조사표[],SMALL(IF((EP$1=조사표[개체번호])*(ES$1=조사표[줄기번호])*(EK43=조사표[개화마디]),ROW(조사표[조사일자])-ROW(생육조사!$P$2)+1),1),2),"")</f>
        <v/>
      </c>
      <c r="EM43" s="87" t="str">
        <f t="array" ref="EM43">IFERROR(INDEX(조사표[],SMALL(IF((EP$1=조사표[개체번호])*(ES$1=조사표[줄기번호])*(EK43=조사표[착과마디]),ROW(조사표[조사일자])-ROW(생육조사!$P$2)+1),1),2),"")</f>
        <v/>
      </c>
      <c r="EN43" s="87" t="str">
        <f t="array" ref="EN43">IFERROR(INDEX(조사표[],SMALL(IF((EP$1=조사표[개체번호])*(ES$1=조사표[줄기번호])*(EK43=조사표[열매마디]),ROW(조사표[조사일자])-ROW(생육조사!$P$2)+1),1),2),"")</f>
        <v/>
      </c>
      <c r="EO43" s="87" t="str">
        <f t="array" ref="EO43">IFERROR(INDEX(조사표[],SMALL(IF((EP$1=조사표[개체번호])*(ES$1=조사표[줄기번호])*(EK43=조사표[수확마디]),ROW(조사표[조사일자])-ROW(생육조사!$P$2)+1),1),2),"")</f>
        <v/>
      </c>
      <c r="EP43" s="90"/>
      <c r="EQ43" s="90"/>
      <c r="ER43" s="91"/>
      <c r="ES43" s="91"/>
      <c r="ET43" s="91"/>
      <c r="EU43" s="88">
        <v>41</v>
      </c>
      <c r="EV43" s="87" t="str">
        <f t="array" ref="EV43">IFERROR(INDEX(조사표[],SMALL(IF((EZ$1=조사표[개체번호])*(FC$1=조사표[줄기번호])*(EU43=조사표[개화마디]),ROW(조사표[조사일자])-ROW(생육조사!$P$2)+1),1),2),"")</f>
        <v/>
      </c>
      <c r="EW43" s="87" t="str">
        <f t="array" ref="EW43">IFERROR(INDEX(조사표[],SMALL(IF((EZ$1=조사표[개체번호])*(FC$1=조사표[줄기번호])*(EU43=조사표[착과마디]),ROW(조사표[조사일자])-ROW(생육조사!$P$2)+1),1),2),"")</f>
        <v/>
      </c>
      <c r="EX43" s="87" t="str">
        <f t="array" ref="EX43">IFERROR(INDEX(조사표[],SMALL(IF((EZ$1=조사표[개체번호])*(FC$1=조사표[줄기번호])*(EU43=조사표[열매마디]),ROW(조사표[조사일자])-ROW(생육조사!$P$2)+1),1),2),"")</f>
        <v/>
      </c>
      <c r="EY43" s="87" t="str">
        <f t="array" ref="EY43">IFERROR(INDEX(조사표[],SMALL(IF((EZ$1=조사표[개체번호])*(FC$1=조사표[줄기번호])*(EU43=조사표[수확마디]),ROW(조사표[조사일자])-ROW(생육조사!$P$2)+1),1),2),"")</f>
        <v/>
      </c>
      <c r="EZ43" s="90"/>
      <c r="FA43" s="90"/>
      <c r="FB43" s="91"/>
      <c r="FC43" s="91"/>
      <c r="FD43" s="91"/>
      <c r="FE43" s="88">
        <v>41</v>
      </c>
      <c r="FF43" s="87" t="str">
        <f t="array" ref="FF43">IFERROR(INDEX(조사표[],SMALL(IF((FJ$1=조사표[개체번호])*(FM$1=조사표[줄기번호])*(FE43=조사표[개화마디]),ROW(조사표[조사일자])-ROW(생육조사!$P$2)+1),1),2),"")</f>
        <v/>
      </c>
      <c r="FG43" s="87" t="str">
        <f t="array" ref="FG43">IFERROR(INDEX(조사표[],SMALL(IF((FJ$1=조사표[개체번호])*(FM$1=조사표[줄기번호])*(FE43=조사표[착과마디]),ROW(조사표[조사일자])-ROW(생육조사!$P$2)+1),1),2),"")</f>
        <v/>
      </c>
      <c r="FH43" s="87" t="str">
        <f t="array" ref="FH43">IFERROR(INDEX(조사표[],SMALL(IF((FJ$1=조사표[개체번호])*(FM$1=조사표[줄기번호])*(FE43=조사표[열매마디]),ROW(조사표[조사일자])-ROW(생육조사!$P$2)+1),1),2),"")</f>
        <v/>
      </c>
      <c r="FI43" s="87" t="str">
        <f t="array" ref="FI43">IFERROR(INDEX(조사표[],SMALL(IF((FJ$1=조사표[개체번호])*(FM$1=조사표[줄기번호])*(FE43=조사표[수확마디]),ROW(조사표[조사일자])-ROW(생육조사!$P$2)+1),1),2),"")</f>
        <v/>
      </c>
      <c r="FJ43" s="90"/>
      <c r="FK43" s="90"/>
      <c r="FL43" s="91"/>
      <c r="FM43" s="91"/>
      <c r="FN43" s="91"/>
      <c r="FO43" s="88">
        <v>41</v>
      </c>
      <c r="FP43" s="87" t="str">
        <f t="array" ref="FP43">IFERROR(INDEX(조사표[],SMALL(IF((FT$1=조사표[개체번호])*(FW$1=조사표[줄기번호])*(FO43=조사표[개화마디]),ROW(조사표[조사일자])-ROW(생육조사!$P$2)+1),1),2),"")</f>
        <v/>
      </c>
      <c r="FQ43" s="87" t="str">
        <f t="array" ref="FQ43">IFERROR(INDEX(조사표[],SMALL(IF((FT$1=조사표[개체번호])*(FW$1=조사표[줄기번호])*(FO43=조사표[착과마디]),ROW(조사표[조사일자])-ROW(생육조사!$P$2)+1),1),2),"")</f>
        <v/>
      </c>
      <c r="FR43" s="87" t="str">
        <f t="array" ref="FR43">IFERROR(INDEX(조사표[],SMALL(IF((FT$1=조사표[개체번호])*(FW$1=조사표[줄기번호])*(FO43=조사표[열매마디]),ROW(조사표[조사일자])-ROW(생육조사!$P$2)+1),1),2),"")</f>
        <v/>
      </c>
      <c r="FS43" s="87" t="str">
        <f t="array" ref="FS43">IFERROR(INDEX(조사표[],SMALL(IF((FT$1=조사표[개체번호])*(FW$1=조사표[줄기번호])*(FO43=조사표[수확마디]),ROW(조사표[조사일자])-ROW(생육조사!$P$2)+1),1),2),"")</f>
        <v/>
      </c>
      <c r="FT43" s="90"/>
      <c r="FU43" s="90"/>
      <c r="FV43" s="91"/>
      <c r="FW43" s="91"/>
      <c r="FX43" s="91"/>
      <c r="FY43" s="88">
        <v>41</v>
      </c>
      <c r="FZ43" s="87" t="str">
        <f t="array" ref="FZ43">IFERROR(INDEX(조사표[],SMALL(IF((GD$1=조사표[개체번호])*(GG$1=조사표[줄기번호])*(FY43=조사표[개화마디]),ROW(조사표[조사일자])-ROW(생육조사!$P$2)+1),1),2),"")</f>
        <v/>
      </c>
      <c r="GA43" s="87" t="str">
        <f t="array" ref="GA43">IFERROR(INDEX(조사표[],SMALL(IF((GD$1=조사표[개체번호])*(GG$1=조사표[줄기번호])*(FY43=조사표[착과마디]),ROW(조사표[조사일자])-ROW(생육조사!$P$2)+1),1),2),"")</f>
        <v/>
      </c>
      <c r="GB43" s="87" t="str">
        <f t="array" ref="GB43">IFERROR(INDEX(조사표[],SMALL(IF((GD$1=조사표[개체번호])*(GG$1=조사표[줄기번호])*(FY43=조사표[열매마디]),ROW(조사표[조사일자])-ROW(생육조사!$P$2)+1),1),2),"")</f>
        <v/>
      </c>
      <c r="GC43" s="87" t="str">
        <f t="array" ref="GC43">IFERROR(INDEX(조사표[],SMALL(IF((GD$1=조사표[개체번호])*(GG$1=조사표[줄기번호])*(FY43=조사표[수확마디]),ROW(조사표[조사일자])-ROW(생육조사!$P$2)+1),1),2),"")</f>
        <v/>
      </c>
      <c r="GD43" s="90"/>
      <c r="GE43" s="90"/>
      <c r="GF43" s="91"/>
      <c r="GG43" s="91"/>
      <c r="GH43" s="91"/>
      <c r="GI43" s="88">
        <v>41</v>
      </c>
      <c r="GJ43" s="87" t="str">
        <f t="array" ref="GJ43">IFERROR(INDEX(조사표[],SMALL(IF((GN$1=조사표[개체번호])*(GQ$1=조사표[줄기번호])*(GI43=조사표[개화마디]),ROW(조사표[조사일자])-ROW(생육조사!$P$2)+1),1),2),"")</f>
        <v/>
      </c>
      <c r="GK43" s="87" t="str">
        <f t="array" ref="GK43">IFERROR(INDEX(조사표[],SMALL(IF((GN$1=조사표[개체번호])*(GQ$1=조사표[줄기번호])*(GI43=조사표[착과마디]),ROW(조사표[조사일자])-ROW(생육조사!$P$2)+1),1),2),"")</f>
        <v/>
      </c>
      <c r="GL43" s="87" t="str">
        <f t="array" ref="GL43">IFERROR(INDEX(조사표[],SMALL(IF((GN$1=조사표[개체번호])*(GQ$1=조사표[줄기번호])*(GI43=조사표[열매마디]),ROW(조사표[조사일자])-ROW(생육조사!$P$2)+1),1),2),"")</f>
        <v/>
      </c>
      <c r="GM43" s="87" t="str">
        <f t="array" ref="GM43">IFERROR(INDEX(조사표[],SMALL(IF((GN$1=조사표[개체번호])*(GQ$1=조사표[줄기번호])*(GI43=조사표[수확마디]),ROW(조사표[조사일자])-ROW(생육조사!$P$2)+1),1),2),"")</f>
        <v/>
      </c>
      <c r="GN43" s="90"/>
      <c r="GO43" s="90"/>
      <c r="GP43" s="91"/>
      <c r="GQ43" s="91"/>
      <c r="GR43" s="91"/>
      <c r="GS43" s="88">
        <v>41</v>
      </c>
      <c r="GT43" s="87" t="str">
        <f t="array" ref="GT43">IFERROR(INDEX(조사표[],SMALL(IF((GX$1=조사표[개체번호])*(HA$1=조사표[줄기번호])*(GS43=조사표[개화마디]),ROW(조사표[조사일자])-ROW(생육조사!$P$2)+1),1),2),"")</f>
        <v/>
      </c>
      <c r="GU43" s="87" t="str">
        <f t="array" ref="GU43">IFERROR(INDEX(조사표[],SMALL(IF((GX$1=조사표[개체번호])*(HA$1=조사표[줄기번호])*(GS43=조사표[착과마디]),ROW(조사표[조사일자])-ROW(생육조사!$P$2)+1),1),2),"")</f>
        <v/>
      </c>
      <c r="GV43" s="87" t="str">
        <f t="array" ref="GV43">IFERROR(INDEX(조사표[],SMALL(IF((GX$1=조사표[개체번호])*(HA$1=조사표[줄기번호])*(GS43=조사표[열매마디]),ROW(조사표[조사일자])-ROW(생육조사!$P$2)+1),1),2),"")</f>
        <v/>
      </c>
      <c r="GW43" s="87" t="str">
        <f t="array" ref="GW43">IFERROR(INDEX(조사표[],SMALL(IF((GX$1=조사표[개체번호])*(HA$1=조사표[줄기번호])*(GS43=조사표[수확마디]),ROW(조사표[조사일자])-ROW(생육조사!$P$2)+1),1),2),"")</f>
        <v/>
      </c>
      <c r="GX43" s="90"/>
      <c r="GY43" s="90"/>
      <c r="GZ43" s="91"/>
      <c r="HA43" s="91"/>
      <c r="HB43" s="91"/>
      <c r="HC43" s="88">
        <v>41</v>
      </c>
      <c r="HD43" s="87" t="str">
        <f t="array" ref="HD43">IFERROR(INDEX(조사표[],SMALL(IF((HH$1=조사표[개체번호])*(HK$1=조사표[줄기번호])*(HC43=조사표[개화마디]),ROW(조사표[조사일자])-ROW(생육조사!$P$2)+1),1),2),"")</f>
        <v/>
      </c>
      <c r="HE43" s="87" t="str">
        <f t="array" ref="HE43">IFERROR(INDEX(조사표[],SMALL(IF((HH$1=조사표[개체번호])*(HK$1=조사표[줄기번호])*(HC43=조사표[착과마디]),ROW(조사표[조사일자])-ROW(생육조사!$P$2)+1),1),2),"")</f>
        <v/>
      </c>
      <c r="HF43" s="87" t="str">
        <f t="array" ref="HF43">IFERROR(INDEX(조사표[],SMALL(IF((HH$1=조사표[개체번호])*(HK$1=조사표[줄기번호])*(HC43=조사표[열매마디]),ROW(조사표[조사일자])-ROW(생육조사!$P$2)+1),1),2),"")</f>
        <v/>
      </c>
      <c r="HG43" s="87" t="str">
        <f t="array" ref="HG43">IFERROR(INDEX(조사표[],SMALL(IF((HH$1=조사표[개체번호])*(HK$1=조사표[줄기번호])*(HC43=조사표[수확마디]),ROW(조사표[조사일자])-ROW(생육조사!$P$2)+1),1),2),"")</f>
        <v/>
      </c>
      <c r="HH43" s="90"/>
      <c r="HI43" s="90"/>
      <c r="HJ43" s="91"/>
      <c r="HK43" s="91"/>
      <c r="HL43" s="91"/>
      <c r="HM43" s="93">
        <v>41</v>
      </c>
      <c r="HN43" s="87" t="str">
        <f t="array" ref="HN43">IFERROR(INDEX(조사표[],SMALL(IF((HR$1=조사표[개체번호])*(HU$1=조사표[줄기번호])*(HM43=조사표[개화마디]),ROW(조사표[조사일자])-ROW(생육조사!$P$2)+1),1),2),"")</f>
        <v/>
      </c>
      <c r="HO43" s="87" t="str">
        <f t="array" ref="HO43">IFERROR(INDEX(조사표[],SMALL(IF((HR$1=조사표[개체번호])*(HU$1=조사표[줄기번호])*(HM43=조사표[착과마디]),ROW(조사표[조사일자])-ROW(생육조사!$P$2)+1),1),2),"")</f>
        <v/>
      </c>
      <c r="HP43" s="87" t="str">
        <f t="array" ref="HP43">IFERROR(INDEX(조사표[],SMALL(IF((HR$1=조사표[개체번호])*(HU$1=조사표[줄기번호])*(HM43=조사표[열매마디]),ROW(조사표[조사일자])-ROW(생육조사!$P$2)+1),1),2),"")</f>
        <v/>
      </c>
      <c r="HQ43" s="87" t="str">
        <f t="array" ref="HQ43">IFERROR(INDEX(조사표[],SMALL(IF((HR$1=조사표[개체번호])*(HU$1=조사표[줄기번호])*(HM43=조사표[수확마디]),ROW(조사표[조사일자])-ROW(생육조사!$P$2)+1),1),2),"")</f>
        <v/>
      </c>
      <c r="HR43" s="90"/>
      <c r="HS43" s="90"/>
      <c r="HT43" s="91"/>
      <c r="HU43" s="91"/>
      <c r="HV43" s="91"/>
      <c r="HW43" s="93">
        <v>41</v>
      </c>
      <c r="HX43" s="87" t="str">
        <f t="array" ref="HX43">IFERROR(INDEX(조사표[],SMALL(IF((IB$1=조사표[개체번호])*(IE$1=조사표[줄기번호])*(HW43=조사표[개화마디]),ROW(조사표[조사일자])-ROW(생육조사!$P$2)+1),1),2),"")</f>
        <v/>
      </c>
      <c r="HY43" s="87" t="str">
        <f t="array" ref="HY43">IFERROR(INDEX(조사표[],SMALL(IF((IB$1=조사표[개체번호])*(IE$1=조사표[줄기번호])*(HW43=조사표[착과마디]),ROW(조사표[조사일자])-ROW(생육조사!$P$2)+1),1),2),"")</f>
        <v/>
      </c>
      <c r="HZ43" s="87" t="str">
        <f t="array" ref="HZ43">IFERROR(INDEX(조사표[],SMALL(IF((IB$1=조사표[개체번호])*(IE$1=조사표[줄기번호])*(HW43=조사표[열매마디]),ROW(조사표[조사일자])-ROW(생육조사!$P$2)+1),1),2),"")</f>
        <v/>
      </c>
      <c r="IA43" s="87" t="str">
        <f t="array" ref="IA43">IFERROR(INDEX(조사표[],SMALL(IF((IB$1=조사표[개체번호])*(IE$1=조사표[줄기번호])*(HW43=조사표[수확마디]),ROW(조사표[조사일자])-ROW(생육조사!$P$2)+1),1),2),"")</f>
        <v/>
      </c>
      <c r="IB43" s="90"/>
      <c r="IC43" s="90"/>
      <c r="ID43" s="91"/>
      <c r="IE43" s="91"/>
      <c r="IF43" s="91"/>
      <c r="IG43" s="93">
        <v>41</v>
      </c>
      <c r="IH43" s="87" t="str">
        <f t="array" ref="IH43">IFERROR(INDEX(조사표[],SMALL(IF((IL$1=조사표[개체번호])*(IO$1=조사표[줄기번호])*(IG43=조사표[개화마디]),ROW(조사표[조사일자])-ROW(생육조사!$P$2)+1),1),2),"")</f>
        <v/>
      </c>
      <c r="II43" s="87" t="str">
        <f t="array" ref="II43">IFERROR(INDEX(조사표[],SMALL(IF((IL$1=조사표[개체번호])*(IO$1=조사표[줄기번호])*(IG43=조사표[착과마디]),ROW(조사표[조사일자])-ROW(생육조사!$P$2)+1),1),2),"")</f>
        <v/>
      </c>
      <c r="IJ43" s="87" t="str">
        <f t="array" ref="IJ43">IFERROR(INDEX(조사표[],SMALL(IF((IL$1=조사표[개체번호])*(IO$1=조사표[줄기번호])*(IG43=조사표[열매마디]),ROW(조사표[조사일자])-ROW(생육조사!$P$2)+1),1),2),"")</f>
        <v/>
      </c>
      <c r="IK43" s="87" t="str">
        <f t="array" ref="IK43">IFERROR(INDEX(조사표[],SMALL(IF((IL$1=조사표[개체번호])*(IO$1=조사표[줄기번호])*(IG43=조사표[수확마디]),ROW(조사표[조사일자])-ROW(생육조사!$P$2)+1),1),2),"")</f>
        <v/>
      </c>
      <c r="IL43" s="90"/>
      <c r="IM43" s="90"/>
      <c r="IN43" s="91"/>
      <c r="IO43" s="91"/>
      <c r="IP43" s="91"/>
      <c r="IQ43" s="93">
        <v>41</v>
      </c>
      <c r="IR43" s="87" t="str">
        <f t="array" ref="IR43">IFERROR(INDEX(조사표[],SMALL(IF((IV$1=조사표[개체번호])*(IY$1=조사표[줄기번호])*(IQ43=조사표[개화마디]),ROW(조사표[조사일자])-ROW(생육조사!$P$2)+1),1),2),"")</f>
        <v/>
      </c>
      <c r="IS43" s="87" t="str">
        <f t="array" ref="IS43">IFERROR(INDEX(조사표[],SMALL(IF((IV$1=조사표[개체번호])*(IY$1=조사표[줄기번호])*(IQ43=조사표[착과마디]),ROW(조사표[조사일자])-ROW(생육조사!$P$2)+1),1),2),"")</f>
        <v/>
      </c>
      <c r="IT43" s="87" t="str">
        <f t="array" ref="IT43">IFERROR(INDEX(조사표[],SMALL(IF((IV$1=조사표[개체번호])*(IY$1=조사표[줄기번호])*(IQ43=조사표[열매마디]),ROW(조사표[조사일자])-ROW(생육조사!$P$2)+1),1),2),"")</f>
        <v/>
      </c>
      <c r="IU43" s="87" t="str">
        <f t="array" ref="IU43">IFERROR(INDEX(조사표[],SMALL(IF((IV$1=조사표[개체번호])*(IY$1=조사표[줄기번호])*(IQ43=조사표[수확마디]),ROW(조사표[조사일자])-ROW(생육조사!$P$2)+1),1),2),"")</f>
        <v/>
      </c>
      <c r="IV43" s="90"/>
      <c r="IW43" s="90"/>
      <c r="IX43" s="91"/>
      <c r="IY43" s="91"/>
      <c r="IZ43" s="91"/>
      <c r="JA43" s="93">
        <v>41</v>
      </c>
      <c r="JB43" s="87" t="str">
        <f t="array" ref="JB43">IFERROR(INDEX(조사표[],SMALL(IF((JF$1=조사표[개체번호])*(JI$1=조사표[줄기번호])*(JA43=조사표[개화마디]),ROW(조사표[조사일자])-ROW(생육조사!$P$2)+1),1),2),"")</f>
        <v/>
      </c>
      <c r="JC43" s="87" t="str">
        <f t="array" ref="JC43">IFERROR(INDEX(조사표[],SMALL(IF((JF$1=조사표[개체번호])*(JI$1=조사표[줄기번호])*(JA43=조사표[착과마디]),ROW(조사표[조사일자])-ROW(생육조사!$P$2)+1),1),2),"")</f>
        <v/>
      </c>
      <c r="JD43" s="87" t="str">
        <f t="array" ref="JD43">IFERROR(INDEX(조사표[],SMALL(IF((JF$1=조사표[개체번호])*(JI$1=조사표[줄기번호])*(JA43=조사표[열매마디]),ROW(조사표[조사일자])-ROW(생육조사!$P$2)+1),1),2),"")</f>
        <v/>
      </c>
      <c r="JE43" s="87" t="str">
        <f t="array" ref="JE43">IFERROR(INDEX(조사표[],SMALL(IF((JF$1=조사표[개체번호])*(JI$1=조사표[줄기번호])*(JA43=조사표[수확마디]),ROW(조사표[조사일자])-ROW(생육조사!$P$2)+1),1),2),"")</f>
        <v/>
      </c>
      <c r="JF43" s="90"/>
      <c r="JG43" s="90"/>
      <c r="JH43" s="91"/>
      <c r="JI43" s="91"/>
      <c r="JJ43" s="91"/>
      <c r="JK43" s="93">
        <v>41</v>
      </c>
      <c r="JL43" s="87" t="str">
        <f t="array" ref="JL43">IFERROR(INDEX(조사표[],SMALL(IF((JP$1=조사표[개체번호])*(JS$1=조사표[줄기번호])*(JK43=조사표[개화마디]),ROW(조사표[조사일자])-ROW(생육조사!$P$2)+1),1),2),"")</f>
        <v/>
      </c>
      <c r="JM43" s="87" t="str">
        <f t="array" ref="JM43">IFERROR(INDEX(조사표[],SMALL(IF((JP$1=조사표[개체번호])*(JS$1=조사표[줄기번호])*(JK43=조사표[착과마디]),ROW(조사표[조사일자])-ROW(생육조사!$P$2)+1),1),2),"")</f>
        <v/>
      </c>
      <c r="JN43" s="87" t="str">
        <f t="array" ref="JN43">IFERROR(INDEX(조사표[],SMALL(IF((JP$1=조사표[개체번호])*(JS$1=조사표[줄기번호])*(JK43=조사표[열매마디]),ROW(조사표[조사일자])-ROW(생육조사!$P$2)+1),1),2),"")</f>
        <v/>
      </c>
      <c r="JO43" s="87" t="str">
        <f t="array" ref="JO43">IFERROR(INDEX(조사표[],SMALL(IF((JP$1=조사표[개체번호])*(JS$1=조사표[줄기번호])*(JK43=조사표[수확마디]),ROW(조사표[조사일자])-ROW(생육조사!$P$2)+1),1),2),"")</f>
        <v/>
      </c>
      <c r="JP43" s="90"/>
      <c r="JQ43" s="90"/>
      <c r="JR43" s="91"/>
      <c r="JS43" s="91"/>
      <c r="JT43" s="91"/>
      <c r="JU43" s="93">
        <v>41</v>
      </c>
      <c r="JV43" s="87" t="str">
        <f t="array" ref="JV43">IFERROR(INDEX(조사표[],SMALL(IF((JZ$1=조사표[개체번호])*(KC$1=조사표[줄기번호])*(JU43=조사표[개화마디]),ROW(조사표[조사일자])-ROW(생육조사!$P$2)+1),1),2),"")</f>
        <v/>
      </c>
      <c r="JW43" s="87" t="str">
        <f t="array" ref="JW43">IFERROR(INDEX(조사표[],SMALL(IF((JZ$1=조사표[개체번호])*(KC$1=조사표[줄기번호])*(JU43=조사표[착과마디]),ROW(조사표[조사일자])-ROW(생육조사!$P$2)+1),1),2),"")</f>
        <v/>
      </c>
      <c r="JX43" s="87" t="str">
        <f t="array" ref="JX43">IFERROR(INDEX(조사표[],SMALL(IF((JZ$1=조사표[개체번호])*(KC$1=조사표[줄기번호])*(JU43=조사표[열매마디]),ROW(조사표[조사일자])-ROW(생육조사!$P$2)+1),1),2),"")</f>
        <v/>
      </c>
      <c r="JY43" s="87" t="str">
        <f t="array" ref="JY43">IFERROR(INDEX(조사표[],SMALL(IF((JZ$1=조사표[개체번호])*(KC$1=조사표[줄기번호])*(JU43=조사표[수확마디]),ROW(조사표[조사일자])-ROW(생육조사!$P$2)+1),1),2),"")</f>
        <v/>
      </c>
      <c r="JZ43" s="90"/>
      <c r="KA43" s="90"/>
      <c r="KB43" s="91"/>
      <c r="KC43" s="91"/>
      <c r="KD43" s="91"/>
      <c r="KE43" s="93">
        <v>41</v>
      </c>
      <c r="KF43" s="87" t="str">
        <f t="array" ref="KF43">IFERROR(INDEX(조사표[],SMALL(IF((KJ$1=조사표[개체번호])*(KM$1=조사표[줄기번호])*(KE43=조사표[개화마디]),ROW(조사표[조사일자])-ROW(생육조사!$P$2)+1),1),2),"")</f>
        <v/>
      </c>
      <c r="KG43" s="87" t="str">
        <f t="array" ref="KG43">IFERROR(INDEX(조사표[],SMALL(IF((KJ$1=조사표[개체번호])*(KM$1=조사표[줄기번호])*(KE43=조사표[착과마디]),ROW(조사표[조사일자])-ROW(생육조사!$P$2)+1),1),2),"")</f>
        <v/>
      </c>
      <c r="KH43" s="87" t="str">
        <f t="array" ref="KH43">IFERROR(INDEX(조사표[],SMALL(IF((KJ$1=조사표[개체번호])*(KM$1=조사표[줄기번호])*(KE43=조사표[열매마디]),ROW(조사표[조사일자])-ROW(생육조사!$P$2)+1),1),2),"")</f>
        <v/>
      </c>
      <c r="KI43" s="87" t="str">
        <f t="array" ref="KI43">IFERROR(INDEX(조사표[],SMALL(IF((KJ$1=조사표[개체번호])*(KM$1=조사표[줄기번호])*(KE43=조사표[수확마디]),ROW(조사표[조사일자])-ROW(생육조사!$P$2)+1),1),2),"")</f>
        <v/>
      </c>
      <c r="KJ43" s="90"/>
      <c r="KK43" s="90"/>
      <c r="KL43" s="91"/>
      <c r="KM43" s="91"/>
      <c r="KN43" s="91"/>
    </row>
    <row r="44" spans="1:300">
      <c r="A44" s="15">
        <v>42</v>
      </c>
      <c r="B44" s="6" t="str">
        <f t="array" ref="B44">IFERROR(INDEX(조사표[],SMALL(IF((F$1=조사표[개체번호])*(I$1=조사표[줄기번호])*(A44=조사표[개화마디]),ROW(조사표[조사일자])-ROW(생육조사!$P$2)+1),1),2),"")</f>
        <v/>
      </c>
      <c r="C44" s="6" t="str">
        <f t="array" ref="C44">IFERROR(INDEX(조사표[],SMALL(IF((F$1=조사표[개체번호])*(I$1=조사표[줄기번호])*(A44=조사표[착과마디]),ROW(조사표[조사일자])-ROW(생육조사!$P$2)+1),1),2),"")</f>
        <v/>
      </c>
      <c r="D44" s="6" t="str">
        <f t="array" ref="D44">IFERROR(INDEX(조사표[],SMALL(IF((F$1=조사표[개체번호])*(I$1=조사표[줄기번호])*(A44=조사표[열매마디]),ROW(조사표[조사일자])-ROW(생육조사!$P$2)+1),1),2),"")</f>
        <v/>
      </c>
      <c r="E44" s="6" t="str">
        <f t="array" ref="E44">IFERROR(INDEX(조사표[],SMALL(IF((F$1=조사표[개체번호])*(I$1=조사표[줄기번호])*(A44=조사표[수확마디]),ROW(조사표[조사일자])-ROW(생육조사!$P$2)+1),1),2),"")</f>
        <v/>
      </c>
      <c r="F44" s="19"/>
      <c r="G44" s="19"/>
      <c r="H44" s="20"/>
      <c r="I44" s="20"/>
      <c r="J44" s="20"/>
      <c r="K44" s="86">
        <v>42</v>
      </c>
      <c r="L44" s="6" t="str">
        <f t="array" ref="L44">IFERROR(INDEX(조사표[],SMALL(IF((P$1=조사표[개체번호])*(S$1=조사표[줄기번호])*(K44=조사표[개화마디]),ROW(조사표[조사일자])-ROW(생육조사!$P$2)+1),1),2),"")</f>
        <v/>
      </c>
      <c r="M44" s="6" t="str">
        <f t="array" ref="M44">IFERROR(INDEX(조사표[],SMALL(IF((P$1=조사표[개체번호])*(S$1=조사표[줄기번호])*(K44=조사표[착과마디]),ROW(조사표[조사일자])-ROW(생육조사!$P$2)+1),1),2),"")</f>
        <v/>
      </c>
      <c r="N44" s="6" t="str">
        <f t="array" ref="N44">IFERROR(INDEX(조사표[],SMALL(IF((P$1=조사표[개체번호])*(S$1=조사표[줄기번호])*(K44=조사표[열매마디]),ROW(조사표[조사일자])-ROW(생육조사!$P$2)+1),1),2),"")</f>
        <v/>
      </c>
      <c r="O44" s="6" t="str">
        <f t="array" ref="O44">IFERROR(INDEX(조사표[],SMALL(IF((P$1=조사표[개체번호])*(S$1=조사표[줄기번호])*(K44=조사표[수확마디]),ROW(조사표[조사일자])-ROW(생육조사!$P$2)+1),1),2),"")</f>
        <v/>
      </c>
      <c r="P44" s="19"/>
      <c r="Q44" s="19"/>
      <c r="R44" s="20"/>
      <c r="S44" s="20"/>
      <c r="T44" s="20"/>
      <c r="U44" s="88">
        <v>42</v>
      </c>
      <c r="V44" s="87" t="str">
        <f t="array" ref="V44">IFERROR(INDEX(조사표[],SMALL(IF((Z$1=조사표[개체번호])*(AC$1=조사표[줄기번호])*(U44=조사표[개화마디]),ROW(조사표[조사일자])-ROW(생육조사!$P$2)+1),1),2),"")</f>
        <v/>
      </c>
      <c r="W44" s="87" t="str">
        <f t="array" ref="W44">IFERROR(INDEX(조사표[],SMALL(IF((Z$1=조사표[개체번호])*(AC$1=조사표[줄기번호])*(U44=조사표[착과마디]),ROW(조사표[조사일자])-ROW(생육조사!$P$2)+1),1),2),"")</f>
        <v/>
      </c>
      <c r="X44" s="87" t="str">
        <f t="array" ref="X44">IFERROR(INDEX(조사표[],SMALL(IF((Z$1=조사표[개체번호])*(AC$1=조사표[줄기번호])*(U44=조사표[열매마디]),ROW(조사표[조사일자])-ROW(생육조사!$P$2)+1),1),2),"")</f>
        <v/>
      </c>
      <c r="Y44" s="87" t="str">
        <f t="array" ref="Y44">IFERROR(INDEX(조사표[],SMALL(IF((Z$1=조사표[개체번호])*(AC$1=조사표[줄기번호])*(U44=조사표[수확마디]),ROW(조사표[조사일자])-ROW(생육조사!$P$2)+1),1),2),"")</f>
        <v/>
      </c>
      <c r="Z44" s="90"/>
      <c r="AA44" s="90"/>
      <c r="AB44" s="91"/>
      <c r="AC44" s="91"/>
      <c r="AD44" s="91"/>
      <c r="AE44" s="88">
        <v>42</v>
      </c>
      <c r="AF44" s="87" t="str">
        <f t="array" ref="AF44">IFERROR(INDEX(조사표[],SMALL(IF((AJ$1=조사표[개체번호])*(AM$1=조사표[줄기번호])*(AE44=조사표[개화마디]),ROW(조사표[조사일자])-ROW(생육조사!$P$2)+1),1),2),"")</f>
        <v/>
      </c>
      <c r="AG44" s="87" t="str">
        <f t="array" ref="AG44">IFERROR(INDEX(조사표[],SMALL(IF((AJ$1=조사표[개체번호])*(AM$1=조사표[줄기번호])*(AE44=조사표[착과마디]),ROW(조사표[조사일자])-ROW(생육조사!$P$2)+1),1),2),"")</f>
        <v/>
      </c>
      <c r="AH44" s="87" t="str">
        <f t="array" ref="AH44">IFERROR(INDEX(조사표[],SMALL(IF((AJ$1=조사표[개체번호])*(AM$1=조사표[줄기번호])*(AE44=조사표[열매마디]),ROW(조사표[조사일자])-ROW(생육조사!$P$2)+1),1),2),"")</f>
        <v/>
      </c>
      <c r="AI44" s="87" t="str">
        <f t="array" ref="AI44">IFERROR(INDEX(조사표[],SMALL(IF((AJ$1=조사표[개체번호])*(AM$1=조사표[줄기번호])*(AE44=조사표[수확마디]),ROW(조사표[조사일자])-ROW(생육조사!$P$2)+1),1),2),"")</f>
        <v/>
      </c>
      <c r="AJ44" s="90"/>
      <c r="AK44" s="90"/>
      <c r="AL44" s="91"/>
      <c r="AM44" s="91"/>
      <c r="AN44" s="91"/>
      <c r="AO44" s="88">
        <v>42</v>
      </c>
      <c r="AP44" s="87" t="str">
        <f t="array" ref="AP44">IFERROR(INDEX(조사표[],SMALL(IF((AT$1=조사표[개체번호])*(AW$1=조사표[줄기번호])*(AO44=조사표[개화마디]),ROW(조사표[조사일자])-ROW(생육조사!$P$2)+1),1),2),"")</f>
        <v/>
      </c>
      <c r="AQ44" s="87" t="str">
        <f t="array" ref="AQ44">IFERROR(INDEX(조사표[],SMALL(IF((AT$1=조사표[개체번호])*(AW$1=조사표[줄기번호])*(AO44=조사표[착과마디]),ROW(조사표[조사일자])-ROW(생육조사!$P$2)+1),1),2),"")</f>
        <v/>
      </c>
      <c r="AR44" s="87" t="str">
        <f t="array" ref="AR44">IFERROR(INDEX(조사표[],SMALL(IF((AT$1=조사표[개체번호])*(AW$1=조사표[줄기번호])*(AO44=조사표[열매마디]),ROW(조사표[조사일자])-ROW(생육조사!$P$2)+1),1),2),"")</f>
        <v/>
      </c>
      <c r="AS44" s="87" t="str">
        <f t="array" ref="AS44">IFERROR(INDEX(조사표[],SMALL(IF((AT$1=조사표[개체번호])*(AW$1=조사표[줄기번호])*(AO44=조사표[수확마디]),ROW(조사표[조사일자])-ROW(생육조사!$P$2)+1),1),2),"")</f>
        <v/>
      </c>
      <c r="AT44" s="90"/>
      <c r="AU44" s="90"/>
      <c r="AV44" s="91"/>
      <c r="AW44" s="91"/>
      <c r="AX44" s="91"/>
      <c r="AY44" s="88">
        <v>42</v>
      </c>
      <c r="AZ44" s="87" t="str">
        <f t="array" ref="AZ44">IFERROR(INDEX(조사표[],SMALL(IF((BD$1=조사표[개체번호])*(BG$1=조사표[줄기번호])*(AY44=조사표[개화마디]),ROW(조사표[조사일자])-ROW(생육조사!$P$2)+1),1),2),"")</f>
        <v/>
      </c>
      <c r="BA44" s="87" t="str">
        <f t="array" ref="BA44">IFERROR(INDEX(조사표[],SMALL(IF((BD$1=조사표[개체번호])*(BG$1=조사표[줄기번호])*(AY44=조사표[착과마디]),ROW(조사표[조사일자])-ROW(생육조사!$P$2)+1),1),2),"")</f>
        <v/>
      </c>
      <c r="BB44" s="87" t="str">
        <f t="array" ref="BB44">IFERROR(INDEX(조사표[],SMALL(IF((BD$1=조사표[개체번호])*(BG$1=조사표[줄기번호])*(AY44=조사표[열매마디]),ROW(조사표[조사일자])-ROW(생육조사!$P$2)+1),1),2),"")</f>
        <v/>
      </c>
      <c r="BC44" s="87" t="str">
        <f t="array" ref="BC44">IFERROR(INDEX(조사표[],SMALL(IF((BD$1=조사표[개체번호])*(BG$1=조사표[줄기번호])*(AY44=조사표[수확마디]),ROW(조사표[조사일자])-ROW(생육조사!$P$2)+1),1),2),"")</f>
        <v/>
      </c>
      <c r="BD44" s="90"/>
      <c r="BE44" s="90"/>
      <c r="BF44" s="91"/>
      <c r="BG44" s="91"/>
      <c r="BH44" s="91"/>
      <c r="BI44" s="88">
        <v>42</v>
      </c>
      <c r="BJ44" s="87" t="str">
        <f t="array" ref="BJ44">IFERROR(INDEX(조사표[],SMALL(IF((BN$1=조사표[개체번호])*(BQ$1=조사표[줄기번호])*(BI44=조사표[개화마디]),ROW(조사표[조사일자])-ROW(생육조사!$P$2)+1),1),2),"")</f>
        <v/>
      </c>
      <c r="BK44" s="87" t="str">
        <f t="array" ref="BK44">IFERROR(INDEX(조사표[],SMALL(IF((BN$1=조사표[개체번호])*(BQ$1=조사표[줄기번호])*(BI44=조사표[착과마디]),ROW(조사표[조사일자])-ROW(생육조사!$P$2)+1),1),2),"")</f>
        <v/>
      </c>
      <c r="BL44" s="87" t="str">
        <f t="array" ref="BL44">IFERROR(INDEX(조사표[],SMALL(IF((BN$1=조사표[개체번호])*(BQ$1=조사표[줄기번호])*(BI44=조사표[열매마디]),ROW(조사표[조사일자])-ROW(생육조사!$P$2)+1),1),2),"")</f>
        <v/>
      </c>
      <c r="BM44" s="87" t="str">
        <f t="array" ref="BM44">IFERROR(INDEX(조사표[],SMALL(IF((BN$1=조사표[개체번호])*(BQ$1=조사표[줄기번호])*(BI44=조사표[수확마디]),ROW(조사표[조사일자])-ROW(생육조사!$P$2)+1),1),2),"")</f>
        <v/>
      </c>
      <c r="BN44" s="90"/>
      <c r="BO44" s="90"/>
      <c r="BP44" s="91"/>
      <c r="BQ44" s="91"/>
      <c r="BR44" s="91"/>
      <c r="BS44" s="88">
        <v>42</v>
      </c>
      <c r="BT44" s="87" t="str">
        <f t="array" ref="BT44">IFERROR(INDEX(조사표[],SMALL(IF((BX$1=조사표[개체번호])*(CA$1=조사표[줄기번호])*(BS44=조사표[개화마디]),ROW(조사표[조사일자])-ROW(생육조사!$P$2)+1),1),2),"")</f>
        <v/>
      </c>
      <c r="BU44" s="87" t="str">
        <f t="array" ref="BU44">IFERROR(INDEX(조사표[],SMALL(IF((BX$1=조사표[개체번호])*(CA$1=조사표[줄기번호])*(BS44=조사표[착과마디]),ROW(조사표[조사일자])-ROW(생육조사!$P$2)+1),1),2),"")</f>
        <v/>
      </c>
      <c r="BV44" s="87" t="str">
        <f t="array" ref="BV44">IFERROR(INDEX(조사표[],SMALL(IF((BX$1=조사표[개체번호])*(CA$1=조사표[줄기번호])*(BS44=조사표[열매마디]),ROW(조사표[조사일자])-ROW(생육조사!$P$2)+1),1),2),"")</f>
        <v/>
      </c>
      <c r="BW44" s="87" t="str">
        <f t="array" ref="BW44">IFERROR(INDEX(조사표[],SMALL(IF((BX$1=조사표[개체번호])*(CA$1=조사표[줄기번호])*(BS44=조사표[수확마디]),ROW(조사표[조사일자])-ROW(생육조사!$P$2)+1),1),2),"")</f>
        <v/>
      </c>
      <c r="BX44" s="90"/>
      <c r="BY44" s="90"/>
      <c r="BZ44" s="91"/>
      <c r="CA44" s="91"/>
      <c r="CB44" s="91"/>
      <c r="CC44" s="88">
        <v>42</v>
      </c>
      <c r="CD44" s="87" t="str">
        <f t="array" ref="CD44">IFERROR(INDEX(조사표[],SMALL(IF((CH$1=조사표[개체번호])*(CK$1=조사표[줄기번호])*(CC44=조사표[개화마디]),ROW(조사표[조사일자])-ROW(생육조사!$P$2)+1),1),2),"")</f>
        <v/>
      </c>
      <c r="CE44" s="87" t="str">
        <f t="array" ref="CE44">IFERROR(INDEX(조사표[],SMALL(IF((CH$1=조사표[개체번호])*(CK$1=조사표[줄기번호])*(CC44=조사표[착과마디]),ROW(조사표[조사일자])-ROW(생육조사!$P$2)+1),1),2),"")</f>
        <v/>
      </c>
      <c r="CF44" s="87" t="str">
        <f t="array" ref="CF44">IFERROR(INDEX(조사표[],SMALL(IF((CH$1=조사표[개체번호])*(CK$1=조사표[줄기번호])*(CC44=조사표[열매마디]),ROW(조사표[조사일자])-ROW(생육조사!$P$2)+1),1),2),"")</f>
        <v/>
      </c>
      <c r="CG44" s="87" t="str">
        <f t="array" ref="CG44">IFERROR(INDEX(조사표[],SMALL(IF((CH$1=조사표[개체번호])*(CK$1=조사표[줄기번호])*(CC44=조사표[수확마디]),ROW(조사표[조사일자])-ROW(생육조사!$P$2)+1),1),2),"")</f>
        <v/>
      </c>
      <c r="CH44" s="90"/>
      <c r="CI44" s="90"/>
      <c r="CJ44" s="91"/>
      <c r="CK44" s="91"/>
      <c r="CL44" s="91"/>
      <c r="CM44" s="88">
        <v>42</v>
      </c>
      <c r="CN44" s="87" t="str">
        <f t="array" ref="CN44">IFERROR(INDEX(조사표[],SMALL(IF((CR$1=조사표[개체번호])*(CU$1=조사표[줄기번호])*(CM44=조사표[개화마디]),ROW(조사표[조사일자])-ROW(생육조사!$P$2)+1),1),2),"")</f>
        <v/>
      </c>
      <c r="CO44" s="87" t="str">
        <f t="array" ref="CO44">IFERROR(INDEX(조사표[],SMALL(IF((CR$1=조사표[개체번호])*(CU$1=조사표[줄기번호])*(CM44=조사표[착과마디]),ROW(조사표[조사일자])-ROW(생육조사!$P$2)+1),1),2),"")</f>
        <v/>
      </c>
      <c r="CP44" s="87" t="str">
        <f t="array" ref="CP44">IFERROR(INDEX(조사표[],SMALL(IF((CR$1=조사표[개체번호])*(CU$1=조사표[줄기번호])*(CM44=조사표[열매마디]),ROW(조사표[조사일자])-ROW(생육조사!$P$2)+1),1),2),"")</f>
        <v/>
      </c>
      <c r="CQ44" s="87" t="str">
        <f t="array" ref="CQ44">IFERROR(INDEX(조사표[],SMALL(IF((CR$1=조사표[개체번호])*(CU$1=조사표[줄기번호])*(CM44=조사표[수확마디]),ROW(조사표[조사일자])-ROW(생육조사!$P$2)+1),1),2),"")</f>
        <v/>
      </c>
      <c r="CR44" s="90"/>
      <c r="CS44" s="90"/>
      <c r="CT44" s="91"/>
      <c r="CU44" s="91"/>
      <c r="CV44" s="91"/>
      <c r="CW44" s="88">
        <v>42</v>
      </c>
      <c r="CX44" s="87" t="str">
        <f t="array" ref="CX44">IFERROR(INDEX(조사표[],SMALL(IF((DB$1=조사표[개체번호])*(DE$1=조사표[줄기번호])*(CW44=조사표[개화마디]),ROW(조사표[조사일자])-ROW(생육조사!$P$2)+1),1),2),"")</f>
        <v/>
      </c>
      <c r="CY44" s="87" t="str">
        <f t="array" ref="CY44">IFERROR(INDEX(조사표[],SMALL(IF((DB$1=조사표[개체번호])*(DE$1=조사표[줄기번호])*(CW44=조사표[착과마디]),ROW(조사표[조사일자])-ROW(생육조사!$P$2)+1),1),2),"")</f>
        <v/>
      </c>
      <c r="CZ44" s="87" t="str">
        <f t="array" ref="CZ44">IFERROR(INDEX(조사표[],SMALL(IF((DB$1=조사표[개체번호])*(DE$1=조사표[줄기번호])*(CW44=조사표[열매마디]),ROW(조사표[조사일자])-ROW(생육조사!$P$2)+1),1),2),"")</f>
        <v/>
      </c>
      <c r="DA44" s="87" t="str">
        <f t="array" ref="DA44">IFERROR(INDEX(조사표[],SMALL(IF((DB$1=조사표[개체번호])*(DE$1=조사표[줄기번호])*(CW44=조사표[수확마디]),ROW(조사표[조사일자])-ROW(생육조사!$P$2)+1),1),2),"")</f>
        <v/>
      </c>
      <c r="DB44" s="90"/>
      <c r="DC44" s="90"/>
      <c r="DD44" s="91"/>
      <c r="DE44" s="91"/>
      <c r="DF44" s="91"/>
      <c r="DG44" s="88">
        <v>42</v>
      </c>
      <c r="DH44" s="87" t="str">
        <f t="array" ref="DH44">IFERROR(INDEX(조사표[],SMALL(IF((DL$1=조사표[개체번호])*(DO$1=조사표[줄기번호])*(DG44=조사표[개화마디]),ROW(조사표[조사일자])-ROW(생육조사!$P$2)+1),1),2),"")</f>
        <v/>
      </c>
      <c r="DI44" s="87" t="str">
        <f t="array" ref="DI44">IFERROR(INDEX(조사표[],SMALL(IF((DL$1=조사표[개체번호])*(DO$1=조사표[줄기번호])*(DG44=조사표[착과마디]),ROW(조사표[조사일자])-ROW(생육조사!$P$2)+1),1),2),"")</f>
        <v/>
      </c>
      <c r="DJ44" s="87" t="str">
        <f t="array" ref="DJ44">IFERROR(INDEX(조사표[],SMALL(IF((DL$1=조사표[개체번호])*(DO$1=조사표[줄기번호])*(DG44=조사표[열매마디]),ROW(조사표[조사일자])-ROW(생육조사!$P$2)+1),1),2),"")</f>
        <v/>
      </c>
      <c r="DK44" s="87" t="str">
        <f t="array" ref="DK44">IFERROR(INDEX(조사표[],SMALL(IF((DL$1=조사표[개체번호])*(DO$1=조사표[줄기번호])*(DG44=조사표[수확마디]),ROW(조사표[조사일자])-ROW(생육조사!$P$2)+1),1),2),"")</f>
        <v/>
      </c>
      <c r="DL44" s="90"/>
      <c r="DM44" s="90"/>
      <c r="DN44" s="91"/>
      <c r="DO44" s="91"/>
      <c r="DP44" s="91"/>
      <c r="DQ44" s="88">
        <v>42</v>
      </c>
      <c r="DR44" s="87" t="str">
        <f t="array" ref="DR44">IFERROR(INDEX(조사표[],SMALL(IF((DV$1=조사표[개체번호])*(DY$1=조사표[줄기번호])*(DQ44=조사표[개화마디]),ROW(조사표[조사일자])-ROW(생육조사!$P$2)+1),1),2),"")</f>
        <v/>
      </c>
      <c r="DS44" s="87" t="str">
        <f t="array" ref="DS44">IFERROR(INDEX(조사표[],SMALL(IF((DV$1=조사표[개체번호])*(DY$1=조사표[줄기번호])*(DQ44=조사표[착과마디]),ROW(조사표[조사일자])-ROW(생육조사!$P$2)+1),1),2),"")</f>
        <v/>
      </c>
      <c r="DT44" s="87" t="str">
        <f t="array" ref="DT44">IFERROR(INDEX(조사표[],SMALL(IF((DV$1=조사표[개체번호])*(DY$1=조사표[줄기번호])*(DQ44=조사표[열매마디]),ROW(조사표[조사일자])-ROW(생육조사!$P$2)+1),1),2),"")</f>
        <v/>
      </c>
      <c r="DU44" s="87" t="str">
        <f t="array" ref="DU44">IFERROR(INDEX(조사표[],SMALL(IF((DV$1=조사표[개체번호])*(DY$1=조사표[줄기번호])*(DQ44=조사표[수확마디]),ROW(조사표[조사일자])-ROW(생육조사!$P$2)+1),1),2),"")</f>
        <v/>
      </c>
      <c r="DV44" s="90"/>
      <c r="DW44" s="90"/>
      <c r="DX44" s="91"/>
      <c r="DY44" s="91"/>
      <c r="DZ44" s="91"/>
      <c r="EA44" s="88">
        <v>42</v>
      </c>
      <c r="EB44" s="87" t="str">
        <f t="array" ref="EB44">IFERROR(INDEX(조사표[],SMALL(IF((EF$1=조사표[개체번호])*(EI$1=조사표[줄기번호])*(EA44=조사표[개화마디]),ROW(조사표[조사일자])-ROW(생육조사!$P$2)+1),1),2),"")</f>
        <v/>
      </c>
      <c r="EC44" s="87" t="str">
        <f t="array" ref="EC44">IFERROR(INDEX(조사표[],SMALL(IF((EF$1=조사표[개체번호])*(EI$1=조사표[줄기번호])*(EA44=조사표[착과마디]),ROW(조사표[조사일자])-ROW(생육조사!$P$2)+1),1),2),"")</f>
        <v/>
      </c>
      <c r="ED44" s="87" t="str">
        <f t="array" ref="ED44">IFERROR(INDEX(조사표[],SMALL(IF((EF$1=조사표[개체번호])*(EI$1=조사표[줄기번호])*(EA44=조사표[열매마디]),ROW(조사표[조사일자])-ROW(생육조사!$P$2)+1),1),2),"")</f>
        <v/>
      </c>
      <c r="EE44" s="87" t="str">
        <f t="array" ref="EE44">IFERROR(INDEX(조사표[],SMALL(IF((EF$1=조사표[개체번호])*(EI$1=조사표[줄기번호])*(EA44=조사표[수확마디]),ROW(조사표[조사일자])-ROW(생육조사!$P$2)+1),1),2),"")</f>
        <v/>
      </c>
      <c r="EF44" s="90"/>
      <c r="EG44" s="90"/>
      <c r="EH44" s="91"/>
      <c r="EI44" s="91"/>
      <c r="EJ44" s="91"/>
      <c r="EK44" s="88">
        <v>42</v>
      </c>
      <c r="EL44" s="87" t="str">
        <f t="array" ref="EL44">IFERROR(INDEX(조사표[],SMALL(IF((EP$1=조사표[개체번호])*(ES$1=조사표[줄기번호])*(EK44=조사표[개화마디]),ROW(조사표[조사일자])-ROW(생육조사!$P$2)+1),1),2),"")</f>
        <v/>
      </c>
      <c r="EM44" s="87" t="str">
        <f t="array" ref="EM44">IFERROR(INDEX(조사표[],SMALL(IF((EP$1=조사표[개체번호])*(ES$1=조사표[줄기번호])*(EK44=조사표[착과마디]),ROW(조사표[조사일자])-ROW(생육조사!$P$2)+1),1),2),"")</f>
        <v/>
      </c>
      <c r="EN44" s="87" t="str">
        <f t="array" ref="EN44">IFERROR(INDEX(조사표[],SMALL(IF((EP$1=조사표[개체번호])*(ES$1=조사표[줄기번호])*(EK44=조사표[열매마디]),ROW(조사표[조사일자])-ROW(생육조사!$P$2)+1),1),2),"")</f>
        <v/>
      </c>
      <c r="EO44" s="87" t="str">
        <f t="array" ref="EO44">IFERROR(INDEX(조사표[],SMALL(IF((EP$1=조사표[개체번호])*(ES$1=조사표[줄기번호])*(EK44=조사표[수확마디]),ROW(조사표[조사일자])-ROW(생육조사!$P$2)+1),1),2),"")</f>
        <v/>
      </c>
      <c r="EP44" s="90"/>
      <c r="EQ44" s="90"/>
      <c r="ER44" s="91"/>
      <c r="ES44" s="91"/>
      <c r="ET44" s="91"/>
      <c r="EU44" s="88">
        <v>42</v>
      </c>
      <c r="EV44" s="87" t="str">
        <f t="array" ref="EV44">IFERROR(INDEX(조사표[],SMALL(IF((EZ$1=조사표[개체번호])*(FC$1=조사표[줄기번호])*(EU44=조사표[개화마디]),ROW(조사표[조사일자])-ROW(생육조사!$P$2)+1),1),2),"")</f>
        <v/>
      </c>
      <c r="EW44" s="87" t="str">
        <f t="array" ref="EW44">IFERROR(INDEX(조사표[],SMALL(IF((EZ$1=조사표[개체번호])*(FC$1=조사표[줄기번호])*(EU44=조사표[착과마디]),ROW(조사표[조사일자])-ROW(생육조사!$P$2)+1),1),2),"")</f>
        <v/>
      </c>
      <c r="EX44" s="87" t="str">
        <f t="array" ref="EX44">IFERROR(INDEX(조사표[],SMALL(IF((EZ$1=조사표[개체번호])*(FC$1=조사표[줄기번호])*(EU44=조사표[열매마디]),ROW(조사표[조사일자])-ROW(생육조사!$P$2)+1),1),2),"")</f>
        <v/>
      </c>
      <c r="EY44" s="87" t="str">
        <f t="array" ref="EY44">IFERROR(INDEX(조사표[],SMALL(IF((EZ$1=조사표[개체번호])*(FC$1=조사표[줄기번호])*(EU44=조사표[수확마디]),ROW(조사표[조사일자])-ROW(생육조사!$P$2)+1),1),2),"")</f>
        <v/>
      </c>
      <c r="EZ44" s="90"/>
      <c r="FA44" s="90"/>
      <c r="FB44" s="91"/>
      <c r="FC44" s="91"/>
      <c r="FD44" s="91"/>
      <c r="FE44" s="88">
        <v>42</v>
      </c>
      <c r="FF44" s="87" t="str">
        <f t="array" ref="FF44">IFERROR(INDEX(조사표[],SMALL(IF((FJ$1=조사표[개체번호])*(FM$1=조사표[줄기번호])*(FE44=조사표[개화마디]),ROW(조사표[조사일자])-ROW(생육조사!$P$2)+1),1),2),"")</f>
        <v/>
      </c>
      <c r="FG44" s="87" t="str">
        <f t="array" ref="FG44">IFERROR(INDEX(조사표[],SMALL(IF((FJ$1=조사표[개체번호])*(FM$1=조사표[줄기번호])*(FE44=조사표[착과마디]),ROW(조사표[조사일자])-ROW(생육조사!$P$2)+1),1),2),"")</f>
        <v/>
      </c>
      <c r="FH44" s="87" t="str">
        <f t="array" ref="FH44">IFERROR(INDEX(조사표[],SMALL(IF((FJ$1=조사표[개체번호])*(FM$1=조사표[줄기번호])*(FE44=조사표[열매마디]),ROW(조사표[조사일자])-ROW(생육조사!$P$2)+1),1),2),"")</f>
        <v/>
      </c>
      <c r="FI44" s="87" t="str">
        <f t="array" ref="FI44">IFERROR(INDEX(조사표[],SMALL(IF((FJ$1=조사표[개체번호])*(FM$1=조사표[줄기번호])*(FE44=조사표[수확마디]),ROW(조사표[조사일자])-ROW(생육조사!$P$2)+1),1),2),"")</f>
        <v/>
      </c>
      <c r="FJ44" s="90"/>
      <c r="FK44" s="90"/>
      <c r="FL44" s="91"/>
      <c r="FM44" s="91"/>
      <c r="FN44" s="91"/>
      <c r="FO44" s="88">
        <v>42</v>
      </c>
      <c r="FP44" s="87" t="str">
        <f t="array" ref="FP44">IFERROR(INDEX(조사표[],SMALL(IF((FT$1=조사표[개체번호])*(FW$1=조사표[줄기번호])*(FO44=조사표[개화마디]),ROW(조사표[조사일자])-ROW(생육조사!$P$2)+1),1),2),"")</f>
        <v/>
      </c>
      <c r="FQ44" s="87" t="str">
        <f t="array" ref="FQ44">IFERROR(INDEX(조사표[],SMALL(IF((FT$1=조사표[개체번호])*(FW$1=조사표[줄기번호])*(FO44=조사표[착과마디]),ROW(조사표[조사일자])-ROW(생육조사!$P$2)+1),1),2),"")</f>
        <v/>
      </c>
      <c r="FR44" s="87" t="str">
        <f t="array" ref="FR44">IFERROR(INDEX(조사표[],SMALL(IF((FT$1=조사표[개체번호])*(FW$1=조사표[줄기번호])*(FO44=조사표[열매마디]),ROW(조사표[조사일자])-ROW(생육조사!$P$2)+1),1),2),"")</f>
        <v/>
      </c>
      <c r="FS44" s="87" t="str">
        <f t="array" ref="FS44">IFERROR(INDEX(조사표[],SMALL(IF((FT$1=조사표[개체번호])*(FW$1=조사표[줄기번호])*(FO44=조사표[수확마디]),ROW(조사표[조사일자])-ROW(생육조사!$P$2)+1),1),2),"")</f>
        <v/>
      </c>
      <c r="FT44" s="90"/>
      <c r="FU44" s="90"/>
      <c r="FV44" s="91"/>
      <c r="FW44" s="91"/>
      <c r="FX44" s="91"/>
      <c r="FY44" s="88">
        <v>42</v>
      </c>
      <c r="FZ44" s="87" t="str">
        <f t="array" ref="FZ44">IFERROR(INDEX(조사표[],SMALL(IF((GD$1=조사표[개체번호])*(GG$1=조사표[줄기번호])*(FY44=조사표[개화마디]),ROW(조사표[조사일자])-ROW(생육조사!$P$2)+1),1),2),"")</f>
        <v/>
      </c>
      <c r="GA44" s="87" t="str">
        <f t="array" ref="GA44">IFERROR(INDEX(조사표[],SMALL(IF((GD$1=조사표[개체번호])*(GG$1=조사표[줄기번호])*(FY44=조사표[착과마디]),ROW(조사표[조사일자])-ROW(생육조사!$P$2)+1),1),2),"")</f>
        <v/>
      </c>
      <c r="GB44" s="87" t="str">
        <f t="array" ref="GB44">IFERROR(INDEX(조사표[],SMALL(IF((GD$1=조사표[개체번호])*(GG$1=조사표[줄기번호])*(FY44=조사표[열매마디]),ROW(조사표[조사일자])-ROW(생육조사!$P$2)+1),1),2),"")</f>
        <v/>
      </c>
      <c r="GC44" s="87" t="str">
        <f t="array" ref="GC44">IFERROR(INDEX(조사표[],SMALL(IF((GD$1=조사표[개체번호])*(GG$1=조사표[줄기번호])*(FY44=조사표[수확마디]),ROW(조사표[조사일자])-ROW(생육조사!$P$2)+1),1),2),"")</f>
        <v/>
      </c>
      <c r="GD44" s="90"/>
      <c r="GE44" s="90"/>
      <c r="GF44" s="91"/>
      <c r="GG44" s="91"/>
      <c r="GH44" s="91"/>
      <c r="GI44" s="88">
        <v>42</v>
      </c>
      <c r="GJ44" s="87" t="str">
        <f t="array" ref="GJ44">IFERROR(INDEX(조사표[],SMALL(IF((GN$1=조사표[개체번호])*(GQ$1=조사표[줄기번호])*(GI44=조사표[개화마디]),ROW(조사표[조사일자])-ROW(생육조사!$P$2)+1),1),2),"")</f>
        <v/>
      </c>
      <c r="GK44" s="87" t="str">
        <f t="array" ref="GK44">IFERROR(INDEX(조사표[],SMALL(IF((GN$1=조사표[개체번호])*(GQ$1=조사표[줄기번호])*(GI44=조사표[착과마디]),ROW(조사표[조사일자])-ROW(생육조사!$P$2)+1),1),2),"")</f>
        <v/>
      </c>
      <c r="GL44" s="87" t="str">
        <f t="array" ref="GL44">IFERROR(INDEX(조사표[],SMALL(IF((GN$1=조사표[개체번호])*(GQ$1=조사표[줄기번호])*(GI44=조사표[열매마디]),ROW(조사표[조사일자])-ROW(생육조사!$P$2)+1),1),2),"")</f>
        <v/>
      </c>
      <c r="GM44" s="87" t="str">
        <f t="array" ref="GM44">IFERROR(INDEX(조사표[],SMALL(IF((GN$1=조사표[개체번호])*(GQ$1=조사표[줄기번호])*(GI44=조사표[수확마디]),ROW(조사표[조사일자])-ROW(생육조사!$P$2)+1),1),2),"")</f>
        <v/>
      </c>
      <c r="GN44" s="90"/>
      <c r="GO44" s="90"/>
      <c r="GP44" s="91"/>
      <c r="GQ44" s="91"/>
      <c r="GR44" s="91"/>
      <c r="GS44" s="88">
        <v>42</v>
      </c>
      <c r="GT44" s="87" t="str">
        <f t="array" ref="GT44">IFERROR(INDEX(조사표[],SMALL(IF((GX$1=조사표[개체번호])*(HA$1=조사표[줄기번호])*(GS44=조사표[개화마디]),ROW(조사표[조사일자])-ROW(생육조사!$P$2)+1),1),2),"")</f>
        <v/>
      </c>
      <c r="GU44" s="87" t="str">
        <f t="array" ref="GU44">IFERROR(INDEX(조사표[],SMALL(IF((GX$1=조사표[개체번호])*(HA$1=조사표[줄기번호])*(GS44=조사표[착과마디]),ROW(조사표[조사일자])-ROW(생육조사!$P$2)+1),1),2),"")</f>
        <v/>
      </c>
      <c r="GV44" s="87" t="str">
        <f t="array" ref="GV44">IFERROR(INDEX(조사표[],SMALL(IF((GX$1=조사표[개체번호])*(HA$1=조사표[줄기번호])*(GS44=조사표[열매마디]),ROW(조사표[조사일자])-ROW(생육조사!$P$2)+1),1),2),"")</f>
        <v/>
      </c>
      <c r="GW44" s="87" t="str">
        <f t="array" ref="GW44">IFERROR(INDEX(조사표[],SMALL(IF((GX$1=조사표[개체번호])*(HA$1=조사표[줄기번호])*(GS44=조사표[수확마디]),ROW(조사표[조사일자])-ROW(생육조사!$P$2)+1),1),2),"")</f>
        <v/>
      </c>
      <c r="GX44" s="90"/>
      <c r="GY44" s="90"/>
      <c r="GZ44" s="91"/>
      <c r="HA44" s="91"/>
      <c r="HB44" s="91"/>
      <c r="HC44" s="88">
        <v>42</v>
      </c>
      <c r="HD44" s="87" t="str">
        <f t="array" ref="HD44">IFERROR(INDEX(조사표[],SMALL(IF((HH$1=조사표[개체번호])*(HK$1=조사표[줄기번호])*(HC44=조사표[개화마디]),ROW(조사표[조사일자])-ROW(생육조사!$P$2)+1),1),2),"")</f>
        <v/>
      </c>
      <c r="HE44" s="87" t="str">
        <f t="array" ref="HE44">IFERROR(INDEX(조사표[],SMALL(IF((HH$1=조사표[개체번호])*(HK$1=조사표[줄기번호])*(HC44=조사표[착과마디]),ROW(조사표[조사일자])-ROW(생육조사!$P$2)+1),1),2),"")</f>
        <v/>
      </c>
      <c r="HF44" s="87" t="str">
        <f t="array" ref="HF44">IFERROR(INDEX(조사표[],SMALL(IF((HH$1=조사표[개체번호])*(HK$1=조사표[줄기번호])*(HC44=조사표[열매마디]),ROW(조사표[조사일자])-ROW(생육조사!$P$2)+1),1),2),"")</f>
        <v/>
      </c>
      <c r="HG44" s="87" t="str">
        <f t="array" ref="HG44">IFERROR(INDEX(조사표[],SMALL(IF((HH$1=조사표[개체번호])*(HK$1=조사표[줄기번호])*(HC44=조사표[수확마디]),ROW(조사표[조사일자])-ROW(생육조사!$P$2)+1),1),2),"")</f>
        <v/>
      </c>
      <c r="HH44" s="90"/>
      <c r="HI44" s="90"/>
      <c r="HJ44" s="91"/>
      <c r="HK44" s="91"/>
      <c r="HL44" s="91"/>
      <c r="HM44" s="93">
        <v>42</v>
      </c>
      <c r="HN44" s="87" t="str">
        <f t="array" ref="HN44">IFERROR(INDEX(조사표[],SMALL(IF((HR$1=조사표[개체번호])*(HU$1=조사표[줄기번호])*(HM44=조사표[개화마디]),ROW(조사표[조사일자])-ROW(생육조사!$P$2)+1),1),2),"")</f>
        <v/>
      </c>
      <c r="HO44" s="87" t="str">
        <f t="array" ref="HO44">IFERROR(INDEX(조사표[],SMALL(IF((HR$1=조사표[개체번호])*(HU$1=조사표[줄기번호])*(HM44=조사표[착과마디]),ROW(조사표[조사일자])-ROW(생육조사!$P$2)+1),1),2),"")</f>
        <v/>
      </c>
      <c r="HP44" s="87" t="str">
        <f t="array" ref="HP44">IFERROR(INDEX(조사표[],SMALL(IF((HR$1=조사표[개체번호])*(HU$1=조사표[줄기번호])*(HM44=조사표[열매마디]),ROW(조사표[조사일자])-ROW(생육조사!$P$2)+1),1),2),"")</f>
        <v/>
      </c>
      <c r="HQ44" s="87" t="str">
        <f t="array" ref="HQ44">IFERROR(INDEX(조사표[],SMALL(IF((HR$1=조사표[개체번호])*(HU$1=조사표[줄기번호])*(HM44=조사표[수확마디]),ROW(조사표[조사일자])-ROW(생육조사!$P$2)+1),1),2),"")</f>
        <v/>
      </c>
      <c r="HR44" s="90"/>
      <c r="HS44" s="90"/>
      <c r="HT44" s="91"/>
      <c r="HU44" s="91"/>
      <c r="HV44" s="91"/>
      <c r="HW44" s="93">
        <v>42</v>
      </c>
      <c r="HX44" s="87" t="str">
        <f t="array" ref="HX44">IFERROR(INDEX(조사표[],SMALL(IF((IB$1=조사표[개체번호])*(IE$1=조사표[줄기번호])*(HW44=조사표[개화마디]),ROW(조사표[조사일자])-ROW(생육조사!$P$2)+1),1),2),"")</f>
        <v/>
      </c>
      <c r="HY44" s="87" t="str">
        <f t="array" ref="HY44">IFERROR(INDEX(조사표[],SMALL(IF((IB$1=조사표[개체번호])*(IE$1=조사표[줄기번호])*(HW44=조사표[착과마디]),ROW(조사표[조사일자])-ROW(생육조사!$P$2)+1),1),2),"")</f>
        <v/>
      </c>
      <c r="HZ44" s="87" t="str">
        <f t="array" ref="HZ44">IFERROR(INDEX(조사표[],SMALL(IF((IB$1=조사표[개체번호])*(IE$1=조사표[줄기번호])*(HW44=조사표[열매마디]),ROW(조사표[조사일자])-ROW(생육조사!$P$2)+1),1),2),"")</f>
        <v/>
      </c>
      <c r="IA44" s="87" t="str">
        <f t="array" ref="IA44">IFERROR(INDEX(조사표[],SMALL(IF((IB$1=조사표[개체번호])*(IE$1=조사표[줄기번호])*(HW44=조사표[수확마디]),ROW(조사표[조사일자])-ROW(생육조사!$P$2)+1),1),2),"")</f>
        <v/>
      </c>
      <c r="IB44" s="90"/>
      <c r="IC44" s="90"/>
      <c r="ID44" s="91"/>
      <c r="IE44" s="91"/>
      <c r="IF44" s="91"/>
      <c r="IG44" s="93">
        <v>42</v>
      </c>
      <c r="IH44" s="87" t="str">
        <f t="array" ref="IH44">IFERROR(INDEX(조사표[],SMALL(IF((IL$1=조사표[개체번호])*(IO$1=조사표[줄기번호])*(IG44=조사표[개화마디]),ROW(조사표[조사일자])-ROW(생육조사!$P$2)+1),1),2),"")</f>
        <v/>
      </c>
      <c r="II44" s="87" t="str">
        <f t="array" ref="II44">IFERROR(INDEX(조사표[],SMALL(IF((IL$1=조사표[개체번호])*(IO$1=조사표[줄기번호])*(IG44=조사표[착과마디]),ROW(조사표[조사일자])-ROW(생육조사!$P$2)+1),1),2),"")</f>
        <v/>
      </c>
      <c r="IJ44" s="87" t="str">
        <f t="array" ref="IJ44">IFERROR(INDEX(조사표[],SMALL(IF((IL$1=조사표[개체번호])*(IO$1=조사표[줄기번호])*(IG44=조사표[열매마디]),ROW(조사표[조사일자])-ROW(생육조사!$P$2)+1),1),2),"")</f>
        <v/>
      </c>
      <c r="IK44" s="87" t="str">
        <f t="array" ref="IK44">IFERROR(INDEX(조사표[],SMALL(IF((IL$1=조사표[개체번호])*(IO$1=조사표[줄기번호])*(IG44=조사표[수확마디]),ROW(조사표[조사일자])-ROW(생육조사!$P$2)+1),1),2),"")</f>
        <v/>
      </c>
      <c r="IL44" s="90"/>
      <c r="IM44" s="90"/>
      <c r="IN44" s="91"/>
      <c r="IO44" s="91"/>
      <c r="IP44" s="91"/>
      <c r="IQ44" s="93">
        <v>42</v>
      </c>
      <c r="IR44" s="87" t="str">
        <f t="array" ref="IR44">IFERROR(INDEX(조사표[],SMALL(IF((IV$1=조사표[개체번호])*(IY$1=조사표[줄기번호])*(IQ44=조사표[개화마디]),ROW(조사표[조사일자])-ROW(생육조사!$P$2)+1),1),2),"")</f>
        <v/>
      </c>
      <c r="IS44" s="87" t="str">
        <f t="array" ref="IS44">IFERROR(INDEX(조사표[],SMALL(IF((IV$1=조사표[개체번호])*(IY$1=조사표[줄기번호])*(IQ44=조사표[착과마디]),ROW(조사표[조사일자])-ROW(생육조사!$P$2)+1),1),2),"")</f>
        <v/>
      </c>
      <c r="IT44" s="87" t="str">
        <f t="array" ref="IT44">IFERROR(INDEX(조사표[],SMALL(IF((IV$1=조사표[개체번호])*(IY$1=조사표[줄기번호])*(IQ44=조사표[열매마디]),ROW(조사표[조사일자])-ROW(생육조사!$P$2)+1),1),2),"")</f>
        <v/>
      </c>
      <c r="IU44" s="87" t="str">
        <f t="array" ref="IU44">IFERROR(INDEX(조사표[],SMALL(IF((IV$1=조사표[개체번호])*(IY$1=조사표[줄기번호])*(IQ44=조사표[수확마디]),ROW(조사표[조사일자])-ROW(생육조사!$P$2)+1),1),2),"")</f>
        <v/>
      </c>
      <c r="IV44" s="90"/>
      <c r="IW44" s="90"/>
      <c r="IX44" s="91"/>
      <c r="IY44" s="91"/>
      <c r="IZ44" s="91"/>
      <c r="JA44" s="93">
        <v>42</v>
      </c>
      <c r="JB44" s="87" t="str">
        <f t="array" ref="JB44">IFERROR(INDEX(조사표[],SMALL(IF((JF$1=조사표[개체번호])*(JI$1=조사표[줄기번호])*(JA44=조사표[개화마디]),ROW(조사표[조사일자])-ROW(생육조사!$P$2)+1),1),2),"")</f>
        <v/>
      </c>
      <c r="JC44" s="87" t="str">
        <f t="array" ref="JC44">IFERROR(INDEX(조사표[],SMALL(IF((JF$1=조사표[개체번호])*(JI$1=조사표[줄기번호])*(JA44=조사표[착과마디]),ROW(조사표[조사일자])-ROW(생육조사!$P$2)+1),1),2),"")</f>
        <v/>
      </c>
      <c r="JD44" s="87" t="str">
        <f t="array" ref="JD44">IFERROR(INDEX(조사표[],SMALL(IF((JF$1=조사표[개체번호])*(JI$1=조사표[줄기번호])*(JA44=조사표[열매마디]),ROW(조사표[조사일자])-ROW(생육조사!$P$2)+1),1),2),"")</f>
        <v/>
      </c>
      <c r="JE44" s="87" t="str">
        <f t="array" ref="JE44">IFERROR(INDEX(조사표[],SMALL(IF((JF$1=조사표[개체번호])*(JI$1=조사표[줄기번호])*(JA44=조사표[수확마디]),ROW(조사표[조사일자])-ROW(생육조사!$P$2)+1),1),2),"")</f>
        <v/>
      </c>
      <c r="JF44" s="90"/>
      <c r="JG44" s="90"/>
      <c r="JH44" s="91"/>
      <c r="JI44" s="91"/>
      <c r="JJ44" s="91"/>
      <c r="JK44" s="93">
        <v>42</v>
      </c>
      <c r="JL44" s="87" t="str">
        <f t="array" ref="JL44">IFERROR(INDEX(조사표[],SMALL(IF((JP$1=조사표[개체번호])*(JS$1=조사표[줄기번호])*(JK44=조사표[개화마디]),ROW(조사표[조사일자])-ROW(생육조사!$P$2)+1),1),2),"")</f>
        <v/>
      </c>
      <c r="JM44" s="87" t="str">
        <f t="array" ref="JM44">IFERROR(INDEX(조사표[],SMALL(IF((JP$1=조사표[개체번호])*(JS$1=조사표[줄기번호])*(JK44=조사표[착과마디]),ROW(조사표[조사일자])-ROW(생육조사!$P$2)+1),1),2),"")</f>
        <v/>
      </c>
      <c r="JN44" s="87" t="str">
        <f t="array" ref="JN44">IFERROR(INDEX(조사표[],SMALL(IF((JP$1=조사표[개체번호])*(JS$1=조사표[줄기번호])*(JK44=조사표[열매마디]),ROW(조사표[조사일자])-ROW(생육조사!$P$2)+1),1),2),"")</f>
        <v/>
      </c>
      <c r="JO44" s="87" t="str">
        <f t="array" ref="JO44">IFERROR(INDEX(조사표[],SMALL(IF((JP$1=조사표[개체번호])*(JS$1=조사표[줄기번호])*(JK44=조사표[수확마디]),ROW(조사표[조사일자])-ROW(생육조사!$P$2)+1),1),2),"")</f>
        <v/>
      </c>
      <c r="JP44" s="90"/>
      <c r="JQ44" s="90"/>
      <c r="JR44" s="91"/>
      <c r="JS44" s="91"/>
      <c r="JT44" s="91"/>
      <c r="JU44" s="93">
        <v>42</v>
      </c>
      <c r="JV44" s="87" t="str">
        <f t="array" ref="JV44">IFERROR(INDEX(조사표[],SMALL(IF((JZ$1=조사표[개체번호])*(KC$1=조사표[줄기번호])*(JU44=조사표[개화마디]),ROW(조사표[조사일자])-ROW(생육조사!$P$2)+1),1),2),"")</f>
        <v/>
      </c>
      <c r="JW44" s="87" t="str">
        <f t="array" ref="JW44">IFERROR(INDEX(조사표[],SMALL(IF((JZ$1=조사표[개체번호])*(KC$1=조사표[줄기번호])*(JU44=조사표[착과마디]),ROW(조사표[조사일자])-ROW(생육조사!$P$2)+1),1),2),"")</f>
        <v/>
      </c>
      <c r="JX44" s="87" t="str">
        <f t="array" ref="JX44">IFERROR(INDEX(조사표[],SMALL(IF((JZ$1=조사표[개체번호])*(KC$1=조사표[줄기번호])*(JU44=조사표[열매마디]),ROW(조사표[조사일자])-ROW(생육조사!$P$2)+1),1),2),"")</f>
        <v/>
      </c>
      <c r="JY44" s="87" t="str">
        <f t="array" ref="JY44">IFERROR(INDEX(조사표[],SMALL(IF((JZ$1=조사표[개체번호])*(KC$1=조사표[줄기번호])*(JU44=조사표[수확마디]),ROW(조사표[조사일자])-ROW(생육조사!$P$2)+1),1),2),"")</f>
        <v/>
      </c>
      <c r="JZ44" s="90"/>
      <c r="KA44" s="90"/>
      <c r="KB44" s="91"/>
      <c r="KC44" s="91"/>
      <c r="KD44" s="91"/>
      <c r="KE44" s="93">
        <v>42</v>
      </c>
      <c r="KF44" s="87" t="str">
        <f t="array" ref="KF44">IFERROR(INDEX(조사표[],SMALL(IF((KJ$1=조사표[개체번호])*(KM$1=조사표[줄기번호])*(KE44=조사표[개화마디]),ROW(조사표[조사일자])-ROW(생육조사!$P$2)+1),1),2),"")</f>
        <v/>
      </c>
      <c r="KG44" s="87" t="str">
        <f t="array" ref="KG44">IFERROR(INDEX(조사표[],SMALL(IF((KJ$1=조사표[개체번호])*(KM$1=조사표[줄기번호])*(KE44=조사표[착과마디]),ROW(조사표[조사일자])-ROW(생육조사!$P$2)+1),1),2),"")</f>
        <v/>
      </c>
      <c r="KH44" s="87" t="str">
        <f t="array" ref="KH44">IFERROR(INDEX(조사표[],SMALL(IF((KJ$1=조사표[개체번호])*(KM$1=조사표[줄기번호])*(KE44=조사표[열매마디]),ROW(조사표[조사일자])-ROW(생육조사!$P$2)+1),1),2),"")</f>
        <v/>
      </c>
      <c r="KI44" s="87" t="str">
        <f t="array" ref="KI44">IFERROR(INDEX(조사표[],SMALL(IF((KJ$1=조사표[개체번호])*(KM$1=조사표[줄기번호])*(KE44=조사표[수확마디]),ROW(조사표[조사일자])-ROW(생육조사!$P$2)+1),1),2),"")</f>
        <v/>
      </c>
      <c r="KJ44" s="90"/>
      <c r="KK44" s="90"/>
      <c r="KL44" s="91"/>
      <c r="KM44" s="91"/>
      <c r="KN44" s="91"/>
    </row>
    <row r="45" spans="1:300">
      <c r="A45" s="15">
        <v>43</v>
      </c>
      <c r="B45" s="6" t="str">
        <f t="array" ref="B45">IFERROR(INDEX(조사표[],SMALL(IF((F$1=조사표[개체번호])*(I$1=조사표[줄기번호])*(A45=조사표[개화마디]),ROW(조사표[조사일자])-ROW(생육조사!$P$2)+1),1),2),"")</f>
        <v/>
      </c>
      <c r="C45" s="6" t="str">
        <f t="array" ref="C45">IFERROR(INDEX(조사표[],SMALL(IF((F$1=조사표[개체번호])*(I$1=조사표[줄기번호])*(A45=조사표[착과마디]),ROW(조사표[조사일자])-ROW(생육조사!$P$2)+1),1),2),"")</f>
        <v/>
      </c>
      <c r="D45" s="6" t="str">
        <f t="array" ref="D45">IFERROR(INDEX(조사표[],SMALL(IF((F$1=조사표[개체번호])*(I$1=조사표[줄기번호])*(A45=조사표[열매마디]),ROW(조사표[조사일자])-ROW(생육조사!$P$2)+1),1),2),"")</f>
        <v/>
      </c>
      <c r="E45" s="6" t="str">
        <f t="array" ref="E45">IFERROR(INDEX(조사표[],SMALL(IF((F$1=조사표[개체번호])*(I$1=조사표[줄기번호])*(A45=조사표[수확마디]),ROW(조사표[조사일자])-ROW(생육조사!$P$2)+1),1),2),"")</f>
        <v/>
      </c>
      <c r="F45" s="19"/>
      <c r="G45" s="19"/>
      <c r="H45" s="20"/>
      <c r="I45" s="20"/>
      <c r="J45" s="20"/>
      <c r="K45" s="86">
        <v>43</v>
      </c>
      <c r="L45" s="6" t="str">
        <f t="array" ref="L45">IFERROR(INDEX(조사표[],SMALL(IF((P$1=조사표[개체번호])*(S$1=조사표[줄기번호])*(K45=조사표[개화마디]),ROW(조사표[조사일자])-ROW(생육조사!$P$2)+1),1),2),"")</f>
        <v/>
      </c>
      <c r="M45" s="6" t="str">
        <f t="array" ref="M45">IFERROR(INDEX(조사표[],SMALL(IF((P$1=조사표[개체번호])*(S$1=조사표[줄기번호])*(K45=조사표[착과마디]),ROW(조사표[조사일자])-ROW(생육조사!$P$2)+1),1),2),"")</f>
        <v/>
      </c>
      <c r="N45" s="6" t="str">
        <f t="array" ref="N45">IFERROR(INDEX(조사표[],SMALL(IF((P$1=조사표[개체번호])*(S$1=조사표[줄기번호])*(K45=조사표[열매마디]),ROW(조사표[조사일자])-ROW(생육조사!$P$2)+1),1),2),"")</f>
        <v/>
      </c>
      <c r="O45" s="6" t="str">
        <f t="array" ref="O45">IFERROR(INDEX(조사표[],SMALL(IF((P$1=조사표[개체번호])*(S$1=조사표[줄기번호])*(K45=조사표[수확마디]),ROW(조사표[조사일자])-ROW(생육조사!$P$2)+1),1),2),"")</f>
        <v/>
      </c>
      <c r="P45" s="19"/>
      <c r="Q45" s="19"/>
      <c r="R45" s="20"/>
      <c r="S45" s="20"/>
      <c r="T45" s="20"/>
      <c r="U45" s="88">
        <v>43</v>
      </c>
      <c r="V45" s="87" t="str">
        <f t="array" ref="V45">IFERROR(INDEX(조사표[],SMALL(IF((Z$1=조사표[개체번호])*(AC$1=조사표[줄기번호])*(U45=조사표[개화마디]),ROW(조사표[조사일자])-ROW(생육조사!$P$2)+1),1),2),"")</f>
        <v/>
      </c>
      <c r="W45" s="87" t="str">
        <f t="array" ref="W45">IFERROR(INDEX(조사표[],SMALL(IF((Z$1=조사표[개체번호])*(AC$1=조사표[줄기번호])*(U45=조사표[착과마디]),ROW(조사표[조사일자])-ROW(생육조사!$P$2)+1),1),2),"")</f>
        <v/>
      </c>
      <c r="X45" s="87" t="str">
        <f t="array" ref="X45">IFERROR(INDEX(조사표[],SMALL(IF((Z$1=조사표[개체번호])*(AC$1=조사표[줄기번호])*(U45=조사표[열매마디]),ROW(조사표[조사일자])-ROW(생육조사!$P$2)+1),1),2),"")</f>
        <v/>
      </c>
      <c r="Y45" s="87" t="str">
        <f t="array" ref="Y45">IFERROR(INDEX(조사표[],SMALL(IF((Z$1=조사표[개체번호])*(AC$1=조사표[줄기번호])*(U45=조사표[수확마디]),ROW(조사표[조사일자])-ROW(생육조사!$P$2)+1),1),2),"")</f>
        <v/>
      </c>
      <c r="Z45" s="90"/>
      <c r="AA45" s="90"/>
      <c r="AB45" s="91"/>
      <c r="AC45" s="91"/>
      <c r="AD45" s="91"/>
      <c r="AE45" s="88">
        <v>43</v>
      </c>
      <c r="AF45" s="87" t="str">
        <f t="array" ref="AF45">IFERROR(INDEX(조사표[],SMALL(IF((AJ$1=조사표[개체번호])*(AM$1=조사표[줄기번호])*(AE45=조사표[개화마디]),ROW(조사표[조사일자])-ROW(생육조사!$P$2)+1),1),2),"")</f>
        <v/>
      </c>
      <c r="AG45" s="87" t="str">
        <f t="array" ref="AG45">IFERROR(INDEX(조사표[],SMALL(IF((AJ$1=조사표[개체번호])*(AM$1=조사표[줄기번호])*(AE45=조사표[착과마디]),ROW(조사표[조사일자])-ROW(생육조사!$P$2)+1),1),2),"")</f>
        <v/>
      </c>
      <c r="AH45" s="87" t="str">
        <f t="array" ref="AH45">IFERROR(INDEX(조사표[],SMALL(IF((AJ$1=조사표[개체번호])*(AM$1=조사표[줄기번호])*(AE45=조사표[열매마디]),ROW(조사표[조사일자])-ROW(생육조사!$P$2)+1),1),2),"")</f>
        <v/>
      </c>
      <c r="AI45" s="87" t="str">
        <f t="array" ref="AI45">IFERROR(INDEX(조사표[],SMALL(IF((AJ$1=조사표[개체번호])*(AM$1=조사표[줄기번호])*(AE45=조사표[수확마디]),ROW(조사표[조사일자])-ROW(생육조사!$P$2)+1),1),2),"")</f>
        <v/>
      </c>
      <c r="AJ45" s="90"/>
      <c r="AK45" s="90"/>
      <c r="AL45" s="91"/>
      <c r="AM45" s="91"/>
      <c r="AN45" s="91"/>
      <c r="AO45" s="88">
        <v>43</v>
      </c>
      <c r="AP45" s="87" t="str">
        <f t="array" ref="AP45">IFERROR(INDEX(조사표[],SMALL(IF((AT$1=조사표[개체번호])*(AW$1=조사표[줄기번호])*(AO45=조사표[개화마디]),ROW(조사표[조사일자])-ROW(생육조사!$P$2)+1),1),2),"")</f>
        <v/>
      </c>
      <c r="AQ45" s="87" t="str">
        <f t="array" ref="AQ45">IFERROR(INDEX(조사표[],SMALL(IF((AT$1=조사표[개체번호])*(AW$1=조사표[줄기번호])*(AO45=조사표[착과마디]),ROW(조사표[조사일자])-ROW(생육조사!$P$2)+1),1),2),"")</f>
        <v/>
      </c>
      <c r="AR45" s="87" t="str">
        <f t="array" ref="AR45">IFERROR(INDEX(조사표[],SMALL(IF((AT$1=조사표[개체번호])*(AW$1=조사표[줄기번호])*(AO45=조사표[열매마디]),ROW(조사표[조사일자])-ROW(생육조사!$P$2)+1),1),2),"")</f>
        <v/>
      </c>
      <c r="AS45" s="87" t="str">
        <f t="array" ref="AS45">IFERROR(INDEX(조사표[],SMALL(IF((AT$1=조사표[개체번호])*(AW$1=조사표[줄기번호])*(AO45=조사표[수확마디]),ROW(조사표[조사일자])-ROW(생육조사!$P$2)+1),1),2),"")</f>
        <v/>
      </c>
      <c r="AT45" s="90"/>
      <c r="AU45" s="90"/>
      <c r="AV45" s="91"/>
      <c r="AW45" s="91"/>
      <c r="AX45" s="91"/>
      <c r="AY45" s="88">
        <v>43</v>
      </c>
      <c r="AZ45" s="87" t="str">
        <f t="array" ref="AZ45">IFERROR(INDEX(조사표[],SMALL(IF((BD$1=조사표[개체번호])*(BG$1=조사표[줄기번호])*(AY45=조사표[개화마디]),ROW(조사표[조사일자])-ROW(생육조사!$P$2)+1),1),2),"")</f>
        <v/>
      </c>
      <c r="BA45" s="87" t="str">
        <f t="array" ref="BA45">IFERROR(INDEX(조사표[],SMALL(IF((BD$1=조사표[개체번호])*(BG$1=조사표[줄기번호])*(AY45=조사표[착과마디]),ROW(조사표[조사일자])-ROW(생육조사!$P$2)+1),1),2),"")</f>
        <v/>
      </c>
      <c r="BB45" s="87" t="str">
        <f t="array" ref="BB45">IFERROR(INDEX(조사표[],SMALL(IF((BD$1=조사표[개체번호])*(BG$1=조사표[줄기번호])*(AY45=조사표[열매마디]),ROW(조사표[조사일자])-ROW(생육조사!$P$2)+1),1),2),"")</f>
        <v/>
      </c>
      <c r="BC45" s="87" t="str">
        <f t="array" ref="BC45">IFERROR(INDEX(조사표[],SMALL(IF((BD$1=조사표[개체번호])*(BG$1=조사표[줄기번호])*(AY45=조사표[수확마디]),ROW(조사표[조사일자])-ROW(생육조사!$P$2)+1),1),2),"")</f>
        <v/>
      </c>
      <c r="BD45" s="90"/>
      <c r="BE45" s="90"/>
      <c r="BF45" s="91"/>
      <c r="BG45" s="91"/>
      <c r="BH45" s="91"/>
      <c r="BI45" s="88">
        <v>43</v>
      </c>
      <c r="BJ45" s="87" t="str">
        <f t="array" ref="BJ45">IFERROR(INDEX(조사표[],SMALL(IF((BN$1=조사표[개체번호])*(BQ$1=조사표[줄기번호])*(BI45=조사표[개화마디]),ROW(조사표[조사일자])-ROW(생육조사!$P$2)+1),1),2),"")</f>
        <v/>
      </c>
      <c r="BK45" s="87" t="str">
        <f t="array" ref="BK45">IFERROR(INDEX(조사표[],SMALL(IF((BN$1=조사표[개체번호])*(BQ$1=조사표[줄기번호])*(BI45=조사표[착과마디]),ROW(조사표[조사일자])-ROW(생육조사!$P$2)+1),1),2),"")</f>
        <v/>
      </c>
      <c r="BL45" s="87" t="str">
        <f t="array" ref="BL45">IFERROR(INDEX(조사표[],SMALL(IF((BN$1=조사표[개체번호])*(BQ$1=조사표[줄기번호])*(BI45=조사표[열매마디]),ROW(조사표[조사일자])-ROW(생육조사!$P$2)+1),1),2),"")</f>
        <v/>
      </c>
      <c r="BM45" s="87" t="str">
        <f t="array" ref="BM45">IFERROR(INDEX(조사표[],SMALL(IF((BN$1=조사표[개체번호])*(BQ$1=조사표[줄기번호])*(BI45=조사표[수확마디]),ROW(조사표[조사일자])-ROW(생육조사!$P$2)+1),1),2),"")</f>
        <v/>
      </c>
      <c r="BN45" s="90"/>
      <c r="BO45" s="90"/>
      <c r="BP45" s="91"/>
      <c r="BQ45" s="91"/>
      <c r="BR45" s="91"/>
      <c r="BS45" s="88">
        <v>43</v>
      </c>
      <c r="BT45" s="87" t="str">
        <f t="array" ref="BT45">IFERROR(INDEX(조사표[],SMALL(IF((BX$1=조사표[개체번호])*(CA$1=조사표[줄기번호])*(BS45=조사표[개화마디]),ROW(조사표[조사일자])-ROW(생육조사!$P$2)+1),1),2),"")</f>
        <v/>
      </c>
      <c r="BU45" s="87" t="str">
        <f t="array" ref="BU45">IFERROR(INDEX(조사표[],SMALL(IF((BX$1=조사표[개체번호])*(CA$1=조사표[줄기번호])*(BS45=조사표[착과마디]),ROW(조사표[조사일자])-ROW(생육조사!$P$2)+1),1),2),"")</f>
        <v/>
      </c>
      <c r="BV45" s="87" t="str">
        <f t="array" ref="BV45">IFERROR(INDEX(조사표[],SMALL(IF((BX$1=조사표[개체번호])*(CA$1=조사표[줄기번호])*(BS45=조사표[열매마디]),ROW(조사표[조사일자])-ROW(생육조사!$P$2)+1),1),2),"")</f>
        <v/>
      </c>
      <c r="BW45" s="87" t="str">
        <f t="array" ref="BW45">IFERROR(INDEX(조사표[],SMALL(IF((BX$1=조사표[개체번호])*(CA$1=조사표[줄기번호])*(BS45=조사표[수확마디]),ROW(조사표[조사일자])-ROW(생육조사!$P$2)+1),1),2),"")</f>
        <v/>
      </c>
      <c r="BX45" s="90"/>
      <c r="BY45" s="90"/>
      <c r="BZ45" s="91"/>
      <c r="CA45" s="91"/>
      <c r="CB45" s="91"/>
      <c r="CC45" s="88">
        <v>43</v>
      </c>
      <c r="CD45" s="87" t="str">
        <f t="array" ref="CD45">IFERROR(INDEX(조사표[],SMALL(IF((CH$1=조사표[개체번호])*(CK$1=조사표[줄기번호])*(CC45=조사표[개화마디]),ROW(조사표[조사일자])-ROW(생육조사!$P$2)+1),1),2),"")</f>
        <v/>
      </c>
      <c r="CE45" s="87" t="str">
        <f t="array" ref="CE45">IFERROR(INDEX(조사표[],SMALL(IF((CH$1=조사표[개체번호])*(CK$1=조사표[줄기번호])*(CC45=조사표[착과마디]),ROW(조사표[조사일자])-ROW(생육조사!$P$2)+1),1),2),"")</f>
        <v/>
      </c>
      <c r="CF45" s="87" t="str">
        <f t="array" ref="CF45">IFERROR(INDEX(조사표[],SMALL(IF((CH$1=조사표[개체번호])*(CK$1=조사표[줄기번호])*(CC45=조사표[열매마디]),ROW(조사표[조사일자])-ROW(생육조사!$P$2)+1),1),2),"")</f>
        <v/>
      </c>
      <c r="CG45" s="87" t="str">
        <f t="array" ref="CG45">IFERROR(INDEX(조사표[],SMALL(IF((CH$1=조사표[개체번호])*(CK$1=조사표[줄기번호])*(CC45=조사표[수확마디]),ROW(조사표[조사일자])-ROW(생육조사!$P$2)+1),1),2),"")</f>
        <v/>
      </c>
      <c r="CH45" s="90"/>
      <c r="CI45" s="90"/>
      <c r="CJ45" s="91"/>
      <c r="CK45" s="91"/>
      <c r="CL45" s="91"/>
      <c r="CM45" s="88">
        <v>43</v>
      </c>
      <c r="CN45" s="87" t="str">
        <f t="array" ref="CN45">IFERROR(INDEX(조사표[],SMALL(IF((CR$1=조사표[개체번호])*(CU$1=조사표[줄기번호])*(CM45=조사표[개화마디]),ROW(조사표[조사일자])-ROW(생육조사!$P$2)+1),1),2),"")</f>
        <v/>
      </c>
      <c r="CO45" s="87" t="str">
        <f t="array" ref="CO45">IFERROR(INDEX(조사표[],SMALL(IF((CR$1=조사표[개체번호])*(CU$1=조사표[줄기번호])*(CM45=조사표[착과마디]),ROW(조사표[조사일자])-ROW(생육조사!$P$2)+1),1),2),"")</f>
        <v/>
      </c>
      <c r="CP45" s="87" t="str">
        <f t="array" ref="CP45">IFERROR(INDEX(조사표[],SMALL(IF((CR$1=조사표[개체번호])*(CU$1=조사표[줄기번호])*(CM45=조사표[열매마디]),ROW(조사표[조사일자])-ROW(생육조사!$P$2)+1),1),2),"")</f>
        <v/>
      </c>
      <c r="CQ45" s="87" t="str">
        <f t="array" ref="CQ45">IFERROR(INDEX(조사표[],SMALL(IF((CR$1=조사표[개체번호])*(CU$1=조사표[줄기번호])*(CM45=조사표[수확마디]),ROW(조사표[조사일자])-ROW(생육조사!$P$2)+1),1),2),"")</f>
        <v/>
      </c>
      <c r="CR45" s="90"/>
      <c r="CS45" s="90"/>
      <c r="CT45" s="91"/>
      <c r="CU45" s="91"/>
      <c r="CV45" s="91"/>
      <c r="CW45" s="88">
        <v>43</v>
      </c>
      <c r="CX45" s="87" t="str">
        <f t="array" ref="CX45">IFERROR(INDEX(조사표[],SMALL(IF((DB$1=조사표[개체번호])*(DE$1=조사표[줄기번호])*(CW45=조사표[개화마디]),ROW(조사표[조사일자])-ROW(생육조사!$P$2)+1),1),2),"")</f>
        <v/>
      </c>
      <c r="CY45" s="87" t="str">
        <f t="array" ref="CY45">IFERROR(INDEX(조사표[],SMALL(IF((DB$1=조사표[개체번호])*(DE$1=조사표[줄기번호])*(CW45=조사표[착과마디]),ROW(조사표[조사일자])-ROW(생육조사!$P$2)+1),1),2),"")</f>
        <v/>
      </c>
      <c r="CZ45" s="87" t="str">
        <f t="array" ref="CZ45">IFERROR(INDEX(조사표[],SMALL(IF((DB$1=조사표[개체번호])*(DE$1=조사표[줄기번호])*(CW45=조사표[열매마디]),ROW(조사표[조사일자])-ROW(생육조사!$P$2)+1),1),2),"")</f>
        <v/>
      </c>
      <c r="DA45" s="87" t="str">
        <f t="array" ref="DA45">IFERROR(INDEX(조사표[],SMALL(IF((DB$1=조사표[개체번호])*(DE$1=조사표[줄기번호])*(CW45=조사표[수확마디]),ROW(조사표[조사일자])-ROW(생육조사!$P$2)+1),1),2),"")</f>
        <v/>
      </c>
      <c r="DB45" s="90"/>
      <c r="DC45" s="90"/>
      <c r="DD45" s="91"/>
      <c r="DE45" s="91"/>
      <c r="DF45" s="91"/>
      <c r="DG45" s="88">
        <v>43</v>
      </c>
      <c r="DH45" s="87" t="str">
        <f t="array" ref="DH45">IFERROR(INDEX(조사표[],SMALL(IF((DL$1=조사표[개체번호])*(DO$1=조사표[줄기번호])*(DG45=조사표[개화마디]),ROW(조사표[조사일자])-ROW(생육조사!$P$2)+1),1),2),"")</f>
        <v/>
      </c>
      <c r="DI45" s="87" t="str">
        <f t="array" ref="DI45">IFERROR(INDEX(조사표[],SMALL(IF((DL$1=조사표[개체번호])*(DO$1=조사표[줄기번호])*(DG45=조사표[착과마디]),ROW(조사표[조사일자])-ROW(생육조사!$P$2)+1),1),2),"")</f>
        <v/>
      </c>
      <c r="DJ45" s="87" t="str">
        <f t="array" ref="DJ45">IFERROR(INDEX(조사표[],SMALL(IF((DL$1=조사표[개체번호])*(DO$1=조사표[줄기번호])*(DG45=조사표[열매마디]),ROW(조사표[조사일자])-ROW(생육조사!$P$2)+1),1),2),"")</f>
        <v/>
      </c>
      <c r="DK45" s="87" t="str">
        <f t="array" ref="DK45">IFERROR(INDEX(조사표[],SMALL(IF((DL$1=조사표[개체번호])*(DO$1=조사표[줄기번호])*(DG45=조사표[수확마디]),ROW(조사표[조사일자])-ROW(생육조사!$P$2)+1),1),2),"")</f>
        <v/>
      </c>
      <c r="DL45" s="90"/>
      <c r="DM45" s="90"/>
      <c r="DN45" s="91"/>
      <c r="DO45" s="91"/>
      <c r="DP45" s="91"/>
      <c r="DQ45" s="88">
        <v>43</v>
      </c>
      <c r="DR45" s="87" t="str">
        <f t="array" ref="DR45">IFERROR(INDEX(조사표[],SMALL(IF((DV$1=조사표[개체번호])*(DY$1=조사표[줄기번호])*(DQ45=조사표[개화마디]),ROW(조사표[조사일자])-ROW(생육조사!$P$2)+1),1),2),"")</f>
        <v/>
      </c>
      <c r="DS45" s="87" t="str">
        <f t="array" ref="DS45">IFERROR(INDEX(조사표[],SMALL(IF((DV$1=조사표[개체번호])*(DY$1=조사표[줄기번호])*(DQ45=조사표[착과마디]),ROW(조사표[조사일자])-ROW(생육조사!$P$2)+1),1),2),"")</f>
        <v/>
      </c>
      <c r="DT45" s="87" t="str">
        <f t="array" ref="DT45">IFERROR(INDEX(조사표[],SMALL(IF((DV$1=조사표[개체번호])*(DY$1=조사표[줄기번호])*(DQ45=조사표[열매마디]),ROW(조사표[조사일자])-ROW(생육조사!$P$2)+1),1),2),"")</f>
        <v/>
      </c>
      <c r="DU45" s="87" t="str">
        <f t="array" ref="DU45">IFERROR(INDEX(조사표[],SMALL(IF((DV$1=조사표[개체번호])*(DY$1=조사표[줄기번호])*(DQ45=조사표[수확마디]),ROW(조사표[조사일자])-ROW(생육조사!$P$2)+1),1),2),"")</f>
        <v/>
      </c>
      <c r="DV45" s="90"/>
      <c r="DW45" s="90"/>
      <c r="DX45" s="91"/>
      <c r="DY45" s="91"/>
      <c r="DZ45" s="91"/>
      <c r="EA45" s="88">
        <v>43</v>
      </c>
      <c r="EB45" s="87" t="str">
        <f t="array" ref="EB45">IFERROR(INDEX(조사표[],SMALL(IF((EF$1=조사표[개체번호])*(EI$1=조사표[줄기번호])*(EA45=조사표[개화마디]),ROW(조사표[조사일자])-ROW(생육조사!$P$2)+1),1),2),"")</f>
        <v/>
      </c>
      <c r="EC45" s="87" t="str">
        <f t="array" ref="EC45">IFERROR(INDEX(조사표[],SMALL(IF((EF$1=조사표[개체번호])*(EI$1=조사표[줄기번호])*(EA45=조사표[착과마디]),ROW(조사표[조사일자])-ROW(생육조사!$P$2)+1),1),2),"")</f>
        <v/>
      </c>
      <c r="ED45" s="87" t="str">
        <f t="array" ref="ED45">IFERROR(INDEX(조사표[],SMALL(IF((EF$1=조사표[개체번호])*(EI$1=조사표[줄기번호])*(EA45=조사표[열매마디]),ROW(조사표[조사일자])-ROW(생육조사!$P$2)+1),1),2),"")</f>
        <v/>
      </c>
      <c r="EE45" s="87" t="str">
        <f t="array" ref="EE45">IFERROR(INDEX(조사표[],SMALL(IF((EF$1=조사표[개체번호])*(EI$1=조사표[줄기번호])*(EA45=조사표[수확마디]),ROW(조사표[조사일자])-ROW(생육조사!$P$2)+1),1),2),"")</f>
        <v/>
      </c>
      <c r="EF45" s="90"/>
      <c r="EG45" s="90"/>
      <c r="EH45" s="91"/>
      <c r="EI45" s="91"/>
      <c r="EJ45" s="91"/>
      <c r="EK45" s="88">
        <v>43</v>
      </c>
      <c r="EL45" s="87" t="str">
        <f t="array" ref="EL45">IFERROR(INDEX(조사표[],SMALL(IF((EP$1=조사표[개체번호])*(ES$1=조사표[줄기번호])*(EK45=조사표[개화마디]),ROW(조사표[조사일자])-ROW(생육조사!$P$2)+1),1),2),"")</f>
        <v/>
      </c>
      <c r="EM45" s="87" t="str">
        <f t="array" ref="EM45">IFERROR(INDEX(조사표[],SMALL(IF((EP$1=조사표[개체번호])*(ES$1=조사표[줄기번호])*(EK45=조사표[착과마디]),ROW(조사표[조사일자])-ROW(생육조사!$P$2)+1),1),2),"")</f>
        <v/>
      </c>
      <c r="EN45" s="87" t="str">
        <f t="array" ref="EN45">IFERROR(INDEX(조사표[],SMALL(IF((EP$1=조사표[개체번호])*(ES$1=조사표[줄기번호])*(EK45=조사표[열매마디]),ROW(조사표[조사일자])-ROW(생육조사!$P$2)+1),1),2),"")</f>
        <v/>
      </c>
      <c r="EO45" s="87" t="str">
        <f t="array" ref="EO45">IFERROR(INDEX(조사표[],SMALL(IF((EP$1=조사표[개체번호])*(ES$1=조사표[줄기번호])*(EK45=조사표[수확마디]),ROW(조사표[조사일자])-ROW(생육조사!$P$2)+1),1),2),"")</f>
        <v/>
      </c>
      <c r="EP45" s="90"/>
      <c r="EQ45" s="90"/>
      <c r="ER45" s="91"/>
      <c r="ES45" s="91"/>
      <c r="ET45" s="91"/>
      <c r="EU45" s="88">
        <v>43</v>
      </c>
      <c r="EV45" s="87" t="str">
        <f t="array" ref="EV45">IFERROR(INDEX(조사표[],SMALL(IF((EZ$1=조사표[개체번호])*(FC$1=조사표[줄기번호])*(EU45=조사표[개화마디]),ROW(조사표[조사일자])-ROW(생육조사!$P$2)+1),1),2),"")</f>
        <v/>
      </c>
      <c r="EW45" s="87" t="str">
        <f t="array" ref="EW45">IFERROR(INDEX(조사표[],SMALL(IF((EZ$1=조사표[개체번호])*(FC$1=조사표[줄기번호])*(EU45=조사표[착과마디]),ROW(조사표[조사일자])-ROW(생육조사!$P$2)+1),1),2),"")</f>
        <v/>
      </c>
      <c r="EX45" s="87" t="str">
        <f t="array" ref="EX45">IFERROR(INDEX(조사표[],SMALL(IF((EZ$1=조사표[개체번호])*(FC$1=조사표[줄기번호])*(EU45=조사표[열매마디]),ROW(조사표[조사일자])-ROW(생육조사!$P$2)+1),1),2),"")</f>
        <v/>
      </c>
      <c r="EY45" s="87" t="str">
        <f t="array" ref="EY45">IFERROR(INDEX(조사표[],SMALL(IF((EZ$1=조사표[개체번호])*(FC$1=조사표[줄기번호])*(EU45=조사표[수확마디]),ROW(조사표[조사일자])-ROW(생육조사!$P$2)+1),1),2),"")</f>
        <v/>
      </c>
      <c r="EZ45" s="90"/>
      <c r="FA45" s="90"/>
      <c r="FB45" s="91"/>
      <c r="FC45" s="91"/>
      <c r="FD45" s="91"/>
      <c r="FE45" s="88">
        <v>43</v>
      </c>
      <c r="FF45" s="87" t="str">
        <f t="array" ref="FF45">IFERROR(INDEX(조사표[],SMALL(IF((FJ$1=조사표[개체번호])*(FM$1=조사표[줄기번호])*(FE45=조사표[개화마디]),ROW(조사표[조사일자])-ROW(생육조사!$P$2)+1),1),2),"")</f>
        <v/>
      </c>
      <c r="FG45" s="87" t="str">
        <f t="array" ref="FG45">IFERROR(INDEX(조사표[],SMALL(IF((FJ$1=조사표[개체번호])*(FM$1=조사표[줄기번호])*(FE45=조사표[착과마디]),ROW(조사표[조사일자])-ROW(생육조사!$P$2)+1),1),2),"")</f>
        <v/>
      </c>
      <c r="FH45" s="87" t="str">
        <f t="array" ref="FH45">IFERROR(INDEX(조사표[],SMALL(IF((FJ$1=조사표[개체번호])*(FM$1=조사표[줄기번호])*(FE45=조사표[열매마디]),ROW(조사표[조사일자])-ROW(생육조사!$P$2)+1),1),2),"")</f>
        <v/>
      </c>
      <c r="FI45" s="87" t="str">
        <f t="array" ref="FI45">IFERROR(INDEX(조사표[],SMALL(IF((FJ$1=조사표[개체번호])*(FM$1=조사표[줄기번호])*(FE45=조사표[수확마디]),ROW(조사표[조사일자])-ROW(생육조사!$P$2)+1),1),2),"")</f>
        <v/>
      </c>
      <c r="FJ45" s="90"/>
      <c r="FK45" s="90"/>
      <c r="FL45" s="91"/>
      <c r="FM45" s="91"/>
      <c r="FN45" s="91"/>
      <c r="FO45" s="88">
        <v>43</v>
      </c>
      <c r="FP45" s="87" t="str">
        <f t="array" ref="FP45">IFERROR(INDEX(조사표[],SMALL(IF((FT$1=조사표[개체번호])*(FW$1=조사표[줄기번호])*(FO45=조사표[개화마디]),ROW(조사표[조사일자])-ROW(생육조사!$P$2)+1),1),2),"")</f>
        <v/>
      </c>
      <c r="FQ45" s="87" t="str">
        <f t="array" ref="FQ45">IFERROR(INDEX(조사표[],SMALL(IF((FT$1=조사표[개체번호])*(FW$1=조사표[줄기번호])*(FO45=조사표[착과마디]),ROW(조사표[조사일자])-ROW(생육조사!$P$2)+1),1),2),"")</f>
        <v/>
      </c>
      <c r="FR45" s="87" t="str">
        <f t="array" ref="FR45">IFERROR(INDEX(조사표[],SMALL(IF((FT$1=조사표[개체번호])*(FW$1=조사표[줄기번호])*(FO45=조사표[열매마디]),ROW(조사표[조사일자])-ROW(생육조사!$P$2)+1),1),2),"")</f>
        <v/>
      </c>
      <c r="FS45" s="87" t="str">
        <f t="array" ref="FS45">IFERROR(INDEX(조사표[],SMALL(IF((FT$1=조사표[개체번호])*(FW$1=조사표[줄기번호])*(FO45=조사표[수확마디]),ROW(조사표[조사일자])-ROW(생육조사!$P$2)+1),1),2),"")</f>
        <v/>
      </c>
      <c r="FT45" s="90"/>
      <c r="FU45" s="90"/>
      <c r="FV45" s="91"/>
      <c r="FW45" s="91"/>
      <c r="FX45" s="91"/>
      <c r="FY45" s="88">
        <v>43</v>
      </c>
      <c r="FZ45" s="87" t="str">
        <f t="array" ref="FZ45">IFERROR(INDEX(조사표[],SMALL(IF((GD$1=조사표[개체번호])*(GG$1=조사표[줄기번호])*(FY45=조사표[개화마디]),ROW(조사표[조사일자])-ROW(생육조사!$P$2)+1),1),2),"")</f>
        <v/>
      </c>
      <c r="GA45" s="87" t="str">
        <f t="array" ref="GA45">IFERROR(INDEX(조사표[],SMALL(IF((GD$1=조사표[개체번호])*(GG$1=조사표[줄기번호])*(FY45=조사표[착과마디]),ROW(조사표[조사일자])-ROW(생육조사!$P$2)+1),1),2),"")</f>
        <v/>
      </c>
      <c r="GB45" s="87" t="str">
        <f t="array" ref="GB45">IFERROR(INDEX(조사표[],SMALL(IF((GD$1=조사표[개체번호])*(GG$1=조사표[줄기번호])*(FY45=조사표[열매마디]),ROW(조사표[조사일자])-ROW(생육조사!$P$2)+1),1),2),"")</f>
        <v/>
      </c>
      <c r="GC45" s="87" t="str">
        <f t="array" ref="GC45">IFERROR(INDEX(조사표[],SMALL(IF((GD$1=조사표[개체번호])*(GG$1=조사표[줄기번호])*(FY45=조사표[수확마디]),ROW(조사표[조사일자])-ROW(생육조사!$P$2)+1),1),2),"")</f>
        <v/>
      </c>
      <c r="GD45" s="90"/>
      <c r="GE45" s="90"/>
      <c r="GF45" s="91"/>
      <c r="GG45" s="91"/>
      <c r="GH45" s="91"/>
      <c r="GI45" s="88">
        <v>43</v>
      </c>
      <c r="GJ45" s="87" t="str">
        <f t="array" ref="GJ45">IFERROR(INDEX(조사표[],SMALL(IF((GN$1=조사표[개체번호])*(GQ$1=조사표[줄기번호])*(GI45=조사표[개화마디]),ROW(조사표[조사일자])-ROW(생육조사!$P$2)+1),1),2),"")</f>
        <v/>
      </c>
      <c r="GK45" s="87" t="str">
        <f t="array" ref="GK45">IFERROR(INDEX(조사표[],SMALL(IF((GN$1=조사표[개체번호])*(GQ$1=조사표[줄기번호])*(GI45=조사표[착과마디]),ROW(조사표[조사일자])-ROW(생육조사!$P$2)+1),1),2),"")</f>
        <v/>
      </c>
      <c r="GL45" s="87" t="str">
        <f t="array" ref="GL45">IFERROR(INDEX(조사표[],SMALL(IF((GN$1=조사표[개체번호])*(GQ$1=조사표[줄기번호])*(GI45=조사표[열매마디]),ROW(조사표[조사일자])-ROW(생육조사!$P$2)+1),1),2),"")</f>
        <v/>
      </c>
      <c r="GM45" s="87" t="str">
        <f t="array" ref="GM45">IFERROR(INDEX(조사표[],SMALL(IF((GN$1=조사표[개체번호])*(GQ$1=조사표[줄기번호])*(GI45=조사표[수확마디]),ROW(조사표[조사일자])-ROW(생육조사!$P$2)+1),1),2),"")</f>
        <v/>
      </c>
      <c r="GN45" s="90"/>
      <c r="GO45" s="90"/>
      <c r="GP45" s="91"/>
      <c r="GQ45" s="91"/>
      <c r="GR45" s="91"/>
      <c r="GS45" s="88">
        <v>43</v>
      </c>
      <c r="GT45" s="87" t="str">
        <f t="array" ref="GT45">IFERROR(INDEX(조사표[],SMALL(IF((GX$1=조사표[개체번호])*(HA$1=조사표[줄기번호])*(GS45=조사표[개화마디]),ROW(조사표[조사일자])-ROW(생육조사!$P$2)+1),1),2),"")</f>
        <v/>
      </c>
      <c r="GU45" s="87" t="str">
        <f t="array" ref="GU45">IFERROR(INDEX(조사표[],SMALL(IF((GX$1=조사표[개체번호])*(HA$1=조사표[줄기번호])*(GS45=조사표[착과마디]),ROW(조사표[조사일자])-ROW(생육조사!$P$2)+1),1),2),"")</f>
        <v/>
      </c>
      <c r="GV45" s="87" t="str">
        <f t="array" ref="GV45">IFERROR(INDEX(조사표[],SMALL(IF((GX$1=조사표[개체번호])*(HA$1=조사표[줄기번호])*(GS45=조사표[열매마디]),ROW(조사표[조사일자])-ROW(생육조사!$P$2)+1),1),2),"")</f>
        <v/>
      </c>
      <c r="GW45" s="87" t="str">
        <f t="array" ref="GW45">IFERROR(INDEX(조사표[],SMALL(IF((GX$1=조사표[개체번호])*(HA$1=조사표[줄기번호])*(GS45=조사표[수확마디]),ROW(조사표[조사일자])-ROW(생육조사!$P$2)+1),1),2),"")</f>
        <v/>
      </c>
      <c r="GX45" s="90"/>
      <c r="GY45" s="90"/>
      <c r="GZ45" s="91"/>
      <c r="HA45" s="91"/>
      <c r="HB45" s="91"/>
      <c r="HC45" s="88">
        <v>43</v>
      </c>
      <c r="HD45" s="87" t="str">
        <f t="array" ref="HD45">IFERROR(INDEX(조사표[],SMALL(IF((HH$1=조사표[개체번호])*(HK$1=조사표[줄기번호])*(HC45=조사표[개화마디]),ROW(조사표[조사일자])-ROW(생육조사!$P$2)+1),1),2),"")</f>
        <v/>
      </c>
      <c r="HE45" s="87" t="str">
        <f t="array" ref="HE45">IFERROR(INDEX(조사표[],SMALL(IF((HH$1=조사표[개체번호])*(HK$1=조사표[줄기번호])*(HC45=조사표[착과마디]),ROW(조사표[조사일자])-ROW(생육조사!$P$2)+1),1),2),"")</f>
        <v/>
      </c>
      <c r="HF45" s="87" t="str">
        <f t="array" ref="HF45">IFERROR(INDEX(조사표[],SMALL(IF((HH$1=조사표[개체번호])*(HK$1=조사표[줄기번호])*(HC45=조사표[열매마디]),ROW(조사표[조사일자])-ROW(생육조사!$P$2)+1),1),2),"")</f>
        <v/>
      </c>
      <c r="HG45" s="87" t="str">
        <f t="array" ref="HG45">IFERROR(INDEX(조사표[],SMALL(IF((HH$1=조사표[개체번호])*(HK$1=조사표[줄기번호])*(HC45=조사표[수확마디]),ROW(조사표[조사일자])-ROW(생육조사!$P$2)+1),1),2),"")</f>
        <v/>
      </c>
      <c r="HH45" s="90"/>
      <c r="HI45" s="90"/>
      <c r="HJ45" s="91"/>
      <c r="HK45" s="91"/>
      <c r="HL45" s="91"/>
      <c r="HM45" s="93">
        <v>43</v>
      </c>
      <c r="HN45" s="87" t="str">
        <f t="array" ref="HN45">IFERROR(INDEX(조사표[],SMALL(IF((HR$1=조사표[개체번호])*(HU$1=조사표[줄기번호])*(HM45=조사표[개화마디]),ROW(조사표[조사일자])-ROW(생육조사!$P$2)+1),1),2),"")</f>
        <v/>
      </c>
      <c r="HO45" s="87" t="str">
        <f t="array" ref="HO45">IFERROR(INDEX(조사표[],SMALL(IF((HR$1=조사표[개체번호])*(HU$1=조사표[줄기번호])*(HM45=조사표[착과마디]),ROW(조사표[조사일자])-ROW(생육조사!$P$2)+1),1),2),"")</f>
        <v/>
      </c>
      <c r="HP45" s="87" t="str">
        <f t="array" ref="HP45">IFERROR(INDEX(조사표[],SMALL(IF((HR$1=조사표[개체번호])*(HU$1=조사표[줄기번호])*(HM45=조사표[열매마디]),ROW(조사표[조사일자])-ROW(생육조사!$P$2)+1),1),2),"")</f>
        <v/>
      </c>
      <c r="HQ45" s="87" t="str">
        <f t="array" ref="HQ45">IFERROR(INDEX(조사표[],SMALL(IF((HR$1=조사표[개체번호])*(HU$1=조사표[줄기번호])*(HM45=조사표[수확마디]),ROW(조사표[조사일자])-ROW(생육조사!$P$2)+1),1),2),"")</f>
        <v/>
      </c>
      <c r="HR45" s="90"/>
      <c r="HS45" s="90"/>
      <c r="HT45" s="91"/>
      <c r="HU45" s="91"/>
      <c r="HV45" s="91"/>
      <c r="HW45" s="93">
        <v>43</v>
      </c>
      <c r="HX45" s="87" t="str">
        <f t="array" ref="HX45">IFERROR(INDEX(조사표[],SMALL(IF((IB$1=조사표[개체번호])*(IE$1=조사표[줄기번호])*(HW45=조사표[개화마디]),ROW(조사표[조사일자])-ROW(생육조사!$P$2)+1),1),2),"")</f>
        <v/>
      </c>
      <c r="HY45" s="87" t="str">
        <f t="array" ref="HY45">IFERROR(INDEX(조사표[],SMALL(IF((IB$1=조사표[개체번호])*(IE$1=조사표[줄기번호])*(HW45=조사표[착과마디]),ROW(조사표[조사일자])-ROW(생육조사!$P$2)+1),1),2),"")</f>
        <v/>
      </c>
      <c r="HZ45" s="87" t="str">
        <f t="array" ref="HZ45">IFERROR(INDEX(조사표[],SMALL(IF((IB$1=조사표[개체번호])*(IE$1=조사표[줄기번호])*(HW45=조사표[열매마디]),ROW(조사표[조사일자])-ROW(생육조사!$P$2)+1),1),2),"")</f>
        <v/>
      </c>
      <c r="IA45" s="87" t="str">
        <f t="array" ref="IA45">IFERROR(INDEX(조사표[],SMALL(IF((IB$1=조사표[개체번호])*(IE$1=조사표[줄기번호])*(HW45=조사표[수확마디]),ROW(조사표[조사일자])-ROW(생육조사!$P$2)+1),1),2),"")</f>
        <v/>
      </c>
      <c r="IB45" s="90"/>
      <c r="IC45" s="90"/>
      <c r="ID45" s="91"/>
      <c r="IE45" s="91"/>
      <c r="IF45" s="91"/>
      <c r="IG45" s="93">
        <v>43</v>
      </c>
      <c r="IH45" s="87" t="str">
        <f t="array" ref="IH45">IFERROR(INDEX(조사표[],SMALL(IF((IL$1=조사표[개체번호])*(IO$1=조사표[줄기번호])*(IG45=조사표[개화마디]),ROW(조사표[조사일자])-ROW(생육조사!$P$2)+1),1),2),"")</f>
        <v/>
      </c>
      <c r="II45" s="87" t="str">
        <f t="array" ref="II45">IFERROR(INDEX(조사표[],SMALL(IF((IL$1=조사표[개체번호])*(IO$1=조사표[줄기번호])*(IG45=조사표[착과마디]),ROW(조사표[조사일자])-ROW(생육조사!$P$2)+1),1),2),"")</f>
        <v/>
      </c>
      <c r="IJ45" s="87" t="str">
        <f t="array" ref="IJ45">IFERROR(INDEX(조사표[],SMALL(IF((IL$1=조사표[개체번호])*(IO$1=조사표[줄기번호])*(IG45=조사표[열매마디]),ROW(조사표[조사일자])-ROW(생육조사!$P$2)+1),1),2),"")</f>
        <v/>
      </c>
      <c r="IK45" s="87" t="str">
        <f t="array" ref="IK45">IFERROR(INDEX(조사표[],SMALL(IF((IL$1=조사표[개체번호])*(IO$1=조사표[줄기번호])*(IG45=조사표[수확마디]),ROW(조사표[조사일자])-ROW(생육조사!$P$2)+1),1),2),"")</f>
        <v/>
      </c>
      <c r="IL45" s="90"/>
      <c r="IM45" s="90"/>
      <c r="IN45" s="91"/>
      <c r="IO45" s="91"/>
      <c r="IP45" s="91"/>
      <c r="IQ45" s="93">
        <v>43</v>
      </c>
      <c r="IR45" s="87" t="str">
        <f t="array" ref="IR45">IFERROR(INDEX(조사표[],SMALL(IF((IV$1=조사표[개체번호])*(IY$1=조사표[줄기번호])*(IQ45=조사표[개화마디]),ROW(조사표[조사일자])-ROW(생육조사!$P$2)+1),1),2),"")</f>
        <v/>
      </c>
      <c r="IS45" s="87" t="str">
        <f t="array" ref="IS45">IFERROR(INDEX(조사표[],SMALL(IF((IV$1=조사표[개체번호])*(IY$1=조사표[줄기번호])*(IQ45=조사표[착과마디]),ROW(조사표[조사일자])-ROW(생육조사!$P$2)+1),1),2),"")</f>
        <v/>
      </c>
      <c r="IT45" s="87" t="str">
        <f t="array" ref="IT45">IFERROR(INDEX(조사표[],SMALL(IF((IV$1=조사표[개체번호])*(IY$1=조사표[줄기번호])*(IQ45=조사표[열매마디]),ROW(조사표[조사일자])-ROW(생육조사!$P$2)+1),1),2),"")</f>
        <v/>
      </c>
      <c r="IU45" s="87" t="str">
        <f t="array" ref="IU45">IFERROR(INDEX(조사표[],SMALL(IF((IV$1=조사표[개체번호])*(IY$1=조사표[줄기번호])*(IQ45=조사표[수확마디]),ROW(조사표[조사일자])-ROW(생육조사!$P$2)+1),1),2),"")</f>
        <v/>
      </c>
      <c r="IV45" s="90"/>
      <c r="IW45" s="90"/>
      <c r="IX45" s="91"/>
      <c r="IY45" s="91"/>
      <c r="IZ45" s="91"/>
      <c r="JA45" s="93">
        <v>43</v>
      </c>
      <c r="JB45" s="87" t="str">
        <f t="array" ref="JB45">IFERROR(INDEX(조사표[],SMALL(IF((JF$1=조사표[개체번호])*(JI$1=조사표[줄기번호])*(JA45=조사표[개화마디]),ROW(조사표[조사일자])-ROW(생육조사!$P$2)+1),1),2),"")</f>
        <v/>
      </c>
      <c r="JC45" s="87" t="str">
        <f t="array" ref="JC45">IFERROR(INDEX(조사표[],SMALL(IF((JF$1=조사표[개체번호])*(JI$1=조사표[줄기번호])*(JA45=조사표[착과마디]),ROW(조사표[조사일자])-ROW(생육조사!$P$2)+1),1),2),"")</f>
        <v/>
      </c>
      <c r="JD45" s="87" t="str">
        <f t="array" ref="JD45">IFERROR(INDEX(조사표[],SMALL(IF((JF$1=조사표[개체번호])*(JI$1=조사표[줄기번호])*(JA45=조사표[열매마디]),ROW(조사표[조사일자])-ROW(생육조사!$P$2)+1),1),2),"")</f>
        <v/>
      </c>
      <c r="JE45" s="87" t="str">
        <f t="array" ref="JE45">IFERROR(INDEX(조사표[],SMALL(IF((JF$1=조사표[개체번호])*(JI$1=조사표[줄기번호])*(JA45=조사표[수확마디]),ROW(조사표[조사일자])-ROW(생육조사!$P$2)+1),1),2),"")</f>
        <v/>
      </c>
      <c r="JF45" s="90"/>
      <c r="JG45" s="90"/>
      <c r="JH45" s="91"/>
      <c r="JI45" s="91"/>
      <c r="JJ45" s="91"/>
      <c r="JK45" s="93">
        <v>43</v>
      </c>
      <c r="JL45" s="87" t="str">
        <f t="array" ref="JL45">IFERROR(INDEX(조사표[],SMALL(IF((JP$1=조사표[개체번호])*(JS$1=조사표[줄기번호])*(JK45=조사표[개화마디]),ROW(조사표[조사일자])-ROW(생육조사!$P$2)+1),1),2),"")</f>
        <v/>
      </c>
      <c r="JM45" s="87" t="str">
        <f t="array" ref="JM45">IFERROR(INDEX(조사표[],SMALL(IF((JP$1=조사표[개체번호])*(JS$1=조사표[줄기번호])*(JK45=조사표[착과마디]),ROW(조사표[조사일자])-ROW(생육조사!$P$2)+1),1),2),"")</f>
        <v/>
      </c>
      <c r="JN45" s="87" t="str">
        <f t="array" ref="JN45">IFERROR(INDEX(조사표[],SMALL(IF((JP$1=조사표[개체번호])*(JS$1=조사표[줄기번호])*(JK45=조사표[열매마디]),ROW(조사표[조사일자])-ROW(생육조사!$P$2)+1),1),2),"")</f>
        <v/>
      </c>
      <c r="JO45" s="87" t="str">
        <f t="array" ref="JO45">IFERROR(INDEX(조사표[],SMALL(IF((JP$1=조사표[개체번호])*(JS$1=조사표[줄기번호])*(JK45=조사표[수확마디]),ROW(조사표[조사일자])-ROW(생육조사!$P$2)+1),1),2),"")</f>
        <v/>
      </c>
      <c r="JP45" s="90"/>
      <c r="JQ45" s="90"/>
      <c r="JR45" s="91"/>
      <c r="JS45" s="91"/>
      <c r="JT45" s="91"/>
      <c r="JU45" s="93">
        <v>43</v>
      </c>
      <c r="JV45" s="87" t="str">
        <f t="array" ref="JV45">IFERROR(INDEX(조사표[],SMALL(IF((JZ$1=조사표[개체번호])*(KC$1=조사표[줄기번호])*(JU45=조사표[개화마디]),ROW(조사표[조사일자])-ROW(생육조사!$P$2)+1),1),2),"")</f>
        <v/>
      </c>
      <c r="JW45" s="87" t="str">
        <f t="array" ref="JW45">IFERROR(INDEX(조사표[],SMALL(IF((JZ$1=조사표[개체번호])*(KC$1=조사표[줄기번호])*(JU45=조사표[착과마디]),ROW(조사표[조사일자])-ROW(생육조사!$P$2)+1),1),2),"")</f>
        <v/>
      </c>
      <c r="JX45" s="87" t="str">
        <f t="array" ref="JX45">IFERROR(INDEX(조사표[],SMALL(IF((JZ$1=조사표[개체번호])*(KC$1=조사표[줄기번호])*(JU45=조사표[열매마디]),ROW(조사표[조사일자])-ROW(생육조사!$P$2)+1),1),2),"")</f>
        <v/>
      </c>
      <c r="JY45" s="87" t="str">
        <f t="array" ref="JY45">IFERROR(INDEX(조사표[],SMALL(IF((JZ$1=조사표[개체번호])*(KC$1=조사표[줄기번호])*(JU45=조사표[수확마디]),ROW(조사표[조사일자])-ROW(생육조사!$P$2)+1),1),2),"")</f>
        <v/>
      </c>
      <c r="JZ45" s="90"/>
      <c r="KA45" s="90"/>
      <c r="KB45" s="91"/>
      <c r="KC45" s="91"/>
      <c r="KD45" s="91"/>
      <c r="KE45" s="93">
        <v>43</v>
      </c>
      <c r="KF45" s="87" t="str">
        <f t="array" ref="KF45">IFERROR(INDEX(조사표[],SMALL(IF((KJ$1=조사표[개체번호])*(KM$1=조사표[줄기번호])*(KE45=조사표[개화마디]),ROW(조사표[조사일자])-ROW(생육조사!$P$2)+1),1),2),"")</f>
        <v/>
      </c>
      <c r="KG45" s="87" t="str">
        <f t="array" ref="KG45">IFERROR(INDEX(조사표[],SMALL(IF((KJ$1=조사표[개체번호])*(KM$1=조사표[줄기번호])*(KE45=조사표[착과마디]),ROW(조사표[조사일자])-ROW(생육조사!$P$2)+1),1),2),"")</f>
        <v/>
      </c>
      <c r="KH45" s="87" t="str">
        <f t="array" ref="KH45">IFERROR(INDEX(조사표[],SMALL(IF((KJ$1=조사표[개체번호])*(KM$1=조사표[줄기번호])*(KE45=조사표[열매마디]),ROW(조사표[조사일자])-ROW(생육조사!$P$2)+1),1),2),"")</f>
        <v/>
      </c>
      <c r="KI45" s="87" t="str">
        <f t="array" ref="KI45">IFERROR(INDEX(조사표[],SMALL(IF((KJ$1=조사표[개체번호])*(KM$1=조사표[줄기번호])*(KE45=조사표[수확마디]),ROW(조사표[조사일자])-ROW(생육조사!$P$2)+1),1),2),"")</f>
        <v/>
      </c>
      <c r="KJ45" s="90"/>
      <c r="KK45" s="90"/>
      <c r="KL45" s="91"/>
      <c r="KM45" s="91"/>
      <c r="KN45" s="91"/>
    </row>
    <row r="46" spans="1:300">
      <c r="A46" s="15">
        <v>44</v>
      </c>
      <c r="B46" s="6" t="str">
        <f t="array" ref="B46">IFERROR(INDEX(조사표[],SMALL(IF((F$1=조사표[개체번호])*(I$1=조사표[줄기번호])*(A46=조사표[개화마디]),ROW(조사표[조사일자])-ROW(생육조사!$P$2)+1),1),2),"")</f>
        <v/>
      </c>
      <c r="C46" s="6" t="str">
        <f t="array" ref="C46">IFERROR(INDEX(조사표[],SMALL(IF((F$1=조사표[개체번호])*(I$1=조사표[줄기번호])*(A46=조사표[착과마디]),ROW(조사표[조사일자])-ROW(생육조사!$P$2)+1),1),2),"")</f>
        <v/>
      </c>
      <c r="D46" s="6" t="str">
        <f t="array" ref="D46">IFERROR(INDEX(조사표[],SMALL(IF((F$1=조사표[개체번호])*(I$1=조사표[줄기번호])*(A46=조사표[열매마디]),ROW(조사표[조사일자])-ROW(생육조사!$P$2)+1),1),2),"")</f>
        <v/>
      </c>
      <c r="E46" s="6" t="str">
        <f t="array" ref="E46">IFERROR(INDEX(조사표[],SMALL(IF((F$1=조사표[개체번호])*(I$1=조사표[줄기번호])*(A46=조사표[수확마디]),ROW(조사표[조사일자])-ROW(생육조사!$P$2)+1),1),2),"")</f>
        <v/>
      </c>
      <c r="F46" s="19"/>
      <c r="G46" s="19"/>
      <c r="H46" s="20"/>
      <c r="I46" s="20"/>
      <c r="J46" s="20"/>
      <c r="K46" s="86">
        <v>44</v>
      </c>
      <c r="L46" s="6" t="str">
        <f t="array" ref="L46">IFERROR(INDEX(조사표[],SMALL(IF((P$1=조사표[개체번호])*(S$1=조사표[줄기번호])*(K46=조사표[개화마디]),ROW(조사표[조사일자])-ROW(생육조사!$P$2)+1),1),2),"")</f>
        <v/>
      </c>
      <c r="M46" s="6" t="str">
        <f t="array" ref="M46">IFERROR(INDEX(조사표[],SMALL(IF((P$1=조사표[개체번호])*(S$1=조사표[줄기번호])*(K46=조사표[착과마디]),ROW(조사표[조사일자])-ROW(생육조사!$P$2)+1),1),2),"")</f>
        <v/>
      </c>
      <c r="N46" s="6" t="str">
        <f t="array" ref="N46">IFERROR(INDEX(조사표[],SMALL(IF((P$1=조사표[개체번호])*(S$1=조사표[줄기번호])*(K46=조사표[열매마디]),ROW(조사표[조사일자])-ROW(생육조사!$P$2)+1),1),2),"")</f>
        <v/>
      </c>
      <c r="O46" s="6" t="str">
        <f t="array" ref="O46">IFERROR(INDEX(조사표[],SMALL(IF((P$1=조사표[개체번호])*(S$1=조사표[줄기번호])*(K46=조사표[수확마디]),ROW(조사표[조사일자])-ROW(생육조사!$P$2)+1),1),2),"")</f>
        <v/>
      </c>
      <c r="P46" s="19"/>
      <c r="Q46" s="19"/>
      <c r="R46" s="20"/>
      <c r="S46" s="20"/>
      <c r="T46" s="20"/>
      <c r="U46" s="88">
        <v>44</v>
      </c>
      <c r="V46" s="87" t="str">
        <f t="array" ref="V46">IFERROR(INDEX(조사표[],SMALL(IF((Z$1=조사표[개체번호])*(AC$1=조사표[줄기번호])*(U46=조사표[개화마디]),ROW(조사표[조사일자])-ROW(생육조사!$P$2)+1),1),2),"")</f>
        <v/>
      </c>
      <c r="W46" s="87" t="str">
        <f t="array" ref="W46">IFERROR(INDEX(조사표[],SMALL(IF((Z$1=조사표[개체번호])*(AC$1=조사표[줄기번호])*(U46=조사표[착과마디]),ROW(조사표[조사일자])-ROW(생육조사!$P$2)+1),1),2),"")</f>
        <v/>
      </c>
      <c r="X46" s="87" t="str">
        <f t="array" ref="X46">IFERROR(INDEX(조사표[],SMALL(IF((Z$1=조사표[개체번호])*(AC$1=조사표[줄기번호])*(U46=조사표[열매마디]),ROW(조사표[조사일자])-ROW(생육조사!$P$2)+1),1),2),"")</f>
        <v/>
      </c>
      <c r="Y46" s="87" t="str">
        <f t="array" ref="Y46">IFERROR(INDEX(조사표[],SMALL(IF((Z$1=조사표[개체번호])*(AC$1=조사표[줄기번호])*(U46=조사표[수확마디]),ROW(조사표[조사일자])-ROW(생육조사!$P$2)+1),1),2),"")</f>
        <v/>
      </c>
      <c r="Z46" s="90"/>
      <c r="AA46" s="90"/>
      <c r="AB46" s="91"/>
      <c r="AC46" s="91"/>
      <c r="AD46" s="91"/>
      <c r="AE46" s="88">
        <v>44</v>
      </c>
      <c r="AF46" s="87" t="str">
        <f t="array" ref="AF46">IFERROR(INDEX(조사표[],SMALL(IF((AJ$1=조사표[개체번호])*(AM$1=조사표[줄기번호])*(AE46=조사표[개화마디]),ROW(조사표[조사일자])-ROW(생육조사!$P$2)+1),1),2),"")</f>
        <v/>
      </c>
      <c r="AG46" s="87" t="str">
        <f t="array" ref="AG46">IFERROR(INDEX(조사표[],SMALL(IF((AJ$1=조사표[개체번호])*(AM$1=조사표[줄기번호])*(AE46=조사표[착과마디]),ROW(조사표[조사일자])-ROW(생육조사!$P$2)+1),1),2),"")</f>
        <v/>
      </c>
      <c r="AH46" s="87" t="str">
        <f t="array" ref="AH46">IFERROR(INDEX(조사표[],SMALL(IF((AJ$1=조사표[개체번호])*(AM$1=조사표[줄기번호])*(AE46=조사표[열매마디]),ROW(조사표[조사일자])-ROW(생육조사!$P$2)+1),1),2),"")</f>
        <v/>
      </c>
      <c r="AI46" s="87" t="str">
        <f t="array" ref="AI46">IFERROR(INDEX(조사표[],SMALL(IF((AJ$1=조사표[개체번호])*(AM$1=조사표[줄기번호])*(AE46=조사표[수확마디]),ROW(조사표[조사일자])-ROW(생육조사!$P$2)+1),1),2),"")</f>
        <v/>
      </c>
      <c r="AJ46" s="90"/>
      <c r="AK46" s="90"/>
      <c r="AL46" s="91"/>
      <c r="AM46" s="91"/>
      <c r="AN46" s="91"/>
      <c r="AO46" s="88">
        <v>44</v>
      </c>
      <c r="AP46" s="87" t="str">
        <f t="array" ref="AP46">IFERROR(INDEX(조사표[],SMALL(IF((AT$1=조사표[개체번호])*(AW$1=조사표[줄기번호])*(AO46=조사표[개화마디]),ROW(조사표[조사일자])-ROW(생육조사!$P$2)+1),1),2),"")</f>
        <v/>
      </c>
      <c r="AQ46" s="87" t="str">
        <f t="array" ref="AQ46">IFERROR(INDEX(조사표[],SMALL(IF((AT$1=조사표[개체번호])*(AW$1=조사표[줄기번호])*(AO46=조사표[착과마디]),ROW(조사표[조사일자])-ROW(생육조사!$P$2)+1),1),2),"")</f>
        <v/>
      </c>
      <c r="AR46" s="87" t="str">
        <f t="array" ref="AR46">IFERROR(INDEX(조사표[],SMALL(IF((AT$1=조사표[개체번호])*(AW$1=조사표[줄기번호])*(AO46=조사표[열매마디]),ROW(조사표[조사일자])-ROW(생육조사!$P$2)+1),1),2),"")</f>
        <v/>
      </c>
      <c r="AS46" s="87" t="str">
        <f t="array" ref="AS46">IFERROR(INDEX(조사표[],SMALL(IF((AT$1=조사표[개체번호])*(AW$1=조사표[줄기번호])*(AO46=조사표[수확마디]),ROW(조사표[조사일자])-ROW(생육조사!$P$2)+1),1),2),"")</f>
        <v/>
      </c>
      <c r="AT46" s="90"/>
      <c r="AU46" s="90"/>
      <c r="AV46" s="91"/>
      <c r="AW46" s="91"/>
      <c r="AX46" s="91"/>
      <c r="AY46" s="88">
        <v>44</v>
      </c>
      <c r="AZ46" s="87" t="str">
        <f t="array" ref="AZ46">IFERROR(INDEX(조사표[],SMALL(IF((BD$1=조사표[개체번호])*(BG$1=조사표[줄기번호])*(AY46=조사표[개화마디]),ROW(조사표[조사일자])-ROW(생육조사!$P$2)+1),1),2),"")</f>
        <v/>
      </c>
      <c r="BA46" s="87" t="str">
        <f t="array" ref="BA46">IFERROR(INDEX(조사표[],SMALL(IF((BD$1=조사표[개체번호])*(BG$1=조사표[줄기번호])*(AY46=조사표[착과마디]),ROW(조사표[조사일자])-ROW(생육조사!$P$2)+1),1),2),"")</f>
        <v/>
      </c>
      <c r="BB46" s="87" t="str">
        <f t="array" ref="BB46">IFERROR(INDEX(조사표[],SMALL(IF((BD$1=조사표[개체번호])*(BG$1=조사표[줄기번호])*(AY46=조사표[열매마디]),ROW(조사표[조사일자])-ROW(생육조사!$P$2)+1),1),2),"")</f>
        <v/>
      </c>
      <c r="BC46" s="87" t="str">
        <f t="array" ref="BC46">IFERROR(INDEX(조사표[],SMALL(IF((BD$1=조사표[개체번호])*(BG$1=조사표[줄기번호])*(AY46=조사표[수확마디]),ROW(조사표[조사일자])-ROW(생육조사!$P$2)+1),1),2),"")</f>
        <v/>
      </c>
      <c r="BD46" s="90"/>
      <c r="BE46" s="90"/>
      <c r="BF46" s="91"/>
      <c r="BG46" s="91"/>
      <c r="BH46" s="91"/>
      <c r="BI46" s="88">
        <v>44</v>
      </c>
      <c r="BJ46" s="87" t="str">
        <f t="array" ref="BJ46">IFERROR(INDEX(조사표[],SMALL(IF((BN$1=조사표[개체번호])*(BQ$1=조사표[줄기번호])*(BI46=조사표[개화마디]),ROW(조사표[조사일자])-ROW(생육조사!$P$2)+1),1),2),"")</f>
        <v/>
      </c>
      <c r="BK46" s="87" t="str">
        <f t="array" ref="BK46">IFERROR(INDEX(조사표[],SMALL(IF((BN$1=조사표[개체번호])*(BQ$1=조사표[줄기번호])*(BI46=조사표[착과마디]),ROW(조사표[조사일자])-ROW(생육조사!$P$2)+1),1),2),"")</f>
        <v/>
      </c>
      <c r="BL46" s="87" t="str">
        <f t="array" ref="BL46">IFERROR(INDEX(조사표[],SMALL(IF((BN$1=조사표[개체번호])*(BQ$1=조사표[줄기번호])*(BI46=조사표[열매마디]),ROW(조사표[조사일자])-ROW(생육조사!$P$2)+1),1),2),"")</f>
        <v/>
      </c>
      <c r="BM46" s="87" t="str">
        <f t="array" ref="BM46">IFERROR(INDEX(조사표[],SMALL(IF((BN$1=조사표[개체번호])*(BQ$1=조사표[줄기번호])*(BI46=조사표[수확마디]),ROW(조사표[조사일자])-ROW(생육조사!$P$2)+1),1),2),"")</f>
        <v/>
      </c>
      <c r="BN46" s="90"/>
      <c r="BO46" s="90"/>
      <c r="BP46" s="91"/>
      <c r="BQ46" s="91"/>
      <c r="BR46" s="91"/>
      <c r="BS46" s="88">
        <v>44</v>
      </c>
      <c r="BT46" s="87" t="str">
        <f t="array" ref="BT46">IFERROR(INDEX(조사표[],SMALL(IF((BX$1=조사표[개체번호])*(CA$1=조사표[줄기번호])*(BS46=조사표[개화마디]),ROW(조사표[조사일자])-ROW(생육조사!$P$2)+1),1),2),"")</f>
        <v/>
      </c>
      <c r="BU46" s="87" t="str">
        <f t="array" ref="BU46">IFERROR(INDEX(조사표[],SMALL(IF((BX$1=조사표[개체번호])*(CA$1=조사표[줄기번호])*(BS46=조사표[착과마디]),ROW(조사표[조사일자])-ROW(생육조사!$P$2)+1),1),2),"")</f>
        <v/>
      </c>
      <c r="BV46" s="87" t="str">
        <f t="array" ref="BV46">IFERROR(INDEX(조사표[],SMALL(IF((BX$1=조사표[개체번호])*(CA$1=조사표[줄기번호])*(BS46=조사표[열매마디]),ROW(조사표[조사일자])-ROW(생육조사!$P$2)+1),1),2),"")</f>
        <v/>
      </c>
      <c r="BW46" s="87" t="str">
        <f t="array" ref="BW46">IFERROR(INDEX(조사표[],SMALL(IF((BX$1=조사표[개체번호])*(CA$1=조사표[줄기번호])*(BS46=조사표[수확마디]),ROW(조사표[조사일자])-ROW(생육조사!$P$2)+1),1),2),"")</f>
        <v/>
      </c>
      <c r="BX46" s="90"/>
      <c r="BY46" s="90"/>
      <c r="BZ46" s="91"/>
      <c r="CA46" s="91"/>
      <c r="CB46" s="91"/>
      <c r="CC46" s="88">
        <v>44</v>
      </c>
      <c r="CD46" s="87" t="str">
        <f t="array" ref="CD46">IFERROR(INDEX(조사표[],SMALL(IF((CH$1=조사표[개체번호])*(CK$1=조사표[줄기번호])*(CC46=조사표[개화마디]),ROW(조사표[조사일자])-ROW(생육조사!$P$2)+1),1),2),"")</f>
        <v/>
      </c>
      <c r="CE46" s="87" t="str">
        <f t="array" ref="CE46">IFERROR(INDEX(조사표[],SMALL(IF((CH$1=조사표[개체번호])*(CK$1=조사표[줄기번호])*(CC46=조사표[착과마디]),ROW(조사표[조사일자])-ROW(생육조사!$P$2)+1),1),2),"")</f>
        <v/>
      </c>
      <c r="CF46" s="87" t="str">
        <f t="array" ref="CF46">IFERROR(INDEX(조사표[],SMALL(IF((CH$1=조사표[개체번호])*(CK$1=조사표[줄기번호])*(CC46=조사표[열매마디]),ROW(조사표[조사일자])-ROW(생육조사!$P$2)+1),1),2),"")</f>
        <v/>
      </c>
      <c r="CG46" s="87" t="str">
        <f t="array" ref="CG46">IFERROR(INDEX(조사표[],SMALL(IF((CH$1=조사표[개체번호])*(CK$1=조사표[줄기번호])*(CC46=조사표[수확마디]),ROW(조사표[조사일자])-ROW(생육조사!$P$2)+1),1),2),"")</f>
        <v/>
      </c>
      <c r="CH46" s="90"/>
      <c r="CI46" s="90"/>
      <c r="CJ46" s="91"/>
      <c r="CK46" s="91"/>
      <c r="CL46" s="91"/>
      <c r="CM46" s="88">
        <v>44</v>
      </c>
      <c r="CN46" s="87" t="str">
        <f t="array" ref="CN46">IFERROR(INDEX(조사표[],SMALL(IF((CR$1=조사표[개체번호])*(CU$1=조사표[줄기번호])*(CM46=조사표[개화마디]),ROW(조사표[조사일자])-ROW(생육조사!$P$2)+1),1),2),"")</f>
        <v/>
      </c>
      <c r="CO46" s="87" t="str">
        <f t="array" ref="CO46">IFERROR(INDEX(조사표[],SMALL(IF((CR$1=조사표[개체번호])*(CU$1=조사표[줄기번호])*(CM46=조사표[착과마디]),ROW(조사표[조사일자])-ROW(생육조사!$P$2)+1),1),2),"")</f>
        <v/>
      </c>
      <c r="CP46" s="87" t="str">
        <f t="array" ref="CP46">IFERROR(INDEX(조사표[],SMALL(IF((CR$1=조사표[개체번호])*(CU$1=조사표[줄기번호])*(CM46=조사표[열매마디]),ROW(조사표[조사일자])-ROW(생육조사!$P$2)+1),1),2),"")</f>
        <v/>
      </c>
      <c r="CQ46" s="87" t="str">
        <f t="array" ref="CQ46">IFERROR(INDEX(조사표[],SMALL(IF((CR$1=조사표[개체번호])*(CU$1=조사표[줄기번호])*(CM46=조사표[수확마디]),ROW(조사표[조사일자])-ROW(생육조사!$P$2)+1),1),2),"")</f>
        <v/>
      </c>
      <c r="CR46" s="90"/>
      <c r="CS46" s="90"/>
      <c r="CT46" s="91"/>
      <c r="CU46" s="91"/>
      <c r="CV46" s="91"/>
      <c r="CW46" s="88">
        <v>44</v>
      </c>
      <c r="CX46" s="87" t="str">
        <f t="array" ref="CX46">IFERROR(INDEX(조사표[],SMALL(IF((DB$1=조사표[개체번호])*(DE$1=조사표[줄기번호])*(CW46=조사표[개화마디]),ROW(조사표[조사일자])-ROW(생육조사!$P$2)+1),1),2),"")</f>
        <v/>
      </c>
      <c r="CY46" s="87" t="str">
        <f t="array" ref="CY46">IFERROR(INDEX(조사표[],SMALL(IF((DB$1=조사표[개체번호])*(DE$1=조사표[줄기번호])*(CW46=조사표[착과마디]),ROW(조사표[조사일자])-ROW(생육조사!$P$2)+1),1),2),"")</f>
        <v/>
      </c>
      <c r="CZ46" s="87" t="str">
        <f t="array" ref="CZ46">IFERROR(INDEX(조사표[],SMALL(IF((DB$1=조사표[개체번호])*(DE$1=조사표[줄기번호])*(CW46=조사표[열매마디]),ROW(조사표[조사일자])-ROW(생육조사!$P$2)+1),1),2),"")</f>
        <v/>
      </c>
      <c r="DA46" s="87" t="str">
        <f t="array" ref="DA46">IFERROR(INDEX(조사표[],SMALL(IF((DB$1=조사표[개체번호])*(DE$1=조사표[줄기번호])*(CW46=조사표[수확마디]),ROW(조사표[조사일자])-ROW(생육조사!$P$2)+1),1),2),"")</f>
        <v/>
      </c>
      <c r="DB46" s="90"/>
      <c r="DC46" s="90"/>
      <c r="DD46" s="91"/>
      <c r="DE46" s="91"/>
      <c r="DF46" s="91"/>
      <c r="DG46" s="88">
        <v>44</v>
      </c>
      <c r="DH46" s="87" t="str">
        <f t="array" ref="DH46">IFERROR(INDEX(조사표[],SMALL(IF((DL$1=조사표[개체번호])*(DO$1=조사표[줄기번호])*(DG46=조사표[개화마디]),ROW(조사표[조사일자])-ROW(생육조사!$P$2)+1),1),2),"")</f>
        <v/>
      </c>
      <c r="DI46" s="87" t="str">
        <f t="array" ref="DI46">IFERROR(INDEX(조사표[],SMALL(IF((DL$1=조사표[개체번호])*(DO$1=조사표[줄기번호])*(DG46=조사표[착과마디]),ROW(조사표[조사일자])-ROW(생육조사!$P$2)+1),1),2),"")</f>
        <v/>
      </c>
      <c r="DJ46" s="87" t="str">
        <f t="array" ref="DJ46">IFERROR(INDEX(조사표[],SMALL(IF((DL$1=조사표[개체번호])*(DO$1=조사표[줄기번호])*(DG46=조사표[열매마디]),ROW(조사표[조사일자])-ROW(생육조사!$P$2)+1),1),2),"")</f>
        <v/>
      </c>
      <c r="DK46" s="87" t="str">
        <f t="array" ref="DK46">IFERROR(INDEX(조사표[],SMALL(IF((DL$1=조사표[개체번호])*(DO$1=조사표[줄기번호])*(DG46=조사표[수확마디]),ROW(조사표[조사일자])-ROW(생육조사!$P$2)+1),1),2),"")</f>
        <v/>
      </c>
      <c r="DL46" s="90"/>
      <c r="DM46" s="90"/>
      <c r="DN46" s="91"/>
      <c r="DO46" s="91"/>
      <c r="DP46" s="91"/>
      <c r="DQ46" s="88">
        <v>44</v>
      </c>
      <c r="DR46" s="87" t="str">
        <f t="array" ref="DR46">IFERROR(INDEX(조사표[],SMALL(IF((DV$1=조사표[개체번호])*(DY$1=조사표[줄기번호])*(DQ46=조사표[개화마디]),ROW(조사표[조사일자])-ROW(생육조사!$P$2)+1),1),2),"")</f>
        <v/>
      </c>
      <c r="DS46" s="87" t="str">
        <f t="array" ref="DS46">IFERROR(INDEX(조사표[],SMALL(IF((DV$1=조사표[개체번호])*(DY$1=조사표[줄기번호])*(DQ46=조사표[착과마디]),ROW(조사표[조사일자])-ROW(생육조사!$P$2)+1),1),2),"")</f>
        <v/>
      </c>
      <c r="DT46" s="87" t="str">
        <f t="array" ref="DT46">IFERROR(INDEX(조사표[],SMALL(IF((DV$1=조사표[개체번호])*(DY$1=조사표[줄기번호])*(DQ46=조사표[열매마디]),ROW(조사표[조사일자])-ROW(생육조사!$P$2)+1),1),2),"")</f>
        <v/>
      </c>
      <c r="DU46" s="87" t="str">
        <f t="array" ref="DU46">IFERROR(INDEX(조사표[],SMALL(IF((DV$1=조사표[개체번호])*(DY$1=조사표[줄기번호])*(DQ46=조사표[수확마디]),ROW(조사표[조사일자])-ROW(생육조사!$P$2)+1),1),2),"")</f>
        <v/>
      </c>
      <c r="DV46" s="90"/>
      <c r="DW46" s="90"/>
      <c r="DX46" s="91"/>
      <c r="DY46" s="91"/>
      <c r="DZ46" s="91"/>
      <c r="EA46" s="88">
        <v>44</v>
      </c>
      <c r="EB46" s="87" t="str">
        <f t="array" ref="EB46">IFERROR(INDEX(조사표[],SMALL(IF((EF$1=조사표[개체번호])*(EI$1=조사표[줄기번호])*(EA46=조사표[개화마디]),ROW(조사표[조사일자])-ROW(생육조사!$P$2)+1),1),2),"")</f>
        <v/>
      </c>
      <c r="EC46" s="87" t="str">
        <f t="array" ref="EC46">IFERROR(INDEX(조사표[],SMALL(IF((EF$1=조사표[개체번호])*(EI$1=조사표[줄기번호])*(EA46=조사표[착과마디]),ROW(조사표[조사일자])-ROW(생육조사!$P$2)+1),1),2),"")</f>
        <v/>
      </c>
      <c r="ED46" s="87" t="str">
        <f t="array" ref="ED46">IFERROR(INDEX(조사표[],SMALL(IF((EF$1=조사표[개체번호])*(EI$1=조사표[줄기번호])*(EA46=조사표[열매마디]),ROW(조사표[조사일자])-ROW(생육조사!$P$2)+1),1),2),"")</f>
        <v/>
      </c>
      <c r="EE46" s="87" t="str">
        <f t="array" ref="EE46">IFERROR(INDEX(조사표[],SMALL(IF((EF$1=조사표[개체번호])*(EI$1=조사표[줄기번호])*(EA46=조사표[수확마디]),ROW(조사표[조사일자])-ROW(생육조사!$P$2)+1),1),2),"")</f>
        <v/>
      </c>
      <c r="EF46" s="90"/>
      <c r="EG46" s="90"/>
      <c r="EH46" s="91"/>
      <c r="EI46" s="91"/>
      <c r="EJ46" s="91"/>
      <c r="EK46" s="88">
        <v>44</v>
      </c>
      <c r="EL46" s="87" t="str">
        <f t="array" ref="EL46">IFERROR(INDEX(조사표[],SMALL(IF((EP$1=조사표[개체번호])*(ES$1=조사표[줄기번호])*(EK46=조사표[개화마디]),ROW(조사표[조사일자])-ROW(생육조사!$P$2)+1),1),2),"")</f>
        <v/>
      </c>
      <c r="EM46" s="87" t="str">
        <f t="array" ref="EM46">IFERROR(INDEX(조사표[],SMALL(IF((EP$1=조사표[개체번호])*(ES$1=조사표[줄기번호])*(EK46=조사표[착과마디]),ROW(조사표[조사일자])-ROW(생육조사!$P$2)+1),1),2),"")</f>
        <v/>
      </c>
      <c r="EN46" s="87" t="str">
        <f t="array" ref="EN46">IFERROR(INDEX(조사표[],SMALL(IF((EP$1=조사표[개체번호])*(ES$1=조사표[줄기번호])*(EK46=조사표[열매마디]),ROW(조사표[조사일자])-ROW(생육조사!$P$2)+1),1),2),"")</f>
        <v/>
      </c>
      <c r="EO46" s="87" t="str">
        <f t="array" ref="EO46">IFERROR(INDEX(조사표[],SMALL(IF((EP$1=조사표[개체번호])*(ES$1=조사표[줄기번호])*(EK46=조사표[수확마디]),ROW(조사표[조사일자])-ROW(생육조사!$P$2)+1),1),2),"")</f>
        <v/>
      </c>
      <c r="EP46" s="90"/>
      <c r="EQ46" s="90"/>
      <c r="ER46" s="91"/>
      <c r="ES46" s="91"/>
      <c r="ET46" s="91"/>
      <c r="EU46" s="88">
        <v>44</v>
      </c>
      <c r="EV46" s="87" t="str">
        <f t="array" ref="EV46">IFERROR(INDEX(조사표[],SMALL(IF((EZ$1=조사표[개체번호])*(FC$1=조사표[줄기번호])*(EU46=조사표[개화마디]),ROW(조사표[조사일자])-ROW(생육조사!$P$2)+1),1),2),"")</f>
        <v/>
      </c>
      <c r="EW46" s="87" t="str">
        <f t="array" ref="EW46">IFERROR(INDEX(조사표[],SMALL(IF((EZ$1=조사표[개체번호])*(FC$1=조사표[줄기번호])*(EU46=조사표[착과마디]),ROW(조사표[조사일자])-ROW(생육조사!$P$2)+1),1),2),"")</f>
        <v/>
      </c>
      <c r="EX46" s="87" t="str">
        <f t="array" ref="EX46">IFERROR(INDEX(조사표[],SMALL(IF((EZ$1=조사표[개체번호])*(FC$1=조사표[줄기번호])*(EU46=조사표[열매마디]),ROW(조사표[조사일자])-ROW(생육조사!$P$2)+1),1),2),"")</f>
        <v/>
      </c>
      <c r="EY46" s="87" t="str">
        <f t="array" ref="EY46">IFERROR(INDEX(조사표[],SMALL(IF((EZ$1=조사표[개체번호])*(FC$1=조사표[줄기번호])*(EU46=조사표[수확마디]),ROW(조사표[조사일자])-ROW(생육조사!$P$2)+1),1),2),"")</f>
        <v/>
      </c>
      <c r="EZ46" s="90"/>
      <c r="FA46" s="90"/>
      <c r="FB46" s="91"/>
      <c r="FC46" s="91"/>
      <c r="FD46" s="91"/>
      <c r="FE46" s="88">
        <v>44</v>
      </c>
      <c r="FF46" s="87" t="str">
        <f t="array" ref="FF46">IFERROR(INDEX(조사표[],SMALL(IF((FJ$1=조사표[개체번호])*(FM$1=조사표[줄기번호])*(FE46=조사표[개화마디]),ROW(조사표[조사일자])-ROW(생육조사!$P$2)+1),1),2),"")</f>
        <v/>
      </c>
      <c r="FG46" s="87" t="str">
        <f t="array" ref="FG46">IFERROR(INDEX(조사표[],SMALL(IF((FJ$1=조사표[개체번호])*(FM$1=조사표[줄기번호])*(FE46=조사표[착과마디]),ROW(조사표[조사일자])-ROW(생육조사!$P$2)+1),1),2),"")</f>
        <v/>
      </c>
      <c r="FH46" s="87" t="str">
        <f t="array" ref="FH46">IFERROR(INDEX(조사표[],SMALL(IF((FJ$1=조사표[개체번호])*(FM$1=조사표[줄기번호])*(FE46=조사표[열매마디]),ROW(조사표[조사일자])-ROW(생육조사!$P$2)+1),1),2),"")</f>
        <v/>
      </c>
      <c r="FI46" s="87" t="str">
        <f t="array" ref="FI46">IFERROR(INDEX(조사표[],SMALL(IF((FJ$1=조사표[개체번호])*(FM$1=조사표[줄기번호])*(FE46=조사표[수확마디]),ROW(조사표[조사일자])-ROW(생육조사!$P$2)+1),1),2),"")</f>
        <v/>
      </c>
      <c r="FJ46" s="90"/>
      <c r="FK46" s="90"/>
      <c r="FL46" s="91"/>
      <c r="FM46" s="91"/>
      <c r="FN46" s="91"/>
      <c r="FO46" s="88">
        <v>44</v>
      </c>
      <c r="FP46" s="87" t="str">
        <f t="array" ref="FP46">IFERROR(INDEX(조사표[],SMALL(IF((FT$1=조사표[개체번호])*(FW$1=조사표[줄기번호])*(FO46=조사표[개화마디]),ROW(조사표[조사일자])-ROW(생육조사!$P$2)+1),1),2),"")</f>
        <v/>
      </c>
      <c r="FQ46" s="87" t="str">
        <f t="array" ref="FQ46">IFERROR(INDEX(조사표[],SMALL(IF((FT$1=조사표[개체번호])*(FW$1=조사표[줄기번호])*(FO46=조사표[착과마디]),ROW(조사표[조사일자])-ROW(생육조사!$P$2)+1),1),2),"")</f>
        <v/>
      </c>
      <c r="FR46" s="87" t="str">
        <f t="array" ref="FR46">IFERROR(INDEX(조사표[],SMALL(IF((FT$1=조사표[개체번호])*(FW$1=조사표[줄기번호])*(FO46=조사표[열매마디]),ROW(조사표[조사일자])-ROW(생육조사!$P$2)+1),1),2),"")</f>
        <v/>
      </c>
      <c r="FS46" s="87" t="str">
        <f t="array" ref="FS46">IFERROR(INDEX(조사표[],SMALL(IF((FT$1=조사표[개체번호])*(FW$1=조사표[줄기번호])*(FO46=조사표[수확마디]),ROW(조사표[조사일자])-ROW(생육조사!$P$2)+1),1),2),"")</f>
        <v/>
      </c>
      <c r="FT46" s="90"/>
      <c r="FU46" s="90"/>
      <c r="FV46" s="91"/>
      <c r="FW46" s="91"/>
      <c r="FX46" s="91"/>
      <c r="FY46" s="88">
        <v>44</v>
      </c>
      <c r="FZ46" s="87" t="str">
        <f t="array" ref="FZ46">IFERROR(INDEX(조사표[],SMALL(IF((GD$1=조사표[개체번호])*(GG$1=조사표[줄기번호])*(FY46=조사표[개화마디]),ROW(조사표[조사일자])-ROW(생육조사!$P$2)+1),1),2),"")</f>
        <v/>
      </c>
      <c r="GA46" s="87" t="str">
        <f t="array" ref="GA46">IFERROR(INDEX(조사표[],SMALL(IF((GD$1=조사표[개체번호])*(GG$1=조사표[줄기번호])*(FY46=조사표[착과마디]),ROW(조사표[조사일자])-ROW(생육조사!$P$2)+1),1),2),"")</f>
        <v/>
      </c>
      <c r="GB46" s="87" t="str">
        <f t="array" ref="GB46">IFERROR(INDEX(조사표[],SMALL(IF((GD$1=조사표[개체번호])*(GG$1=조사표[줄기번호])*(FY46=조사표[열매마디]),ROW(조사표[조사일자])-ROW(생육조사!$P$2)+1),1),2),"")</f>
        <v/>
      </c>
      <c r="GC46" s="87" t="str">
        <f t="array" ref="GC46">IFERROR(INDEX(조사표[],SMALL(IF((GD$1=조사표[개체번호])*(GG$1=조사표[줄기번호])*(FY46=조사표[수확마디]),ROW(조사표[조사일자])-ROW(생육조사!$P$2)+1),1),2),"")</f>
        <v/>
      </c>
      <c r="GD46" s="90"/>
      <c r="GE46" s="90"/>
      <c r="GF46" s="91"/>
      <c r="GG46" s="91"/>
      <c r="GH46" s="91"/>
      <c r="GI46" s="88">
        <v>44</v>
      </c>
      <c r="GJ46" s="87" t="str">
        <f t="array" ref="GJ46">IFERROR(INDEX(조사표[],SMALL(IF((GN$1=조사표[개체번호])*(GQ$1=조사표[줄기번호])*(GI46=조사표[개화마디]),ROW(조사표[조사일자])-ROW(생육조사!$P$2)+1),1),2),"")</f>
        <v/>
      </c>
      <c r="GK46" s="87" t="str">
        <f t="array" ref="GK46">IFERROR(INDEX(조사표[],SMALL(IF((GN$1=조사표[개체번호])*(GQ$1=조사표[줄기번호])*(GI46=조사표[착과마디]),ROW(조사표[조사일자])-ROW(생육조사!$P$2)+1),1),2),"")</f>
        <v/>
      </c>
      <c r="GL46" s="87" t="str">
        <f t="array" ref="GL46">IFERROR(INDEX(조사표[],SMALL(IF((GN$1=조사표[개체번호])*(GQ$1=조사표[줄기번호])*(GI46=조사표[열매마디]),ROW(조사표[조사일자])-ROW(생육조사!$P$2)+1),1),2),"")</f>
        <v/>
      </c>
      <c r="GM46" s="87" t="str">
        <f t="array" ref="GM46">IFERROR(INDEX(조사표[],SMALL(IF((GN$1=조사표[개체번호])*(GQ$1=조사표[줄기번호])*(GI46=조사표[수확마디]),ROW(조사표[조사일자])-ROW(생육조사!$P$2)+1),1),2),"")</f>
        <v/>
      </c>
      <c r="GN46" s="90"/>
      <c r="GO46" s="90"/>
      <c r="GP46" s="91"/>
      <c r="GQ46" s="91"/>
      <c r="GR46" s="91"/>
      <c r="GS46" s="88">
        <v>44</v>
      </c>
      <c r="GT46" s="87" t="str">
        <f t="array" ref="GT46">IFERROR(INDEX(조사표[],SMALL(IF((GX$1=조사표[개체번호])*(HA$1=조사표[줄기번호])*(GS46=조사표[개화마디]),ROW(조사표[조사일자])-ROW(생육조사!$P$2)+1),1),2),"")</f>
        <v/>
      </c>
      <c r="GU46" s="87" t="str">
        <f t="array" ref="GU46">IFERROR(INDEX(조사표[],SMALL(IF((GX$1=조사표[개체번호])*(HA$1=조사표[줄기번호])*(GS46=조사표[착과마디]),ROW(조사표[조사일자])-ROW(생육조사!$P$2)+1),1),2),"")</f>
        <v/>
      </c>
      <c r="GV46" s="87" t="str">
        <f t="array" ref="GV46">IFERROR(INDEX(조사표[],SMALL(IF((GX$1=조사표[개체번호])*(HA$1=조사표[줄기번호])*(GS46=조사표[열매마디]),ROW(조사표[조사일자])-ROW(생육조사!$P$2)+1),1),2),"")</f>
        <v/>
      </c>
      <c r="GW46" s="87" t="str">
        <f t="array" ref="GW46">IFERROR(INDEX(조사표[],SMALL(IF((GX$1=조사표[개체번호])*(HA$1=조사표[줄기번호])*(GS46=조사표[수확마디]),ROW(조사표[조사일자])-ROW(생육조사!$P$2)+1),1),2),"")</f>
        <v/>
      </c>
      <c r="GX46" s="90"/>
      <c r="GY46" s="90"/>
      <c r="GZ46" s="91"/>
      <c r="HA46" s="91"/>
      <c r="HB46" s="91"/>
      <c r="HC46" s="88">
        <v>44</v>
      </c>
      <c r="HD46" s="87" t="str">
        <f t="array" ref="HD46">IFERROR(INDEX(조사표[],SMALL(IF((HH$1=조사표[개체번호])*(HK$1=조사표[줄기번호])*(HC46=조사표[개화마디]),ROW(조사표[조사일자])-ROW(생육조사!$P$2)+1),1),2),"")</f>
        <v/>
      </c>
      <c r="HE46" s="87" t="str">
        <f t="array" ref="HE46">IFERROR(INDEX(조사표[],SMALL(IF((HH$1=조사표[개체번호])*(HK$1=조사표[줄기번호])*(HC46=조사표[착과마디]),ROW(조사표[조사일자])-ROW(생육조사!$P$2)+1),1),2),"")</f>
        <v/>
      </c>
      <c r="HF46" s="87" t="str">
        <f t="array" ref="HF46">IFERROR(INDEX(조사표[],SMALL(IF((HH$1=조사표[개체번호])*(HK$1=조사표[줄기번호])*(HC46=조사표[열매마디]),ROW(조사표[조사일자])-ROW(생육조사!$P$2)+1),1),2),"")</f>
        <v/>
      </c>
      <c r="HG46" s="87" t="str">
        <f t="array" ref="HG46">IFERROR(INDEX(조사표[],SMALL(IF((HH$1=조사표[개체번호])*(HK$1=조사표[줄기번호])*(HC46=조사표[수확마디]),ROW(조사표[조사일자])-ROW(생육조사!$P$2)+1),1),2),"")</f>
        <v/>
      </c>
      <c r="HH46" s="90"/>
      <c r="HI46" s="90"/>
      <c r="HJ46" s="91"/>
      <c r="HK46" s="91"/>
      <c r="HL46" s="91"/>
      <c r="HM46" s="93">
        <v>44</v>
      </c>
      <c r="HN46" s="87" t="str">
        <f t="array" ref="HN46">IFERROR(INDEX(조사표[],SMALL(IF((HR$1=조사표[개체번호])*(HU$1=조사표[줄기번호])*(HM46=조사표[개화마디]),ROW(조사표[조사일자])-ROW(생육조사!$P$2)+1),1),2),"")</f>
        <v/>
      </c>
      <c r="HO46" s="87" t="str">
        <f t="array" ref="HO46">IFERROR(INDEX(조사표[],SMALL(IF((HR$1=조사표[개체번호])*(HU$1=조사표[줄기번호])*(HM46=조사표[착과마디]),ROW(조사표[조사일자])-ROW(생육조사!$P$2)+1),1),2),"")</f>
        <v/>
      </c>
      <c r="HP46" s="87" t="str">
        <f t="array" ref="HP46">IFERROR(INDEX(조사표[],SMALL(IF((HR$1=조사표[개체번호])*(HU$1=조사표[줄기번호])*(HM46=조사표[열매마디]),ROW(조사표[조사일자])-ROW(생육조사!$P$2)+1),1),2),"")</f>
        <v/>
      </c>
      <c r="HQ46" s="87" t="str">
        <f t="array" ref="HQ46">IFERROR(INDEX(조사표[],SMALL(IF((HR$1=조사표[개체번호])*(HU$1=조사표[줄기번호])*(HM46=조사표[수확마디]),ROW(조사표[조사일자])-ROW(생육조사!$P$2)+1),1),2),"")</f>
        <v/>
      </c>
      <c r="HR46" s="90"/>
      <c r="HS46" s="90"/>
      <c r="HT46" s="91"/>
      <c r="HU46" s="91"/>
      <c r="HV46" s="91"/>
      <c r="HW46" s="93">
        <v>44</v>
      </c>
      <c r="HX46" s="87" t="str">
        <f t="array" ref="HX46">IFERROR(INDEX(조사표[],SMALL(IF((IB$1=조사표[개체번호])*(IE$1=조사표[줄기번호])*(HW46=조사표[개화마디]),ROW(조사표[조사일자])-ROW(생육조사!$P$2)+1),1),2),"")</f>
        <v/>
      </c>
      <c r="HY46" s="87" t="str">
        <f t="array" ref="HY46">IFERROR(INDEX(조사표[],SMALL(IF((IB$1=조사표[개체번호])*(IE$1=조사표[줄기번호])*(HW46=조사표[착과마디]),ROW(조사표[조사일자])-ROW(생육조사!$P$2)+1),1),2),"")</f>
        <v/>
      </c>
      <c r="HZ46" s="87" t="str">
        <f t="array" ref="HZ46">IFERROR(INDEX(조사표[],SMALL(IF((IB$1=조사표[개체번호])*(IE$1=조사표[줄기번호])*(HW46=조사표[열매마디]),ROW(조사표[조사일자])-ROW(생육조사!$P$2)+1),1),2),"")</f>
        <v/>
      </c>
      <c r="IA46" s="87" t="str">
        <f t="array" ref="IA46">IFERROR(INDEX(조사표[],SMALL(IF((IB$1=조사표[개체번호])*(IE$1=조사표[줄기번호])*(HW46=조사표[수확마디]),ROW(조사표[조사일자])-ROW(생육조사!$P$2)+1),1),2),"")</f>
        <v/>
      </c>
      <c r="IB46" s="90"/>
      <c r="IC46" s="90"/>
      <c r="ID46" s="91"/>
      <c r="IE46" s="91"/>
      <c r="IF46" s="91"/>
      <c r="IG46" s="93">
        <v>44</v>
      </c>
      <c r="IH46" s="87" t="str">
        <f t="array" ref="IH46">IFERROR(INDEX(조사표[],SMALL(IF((IL$1=조사표[개체번호])*(IO$1=조사표[줄기번호])*(IG46=조사표[개화마디]),ROW(조사표[조사일자])-ROW(생육조사!$P$2)+1),1),2),"")</f>
        <v/>
      </c>
      <c r="II46" s="87" t="str">
        <f t="array" ref="II46">IFERROR(INDEX(조사표[],SMALL(IF((IL$1=조사표[개체번호])*(IO$1=조사표[줄기번호])*(IG46=조사표[착과마디]),ROW(조사표[조사일자])-ROW(생육조사!$P$2)+1),1),2),"")</f>
        <v/>
      </c>
      <c r="IJ46" s="87" t="str">
        <f t="array" ref="IJ46">IFERROR(INDEX(조사표[],SMALL(IF((IL$1=조사표[개체번호])*(IO$1=조사표[줄기번호])*(IG46=조사표[열매마디]),ROW(조사표[조사일자])-ROW(생육조사!$P$2)+1),1),2),"")</f>
        <v/>
      </c>
      <c r="IK46" s="87" t="str">
        <f t="array" ref="IK46">IFERROR(INDEX(조사표[],SMALL(IF((IL$1=조사표[개체번호])*(IO$1=조사표[줄기번호])*(IG46=조사표[수확마디]),ROW(조사표[조사일자])-ROW(생육조사!$P$2)+1),1),2),"")</f>
        <v/>
      </c>
      <c r="IL46" s="90"/>
      <c r="IM46" s="90"/>
      <c r="IN46" s="91"/>
      <c r="IO46" s="91"/>
      <c r="IP46" s="91"/>
      <c r="IQ46" s="93">
        <v>44</v>
      </c>
      <c r="IR46" s="87" t="str">
        <f t="array" ref="IR46">IFERROR(INDEX(조사표[],SMALL(IF((IV$1=조사표[개체번호])*(IY$1=조사표[줄기번호])*(IQ46=조사표[개화마디]),ROW(조사표[조사일자])-ROW(생육조사!$P$2)+1),1),2),"")</f>
        <v/>
      </c>
      <c r="IS46" s="87" t="str">
        <f t="array" ref="IS46">IFERROR(INDEX(조사표[],SMALL(IF((IV$1=조사표[개체번호])*(IY$1=조사표[줄기번호])*(IQ46=조사표[착과마디]),ROW(조사표[조사일자])-ROW(생육조사!$P$2)+1),1),2),"")</f>
        <v/>
      </c>
      <c r="IT46" s="87" t="str">
        <f t="array" ref="IT46">IFERROR(INDEX(조사표[],SMALL(IF((IV$1=조사표[개체번호])*(IY$1=조사표[줄기번호])*(IQ46=조사표[열매마디]),ROW(조사표[조사일자])-ROW(생육조사!$P$2)+1),1),2),"")</f>
        <v/>
      </c>
      <c r="IU46" s="87" t="str">
        <f t="array" ref="IU46">IFERROR(INDEX(조사표[],SMALL(IF((IV$1=조사표[개체번호])*(IY$1=조사표[줄기번호])*(IQ46=조사표[수확마디]),ROW(조사표[조사일자])-ROW(생육조사!$P$2)+1),1),2),"")</f>
        <v/>
      </c>
      <c r="IV46" s="90"/>
      <c r="IW46" s="90"/>
      <c r="IX46" s="91"/>
      <c r="IY46" s="91"/>
      <c r="IZ46" s="91"/>
      <c r="JA46" s="93">
        <v>44</v>
      </c>
      <c r="JB46" s="87" t="str">
        <f t="array" ref="JB46">IFERROR(INDEX(조사표[],SMALL(IF((JF$1=조사표[개체번호])*(JI$1=조사표[줄기번호])*(JA46=조사표[개화마디]),ROW(조사표[조사일자])-ROW(생육조사!$P$2)+1),1),2),"")</f>
        <v/>
      </c>
      <c r="JC46" s="87" t="str">
        <f t="array" ref="JC46">IFERROR(INDEX(조사표[],SMALL(IF((JF$1=조사표[개체번호])*(JI$1=조사표[줄기번호])*(JA46=조사표[착과마디]),ROW(조사표[조사일자])-ROW(생육조사!$P$2)+1),1),2),"")</f>
        <v/>
      </c>
      <c r="JD46" s="87" t="str">
        <f t="array" ref="JD46">IFERROR(INDEX(조사표[],SMALL(IF((JF$1=조사표[개체번호])*(JI$1=조사표[줄기번호])*(JA46=조사표[열매마디]),ROW(조사표[조사일자])-ROW(생육조사!$P$2)+1),1),2),"")</f>
        <v/>
      </c>
      <c r="JE46" s="87" t="str">
        <f t="array" ref="JE46">IFERROR(INDEX(조사표[],SMALL(IF((JF$1=조사표[개체번호])*(JI$1=조사표[줄기번호])*(JA46=조사표[수확마디]),ROW(조사표[조사일자])-ROW(생육조사!$P$2)+1),1),2),"")</f>
        <v/>
      </c>
      <c r="JF46" s="90"/>
      <c r="JG46" s="90"/>
      <c r="JH46" s="91"/>
      <c r="JI46" s="91"/>
      <c r="JJ46" s="91"/>
      <c r="JK46" s="93">
        <v>44</v>
      </c>
      <c r="JL46" s="87" t="str">
        <f t="array" ref="JL46">IFERROR(INDEX(조사표[],SMALL(IF((JP$1=조사표[개체번호])*(JS$1=조사표[줄기번호])*(JK46=조사표[개화마디]),ROW(조사표[조사일자])-ROW(생육조사!$P$2)+1),1),2),"")</f>
        <v/>
      </c>
      <c r="JM46" s="87" t="str">
        <f t="array" ref="JM46">IFERROR(INDEX(조사표[],SMALL(IF((JP$1=조사표[개체번호])*(JS$1=조사표[줄기번호])*(JK46=조사표[착과마디]),ROW(조사표[조사일자])-ROW(생육조사!$P$2)+1),1),2),"")</f>
        <v/>
      </c>
      <c r="JN46" s="87" t="str">
        <f t="array" ref="JN46">IFERROR(INDEX(조사표[],SMALL(IF((JP$1=조사표[개체번호])*(JS$1=조사표[줄기번호])*(JK46=조사표[열매마디]),ROW(조사표[조사일자])-ROW(생육조사!$P$2)+1),1),2),"")</f>
        <v/>
      </c>
      <c r="JO46" s="87" t="str">
        <f t="array" ref="JO46">IFERROR(INDEX(조사표[],SMALL(IF((JP$1=조사표[개체번호])*(JS$1=조사표[줄기번호])*(JK46=조사표[수확마디]),ROW(조사표[조사일자])-ROW(생육조사!$P$2)+1),1),2),"")</f>
        <v/>
      </c>
      <c r="JP46" s="90"/>
      <c r="JQ46" s="90"/>
      <c r="JR46" s="91"/>
      <c r="JS46" s="91"/>
      <c r="JT46" s="91"/>
      <c r="JU46" s="93">
        <v>44</v>
      </c>
      <c r="JV46" s="87" t="str">
        <f t="array" ref="JV46">IFERROR(INDEX(조사표[],SMALL(IF((JZ$1=조사표[개체번호])*(KC$1=조사표[줄기번호])*(JU46=조사표[개화마디]),ROW(조사표[조사일자])-ROW(생육조사!$P$2)+1),1),2),"")</f>
        <v/>
      </c>
      <c r="JW46" s="87" t="str">
        <f t="array" ref="JW46">IFERROR(INDEX(조사표[],SMALL(IF((JZ$1=조사표[개체번호])*(KC$1=조사표[줄기번호])*(JU46=조사표[착과마디]),ROW(조사표[조사일자])-ROW(생육조사!$P$2)+1),1),2),"")</f>
        <v/>
      </c>
      <c r="JX46" s="87" t="str">
        <f t="array" ref="JX46">IFERROR(INDEX(조사표[],SMALL(IF((JZ$1=조사표[개체번호])*(KC$1=조사표[줄기번호])*(JU46=조사표[열매마디]),ROW(조사표[조사일자])-ROW(생육조사!$P$2)+1),1),2),"")</f>
        <v/>
      </c>
      <c r="JY46" s="87" t="str">
        <f t="array" ref="JY46">IFERROR(INDEX(조사표[],SMALL(IF((JZ$1=조사표[개체번호])*(KC$1=조사표[줄기번호])*(JU46=조사표[수확마디]),ROW(조사표[조사일자])-ROW(생육조사!$P$2)+1),1),2),"")</f>
        <v/>
      </c>
      <c r="JZ46" s="90"/>
      <c r="KA46" s="90"/>
      <c r="KB46" s="91"/>
      <c r="KC46" s="91"/>
      <c r="KD46" s="91"/>
      <c r="KE46" s="93">
        <v>44</v>
      </c>
      <c r="KF46" s="87" t="str">
        <f t="array" ref="KF46">IFERROR(INDEX(조사표[],SMALL(IF((KJ$1=조사표[개체번호])*(KM$1=조사표[줄기번호])*(KE46=조사표[개화마디]),ROW(조사표[조사일자])-ROW(생육조사!$P$2)+1),1),2),"")</f>
        <v/>
      </c>
      <c r="KG46" s="87" t="str">
        <f t="array" ref="KG46">IFERROR(INDEX(조사표[],SMALL(IF((KJ$1=조사표[개체번호])*(KM$1=조사표[줄기번호])*(KE46=조사표[착과마디]),ROW(조사표[조사일자])-ROW(생육조사!$P$2)+1),1),2),"")</f>
        <v/>
      </c>
      <c r="KH46" s="87" t="str">
        <f t="array" ref="KH46">IFERROR(INDEX(조사표[],SMALL(IF((KJ$1=조사표[개체번호])*(KM$1=조사표[줄기번호])*(KE46=조사표[열매마디]),ROW(조사표[조사일자])-ROW(생육조사!$P$2)+1),1),2),"")</f>
        <v/>
      </c>
      <c r="KI46" s="87" t="str">
        <f t="array" ref="KI46">IFERROR(INDEX(조사표[],SMALL(IF((KJ$1=조사표[개체번호])*(KM$1=조사표[줄기번호])*(KE46=조사표[수확마디]),ROW(조사표[조사일자])-ROW(생육조사!$P$2)+1),1),2),"")</f>
        <v/>
      </c>
      <c r="KJ46" s="90"/>
      <c r="KK46" s="90"/>
      <c r="KL46" s="91"/>
      <c r="KM46" s="91"/>
      <c r="KN46" s="91"/>
    </row>
    <row r="47" spans="1:300">
      <c r="A47" s="15">
        <v>45</v>
      </c>
      <c r="B47" s="6" t="str">
        <f t="array" ref="B47">IFERROR(INDEX(조사표[],SMALL(IF((F$1=조사표[개체번호])*(I$1=조사표[줄기번호])*(A47=조사표[개화마디]),ROW(조사표[조사일자])-ROW(생육조사!$P$2)+1),1),2),"")</f>
        <v/>
      </c>
      <c r="C47" s="6" t="str">
        <f t="array" ref="C47">IFERROR(INDEX(조사표[],SMALL(IF((F$1=조사표[개체번호])*(I$1=조사표[줄기번호])*(A47=조사표[착과마디]),ROW(조사표[조사일자])-ROW(생육조사!$P$2)+1),1),2),"")</f>
        <v/>
      </c>
      <c r="D47" s="6" t="str">
        <f t="array" ref="D47">IFERROR(INDEX(조사표[],SMALL(IF((F$1=조사표[개체번호])*(I$1=조사표[줄기번호])*(A47=조사표[열매마디]),ROW(조사표[조사일자])-ROW(생육조사!$P$2)+1),1),2),"")</f>
        <v/>
      </c>
      <c r="E47" s="6" t="str">
        <f t="array" ref="E47">IFERROR(INDEX(조사표[],SMALL(IF((F$1=조사표[개체번호])*(I$1=조사표[줄기번호])*(A47=조사표[수확마디]),ROW(조사표[조사일자])-ROW(생육조사!$P$2)+1),1),2),"")</f>
        <v/>
      </c>
      <c r="F47" s="19"/>
      <c r="G47" s="19"/>
      <c r="H47" s="20"/>
      <c r="I47" s="20"/>
      <c r="J47" s="20"/>
      <c r="K47" s="86">
        <v>45</v>
      </c>
      <c r="L47" s="6" t="str">
        <f t="array" ref="L47">IFERROR(INDEX(조사표[],SMALL(IF((P$1=조사표[개체번호])*(S$1=조사표[줄기번호])*(K47=조사표[개화마디]),ROW(조사표[조사일자])-ROW(생육조사!$P$2)+1),1),2),"")</f>
        <v/>
      </c>
      <c r="M47" s="6" t="str">
        <f t="array" ref="M47">IFERROR(INDEX(조사표[],SMALL(IF((P$1=조사표[개체번호])*(S$1=조사표[줄기번호])*(K47=조사표[착과마디]),ROW(조사표[조사일자])-ROW(생육조사!$P$2)+1),1),2),"")</f>
        <v/>
      </c>
      <c r="N47" s="6" t="str">
        <f t="array" ref="N47">IFERROR(INDEX(조사표[],SMALL(IF((P$1=조사표[개체번호])*(S$1=조사표[줄기번호])*(K47=조사표[열매마디]),ROW(조사표[조사일자])-ROW(생육조사!$P$2)+1),1),2),"")</f>
        <v/>
      </c>
      <c r="O47" s="6" t="str">
        <f t="array" ref="O47">IFERROR(INDEX(조사표[],SMALL(IF((P$1=조사표[개체번호])*(S$1=조사표[줄기번호])*(K47=조사표[수확마디]),ROW(조사표[조사일자])-ROW(생육조사!$P$2)+1),1),2),"")</f>
        <v/>
      </c>
      <c r="P47" s="19"/>
      <c r="Q47" s="19"/>
      <c r="R47" s="20"/>
      <c r="S47" s="20"/>
      <c r="T47" s="20"/>
      <c r="U47" s="88">
        <v>45</v>
      </c>
      <c r="V47" s="87" t="str">
        <f t="array" ref="V47">IFERROR(INDEX(조사표[],SMALL(IF((Z$1=조사표[개체번호])*(AC$1=조사표[줄기번호])*(U47=조사표[개화마디]),ROW(조사표[조사일자])-ROW(생육조사!$P$2)+1),1),2),"")</f>
        <v/>
      </c>
      <c r="W47" s="87" t="str">
        <f t="array" ref="W47">IFERROR(INDEX(조사표[],SMALL(IF((Z$1=조사표[개체번호])*(AC$1=조사표[줄기번호])*(U47=조사표[착과마디]),ROW(조사표[조사일자])-ROW(생육조사!$P$2)+1),1),2),"")</f>
        <v/>
      </c>
      <c r="X47" s="87" t="str">
        <f t="array" ref="X47">IFERROR(INDEX(조사표[],SMALL(IF((Z$1=조사표[개체번호])*(AC$1=조사표[줄기번호])*(U47=조사표[열매마디]),ROW(조사표[조사일자])-ROW(생육조사!$P$2)+1),1),2),"")</f>
        <v/>
      </c>
      <c r="Y47" s="87" t="str">
        <f t="array" ref="Y47">IFERROR(INDEX(조사표[],SMALL(IF((Z$1=조사표[개체번호])*(AC$1=조사표[줄기번호])*(U47=조사표[수확마디]),ROW(조사표[조사일자])-ROW(생육조사!$P$2)+1),1),2),"")</f>
        <v/>
      </c>
      <c r="Z47" s="90"/>
      <c r="AA47" s="90"/>
      <c r="AB47" s="91"/>
      <c r="AC47" s="91"/>
      <c r="AD47" s="91"/>
      <c r="AE47" s="88">
        <v>45</v>
      </c>
      <c r="AF47" s="87" t="str">
        <f t="array" ref="AF47">IFERROR(INDEX(조사표[],SMALL(IF((AJ$1=조사표[개체번호])*(AM$1=조사표[줄기번호])*(AE47=조사표[개화마디]),ROW(조사표[조사일자])-ROW(생육조사!$P$2)+1),1),2),"")</f>
        <v/>
      </c>
      <c r="AG47" s="87" t="str">
        <f t="array" ref="AG47">IFERROR(INDEX(조사표[],SMALL(IF((AJ$1=조사표[개체번호])*(AM$1=조사표[줄기번호])*(AE47=조사표[착과마디]),ROW(조사표[조사일자])-ROW(생육조사!$P$2)+1),1),2),"")</f>
        <v/>
      </c>
      <c r="AH47" s="87" t="str">
        <f t="array" ref="AH47">IFERROR(INDEX(조사표[],SMALL(IF((AJ$1=조사표[개체번호])*(AM$1=조사표[줄기번호])*(AE47=조사표[열매마디]),ROW(조사표[조사일자])-ROW(생육조사!$P$2)+1),1),2),"")</f>
        <v/>
      </c>
      <c r="AI47" s="87" t="str">
        <f t="array" ref="AI47">IFERROR(INDEX(조사표[],SMALL(IF((AJ$1=조사표[개체번호])*(AM$1=조사표[줄기번호])*(AE47=조사표[수확마디]),ROW(조사표[조사일자])-ROW(생육조사!$P$2)+1),1),2),"")</f>
        <v/>
      </c>
      <c r="AJ47" s="90"/>
      <c r="AK47" s="90"/>
      <c r="AL47" s="91"/>
      <c r="AM47" s="91"/>
      <c r="AN47" s="91"/>
      <c r="AO47" s="88">
        <v>45</v>
      </c>
      <c r="AP47" s="87" t="str">
        <f t="array" ref="AP47">IFERROR(INDEX(조사표[],SMALL(IF((AT$1=조사표[개체번호])*(AW$1=조사표[줄기번호])*(AO47=조사표[개화마디]),ROW(조사표[조사일자])-ROW(생육조사!$P$2)+1),1),2),"")</f>
        <v/>
      </c>
      <c r="AQ47" s="87" t="str">
        <f t="array" ref="AQ47">IFERROR(INDEX(조사표[],SMALL(IF((AT$1=조사표[개체번호])*(AW$1=조사표[줄기번호])*(AO47=조사표[착과마디]),ROW(조사표[조사일자])-ROW(생육조사!$P$2)+1),1),2),"")</f>
        <v/>
      </c>
      <c r="AR47" s="87" t="str">
        <f t="array" ref="AR47">IFERROR(INDEX(조사표[],SMALL(IF((AT$1=조사표[개체번호])*(AW$1=조사표[줄기번호])*(AO47=조사표[열매마디]),ROW(조사표[조사일자])-ROW(생육조사!$P$2)+1),1),2),"")</f>
        <v/>
      </c>
      <c r="AS47" s="87" t="str">
        <f t="array" ref="AS47">IFERROR(INDEX(조사표[],SMALL(IF((AT$1=조사표[개체번호])*(AW$1=조사표[줄기번호])*(AO47=조사표[수확마디]),ROW(조사표[조사일자])-ROW(생육조사!$P$2)+1),1),2),"")</f>
        <v/>
      </c>
      <c r="AT47" s="90"/>
      <c r="AU47" s="90"/>
      <c r="AV47" s="91"/>
      <c r="AW47" s="91"/>
      <c r="AX47" s="91"/>
      <c r="AY47" s="88">
        <v>45</v>
      </c>
      <c r="AZ47" s="87" t="str">
        <f t="array" ref="AZ47">IFERROR(INDEX(조사표[],SMALL(IF((BD$1=조사표[개체번호])*(BG$1=조사표[줄기번호])*(AY47=조사표[개화마디]),ROW(조사표[조사일자])-ROW(생육조사!$P$2)+1),1),2),"")</f>
        <v/>
      </c>
      <c r="BA47" s="87" t="str">
        <f t="array" ref="BA47">IFERROR(INDEX(조사표[],SMALL(IF((BD$1=조사표[개체번호])*(BG$1=조사표[줄기번호])*(AY47=조사표[착과마디]),ROW(조사표[조사일자])-ROW(생육조사!$P$2)+1),1),2),"")</f>
        <v/>
      </c>
      <c r="BB47" s="87" t="str">
        <f t="array" ref="BB47">IFERROR(INDEX(조사표[],SMALL(IF((BD$1=조사표[개체번호])*(BG$1=조사표[줄기번호])*(AY47=조사표[열매마디]),ROW(조사표[조사일자])-ROW(생육조사!$P$2)+1),1),2),"")</f>
        <v/>
      </c>
      <c r="BC47" s="87" t="str">
        <f t="array" ref="BC47">IFERROR(INDEX(조사표[],SMALL(IF((BD$1=조사표[개체번호])*(BG$1=조사표[줄기번호])*(AY47=조사표[수확마디]),ROW(조사표[조사일자])-ROW(생육조사!$P$2)+1),1),2),"")</f>
        <v/>
      </c>
      <c r="BD47" s="90"/>
      <c r="BE47" s="90"/>
      <c r="BF47" s="91"/>
      <c r="BG47" s="91"/>
      <c r="BH47" s="91"/>
      <c r="BI47" s="88">
        <v>45</v>
      </c>
      <c r="BJ47" s="87" t="str">
        <f t="array" ref="BJ47">IFERROR(INDEX(조사표[],SMALL(IF((BN$1=조사표[개체번호])*(BQ$1=조사표[줄기번호])*(BI47=조사표[개화마디]),ROW(조사표[조사일자])-ROW(생육조사!$P$2)+1),1),2),"")</f>
        <v/>
      </c>
      <c r="BK47" s="87" t="str">
        <f t="array" ref="BK47">IFERROR(INDEX(조사표[],SMALL(IF((BN$1=조사표[개체번호])*(BQ$1=조사표[줄기번호])*(BI47=조사표[착과마디]),ROW(조사표[조사일자])-ROW(생육조사!$P$2)+1),1),2),"")</f>
        <v/>
      </c>
      <c r="BL47" s="87" t="str">
        <f t="array" ref="BL47">IFERROR(INDEX(조사표[],SMALL(IF((BN$1=조사표[개체번호])*(BQ$1=조사표[줄기번호])*(BI47=조사표[열매마디]),ROW(조사표[조사일자])-ROW(생육조사!$P$2)+1),1),2),"")</f>
        <v/>
      </c>
      <c r="BM47" s="87" t="str">
        <f t="array" ref="BM47">IFERROR(INDEX(조사표[],SMALL(IF((BN$1=조사표[개체번호])*(BQ$1=조사표[줄기번호])*(BI47=조사표[수확마디]),ROW(조사표[조사일자])-ROW(생육조사!$P$2)+1),1),2),"")</f>
        <v/>
      </c>
      <c r="BN47" s="90"/>
      <c r="BO47" s="90"/>
      <c r="BP47" s="91"/>
      <c r="BQ47" s="91"/>
      <c r="BR47" s="91"/>
      <c r="BS47" s="88">
        <v>45</v>
      </c>
      <c r="BT47" s="87" t="str">
        <f t="array" ref="BT47">IFERROR(INDEX(조사표[],SMALL(IF((BX$1=조사표[개체번호])*(CA$1=조사표[줄기번호])*(BS47=조사표[개화마디]),ROW(조사표[조사일자])-ROW(생육조사!$P$2)+1),1),2),"")</f>
        <v/>
      </c>
      <c r="BU47" s="87" t="str">
        <f t="array" ref="BU47">IFERROR(INDEX(조사표[],SMALL(IF((BX$1=조사표[개체번호])*(CA$1=조사표[줄기번호])*(BS47=조사표[착과마디]),ROW(조사표[조사일자])-ROW(생육조사!$P$2)+1),1),2),"")</f>
        <v/>
      </c>
      <c r="BV47" s="87" t="str">
        <f t="array" ref="BV47">IFERROR(INDEX(조사표[],SMALL(IF((BX$1=조사표[개체번호])*(CA$1=조사표[줄기번호])*(BS47=조사표[열매마디]),ROW(조사표[조사일자])-ROW(생육조사!$P$2)+1),1),2),"")</f>
        <v/>
      </c>
      <c r="BW47" s="87" t="str">
        <f t="array" ref="BW47">IFERROR(INDEX(조사표[],SMALL(IF((BX$1=조사표[개체번호])*(CA$1=조사표[줄기번호])*(BS47=조사표[수확마디]),ROW(조사표[조사일자])-ROW(생육조사!$P$2)+1),1),2),"")</f>
        <v/>
      </c>
      <c r="BX47" s="90"/>
      <c r="BY47" s="90"/>
      <c r="BZ47" s="91"/>
      <c r="CA47" s="91"/>
      <c r="CB47" s="91"/>
      <c r="CC47" s="88">
        <v>45</v>
      </c>
      <c r="CD47" s="87" t="str">
        <f t="array" ref="CD47">IFERROR(INDEX(조사표[],SMALL(IF((CH$1=조사표[개체번호])*(CK$1=조사표[줄기번호])*(CC47=조사표[개화마디]),ROW(조사표[조사일자])-ROW(생육조사!$P$2)+1),1),2),"")</f>
        <v/>
      </c>
      <c r="CE47" s="87" t="str">
        <f t="array" ref="CE47">IFERROR(INDEX(조사표[],SMALL(IF((CH$1=조사표[개체번호])*(CK$1=조사표[줄기번호])*(CC47=조사표[착과마디]),ROW(조사표[조사일자])-ROW(생육조사!$P$2)+1),1),2),"")</f>
        <v/>
      </c>
      <c r="CF47" s="87" t="str">
        <f t="array" ref="CF47">IFERROR(INDEX(조사표[],SMALL(IF((CH$1=조사표[개체번호])*(CK$1=조사표[줄기번호])*(CC47=조사표[열매마디]),ROW(조사표[조사일자])-ROW(생육조사!$P$2)+1),1),2),"")</f>
        <v/>
      </c>
      <c r="CG47" s="87" t="str">
        <f t="array" ref="CG47">IFERROR(INDEX(조사표[],SMALL(IF((CH$1=조사표[개체번호])*(CK$1=조사표[줄기번호])*(CC47=조사표[수확마디]),ROW(조사표[조사일자])-ROW(생육조사!$P$2)+1),1),2),"")</f>
        <v/>
      </c>
      <c r="CH47" s="90"/>
      <c r="CI47" s="90"/>
      <c r="CJ47" s="91"/>
      <c r="CK47" s="91"/>
      <c r="CL47" s="91"/>
      <c r="CM47" s="88">
        <v>45</v>
      </c>
      <c r="CN47" s="87" t="str">
        <f t="array" ref="CN47">IFERROR(INDEX(조사표[],SMALL(IF((CR$1=조사표[개체번호])*(CU$1=조사표[줄기번호])*(CM47=조사표[개화마디]),ROW(조사표[조사일자])-ROW(생육조사!$P$2)+1),1),2),"")</f>
        <v/>
      </c>
      <c r="CO47" s="87" t="str">
        <f t="array" ref="CO47">IFERROR(INDEX(조사표[],SMALL(IF((CR$1=조사표[개체번호])*(CU$1=조사표[줄기번호])*(CM47=조사표[착과마디]),ROW(조사표[조사일자])-ROW(생육조사!$P$2)+1),1),2),"")</f>
        <v/>
      </c>
      <c r="CP47" s="87" t="str">
        <f t="array" ref="CP47">IFERROR(INDEX(조사표[],SMALL(IF((CR$1=조사표[개체번호])*(CU$1=조사표[줄기번호])*(CM47=조사표[열매마디]),ROW(조사표[조사일자])-ROW(생육조사!$P$2)+1),1),2),"")</f>
        <v/>
      </c>
      <c r="CQ47" s="87" t="str">
        <f t="array" ref="CQ47">IFERROR(INDEX(조사표[],SMALL(IF((CR$1=조사표[개체번호])*(CU$1=조사표[줄기번호])*(CM47=조사표[수확마디]),ROW(조사표[조사일자])-ROW(생육조사!$P$2)+1),1),2),"")</f>
        <v/>
      </c>
      <c r="CR47" s="90"/>
      <c r="CS47" s="90"/>
      <c r="CT47" s="91"/>
      <c r="CU47" s="91"/>
      <c r="CV47" s="91"/>
      <c r="CW47" s="88">
        <v>45</v>
      </c>
      <c r="CX47" s="87" t="str">
        <f t="array" ref="CX47">IFERROR(INDEX(조사표[],SMALL(IF((DB$1=조사표[개체번호])*(DE$1=조사표[줄기번호])*(CW47=조사표[개화마디]),ROW(조사표[조사일자])-ROW(생육조사!$P$2)+1),1),2),"")</f>
        <v/>
      </c>
      <c r="CY47" s="87" t="str">
        <f t="array" ref="CY47">IFERROR(INDEX(조사표[],SMALL(IF((DB$1=조사표[개체번호])*(DE$1=조사표[줄기번호])*(CW47=조사표[착과마디]),ROW(조사표[조사일자])-ROW(생육조사!$P$2)+1),1),2),"")</f>
        <v/>
      </c>
      <c r="CZ47" s="87" t="str">
        <f t="array" ref="CZ47">IFERROR(INDEX(조사표[],SMALL(IF((DB$1=조사표[개체번호])*(DE$1=조사표[줄기번호])*(CW47=조사표[열매마디]),ROW(조사표[조사일자])-ROW(생육조사!$P$2)+1),1),2),"")</f>
        <v/>
      </c>
      <c r="DA47" s="87" t="str">
        <f t="array" ref="DA47">IFERROR(INDEX(조사표[],SMALL(IF((DB$1=조사표[개체번호])*(DE$1=조사표[줄기번호])*(CW47=조사표[수확마디]),ROW(조사표[조사일자])-ROW(생육조사!$P$2)+1),1),2),"")</f>
        <v/>
      </c>
      <c r="DB47" s="90"/>
      <c r="DC47" s="90"/>
      <c r="DD47" s="91"/>
      <c r="DE47" s="91"/>
      <c r="DF47" s="91"/>
      <c r="DG47" s="88">
        <v>45</v>
      </c>
      <c r="DH47" s="87" t="str">
        <f t="array" ref="DH47">IFERROR(INDEX(조사표[],SMALL(IF((DL$1=조사표[개체번호])*(DO$1=조사표[줄기번호])*(DG47=조사표[개화마디]),ROW(조사표[조사일자])-ROW(생육조사!$P$2)+1),1),2),"")</f>
        <v/>
      </c>
      <c r="DI47" s="87" t="str">
        <f t="array" ref="DI47">IFERROR(INDEX(조사표[],SMALL(IF((DL$1=조사표[개체번호])*(DO$1=조사표[줄기번호])*(DG47=조사표[착과마디]),ROW(조사표[조사일자])-ROW(생육조사!$P$2)+1),1),2),"")</f>
        <v/>
      </c>
      <c r="DJ47" s="87" t="str">
        <f t="array" ref="DJ47">IFERROR(INDEX(조사표[],SMALL(IF((DL$1=조사표[개체번호])*(DO$1=조사표[줄기번호])*(DG47=조사표[열매마디]),ROW(조사표[조사일자])-ROW(생육조사!$P$2)+1),1),2),"")</f>
        <v/>
      </c>
      <c r="DK47" s="87" t="str">
        <f t="array" ref="DK47">IFERROR(INDEX(조사표[],SMALL(IF((DL$1=조사표[개체번호])*(DO$1=조사표[줄기번호])*(DG47=조사표[수확마디]),ROW(조사표[조사일자])-ROW(생육조사!$P$2)+1),1),2),"")</f>
        <v/>
      </c>
      <c r="DL47" s="90"/>
      <c r="DM47" s="90"/>
      <c r="DN47" s="91"/>
      <c r="DO47" s="91"/>
      <c r="DP47" s="91"/>
      <c r="DQ47" s="88">
        <v>45</v>
      </c>
      <c r="DR47" s="87" t="str">
        <f t="array" ref="DR47">IFERROR(INDEX(조사표[],SMALL(IF((DV$1=조사표[개체번호])*(DY$1=조사표[줄기번호])*(DQ47=조사표[개화마디]),ROW(조사표[조사일자])-ROW(생육조사!$P$2)+1),1),2),"")</f>
        <v/>
      </c>
      <c r="DS47" s="87" t="str">
        <f t="array" ref="DS47">IFERROR(INDEX(조사표[],SMALL(IF((DV$1=조사표[개체번호])*(DY$1=조사표[줄기번호])*(DQ47=조사표[착과마디]),ROW(조사표[조사일자])-ROW(생육조사!$P$2)+1),1),2),"")</f>
        <v/>
      </c>
      <c r="DT47" s="87" t="str">
        <f t="array" ref="DT47">IFERROR(INDEX(조사표[],SMALL(IF((DV$1=조사표[개체번호])*(DY$1=조사표[줄기번호])*(DQ47=조사표[열매마디]),ROW(조사표[조사일자])-ROW(생육조사!$P$2)+1),1),2),"")</f>
        <v/>
      </c>
      <c r="DU47" s="87" t="str">
        <f t="array" ref="DU47">IFERROR(INDEX(조사표[],SMALL(IF((DV$1=조사표[개체번호])*(DY$1=조사표[줄기번호])*(DQ47=조사표[수확마디]),ROW(조사표[조사일자])-ROW(생육조사!$P$2)+1),1),2),"")</f>
        <v/>
      </c>
      <c r="DV47" s="90"/>
      <c r="DW47" s="90"/>
      <c r="DX47" s="91"/>
      <c r="DY47" s="91"/>
      <c r="DZ47" s="91"/>
      <c r="EA47" s="88">
        <v>45</v>
      </c>
      <c r="EB47" s="87" t="str">
        <f t="array" ref="EB47">IFERROR(INDEX(조사표[],SMALL(IF((EF$1=조사표[개체번호])*(EI$1=조사표[줄기번호])*(EA47=조사표[개화마디]),ROW(조사표[조사일자])-ROW(생육조사!$P$2)+1),1),2),"")</f>
        <v/>
      </c>
      <c r="EC47" s="87" t="str">
        <f t="array" ref="EC47">IFERROR(INDEX(조사표[],SMALL(IF((EF$1=조사표[개체번호])*(EI$1=조사표[줄기번호])*(EA47=조사표[착과마디]),ROW(조사표[조사일자])-ROW(생육조사!$P$2)+1),1),2),"")</f>
        <v/>
      </c>
      <c r="ED47" s="87" t="str">
        <f t="array" ref="ED47">IFERROR(INDEX(조사표[],SMALL(IF((EF$1=조사표[개체번호])*(EI$1=조사표[줄기번호])*(EA47=조사표[열매마디]),ROW(조사표[조사일자])-ROW(생육조사!$P$2)+1),1),2),"")</f>
        <v/>
      </c>
      <c r="EE47" s="87" t="str">
        <f t="array" ref="EE47">IFERROR(INDEX(조사표[],SMALL(IF((EF$1=조사표[개체번호])*(EI$1=조사표[줄기번호])*(EA47=조사표[수확마디]),ROW(조사표[조사일자])-ROW(생육조사!$P$2)+1),1),2),"")</f>
        <v/>
      </c>
      <c r="EF47" s="90"/>
      <c r="EG47" s="90"/>
      <c r="EH47" s="91"/>
      <c r="EI47" s="91"/>
      <c r="EJ47" s="91"/>
      <c r="EK47" s="88">
        <v>45</v>
      </c>
      <c r="EL47" s="87" t="str">
        <f t="array" ref="EL47">IFERROR(INDEX(조사표[],SMALL(IF((EP$1=조사표[개체번호])*(ES$1=조사표[줄기번호])*(EK47=조사표[개화마디]),ROW(조사표[조사일자])-ROW(생육조사!$P$2)+1),1),2),"")</f>
        <v/>
      </c>
      <c r="EM47" s="87" t="str">
        <f t="array" ref="EM47">IFERROR(INDEX(조사표[],SMALL(IF((EP$1=조사표[개체번호])*(ES$1=조사표[줄기번호])*(EK47=조사표[착과마디]),ROW(조사표[조사일자])-ROW(생육조사!$P$2)+1),1),2),"")</f>
        <v/>
      </c>
      <c r="EN47" s="87" t="str">
        <f t="array" ref="EN47">IFERROR(INDEX(조사표[],SMALL(IF((EP$1=조사표[개체번호])*(ES$1=조사표[줄기번호])*(EK47=조사표[열매마디]),ROW(조사표[조사일자])-ROW(생육조사!$P$2)+1),1),2),"")</f>
        <v/>
      </c>
      <c r="EO47" s="87" t="str">
        <f t="array" ref="EO47">IFERROR(INDEX(조사표[],SMALL(IF((EP$1=조사표[개체번호])*(ES$1=조사표[줄기번호])*(EK47=조사표[수확마디]),ROW(조사표[조사일자])-ROW(생육조사!$P$2)+1),1),2),"")</f>
        <v/>
      </c>
      <c r="EP47" s="90"/>
      <c r="EQ47" s="90"/>
      <c r="ER47" s="91"/>
      <c r="ES47" s="91"/>
      <c r="ET47" s="91"/>
      <c r="EU47" s="88">
        <v>45</v>
      </c>
      <c r="EV47" s="87" t="str">
        <f t="array" ref="EV47">IFERROR(INDEX(조사표[],SMALL(IF((EZ$1=조사표[개체번호])*(FC$1=조사표[줄기번호])*(EU47=조사표[개화마디]),ROW(조사표[조사일자])-ROW(생육조사!$P$2)+1),1),2),"")</f>
        <v/>
      </c>
      <c r="EW47" s="87" t="str">
        <f t="array" ref="EW47">IFERROR(INDEX(조사표[],SMALL(IF((EZ$1=조사표[개체번호])*(FC$1=조사표[줄기번호])*(EU47=조사표[착과마디]),ROW(조사표[조사일자])-ROW(생육조사!$P$2)+1),1),2),"")</f>
        <v/>
      </c>
      <c r="EX47" s="87" t="str">
        <f t="array" ref="EX47">IFERROR(INDEX(조사표[],SMALL(IF((EZ$1=조사표[개체번호])*(FC$1=조사표[줄기번호])*(EU47=조사표[열매마디]),ROW(조사표[조사일자])-ROW(생육조사!$P$2)+1),1),2),"")</f>
        <v/>
      </c>
      <c r="EY47" s="87" t="str">
        <f t="array" ref="EY47">IFERROR(INDEX(조사표[],SMALL(IF((EZ$1=조사표[개체번호])*(FC$1=조사표[줄기번호])*(EU47=조사표[수확마디]),ROW(조사표[조사일자])-ROW(생육조사!$P$2)+1),1),2),"")</f>
        <v/>
      </c>
      <c r="EZ47" s="90"/>
      <c r="FA47" s="90"/>
      <c r="FB47" s="91"/>
      <c r="FC47" s="91"/>
      <c r="FD47" s="91"/>
      <c r="FE47" s="88">
        <v>45</v>
      </c>
      <c r="FF47" s="87" t="str">
        <f t="array" ref="FF47">IFERROR(INDEX(조사표[],SMALL(IF((FJ$1=조사표[개체번호])*(FM$1=조사표[줄기번호])*(FE47=조사표[개화마디]),ROW(조사표[조사일자])-ROW(생육조사!$P$2)+1),1),2),"")</f>
        <v/>
      </c>
      <c r="FG47" s="87" t="str">
        <f t="array" ref="FG47">IFERROR(INDEX(조사표[],SMALL(IF((FJ$1=조사표[개체번호])*(FM$1=조사표[줄기번호])*(FE47=조사표[착과마디]),ROW(조사표[조사일자])-ROW(생육조사!$P$2)+1),1),2),"")</f>
        <v/>
      </c>
      <c r="FH47" s="87" t="str">
        <f t="array" ref="FH47">IFERROR(INDEX(조사표[],SMALL(IF((FJ$1=조사표[개체번호])*(FM$1=조사표[줄기번호])*(FE47=조사표[열매마디]),ROW(조사표[조사일자])-ROW(생육조사!$P$2)+1),1),2),"")</f>
        <v/>
      </c>
      <c r="FI47" s="87" t="str">
        <f t="array" ref="FI47">IFERROR(INDEX(조사표[],SMALL(IF((FJ$1=조사표[개체번호])*(FM$1=조사표[줄기번호])*(FE47=조사표[수확마디]),ROW(조사표[조사일자])-ROW(생육조사!$P$2)+1),1),2),"")</f>
        <v/>
      </c>
      <c r="FJ47" s="90"/>
      <c r="FK47" s="90"/>
      <c r="FL47" s="91"/>
      <c r="FM47" s="91"/>
      <c r="FN47" s="91"/>
      <c r="FO47" s="88">
        <v>45</v>
      </c>
      <c r="FP47" s="87" t="str">
        <f t="array" ref="FP47">IFERROR(INDEX(조사표[],SMALL(IF((FT$1=조사표[개체번호])*(FW$1=조사표[줄기번호])*(FO47=조사표[개화마디]),ROW(조사표[조사일자])-ROW(생육조사!$P$2)+1),1),2),"")</f>
        <v/>
      </c>
      <c r="FQ47" s="87" t="str">
        <f t="array" ref="FQ47">IFERROR(INDEX(조사표[],SMALL(IF((FT$1=조사표[개체번호])*(FW$1=조사표[줄기번호])*(FO47=조사표[착과마디]),ROW(조사표[조사일자])-ROW(생육조사!$P$2)+1),1),2),"")</f>
        <v/>
      </c>
      <c r="FR47" s="87" t="str">
        <f t="array" ref="FR47">IFERROR(INDEX(조사표[],SMALL(IF((FT$1=조사표[개체번호])*(FW$1=조사표[줄기번호])*(FO47=조사표[열매마디]),ROW(조사표[조사일자])-ROW(생육조사!$P$2)+1),1),2),"")</f>
        <v/>
      </c>
      <c r="FS47" s="87" t="str">
        <f t="array" ref="FS47">IFERROR(INDEX(조사표[],SMALL(IF((FT$1=조사표[개체번호])*(FW$1=조사표[줄기번호])*(FO47=조사표[수확마디]),ROW(조사표[조사일자])-ROW(생육조사!$P$2)+1),1),2),"")</f>
        <v/>
      </c>
      <c r="FT47" s="90"/>
      <c r="FU47" s="90"/>
      <c r="FV47" s="91"/>
      <c r="FW47" s="91"/>
      <c r="FX47" s="91"/>
      <c r="FY47" s="88">
        <v>45</v>
      </c>
      <c r="FZ47" s="87" t="str">
        <f t="array" ref="FZ47">IFERROR(INDEX(조사표[],SMALL(IF((GD$1=조사표[개체번호])*(GG$1=조사표[줄기번호])*(FY47=조사표[개화마디]),ROW(조사표[조사일자])-ROW(생육조사!$P$2)+1),1),2),"")</f>
        <v/>
      </c>
      <c r="GA47" s="87" t="str">
        <f t="array" ref="GA47">IFERROR(INDEX(조사표[],SMALL(IF((GD$1=조사표[개체번호])*(GG$1=조사표[줄기번호])*(FY47=조사표[착과마디]),ROW(조사표[조사일자])-ROW(생육조사!$P$2)+1),1),2),"")</f>
        <v/>
      </c>
      <c r="GB47" s="87" t="str">
        <f t="array" ref="GB47">IFERROR(INDEX(조사표[],SMALL(IF((GD$1=조사표[개체번호])*(GG$1=조사표[줄기번호])*(FY47=조사표[열매마디]),ROW(조사표[조사일자])-ROW(생육조사!$P$2)+1),1),2),"")</f>
        <v/>
      </c>
      <c r="GC47" s="87" t="str">
        <f t="array" ref="GC47">IFERROR(INDEX(조사표[],SMALL(IF((GD$1=조사표[개체번호])*(GG$1=조사표[줄기번호])*(FY47=조사표[수확마디]),ROW(조사표[조사일자])-ROW(생육조사!$P$2)+1),1),2),"")</f>
        <v/>
      </c>
      <c r="GD47" s="90"/>
      <c r="GE47" s="90"/>
      <c r="GF47" s="91"/>
      <c r="GG47" s="91"/>
      <c r="GH47" s="91"/>
      <c r="GI47" s="88">
        <v>45</v>
      </c>
      <c r="GJ47" s="87" t="str">
        <f t="array" ref="GJ47">IFERROR(INDEX(조사표[],SMALL(IF((GN$1=조사표[개체번호])*(GQ$1=조사표[줄기번호])*(GI47=조사표[개화마디]),ROW(조사표[조사일자])-ROW(생육조사!$P$2)+1),1),2),"")</f>
        <v/>
      </c>
      <c r="GK47" s="87" t="str">
        <f t="array" ref="GK47">IFERROR(INDEX(조사표[],SMALL(IF((GN$1=조사표[개체번호])*(GQ$1=조사표[줄기번호])*(GI47=조사표[착과마디]),ROW(조사표[조사일자])-ROW(생육조사!$P$2)+1),1),2),"")</f>
        <v/>
      </c>
      <c r="GL47" s="87" t="str">
        <f t="array" ref="GL47">IFERROR(INDEX(조사표[],SMALL(IF((GN$1=조사표[개체번호])*(GQ$1=조사표[줄기번호])*(GI47=조사표[열매마디]),ROW(조사표[조사일자])-ROW(생육조사!$P$2)+1),1),2),"")</f>
        <v/>
      </c>
      <c r="GM47" s="87" t="str">
        <f t="array" ref="GM47">IFERROR(INDEX(조사표[],SMALL(IF((GN$1=조사표[개체번호])*(GQ$1=조사표[줄기번호])*(GI47=조사표[수확마디]),ROW(조사표[조사일자])-ROW(생육조사!$P$2)+1),1),2),"")</f>
        <v/>
      </c>
      <c r="GN47" s="90"/>
      <c r="GO47" s="90"/>
      <c r="GP47" s="91"/>
      <c r="GQ47" s="91"/>
      <c r="GR47" s="91"/>
      <c r="GS47" s="88">
        <v>45</v>
      </c>
      <c r="GT47" s="87" t="str">
        <f t="array" ref="GT47">IFERROR(INDEX(조사표[],SMALL(IF((GX$1=조사표[개체번호])*(HA$1=조사표[줄기번호])*(GS47=조사표[개화마디]),ROW(조사표[조사일자])-ROW(생육조사!$P$2)+1),1),2),"")</f>
        <v/>
      </c>
      <c r="GU47" s="87" t="str">
        <f t="array" ref="GU47">IFERROR(INDEX(조사표[],SMALL(IF((GX$1=조사표[개체번호])*(HA$1=조사표[줄기번호])*(GS47=조사표[착과마디]),ROW(조사표[조사일자])-ROW(생육조사!$P$2)+1),1),2),"")</f>
        <v/>
      </c>
      <c r="GV47" s="87" t="str">
        <f t="array" ref="GV47">IFERROR(INDEX(조사표[],SMALL(IF((GX$1=조사표[개체번호])*(HA$1=조사표[줄기번호])*(GS47=조사표[열매마디]),ROW(조사표[조사일자])-ROW(생육조사!$P$2)+1),1),2),"")</f>
        <v/>
      </c>
      <c r="GW47" s="87" t="str">
        <f t="array" ref="GW47">IFERROR(INDEX(조사표[],SMALL(IF((GX$1=조사표[개체번호])*(HA$1=조사표[줄기번호])*(GS47=조사표[수확마디]),ROW(조사표[조사일자])-ROW(생육조사!$P$2)+1),1),2),"")</f>
        <v/>
      </c>
      <c r="GX47" s="90"/>
      <c r="GY47" s="90"/>
      <c r="GZ47" s="91"/>
      <c r="HA47" s="91"/>
      <c r="HB47" s="91"/>
      <c r="HC47" s="88">
        <v>45</v>
      </c>
      <c r="HD47" s="87" t="str">
        <f t="array" ref="HD47">IFERROR(INDEX(조사표[],SMALL(IF((HH$1=조사표[개체번호])*(HK$1=조사표[줄기번호])*(HC47=조사표[개화마디]),ROW(조사표[조사일자])-ROW(생육조사!$P$2)+1),1),2),"")</f>
        <v/>
      </c>
      <c r="HE47" s="87" t="str">
        <f t="array" ref="HE47">IFERROR(INDEX(조사표[],SMALL(IF((HH$1=조사표[개체번호])*(HK$1=조사표[줄기번호])*(HC47=조사표[착과마디]),ROW(조사표[조사일자])-ROW(생육조사!$P$2)+1),1),2),"")</f>
        <v/>
      </c>
      <c r="HF47" s="87" t="str">
        <f t="array" ref="HF47">IFERROR(INDEX(조사표[],SMALL(IF((HH$1=조사표[개체번호])*(HK$1=조사표[줄기번호])*(HC47=조사표[열매마디]),ROW(조사표[조사일자])-ROW(생육조사!$P$2)+1),1),2),"")</f>
        <v/>
      </c>
      <c r="HG47" s="87" t="str">
        <f t="array" ref="HG47">IFERROR(INDEX(조사표[],SMALL(IF((HH$1=조사표[개체번호])*(HK$1=조사표[줄기번호])*(HC47=조사표[수확마디]),ROW(조사표[조사일자])-ROW(생육조사!$P$2)+1),1),2),"")</f>
        <v/>
      </c>
      <c r="HH47" s="90"/>
      <c r="HI47" s="90"/>
      <c r="HJ47" s="91"/>
      <c r="HK47" s="91"/>
      <c r="HL47" s="91"/>
      <c r="HM47" s="93">
        <v>45</v>
      </c>
      <c r="HN47" s="87" t="str">
        <f t="array" ref="HN47">IFERROR(INDEX(조사표[],SMALL(IF((HR$1=조사표[개체번호])*(HU$1=조사표[줄기번호])*(HM47=조사표[개화마디]),ROW(조사표[조사일자])-ROW(생육조사!$P$2)+1),1),2),"")</f>
        <v/>
      </c>
      <c r="HO47" s="87" t="str">
        <f t="array" ref="HO47">IFERROR(INDEX(조사표[],SMALL(IF((HR$1=조사표[개체번호])*(HU$1=조사표[줄기번호])*(HM47=조사표[착과마디]),ROW(조사표[조사일자])-ROW(생육조사!$P$2)+1),1),2),"")</f>
        <v/>
      </c>
      <c r="HP47" s="87" t="str">
        <f t="array" ref="HP47">IFERROR(INDEX(조사표[],SMALL(IF((HR$1=조사표[개체번호])*(HU$1=조사표[줄기번호])*(HM47=조사표[열매마디]),ROW(조사표[조사일자])-ROW(생육조사!$P$2)+1),1),2),"")</f>
        <v/>
      </c>
      <c r="HQ47" s="87" t="str">
        <f t="array" ref="HQ47">IFERROR(INDEX(조사표[],SMALL(IF((HR$1=조사표[개체번호])*(HU$1=조사표[줄기번호])*(HM47=조사표[수확마디]),ROW(조사표[조사일자])-ROW(생육조사!$P$2)+1),1),2),"")</f>
        <v/>
      </c>
      <c r="HR47" s="90"/>
      <c r="HS47" s="90"/>
      <c r="HT47" s="91"/>
      <c r="HU47" s="91"/>
      <c r="HV47" s="91"/>
      <c r="HW47" s="93">
        <v>45</v>
      </c>
      <c r="HX47" s="87" t="str">
        <f t="array" ref="HX47">IFERROR(INDEX(조사표[],SMALL(IF((IB$1=조사표[개체번호])*(IE$1=조사표[줄기번호])*(HW47=조사표[개화마디]),ROW(조사표[조사일자])-ROW(생육조사!$P$2)+1),1),2),"")</f>
        <v/>
      </c>
      <c r="HY47" s="87" t="str">
        <f t="array" ref="HY47">IFERROR(INDEX(조사표[],SMALL(IF((IB$1=조사표[개체번호])*(IE$1=조사표[줄기번호])*(HW47=조사표[착과마디]),ROW(조사표[조사일자])-ROW(생육조사!$P$2)+1),1),2),"")</f>
        <v/>
      </c>
      <c r="HZ47" s="87" t="str">
        <f t="array" ref="HZ47">IFERROR(INDEX(조사표[],SMALL(IF((IB$1=조사표[개체번호])*(IE$1=조사표[줄기번호])*(HW47=조사표[열매마디]),ROW(조사표[조사일자])-ROW(생육조사!$P$2)+1),1),2),"")</f>
        <v/>
      </c>
      <c r="IA47" s="87" t="str">
        <f t="array" ref="IA47">IFERROR(INDEX(조사표[],SMALL(IF((IB$1=조사표[개체번호])*(IE$1=조사표[줄기번호])*(HW47=조사표[수확마디]),ROW(조사표[조사일자])-ROW(생육조사!$P$2)+1),1),2),"")</f>
        <v/>
      </c>
      <c r="IB47" s="90"/>
      <c r="IC47" s="90"/>
      <c r="ID47" s="91"/>
      <c r="IE47" s="91"/>
      <c r="IF47" s="91"/>
      <c r="IG47" s="93">
        <v>45</v>
      </c>
      <c r="IH47" s="87" t="str">
        <f t="array" ref="IH47">IFERROR(INDEX(조사표[],SMALL(IF((IL$1=조사표[개체번호])*(IO$1=조사표[줄기번호])*(IG47=조사표[개화마디]),ROW(조사표[조사일자])-ROW(생육조사!$P$2)+1),1),2),"")</f>
        <v/>
      </c>
      <c r="II47" s="87" t="str">
        <f t="array" ref="II47">IFERROR(INDEX(조사표[],SMALL(IF((IL$1=조사표[개체번호])*(IO$1=조사표[줄기번호])*(IG47=조사표[착과마디]),ROW(조사표[조사일자])-ROW(생육조사!$P$2)+1),1),2),"")</f>
        <v/>
      </c>
      <c r="IJ47" s="87" t="str">
        <f t="array" ref="IJ47">IFERROR(INDEX(조사표[],SMALL(IF((IL$1=조사표[개체번호])*(IO$1=조사표[줄기번호])*(IG47=조사표[열매마디]),ROW(조사표[조사일자])-ROW(생육조사!$P$2)+1),1),2),"")</f>
        <v/>
      </c>
      <c r="IK47" s="87" t="str">
        <f t="array" ref="IK47">IFERROR(INDEX(조사표[],SMALL(IF((IL$1=조사표[개체번호])*(IO$1=조사표[줄기번호])*(IG47=조사표[수확마디]),ROW(조사표[조사일자])-ROW(생육조사!$P$2)+1),1),2),"")</f>
        <v/>
      </c>
      <c r="IL47" s="90"/>
      <c r="IM47" s="90"/>
      <c r="IN47" s="91"/>
      <c r="IO47" s="91"/>
      <c r="IP47" s="91"/>
      <c r="IQ47" s="93">
        <v>45</v>
      </c>
      <c r="IR47" s="87" t="str">
        <f t="array" ref="IR47">IFERROR(INDEX(조사표[],SMALL(IF((IV$1=조사표[개체번호])*(IY$1=조사표[줄기번호])*(IQ47=조사표[개화마디]),ROW(조사표[조사일자])-ROW(생육조사!$P$2)+1),1),2),"")</f>
        <v/>
      </c>
      <c r="IS47" s="87" t="str">
        <f t="array" ref="IS47">IFERROR(INDEX(조사표[],SMALL(IF((IV$1=조사표[개체번호])*(IY$1=조사표[줄기번호])*(IQ47=조사표[착과마디]),ROW(조사표[조사일자])-ROW(생육조사!$P$2)+1),1),2),"")</f>
        <v/>
      </c>
      <c r="IT47" s="87" t="str">
        <f t="array" ref="IT47">IFERROR(INDEX(조사표[],SMALL(IF((IV$1=조사표[개체번호])*(IY$1=조사표[줄기번호])*(IQ47=조사표[열매마디]),ROW(조사표[조사일자])-ROW(생육조사!$P$2)+1),1),2),"")</f>
        <v/>
      </c>
      <c r="IU47" s="87" t="str">
        <f t="array" ref="IU47">IFERROR(INDEX(조사표[],SMALL(IF((IV$1=조사표[개체번호])*(IY$1=조사표[줄기번호])*(IQ47=조사표[수확마디]),ROW(조사표[조사일자])-ROW(생육조사!$P$2)+1),1),2),"")</f>
        <v/>
      </c>
      <c r="IV47" s="90"/>
      <c r="IW47" s="90"/>
      <c r="IX47" s="91"/>
      <c r="IY47" s="91"/>
      <c r="IZ47" s="91"/>
      <c r="JA47" s="93">
        <v>45</v>
      </c>
      <c r="JB47" s="87" t="str">
        <f t="array" ref="JB47">IFERROR(INDEX(조사표[],SMALL(IF((JF$1=조사표[개체번호])*(JI$1=조사표[줄기번호])*(JA47=조사표[개화마디]),ROW(조사표[조사일자])-ROW(생육조사!$P$2)+1),1),2),"")</f>
        <v/>
      </c>
      <c r="JC47" s="87" t="str">
        <f t="array" ref="JC47">IFERROR(INDEX(조사표[],SMALL(IF((JF$1=조사표[개체번호])*(JI$1=조사표[줄기번호])*(JA47=조사표[착과마디]),ROW(조사표[조사일자])-ROW(생육조사!$P$2)+1),1),2),"")</f>
        <v/>
      </c>
      <c r="JD47" s="87" t="str">
        <f t="array" ref="JD47">IFERROR(INDEX(조사표[],SMALL(IF((JF$1=조사표[개체번호])*(JI$1=조사표[줄기번호])*(JA47=조사표[열매마디]),ROW(조사표[조사일자])-ROW(생육조사!$P$2)+1),1),2),"")</f>
        <v/>
      </c>
      <c r="JE47" s="87" t="str">
        <f t="array" ref="JE47">IFERROR(INDEX(조사표[],SMALL(IF((JF$1=조사표[개체번호])*(JI$1=조사표[줄기번호])*(JA47=조사표[수확마디]),ROW(조사표[조사일자])-ROW(생육조사!$P$2)+1),1),2),"")</f>
        <v/>
      </c>
      <c r="JF47" s="90"/>
      <c r="JG47" s="90"/>
      <c r="JH47" s="91"/>
      <c r="JI47" s="91"/>
      <c r="JJ47" s="91"/>
      <c r="JK47" s="93">
        <v>45</v>
      </c>
      <c r="JL47" s="87" t="str">
        <f t="array" ref="JL47">IFERROR(INDEX(조사표[],SMALL(IF((JP$1=조사표[개체번호])*(JS$1=조사표[줄기번호])*(JK47=조사표[개화마디]),ROW(조사표[조사일자])-ROW(생육조사!$P$2)+1),1),2),"")</f>
        <v/>
      </c>
      <c r="JM47" s="87" t="str">
        <f t="array" ref="JM47">IFERROR(INDEX(조사표[],SMALL(IF((JP$1=조사표[개체번호])*(JS$1=조사표[줄기번호])*(JK47=조사표[착과마디]),ROW(조사표[조사일자])-ROW(생육조사!$P$2)+1),1),2),"")</f>
        <v/>
      </c>
      <c r="JN47" s="87" t="str">
        <f t="array" ref="JN47">IFERROR(INDEX(조사표[],SMALL(IF((JP$1=조사표[개체번호])*(JS$1=조사표[줄기번호])*(JK47=조사표[열매마디]),ROW(조사표[조사일자])-ROW(생육조사!$P$2)+1),1),2),"")</f>
        <v/>
      </c>
      <c r="JO47" s="87" t="str">
        <f t="array" ref="JO47">IFERROR(INDEX(조사표[],SMALL(IF((JP$1=조사표[개체번호])*(JS$1=조사표[줄기번호])*(JK47=조사표[수확마디]),ROW(조사표[조사일자])-ROW(생육조사!$P$2)+1),1),2),"")</f>
        <v/>
      </c>
      <c r="JP47" s="90"/>
      <c r="JQ47" s="90"/>
      <c r="JR47" s="91"/>
      <c r="JS47" s="91"/>
      <c r="JT47" s="91"/>
      <c r="JU47" s="93">
        <v>45</v>
      </c>
      <c r="JV47" s="87" t="str">
        <f t="array" ref="JV47">IFERROR(INDEX(조사표[],SMALL(IF((JZ$1=조사표[개체번호])*(KC$1=조사표[줄기번호])*(JU47=조사표[개화마디]),ROW(조사표[조사일자])-ROW(생육조사!$P$2)+1),1),2),"")</f>
        <v/>
      </c>
      <c r="JW47" s="87" t="str">
        <f t="array" ref="JW47">IFERROR(INDEX(조사표[],SMALL(IF((JZ$1=조사표[개체번호])*(KC$1=조사표[줄기번호])*(JU47=조사표[착과마디]),ROW(조사표[조사일자])-ROW(생육조사!$P$2)+1),1),2),"")</f>
        <v/>
      </c>
      <c r="JX47" s="87" t="str">
        <f t="array" ref="JX47">IFERROR(INDEX(조사표[],SMALL(IF((JZ$1=조사표[개체번호])*(KC$1=조사표[줄기번호])*(JU47=조사표[열매마디]),ROW(조사표[조사일자])-ROW(생육조사!$P$2)+1),1),2),"")</f>
        <v/>
      </c>
      <c r="JY47" s="87" t="str">
        <f t="array" ref="JY47">IFERROR(INDEX(조사표[],SMALL(IF((JZ$1=조사표[개체번호])*(KC$1=조사표[줄기번호])*(JU47=조사표[수확마디]),ROW(조사표[조사일자])-ROW(생육조사!$P$2)+1),1),2),"")</f>
        <v/>
      </c>
      <c r="JZ47" s="90"/>
      <c r="KA47" s="90"/>
      <c r="KB47" s="91"/>
      <c r="KC47" s="91"/>
      <c r="KD47" s="91"/>
      <c r="KE47" s="93">
        <v>45</v>
      </c>
      <c r="KF47" s="87" t="str">
        <f t="array" ref="KF47">IFERROR(INDEX(조사표[],SMALL(IF((KJ$1=조사표[개체번호])*(KM$1=조사표[줄기번호])*(KE47=조사표[개화마디]),ROW(조사표[조사일자])-ROW(생육조사!$P$2)+1),1),2),"")</f>
        <v/>
      </c>
      <c r="KG47" s="87" t="str">
        <f t="array" ref="KG47">IFERROR(INDEX(조사표[],SMALL(IF((KJ$1=조사표[개체번호])*(KM$1=조사표[줄기번호])*(KE47=조사표[착과마디]),ROW(조사표[조사일자])-ROW(생육조사!$P$2)+1),1),2),"")</f>
        <v/>
      </c>
      <c r="KH47" s="87" t="str">
        <f t="array" ref="KH47">IFERROR(INDEX(조사표[],SMALL(IF((KJ$1=조사표[개체번호])*(KM$1=조사표[줄기번호])*(KE47=조사표[열매마디]),ROW(조사표[조사일자])-ROW(생육조사!$P$2)+1),1),2),"")</f>
        <v/>
      </c>
      <c r="KI47" s="87" t="str">
        <f t="array" ref="KI47">IFERROR(INDEX(조사표[],SMALL(IF((KJ$1=조사표[개체번호])*(KM$1=조사표[줄기번호])*(KE47=조사표[수확마디]),ROW(조사표[조사일자])-ROW(생육조사!$P$2)+1),1),2),"")</f>
        <v/>
      </c>
      <c r="KJ47" s="90"/>
      <c r="KK47" s="90"/>
      <c r="KL47" s="91"/>
      <c r="KM47" s="91"/>
      <c r="KN47" s="91"/>
    </row>
    <row r="48" spans="1:300">
      <c r="A48" s="15">
        <v>46</v>
      </c>
      <c r="B48" s="6" t="str">
        <f t="array" ref="B48">IFERROR(INDEX(조사표[],SMALL(IF((F$1=조사표[개체번호])*(I$1=조사표[줄기번호])*(A48=조사표[개화마디]),ROW(조사표[조사일자])-ROW(생육조사!$P$2)+1),1),2),"")</f>
        <v/>
      </c>
      <c r="C48" s="6" t="str">
        <f t="array" ref="C48">IFERROR(INDEX(조사표[],SMALL(IF((F$1=조사표[개체번호])*(I$1=조사표[줄기번호])*(A48=조사표[착과마디]),ROW(조사표[조사일자])-ROW(생육조사!$P$2)+1),1),2),"")</f>
        <v/>
      </c>
      <c r="D48" s="6" t="str">
        <f t="array" ref="D48">IFERROR(INDEX(조사표[],SMALL(IF((F$1=조사표[개체번호])*(I$1=조사표[줄기번호])*(A48=조사표[열매마디]),ROW(조사표[조사일자])-ROW(생육조사!$P$2)+1),1),2),"")</f>
        <v/>
      </c>
      <c r="E48" s="6" t="str">
        <f t="array" ref="E48">IFERROR(INDEX(조사표[],SMALL(IF((F$1=조사표[개체번호])*(I$1=조사표[줄기번호])*(A48=조사표[수확마디]),ROW(조사표[조사일자])-ROW(생육조사!$P$2)+1),1),2),"")</f>
        <v/>
      </c>
      <c r="F48" s="19"/>
      <c r="G48" s="19"/>
      <c r="H48" s="20"/>
      <c r="I48" s="20"/>
      <c r="J48" s="20"/>
      <c r="K48" s="86">
        <v>46</v>
      </c>
      <c r="L48" s="6" t="str">
        <f t="array" ref="L48">IFERROR(INDEX(조사표[],SMALL(IF((P$1=조사표[개체번호])*(S$1=조사표[줄기번호])*(K48=조사표[개화마디]),ROW(조사표[조사일자])-ROW(생육조사!$P$2)+1),1),2),"")</f>
        <v/>
      </c>
      <c r="M48" s="6" t="str">
        <f t="array" ref="M48">IFERROR(INDEX(조사표[],SMALL(IF((P$1=조사표[개체번호])*(S$1=조사표[줄기번호])*(K48=조사표[착과마디]),ROW(조사표[조사일자])-ROW(생육조사!$P$2)+1),1),2),"")</f>
        <v/>
      </c>
      <c r="N48" s="6" t="str">
        <f t="array" ref="N48">IFERROR(INDEX(조사표[],SMALL(IF((P$1=조사표[개체번호])*(S$1=조사표[줄기번호])*(K48=조사표[열매마디]),ROW(조사표[조사일자])-ROW(생육조사!$P$2)+1),1),2),"")</f>
        <v/>
      </c>
      <c r="O48" s="6" t="str">
        <f t="array" ref="O48">IFERROR(INDEX(조사표[],SMALL(IF((P$1=조사표[개체번호])*(S$1=조사표[줄기번호])*(K48=조사표[수확마디]),ROW(조사표[조사일자])-ROW(생육조사!$P$2)+1),1),2),"")</f>
        <v/>
      </c>
      <c r="P48" s="19"/>
      <c r="Q48" s="19"/>
      <c r="R48" s="20"/>
      <c r="S48" s="20"/>
      <c r="T48" s="20"/>
      <c r="U48" s="88">
        <v>46</v>
      </c>
      <c r="V48" s="87" t="str">
        <f t="array" ref="V48">IFERROR(INDEX(조사표[],SMALL(IF((Z$1=조사표[개체번호])*(AC$1=조사표[줄기번호])*(U48=조사표[개화마디]),ROW(조사표[조사일자])-ROW(생육조사!$P$2)+1),1),2),"")</f>
        <v/>
      </c>
      <c r="W48" s="87" t="str">
        <f t="array" ref="W48">IFERROR(INDEX(조사표[],SMALL(IF((Z$1=조사표[개체번호])*(AC$1=조사표[줄기번호])*(U48=조사표[착과마디]),ROW(조사표[조사일자])-ROW(생육조사!$P$2)+1),1),2),"")</f>
        <v/>
      </c>
      <c r="X48" s="87" t="str">
        <f t="array" ref="X48">IFERROR(INDEX(조사표[],SMALL(IF((Z$1=조사표[개체번호])*(AC$1=조사표[줄기번호])*(U48=조사표[열매마디]),ROW(조사표[조사일자])-ROW(생육조사!$P$2)+1),1),2),"")</f>
        <v/>
      </c>
      <c r="Y48" s="87" t="str">
        <f t="array" ref="Y48">IFERROR(INDEX(조사표[],SMALL(IF((Z$1=조사표[개체번호])*(AC$1=조사표[줄기번호])*(U48=조사표[수확마디]),ROW(조사표[조사일자])-ROW(생육조사!$P$2)+1),1),2),"")</f>
        <v/>
      </c>
      <c r="Z48" s="90"/>
      <c r="AA48" s="90"/>
      <c r="AB48" s="91"/>
      <c r="AC48" s="91"/>
      <c r="AD48" s="91"/>
      <c r="AE48" s="88">
        <v>46</v>
      </c>
      <c r="AF48" s="87" t="str">
        <f t="array" ref="AF48">IFERROR(INDEX(조사표[],SMALL(IF((AJ$1=조사표[개체번호])*(AM$1=조사표[줄기번호])*(AE48=조사표[개화마디]),ROW(조사표[조사일자])-ROW(생육조사!$P$2)+1),1),2),"")</f>
        <v/>
      </c>
      <c r="AG48" s="87" t="str">
        <f t="array" ref="AG48">IFERROR(INDEX(조사표[],SMALL(IF((AJ$1=조사표[개체번호])*(AM$1=조사표[줄기번호])*(AE48=조사표[착과마디]),ROW(조사표[조사일자])-ROW(생육조사!$P$2)+1),1),2),"")</f>
        <v/>
      </c>
      <c r="AH48" s="87" t="str">
        <f t="array" ref="AH48">IFERROR(INDEX(조사표[],SMALL(IF((AJ$1=조사표[개체번호])*(AM$1=조사표[줄기번호])*(AE48=조사표[열매마디]),ROW(조사표[조사일자])-ROW(생육조사!$P$2)+1),1),2),"")</f>
        <v/>
      </c>
      <c r="AI48" s="87" t="str">
        <f t="array" ref="AI48">IFERROR(INDEX(조사표[],SMALL(IF((AJ$1=조사표[개체번호])*(AM$1=조사표[줄기번호])*(AE48=조사표[수확마디]),ROW(조사표[조사일자])-ROW(생육조사!$P$2)+1),1),2),"")</f>
        <v/>
      </c>
      <c r="AJ48" s="90"/>
      <c r="AK48" s="90"/>
      <c r="AL48" s="91"/>
      <c r="AM48" s="91"/>
      <c r="AN48" s="91"/>
      <c r="AO48" s="88">
        <v>46</v>
      </c>
      <c r="AP48" s="87" t="str">
        <f t="array" ref="AP48">IFERROR(INDEX(조사표[],SMALL(IF((AT$1=조사표[개체번호])*(AW$1=조사표[줄기번호])*(AO48=조사표[개화마디]),ROW(조사표[조사일자])-ROW(생육조사!$P$2)+1),1),2),"")</f>
        <v/>
      </c>
      <c r="AQ48" s="87" t="str">
        <f t="array" ref="AQ48">IFERROR(INDEX(조사표[],SMALL(IF((AT$1=조사표[개체번호])*(AW$1=조사표[줄기번호])*(AO48=조사표[착과마디]),ROW(조사표[조사일자])-ROW(생육조사!$P$2)+1),1),2),"")</f>
        <v/>
      </c>
      <c r="AR48" s="87" t="str">
        <f t="array" ref="AR48">IFERROR(INDEX(조사표[],SMALL(IF((AT$1=조사표[개체번호])*(AW$1=조사표[줄기번호])*(AO48=조사표[열매마디]),ROW(조사표[조사일자])-ROW(생육조사!$P$2)+1),1),2),"")</f>
        <v/>
      </c>
      <c r="AS48" s="87" t="str">
        <f t="array" ref="AS48">IFERROR(INDEX(조사표[],SMALL(IF((AT$1=조사표[개체번호])*(AW$1=조사표[줄기번호])*(AO48=조사표[수확마디]),ROW(조사표[조사일자])-ROW(생육조사!$P$2)+1),1),2),"")</f>
        <v/>
      </c>
      <c r="AT48" s="90"/>
      <c r="AU48" s="90"/>
      <c r="AV48" s="91"/>
      <c r="AW48" s="91"/>
      <c r="AX48" s="91"/>
      <c r="AY48" s="88">
        <v>46</v>
      </c>
      <c r="AZ48" s="87" t="str">
        <f t="array" ref="AZ48">IFERROR(INDEX(조사표[],SMALL(IF((BD$1=조사표[개체번호])*(BG$1=조사표[줄기번호])*(AY48=조사표[개화마디]),ROW(조사표[조사일자])-ROW(생육조사!$P$2)+1),1),2),"")</f>
        <v/>
      </c>
      <c r="BA48" s="87" t="str">
        <f t="array" ref="BA48">IFERROR(INDEX(조사표[],SMALL(IF((BD$1=조사표[개체번호])*(BG$1=조사표[줄기번호])*(AY48=조사표[착과마디]),ROW(조사표[조사일자])-ROW(생육조사!$P$2)+1),1),2),"")</f>
        <v/>
      </c>
      <c r="BB48" s="87" t="str">
        <f t="array" ref="BB48">IFERROR(INDEX(조사표[],SMALL(IF((BD$1=조사표[개체번호])*(BG$1=조사표[줄기번호])*(AY48=조사표[열매마디]),ROW(조사표[조사일자])-ROW(생육조사!$P$2)+1),1),2),"")</f>
        <v/>
      </c>
      <c r="BC48" s="87" t="str">
        <f t="array" ref="BC48">IFERROR(INDEX(조사표[],SMALL(IF((BD$1=조사표[개체번호])*(BG$1=조사표[줄기번호])*(AY48=조사표[수확마디]),ROW(조사표[조사일자])-ROW(생육조사!$P$2)+1),1),2),"")</f>
        <v/>
      </c>
      <c r="BD48" s="90"/>
      <c r="BE48" s="90"/>
      <c r="BF48" s="91"/>
      <c r="BG48" s="91"/>
      <c r="BH48" s="91"/>
      <c r="BI48" s="88">
        <v>46</v>
      </c>
      <c r="BJ48" s="87" t="str">
        <f t="array" ref="BJ48">IFERROR(INDEX(조사표[],SMALL(IF((BN$1=조사표[개체번호])*(BQ$1=조사표[줄기번호])*(BI48=조사표[개화마디]),ROW(조사표[조사일자])-ROW(생육조사!$P$2)+1),1),2),"")</f>
        <v/>
      </c>
      <c r="BK48" s="87" t="str">
        <f t="array" ref="BK48">IFERROR(INDEX(조사표[],SMALL(IF((BN$1=조사표[개체번호])*(BQ$1=조사표[줄기번호])*(BI48=조사표[착과마디]),ROW(조사표[조사일자])-ROW(생육조사!$P$2)+1),1),2),"")</f>
        <v/>
      </c>
      <c r="BL48" s="87" t="str">
        <f t="array" ref="BL48">IFERROR(INDEX(조사표[],SMALL(IF((BN$1=조사표[개체번호])*(BQ$1=조사표[줄기번호])*(BI48=조사표[열매마디]),ROW(조사표[조사일자])-ROW(생육조사!$P$2)+1),1),2),"")</f>
        <v/>
      </c>
      <c r="BM48" s="87" t="str">
        <f t="array" ref="BM48">IFERROR(INDEX(조사표[],SMALL(IF((BN$1=조사표[개체번호])*(BQ$1=조사표[줄기번호])*(BI48=조사표[수확마디]),ROW(조사표[조사일자])-ROW(생육조사!$P$2)+1),1),2),"")</f>
        <v/>
      </c>
      <c r="BN48" s="90"/>
      <c r="BO48" s="90"/>
      <c r="BP48" s="91"/>
      <c r="BQ48" s="91"/>
      <c r="BR48" s="91"/>
      <c r="BS48" s="88">
        <v>46</v>
      </c>
      <c r="BT48" s="87" t="str">
        <f t="array" ref="BT48">IFERROR(INDEX(조사표[],SMALL(IF((BX$1=조사표[개체번호])*(CA$1=조사표[줄기번호])*(BS48=조사표[개화마디]),ROW(조사표[조사일자])-ROW(생육조사!$P$2)+1),1),2),"")</f>
        <v/>
      </c>
      <c r="BU48" s="87" t="str">
        <f t="array" ref="BU48">IFERROR(INDEX(조사표[],SMALL(IF((BX$1=조사표[개체번호])*(CA$1=조사표[줄기번호])*(BS48=조사표[착과마디]),ROW(조사표[조사일자])-ROW(생육조사!$P$2)+1),1),2),"")</f>
        <v/>
      </c>
      <c r="BV48" s="87" t="str">
        <f t="array" ref="BV48">IFERROR(INDEX(조사표[],SMALL(IF((BX$1=조사표[개체번호])*(CA$1=조사표[줄기번호])*(BS48=조사표[열매마디]),ROW(조사표[조사일자])-ROW(생육조사!$P$2)+1),1),2),"")</f>
        <v/>
      </c>
      <c r="BW48" s="87" t="str">
        <f t="array" ref="BW48">IFERROR(INDEX(조사표[],SMALL(IF((BX$1=조사표[개체번호])*(CA$1=조사표[줄기번호])*(BS48=조사표[수확마디]),ROW(조사표[조사일자])-ROW(생육조사!$P$2)+1),1),2),"")</f>
        <v/>
      </c>
      <c r="BX48" s="90"/>
      <c r="BY48" s="90"/>
      <c r="BZ48" s="91"/>
      <c r="CA48" s="91"/>
      <c r="CB48" s="91"/>
      <c r="CC48" s="88">
        <v>46</v>
      </c>
      <c r="CD48" s="87" t="str">
        <f t="array" ref="CD48">IFERROR(INDEX(조사표[],SMALL(IF((CH$1=조사표[개체번호])*(CK$1=조사표[줄기번호])*(CC48=조사표[개화마디]),ROW(조사표[조사일자])-ROW(생육조사!$P$2)+1),1),2),"")</f>
        <v/>
      </c>
      <c r="CE48" s="87" t="str">
        <f t="array" ref="CE48">IFERROR(INDEX(조사표[],SMALL(IF((CH$1=조사표[개체번호])*(CK$1=조사표[줄기번호])*(CC48=조사표[착과마디]),ROW(조사표[조사일자])-ROW(생육조사!$P$2)+1),1),2),"")</f>
        <v/>
      </c>
      <c r="CF48" s="87" t="str">
        <f t="array" ref="CF48">IFERROR(INDEX(조사표[],SMALL(IF((CH$1=조사표[개체번호])*(CK$1=조사표[줄기번호])*(CC48=조사표[열매마디]),ROW(조사표[조사일자])-ROW(생육조사!$P$2)+1),1),2),"")</f>
        <v/>
      </c>
      <c r="CG48" s="87" t="str">
        <f t="array" ref="CG48">IFERROR(INDEX(조사표[],SMALL(IF((CH$1=조사표[개체번호])*(CK$1=조사표[줄기번호])*(CC48=조사표[수확마디]),ROW(조사표[조사일자])-ROW(생육조사!$P$2)+1),1),2),"")</f>
        <v/>
      </c>
      <c r="CH48" s="90"/>
      <c r="CI48" s="90"/>
      <c r="CJ48" s="91"/>
      <c r="CK48" s="91"/>
      <c r="CL48" s="91"/>
      <c r="CM48" s="88">
        <v>46</v>
      </c>
      <c r="CN48" s="87" t="str">
        <f t="array" ref="CN48">IFERROR(INDEX(조사표[],SMALL(IF((CR$1=조사표[개체번호])*(CU$1=조사표[줄기번호])*(CM48=조사표[개화마디]),ROW(조사표[조사일자])-ROW(생육조사!$P$2)+1),1),2),"")</f>
        <v/>
      </c>
      <c r="CO48" s="87" t="str">
        <f t="array" ref="CO48">IFERROR(INDEX(조사표[],SMALL(IF((CR$1=조사표[개체번호])*(CU$1=조사표[줄기번호])*(CM48=조사표[착과마디]),ROW(조사표[조사일자])-ROW(생육조사!$P$2)+1),1),2),"")</f>
        <v/>
      </c>
      <c r="CP48" s="87" t="str">
        <f t="array" ref="CP48">IFERROR(INDEX(조사표[],SMALL(IF((CR$1=조사표[개체번호])*(CU$1=조사표[줄기번호])*(CM48=조사표[열매마디]),ROW(조사표[조사일자])-ROW(생육조사!$P$2)+1),1),2),"")</f>
        <v/>
      </c>
      <c r="CQ48" s="87" t="str">
        <f t="array" ref="CQ48">IFERROR(INDEX(조사표[],SMALL(IF((CR$1=조사표[개체번호])*(CU$1=조사표[줄기번호])*(CM48=조사표[수확마디]),ROW(조사표[조사일자])-ROW(생육조사!$P$2)+1),1),2),"")</f>
        <v/>
      </c>
      <c r="CR48" s="90"/>
      <c r="CS48" s="90"/>
      <c r="CT48" s="91"/>
      <c r="CU48" s="91"/>
      <c r="CV48" s="91"/>
      <c r="CW48" s="88">
        <v>46</v>
      </c>
      <c r="CX48" s="87" t="str">
        <f t="array" ref="CX48">IFERROR(INDEX(조사표[],SMALL(IF((DB$1=조사표[개체번호])*(DE$1=조사표[줄기번호])*(CW48=조사표[개화마디]),ROW(조사표[조사일자])-ROW(생육조사!$P$2)+1),1),2),"")</f>
        <v/>
      </c>
      <c r="CY48" s="87" t="str">
        <f t="array" ref="CY48">IFERROR(INDEX(조사표[],SMALL(IF((DB$1=조사표[개체번호])*(DE$1=조사표[줄기번호])*(CW48=조사표[착과마디]),ROW(조사표[조사일자])-ROW(생육조사!$P$2)+1),1),2),"")</f>
        <v/>
      </c>
      <c r="CZ48" s="87" t="str">
        <f t="array" ref="CZ48">IFERROR(INDEX(조사표[],SMALL(IF((DB$1=조사표[개체번호])*(DE$1=조사표[줄기번호])*(CW48=조사표[열매마디]),ROW(조사표[조사일자])-ROW(생육조사!$P$2)+1),1),2),"")</f>
        <v/>
      </c>
      <c r="DA48" s="87" t="str">
        <f t="array" ref="DA48">IFERROR(INDEX(조사표[],SMALL(IF((DB$1=조사표[개체번호])*(DE$1=조사표[줄기번호])*(CW48=조사표[수확마디]),ROW(조사표[조사일자])-ROW(생육조사!$P$2)+1),1),2),"")</f>
        <v/>
      </c>
      <c r="DB48" s="90"/>
      <c r="DC48" s="90"/>
      <c r="DD48" s="91"/>
      <c r="DE48" s="91"/>
      <c r="DF48" s="91"/>
      <c r="DG48" s="88">
        <v>46</v>
      </c>
      <c r="DH48" s="87" t="str">
        <f t="array" ref="DH48">IFERROR(INDEX(조사표[],SMALL(IF((DL$1=조사표[개체번호])*(DO$1=조사표[줄기번호])*(DG48=조사표[개화마디]),ROW(조사표[조사일자])-ROW(생육조사!$P$2)+1),1),2),"")</f>
        <v/>
      </c>
      <c r="DI48" s="87" t="str">
        <f t="array" ref="DI48">IFERROR(INDEX(조사표[],SMALL(IF((DL$1=조사표[개체번호])*(DO$1=조사표[줄기번호])*(DG48=조사표[착과마디]),ROW(조사표[조사일자])-ROW(생육조사!$P$2)+1),1),2),"")</f>
        <v/>
      </c>
      <c r="DJ48" s="87" t="str">
        <f t="array" ref="DJ48">IFERROR(INDEX(조사표[],SMALL(IF((DL$1=조사표[개체번호])*(DO$1=조사표[줄기번호])*(DG48=조사표[열매마디]),ROW(조사표[조사일자])-ROW(생육조사!$P$2)+1),1),2),"")</f>
        <v/>
      </c>
      <c r="DK48" s="87" t="str">
        <f t="array" ref="DK48">IFERROR(INDEX(조사표[],SMALL(IF((DL$1=조사표[개체번호])*(DO$1=조사표[줄기번호])*(DG48=조사표[수확마디]),ROW(조사표[조사일자])-ROW(생육조사!$P$2)+1),1),2),"")</f>
        <v/>
      </c>
      <c r="DL48" s="90"/>
      <c r="DM48" s="90"/>
      <c r="DN48" s="91"/>
      <c r="DO48" s="91"/>
      <c r="DP48" s="91"/>
      <c r="DQ48" s="88">
        <v>46</v>
      </c>
      <c r="DR48" s="87" t="str">
        <f t="array" ref="DR48">IFERROR(INDEX(조사표[],SMALL(IF((DV$1=조사표[개체번호])*(DY$1=조사표[줄기번호])*(DQ48=조사표[개화마디]),ROW(조사표[조사일자])-ROW(생육조사!$P$2)+1),1),2),"")</f>
        <v/>
      </c>
      <c r="DS48" s="87" t="str">
        <f t="array" ref="DS48">IFERROR(INDEX(조사표[],SMALL(IF((DV$1=조사표[개체번호])*(DY$1=조사표[줄기번호])*(DQ48=조사표[착과마디]),ROW(조사표[조사일자])-ROW(생육조사!$P$2)+1),1),2),"")</f>
        <v/>
      </c>
      <c r="DT48" s="87" t="str">
        <f t="array" ref="DT48">IFERROR(INDEX(조사표[],SMALL(IF((DV$1=조사표[개체번호])*(DY$1=조사표[줄기번호])*(DQ48=조사표[열매마디]),ROW(조사표[조사일자])-ROW(생육조사!$P$2)+1),1),2),"")</f>
        <v/>
      </c>
      <c r="DU48" s="87" t="str">
        <f t="array" ref="DU48">IFERROR(INDEX(조사표[],SMALL(IF((DV$1=조사표[개체번호])*(DY$1=조사표[줄기번호])*(DQ48=조사표[수확마디]),ROW(조사표[조사일자])-ROW(생육조사!$P$2)+1),1),2),"")</f>
        <v/>
      </c>
      <c r="DV48" s="90"/>
      <c r="DW48" s="90"/>
      <c r="DX48" s="91"/>
      <c r="DY48" s="91"/>
      <c r="DZ48" s="91"/>
      <c r="EA48" s="88">
        <v>46</v>
      </c>
      <c r="EB48" s="87" t="str">
        <f t="array" ref="EB48">IFERROR(INDEX(조사표[],SMALL(IF((EF$1=조사표[개체번호])*(EI$1=조사표[줄기번호])*(EA48=조사표[개화마디]),ROW(조사표[조사일자])-ROW(생육조사!$P$2)+1),1),2),"")</f>
        <v/>
      </c>
      <c r="EC48" s="87" t="str">
        <f t="array" ref="EC48">IFERROR(INDEX(조사표[],SMALL(IF((EF$1=조사표[개체번호])*(EI$1=조사표[줄기번호])*(EA48=조사표[착과마디]),ROW(조사표[조사일자])-ROW(생육조사!$P$2)+1),1),2),"")</f>
        <v/>
      </c>
      <c r="ED48" s="87" t="str">
        <f t="array" ref="ED48">IFERROR(INDEX(조사표[],SMALL(IF((EF$1=조사표[개체번호])*(EI$1=조사표[줄기번호])*(EA48=조사표[열매마디]),ROW(조사표[조사일자])-ROW(생육조사!$P$2)+1),1),2),"")</f>
        <v/>
      </c>
      <c r="EE48" s="87" t="str">
        <f t="array" ref="EE48">IFERROR(INDEX(조사표[],SMALL(IF((EF$1=조사표[개체번호])*(EI$1=조사표[줄기번호])*(EA48=조사표[수확마디]),ROW(조사표[조사일자])-ROW(생육조사!$P$2)+1),1),2),"")</f>
        <v/>
      </c>
      <c r="EF48" s="90"/>
      <c r="EG48" s="90"/>
      <c r="EH48" s="91"/>
      <c r="EI48" s="91"/>
      <c r="EJ48" s="91"/>
      <c r="EK48" s="88">
        <v>46</v>
      </c>
      <c r="EL48" s="87" t="str">
        <f t="array" ref="EL48">IFERROR(INDEX(조사표[],SMALL(IF((EP$1=조사표[개체번호])*(ES$1=조사표[줄기번호])*(EK48=조사표[개화마디]),ROW(조사표[조사일자])-ROW(생육조사!$P$2)+1),1),2),"")</f>
        <v/>
      </c>
      <c r="EM48" s="87" t="str">
        <f t="array" ref="EM48">IFERROR(INDEX(조사표[],SMALL(IF((EP$1=조사표[개체번호])*(ES$1=조사표[줄기번호])*(EK48=조사표[착과마디]),ROW(조사표[조사일자])-ROW(생육조사!$P$2)+1),1),2),"")</f>
        <v/>
      </c>
      <c r="EN48" s="87" t="str">
        <f t="array" ref="EN48">IFERROR(INDEX(조사표[],SMALL(IF((EP$1=조사표[개체번호])*(ES$1=조사표[줄기번호])*(EK48=조사표[열매마디]),ROW(조사표[조사일자])-ROW(생육조사!$P$2)+1),1),2),"")</f>
        <v/>
      </c>
      <c r="EO48" s="87" t="str">
        <f t="array" ref="EO48">IFERROR(INDEX(조사표[],SMALL(IF((EP$1=조사표[개체번호])*(ES$1=조사표[줄기번호])*(EK48=조사표[수확마디]),ROW(조사표[조사일자])-ROW(생육조사!$P$2)+1),1),2),"")</f>
        <v/>
      </c>
      <c r="EP48" s="90"/>
      <c r="EQ48" s="90"/>
      <c r="ER48" s="91"/>
      <c r="ES48" s="91"/>
      <c r="ET48" s="91"/>
      <c r="EU48" s="88">
        <v>46</v>
      </c>
      <c r="EV48" s="87" t="str">
        <f t="array" ref="EV48">IFERROR(INDEX(조사표[],SMALL(IF((EZ$1=조사표[개체번호])*(FC$1=조사표[줄기번호])*(EU48=조사표[개화마디]),ROW(조사표[조사일자])-ROW(생육조사!$P$2)+1),1),2),"")</f>
        <v/>
      </c>
      <c r="EW48" s="87" t="str">
        <f t="array" ref="EW48">IFERROR(INDEX(조사표[],SMALL(IF((EZ$1=조사표[개체번호])*(FC$1=조사표[줄기번호])*(EU48=조사표[착과마디]),ROW(조사표[조사일자])-ROW(생육조사!$P$2)+1),1),2),"")</f>
        <v/>
      </c>
      <c r="EX48" s="87" t="str">
        <f t="array" ref="EX48">IFERROR(INDEX(조사표[],SMALL(IF((EZ$1=조사표[개체번호])*(FC$1=조사표[줄기번호])*(EU48=조사표[열매마디]),ROW(조사표[조사일자])-ROW(생육조사!$P$2)+1),1),2),"")</f>
        <v/>
      </c>
      <c r="EY48" s="87" t="str">
        <f t="array" ref="EY48">IFERROR(INDEX(조사표[],SMALL(IF((EZ$1=조사표[개체번호])*(FC$1=조사표[줄기번호])*(EU48=조사표[수확마디]),ROW(조사표[조사일자])-ROW(생육조사!$P$2)+1),1),2),"")</f>
        <v/>
      </c>
      <c r="EZ48" s="90"/>
      <c r="FA48" s="90"/>
      <c r="FB48" s="91"/>
      <c r="FC48" s="91"/>
      <c r="FD48" s="91"/>
      <c r="FE48" s="88">
        <v>46</v>
      </c>
      <c r="FF48" s="87" t="str">
        <f t="array" ref="FF48">IFERROR(INDEX(조사표[],SMALL(IF((FJ$1=조사표[개체번호])*(FM$1=조사표[줄기번호])*(FE48=조사표[개화마디]),ROW(조사표[조사일자])-ROW(생육조사!$P$2)+1),1),2),"")</f>
        <v/>
      </c>
      <c r="FG48" s="87" t="str">
        <f t="array" ref="FG48">IFERROR(INDEX(조사표[],SMALL(IF((FJ$1=조사표[개체번호])*(FM$1=조사표[줄기번호])*(FE48=조사표[착과마디]),ROW(조사표[조사일자])-ROW(생육조사!$P$2)+1),1),2),"")</f>
        <v/>
      </c>
      <c r="FH48" s="87" t="str">
        <f t="array" ref="FH48">IFERROR(INDEX(조사표[],SMALL(IF((FJ$1=조사표[개체번호])*(FM$1=조사표[줄기번호])*(FE48=조사표[열매마디]),ROW(조사표[조사일자])-ROW(생육조사!$P$2)+1),1),2),"")</f>
        <v/>
      </c>
      <c r="FI48" s="87" t="str">
        <f t="array" ref="FI48">IFERROR(INDEX(조사표[],SMALL(IF((FJ$1=조사표[개체번호])*(FM$1=조사표[줄기번호])*(FE48=조사표[수확마디]),ROW(조사표[조사일자])-ROW(생육조사!$P$2)+1),1),2),"")</f>
        <v/>
      </c>
      <c r="FJ48" s="90"/>
      <c r="FK48" s="90"/>
      <c r="FL48" s="91"/>
      <c r="FM48" s="91"/>
      <c r="FN48" s="91"/>
      <c r="FO48" s="88">
        <v>46</v>
      </c>
      <c r="FP48" s="87" t="str">
        <f t="array" ref="FP48">IFERROR(INDEX(조사표[],SMALL(IF((FT$1=조사표[개체번호])*(FW$1=조사표[줄기번호])*(FO48=조사표[개화마디]),ROW(조사표[조사일자])-ROW(생육조사!$P$2)+1),1),2),"")</f>
        <v/>
      </c>
      <c r="FQ48" s="87" t="str">
        <f t="array" ref="FQ48">IFERROR(INDEX(조사표[],SMALL(IF((FT$1=조사표[개체번호])*(FW$1=조사표[줄기번호])*(FO48=조사표[착과마디]),ROW(조사표[조사일자])-ROW(생육조사!$P$2)+1),1),2),"")</f>
        <v/>
      </c>
      <c r="FR48" s="87" t="str">
        <f t="array" ref="FR48">IFERROR(INDEX(조사표[],SMALL(IF((FT$1=조사표[개체번호])*(FW$1=조사표[줄기번호])*(FO48=조사표[열매마디]),ROW(조사표[조사일자])-ROW(생육조사!$P$2)+1),1),2),"")</f>
        <v/>
      </c>
      <c r="FS48" s="87" t="str">
        <f t="array" ref="FS48">IFERROR(INDEX(조사표[],SMALL(IF((FT$1=조사표[개체번호])*(FW$1=조사표[줄기번호])*(FO48=조사표[수확마디]),ROW(조사표[조사일자])-ROW(생육조사!$P$2)+1),1),2),"")</f>
        <v/>
      </c>
      <c r="FT48" s="90"/>
      <c r="FU48" s="90"/>
      <c r="FV48" s="91"/>
      <c r="FW48" s="91"/>
      <c r="FX48" s="91"/>
      <c r="FY48" s="88">
        <v>46</v>
      </c>
      <c r="FZ48" s="87" t="str">
        <f t="array" ref="FZ48">IFERROR(INDEX(조사표[],SMALL(IF((GD$1=조사표[개체번호])*(GG$1=조사표[줄기번호])*(FY48=조사표[개화마디]),ROW(조사표[조사일자])-ROW(생육조사!$P$2)+1),1),2),"")</f>
        <v/>
      </c>
      <c r="GA48" s="87" t="str">
        <f t="array" ref="GA48">IFERROR(INDEX(조사표[],SMALL(IF((GD$1=조사표[개체번호])*(GG$1=조사표[줄기번호])*(FY48=조사표[착과마디]),ROW(조사표[조사일자])-ROW(생육조사!$P$2)+1),1),2),"")</f>
        <v/>
      </c>
      <c r="GB48" s="87" t="str">
        <f t="array" ref="GB48">IFERROR(INDEX(조사표[],SMALL(IF((GD$1=조사표[개체번호])*(GG$1=조사표[줄기번호])*(FY48=조사표[열매마디]),ROW(조사표[조사일자])-ROW(생육조사!$P$2)+1),1),2),"")</f>
        <v/>
      </c>
      <c r="GC48" s="87" t="str">
        <f t="array" ref="GC48">IFERROR(INDEX(조사표[],SMALL(IF((GD$1=조사표[개체번호])*(GG$1=조사표[줄기번호])*(FY48=조사표[수확마디]),ROW(조사표[조사일자])-ROW(생육조사!$P$2)+1),1),2),"")</f>
        <v/>
      </c>
      <c r="GD48" s="90"/>
      <c r="GE48" s="90"/>
      <c r="GF48" s="91"/>
      <c r="GG48" s="91"/>
      <c r="GH48" s="91"/>
      <c r="GI48" s="88">
        <v>46</v>
      </c>
      <c r="GJ48" s="87" t="str">
        <f t="array" ref="GJ48">IFERROR(INDEX(조사표[],SMALL(IF((GN$1=조사표[개체번호])*(GQ$1=조사표[줄기번호])*(GI48=조사표[개화마디]),ROW(조사표[조사일자])-ROW(생육조사!$P$2)+1),1),2),"")</f>
        <v/>
      </c>
      <c r="GK48" s="87" t="str">
        <f t="array" ref="GK48">IFERROR(INDEX(조사표[],SMALL(IF((GN$1=조사표[개체번호])*(GQ$1=조사표[줄기번호])*(GI48=조사표[착과마디]),ROW(조사표[조사일자])-ROW(생육조사!$P$2)+1),1),2),"")</f>
        <v/>
      </c>
      <c r="GL48" s="87" t="str">
        <f t="array" ref="GL48">IFERROR(INDEX(조사표[],SMALL(IF((GN$1=조사표[개체번호])*(GQ$1=조사표[줄기번호])*(GI48=조사표[열매마디]),ROW(조사표[조사일자])-ROW(생육조사!$P$2)+1),1),2),"")</f>
        <v/>
      </c>
      <c r="GM48" s="87" t="str">
        <f t="array" ref="GM48">IFERROR(INDEX(조사표[],SMALL(IF((GN$1=조사표[개체번호])*(GQ$1=조사표[줄기번호])*(GI48=조사표[수확마디]),ROW(조사표[조사일자])-ROW(생육조사!$P$2)+1),1),2),"")</f>
        <v/>
      </c>
      <c r="GN48" s="90"/>
      <c r="GO48" s="90"/>
      <c r="GP48" s="91"/>
      <c r="GQ48" s="91"/>
      <c r="GR48" s="91"/>
      <c r="GS48" s="88">
        <v>46</v>
      </c>
      <c r="GT48" s="87" t="str">
        <f t="array" ref="GT48">IFERROR(INDEX(조사표[],SMALL(IF((GX$1=조사표[개체번호])*(HA$1=조사표[줄기번호])*(GS48=조사표[개화마디]),ROW(조사표[조사일자])-ROW(생육조사!$P$2)+1),1),2),"")</f>
        <v/>
      </c>
      <c r="GU48" s="87" t="str">
        <f t="array" ref="GU48">IFERROR(INDEX(조사표[],SMALL(IF((GX$1=조사표[개체번호])*(HA$1=조사표[줄기번호])*(GS48=조사표[착과마디]),ROW(조사표[조사일자])-ROW(생육조사!$P$2)+1),1),2),"")</f>
        <v/>
      </c>
      <c r="GV48" s="87" t="str">
        <f t="array" ref="GV48">IFERROR(INDEX(조사표[],SMALL(IF((GX$1=조사표[개체번호])*(HA$1=조사표[줄기번호])*(GS48=조사표[열매마디]),ROW(조사표[조사일자])-ROW(생육조사!$P$2)+1),1),2),"")</f>
        <v/>
      </c>
      <c r="GW48" s="87" t="str">
        <f t="array" ref="GW48">IFERROR(INDEX(조사표[],SMALL(IF((GX$1=조사표[개체번호])*(HA$1=조사표[줄기번호])*(GS48=조사표[수확마디]),ROW(조사표[조사일자])-ROW(생육조사!$P$2)+1),1),2),"")</f>
        <v/>
      </c>
      <c r="GX48" s="90"/>
      <c r="GY48" s="90"/>
      <c r="GZ48" s="91"/>
      <c r="HA48" s="91"/>
      <c r="HB48" s="91"/>
      <c r="HC48" s="88">
        <v>46</v>
      </c>
      <c r="HD48" s="87" t="str">
        <f t="array" ref="HD48">IFERROR(INDEX(조사표[],SMALL(IF((HH$1=조사표[개체번호])*(HK$1=조사표[줄기번호])*(HC48=조사표[개화마디]),ROW(조사표[조사일자])-ROW(생육조사!$P$2)+1),1),2),"")</f>
        <v/>
      </c>
      <c r="HE48" s="87" t="str">
        <f t="array" ref="HE48">IFERROR(INDEX(조사표[],SMALL(IF((HH$1=조사표[개체번호])*(HK$1=조사표[줄기번호])*(HC48=조사표[착과마디]),ROW(조사표[조사일자])-ROW(생육조사!$P$2)+1),1),2),"")</f>
        <v/>
      </c>
      <c r="HF48" s="87" t="str">
        <f t="array" ref="HF48">IFERROR(INDEX(조사표[],SMALL(IF((HH$1=조사표[개체번호])*(HK$1=조사표[줄기번호])*(HC48=조사표[열매마디]),ROW(조사표[조사일자])-ROW(생육조사!$P$2)+1),1),2),"")</f>
        <v/>
      </c>
      <c r="HG48" s="87" t="str">
        <f t="array" ref="HG48">IFERROR(INDEX(조사표[],SMALL(IF((HH$1=조사표[개체번호])*(HK$1=조사표[줄기번호])*(HC48=조사표[수확마디]),ROW(조사표[조사일자])-ROW(생육조사!$P$2)+1),1),2),"")</f>
        <v/>
      </c>
      <c r="HH48" s="90"/>
      <c r="HI48" s="90"/>
      <c r="HJ48" s="91"/>
      <c r="HK48" s="91"/>
      <c r="HL48" s="91"/>
      <c r="HM48" s="93">
        <v>46</v>
      </c>
      <c r="HN48" s="87" t="str">
        <f t="array" ref="HN48">IFERROR(INDEX(조사표[],SMALL(IF((HR$1=조사표[개체번호])*(HU$1=조사표[줄기번호])*(HM48=조사표[개화마디]),ROW(조사표[조사일자])-ROW(생육조사!$P$2)+1),1),2),"")</f>
        <v/>
      </c>
      <c r="HO48" s="87" t="str">
        <f t="array" ref="HO48">IFERROR(INDEX(조사표[],SMALL(IF((HR$1=조사표[개체번호])*(HU$1=조사표[줄기번호])*(HM48=조사표[착과마디]),ROW(조사표[조사일자])-ROW(생육조사!$P$2)+1),1),2),"")</f>
        <v/>
      </c>
      <c r="HP48" s="87" t="str">
        <f t="array" ref="HP48">IFERROR(INDEX(조사표[],SMALL(IF((HR$1=조사표[개체번호])*(HU$1=조사표[줄기번호])*(HM48=조사표[열매마디]),ROW(조사표[조사일자])-ROW(생육조사!$P$2)+1),1),2),"")</f>
        <v/>
      </c>
      <c r="HQ48" s="87" t="str">
        <f t="array" ref="HQ48">IFERROR(INDEX(조사표[],SMALL(IF((HR$1=조사표[개체번호])*(HU$1=조사표[줄기번호])*(HM48=조사표[수확마디]),ROW(조사표[조사일자])-ROW(생육조사!$P$2)+1),1),2),"")</f>
        <v/>
      </c>
      <c r="HR48" s="90"/>
      <c r="HS48" s="90"/>
      <c r="HT48" s="91"/>
      <c r="HU48" s="91"/>
      <c r="HV48" s="91"/>
      <c r="HW48" s="93">
        <v>46</v>
      </c>
      <c r="HX48" s="87" t="str">
        <f t="array" ref="HX48">IFERROR(INDEX(조사표[],SMALL(IF((IB$1=조사표[개체번호])*(IE$1=조사표[줄기번호])*(HW48=조사표[개화마디]),ROW(조사표[조사일자])-ROW(생육조사!$P$2)+1),1),2),"")</f>
        <v/>
      </c>
      <c r="HY48" s="87" t="str">
        <f t="array" ref="HY48">IFERROR(INDEX(조사표[],SMALL(IF((IB$1=조사표[개체번호])*(IE$1=조사표[줄기번호])*(HW48=조사표[착과마디]),ROW(조사표[조사일자])-ROW(생육조사!$P$2)+1),1),2),"")</f>
        <v/>
      </c>
      <c r="HZ48" s="87" t="str">
        <f t="array" ref="HZ48">IFERROR(INDEX(조사표[],SMALL(IF((IB$1=조사표[개체번호])*(IE$1=조사표[줄기번호])*(HW48=조사표[열매마디]),ROW(조사표[조사일자])-ROW(생육조사!$P$2)+1),1),2),"")</f>
        <v/>
      </c>
      <c r="IA48" s="87" t="str">
        <f t="array" ref="IA48">IFERROR(INDEX(조사표[],SMALL(IF((IB$1=조사표[개체번호])*(IE$1=조사표[줄기번호])*(HW48=조사표[수확마디]),ROW(조사표[조사일자])-ROW(생육조사!$P$2)+1),1),2),"")</f>
        <v/>
      </c>
      <c r="IB48" s="90"/>
      <c r="IC48" s="90"/>
      <c r="ID48" s="91"/>
      <c r="IE48" s="91"/>
      <c r="IF48" s="91"/>
      <c r="IG48" s="93">
        <v>46</v>
      </c>
      <c r="IH48" s="87" t="str">
        <f t="array" ref="IH48">IFERROR(INDEX(조사표[],SMALL(IF((IL$1=조사표[개체번호])*(IO$1=조사표[줄기번호])*(IG48=조사표[개화마디]),ROW(조사표[조사일자])-ROW(생육조사!$P$2)+1),1),2),"")</f>
        <v/>
      </c>
      <c r="II48" s="87" t="str">
        <f t="array" ref="II48">IFERROR(INDEX(조사표[],SMALL(IF((IL$1=조사표[개체번호])*(IO$1=조사표[줄기번호])*(IG48=조사표[착과마디]),ROW(조사표[조사일자])-ROW(생육조사!$P$2)+1),1),2),"")</f>
        <v/>
      </c>
      <c r="IJ48" s="87" t="str">
        <f t="array" ref="IJ48">IFERROR(INDEX(조사표[],SMALL(IF((IL$1=조사표[개체번호])*(IO$1=조사표[줄기번호])*(IG48=조사표[열매마디]),ROW(조사표[조사일자])-ROW(생육조사!$P$2)+1),1),2),"")</f>
        <v/>
      </c>
      <c r="IK48" s="87" t="str">
        <f t="array" ref="IK48">IFERROR(INDEX(조사표[],SMALL(IF((IL$1=조사표[개체번호])*(IO$1=조사표[줄기번호])*(IG48=조사표[수확마디]),ROW(조사표[조사일자])-ROW(생육조사!$P$2)+1),1),2),"")</f>
        <v/>
      </c>
      <c r="IL48" s="90"/>
      <c r="IM48" s="90"/>
      <c r="IN48" s="91"/>
      <c r="IO48" s="91"/>
      <c r="IP48" s="91"/>
      <c r="IQ48" s="93">
        <v>46</v>
      </c>
      <c r="IR48" s="87" t="str">
        <f t="array" ref="IR48">IFERROR(INDEX(조사표[],SMALL(IF((IV$1=조사표[개체번호])*(IY$1=조사표[줄기번호])*(IQ48=조사표[개화마디]),ROW(조사표[조사일자])-ROW(생육조사!$P$2)+1),1),2),"")</f>
        <v/>
      </c>
      <c r="IS48" s="87" t="str">
        <f t="array" ref="IS48">IFERROR(INDEX(조사표[],SMALL(IF((IV$1=조사표[개체번호])*(IY$1=조사표[줄기번호])*(IQ48=조사표[착과마디]),ROW(조사표[조사일자])-ROW(생육조사!$P$2)+1),1),2),"")</f>
        <v/>
      </c>
      <c r="IT48" s="87" t="str">
        <f t="array" ref="IT48">IFERROR(INDEX(조사표[],SMALL(IF((IV$1=조사표[개체번호])*(IY$1=조사표[줄기번호])*(IQ48=조사표[열매마디]),ROW(조사표[조사일자])-ROW(생육조사!$P$2)+1),1),2),"")</f>
        <v/>
      </c>
      <c r="IU48" s="87" t="str">
        <f t="array" ref="IU48">IFERROR(INDEX(조사표[],SMALL(IF((IV$1=조사표[개체번호])*(IY$1=조사표[줄기번호])*(IQ48=조사표[수확마디]),ROW(조사표[조사일자])-ROW(생육조사!$P$2)+1),1),2),"")</f>
        <v/>
      </c>
      <c r="IV48" s="90"/>
      <c r="IW48" s="90"/>
      <c r="IX48" s="91"/>
      <c r="IY48" s="91"/>
      <c r="IZ48" s="91"/>
      <c r="JA48" s="93">
        <v>46</v>
      </c>
      <c r="JB48" s="87" t="str">
        <f t="array" ref="JB48">IFERROR(INDEX(조사표[],SMALL(IF((JF$1=조사표[개체번호])*(JI$1=조사표[줄기번호])*(JA48=조사표[개화마디]),ROW(조사표[조사일자])-ROW(생육조사!$P$2)+1),1),2),"")</f>
        <v/>
      </c>
      <c r="JC48" s="87" t="str">
        <f t="array" ref="JC48">IFERROR(INDEX(조사표[],SMALL(IF((JF$1=조사표[개체번호])*(JI$1=조사표[줄기번호])*(JA48=조사표[착과마디]),ROW(조사표[조사일자])-ROW(생육조사!$P$2)+1),1),2),"")</f>
        <v/>
      </c>
      <c r="JD48" s="87" t="str">
        <f t="array" ref="JD48">IFERROR(INDEX(조사표[],SMALL(IF((JF$1=조사표[개체번호])*(JI$1=조사표[줄기번호])*(JA48=조사표[열매마디]),ROW(조사표[조사일자])-ROW(생육조사!$P$2)+1),1),2),"")</f>
        <v/>
      </c>
      <c r="JE48" s="87" t="str">
        <f t="array" ref="JE48">IFERROR(INDEX(조사표[],SMALL(IF((JF$1=조사표[개체번호])*(JI$1=조사표[줄기번호])*(JA48=조사표[수확마디]),ROW(조사표[조사일자])-ROW(생육조사!$P$2)+1),1),2),"")</f>
        <v/>
      </c>
      <c r="JF48" s="90"/>
      <c r="JG48" s="90"/>
      <c r="JH48" s="91"/>
      <c r="JI48" s="91"/>
      <c r="JJ48" s="91"/>
      <c r="JK48" s="93">
        <v>46</v>
      </c>
      <c r="JL48" s="87" t="str">
        <f t="array" ref="JL48">IFERROR(INDEX(조사표[],SMALL(IF((JP$1=조사표[개체번호])*(JS$1=조사표[줄기번호])*(JK48=조사표[개화마디]),ROW(조사표[조사일자])-ROW(생육조사!$P$2)+1),1),2),"")</f>
        <v/>
      </c>
      <c r="JM48" s="87" t="str">
        <f t="array" ref="JM48">IFERROR(INDEX(조사표[],SMALL(IF((JP$1=조사표[개체번호])*(JS$1=조사표[줄기번호])*(JK48=조사표[착과마디]),ROW(조사표[조사일자])-ROW(생육조사!$P$2)+1),1),2),"")</f>
        <v/>
      </c>
      <c r="JN48" s="87" t="str">
        <f t="array" ref="JN48">IFERROR(INDEX(조사표[],SMALL(IF((JP$1=조사표[개체번호])*(JS$1=조사표[줄기번호])*(JK48=조사표[열매마디]),ROW(조사표[조사일자])-ROW(생육조사!$P$2)+1),1),2),"")</f>
        <v/>
      </c>
      <c r="JO48" s="87" t="str">
        <f t="array" ref="JO48">IFERROR(INDEX(조사표[],SMALL(IF((JP$1=조사표[개체번호])*(JS$1=조사표[줄기번호])*(JK48=조사표[수확마디]),ROW(조사표[조사일자])-ROW(생육조사!$P$2)+1),1),2),"")</f>
        <v/>
      </c>
      <c r="JP48" s="90"/>
      <c r="JQ48" s="90"/>
      <c r="JR48" s="91"/>
      <c r="JS48" s="91"/>
      <c r="JT48" s="91"/>
      <c r="JU48" s="93">
        <v>46</v>
      </c>
      <c r="JV48" s="87" t="str">
        <f t="array" ref="JV48">IFERROR(INDEX(조사표[],SMALL(IF((JZ$1=조사표[개체번호])*(KC$1=조사표[줄기번호])*(JU48=조사표[개화마디]),ROW(조사표[조사일자])-ROW(생육조사!$P$2)+1),1),2),"")</f>
        <v/>
      </c>
      <c r="JW48" s="87" t="str">
        <f t="array" ref="JW48">IFERROR(INDEX(조사표[],SMALL(IF((JZ$1=조사표[개체번호])*(KC$1=조사표[줄기번호])*(JU48=조사표[착과마디]),ROW(조사표[조사일자])-ROW(생육조사!$P$2)+1),1),2),"")</f>
        <v/>
      </c>
      <c r="JX48" s="87" t="str">
        <f t="array" ref="JX48">IFERROR(INDEX(조사표[],SMALL(IF((JZ$1=조사표[개체번호])*(KC$1=조사표[줄기번호])*(JU48=조사표[열매마디]),ROW(조사표[조사일자])-ROW(생육조사!$P$2)+1),1),2),"")</f>
        <v/>
      </c>
      <c r="JY48" s="87" t="str">
        <f t="array" ref="JY48">IFERROR(INDEX(조사표[],SMALL(IF((JZ$1=조사표[개체번호])*(KC$1=조사표[줄기번호])*(JU48=조사표[수확마디]),ROW(조사표[조사일자])-ROW(생육조사!$P$2)+1),1),2),"")</f>
        <v/>
      </c>
      <c r="JZ48" s="90"/>
      <c r="KA48" s="90"/>
      <c r="KB48" s="91"/>
      <c r="KC48" s="91"/>
      <c r="KD48" s="91"/>
      <c r="KE48" s="93">
        <v>46</v>
      </c>
      <c r="KF48" s="87" t="str">
        <f t="array" ref="KF48">IFERROR(INDEX(조사표[],SMALL(IF((KJ$1=조사표[개체번호])*(KM$1=조사표[줄기번호])*(KE48=조사표[개화마디]),ROW(조사표[조사일자])-ROW(생육조사!$P$2)+1),1),2),"")</f>
        <v/>
      </c>
      <c r="KG48" s="87" t="str">
        <f t="array" ref="KG48">IFERROR(INDEX(조사표[],SMALL(IF((KJ$1=조사표[개체번호])*(KM$1=조사표[줄기번호])*(KE48=조사표[착과마디]),ROW(조사표[조사일자])-ROW(생육조사!$P$2)+1),1),2),"")</f>
        <v/>
      </c>
      <c r="KH48" s="87" t="str">
        <f t="array" ref="KH48">IFERROR(INDEX(조사표[],SMALL(IF((KJ$1=조사표[개체번호])*(KM$1=조사표[줄기번호])*(KE48=조사표[열매마디]),ROW(조사표[조사일자])-ROW(생육조사!$P$2)+1),1),2),"")</f>
        <v/>
      </c>
      <c r="KI48" s="87" t="str">
        <f t="array" ref="KI48">IFERROR(INDEX(조사표[],SMALL(IF((KJ$1=조사표[개체번호])*(KM$1=조사표[줄기번호])*(KE48=조사표[수확마디]),ROW(조사표[조사일자])-ROW(생육조사!$P$2)+1),1),2),"")</f>
        <v/>
      </c>
      <c r="KJ48" s="90"/>
      <c r="KK48" s="90"/>
      <c r="KL48" s="91"/>
      <c r="KM48" s="91"/>
      <c r="KN48" s="91"/>
    </row>
    <row r="49" spans="1:300">
      <c r="A49" s="15">
        <v>47</v>
      </c>
      <c r="B49" s="6" t="str">
        <f t="array" ref="B49">IFERROR(INDEX(조사표[],SMALL(IF((F$1=조사표[개체번호])*(I$1=조사표[줄기번호])*(A49=조사표[개화마디]),ROW(조사표[조사일자])-ROW(생육조사!$P$2)+1),1),2),"")</f>
        <v/>
      </c>
      <c r="C49" s="6" t="str">
        <f t="array" ref="C49">IFERROR(INDEX(조사표[],SMALL(IF((F$1=조사표[개체번호])*(I$1=조사표[줄기번호])*(A49=조사표[착과마디]),ROW(조사표[조사일자])-ROW(생육조사!$P$2)+1),1),2),"")</f>
        <v/>
      </c>
      <c r="D49" s="6" t="str">
        <f t="array" ref="D49">IFERROR(INDEX(조사표[],SMALL(IF((F$1=조사표[개체번호])*(I$1=조사표[줄기번호])*(A49=조사표[열매마디]),ROW(조사표[조사일자])-ROW(생육조사!$P$2)+1),1),2),"")</f>
        <v/>
      </c>
      <c r="E49" s="6" t="str">
        <f t="array" ref="E49">IFERROR(INDEX(조사표[],SMALL(IF((F$1=조사표[개체번호])*(I$1=조사표[줄기번호])*(A49=조사표[수확마디]),ROW(조사표[조사일자])-ROW(생육조사!$P$2)+1),1),2),"")</f>
        <v/>
      </c>
      <c r="F49" s="19"/>
      <c r="G49" s="19"/>
      <c r="H49" s="20"/>
      <c r="I49" s="20"/>
      <c r="J49" s="20"/>
      <c r="K49" s="86">
        <v>47</v>
      </c>
      <c r="L49" s="6" t="str">
        <f t="array" ref="L49">IFERROR(INDEX(조사표[],SMALL(IF((P$1=조사표[개체번호])*(S$1=조사표[줄기번호])*(K49=조사표[개화마디]),ROW(조사표[조사일자])-ROW(생육조사!$P$2)+1),1),2),"")</f>
        <v/>
      </c>
      <c r="M49" s="6" t="str">
        <f t="array" ref="M49">IFERROR(INDEX(조사표[],SMALL(IF((P$1=조사표[개체번호])*(S$1=조사표[줄기번호])*(K49=조사표[착과마디]),ROW(조사표[조사일자])-ROW(생육조사!$P$2)+1),1),2),"")</f>
        <v/>
      </c>
      <c r="N49" s="6" t="str">
        <f t="array" ref="N49">IFERROR(INDEX(조사표[],SMALL(IF((P$1=조사표[개체번호])*(S$1=조사표[줄기번호])*(K49=조사표[열매마디]),ROW(조사표[조사일자])-ROW(생육조사!$P$2)+1),1),2),"")</f>
        <v/>
      </c>
      <c r="O49" s="6" t="str">
        <f t="array" ref="O49">IFERROR(INDEX(조사표[],SMALL(IF((P$1=조사표[개체번호])*(S$1=조사표[줄기번호])*(K49=조사표[수확마디]),ROW(조사표[조사일자])-ROW(생육조사!$P$2)+1),1),2),"")</f>
        <v/>
      </c>
      <c r="P49" s="19"/>
      <c r="Q49" s="19"/>
      <c r="R49" s="20"/>
      <c r="S49" s="20"/>
      <c r="T49" s="20"/>
      <c r="U49" s="88">
        <v>47</v>
      </c>
      <c r="V49" s="87" t="str">
        <f t="array" ref="V49">IFERROR(INDEX(조사표[],SMALL(IF((Z$1=조사표[개체번호])*(AC$1=조사표[줄기번호])*(U49=조사표[개화마디]),ROW(조사표[조사일자])-ROW(생육조사!$P$2)+1),1),2),"")</f>
        <v/>
      </c>
      <c r="W49" s="87" t="str">
        <f t="array" ref="W49">IFERROR(INDEX(조사표[],SMALL(IF((Z$1=조사표[개체번호])*(AC$1=조사표[줄기번호])*(U49=조사표[착과마디]),ROW(조사표[조사일자])-ROW(생육조사!$P$2)+1),1),2),"")</f>
        <v/>
      </c>
      <c r="X49" s="87" t="str">
        <f t="array" ref="X49">IFERROR(INDEX(조사표[],SMALL(IF((Z$1=조사표[개체번호])*(AC$1=조사표[줄기번호])*(U49=조사표[열매마디]),ROW(조사표[조사일자])-ROW(생육조사!$P$2)+1),1),2),"")</f>
        <v/>
      </c>
      <c r="Y49" s="87" t="str">
        <f t="array" ref="Y49">IFERROR(INDEX(조사표[],SMALL(IF((Z$1=조사표[개체번호])*(AC$1=조사표[줄기번호])*(U49=조사표[수확마디]),ROW(조사표[조사일자])-ROW(생육조사!$P$2)+1),1),2),"")</f>
        <v/>
      </c>
      <c r="Z49" s="90"/>
      <c r="AA49" s="90"/>
      <c r="AB49" s="91"/>
      <c r="AC49" s="91"/>
      <c r="AD49" s="91"/>
      <c r="AE49" s="88">
        <v>47</v>
      </c>
      <c r="AF49" s="87" t="str">
        <f t="array" ref="AF49">IFERROR(INDEX(조사표[],SMALL(IF((AJ$1=조사표[개체번호])*(AM$1=조사표[줄기번호])*(AE49=조사표[개화마디]),ROW(조사표[조사일자])-ROW(생육조사!$P$2)+1),1),2),"")</f>
        <v/>
      </c>
      <c r="AG49" s="87" t="str">
        <f t="array" ref="AG49">IFERROR(INDEX(조사표[],SMALL(IF((AJ$1=조사표[개체번호])*(AM$1=조사표[줄기번호])*(AE49=조사표[착과마디]),ROW(조사표[조사일자])-ROW(생육조사!$P$2)+1),1),2),"")</f>
        <v/>
      </c>
      <c r="AH49" s="87" t="str">
        <f t="array" ref="AH49">IFERROR(INDEX(조사표[],SMALL(IF((AJ$1=조사표[개체번호])*(AM$1=조사표[줄기번호])*(AE49=조사표[열매마디]),ROW(조사표[조사일자])-ROW(생육조사!$P$2)+1),1),2),"")</f>
        <v/>
      </c>
      <c r="AI49" s="87" t="str">
        <f t="array" ref="AI49">IFERROR(INDEX(조사표[],SMALL(IF((AJ$1=조사표[개체번호])*(AM$1=조사표[줄기번호])*(AE49=조사표[수확마디]),ROW(조사표[조사일자])-ROW(생육조사!$P$2)+1),1),2),"")</f>
        <v/>
      </c>
      <c r="AJ49" s="90"/>
      <c r="AK49" s="90"/>
      <c r="AL49" s="91"/>
      <c r="AM49" s="91"/>
      <c r="AN49" s="91"/>
      <c r="AO49" s="88">
        <v>47</v>
      </c>
      <c r="AP49" s="87" t="str">
        <f t="array" ref="AP49">IFERROR(INDEX(조사표[],SMALL(IF((AT$1=조사표[개체번호])*(AW$1=조사표[줄기번호])*(AO49=조사표[개화마디]),ROW(조사표[조사일자])-ROW(생육조사!$P$2)+1),1),2),"")</f>
        <v/>
      </c>
      <c r="AQ49" s="87" t="str">
        <f t="array" ref="AQ49">IFERROR(INDEX(조사표[],SMALL(IF((AT$1=조사표[개체번호])*(AW$1=조사표[줄기번호])*(AO49=조사표[착과마디]),ROW(조사표[조사일자])-ROW(생육조사!$P$2)+1),1),2),"")</f>
        <v/>
      </c>
      <c r="AR49" s="87" t="str">
        <f t="array" ref="AR49">IFERROR(INDEX(조사표[],SMALL(IF((AT$1=조사표[개체번호])*(AW$1=조사표[줄기번호])*(AO49=조사표[열매마디]),ROW(조사표[조사일자])-ROW(생육조사!$P$2)+1),1),2),"")</f>
        <v/>
      </c>
      <c r="AS49" s="87" t="str">
        <f t="array" ref="AS49">IFERROR(INDEX(조사표[],SMALL(IF((AT$1=조사표[개체번호])*(AW$1=조사표[줄기번호])*(AO49=조사표[수확마디]),ROW(조사표[조사일자])-ROW(생육조사!$P$2)+1),1),2),"")</f>
        <v/>
      </c>
      <c r="AT49" s="90"/>
      <c r="AU49" s="90"/>
      <c r="AV49" s="91"/>
      <c r="AW49" s="91"/>
      <c r="AX49" s="91"/>
      <c r="AY49" s="88">
        <v>47</v>
      </c>
      <c r="AZ49" s="87" t="str">
        <f t="array" ref="AZ49">IFERROR(INDEX(조사표[],SMALL(IF((BD$1=조사표[개체번호])*(BG$1=조사표[줄기번호])*(AY49=조사표[개화마디]),ROW(조사표[조사일자])-ROW(생육조사!$P$2)+1),1),2),"")</f>
        <v/>
      </c>
      <c r="BA49" s="87" t="str">
        <f t="array" ref="BA49">IFERROR(INDEX(조사표[],SMALL(IF((BD$1=조사표[개체번호])*(BG$1=조사표[줄기번호])*(AY49=조사표[착과마디]),ROW(조사표[조사일자])-ROW(생육조사!$P$2)+1),1),2),"")</f>
        <v/>
      </c>
      <c r="BB49" s="87" t="str">
        <f t="array" ref="BB49">IFERROR(INDEX(조사표[],SMALL(IF((BD$1=조사표[개체번호])*(BG$1=조사표[줄기번호])*(AY49=조사표[열매마디]),ROW(조사표[조사일자])-ROW(생육조사!$P$2)+1),1),2),"")</f>
        <v/>
      </c>
      <c r="BC49" s="87" t="str">
        <f t="array" ref="BC49">IFERROR(INDEX(조사표[],SMALL(IF((BD$1=조사표[개체번호])*(BG$1=조사표[줄기번호])*(AY49=조사표[수확마디]),ROW(조사표[조사일자])-ROW(생육조사!$P$2)+1),1),2),"")</f>
        <v/>
      </c>
      <c r="BD49" s="90"/>
      <c r="BE49" s="90"/>
      <c r="BF49" s="91"/>
      <c r="BG49" s="91"/>
      <c r="BH49" s="91"/>
      <c r="BI49" s="88">
        <v>47</v>
      </c>
      <c r="BJ49" s="87" t="str">
        <f t="array" ref="BJ49">IFERROR(INDEX(조사표[],SMALL(IF((BN$1=조사표[개체번호])*(BQ$1=조사표[줄기번호])*(BI49=조사표[개화마디]),ROW(조사표[조사일자])-ROW(생육조사!$P$2)+1),1),2),"")</f>
        <v/>
      </c>
      <c r="BK49" s="87" t="str">
        <f t="array" ref="BK49">IFERROR(INDEX(조사표[],SMALL(IF((BN$1=조사표[개체번호])*(BQ$1=조사표[줄기번호])*(BI49=조사표[착과마디]),ROW(조사표[조사일자])-ROW(생육조사!$P$2)+1),1),2),"")</f>
        <v/>
      </c>
      <c r="BL49" s="87" t="str">
        <f t="array" ref="BL49">IFERROR(INDEX(조사표[],SMALL(IF((BN$1=조사표[개체번호])*(BQ$1=조사표[줄기번호])*(BI49=조사표[열매마디]),ROW(조사표[조사일자])-ROW(생육조사!$P$2)+1),1),2),"")</f>
        <v/>
      </c>
      <c r="BM49" s="87" t="str">
        <f t="array" ref="BM49">IFERROR(INDEX(조사표[],SMALL(IF((BN$1=조사표[개체번호])*(BQ$1=조사표[줄기번호])*(BI49=조사표[수확마디]),ROW(조사표[조사일자])-ROW(생육조사!$P$2)+1),1),2),"")</f>
        <v/>
      </c>
      <c r="BN49" s="90"/>
      <c r="BO49" s="90"/>
      <c r="BP49" s="91"/>
      <c r="BQ49" s="91"/>
      <c r="BR49" s="91"/>
      <c r="BS49" s="88">
        <v>47</v>
      </c>
      <c r="BT49" s="87" t="str">
        <f t="array" ref="BT49">IFERROR(INDEX(조사표[],SMALL(IF((BX$1=조사표[개체번호])*(CA$1=조사표[줄기번호])*(BS49=조사표[개화마디]),ROW(조사표[조사일자])-ROW(생육조사!$P$2)+1),1),2),"")</f>
        <v/>
      </c>
      <c r="BU49" s="87" t="str">
        <f t="array" ref="BU49">IFERROR(INDEX(조사표[],SMALL(IF((BX$1=조사표[개체번호])*(CA$1=조사표[줄기번호])*(BS49=조사표[착과마디]),ROW(조사표[조사일자])-ROW(생육조사!$P$2)+1),1),2),"")</f>
        <v/>
      </c>
      <c r="BV49" s="87" t="str">
        <f t="array" ref="BV49">IFERROR(INDEX(조사표[],SMALL(IF((BX$1=조사표[개체번호])*(CA$1=조사표[줄기번호])*(BS49=조사표[열매마디]),ROW(조사표[조사일자])-ROW(생육조사!$P$2)+1),1),2),"")</f>
        <v/>
      </c>
      <c r="BW49" s="87" t="str">
        <f t="array" ref="BW49">IFERROR(INDEX(조사표[],SMALL(IF((BX$1=조사표[개체번호])*(CA$1=조사표[줄기번호])*(BS49=조사표[수확마디]),ROW(조사표[조사일자])-ROW(생육조사!$P$2)+1),1),2),"")</f>
        <v/>
      </c>
      <c r="BX49" s="90"/>
      <c r="BY49" s="90"/>
      <c r="BZ49" s="91"/>
      <c r="CA49" s="91"/>
      <c r="CB49" s="91"/>
      <c r="CC49" s="88">
        <v>47</v>
      </c>
      <c r="CD49" s="87" t="str">
        <f t="array" ref="CD49">IFERROR(INDEX(조사표[],SMALL(IF((CH$1=조사표[개체번호])*(CK$1=조사표[줄기번호])*(CC49=조사표[개화마디]),ROW(조사표[조사일자])-ROW(생육조사!$P$2)+1),1),2),"")</f>
        <v/>
      </c>
      <c r="CE49" s="87" t="str">
        <f t="array" ref="CE49">IFERROR(INDEX(조사표[],SMALL(IF((CH$1=조사표[개체번호])*(CK$1=조사표[줄기번호])*(CC49=조사표[착과마디]),ROW(조사표[조사일자])-ROW(생육조사!$P$2)+1),1),2),"")</f>
        <v/>
      </c>
      <c r="CF49" s="87" t="str">
        <f t="array" ref="CF49">IFERROR(INDEX(조사표[],SMALL(IF((CH$1=조사표[개체번호])*(CK$1=조사표[줄기번호])*(CC49=조사표[열매마디]),ROW(조사표[조사일자])-ROW(생육조사!$P$2)+1),1),2),"")</f>
        <v/>
      </c>
      <c r="CG49" s="87" t="str">
        <f t="array" ref="CG49">IFERROR(INDEX(조사표[],SMALL(IF((CH$1=조사표[개체번호])*(CK$1=조사표[줄기번호])*(CC49=조사표[수확마디]),ROW(조사표[조사일자])-ROW(생육조사!$P$2)+1),1),2),"")</f>
        <v/>
      </c>
      <c r="CH49" s="90"/>
      <c r="CI49" s="90"/>
      <c r="CJ49" s="91"/>
      <c r="CK49" s="91"/>
      <c r="CL49" s="91"/>
      <c r="CM49" s="88">
        <v>47</v>
      </c>
      <c r="CN49" s="87" t="str">
        <f t="array" ref="CN49">IFERROR(INDEX(조사표[],SMALL(IF((CR$1=조사표[개체번호])*(CU$1=조사표[줄기번호])*(CM49=조사표[개화마디]),ROW(조사표[조사일자])-ROW(생육조사!$P$2)+1),1),2),"")</f>
        <v/>
      </c>
      <c r="CO49" s="87" t="str">
        <f t="array" ref="CO49">IFERROR(INDEX(조사표[],SMALL(IF((CR$1=조사표[개체번호])*(CU$1=조사표[줄기번호])*(CM49=조사표[착과마디]),ROW(조사표[조사일자])-ROW(생육조사!$P$2)+1),1),2),"")</f>
        <v/>
      </c>
      <c r="CP49" s="87" t="str">
        <f t="array" ref="CP49">IFERROR(INDEX(조사표[],SMALL(IF((CR$1=조사표[개체번호])*(CU$1=조사표[줄기번호])*(CM49=조사표[열매마디]),ROW(조사표[조사일자])-ROW(생육조사!$P$2)+1),1),2),"")</f>
        <v/>
      </c>
      <c r="CQ49" s="87" t="str">
        <f t="array" ref="CQ49">IFERROR(INDEX(조사표[],SMALL(IF((CR$1=조사표[개체번호])*(CU$1=조사표[줄기번호])*(CM49=조사표[수확마디]),ROW(조사표[조사일자])-ROW(생육조사!$P$2)+1),1),2),"")</f>
        <v/>
      </c>
      <c r="CR49" s="90"/>
      <c r="CS49" s="90"/>
      <c r="CT49" s="91"/>
      <c r="CU49" s="91"/>
      <c r="CV49" s="91"/>
      <c r="CW49" s="88">
        <v>47</v>
      </c>
      <c r="CX49" s="87" t="str">
        <f t="array" ref="CX49">IFERROR(INDEX(조사표[],SMALL(IF((DB$1=조사표[개체번호])*(DE$1=조사표[줄기번호])*(CW49=조사표[개화마디]),ROW(조사표[조사일자])-ROW(생육조사!$P$2)+1),1),2),"")</f>
        <v/>
      </c>
      <c r="CY49" s="87" t="str">
        <f t="array" ref="CY49">IFERROR(INDEX(조사표[],SMALL(IF((DB$1=조사표[개체번호])*(DE$1=조사표[줄기번호])*(CW49=조사표[착과마디]),ROW(조사표[조사일자])-ROW(생육조사!$P$2)+1),1),2),"")</f>
        <v/>
      </c>
      <c r="CZ49" s="87" t="str">
        <f t="array" ref="CZ49">IFERROR(INDEX(조사표[],SMALL(IF((DB$1=조사표[개체번호])*(DE$1=조사표[줄기번호])*(CW49=조사표[열매마디]),ROW(조사표[조사일자])-ROW(생육조사!$P$2)+1),1),2),"")</f>
        <v/>
      </c>
      <c r="DA49" s="87" t="str">
        <f t="array" ref="DA49">IFERROR(INDEX(조사표[],SMALL(IF((DB$1=조사표[개체번호])*(DE$1=조사표[줄기번호])*(CW49=조사표[수확마디]),ROW(조사표[조사일자])-ROW(생육조사!$P$2)+1),1),2),"")</f>
        <v/>
      </c>
      <c r="DB49" s="90"/>
      <c r="DC49" s="90"/>
      <c r="DD49" s="91"/>
      <c r="DE49" s="91"/>
      <c r="DF49" s="91"/>
      <c r="DG49" s="88">
        <v>47</v>
      </c>
      <c r="DH49" s="87" t="str">
        <f t="array" ref="DH49">IFERROR(INDEX(조사표[],SMALL(IF((DL$1=조사표[개체번호])*(DO$1=조사표[줄기번호])*(DG49=조사표[개화마디]),ROW(조사표[조사일자])-ROW(생육조사!$P$2)+1),1),2),"")</f>
        <v/>
      </c>
      <c r="DI49" s="87" t="str">
        <f t="array" ref="DI49">IFERROR(INDEX(조사표[],SMALL(IF((DL$1=조사표[개체번호])*(DO$1=조사표[줄기번호])*(DG49=조사표[착과마디]),ROW(조사표[조사일자])-ROW(생육조사!$P$2)+1),1),2),"")</f>
        <v/>
      </c>
      <c r="DJ49" s="87" t="str">
        <f t="array" ref="DJ49">IFERROR(INDEX(조사표[],SMALL(IF((DL$1=조사표[개체번호])*(DO$1=조사표[줄기번호])*(DG49=조사표[열매마디]),ROW(조사표[조사일자])-ROW(생육조사!$P$2)+1),1),2),"")</f>
        <v/>
      </c>
      <c r="DK49" s="87" t="str">
        <f t="array" ref="DK49">IFERROR(INDEX(조사표[],SMALL(IF((DL$1=조사표[개체번호])*(DO$1=조사표[줄기번호])*(DG49=조사표[수확마디]),ROW(조사표[조사일자])-ROW(생육조사!$P$2)+1),1),2),"")</f>
        <v/>
      </c>
      <c r="DL49" s="90"/>
      <c r="DM49" s="90"/>
      <c r="DN49" s="91"/>
      <c r="DO49" s="91"/>
      <c r="DP49" s="91"/>
      <c r="DQ49" s="88">
        <v>47</v>
      </c>
      <c r="DR49" s="87" t="str">
        <f t="array" ref="DR49">IFERROR(INDEX(조사표[],SMALL(IF((DV$1=조사표[개체번호])*(DY$1=조사표[줄기번호])*(DQ49=조사표[개화마디]),ROW(조사표[조사일자])-ROW(생육조사!$P$2)+1),1),2),"")</f>
        <v/>
      </c>
      <c r="DS49" s="87" t="str">
        <f t="array" ref="DS49">IFERROR(INDEX(조사표[],SMALL(IF((DV$1=조사표[개체번호])*(DY$1=조사표[줄기번호])*(DQ49=조사표[착과마디]),ROW(조사표[조사일자])-ROW(생육조사!$P$2)+1),1),2),"")</f>
        <v/>
      </c>
      <c r="DT49" s="87" t="str">
        <f t="array" ref="DT49">IFERROR(INDEX(조사표[],SMALL(IF((DV$1=조사표[개체번호])*(DY$1=조사표[줄기번호])*(DQ49=조사표[열매마디]),ROW(조사표[조사일자])-ROW(생육조사!$P$2)+1),1),2),"")</f>
        <v/>
      </c>
      <c r="DU49" s="87" t="str">
        <f t="array" ref="DU49">IFERROR(INDEX(조사표[],SMALL(IF((DV$1=조사표[개체번호])*(DY$1=조사표[줄기번호])*(DQ49=조사표[수확마디]),ROW(조사표[조사일자])-ROW(생육조사!$P$2)+1),1),2),"")</f>
        <v/>
      </c>
      <c r="DV49" s="90"/>
      <c r="DW49" s="90"/>
      <c r="DX49" s="91"/>
      <c r="DY49" s="91"/>
      <c r="DZ49" s="91"/>
      <c r="EA49" s="88">
        <v>47</v>
      </c>
      <c r="EB49" s="87" t="str">
        <f t="array" ref="EB49">IFERROR(INDEX(조사표[],SMALL(IF((EF$1=조사표[개체번호])*(EI$1=조사표[줄기번호])*(EA49=조사표[개화마디]),ROW(조사표[조사일자])-ROW(생육조사!$P$2)+1),1),2),"")</f>
        <v/>
      </c>
      <c r="EC49" s="87" t="str">
        <f t="array" ref="EC49">IFERROR(INDEX(조사표[],SMALL(IF((EF$1=조사표[개체번호])*(EI$1=조사표[줄기번호])*(EA49=조사표[착과마디]),ROW(조사표[조사일자])-ROW(생육조사!$P$2)+1),1),2),"")</f>
        <v/>
      </c>
      <c r="ED49" s="87" t="str">
        <f t="array" ref="ED49">IFERROR(INDEX(조사표[],SMALL(IF((EF$1=조사표[개체번호])*(EI$1=조사표[줄기번호])*(EA49=조사표[열매마디]),ROW(조사표[조사일자])-ROW(생육조사!$P$2)+1),1),2),"")</f>
        <v/>
      </c>
      <c r="EE49" s="87" t="str">
        <f t="array" ref="EE49">IFERROR(INDEX(조사표[],SMALL(IF((EF$1=조사표[개체번호])*(EI$1=조사표[줄기번호])*(EA49=조사표[수확마디]),ROW(조사표[조사일자])-ROW(생육조사!$P$2)+1),1),2),"")</f>
        <v/>
      </c>
      <c r="EF49" s="90"/>
      <c r="EG49" s="90"/>
      <c r="EH49" s="91"/>
      <c r="EI49" s="91"/>
      <c r="EJ49" s="91"/>
      <c r="EK49" s="88">
        <v>47</v>
      </c>
      <c r="EL49" s="87" t="str">
        <f t="array" ref="EL49">IFERROR(INDEX(조사표[],SMALL(IF((EP$1=조사표[개체번호])*(ES$1=조사표[줄기번호])*(EK49=조사표[개화마디]),ROW(조사표[조사일자])-ROW(생육조사!$P$2)+1),1),2),"")</f>
        <v/>
      </c>
      <c r="EM49" s="87" t="str">
        <f t="array" ref="EM49">IFERROR(INDEX(조사표[],SMALL(IF((EP$1=조사표[개체번호])*(ES$1=조사표[줄기번호])*(EK49=조사표[착과마디]),ROW(조사표[조사일자])-ROW(생육조사!$P$2)+1),1),2),"")</f>
        <v/>
      </c>
      <c r="EN49" s="87" t="str">
        <f t="array" ref="EN49">IFERROR(INDEX(조사표[],SMALL(IF((EP$1=조사표[개체번호])*(ES$1=조사표[줄기번호])*(EK49=조사표[열매마디]),ROW(조사표[조사일자])-ROW(생육조사!$P$2)+1),1),2),"")</f>
        <v/>
      </c>
      <c r="EO49" s="87" t="str">
        <f t="array" ref="EO49">IFERROR(INDEX(조사표[],SMALL(IF((EP$1=조사표[개체번호])*(ES$1=조사표[줄기번호])*(EK49=조사표[수확마디]),ROW(조사표[조사일자])-ROW(생육조사!$P$2)+1),1),2),"")</f>
        <v/>
      </c>
      <c r="EP49" s="90"/>
      <c r="EQ49" s="90"/>
      <c r="ER49" s="91"/>
      <c r="ES49" s="91"/>
      <c r="ET49" s="91"/>
      <c r="EU49" s="88">
        <v>47</v>
      </c>
      <c r="EV49" s="87" t="str">
        <f t="array" ref="EV49">IFERROR(INDEX(조사표[],SMALL(IF((EZ$1=조사표[개체번호])*(FC$1=조사표[줄기번호])*(EU49=조사표[개화마디]),ROW(조사표[조사일자])-ROW(생육조사!$P$2)+1),1),2),"")</f>
        <v/>
      </c>
      <c r="EW49" s="87" t="str">
        <f t="array" ref="EW49">IFERROR(INDEX(조사표[],SMALL(IF((EZ$1=조사표[개체번호])*(FC$1=조사표[줄기번호])*(EU49=조사표[착과마디]),ROW(조사표[조사일자])-ROW(생육조사!$P$2)+1),1),2),"")</f>
        <v/>
      </c>
      <c r="EX49" s="87" t="str">
        <f t="array" ref="EX49">IFERROR(INDEX(조사표[],SMALL(IF((EZ$1=조사표[개체번호])*(FC$1=조사표[줄기번호])*(EU49=조사표[열매마디]),ROW(조사표[조사일자])-ROW(생육조사!$P$2)+1),1),2),"")</f>
        <v/>
      </c>
      <c r="EY49" s="87" t="str">
        <f t="array" ref="EY49">IFERROR(INDEX(조사표[],SMALL(IF((EZ$1=조사표[개체번호])*(FC$1=조사표[줄기번호])*(EU49=조사표[수확마디]),ROW(조사표[조사일자])-ROW(생육조사!$P$2)+1),1),2),"")</f>
        <v/>
      </c>
      <c r="EZ49" s="90"/>
      <c r="FA49" s="90"/>
      <c r="FB49" s="91"/>
      <c r="FC49" s="91"/>
      <c r="FD49" s="91"/>
      <c r="FE49" s="88">
        <v>47</v>
      </c>
      <c r="FF49" s="87" t="str">
        <f t="array" ref="FF49">IFERROR(INDEX(조사표[],SMALL(IF((FJ$1=조사표[개체번호])*(FM$1=조사표[줄기번호])*(FE49=조사표[개화마디]),ROW(조사표[조사일자])-ROW(생육조사!$P$2)+1),1),2),"")</f>
        <v/>
      </c>
      <c r="FG49" s="87" t="str">
        <f t="array" ref="FG49">IFERROR(INDEX(조사표[],SMALL(IF((FJ$1=조사표[개체번호])*(FM$1=조사표[줄기번호])*(FE49=조사표[착과마디]),ROW(조사표[조사일자])-ROW(생육조사!$P$2)+1),1),2),"")</f>
        <v/>
      </c>
      <c r="FH49" s="87" t="str">
        <f t="array" ref="FH49">IFERROR(INDEX(조사표[],SMALL(IF((FJ$1=조사표[개체번호])*(FM$1=조사표[줄기번호])*(FE49=조사표[열매마디]),ROW(조사표[조사일자])-ROW(생육조사!$P$2)+1),1),2),"")</f>
        <v/>
      </c>
      <c r="FI49" s="87" t="str">
        <f t="array" ref="FI49">IFERROR(INDEX(조사표[],SMALL(IF((FJ$1=조사표[개체번호])*(FM$1=조사표[줄기번호])*(FE49=조사표[수확마디]),ROW(조사표[조사일자])-ROW(생육조사!$P$2)+1),1),2),"")</f>
        <v/>
      </c>
      <c r="FJ49" s="90"/>
      <c r="FK49" s="90"/>
      <c r="FL49" s="91"/>
      <c r="FM49" s="91"/>
      <c r="FN49" s="91"/>
      <c r="FO49" s="88">
        <v>47</v>
      </c>
      <c r="FP49" s="87" t="str">
        <f t="array" ref="FP49">IFERROR(INDEX(조사표[],SMALL(IF((FT$1=조사표[개체번호])*(FW$1=조사표[줄기번호])*(FO49=조사표[개화마디]),ROW(조사표[조사일자])-ROW(생육조사!$P$2)+1),1),2),"")</f>
        <v/>
      </c>
      <c r="FQ49" s="87" t="str">
        <f t="array" ref="FQ49">IFERROR(INDEX(조사표[],SMALL(IF((FT$1=조사표[개체번호])*(FW$1=조사표[줄기번호])*(FO49=조사표[착과마디]),ROW(조사표[조사일자])-ROW(생육조사!$P$2)+1),1),2),"")</f>
        <v/>
      </c>
      <c r="FR49" s="87" t="str">
        <f t="array" ref="FR49">IFERROR(INDEX(조사표[],SMALL(IF((FT$1=조사표[개체번호])*(FW$1=조사표[줄기번호])*(FO49=조사표[열매마디]),ROW(조사표[조사일자])-ROW(생육조사!$P$2)+1),1),2),"")</f>
        <v/>
      </c>
      <c r="FS49" s="87" t="str">
        <f t="array" ref="FS49">IFERROR(INDEX(조사표[],SMALL(IF((FT$1=조사표[개체번호])*(FW$1=조사표[줄기번호])*(FO49=조사표[수확마디]),ROW(조사표[조사일자])-ROW(생육조사!$P$2)+1),1),2),"")</f>
        <v/>
      </c>
      <c r="FT49" s="90"/>
      <c r="FU49" s="90"/>
      <c r="FV49" s="91"/>
      <c r="FW49" s="91"/>
      <c r="FX49" s="91"/>
      <c r="FY49" s="88">
        <v>47</v>
      </c>
      <c r="FZ49" s="87" t="str">
        <f t="array" ref="FZ49">IFERROR(INDEX(조사표[],SMALL(IF((GD$1=조사표[개체번호])*(GG$1=조사표[줄기번호])*(FY49=조사표[개화마디]),ROW(조사표[조사일자])-ROW(생육조사!$P$2)+1),1),2),"")</f>
        <v/>
      </c>
      <c r="GA49" s="87" t="str">
        <f t="array" ref="GA49">IFERROR(INDEX(조사표[],SMALL(IF((GD$1=조사표[개체번호])*(GG$1=조사표[줄기번호])*(FY49=조사표[착과마디]),ROW(조사표[조사일자])-ROW(생육조사!$P$2)+1),1),2),"")</f>
        <v/>
      </c>
      <c r="GB49" s="87" t="str">
        <f t="array" ref="GB49">IFERROR(INDEX(조사표[],SMALL(IF((GD$1=조사표[개체번호])*(GG$1=조사표[줄기번호])*(FY49=조사표[열매마디]),ROW(조사표[조사일자])-ROW(생육조사!$P$2)+1),1),2),"")</f>
        <v/>
      </c>
      <c r="GC49" s="87" t="str">
        <f t="array" ref="GC49">IFERROR(INDEX(조사표[],SMALL(IF((GD$1=조사표[개체번호])*(GG$1=조사표[줄기번호])*(FY49=조사표[수확마디]),ROW(조사표[조사일자])-ROW(생육조사!$P$2)+1),1),2),"")</f>
        <v/>
      </c>
      <c r="GD49" s="90"/>
      <c r="GE49" s="90"/>
      <c r="GF49" s="91"/>
      <c r="GG49" s="91"/>
      <c r="GH49" s="91"/>
      <c r="GI49" s="88">
        <v>47</v>
      </c>
      <c r="GJ49" s="87" t="str">
        <f t="array" ref="GJ49">IFERROR(INDEX(조사표[],SMALL(IF((GN$1=조사표[개체번호])*(GQ$1=조사표[줄기번호])*(GI49=조사표[개화마디]),ROW(조사표[조사일자])-ROW(생육조사!$P$2)+1),1),2),"")</f>
        <v/>
      </c>
      <c r="GK49" s="87" t="str">
        <f t="array" ref="GK49">IFERROR(INDEX(조사표[],SMALL(IF((GN$1=조사표[개체번호])*(GQ$1=조사표[줄기번호])*(GI49=조사표[착과마디]),ROW(조사표[조사일자])-ROW(생육조사!$P$2)+1),1),2),"")</f>
        <v/>
      </c>
      <c r="GL49" s="87" t="str">
        <f t="array" ref="GL49">IFERROR(INDEX(조사표[],SMALL(IF((GN$1=조사표[개체번호])*(GQ$1=조사표[줄기번호])*(GI49=조사표[열매마디]),ROW(조사표[조사일자])-ROW(생육조사!$P$2)+1),1),2),"")</f>
        <v/>
      </c>
      <c r="GM49" s="87" t="str">
        <f t="array" ref="GM49">IFERROR(INDEX(조사표[],SMALL(IF((GN$1=조사표[개체번호])*(GQ$1=조사표[줄기번호])*(GI49=조사표[수확마디]),ROW(조사표[조사일자])-ROW(생육조사!$P$2)+1),1),2),"")</f>
        <v/>
      </c>
      <c r="GN49" s="90"/>
      <c r="GO49" s="90"/>
      <c r="GP49" s="91"/>
      <c r="GQ49" s="91"/>
      <c r="GR49" s="91"/>
      <c r="GS49" s="88">
        <v>47</v>
      </c>
      <c r="GT49" s="87" t="str">
        <f t="array" ref="GT49">IFERROR(INDEX(조사표[],SMALL(IF((GX$1=조사표[개체번호])*(HA$1=조사표[줄기번호])*(GS49=조사표[개화마디]),ROW(조사표[조사일자])-ROW(생육조사!$P$2)+1),1),2),"")</f>
        <v/>
      </c>
      <c r="GU49" s="87" t="str">
        <f t="array" ref="GU49">IFERROR(INDEX(조사표[],SMALL(IF((GX$1=조사표[개체번호])*(HA$1=조사표[줄기번호])*(GS49=조사표[착과마디]),ROW(조사표[조사일자])-ROW(생육조사!$P$2)+1),1),2),"")</f>
        <v/>
      </c>
      <c r="GV49" s="87" t="str">
        <f t="array" ref="GV49">IFERROR(INDEX(조사표[],SMALL(IF((GX$1=조사표[개체번호])*(HA$1=조사표[줄기번호])*(GS49=조사표[열매마디]),ROW(조사표[조사일자])-ROW(생육조사!$P$2)+1),1),2),"")</f>
        <v/>
      </c>
      <c r="GW49" s="87" t="str">
        <f t="array" ref="GW49">IFERROR(INDEX(조사표[],SMALL(IF((GX$1=조사표[개체번호])*(HA$1=조사표[줄기번호])*(GS49=조사표[수확마디]),ROW(조사표[조사일자])-ROW(생육조사!$P$2)+1),1),2),"")</f>
        <v/>
      </c>
      <c r="GX49" s="90"/>
      <c r="GY49" s="90"/>
      <c r="GZ49" s="91"/>
      <c r="HA49" s="91"/>
      <c r="HB49" s="91"/>
      <c r="HC49" s="88">
        <v>47</v>
      </c>
      <c r="HD49" s="87" t="str">
        <f t="array" ref="HD49">IFERROR(INDEX(조사표[],SMALL(IF((HH$1=조사표[개체번호])*(HK$1=조사표[줄기번호])*(HC49=조사표[개화마디]),ROW(조사표[조사일자])-ROW(생육조사!$P$2)+1),1),2),"")</f>
        <v/>
      </c>
      <c r="HE49" s="87" t="str">
        <f t="array" ref="HE49">IFERROR(INDEX(조사표[],SMALL(IF((HH$1=조사표[개체번호])*(HK$1=조사표[줄기번호])*(HC49=조사표[착과마디]),ROW(조사표[조사일자])-ROW(생육조사!$P$2)+1),1),2),"")</f>
        <v/>
      </c>
      <c r="HF49" s="87" t="str">
        <f t="array" ref="HF49">IFERROR(INDEX(조사표[],SMALL(IF((HH$1=조사표[개체번호])*(HK$1=조사표[줄기번호])*(HC49=조사표[열매마디]),ROW(조사표[조사일자])-ROW(생육조사!$P$2)+1),1),2),"")</f>
        <v/>
      </c>
      <c r="HG49" s="87" t="str">
        <f t="array" ref="HG49">IFERROR(INDEX(조사표[],SMALL(IF((HH$1=조사표[개체번호])*(HK$1=조사표[줄기번호])*(HC49=조사표[수확마디]),ROW(조사표[조사일자])-ROW(생육조사!$P$2)+1),1),2),"")</f>
        <v/>
      </c>
      <c r="HH49" s="90"/>
      <c r="HI49" s="90"/>
      <c r="HJ49" s="91"/>
      <c r="HK49" s="91"/>
      <c r="HL49" s="91"/>
      <c r="HM49" s="93">
        <v>47</v>
      </c>
      <c r="HN49" s="87" t="str">
        <f t="array" ref="HN49">IFERROR(INDEX(조사표[],SMALL(IF((HR$1=조사표[개체번호])*(HU$1=조사표[줄기번호])*(HM49=조사표[개화마디]),ROW(조사표[조사일자])-ROW(생육조사!$P$2)+1),1),2),"")</f>
        <v/>
      </c>
      <c r="HO49" s="87" t="str">
        <f t="array" ref="HO49">IFERROR(INDEX(조사표[],SMALL(IF((HR$1=조사표[개체번호])*(HU$1=조사표[줄기번호])*(HM49=조사표[착과마디]),ROW(조사표[조사일자])-ROW(생육조사!$P$2)+1),1),2),"")</f>
        <v/>
      </c>
      <c r="HP49" s="87" t="str">
        <f t="array" ref="HP49">IFERROR(INDEX(조사표[],SMALL(IF((HR$1=조사표[개체번호])*(HU$1=조사표[줄기번호])*(HM49=조사표[열매마디]),ROW(조사표[조사일자])-ROW(생육조사!$P$2)+1),1),2),"")</f>
        <v/>
      </c>
      <c r="HQ49" s="87" t="str">
        <f t="array" ref="HQ49">IFERROR(INDEX(조사표[],SMALL(IF((HR$1=조사표[개체번호])*(HU$1=조사표[줄기번호])*(HM49=조사표[수확마디]),ROW(조사표[조사일자])-ROW(생육조사!$P$2)+1),1),2),"")</f>
        <v/>
      </c>
      <c r="HR49" s="90"/>
      <c r="HS49" s="90"/>
      <c r="HT49" s="91"/>
      <c r="HU49" s="91"/>
      <c r="HV49" s="91"/>
      <c r="HW49" s="93">
        <v>47</v>
      </c>
      <c r="HX49" s="87" t="str">
        <f t="array" ref="HX49">IFERROR(INDEX(조사표[],SMALL(IF((IB$1=조사표[개체번호])*(IE$1=조사표[줄기번호])*(HW49=조사표[개화마디]),ROW(조사표[조사일자])-ROW(생육조사!$P$2)+1),1),2),"")</f>
        <v/>
      </c>
      <c r="HY49" s="87" t="str">
        <f t="array" ref="HY49">IFERROR(INDEX(조사표[],SMALL(IF((IB$1=조사표[개체번호])*(IE$1=조사표[줄기번호])*(HW49=조사표[착과마디]),ROW(조사표[조사일자])-ROW(생육조사!$P$2)+1),1),2),"")</f>
        <v/>
      </c>
      <c r="HZ49" s="87" t="str">
        <f t="array" ref="HZ49">IFERROR(INDEX(조사표[],SMALL(IF((IB$1=조사표[개체번호])*(IE$1=조사표[줄기번호])*(HW49=조사표[열매마디]),ROW(조사표[조사일자])-ROW(생육조사!$P$2)+1),1),2),"")</f>
        <v/>
      </c>
      <c r="IA49" s="87" t="str">
        <f t="array" ref="IA49">IFERROR(INDEX(조사표[],SMALL(IF((IB$1=조사표[개체번호])*(IE$1=조사표[줄기번호])*(HW49=조사표[수확마디]),ROW(조사표[조사일자])-ROW(생육조사!$P$2)+1),1),2),"")</f>
        <v/>
      </c>
      <c r="IB49" s="90"/>
      <c r="IC49" s="90"/>
      <c r="ID49" s="91"/>
      <c r="IE49" s="91"/>
      <c r="IF49" s="91"/>
      <c r="IG49" s="93">
        <v>47</v>
      </c>
      <c r="IH49" s="87" t="str">
        <f t="array" ref="IH49">IFERROR(INDEX(조사표[],SMALL(IF((IL$1=조사표[개체번호])*(IO$1=조사표[줄기번호])*(IG49=조사표[개화마디]),ROW(조사표[조사일자])-ROW(생육조사!$P$2)+1),1),2),"")</f>
        <v/>
      </c>
      <c r="II49" s="87" t="str">
        <f t="array" ref="II49">IFERROR(INDEX(조사표[],SMALL(IF((IL$1=조사표[개체번호])*(IO$1=조사표[줄기번호])*(IG49=조사표[착과마디]),ROW(조사표[조사일자])-ROW(생육조사!$P$2)+1),1),2),"")</f>
        <v/>
      </c>
      <c r="IJ49" s="87" t="str">
        <f t="array" ref="IJ49">IFERROR(INDEX(조사표[],SMALL(IF((IL$1=조사표[개체번호])*(IO$1=조사표[줄기번호])*(IG49=조사표[열매마디]),ROW(조사표[조사일자])-ROW(생육조사!$P$2)+1),1),2),"")</f>
        <v/>
      </c>
      <c r="IK49" s="87" t="str">
        <f t="array" ref="IK49">IFERROR(INDEX(조사표[],SMALL(IF((IL$1=조사표[개체번호])*(IO$1=조사표[줄기번호])*(IG49=조사표[수확마디]),ROW(조사표[조사일자])-ROW(생육조사!$P$2)+1),1),2),"")</f>
        <v/>
      </c>
      <c r="IL49" s="90"/>
      <c r="IM49" s="90"/>
      <c r="IN49" s="91"/>
      <c r="IO49" s="91"/>
      <c r="IP49" s="91"/>
      <c r="IQ49" s="93">
        <v>47</v>
      </c>
      <c r="IR49" s="87" t="str">
        <f t="array" ref="IR49">IFERROR(INDEX(조사표[],SMALL(IF((IV$1=조사표[개체번호])*(IY$1=조사표[줄기번호])*(IQ49=조사표[개화마디]),ROW(조사표[조사일자])-ROW(생육조사!$P$2)+1),1),2),"")</f>
        <v/>
      </c>
      <c r="IS49" s="87" t="str">
        <f t="array" ref="IS49">IFERROR(INDEX(조사표[],SMALL(IF((IV$1=조사표[개체번호])*(IY$1=조사표[줄기번호])*(IQ49=조사표[착과마디]),ROW(조사표[조사일자])-ROW(생육조사!$P$2)+1),1),2),"")</f>
        <v/>
      </c>
      <c r="IT49" s="87" t="str">
        <f t="array" ref="IT49">IFERROR(INDEX(조사표[],SMALL(IF((IV$1=조사표[개체번호])*(IY$1=조사표[줄기번호])*(IQ49=조사표[열매마디]),ROW(조사표[조사일자])-ROW(생육조사!$P$2)+1),1),2),"")</f>
        <v/>
      </c>
      <c r="IU49" s="87" t="str">
        <f t="array" ref="IU49">IFERROR(INDEX(조사표[],SMALL(IF((IV$1=조사표[개체번호])*(IY$1=조사표[줄기번호])*(IQ49=조사표[수확마디]),ROW(조사표[조사일자])-ROW(생육조사!$P$2)+1),1),2),"")</f>
        <v/>
      </c>
      <c r="IV49" s="90"/>
      <c r="IW49" s="90"/>
      <c r="IX49" s="91"/>
      <c r="IY49" s="91"/>
      <c r="IZ49" s="91"/>
      <c r="JA49" s="93">
        <v>47</v>
      </c>
      <c r="JB49" s="87" t="str">
        <f t="array" ref="JB49">IFERROR(INDEX(조사표[],SMALL(IF((JF$1=조사표[개체번호])*(JI$1=조사표[줄기번호])*(JA49=조사표[개화마디]),ROW(조사표[조사일자])-ROW(생육조사!$P$2)+1),1),2),"")</f>
        <v/>
      </c>
      <c r="JC49" s="87" t="str">
        <f t="array" ref="JC49">IFERROR(INDEX(조사표[],SMALL(IF((JF$1=조사표[개체번호])*(JI$1=조사표[줄기번호])*(JA49=조사표[착과마디]),ROW(조사표[조사일자])-ROW(생육조사!$P$2)+1),1),2),"")</f>
        <v/>
      </c>
      <c r="JD49" s="87" t="str">
        <f t="array" ref="JD49">IFERROR(INDEX(조사표[],SMALL(IF((JF$1=조사표[개체번호])*(JI$1=조사표[줄기번호])*(JA49=조사표[열매마디]),ROW(조사표[조사일자])-ROW(생육조사!$P$2)+1),1),2),"")</f>
        <v/>
      </c>
      <c r="JE49" s="87" t="str">
        <f t="array" ref="JE49">IFERROR(INDEX(조사표[],SMALL(IF((JF$1=조사표[개체번호])*(JI$1=조사표[줄기번호])*(JA49=조사표[수확마디]),ROW(조사표[조사일자])-ROW(생육조사!$P$2)+1),1),2),"")</f>
        <v/>
      </c>
      <c r="JF49" s="90"/>
      <c r="JG49" s="90"/>
      <c r="JH49" s="91"/>
      <c r="JI49" s="91"/>
      <c r="JJ49" s="91"/>
      <c r="JK49" s="93">
        <v>47</v>
      </c>
      <c r="JL49" s="87" t="str">
        <f t="array" ref="JL49">IFERROR(INDEX(조사표[],SMALL(IF((JP$1=조사표[개체번호])*(JS$1=조사표[줄기번호])*(JK49=조사표[개화마디]),ROW(조사표[조사일자])-ROW(생육조사!$P$2)+1),1),2),"")</f>
        <v/>
      </c>
      <c r="JM49" s="87" t="str">
        <f t="array" ref="JM49">IFERROR(INDEX(조사표[],SMALL(IF((JP$1=조사표[개체번호])*(JS$1=조사표[줄기번호])*(JK49=조사표[착과마디]),ROW(조사표[조사일자])-ROW(생육조사!$P$2)+1),1),2),"")</f>
        <v/>
      </c>
      <c r="JN49" s="87" t="str">
        <f t="array" ref="JN49">IFERROR(INDEX(조사표[],SMALL(IF((JP$1=조사표[개체번호])*(JS$1=조사표[줄기번호])*(JK49=조사표[열매마디]),ROW(조사표[조사일자])-ROW(생육조사!$P$2)+1),1),2),"")</f>
        <v/>
      </c>
      <c r="JO49" s="87" t="str">
        <f t="array" ref="JO49">IFERROR(INDEX(조사표[],SMALL(IF((JP$1=조사표[개체번호])*(JS$1=조사표[줄기번호])*(JK49=조사표[수확마디]),ROW(조사표[조사일자])-ROW(생육조사!$P$2)+1),1),2),"")</f>
        <v/>
      </c>
      <c r="JP49" s="90"/>
      <c r="JQ49" s="90"/>
      <c r="JR49" s="91"/>
      <c r="JS49" s="91"/>
      <c r="JT49" s="91"/>
      <c r="JU49" s="93">
        <v>47</v>
      </c>
      <c r="JV49" s="87" t="str">
        <f t="array" ref="JV49">IFERROR(INDEX(조사표[],SMALL(IF((JZ$1=조사표[개체번호])*(KC$1=조사표[줄기번호])*(JU49=조사표[개화마디]),ROW(조사표[조사일자])-ROW(생육조사!$P$2)+1),1),2),"")</f>
        <v/>
      </c>
      <c r="JW49" s="87" t="str">
        <f t="array" ref="JW49">IFERROR(INDEX(조사표[],SMALL(IF((JZ$1=조사표[개체번호])*(KC$1=조사표[줄기번호])*(JU49=조사표[착과마디]),ROW(조사표[조사일자])-ROW(생육조사!$P$2)+1),1),2),"")</f>
        <v/>
      </c>
      <c r="JX49" s="87" t="str">
        <f t="array" ref="JX49">IFERROR(INDEX(조사표[],SMALL(IF((JZ$1=조사표[개체번호])*(KC$1=조사표[줄기번호])*(JU49=조사표[열매마디]),ROW(조사표[조사일자])-ROW(생육조사!$P$2)+1),1),2),"")</f>
        <v/>
      </c>
      <c r="JY49" s="87" t="str">
        <f t="array" ref="JY49">IFERROR(INDEX(조사표[],SMALL(IF((JZ$1=조사표[개체번호])*(KC$1=조사표[줄기번호])*(JU49=조사표[수확마디]),ROW(조사표[조사일자])-ROW(생육조사!$P$2)+1),1),2),"")</f>
        <v/>
      </c>
      <c r="JZ49" s="90"/>
      <c r="KA49" s="90"/>
      <c r="KB49" s="91"/>
      <c r="KC49" s="91"/>
      <c r="KD49" s="91"/>
      <c r="KE49" s="93">
        <v>47</v>
      </c>
      <c r="KF49" s="87" t="str">
        <f t="array" ref="KF49">IFERROR(INDEX(조사표[],SMALL(IF((KJ$1=조사표[개체번호])*(KM$1=조사표[줄기번호])*(KE49=조사표[개화마디]),ROW(조사표[조사일자])-ROW(생육조사!$P$2)+1),1),2),"")</f>
        <v/>
      </c>
      <c r="KG49" s="87" t="str">
        <f t="array" ref="KG49">IFERROR(INDEX(조사표[],SMALL(IF((KJ$1=조사표[개체번호])*(KM$1=조사표[줄기번호])*(KE49=조사표[착과마디]),ROW(조사표[조사일자])-ROW(생육조사!$P$2)+1),1),2),"")</f>
        <v/>
      </c>
      <c r="KH49" s="87" t="str">
        <f t="array" ref="KH49">IFERROR(INDEX(조사표[],SMALL(IF((KJ$1=조사표[개체번호])*(KM$1=조사표[줄기번호])*(KE49=조사표[열매마디]),ROW(조사표[조사일자])-ROW(생육조사!$P$2)+1),1),2),"")</f>
        <v/>
      </c>
      <c r="KI49" s="87" t="str">
        <f t="array" ref="KI49">IFERROR(INDEX(조사표[],SMALL(IF((KJ$1=조사표[개체번호])*(KM$1=조사표[줄기번호])*(KE49=조사표[수확마디]),ROW(조사표[조사일자])-ROW(생육조사!$P$2)+1),1),2),"")</f>
        <v/>
      </c>
      <c r="KJ49" s="90"/>
      <c r="KK49" s="90"/>
      <c r="KL49" s="91"/>
      <c r="KM49" s="91"/>
      <c r="KN49" s="91"/>
    </row>
    <row r="50" spans="1:300">
      <c r="A50" s="15">
        <v>48</v>
      </c>
      <c r="B50" s="6" t="str">
        <f t="array" ref="B50">IFERROR(INDEX(조사표[],SMALL(IF((F$1=조사표[개체번호])*(I$1=조사표[줄기번호])*(A50=조사표[개화마디]),ROW(조사표[조사일자])-ROW(생육조사!$P$2)+1),1),2),"")</f>
        <v/>
      </c>
      <c r="C50" s="6" t="str">
        <f t="array" ref="C50">IFERROR(INDEX(조사표[],SMALL(IF((F$1=조사표[개체번호])*(I$1=조사표[줄기번호])*(A50=조사표[착과마디]),ROW(조사표[조사일자])-ROW(생육조사!$P$2)+1),1),2),"")</f>
        <v/>
      </c>
      <c r="D50" s="6" t="str">
        <f t="array" ref="D50">IFERROR(INDEX(조사표[],SMALL(IF((F$1=조사표[개체번호])*(I$1=조사표[줄기번호])*(A50=조사표[열매마디]),ROW(조사표[조사일자])-ROW(생육조사!$P$2)+1),1),2),"")</f>
        <v/>
      </c>
      <c r="E50" s="6" t="str">
        <f t="array" ref="E50">IFERROR(INDEX(조사표[],SMALL(IF((F$1=조사표[개체번호])*(I$1=조사표[줄기번호])*(A50=조사표[수확마디]),ROW(조사표[조사일자])-ROW(생육조사!$P$2)+1),1),2),"")</f>
        <v/>
      </c>
      <c r="F50" s="19"/>
      <c r="G50" s="19"/>
      <c r="H50" s="20"/>
      <c r="I50" s="20"/>
      <c r="J50" s="20"/>
      <c r="K50" s="86">
        <v>48</v>
      </c>
      <c r="L50" s="6" t="str">
        <f t="array" ref="L50">IFERROR(INDEX(조사표[],SMALL(IF((P$1=조사표[개체번호])*(S$1=조사표[줄기번호])*(K50=조사표[개화마디]),ROW(조사표[조사일자])-ROW(생육조사!$P$2)+1),1),2),"")</f>
        <v/>
      </c>
      <c r="M50" s="6" t="str">
        <f t="array" ref="M50">IFERROR(INDEX(조사표[],SMALL(IF((P$1=조사표[개체번호])*(S$1=조사표[줄기번호])*(K50=조사표[착과마디]),ROW(조사표[조사일자])-ROW(생육조사!$P$2)+1),1),2),"")</f>
        <v/>
      </c>
      <c r="N50" s="6" t="str">
        <f t="array" ref="N50">IFERROR(INDEX(조사표[],SMALL(IF((P$1=조사표[개체번호])*(S$1=조사표[줄기번호])*(K50=조사표[열매마디]),ROW(조사표[조사일자])-ROW(생육조사!$P$2)+1),1),2),"")</f>
        <v/>
      </c>
      <c r="O50" s="6" t="str">
        <f t="array" ref="O50">IFERROR(INDEX(조사표[],SMALL(IF((P$1=조사표[개체번호])*(S$1=조사표[줄기번호])*(K50=조사표[수확마디]),ROW(조사표[조사일자])-ROW(생육조사!$P$2)+1),1),2),"")</f>
        <v/>
      </c>
      <c r="P50" s="19"/>
      <c r="Q50" s="19"/>
      <c r="R50" s="20"/>
      <c r="S50" s="20"/>
      <c r="T50" s="20"/>
      <c r="U50" s="88">
        <v>48</v>
      </c>
      <c r="V50" s="87" t="str">
        <f t="array" ref="V50">IFERROR(INDEX(조사표[],SMALL(IF((Z$1=조사표[개체번호])*(AC$1=조사표[줄기번호])*(U50=조사표[개화마디]),ROW(조사표[조사일자])-ROW(생육조사!$P$2)+1),1),2),"")</f>
        <v/>
      </c>
      <c r="W50" s="87" t="str">
        <f t="array" ref="W50">IFERROR(INDEX(조사표[],SMALL(IF((Z$1=조사표[개체번호])*(AC$1=조사표[줄기번호])*(U50=조사표[착과마디]),ROW(조사표[조사일자])-ROW(생육조사!$P$2)+1),1),2),"")</f>
        <v/>
      </c>
      <c r="X50" s="87" t="str">
        <f t="array" ref="X50">IFERROR(INDEX(조사표[],SMALL(IF((Z$1=조사표[개체번호])*(AC$1=조사표[줄기번호])*(U50=조사표[열매마디]),ROW(조사표[조사일자])-ROW(생육조사!$P$2)+1),1),2),"")</f>
        <v/>
      </c>
      <c r="Y50" s="87" t="str">
        <f t="array" ref="Y50">IFERROR(INDEX(조사표[],SMALL(IF((Z$1=조사표[개체번호])*(AC$1=조사표[줄기번호])*(U50=조사표[수확마디]),ROW(조사표[조사일자])-ROW(생육조사!$P$2)+1),1),2),"")</f>
        <v/>
      </c>
      <c r="Z50" s="90"/>
      <c r="AA50" s="90"/>
      <c r="AB50" s="91"/>
      <c r="AC50" s="91"/>
      <c r="AD50" s="91"/>
      <c r="AE50" s="88">
        <v>48</v>
      </c>
      <c r="AF50" s="87" t="str">
        <f t="array" ref="AF50">IFERROR(INDEX(조사표[],SMALL(IF((AJ$1=조사표[개체번호])*(AM$1=조사표[줄기번호])*(AE50=조사표[개화마디]),ROW(조사표[조사일자])-ROW(생육조사!$P$2)+1),1),2),"")</f>
        <v/>
      </c>
      <c r="AG50" s="87" t="str">
        <f t="array" ref="AG50">IFERROR(INDEX(조사표[],SMALL(IF((AJ$1=조사표[개체번호])*(AM$1=조사표[줄기번호])*(AE50=조사표[착과마디]),ROW(조사표[조사일자])-ROW(생육조사!$P$2)+1),1),2),"")</f>
        <v/>
      </c>
      <c r="AH50" s="87" t="str">
        <f t="array" ref="AH50">IFERROR(INDEX(조사표[],SMALL(IF((AJ$1=조사표[개체번호])*(AM$1=조사표[줄기번호])*(AE50=조사표[열매마디]),ROW(조사표[조사일자])-ROW(생육조사!$P$2)+1),1),2),"")</f>
        <v/>
      </c>
      <c r="AI50" s="87" t="str">
        <f t="array" ref="AI50">IFERROR(INDEX(조사표[],SMALL(IF((AJ$1=조사표[개체번호])*(AM$1=조사표[줄기번호])*(AE50=조사표[수확마디]),ROW(조사표[조사일자])-ROW(생육조사!$P$2)+1),1),2),"")</f>
        <v/>
      </c>
      <c r="AJ50" s="90"/>
      <c r="AK50" s="90"/>
      <c r="AL50" s="91"/>
      <c r="AM50" s="91"/>
      <c r="AN50" s="91"/>
      <c r="AO50" s="88">
        <v>48</v>
      </c>
      <c r="AP50" s="87" t="str">
        <f t="array" ref="AP50">IFERROR(INDEX(조사표[],SMALL(IF((AT$1=조사표[개체번호])*(AW$1=조사표[줄기번호])*(AO50=조사표[개화마디]),ROW(조사표[조사일자])-ROW(생육조사!$P$2)+1),1),2),"")</f>
        <v/>
      </c>
      <c r="AQ50" s="87" t="str">
        <f t="array" ref="AQ50">IFERROR(INDEX(조사표[],SMALL(IF((AT$1=조사표[개체번호])*(AW$1=조사표[줄기번호])*(AO50=조사표[착과마디]),ROW(조사표[조사일자])-ROW(생육조사!$P$2)+1),1),2),"")</f>
        <v/>
      </c>
      <c r="AR50" s="87" t="str">
        <f t="array" ref="AR50">IFERROR(INDEX(조사표[],SMALL(IF((AT$1=조사표[개체번호])*(AW$1=조사표[줄기번호])*(AO50=조사표[열매마디]),ROW(조사표[조사일자])-ROW(생육조사!$P$2)+1),1),2),"")</f>
        <v/>
      </c>
      <c r="AS50" s="87" t="str">
        <f t="array" ref="AS50">IFERROR(INDEX(조사표[],SMALL(IF((AT$1=조사표[개체번호])*(AW$1=조사표[줄기번호])*(AO50=조사표[수확마디]),ROW(조사표[조사일자])-ROW(생육조사!$P$2)+1),1),2),"")</f>
        <v/>
      </c>
      <c r="AT50" s="90"/>
      <c r="AU50" s="90"/>
      <c r="AV50" s="91"/>
      <c r="AW50" s="91"/>
      <c r="AX50" s="91"/>
      <c r="AY50" s="88">
        <v>48</v>
      </c>
      <c r="AZ50" s="87" t="str">
        <f t="array" ref="AZ50">IFERROR(INDEX(조사표[],SMALL(IF((BD$1=조사표[개체번호])*(BG$1=조사표[줄기번호])*(AY50=조사표[개화마디]),ROW(조사표[조사일자])-ROW(생육조사!$P$2)+1),1),2),"")</f>
        <v/>
      </c>
      <c r="BA50" s="87" t="str">
        <f t="array" ref="BA50">IFERROR(INDEX(조사표[],SMALL(IF((BD$1=조사표[개체번호])*(BG$1=조사표[줄기번호])*(AY50=조사표[착과마디]),ROW(조사표[조사일자])-ROW(생육조사!$P$2)+1),1),2),"")</f>
        <v/>
      </c>
      <c r="BB50" s="87" t="str">
        <f t="array" ref="BB50">IFERROR(INDEX(조사표[],SMALL(IF((BD$1=조사표[개체번호])*(BG$1=조사표[줄기번호])*(AY50=조사표[열매마디]),ROW(조사표[조사일자])-ROW(생육조사!$P$2)+1),1),2),"")</f>
        <v/>
      </c>
      <c r="BC50" s="87" t="str">
        <f t="array" ref="BC50">IFERROR(INDEX(조사표[],SMALL(IF((BD$1=조사표[개체번호])*(BG$1=조사표[줄기번호])*(AY50=조사표[수확마디]),ROW(조사표[조사일자])-ROW(생육조사!$P$2)+1),1),2),"")</f>
        <v/>
      </c>
      <c r="BD50" s="90"/>
      <c r="BE50" s="90"/>
      <c r="BF50" s="91"/>
      <c r="BG50" s="91"/>
      <c r="BH50" s="91"/>
      <c r="BI50" s="88">
        <v>48</v>
      </c>
      <c r="BJ50" s="87" t="str">
        <f t="array" ref="BJ50">IFERROR(INDEX(조사표[],SMALL(IF((BN$1=조사표[개체번호])*(BQ$1=조사표[줄기번호])*(BI50=조사표[개화마디]),ROW(조사표[조사일자])-ROW(생육조사!$P$2)+1),1),2),"")</f>
        <v/>
      </c>
      <c r="BK50" s="87" t="str">
        <f t="array" ref="BK50">IFERROR(INDEX(조사표[],SMALL(IF((BN$1=조사표[개체번호])*(BQ$1=조사표[줄기번호])*(BI50=조사표[착과마디]),ROW(조사표[조사일자])-ROW(생육조사!$P$2)+1),1),2),"")</f>
        <v/>
      </c>
      <c r="BL50" s="87" t="str">
        <f t="array" ref="BL50">IFERROR(INDEX(조사표[],SMALL(IF((BN$1=조사표[개체번호])*(BQ$1=조사표[줄기번호])*(BI50=조사표[열매마디]),ROW(조사표[조사일자])-ROW(생육조사!$P$2)+1),1),2),"")</f>
        <v/>
      </c>
      <c r="BM50" s="87" t="str">
        <f t="array" ref="BM50">IFERROR(INDEX(조사표[],SMALL(IF((BN$1=조사표[개체번호])*(BQ$1=조사표[줄기번호])*(BI50=조사표[수확마디]),ROW(조사표[조사일자])-ROW(생육조사!$P$2)+1),1),2),"")</f>
        <v/>
      </c>
      <c r="BN50" s="90"/>
      <c r="BO50" s="90"/>
      <c r="BP50" s="91"/>
      <c r="BQ50" s="91"/>
      <c r="BR50" s="91"/>
      <c r="BS50" s="88">
        <v>48</v>
      </c>
      <c r="BT50" s="87" t="str">
        <f t="array" ref="BT50">IFERROR(INDEX(조사표[],SMALL(IF((BX$1=조사표[개체번호])*(CA$1=조사표[줄기번호])*(BS50=조사표[개화마디]),ROW(조사표[조사일자])-ROW(생육조사!$P$2)+1),1),2),"")</f>
        <v/>
      </c>
      <c r="BU50" s="87" t="str">
        <f t="array" ref="BU50">IFERROR(INDEX(조사표[],SMALL(IF((BX$1=조사표[개체번호])*(CA$1=조사표[줄기번호])*(BS50=조사표[착과마디]),ROW(조사표[조사일자])-ROW(생육조사!$P$2)+1),1),2),"")</f>
        <v/>
      </c>
      <c r="BV50" s="87" t="str">
        <f t="array" ref="BV50">IFERROR(INDEX(조사표[],SMALL(IF((BX$1=조사표[개체번호])*(CA$1=조사표[줄기번호])*(BS50=조사표[열매마디]),ROW(조사표[조사일자])-ROW(생육조사!$P$2)+1),1),2),"")</f>
        <v/>
      </c>
      <c r="BW50" s="87" t="str">
        <f t="array" ref="BW50">IFERROR(INDEX(조사표[],SMALL(IF((BX$1=조사표[개체번호])*(CA$1=조사표[줄기번호])*(BS50=조사표[수확마디]),ROW(조사표[조사일자])-ROW(생육조사!$P$2)+1),1),2),"")</f>
        <v/>
      </c>
      <c r="BX50" s="90"/>
      <c r="BY50" s="90"/>
      <c r="BZ50" s="91"/>
      <c r="CA50" s="91"/>
      <c r="CB50" s="91"/>
      <c r="CC50" s="88">
        <v>48</v>
      </c>
      <c r="CD50" s="87" t="str">
        <f t="array" ref="CD50">IFERROR(INDEX(조사표[],SMALL(IF((CH$1=조사표[개체번호])*(CK$1=조사표[줄기번호])*(CC50=조사표[개화마디]),ROW(조사표[조사일자])-ROW(생육조사!$P$2)+1),1),2),"")</f>
        <v/>
      </c>
      <c r="CE50" s="87" t="str">
        <f t="array" ref="CE50">IFERROR(INDEX(조사표[],SMALL(IF((CH$1=조사표[개체번호])*(CK$1=조사표[줄기번호])*(CC50=조사표[착과마디]),ROW(조사표[조사일자])-ROW(생육조사!$P$2)+1),1),2),"")</f>
        <v/>
      </c>
      <c r="CF50" s="87" t="str">
        <f t="array" ref="CF50">IFERROR(INDEX(조사표[],SMALL(IF((CH$1=조사표[개체번호])*(CK$1=조사표[줄기번호])*(CC50=조사표[열매마디]),ROW(조사표[조사일자])-ROW(생육조사!$P$2)+1),1),2),"")</f>
        <v/>
      </c>
      <c r="CG50" s="87" t="str">
        <f t="array" ref="CG50">IFERROR(INDEX(조사표[],SMALL(IF((CH$1=조사표[개체번호])*(CK$1=조사표[줄기번호])*(CC50=조사표[수확마디]),ROW(조사표[조사일자])-ROW(생육조사!$P$2)+1),1),2),"")</f>
        <v/>
      </c>
      <c r="CH50" s="90"/>
      <c r="CI50" s="90"/>
      <c r="CJ50" s="91"/>
      <c r="CK50" s="91"/>
      <c r="CL50" s="91"/>
      <c r="CM50" s="88">
        <v>48</v>
      </c>
      <c r="CN50" s="87" t="str">
        <f t="array" ref="CN50">IFERROR(INDEX(조사표[],SMALL(IF((CR$1=조사표[개체번호])*(CU$1=조사표[줄기번호])*(CM50=조사표[개화마디]),ROW(조사표[조사일자])-ROW(생육조사!$P$2)+1),1),2),"")</f>
        <v/>
      </c>
      <c r="CO50" s="87" t="str">
        <f t="array" ref="CO50">IFERROR(INDEX(조사표[],SMALL(IF((CR$1=조사표[개체번호])*(CU$1=조사표[줄기번호])*(CM50=조사표[착과마디]),ROW(조사표[조사일자])-ROW(생육조사!$P$2)+1),1),2),"")</f>
        <v/>
      </c>
      <c r="CP50" s="87" t="str">
        <f t="array" ref="CP50">IFERROR(INDEX(조사표[],SMALL(IF((CR$1=조사표[개체번호])*(CU$1=조사표[줄기번호])*(CM50=조사표[열매마디]),ROW(조사표[조사일자])-ROW(생육조사!$P$2)+1),1),2),"")</f>
        <v/>
      </c>
      <c r="CQ50" s="87" t="str">
        <f t="array" ref="CQ50">IFERROR(INDEX(조사표[],SMALL(IF((CR$1=조사표[개체번호])*(CU$1=조사표[줄기번호])*(CM50=조사표[수확마디]),ROW(조사표[조사일자])-ROW(생육조사!$P$2)+1),1),2),"")</f>
        <v/>
      </c>
      <c r="CR50" s="90"/>
      <c r="CS50" s="90"/>
      <c r="CT50" s="91"/>
      <c r="CU50" s="91"/>
      <c r="CV50" s="91"/>
      <c r="CW50" s="88">
        <v>48</v>
      </c>
      <c r="CX50" s="87" t="str">
        <f t="array" ref="CX50">IFERROR(INDEX(조사표[],SMALL(IF((DB$1=조사표[개체번호])*(DE$1=조사표[줄기번호])*(CW50=조사표[개화마디]),ROW(조사표[조사일자])-ROW(생육조사!$P$2)+1),1),2),"")</f>
        <v/>
      </c>
      <c r="CY50" s="87" t="str">
        <f t="array" ref="CY50">IFERROR(INDEX(조사표[],SMALL(IF((DB$1=조사표[개체번호])*(DE$1=조사표[줄기번호])*(CW50=조사표[착과마디]),ROW(조사표[조사일자])-ROW(생육조사!$P$2)+1),1),2),"")</f>
        <v/>
      </c>
      <c r="CZ50" s="87" t="str">
        <f t="array" ref="CZ50">IFERROR(INDEX(조사표[],SMALL(IF((DB$1=조사표[개체번호])*(DE$1=조사표[줄기번호])*(CW50=조사표[열매마디]),ROW(조사표[조사일자])-ROW(생육조사!$P$2)+1),1),2),"")</f>
        <v/>
      </c>
      <c r="DA50" s="87" t="str">
        <f t="array" ref="DA50">IFERROR(INDEX(조사표[],SMALL(IF((DB$1=조사표[개체번호])*(DE$1=조사표[줄기번호])*(CW50=조사표[수확마디]),ROW(조사표[조사일자])-ROW(생육조사!$P$2)+1),1),2),"")</f>
        <v/>
      </c>
      <c r="DB50" s="90"/>
      <c r="DC50" s="90"/>
      <c r="DD50" s="91"/>
      <c r="DE50" s="91"/>
      <c r="DF50" s="91"/>
      <c r="DG50" s="88">
        <v>48</v>
      </c>
      <c r="DH50" s="87" t="str">
        <f t="array" ref="DH50">IFERROR(INDEX(조사표[],SMALL(IF((DL$1=조사표[개체번호])*(DO$1=조사표[줄기번호])*(DG50=조사표[개화마디]),ROW(조사표[조사일자])-ROW(생육조사!$P$2)+1),1),2),"")</f>
        <v/>
      </c>
      <c r="DI50" s="87" t="str">
        <f t="array" ref="DI50">IFERROR(INDEX(조사표[],SMALL(IF((DL$1=조사표[개체번호])*(DO$1=조사표[줄기번호])*(DG50=조사표[착과마디]),ROW(조사표[조사일자])-ROW(생육조사!$P$2)+1),1),2),"")</f>
        <v/>
      </c>
      <c r="DJ50" s="87" t="str">
        <f t="array" ref="DJ50">IFERROR(INDEX(조사표[],SMALL(IF((DL$1=조사표[개체번호])*(DO$1=조사표[줄기번호])*(DG50=조사표[열매마디]),ROW(조사표[조사일자])-ROW(생육조사!$P$2)+1),1),2),"")</f>
        <v/>
      </c>
      <c r="DK50" s="87" t="str">
        <f t="array" ref="DK50">IFERROR(INDEX(조사표[],SMALL(IF((DL$1=조사표[개체번호])*(DO$1=조사표[줄기번호])*(DG50=조사표[수확마디]),ROW(조사표[조사일자])-ROW(생육조사!$P$2)+1),1),2),"")</f>
        <v/>
      </c>
      <c r="DL50" s="90"/>
      <c r="DM50" s="90"/>
      <c r="DN50" s="91"/>
      <c r="DO50" s="91"/>
      <c r="DP50" s="91"/>
      <c r="DQ50" s="88">
        <v>48</v>
      </c>
      <c r="DR50" s="87" t="str">
        <f t="array" ref="DR50">IFERROR(INDEX(조사표[],SMALL(IF((DV$1=조사표[개체번호])*(DY$1=조사표[줄기번호])*(DQ50=조사표[개화마디]),ROW(조사표[조사일자])-ROW(생육조사!$P$2)+1),1),2),"")</f>
        <v/>
      </c>
      <c r="DS50" s="87" t="str">
        <f t="array" ref="DS50">IFERROR(INDEX(조사표[],SMALL(IF((DV$1=조사표[개체번호])*(DY$1=조사표[줄기번호])*(DQ50=조사표[착과마디]),ROW(조사표[조사일자])-ROW(생육조사!$P$2)+1),1),2),"")</f>
        <v/>
      </c>
      <c r="DT50" s="87" t="str">
        <f t="array" ref="DT50">IFERROR(INDEX(조사표[],SMALL(IF((DV$1=조사표[개체번호])*(DY$1=조사표[줄기번호])*(DQ50=조사표[열매마디]),ROW(조사표[조사일자])-ROW(생육조사!$P$2)+1),1),2),"")</f>
        <v/>
      </c>
      <c r="DU50" s="87" t="str">
        <f t="array" ref="DU50">IFERROR(INDEX(조사표[],SMALL(IF((DV$1=조사표[개체번호])*(DY$1=조사표[줄기번호])*(DQ50=조사표[수확마디]),ROW(조사표[조사일자])-ROW(생육조사!$P$2)+1),1),2),"")</f>
        <v/>
      </c>
      <c r="DV50" s="90"/>
      <c r="DW50" s="90"/>
      <c r="DX50" s="91"/>
      <c r="DY50" s="91"/>
      <c r="DZ50" s="91"/>
      <c r="EA50" s="88">
        <v>48</v>
      </c>
      <c r="EB50" s="87" t="str">
        <f t="array" ref="EB50">IFERROR(INDEX(조사표[],SMALL(IF((EF$1=조사표[개체번호])*(EI$1=조사표[줄기번호])*(EA50=조사표[개화마디]),ROW(조사표[조사일자])-ROW(생육조사!$P$2)+1),1),2),"")</f>
        <v/>
      </c>
      <c r="EC50" s="87" t="str">
        <f t="array" ref="EC50">IFERROR(INDEX(조사표[],SMALL(IF((EF$1=조사표[개체번호])*(EI$1=조사표[줄기번호])*(EA50=조사표[착과마디]),ROW(조사표[조사일자])-ROW(생육조사!$P$2)+1),1),2),"")</f>
        <v/>
      </c>
      <c r="ED50" s="87" t="str">
        <f t="array" ref="ED50">IFERROR(INDEX(조사표[],SMALL(IF((EF$1=조사표[개체번호])*(EI$1=조사표[줄기번호])*(EA50=조사표[열매마디]),ROW(조사표[조사일자])-ROW(생육조사!$P$2)+1),1),2),"")</f>
        <v/>
      </c>
      <c r="EE50" s="87" t="str">
        <f t="array" ref="EE50">IFERROR(INDEX(조사표[],SMALL(IF((EF$1=조사표[개체번호])*(EI$1=조사표[줄기번호])*(EA50=조사표[수확마디]),ROW(조사표[조사일자])-ROW(생육조사!$P$2)+1),1),2),"")</f>
        <v/>
      </c>
      <c r="EF50" s="90"/>
      <c r="EG50" s="90"/>
      <c r="EH50" s="91"/>
      <c r="EI50" s="91"/>
      <c r="EJ50" s="91"/>
      <c r="EK50" s="88">
        <v>48</v>
      </c>
      <c r="EL50" s="87" t="str">
        <f t="array" ref="EL50">IFERROR(INDEX(조사표[],SMALL(IF((EP$1=조사표[개체번호])*(ES$1=조사표[줄기번호])*(EK50=조사표[개화마디]),ROW(조사표[조사일자])-ROW(생육조사!$P$2)+1),1),2),"")</f>
        <v/>
      </c>
      <c r="EM50" s="87" t="str">
        <f t="array" ref="EM50">IFERROR(INDEX(조사표[],SMALL(IF((EP$1=조사표[개체번호])*(ES$1=조사표[줄기번호])*(EK50=조사표[착과마디]),ROW(조사표[조사일자])-ROW(생육조사!$P$2)+1),1),2),"")</f>
        <v/>
      </c>
      <c r="EN50" s="87" t="str">
        <f t="array" ref="EN50">IFERROR(INDEX(조사표[],SMALL(IF((EP$1=조사표[개체번호])*(ES$1=조사표[줄기번호])*(EK50=조사표[열매마디]),ROW(조사표[조사일자])-ROW(생육조사!$P$2)+1),1),2),"")</f>
        <v/>
      </c>
      <c r="EO50" s="87" t="str">
        <f t="array" ref="EO50">IFERROR(INDEX(조사표[],SMALL(IF((EP$1=조사표[개체번호])*(ES$1=조사표[줄기번호])*(EK50=조사표[수확마디]),ROW(조사표[조사일자])-ROW(생육조사!$P$2)+1),1),2),"")</f>
        <v/>
      </c>
      <c r="EP50" s="90"/>
      <c r="EQ50" s="90"/>
      <c r="ER50" s="91"/>
      <c r="ES50" s="91"/>
      <c r="ET50" s="91"/>
      <c r="EU50" s="88">
        <v>48</v>
      </c>
      <c r="EV50" s="87" t="str">
        <f t="array" ref="EV50">IFERROR(INDEX(조사표[],SMALL(IF((EZ$1=조사표[개체번호])*(FC$1=조사표[줄기번호])*(EU50=조사표[개화마디]),ROW(조사표[조사일자])-ROW(생육조사!$P$2)+1),1),2),"")</f>
        <v/>
      </c>
      <c r="EW50" s="87" t="str">
        <f t="array" ref="EW50">IFERROR(INDEX(조사표[],SMALL(IF((EZ$1=조사표[개체번호])*(FC$1=조사표[줄기번호])*(EU50=조사표[착과마디]),ROW(조사표[조사일자])-ROW(생육조사!$P$2)+1),1),2),"")</f>
        <v/>
      </c>
      <c r="EX50" s="87" t="str">
        <f t="array" ref="EX50">IFERROR(INDEX(조사표[],SMALL(IF((EZ$1=조사표[개체번호])*(FC$1=조사표[줄기번호])*(EU50=조사표[열매마디]),ROW(조사표[조사일자])-ROW(생육조사!$P$2)+1),1),2),"")</f>
        <v/>
      </c>
      <c r="EY50" s="87" t="str">
        <f t="array" ref="EY50">IFERROR(INDEX(조사표[],SMALL(IF((EZ$1=조사표[개체번호])*(FC$1=조사표[줄기번호])*(EU50=조사표[수확마디]),ROW(조사표[조사일자])-ROW(생육조사!$P$2)+1),1),2),"")</f>
        <v/>
      </c>
      <c r="EZ50" s="90"/>
      <c r="FA50" s="90"/>
      <c r="FB50" s="91"/>
      <c r="FC50" s="91"/>
      <c r="FD50" s="91"/>
      <c r="FE50" s="88">
        <v>48</v>
      </c>
      <c r="FF50" s="87" t="str">
        <f t="array" ref="FF50">IFERROR(INDEX(조사표[],SMALL(IF((FJ$1=조사표[개체번호])*(FM$1=조사표[줄기번호])*(FE50=조사표[개화마디]),ROW(조사표[조사일자])-ROW(생육조사!$P$2)+1),1),2),"")</f>
        <v/>
      </c>
      <c r="FG50" s="87" t="str">
        <f t="array" ref="FG50">IFERROR(INDEX(조사표[],SMALL(IF((FJ$1=조사표[개체번호])*(FM$1=조사표[줄기번호])*(FE50=조사표[착과마디]),ROW(조사표[조사일자])-ROW(생육조사!$P$2)+1),1),2),"")</f>
        <v/>
      </c>
      <c r="FH50" s="87" t="str">
        <f t="array" ref="FH50">IFERROR(INDEX(조사표[],SMALL(IF((FJ$1=조사표[개체번호])*(FM$1=조사표[줄기번호])*(FE50=조사표[열매마디]),ROW(조사표[조사일자])-ROW(생육조사!$P$2)+1),1),2),"")</f>
        <v/>
      </c>
      <c r="FI50" s="87" t="str">
        <f t="array" ref="FI50">IFERROR(INDEX(조사표[],SMALL(IF((FJ$1=조사표[개체번호])*(FM$1=조사표[줄기번호])*(FE50=조사표[수확마디]),ROW(조사표[조사일자])-ROW(생육조사!$P$2)+1),1),2),"")</f>
        <v/>
      </c>
      <c r="FJ50" s="90"/>
      <c r="FK50" s="90"/>
      <c r="FL50" s="91"/>
      <c r="FM50" s="91"/>
      <c r="FN50" s="91"/>
      <c r="FO50" s="88">
        <v>48</v>
      </c>
      <c r="FP50" s="87" t="str">
        <f t="array" ref="FP50">IFERROR(INDEX(조사표[],SMALL(IF((FT$1=조사표[개체번호])*(FW$1=조사표[줄기번호])*(FO50=조사표[개화마디]),ROW(조사표[조사일자])-ROW(생육조사!$P$2)+1),1),2),"")</f>
        <v/>
      </c>
      <c r="FQ50" s="87" t="str">
        <f t="array" ref="FQ50">IFERROR(INDEX(조사표[],SMALL(IF((FT$1=조사표[개체번호])*(FW$1=조사표[줄기번호])*(FO50=조사표[착과마디]),ROW(조사표[조사일자])-ROW(생육조사!$P$2)+1),1),2),"")</f>
        <v/>
      </c>
      <c r="FR50" s="87" t="str">
        <f t="array" ref="FR50">IFERROR(INDEX(조사표[],SMALL(IF((FT$1=조사표[개체번호])*(FW$1=조사표[줄기번호])*(FO50=조사표[열매마디]),ROW(조사표[조사일자])-ROW(생육조사!$P$2)+1),1),2),"")</f>
        <v/>
      </c>
      <c r="FS50" s="87" t="str">
        <f t="array" ref="FS50">IFERROR(INDEX(조사표[],SMALL(IF((FT$1=조사표[개체번호])*(FW$1=조사표[줄기번호])*(FO50=조사표[수확마디]),ROW(조사표[조사일자])-ROW(생육조사!$P$2)+1),1),2),"")</f>
        <v/>
      </c>
      <c r="FT50" s="90"/>
      <c r="FU50" s="90"/>
      <c r="FV50" s="91"/>
      <c r="FW50" s="91"/>
      <c r="FX50" s="91"/>
      <c r="FY50" s="88">
        <v>48</v>
      </c>
      <c r="FZ50" s="87" t="str">
        <f t="array" ref="FZ50">IFERROR(INDEX(조사표[],SMALL(IF((GD$1=조사표[개체번호])*(GG$1=조사표[줄기번호])*(FY50=조사표[개화마디]),ROW(조사표[조사일자])-ROW(생육조사!$P$2)+1),1),2),"")</f>
        <v/>
      </c>
      <c r="GA50" s="87" t="str">
        <f t="array" ref="GA50">IFERROR(INDEX(조사표[],SMALL(IF((GD$1=조사표[개체번호])*(GG$1=조사표[줄기번호])*(FY50=조사표[착과마디]),ROW(조사표[조사일자])-ROW(생육조사!$P$2)+1),1),2),"")</f>
        <v/>
      </c>
      <c r="GB50" s="87" t="str">
        <f t="array" ref="GB50">IFERROR(INDEX(조사표[],SMALL(IF((GD$1=조사표[개체번호])*(GG$1=조사표[줄기번호])*(FY50=조사표[열매마디]),ROW(조사표[조사일자])-ROW(생육조사!$P$2)+1),1),2),"")</f>
        <v/>
      </c>
      <c r="GC50" s="87" t="str">
        <f t="array" ref="GC50">IFERROR(INDEX(조사표[],SMALL(IF((GD$1=조사표[개체번호])*(GG$1=조사표[줄기번호])*(FY50=조사표[수확마디]),ROW(조사표[조사일자])-ROW(생육조사!$P$2)+1),1),2),"")</f>
        <v/>
      </c>
      <c r="GD50" s="90"/>
      <c r="GE50" s="90"/>
      <c r="GF50" s="91"/>
      <c r="GG50" s="91"/>
      <c r="GH50" s="91"/>
      <c r="GI50" s="88">
        <v>48</v>
      </c>
      <c r="GJ50" s="87" t="str">
        <f t="array" ref="GJ50">IFERROR(INDEX(조사표[],SMALL(IF((GN$1=조사표[개체번호])*(GQ$1=조사표[줄기번호])*(GI50=조사표[개화마디]),ROW(조사표[조사일자])-ROW(생육조사!$P$2)+1),1),2),"")</f>
        <v/>
      </c>
      <c r="GK50" s="87" t="str">
        <f t="array" ref="GK50">IFERROR(INDEX(조사표[],SMALL(IF((GN$1=조사표[개체번호])*(GQ$1=조사표[줄기번호])*(GI50=조사표[착과마디]),ROW(조사표[조사일자])-ROW(생육조사!$P$2)+1),1),2),"")</f>
        <v/>
      </c>
      <c r="GL50" s="87" t="str">
        <f t="array" ref="GL50">IFERROR(INDEX(조사표[],SMALL(IF((GN$1=조사표[개체번호])*(GQ$1=조사표[줄기번호])*(GI50=조사표[열매마디]),ROW(조사표[조사일자])-ROW(생육조사!$P$2)+1),1),2),"")</f>
        <v/>
      </c>
      <c r="GM50" s="87" t="str">
        <f t="array" ref="GM50">IFERROR(INDEX(조사표[],SMALL(IF((GN$1=조사표[개체번호])*(GQ$1=조사표[줄기번호])*(GI50=조사표[수확마디]),ROW(조사표[조사일자])-ROW(생육조사!$P$2)+1),1),2),"")</f>
        <v/>
      </c>
      <c r="GN50" s="90"/>
      <c r="GO50" s="90"/>
      <c r="GP50" s="91"/>
      <c r="GQ50" s="91"/>
      <c r="GR50" s="91"/>
      <c r="GS50" s="88">
        <v>48</v>
      </c>
      <c r="GT50" s="87" t="str">
        <f t="array" ref="GT50">IFERROR(INDEX(조사표[],SMALL(IF((GX$1=조사표[개체번호])*(HA$1=조사표[줄기번호])*(GS50=조사표[개화마디]),ROW(조사표[조사일자])-ROW(생육조사!$P$2)+1),1),2),"")</f>
        <v/>
      </c>
      <c r="GU50" s="87" t="str">
        <f t="array" ref="GU50">IFERROR(INDEX(조사표[],SMALL(IF((GX$1=조사표[개체번호])*(HA$1=조사표[줄기번호])*(GS50=조사표[착과마디]),ROW(조사표[조사일자])-ROW(생육조사!$P$2)+1),1),2),"")</f>
        <v/>
      </c>
      <c r="GV50" s="87" t="str">
        <f t="array" ref="GV50">IFERROR(INDEX(조사표[],SMALL(IF((GX$1=조사표[개체번호])*(HA$1=조사표[줄기번호])*(GS50=조사표[열매마디]),ROW(조사표[조사일자])-ROW(생육조사!$P$2)+1),1),2),"")</f>
        <v/>
      </c>
      <c r="GW50" s="87" t="str">
        <f t="array" ref="GW50">IFERROR(INDEX(조사표[],SMALL(IF((GX$1=조사표[개체번호])*(HA$1=조사표[줄기번호])*(GS50=조사표[수확마디]),ROW(조사표[조사일자])-ROW(생육조사!$P$2)+1),1),2),"")</f>
        <v/>
      </c>
      <c r="GX50" s="90"/>
      <c r="GY50" s="90"/>
      <c r="GZ50" s="91"/>
      <c r="HA50" s="91"/>
      <c r="HB50" s="91"/>
      <c r="HC50" s="88">
        <v>48</v>
      </c>
      <c r="HD50" s="87" t="str">
        <f t="array" ref="HD50">IFERROR(INDEX(조사표[],SMALL(IF((HH$1=조사표[개체번호])*(HK$1=조사표[줄기번호])*(HC50=조사표[개화마디]),ROW(조사표[조사일자])-ROW(생육조사!$P$2)+1),1),2),"")</f>
        <v/>
      </c>
      <c r="HE50" s="87" t="str">
        <f t="array" ref="HE50">IFERROR(INDEX(조사표[],SMALL(IF((HH$1=조사표[개체번호])*(HK$1=조사표[줄기번호])*(HC50=조사표[착과마디]),ROW(조사표[조사일자])-ROW(생육조사!$P$2)+1),1),2),"")</f>
        <v/>
      </c>
      <c r="HF50" s="87" t="str">
        <f t="array" ref="HF50">IFERROR(INDEX(조사표[],SMALL(IF((HH$1=조사표[개체번호])*(HK$1=조사표[줄기번호])*(HC50=조사표[열매마디]),ROW(조사표[조사일자])-ROW(생육조사!$P$2)+1),1),2),"")</f>
        <v/>
      </c>
      <c r="HG50" s="87" t="str">
        <f t="array" ref="HG50">IFERROR(INDEX(조사표[],SMALL(IF((HH$1=조사표[개체번호])*(HK$1=조사표[줄기번호])*(HC50=조사표[수확마디]),ROW(조사표[조사일자])-ROW(생육조사!$P$2)+1),1),2),"")</f>
        <v/>
      </c>
      <c r="HH50" s="90"/>
      <c r="HI50" s="90"/>
      <c r="HJ50" s="91"/>
      <c r="HK50" s="91"/>
      <c r="HL50" s="91"/>
      <c r="HM50" s="93">
        <v>48</v>
      </c>
      <c r="HN50" s="87" t="str">
        <f t="array" ref="HN50">IFERROR(INDEX(조사표[],SMALL(IF((HR$1=조사표[개체번호])*(HU$1=조사표[줄기번호])*(HM50=조사표[개화마디]),ROW(조사표[조사일자])-ROW(생육조사!$P$2)+1),1),2),"")</f>
        <v/>
      </c>
      <c r="HO50" s="87" t="str">
        <f t="array" ref="HO50">IFERROR(INDEX(조사표[],SMALL(IF((HR$1=조사표[개체번호])*(HU$1=조사표[줄기번호])*(HM50=조사표[착과마디]),ROW(조사표[조사일자])-ROW(생육조사!$P$2)+1),1),2),"")</f>
        <v/>
      </c>
      <c r="HP50" s="87" t="str">
        <f t="array" ref="HP50">IFERROR(INDEX(조사표[],SMALL(IF((HR$1=조사표[개체번호])*(HU$1=조사표[줄기번호])*(HM50=조사표[열매마디]),ROW(조사표[조사일자])-ROW(생육조사!$P$2)+1),1),2),"")</f>
        <v/>
      </c>
      <c r="HQ50" s="87" t="str">
        <f t="array" ref="HQ50">IFERROR(INDEX(조사표[],SMALL(IF((HR$1=조사표[개체번호])*(HU$1=조사표[줄기번호])*(HM50=조사표[수확마디]),ROW(조사표[조사일자])-ROW(생육조사!$P$2)+1),1),2),"")</f>
        <v/>
      </c>
      <c r="HR50" s="90"/>
      <c r="HS50" s="90"/>
      <c r="HT50" s="91"/>
      <c r="HU50" s="91"/>
      <c r="HV50" s="91"/>
      <c r="HW50" s="93">
        <v>48</v>
      </c>
      <c r="HX50" s="87" t="str">
        <f t="array" ref="HX50">IFERROR(INDEX(조사표[],SMALL(IF((IB$1=조사표[개체번호])*(IE$1=조사표[줄기번호])*(HW50=조사표[개화마디]),ROW(조사표[조사일자])-ROW(생육조사!$P$2)+1),1),2),"")</f>
        <v/>
      </c>
      <c r="HY50" s="87" t="str">
        <f t="array" ref="HY50">IFERROR(INDEX(조사표[],SMALL(IF((IB$1=조사표[개체번호])*(IE$1=조사표[줄기번호])*(HW50=조사표[착과마디]),ROW(조사표[조사일자])-ROW(생육조사!$P$2)+1),1),2),"")</f>
        <v/>
      </c>
      <c r="HZ50" s="87" t="str">
        <f t="array" ref="HZ50">IFERROR(INDEX(조사표[],SMALL(IF((IB$1=조사표[개체번호])*(IE$1=조사표[줄기번호])*(HW50=조사표[열매마디]),ROW(조사표[조사일자])-ROW(생육조사!$P$2)+1),1),2),"")</f>
        <v/>
      </c>
      <c r="IA50" s="87" t="str">
        <f t="array" ref="IA50">IFERROR(INDEX(조사표[],SMALL(IF((IB$1=조사표[개체번호])*(IE$1=조사표[줄기번호])*(HW50=조사표[수확마디]),ROW(조사표[조사일자])-ROW(생육조사!$P$2)+1),1),2),"")</f>
        <v/>
      </c>
      <c r="IB50" s="90"/>
      <c r="IC50" s="90"/>
      <c r="ID50" s="91"/>
      <c r="IE50" s="91"/>
      <c r="IF50" s="91"/>
      <c r="IG50" s="93">
        <v>48</v>
      </c>
      <c r="IH50" s="87" t="str">
        <f t="array" ref="IH50">IFERROR(INDEX(조사표[],SMALL(IF((IL$1=조사표[개체번호])*(IO$1=조사표[줄기번호])*(IG50=조사표[개화마디]),ROW(조사표[조사일자])-ROW(생육조사!$P$2)+1),1),2),"")</f>
        <v/>
      </c>
      <c r="II50" s="87" t="str">
        <f t="array" ref="II50">IFERROR(INDEX(조사표[],SMALL(IF((IL$1=조사표[개체번호])*(IO$1=조사표[줄기번호])*(IG50=조사표[착과마디]),ROW(조사표[조사일자])-ROW(생육조사!$P$2)+1),1),2),"")</f>
        <v/>
      </c>
      <c r="IJ50" s="87" t="str">
        <f t="array" ref="IJ50">IFERROR(INDEX(조사표[],SMALL(IF((IL$1=조사표[개체번호])*(IO$1=조사표[줄기번호])*(IG50=조사표[열매마디]),ROW(조사표[조사일자])-ROW(생육조사!$P$2)+1),1),2),"")</f>
        <v/>
      </c>
      <c r="IK50" s="87" t="str">
        <f t="array" ref="IK50">IFERROR(INDEX(조사표[],SMALL(IF((IL$1=조사표[개체번호])*(IO$1=조사표[줄기번호])*(IG50=조사표[수확마디]),ROW(조사표[조사일자])-ROW(생육조사!$P$2)+1),1),2),"")</f>
        <v/>
      </c>
      <c r="IL50" s="90"/>
      <c r="IM50" s="90"/>
      <c r="IN50" s="91"/>
      <c r="IO50" s="91"/>
      <c r="IP50" s="91"/>
      <c r="IQ50" s="93">
        <v>48</v>
      </c>
      <c r="IR50" s="87" t="str">
        <f t="array" ref="IR50">IFERROR(INDEX(조사표[],SMALL(IF((IV$1=조사표[개체번호])*(IY$1=조사표[줄기번호])*(IQ50=조사표[개화마디]),ROW(조사표[조사일자])-ROW(생육조사!$P$2)+1),1),2),"")</f>
        <v/>
      </c>
      <c r="IS50" s="87" t="str">
        <f t="array" ref="IS50">IFERROR(INDEX(조사표[],SMALL(IF((IV$1=조사표[개체번호])*(IY$1=조사표[줄기번호])*(IQ50=조사표[착과마디]),ROW(조사표[조사일자])-ROW(생육조사!$P$2)+1),1),2),"")</f>
        <v/>
      </c>
      <c r="IT50" s="87" t="str">
        <f t="array" ref="IT50">IFERROR(INDEX(조사표[],SMALL(IF((IV$1=조사표[개체번호])*(IY$1=조사표[줄기번호])*(IQ50=조사표[열매마디]),ROW(조사표[조사일자])-ROW(생육조사!$P$2)+1),1),2),"")</f>
        <v/>
      </c>
      <c r="IU50" s="87" t="str">
        <f t="array" ref="IU50">IFERROR(INDEX(조사표[],SMALL(IF((IV$1=조사표[개체번호])*(IY$1=조사표[줄기번호])*(IQ50=조사표[수확마디]),ROW(조사표[조사일자])-ROW(생육조사!$P$2)+1),1),2),"")</f>
        <v/>
      </c>
      <c r="IV50" s="90"/>
      <c r="IW50" s="90"/>
      <c r="IX50" s="91"/>
      <c r="IY50" s="91"/>
      <c r="IZ50" s="91"/>
      <c r="JA50" s="93">
        <v>48</v>
      </c>
      <c r="JB50" s="87" t="str">
        <f t="array" ref="JB50">IFERROR(INDEX(조사표[],SMALL(IF((JF$1=조사표[개체번호])*(JI$1=조사표[줄기번호])*(JA50=조사표[개화마디]),ROW(조사표[조사일자])-ROW(생육조사!$P$2)+1),1),2),"")</f>
        <v/>
      </c>
      <c r="JC50" s="87" t="str">
        <f t="array" ref="JC50">IFERROR(INDEX(조사표[],SMALL(IF((JF$1=조사표[개체번호])*(JI$1=조사표[줄기번호])*(JA50=조사표[착과마디]),ROW(조사표[조사일자])-ROW(생육조사!$P$2)+1),1),2),"")</f>
        <v/>
      </c>
      <c r="JD50" s="87" t="str">
        <f t="array" ref="JD50">IFERROR(INDEX(조사표[],SMALL(IF((JF$1=조사표[개체번호])*(JI$1=조사표[줄기번호])*(JA50=조사표[열매마디]),ROW(조사표[조사일자])-ROW(생육조사!$P$2)+1),1),2),"")</f>
        <v/>
      </c>
      <c r="JE50" s="87" t="str">
        <f t="array" ref="JE50">IFERROR(INDEX(조사표[],SMALL(IF((JF$1=조사표[개체번호])*(JI$1=조사표[줄기번호])*(JA50=조사표[수확마디]),ROW(조사표[조사일자])-ROW(생육조사!$P$2)+1),1),2),"")</f>
        <v/>
      </c>
      <c r="JF50" s="90"/>
      <c r="JG50" s="90"/>
      <c r="JH50" s="91"/>
      <c r="JI50" s="91"/>
      <c r="JJ50" s="91"/>
      <c r="JK50" s="93">
        <v>48</v>
      </c>
      <c r="JL50" s="87" t="str">
        <f t="array" ref="JL50">IFERROR(INDEX(조사표[],SMALL(IF((JP$1=조사표[개체번호])*(JS$1=조사표[줄기번호])*(JK50=조사표[개화마디]),ROW(조사표[조사일자])-ROW(생육조사!$P$2)+1),1),2),"")</f>
        <v/>
      </c>
      <c r="JM50" s="87" t="str">
        <f t="array" ref="JM50">IFERROR(INDEX(조사표[],SMALL(IF((JP$1=조사표[개체번호])*(JS$1=조사표[줄기번호])*(JK50=조사표[착과마디]),ROW(조사표[조사일자])-ROW(생육조사!$P$2)+1),1),2),"")</f>
        <v/>
      </c>
      <c r="JN50" s="87" t="str">
        <f t="array" ref="JN50">IFERROR(INDEX(조사표[],SMALL(IF((JP$1=조사표[개체번호])*(JS$1=조사표[줄기번호])*(JK50=조사표[열매마디]),ROW(조사표[조사일자])-ROW(생육조사!$P$2)+1),1),2),"")</f>
        <v/>
      </c>
      <c r="JO50" s="87" t="str">
        <f t="array" ref="JO50">IFERROR(INDEX(조사표[],SMALL(IF((JP$1=조사표[개체번호])*(JS$1=조사표[줄기번호])*(JK50=조사표[수확마디]),ROW(조사표[조사일자])-ROW(생육조사!$P$2)+1),1),2),"")</f>
        <v/>
      </c>
      <c r="JP50" s="90"/>
      <c r="JQ50" s="90"/>
      <c r="JR50" s="91"/>
      <c r="JS50" s="91"/>
      <c r="JT50" s="91"/>
      <c r="JU50" s="93">
        <v>48</v>
      </c>
      <c r="JV50" s="87" t="str">
        <f t="array" ref="JV50">IFERROR(INDEX(조사표[],SMALL(IF((JZ$1=조사표[개체번호])*(KC$1=조사표[줄기번호])*(JU50=조사표[개화마디]),ROW(조사표[조사일자])-ROW(생육조사!$P$2)+1),1),2),"")</f>
        <v/>
      </c>
      <c r="JW50" s="87" t="str">
        <f t="array" ref="JW50">IFERROR(INDEX(조사표[],SMALL(IF((JZ$1=조사표[개체번호])*(KC$1=조사표[줄기번호])*(JU50=조사표[착과마디]),ROW(조사표[조사일자])-ROW(생육조사!$P$2)+1),1),2),"")</f>
        <v/>
      </c>
      <c r="JX50" s="87" t="str">
        <f t="array" ref="JX50">IFERROR(INDEX(조사표[],SMALL(IF((JZ$1=조사표[개체번호])*(KC$1=조사표[줄기번호])*(JU50=조사표[열매마디]),ROW(조사표[조사일자])-ROW(생육조사!$P$2)+1),1),2),"")</f>
        <v/>
      </c>
      <c r="JY50" s="87" t="str">
        <f t="array" ref="JY50">IFERROR(INDEX(조사표[],SMALL(IF((JZ$1=조사표[개체번호])*(KC$1=조사표[줄기번호])*(JU50=조사표[수확마디]),ROW(조사표[조사일자])-ROW(생육조사!$P$2)+1),1),2),"")</f>
        <v/>
      </c>
      <c r="JZ50" s="90"/>
      <c r="KA50" s="90"/>
      <c r="KB50" s="91"/>
      <c r="KC50" s="91"/>
      <c r="KD50" s="91"/>
      <c r="KE50" s="93">
        <v>48</v>
      </c>
      <c r="KF50" s="87" t="str">
        <f t="array" ref="KF50">IFERROR(INDEX(조사표[],SMALL(IF((KJ$1=조사표[개체번호])*(KM$1=조사표[줄기번호])*(KE50=조사표[개화마디]),ROW(조사표[조사일자])-ROW(생육조사!$P$2)+1),1),2),"")</f>
        <v/>
      </c>
      <c r="KG50" s="87" t="str">
        <f t="array" ref="KG50">IFERROR(INDEX(조사표[],SMALL(IF((KJ$1=조사표[개체번호])*(KM$1=조사표[줄기번호])*(KE50=조사표[착과마디]),ROW(조사표[조사일자])-ROW(생육조사!$P$2)+1),1),2),"")</f>
        <v/>
      </c>
      <c r="KH50" s="87" t="str">
        <f t="array" ref="KH50">IFERROR(INDEX(조사표[],SMALL(IF((KJ$1=조사표[개체번호])*(KM$1=조사표[줄기번호])*(KE50=조사표[열매마디]),ROW(조사표[조사일자])-ROW(생육조사!$P$2)+1),1),2),"")</f>
        <v/>
      </c>
      <c r="KI50" s="87" t="str">
        <f t="array" ref="KI50">IFERROR(INDEX(조사표[],SMALL(IF((KJ$1=조사표[개체번호])*(KM$1=조사표[줄기번호])*(KE50=조사표[수확마디]),ROW(조사표[조사일자])-ROW(생육조사!$P$2)+1),1),2),"")</f>
        <v/>
      </c>
      <c r="KJ50" s="90"/>
      <c r="KK50" s="90"/>
      <c r="KL50" s="91"/>
      <c r="KM50" s="91"/>
      <c r="KN50" s="91"/>
    </row>
    <row r="51" spans="1:300">
      <c r="A51" s="15">
        <v>49</v>
      </c>
      <c r="B51" s="6" t="str">
        <f t="array" ref="B51">IFERROR(INDEX(조사표[],SMALL(IF((F$1=조사표[개체번호])*(I$1=조사표[줄기번호])*(A51=조사표[개화마디]),ROW(조사표[조사일자])-ROW(생육조사!$P$2)+1),1),2),"")</f>
        <v/>
      </c>
      <c r="C51" s="6" t="str">
        <f t="array" ref="C51">IFERROR(INDEX(조사표[],SMALL(IF((F$1=조사표[개체번호])*(I$1=조사표[줄기번호])*(A51=조사표[착과마디]),ROW(조사표[조사일자])-ROW(생육조사!$P$2)+1),1),2),"")</f>
        <v/>
      </c>
      <c r="D51" s="6" t="str">
        <f t="array" ref="D51">IFERROR(INDEX(조사표[],SMALL(IF((F$1=조사표[개체번호])*(I$1=조사표[줄기번호])*(A51=조사표[열매마디]),ROW(조사표[조사일자])-ROW(생육조사!$P$2)+1),1),2),"")</f>
        <v/>
      </c>
      <c r="E51" s="6" t="str">
        <f t="array" ref="E51">IFERROR(INDEX(조사표[],SMALL(IF((F$1=조사표[개체번호])*(I$1=조사표[줄기번호])*(A51=조사표[수확마디]),ROW(조사표[조사일자])-ROW(생육조사!$P$2)+1),1),2),"")</f>
        <v/>
      </c>
      <c r="F51" s="19"/>
      <c r="G51" s="19"/>
      <c r="H51" s="20"/>
      <c r="I51" s="20"/>
      <c r="J51" s="20"/>
      <c r="K51" s="86">
        <v>49</v>
      </c>
      <c r="L51" s="6" t="str">
        <f t="array" ref="L51">IFERROR(INDEX(조사표[],SMALL(IF((P$1=조사표[개체번호])*(S$1=조사표[줄기번호])*(K51=조사표[개화마디]),ROW(조사표[조사일자])-ROW(생육조사!$P$2)+1),1),2),"")</f>
        <v/>
      </c>
      <c r="M51" s="6" t="str">
        <f t="array" ref="M51">IFERROR(INDEX(조사표[],SMALL(IF((P$1=조사표[개체번호])*(S$1=조사표[줄기번호])*(K51=조사표[착과마디]),ROW(조사표[조사일자])-ROW(생육조사!$P$2)+1),1),2),"")</f>
        <v/>
      </c>
      <c r="N51" s="6" t="str">
        <f t="array" ref="N51">IFERROR(INDEX(조사표[],SMALL(IF((P$1=조사표[개체번호])*(S$1=조사표[줄기번호])*(K51=조사표[열매마디]),ROW(조사표[조사일자])-ROW(생육조사!$P$2)+1),1),2),"")</f>
        <v/>
      </c>
      <c r="O51" s="6" t="str">
        <f t="array" ref="O51">IFERROR(INDEX(조사표[],SMALL(IF((P$1=조사표[개체번호])*(S$1=조사표[줄기번호])*(K51=조사표[수확마디]),ROW(조사표[조사일자])-ROW(생육조사!$P$2)+1),1),2),"")</f>
        <v/>
      </c>
      <c r="P51" s="19"/>
      <c r="Q51" s="19"/>
      <c r="R51" s="20"/>
      <c r="S51" s="20"/>
      <c r="T51" s="20"/>
      <c r="U51" s="88">
        <v>49</v>
      </c>
      <c r="V51" s="87" t="str">
        <f t="array" ref="V51">IFERROR(INDEX(조사표[],SMALL(IF((Z$1=조사표[개체번호])*(AC$1=조사표[줄기번호])*(U51=조사표[개화마디]),ROW(조사표[조사일자])-ROW(생육조사!$P$2)+1),1),2),"")</f>
        <v/>
      </c>
      <c r="W51" s="87" t="str">
        <f t="array" ref="W51">IFERROR(INDEX(조사표[],SMALL(IF((Z$1=조사표[개체번호])*(AC$1=조사표[줄기번호])*(U51=조사표[착과마디]),ROW(조사표[조사일자])-ROW(생육조사!$P$2)+1),1),2),"")</f>
        <v/>
      </c>
      <c r="X51" s="87" t="str">
        <f t="array" ref="X51">IFERROR(INDEX(조사표[],SMALL(IF((Z$1=조사표[개체번호])*(AC$1=조사표[줄기번호])*(U51=조사표[열매마디]),ROW(조사표[조사일자])-ROW(생육조사!$P$2)+1),1),2),"")</f>
        <v/>
      </c>
      <c r="Y51" s="87" t="str">
        <f t="array" ref="Y51">IFERROR(INDEX(조사표[],SMALL(IF((Z$1=조사표[개체번호])*(AC$1=조사표[줄기번호])*(U51=조사표[수확마디]),ROW(조사표[조사일자])-ROW(생육조사!$P$2)+1),1),2),"")</f>
        <v/>
      </c>
      <c r="Z51" s="90"/>
      <c r="AA51" s="90"/>
      <c r="AB51" s="91"/>
      <c r="AC51" s="91"/>
      <c r="AD51" s="91"/>
      <c r="AE51" s="88">
        <v>49</v>
      </c>
      <c r="AF51" s="87" t="str">
        <f t="array" ref="AF51">IFERROR(INDEX(조사표[],SMALL(IF((AJ$1=조사표[개체번호])*(AM$1=조사표[줄기번호])*(AE51=조사표[개화마디]),ROW(조사표[조사일자])-ROW(생육조사!$P$2)+1),1),2),"")</f>
        <v/>
      </c>
      <c r="AG51" s="87" t="str">
        <f t="array" ref="AG51">IFERROR(INDEX(조사표[],SMALL(IF((AJ$1=조사표[개체번호])*(AM$1=조사표[줄기번호])*(AE51=조사표[착과마디]),ROW(조사표[조사일자])-ROW(생육조사!$P$2)+1),1),2),"")</f>
        <v/>
      </c>
      <c r="AH51" s="87" t="str">
        <f t="array" ref="AH51">IFERROR(INDEX(조사표[],SMALL(IF((AJ$1=조사표[개체번호])*(AM$1=조사표[줄기번호])*(AE51=조사표[열매마디]),ROW(조사표[조사일자])-ROW(생육조사!$P$2)+1),1),2),"")</f>
        <v/>
      </c>
      <c r="AI51" s="87" t="str">
        <f t="array" ref="AI51">IFERROR(INDEX(조사표[],SMALL(IF((AJ$1=조사표[개체번호])*(AM$1=조사표[줄기번호])*(AE51=조사표[수확마디]),ROW(조사표[조사일자])-ROW(생육조사!$P$2)+1),1),2),"")</f>
        <v/>
      </c>
      <c r="AJ51" s="90"/>
      <c r="AK51" s="90"/>
      <c r="AL51" s="91"/>
      <c r="AM51" s="91"/>
      <c r="AN51" s="91"/>
      <c r="AO51" s="88">
        <v>49</v>
      </c>
      <c r="AP51" s="87" t="str">
        <f t="array" ref="AP51">IFERROR(INDEX(조사표[],SMALL(IF((AT$1=조사표[개체번호])*(AW$1=조사표[줄기번호])*(AO51=조사표[개화마디]),ROW(조사표[조사일자])-ROW(생육조사!$P$2)+1),1),2),"")</f>
        <v/>
      </c>
      <c r="AQ51" s="87" t="str">
        <f t="array" ref="AQ51">IFERROR(INDEX(조사표[],SMALL(IF((AT$1=조사표[개체번호])*(AW$1=조사표[줄기번호])*(AO51=조사표[착과마디]),ROW(조사표[조사일자])-ROW(생육조사!$P$2)+1),1),2),"")</f>
        <v/>
      </c>
      <c r="AR51" s="87" t="str">
        <f t="array" ref="AR51">IFERROR(INDEX(조사표[],SMALL(IF((AT$1=조사표[개체번호])*(AW$1=조사표[줄기번호])*(AO51=조사표[열매마디]),ROW(조사표[조사일자])-ROW(생육조사!$P$2)+1),1),2),"")</f>
        <v/>
      </c>
      <c r="AS51" s="87" t="str">
        <f t="array" ref="AS51">IFERROR(INDEX(조사표[],SMALL(IF((AT$1=조사표[개체번호])*(AW$1=조사표[줄기번호])*(AO51=조사표[수확마디]),ROW(조사표[조사일자])-ROW(생육조사!$P$2)+1),1),2),"")</f>
        <v/>
      </c>
      <c r="AT51" s="90"/>
      <c r="AU51" s="90"/>
      <c r="AV51" s="91"/>
      <c r="AW51" s="91"/>
      <c r="AX51" s="91"/>
      <c r="AY51" s="88">
        <v>49</v>
      </c>
      <c r="AZ51" s="87" t="str">
        <f t="array" ref="AZ51">IFERROR(INDEX(조사표[],SMALL(IF((BD$1=조사표[개체번호])*(BG$1=조사표[줄기번호])*(AY51=조사표[개화마디]),ROW(조사표[조사일자])-ROW(생육조사!$P$2)+1),1),2),"")</f>
        <v/>
      </c>
      <c r="BA51" s="87" t="str">
        <f t="array" ref="BA51">IFERROR(INDEX(조사표[],SMALL(IF((BD$1=조사표[개체번호])*(BG$1=조사표[줄기번호])*(AY51=조사표[착과마디]),ROW(조사표[조사일자])-ROW(생육조사!$P$2)+1),1),2),"")</f>
        <v/>
      </c>
      <c r="BB51" s="87" t="str">
        <f t="array" ref="BB51">IFERROR(INDEX(조사표[],SMALL(IF((BD$1=조사표[개체번호])*(BG$1=조사표[줄기번호])*(AY51=조사표[열매마디]),ROW(조사표[조사일자])-ROW(생육조사!$P$2)+1),1),2),"")</f>
        <v/>
      </c>
      <c r="BC51" s="87" t="str">
        <f t="array" ref="BC51">IFERROR(INDEX(조사표[],SMALL(IF((BD$1=조사표[개체번호])*(BG$1=조사표[줄기번호])*(AY51=조사표[수확마디]),ROW(조사표[조사일자])-ROW(생육조사!$P$2)+1),1),2),"")</f>
        <v/>
      </c>
      <c r="BD51" s="90"/>
      <c r="BE51" s="90"/>
      <c r="BF51" s="91"/>
      <c r="BG51" s="91"/>
      <c r="BH51" s="91"/>
      <c r="BI51" s="88">
        <v>49</v>
      </c>
      <c r="BJ51" s="87" t="str">
        <f t="array" ref="BJ51">IFERROR(INDEX(조사표[],SMALL(IF((BN$1=조사표[개체번호])*(BQ$1=조사표[줄기번호])*(BI51=조사표[개화마디]),ROW(조사표[조사일자])-ROW(생육조사!$P$2)+1),1),2),"")</f>
        <v/>
      </c>
      <c r="BK51" s="87" t="str">
        <f t="array" ref="BK51">IFERROR(INDEX(조사표[],SMALL(IF((BN$1=조사표[개체번호])*(BQ$1=조사표[줄기번호])*(BI51=조사표[착과마디]),ROW(조사표[조사일자])-ROW(생육조사!$P$2)+1),1),2),"")</f>
        <v/>
      </c>
      <c r="BL51" s="87" t="str">
        <f t="array" ref="BL51">IFERROR(INDEX(조사표[],SMALL(IF((BN$1=조사표[개체번호])*(BQ$1=조사표[줄기번호])*(BI51=조사표[열매마디]),ROW(조사표[조사일자])-ROW(생육조사!$P$2)+1),1),2),"")</f>
        <v/>
      </c>
      <c r="BM51" s="87" t="str">
        <f t="array" ref="BM51">IFERROR(INDEX(조사표[],SMALL(IF((BN$1=조사표[개체번호])*(BQ$1=조사표[줄기번호])*(BI51=조사표[수확마디]),ROW(조사표[조사일자])-ROW(생육조사!$P$2)+1),1),2),"")</f>
        <v/>
      </c>
      <c r="BN51" s="90"/>
      <c r="BO51" s="90"/>
      <c r="BP51" s="91"/>
      <c r="BQ51" s="91"/>
      <c r="BR51" s="91"/>
      <c r="BS51" s="88">
        <v>49</v>
      </c>
      <c r="BT51" s="87" t="str">
        <f t="array" ref="BT51">IFERROR(INDEX(조사표[],SMALL(IF((BX$1=조사표[개체번호])*(CA$1=조사표[줄기번호])*(BS51=조사표[개화마디]),ROW(조사표[조사일자])-ROW(생육조사!$P$2)+1),1),2),"")</f>
        <v/>
      </c>
      <c r="BU51" s="87" t="str">
        <f t="array" ref="BU51">IFERROR(INDEX(조사표[],SMALL(IF((BX$1=조사표[개체번호])*(CA$1=조사표[줄기번호])*(BS51=조사표[착과마디]),ROW(조사표[조사일자])-ROW(생육조사!$P$2)+1),1),2),"")</f>
        <v/>
      </c>
      <c r="BV51" s="87" t="str">
        <f t="array" ref="BV51">IFERROR(INDEX(조사표[],SMALL(IF((BX$1=조사표[개체번호])*(CA$1=조사표[줄기번호])*(BS51=조사표[열매마디]),ROW(조사표[조사일자])-ROW(생육조사!$P$2)+1),1),2),"")</f>
        <v/>
      </c>
      <c r="BW51" s="87" t="str">
        <f t="array" ref="BW51">IFERROR(INDEX(조사표[],SMALL(IF((BX$1=조사표[개체번호])*(CA$1=조사표[줄기번호])*(BS51=조사표[수확마디]),ROW(조사표[조사일자])-ROW(생육조사!$P$2)+1),1),2),"")</f>
        <v/>
      </c>
      <c r="BX51" s="90"/>
      <c r="BY51" s="90"/>
      <c r="BZ51" s="91"/>
      <c r="CA51" s="91"/>
      <c r="CB51" s="91"/>
      <c r="CC51" s="88">
        <v>49</v>
      </c>
      <c r="CD51" s="87" t="str">
        <f t="array" ref="CD51">IFERROR(INDEX(조사표[],SMALL(IF((CH$1=조사표[개체번호])*(CK$1=조사표[줄기번호])*(CC51=조사표[개화마디]),ROW(조사표[조사일자])-ROW(생육조사!$P$2)+1),1),2),"")</f>
        <v/>
      </c>
      <c r="CE51" s="87" t="str">
        <f t="array" ref="CE51">IFERROR(INDEX(조사표[],SMALL(IF((CH$1=조사표[개체번호])*(CK$1=조사표[줄기번호])*(CC51=조사표[착과마디]),ROW(조사표[조사일자])-ROW(생육조사!$P$2)+1),1),2),"")</f>
        <v/>
      </c>
      <c r="CF51" s="87" t="str">
        <f t="array" ref="CF51">IFERROR(INDEX(조사표[],SMALL(IF((CH$1=조사표[개체번호])*(CK$1=조사표[줄기번호])*(CC51=조사표[열매마디]),ROW(조사표[조사일자])-ROW(생육조사!$P$2)+1),1),2),"")</f>
        <v/>
      </c>
      <c r="CG51" s="87" t="str">
        <f t="array" ref="CG51">IFERROR(INDEX(조사표[],SMALL(IF((CH$1=조사표[개체번호])*(CK$1=조사표[줄기번호])*(CC51=조사표[수확마디]),ROW(조사표[조사일자])-ROW(생육조사!$P$2)+1),1),2),"")</f>
        <v/>
      </c>
      <c r="CH51" s="90"/>
      <c r="CI51" s="90"/>
      <c r="CJ51" s="91"/>
      <c r="CK51" s="91"/>
      <c r="CL51" s="91"/>
      <c r="CM51" s="88">
        <v>49</v>
      </c>
      <c r="CN51" s="87" t="str">
        <f t="array" ref="CN51">IFERROR(INDEX(조사표[],SMALL(IF((CR$1=조사표[개체번호])*(CU$1=조사표[줄기번호])*(CM51=조사표[개화마디]),ROW(조사표[조사일자])-ROW(생육조사!$P$2)+1),1),2),"")</f>
        <v/>
      </c>
      <c r="CO51" s="87" t="str">
        <f t="array" ref="CO51">IFERROR(INDEX(조사표[],SMALL(IF((CR$1=조사표[개체번호])*(CU$1=조사표[줄기번호])*(CM51=조사표[착과마디]),ROW(조사표[조사일자])-ROW(생육조사!$P$2)+1),1),2),"")</f>
        <v/>
      </c>
      <c r="CP51" s="87" t="str">
        <f t="array" ref="CP51">IFERROR(INDEX(조사표[],SMALL(IF((CR$1=조사표[개체번호])*(CU$1=조사표[줄기번호])*(CM51=조사표[열매마디]),ROW(조사표[조사일자])-ROW(생육조사!$P$2)+1),1),2),"")</f>
        <v/>
      </c>
      <c r="CQ51" s="87" t="str">
        <f t="array" ref="CQ51">IFERROR(INDEX(조사표[],SMALL(IF((CR$1=조사표[개체번호])*(CU$1=조사표[줄기번호])*(CM51=조사표[수확마디]),ROW(조사표[조사일자])-ROW(생육조사!$P$2)+1),1),2),"")</f>
        <v/>
      </c>
      <c r="CR51" s="90"/>
      <c r="CS51" s="90"/>
      <c r="CT51" s="91"/>
      <c r="CU51" s="91"/>
      <c r="CV51" s="91"/>
      <c r="CW51" s="88">
        <v>49</v>
      </c>
      <c r="CX51" s="87" t="str">
        <f t="array" ref="CX51">IFERROR(INDEX(조사표[],SMALL(IF((DB$1=조사표[개체번호])*(DE$1=조사표[줄기번호])*(CW51=조사표[개화마디]),ROW(조사표[조사일자])-ROW(생육조사!$P$2)+1),1),2),"")</f>
        <v/>
      </c>
      <c r="CY51" s="87" t="str">
        <f t="array" ref="CY51">IFERROR(INDEX(조사표[],SMALL(IF((DB$1=조사표[개체번호])*(DE$1=조사표[줄기번호])*(CW51=조사표[착과마디]),ROW(조사표[조사일자])-ROW(생육조사!$P$2)+1),1),2),"")</f>
        <v/>
      </c>
      <c r="CZ51" s="87" t="str">
        <f t="array" ref="CZ51">IFERROR(INDEX(조사표[],SMALL(IF((DB$1=조사표[개체번호])*(DE$1=조사표[줄기번호])*(CW51=조사표[열매마디]),ROW(조사표[조사일자])-ROW(생육조사!$P$2)+1),1),2),"")</f>
        <v/>
      </c>
      <c r="DA51" s="87" t="str">
        <f t="array" ref="DA51">IFERROR(INDEX(조사표[],SMALL(IF((DB$1=조사표[개체번호])*(DE$1=조사표[줄기번호])*(CW51=조사표[수확마디]),ROW(조사표[조사일자])-ROW(생육조사!$P$2)+1),1),2),"")</f>
        <v/>
      </c>
      <c r="DB51" s="90"/>
      <c r="DC51" s="90"/>
      <c r="DD51" s="91"/>
      <c r="DE51" s="91"/>
      <c r="DF51" s="91"/>
      <c r="DG51" s="88">
        <v>49</v>
      </c>
      <c r="DH51" s="87" t="str">
        <f t="array" ref="DH51">IFERROR(INDEX(조사표[],SMALL(IF((DL$1=조사표[개체번호])*(DO$1=조사표[줄기번호])*(DG51=조사표[개화마디]),ROW(조사표[조사일자])-ROW(생육조사!$P$2)+1),1),2),"")</f>
        <v/>
      </c>
      <c r="DI51" s="87" t="str">
        <f t="array" ref="DI51">IFERROR(INDEX(조사표[],SMALL(IF((DL$1=조사표[개체번호])*(DO$1=조사표[줄기번호])*(DG51=조사표[착과마디]),ROW(조사표[조사일자])-ROW(생육조사!$P$2)+1),1),2),"")</f>
        <v/>
      </c>
      <c r="DJ51" s="87" t="str">
        <f t="array" ref="DJ51">IFERROR(INDEX(조사표[],SMALL(IF((DL$1=조사표[개체번호])*(DO$1=조사표[줄기번호])*(DG51=조사표[열매마디]),ROW(조사표[조사일자])-ROW(생육조사!$P$2)+1),1),2),"")</f>
        <v/>
      </c>
      <c r="DK51" s="87" t="str">
        <f t="array" ref="DK51">IFERROR(INDEX(조사표[],SMALL(IF((DL$1=조사표[개체번호])*(DO$1=조사표[줄기번호])*(DG51=조사표[수확마디]),ROW(조사표[조사일자])-ROW(생육조사!$P$2)+1),1),2),"")</f>
        <v/>
      </c>
      <c r="DL51" s="90"/>
      <c r="DM51" s="90"/>
      <c r="DN51" s="91"/>
      <c r="DO51" s="91"/>
      <c r="DP51" s="91"/>
      <c r="DQ51" s="88">
        <v>49</v>
      </c>
      <c r="DR51" s="87" t="str">
        <f t="array" ref="DR51">IFERROR(INDEX(조사표[],SMALL(IF((DV$1=조사표[개체번호])*(DY$1=조사표[줄기번호])*(DQ51=조사표[개화마디]),ROW(조사표[조사일자])-ROW(생육조사!$P$2)+1),1),2),"")</f>
        <v/>
      </c>
      <c r="DS51" s="87" t="str">
        <f t="array" ref="DS51">IFERROR(INDEX(조사표[],SMALL(IF((DV$1=조사표[개체번호])*(DY$1=조사표[줄기번호])*(DQ51=조사표[착과마디]),ROW(조사표[조사일자])-ROW(생육조사!$P$2)+1),1),2),"")</f>
        <v/>
      </c>
      <c r="DT51" s="87" t="str">
        <f t="array" ref="DT51">IFERROR(INDEX(조사표[],SMALL(IF((DV$1=조사표[개체번호])*(DY$1=조사표[줄기번호])*(DQ51=조사표[열매마디]),ROW(조사표[조사일자])-ROW(생육조사!$P$2)+1),1),2),"")</f>
        <v/>
      </c>
      <c r="DU51" s="87" t="str">
        <f t="array" ref="DU51">IFERROR(INDEX(조사표[],SMALL(IF((DV$1=조사표[개체번호])*(DY$1=조사표[줄기번호])*(DQ51=조사표[수확마디]),ROW(조사표[조사일자])-ROW(생육조사!$P$2)+1),1),2),"")</f>
        <v/>
      </c>
      <c r="DV51" s="90"/>
      <c r="DW51" s="90"/>
      <c r="DX51" s="91"/>
      <c r="DY51" s="91"/>
      <c r="DZ51" s="91"/>
      <c r="EA51" s="88">
        <v>49</v>
      </c>
      <c r="EB51" s="87" t="str">
        <f t="array" ref="EB51">IFERROR(INDEX(조사표[],SMALL(IF((EF$1=조사표[개체번호])*(EI$1=조사표[줄기번호])*(EA51=조사표[개화마디]),ROW(조사표[조사일자])-ROW(생육조사!$P$2)+1),1),2),"")</f>
        <v/>
      </c>
      <c r="EC51" s="87" t="str">
        <f t="array" ref="EC51">IFERROR(INDEX(조사표[],SMALL(IF((EF$1=조사표[개체번호])*(EI$1=조사표[줄기번호])*(EA51=조사표[착과마디]),ROW(조사표[조사일자])-ROW(생육조사!$P$2)+1),1),2),"")</f>
        <v/>
      </c>
      <c r="ED51" s="87" t="str">
        <f t="array" ref="ED51">IFERROR(INDEX(조사표[],SMALL(IF((EF$1=조사표[개체번호])*(EI$1=조사표[줄기번호])*(EA51=조사표[열매마디]),ROW(조사표[조사일자])-ROW(생육조사!$P$2)+1),1),2),"")</f>
        <v/>
      </c>
      <c r="EE51" s="87" t="str">
        <f t="array" ref="EE51">IFERROR(INDEX(조사표[],SMALL(IF((EF$1=조사표[개체번호])*(EI$1=조사표[줄기번호])*(EA51=조사표[수확마디]),ROW(조사표[조사일자])-ROW(생육조사!$P$2)+1),1),2),"")</f>
        <v/>
      </c>
      <c r="EF51" s="90"/>
      <c r="EG51" s="90"/>
      <c r="EH51" s="91"/>
      <c r="EI51" s="91"/>
      <c r="EJ51" s="91"/>
      <c r="EK51" s="88">
        <v>49</v>
      </c>
      <c r="EL51" s="87" t="str">
        <f t="array" ref="EL51">IFERROR(INDEX(조사표[],SMALL(IF((EP$1=조사표[개체번호])*(ES$1=조사표[줄기번호])*(EK51=조사표[개화마디]),ROW(조사표[조사일자])-ROW(생육조사!$P$2)+1),1),2),"")</f>
        <v/>
      </c>
      <c r="EM51" s="87" t="str">
        <f t="array" ref="EM51">IFERROR(INDEX(조사표[],SMALL(IF((EP$1=조사표[개체번호])*(ES$1=조사표[줄기번호])*(EK51=조사표[착과마디]),ROW(조사표[조사일자])-ROW(생육조사!$P$2)+1),1),2),"")</f>
        <v/>
      </c>
      <c r="EN51" s="87" t="str">
        <f t="array" ref="EN51">IFERROR(INDEX(조사표[],SMALL(IF((EP$1=조사표[개체번호])*(ES$1=조사표[줄기번호])*(EK51=조사표[열매마디]),ROW(조사표[조사일자])-ROW(생육조사!$P$2)+1),1),2),"")</f>
        <v/>
      </c>
      <c r="EO51" s="87" t="str">
        <f t="array" ref="EO51">IFERROR(INDEX(조사표[],SMALL(IF((EP$1=조사표[개체번호])*(ES$1=조사표[줄기번호])*(EK51=조사표[수확마디]),ROW(조사표[조사일자])-ROW(생육조사!$P$2)+1),1),2),"")</f>
        <v/>
      </c>
      <c r="EP51" s="90"/>
      <c r="EQ51" s="90"/>
      <c r="ER51" s="91"/>
      <c r="ES51" s="91"/>
      <c r="ET51" s="91"/>
      <c r="EU51" s="88">
        <v>49</v>
      </c>
      <c r="EV51" s="87" t="str">
        <f t="array" ref="EV51">IFERROR(INDEX(조사표[],SMALL(IF((EZ$1=조사표[개체번호])*(FC$1=조사표[줄기번호])*(EU51=조사표[개화마디]),ROW(조사표[조사일자])-ROW(생육조사!$P$2)+1),1),2),"")</f>
        <v/>
      </c>
      <c r="EW51" s="87" t="str">
        <f t="array" ref="EW51">IFERROR(INDEX(조사표[],SMALL(IF((EZ$1=조사표[개체번호])*(FC$1=조사표[줄기번호])*(EU51=조사표[착과마디]),ROW(조사표[조사일자])-ROW(생육조사!$P$2)+1),1),2),"")</f>
        <v/>
      </c>
      <c r="EX51" s="87" t="str">
        <f t="array" ref="EX51">IFERROR(INDEX(조사표[],SMALL(IF((EZ$1=조사표[개체번호])*(FC$1=조사표[줄기번호])*(EU51=조사표[열매마디]),ROW(조사표[조사일자])-ROW(생육조사!$P$2)+1),1),2),"")</f>
        <v/>
      </c>
      <c r="EY51" s="87" t="str">
        <f t="array" ref="EY51">IFERROR(INDEX(조사표[],SMALL(IF((EZ$1=조사표[개체번호])*(FC$1=조사표[줄기번호])*(EU51=조사표[수확마디]),ROW(조사표[조사일자])-ROW(생육조사!$P$2)+1),1),2),"")</f>
        <v/>
      </c>
      <c r="EZ51" s="90"/>
      <c r="FA51" s="90"/>
      <c r="FB51" s="91"/>
      <c r="FC51" s="91"/>
      <c r="FD51" s="91"/>
      <c r="FE51" s="88">
        <v>49</v>
      </c>
      <c r="FF51" s="87" t="str">
        <f t="array" ref="FF51">IFERROR(INDEX(조사표[],SMALL(IF((FJ$1=조사표[개체번호])*(FM$1=조사표[줄기번호])*(FE51=조사표[개화마디]),ROW(조사표[조사일자])-ROW(생육조사!$P$2)+1),1),2),"")</f>
        <v/>
      </c>
      <c r="FG51" s="87" t="str">
        <f t="array" ref="FG51">IFERROR(INDEX(조사표[],SMALL(IF((FJ$1=조사표[개체번호])*(FM$1=조사표[줄기번호])*(FE51=조사표[착과마디]),ROW(조사표[조사일자])-ROW(생육조사!$P$2)+1),1),2),"")</f>
        <v/>
      </c>
      <c r="FH51" s="87" t="str">
        <f t="array" ref="FH51">IFERROR(INDEX(조사표[],SMALL(IF((FJ$1=조사표[개체번호])*(FM$1=조사표[줄기번호])*(FE51=조사표[열매마디]),ROW(조사표[조사일자])-ROW(생육조사!$P$2)+1),1),2),"")</f>
        <v/>
      </c>
      <c r="FI51" s="87" t="str">
        <f t="array" ref="FI51">IFERROR(INDEX(조사표[],SMALL(IF((FJ$1=조사표[개체번호])*(FM$1=조사표[줄기번호])*(FE51=조사표[수확마디]),ROW(조사표[조사일자])-ROW(생육조사!$P$2)+1),1),2),"")</f>
        <v/>
      </c>
      <c r="FJ51" s="90"/>
      <c r="FK51" s="90"/>
      <c r="FL51" s="91"/>
      <c r="FM51" s="91"/>
      <c r="FN51" s="91"/>
      <c r="FO51" s="88">
        <v>49</v>
      </c>
      <c r="FP51" s="87" t="str">
        <f t="array" ref="FP51">IFERROR(INDEX(조사표[],SMALL(IF((FT$1=조사표[개체번호])*(FW$1=조사표[줄기번호])*(FO51=조사표[개화마디]),ROW(조사표[조사일자])-ROW(생육조사!$P$2)+1),1),2),"")</f>
        <v/>
      </c>
      <c r="FQ51" s="87" t="str">
        <f t="array" ref="FQ51">IFERROR(INDEX(조사표[],SMALL(IF((FT$1=조사표[개체번호])*(FW$1=조사표[줄기번호])*(FO51=조사표[착과마디]),ROW(조사표[조사일자])-ROW(생육조사!$P$2)+1),1),2),"")</f>
        <v/>
      </c>
      <c r="FR51" s="87" t="str">
        <f t="array" ref="FR51">IFERROR(INDEX(조사표[],SMALL(IF((FT$1=조사표[개체번호])*(FW$1=조사표[줄기번호])*(FO51=조사표[열매마디]),ROW(조사표[조사일자])-ROW(생육조사!$P$2)+1),1),2),"")</f>
        <v/>
      </c>
      <c r="FS51" s="87" t="str">
        <f t="array" ref="FS51">IFERROR(INDEX(조사표[],SMALL(IF((FT$1=조사표[개체번호])*(FW$1=조사표[줄기번호])*(FO51=조사표[수확마디]),ROW(조사표[조사일자])-ROW(생육조사!$P$2)+1),1),2),"")</f>
        <v/>
      </c>
      <c r="FT51" s="90"/>
      <c r="FU51" s="90"/>
      <c r="FV51" s="91"/>
      <c r="FW51" s="91"/>
      <c r="FX51" s="91"/>
      <c r="FY51" s="88">
        <v>49</v>
      </c>
      <c r="FZ51" s="87" t="str">
        <f t="array" ref="FZ51">IFERROR(INDEX(조사표[],SMALL(IF((GD$1=조사표[개체번호])*(GG$1=조사표[줄기번호])*(FY51=조사표[개화마디]),ROW(조사표[조사일자])-ROW(생육조사!$P$2)+1),1),2),"")</f>
        <v/>
      </c>
      <c r="GA51" s="87" t="str">
        <f t="array" ref="GA51">IFERROR(INDEX(조사표[],SMALL(IF((GD$1=조사표[개체번호])*(GG$1=조사표[줄기번호])*(FY51=조사표[착과마디]),ROW(조사표[조사일자])-ROW(생육조사!$P$2)+1),1),2),"")</f>
        <v/>
      </c>
      <c r="GB51" s="87" t="str">
        <f t="array" ref="GB51">IFERROR(INDEX(조사표[],SMALL(IF((GD$1=조사표[개체번호])*(GG$1=조사표[줄기번호])*(FY51=조사표[열매마디]),ROW(조사표[조사일자])-ROW(생육조사!$P$2)+1),1),2),"")</f>
        <v/>
      </c>
      <c r="GC51" s="87" t="str">
        <f t="array" ref="GC51">IFERROR(INDEX(조사표[],SMALL(IF((GD$1=조사표[개체번호])*(GG$1=조사표[줄기번호])*(FY51=조사표[수확마디]),ROW(조사표[조사일자])-ROW(생육조사!$P$2)+1),1),2),"")</f>
        <v/>
      </c>
      <c r="GD51" s="90"/>
      <c r="GE51" s="90"/>
      <c r="GF51" s="91"/>
      <c r="GG51" s="91"/>
      <c r="GH51" s="91"/>
      <c r="GI51" s="88">
        <v>49</v>
      </c>
      <c r="GJ51" s="87" t="str">
        <f t="array" ref="GJ51">IFERROR(INDEX(조사표[],SMALL(IF((GN$1=조사표[개체번호])*(GQ$1=조사표[줄기번호])*(GI51=조사표[개화마디]),ROW(조사표[조사일자])-ROW(생육조사!$P$2)+1),1),2),"")</f>
        <v/>
      </c>
      <c r="GK51" s="87" t="str">
        <f t="array" ref="GK51">IFERROR(INDEX(조사표[],SMALL(IF((GN$1=조사표[개체번호])*(GQ$1=조사표[줄기번호])*(GI51=조사표[착과마디]),ROW(조사표[조사일자])-ROW(생육조사!$P$2)+1),1),2),"")</f>
        <v/>
      </c>
      <c r="GL51" s="87" t="str">
        <f t="array" ref="GL51">IFERROR(INDEX(조사표[],SMALL(IF((GN$1=조사표[개체번호])*(GQ$1=조사표[줄기번호])*(GI51=조사표[열매마디]),ROW(조사표[조사일자])-ROW(생육조사!$P$2)+1),1),2),"")</f>
        <v/>
      </c>
      <c r="GM51" s="87" t="str">
        <f t="array" ref="GM51">IFERROR(INDEX(조사표[],SMALL(IF((GN$1=조사표[개체번호])*(GQ$1=조사표[줄기번호])*(GI51=조사표[수확마디]),ROW(조사표[조사일자])-ROW(생육조사!$P$2)+1),1),2),"")</f>
        <v/>
      </c>
      <c r="GN51" s="90"/>
      <c r="GO51" s="90"/>
      <c r="GP51" s="91"/>
      <c r="GQ51" s="91"/>
      <c r="GR51" s="91"/>
      <c r="GS51" s="88">
        <v>49</v>
      </c>
      <c r="GT51" s="87" t="str">
        <f t="array" ref="GT51">IFERROR(INDEX(조사표[],SMALL(IF((GX$1=조사표[개체번호])*(HA$1=조사표[줄기번호])*(GS51=조사표[개화마디]),ROW(조사표[조사일자])-ROW(생육조사!$P$2)+1),1),2),"")</f>
        <v/>
      </c>
      <c r="GU51" s="87" t="str">
        <f t="array" ref="GU51">IFERROR(INDEX(조사표[],SMALL(IF((GX$1=조사표[개체번호])*(HA$1=조사표[줄기번호])*(GS51=조사표[착과마디]),ROW(조사표[조사일자])-ROW(생육조사!$P$2)+1),1),2),"")</f>
        <v/>
      </c>
      <c r="GV51" s="87" t="str">
        <f t="array" ref="GV51">IFERROR(INDEX(조사표[],SMALL(IF((GX$1=조사표[개체번호])*(HA$1=조사표[줄기번호])*(GS51=조사표[열매마디]),ROW(조사표[조사일자])-ROW(생육조사!$P$2)+1),1),2),"")</f>
        <v/>
      </c>
      <c r="GW51" s="87" t="str">
        <f t="array" ref="GW51">IFERROR(INDEX(조사표[],SMALL(IF((GX$1=조사표[개체번호])*(HA$1=조사표[줄기번호])*(GS51=조사표[수확마디]),ROW(조사표[조사일자])-ROW(생육조사!$P$2)+1),1),2),"")</f>
        <v/>
      </c>
      <c r="GX51" s="90"/>
      <c r="GY51" s="90"/>
      <c r="GZ51" s="91"/>
      <c r="HA51" s="91"/>
      <c r="HB51" s="91"/>
      <c r="HC51" s="88">
        <v>49</v>
      </c>
      <c r="HD51" s="87" t="str">
        <f t="array" ref="HD51">IFERROR(INDEX(조사표[],SMALL(IF((HH$1=조사표[개체번호])*(HK$1=조사표[줄기번호])*(HC51=조사표[개화마디]),ROW(조사표[조사일자])-ROW(생육조사!$P$2)+1),1),2),"")</f>
        <v/>
      </c>
      <c r="HE51" s="87" t="str">
        <f t="array" ref="HE51">IFERROR(INDEX(조사표[],SMALL(IF((HH$1=조사표[개체번호])*(HK$1=조사표[줄기번호])*(HC51=조사표[착과마디]),ROW(조사표[조사일자])-ROW(생육조사!$P$2)+1),1),2),"")</f>
        <v/>
      </c>
      <c r="HF51" s="87" t="str">
        <f t="array" ref="HF51">IFERROR(INDEX(조사표[],SMALL(IF((HH$1=조사표[개체번호])*(HK$1=조사표[줄기번호])*(HC51=조사표[열매마디]),ROW(조사표[조사일자])-ROW(생육조사!$P$2)+1),1),2),"")</f>
        <v/>
      </c>
      <c r="HG51" s="87" t="str">
        <f t="array" ref="HG51">IFERROR(INDEX(조사표[],SMALL(IF((HH$1=조사표[개체번호])*(HK$1=조사표[줄기번호])*(HC51=조사표[수확마디]),ROW(조사표[조사일자])-ROW(생육조사!$P$2)+1),1),2),"")</f>
        <v/>
      </c>
      <c r="HH51" s="90"/>
      <c r="HI51" s="90"/>
      <c r="HJ51" s="91"/>
      <c r="HK51" s="91"/>
      <c r="HL51" s="91"/>
      <c r="HM51" s="93">
        <v>49</v>
      </c>
      <c r="HN51" s="87" t="str">
        <f t="array" ref="HN51">IFERROR(INDEX(조사표[],SMALL(IF((HR$1=조사표[개체번호])*(HU$1=조사표[줄기번호])*(HM51=조사표[개화마디]),ROW(조사표[조사일자])-ROW(생육조사!$P$2)+1),1),2),"")</f>
        <v/>
      </c>
      <c r="HO51" s="87" t="str">
        <f t="array" ref="HO51">IFERROR(INDEX(조사표[],SMALL(IF((HR$1=조사표[개체번호])*(HU$1=조사표[줄기번호])*(HM51=조사표[착과마디]),ROW(조사표[조사일자])-ROW(생육조사!$P$2)+1),1),2),"")</f>
        <v/>
      </c>
      <c r="HP51" s="87" t="str">
        <f t="array" ref="HP51">IFERROR(INDEX(조사표[],SMALL(IF((HR$1=조사표[개체번호])*(HU$1=조사표[줄기번호])*(HM51=조사표[열매마디]),ROW(조사표[조사일자])-ROW(생육조사!$P$2)+1),1),2),"")</f>
        <v/>
      </c>
      <c r="HQ51" s="87" t="str">
        <f t="array" ref="HQ51">IFERROR(INDEX(조사표[],SMALL(IF((HR$1=조사표[개체번호])*(HU$1=조사표[줄기번호])*(HM51=조사표[수확마디]),ROW(조사표[조사일자])-ROW(생육조사!$P$2)+1),1),2),"")</f>
        <v/>
      </c>
      <c r="HR51" s="90"/>
      <c r="HS51" s="90"/>
      <c r="HT51" s="91"/>
      <c r="HU51" s="91"/>
      <c r="HV51" s="91"/>
      <c r="HW51" s="93">
        <v>49</v>
      </c>
      <c r="HX51" s="87" t="str">
        <f t="array" ref="HX51">IFERROR(INDEX(조사표[],SMALL(IF((IB$1=조사표[개체번호])*(IE$1=조사표[줄기번호])*(HW51=조사표[개화마디]),ROW(조사표[조사일자])-ROW(생육조사!$P$2)+1),1),2),"")</f>
        <v/>
      </c>
      <c r="HY51" s="87" t="str">
        <f t="array" ref="HY51">IFERROR(INDEX(조사표[],SMALL(IF((IB$1=조사표[개체번호])*(IE$1=조사표[줄기번호])*(HW51=조사표[착과마디]),ROW(조사표[조사일자])-ROW(생육조사!$P$2)+1),1),2),"")</f>
        <v/>
      </c>
      <c r="HZ51" s="87" t="str">
        <f t="array" ref="HZ51">IFERROR(INDEX(조사표[],SMALL(IF((IB$1=조사표[개체번호])*(IE$1=조사표[줄기번호])*(HW51=조사표[열매마디]),ROW(조사표[조사일자])-ROW(생육조사!$P$2)+1),1),2),"")</f>
        <v/>
      </c>
      <c r="IA51" s="87" t="str">
        <f t="array" ref="IA51">IFERROR(INDEX(조사표[],SMALL(IF((IB$1=조사표[개체번호])*(IE$1=조사표[줄기번호])*(HW51=조사표[수확마디]),ROW(조사표[조사일자])-ROW(생육조사!$P$2)+1),1),2),"")</f>
        <v/>
      </c>
      <c r="IB51" s="90"/>
      <c r="IC51" s="90"/>
      <c r="ID51" s="91"/>
      <c r="IE51" s="91"/>
      <c r="IF51" s="91"/>
      <c r="IG51" s="93">
        <v>49</v>
      </c>
      <c r="IH51" s="87" t="str">
        <f t="array" ref="IH51">IFERROR(INDEX(조사표[],SMALL(IF((IL$1=조사표[개체번호])*(IO$1=조사표[줄기번호])*(IG51=조사표[개화마디]),ROW(조사표[조사일자])-ROW(생육조사!$P$2)+1),1),2),"")</f>
        <v/>
      </c>
      <c r="II51" s="87" t="str">
        <f t="array" ref="II51">IFERROR(INDEX(조사표[],SMALL(IF((IL$1=조사표[개체번호])*(IO$1=조사표[줄기번호])*(IG51=조사표[착과마디]),ROW(조사표[조사일자])-ROW(생육조사!$P$2)+1),1),2),"")</f>
        <v/>
      </c>
      <c r="IJ51" s="87" t="str">
        <f t="array" ref="IJ51">IFERROR(INDEX(조사표[],SMALL(IF((IL$1=조사표[개체번호])*(IO$1=조사표[줄기번호])*(IG51=조사표[열매마디]),ROW(조사표[조사일자])-ROW(생육조사!$P$2)+1),1),2),"")</f>
        <v/>
      </c>
      <c r="IK51" s="87" t="str">
        <f t="array" ref="IK51">IFERROR(INDEX(조사표[],SMALL(IF((IL$1=조사표[개체번호])*(IO$1=조사표[줄기번호])*(IG51=조사표[수확마디]),ROW(조사표[조사일자])-ROW(생육조사!$P$2)+1),1),2),"")</f>
        <v/>
      </c>
      <c r="IL51" s="90"/>
      <c r="IM51" s="90"/>
      <c r="IN51" s="91"/>
      <c r="IO51" s="91"/>
      <c r="IP51" s="91"/>
      <c r="IQ51" s="93">
        <v>49</v>
      </c>
      <c r="IR51" s="87" t="str">
        <f t="array" ref="IR51">IFERROR(INDEX(조사표[],SMALL(IF((IV$1=조사표[개체번호])*(IY$1=조사표[줄기번호])*(IQ51=조사표[개화마디]),ROW(조사표[조사일자])-ROW(생육조사!$P$2)+1),1),2),"")</f>
        <v/>
      </c>
      <c r="IS51" s="87" t="str">
        <f t="array" ref="IS51">IFERROR(INDEX(조사표[],SMALL(IF((IV$1=조사표[개체번호])*(IY$1=조사표[줄기번호])*(IQ51=조사표[착과마디]),ROW(조사표[조사일자])-ROW(생육조사!$P$2)+1),1),2),"")</f>
        <v/>
      </c>
      <c r="IT51" s="87" t="str">
        <f t="array" ref="IT51">IFERROR(INDEX(조사표[],SMALL(IF((IV$1=조사표[개체번호])*(IY$1=조사표[줄기번호])*(IQ51=조사표[열매마디]),ROW(조사표[조사일자])-ROW(생육조사!$P$2)+1),1),2),"")</f>
        <v/>
      </c>
      <c r="IU51" s="87" t="str">
        <f t="array" ref="IU51">IFERROR(INDEX(조사표[],SMALL(IF((IV$1=조사표[개체번호])*(IY$1=조사표[줄기번호])*(IQ51=조사표[수확마디]),ROW(조사표[조사일자])-ROW(생육조사!$P$2)+1),1),2),"")</f>
        <v/>
      </c>
      <c r="IV51" s="90"/>
      <c r="IW51" s="90"/>
      <c r="IX51" s="91"/>
      <c r="IY51" s="91"/>
      <c r="IZ51" s="91"/>
      <c r="JA51" s="93">
        <v>49</v>
      </c>
      <c r="JB51" s="87" t="str">
        <f t="array" ref="JB51">IFERROR(INDEX(조사표[],SMALL(IF((JF$1=조사표[개체번호])*(JI$1=조사표[줄기번호])*(JA51=조사표[개화마디]),ROW(조사표[조사일자])-ROW(생육조사!$P$2)+1),1),2),"")</f>
        <v/>
      </c>
      <c r="JC51" s="87" t="str">
        <f t="array" ref="JC51">IFERROR(INDEX(조사표[],SMALL(IF((JF$1=조사표[개체번호])*(JI$1=조사표[줄기번호])*(JA51=조사표[착과마디]),ROW(조사표[조사일자])-ROW(생육조사!$P$2)+1),1),2),"")</f>
        <v/>
      </c>
      <c r="JD51" s="87" t="str">
        <f t="array" ref="JD51">IFERROR(INDEX(조사표[],SMALL(IF((JF$1=조사표[개체번호])*(JI$1=조사표[줄기번호])*(JA51=조사표[열매마디]),ROW(조사표[조사일자])-ROW(생육조사!$P$2)+1),1),2),"")</f>
        <v/>
      </c>
      <c r="JE51" s="87" t="str">
        <f t="array" ref="JE51">IFERROR(INDEX(조사표[],SMALL(IF((JF$1=조사표[개체번호])*(JI$1=조사표[줄기번호])*(JA51=조사표[수확마디]),ROW(조사표[조사일자])-ROW(생육조사!$P$2)+1),1),2),"")</f>
        <v/>
      </c>
      <c r="JF51" s="90"/>
      <c r="JG51" s="90"/>
      <c r="JH51" s="91"/>
      <c r="JI51" s="91"/>
      <c r="JJ51" s="91"/>
      <c r="JK51" s="93">
        <v>49</v>
      </c>
      <c r="JL51" s="87" t="str">
        <f t="array" ref="JL51">IFERROR(INDEX(조사표[],SMALL(IF((JP$1=조사표[개체번호])*(JS$1=조사표[줄기번호])*(JK51=조사표[개화마디]),ROW(조사표[조사일자])-ROW(생육조사!$P$2)+1),1),2),"")</f>
        <v/>
      </c>
      <c r="JM51" s="87" t="str">
        <f t="array" ref="JM51">IFERROR(INDEX(조사표[],SMALL(IF((JP$1=조사표[개체번호])*(JS$1=조사표[줄기번호])*(JK51=조사표[착과마디]),ROW(조사표[조사일자])-ROW(생육조사!$P$2)+1),1),2),"")</f>
        <v/>
      </c>
      <c r="JN51" s="87" t="str">
        <f t="array" ref="JN51">IFERROR(INDEX(조사표[],SMALL(IF((JP$1=조사표[개체번호])*(JS$1=조사표[줄기번호])*(JK51=조사표[열매마디]),ROW(조사표[조사일자])-ROW(생육조사!$P$2)+1),1),2),"")</f>
        <v/>
      </c>
      <c r="JO51" s="87" t="str">
        <f t="array" ref="JO51">IFERROR(INDEX(조사표[],SMALL(IF((JP$1=조사표[개체번호])*(JS$1=조사표[줄기번호])*(JK51=조사표[수확마디]),ROW(조사표[조사일자])-ROW(생육조사!$P$2)+1),1),2),"")</f>
        <v/>
      </c>
      <c r="JP51" s="90"/>
      <c r="JQ51" s="90"/>
      <c r="JR51" s="91"/>
      <c r="JS51" s="91"/>
      <c r="JT51" s="91"/>
      <c r="JU51" s="93">
        <v>49</v>
      </c>
      <c r="JV51" s="87" t="str">
        <f t="array" ref="JV51">IFERROR(INDEX(조사표[],SMALL(IF((JZ$1=조사표[개체번호])*(KC$1=조사표[줄기번호])*(JU51=조사표[개화마디]),ROW(조사표[조사일자])-ROW(생육조사!$P$2)+1),1),2),"")</f>
        <v/>
      </c>
      <c r="JW51" s="87" t="str">
        <f t="array" ref="JW51">IFERROR(INDEX(조사표[],SMALL(IF((JZ$1=조사표[개체번호])*(KC$1=조사표[줄기번호])*(JU51=조사표[착과마디]),ROW(조사표[조사일자])-ROW(생육조사!$P$2)+1),1),2),"")</f>
        <v/>
      </c>
      <c r="JX51" s="87" t="str">
        <f t="array" ref="JX51">IFERROR(INDEX(조사표[],SMALL(IF((JZ$1=조사표[개체번호])*(KC$1=조사표[줄기번호])*(JU51=조사표[열매마디]),ROW(조사표[조사일자])-ROW(생육조사!$P$2)+1),1),2),"")</f>
        <v/>
      </c>
      <c r="JY51" s="87" t="str">
        <f t="array" ref="JY51">IFERROR(INDEX(조사표[],SMALL(IF((JZ$1=조사표[개체번호])*(KC$1=조사표[줄기번호])*(JU51=조사표[수확마디]),ROW(조사표[조사일자])-ROW(생육조사!$P$2)+1),1),2),"")</f>
        <v/>
      </c>
      <c r="JZ51" s="90"/>
      <c r="KA51" s="90"/>
      <c r="KB51" s="91"/>
      <c r="KC51" s="91"/>
      <c r="KD51" s="91"/>
      <c r="KE51" s="93">
        <v>49</v>
      </c>
      <c r="KF51" s="87" t="str">
        <f t="array" ref="KF51">IFERROR(INDEX(조사표[],SMALL(IF((KJ$1=조사표[개체번호])*(KM$1=조사표[줄기번호])*(KE51=조사표[개화마디]),ROW(조사표[조사일자])-ROW(생육조사!$P$2)+1),1),2),"")</f>
        <v/>
      </c>
      <c r="KG51" s="87" t="str">
        <f t="array" ref="KG51">IFERROR(INDEX(조사표[],SMALL(IF((KJ$1=조사표[개체번호])*(KM$1=조사표[줄기번호])*(KE51=조사표[착과마디]),ROW(조사표[조사일자])-ROW(생육조사!$P$2)+1),1),2),"")</f>
        <v/>
      </c>
      <c r="KH51" s="87" t="str">
        <f t="array" ref="KH51">IFERROR(INDEX(조사표[],SMALL(IF((KJ$1=조사표[개체번호])*(KM$1=조사표[줄기번호])*(KE51=조사표[열매마디]),ROW(조사표[조사일자])-ROW(생육조사!$P$2)+1),1),2),"")</f>
        <v/>
      </c>
      <c r="KI51" s="87" t="str">
        <f t="array" ref="KI51">IFERROR(INDEX(조사표[],SMALL(IF((KJ$1=조사표[개체번호])*(KM$1=조사표[줄기번호])*(KE51=조사표[수확마디]),ROW(조사표[조사일자])-ROW(생육조사!$P$2)+1),1),2),"")</f>
        <v/>
      </c>
      <c r="KJ51" s="90"/>
      <c r="KK51" s="90"/>
      <c r="KL51" s="91"/>
      <c r="KM51" s="91"/>
      <c r="KN51" s="91"/>
    </row>
    <row r="52" spans="1:300">
      <c r="A52" s="15">
        <v>50</v>
      </c>
      <c r="B52" s="6" t="str">
        <f t="array" ref="B52">IFERROR(INDEX(조사표[],SMALL(IF((F$1=조사표[개체번호])*(I$1=조사표[줄기번호])*(A52=조사표[개화마디]),ROW(조사표[조사일자])-ROW(생육조사!$P$2)+1),1),2),"")</f>
        <v/>
      </c>
      <c r="C52" s="6" t="str">
        <f t="array" ref="C52">IFERROR(INDEX(조사표[],SMALL(IF((F$1=조사표[개체번호])*(I$1=조사표[줄기번호])*(A52=조사표[착과마디]),ROW(조사표[조사일자])-ROW(생육조사!$P$2)+1),1),2),"")</f>
        <v/>
      </c>
      <c r="D52" s="6" t="str">
        <f t="array" ref="D52">IFERROR(INDEX(조사표[],SMALL(IF((F$1=조사표[개체번호])*(I$1=조사표[줄기번호])*(A52=조사표[열매마디]),ROW(조사표[조사일자])-ROW(생육조사!$P$2)+1),1),2),"")</f>
        <v/>
      </c>
      <c r="E52" s="6" t="str">
        <f t="array" ref="E52">IFERROR(INDEX(조사표[],SMALL(IF((F$1=조사표[개체번호])*(I$1=조사표[줄기번호])*(A52=조사표[수확마디]),ROW(조사표[조사일자])-ROW(생육조사!$P$2)+1),1),2),"")</f>
        <v/>
      </c>
      <c r="F52" s="19"/>
      <c r="G52" s="19"/>
      <c r="H52" s="20"/>
      <c r="I52" s="20"/>
      <c r="J52" s="20"/>
      <c r="K52" s="86">
        <v>50</v>
      </c>
      <c r="L52" s="6" t="str">
        <f t="array" ref="L52">IFERROR(INDEX(조사표[],SMALL(IF((P$1=조사표[개체번호])*(S$1=조사표[줄기번호])*(K52=조사표[개화마디]),ROW(조사표[조사일자])-ROW(생육조사!$P$2)+1),1),2),"")</f>
        <v/>
      </c>
      <c r="M52" s="6" t="str">
        <f t="array" ref="M52">IFERROR(INDEX(조사표[],SMALL(IF((P$1=조사표[개체번호])*(S$1=조사표[줄기번호])*(K52=조사표[착과마디]),ROW(조사표[조사일자])-ROW(생육조사!$P$2)+1),1),2),"")</f>
        <v/>
      </c>
      <c r="N52" s="6" t="str">
        <f t="array" ref="N52">IFERROR(INDEX(조사표[],SMALL(IF((P$1=조사표[개체번호])*(S$1=조사표[줄기번호])*(K52=조사표[열매마디]),ROW(조사표[조사일자])-ROW(생육조사!$P$2)+1),1),2),"")</f>
        <v/>
      </c>
      <c r="O52" s="6" t="str">
        <f t="array" ref="O52">IFERROR(INDEX(조사표[],SMALL(IF((P$1=조사표[개체번호])*(S$1=조사표[줄기번호])*(K52=조사표[수확마디]),ROW(조사표[조사일자])-ROW(생육조사!$P$2)+1),1),2),"")</f>
        <v/>
      </c>
      <c r="P52" s="19"/>
      <c r="Q52" s="19"/>
      <c r="R52" s="20"/>
      <c r="S52" s="20"/>
      <c r="T52" s="20"/>
      <c r="U52" s="88">
        <v>50</v>
      </c>
      <c r="V52" s="87" t="str">
        <f t="array" ref="V52">IFERROR(INDEX(조사표[],SMALL(IF((Z$1=조사표[개체번호])*(AC$1=조사표[줄기번호])*(U52=조사표[개화마디]),ROW(조사표[조사일자])-ROW(생육조사!$P$2)+1),1),2),"")</f>
        <v/>
      </c>
      <c r="W52" s="87" t="str">
        <f t="array" ref="W52">IFERROR(INDEX(조사표[],SMALL(IF((Z$1=조사표[개체번호])*(AC$1=조사표[줄기번호])*(U52=조사표[착과마디]),ROW(조사표[조사일자])-ROW(생육조사!$P$2)+1),1),2),"")</f>
        <v/>
      </c>
      <c r="X52" s="87" t="str">
        <f t="array" ref="X52">IFERROR(INDEX(조사표[],SMALL(IF((Z$1=조사표[개체번호])*(AC$1=조사표[줄기번호])*(U52=조사표[열매마디]),ROW(조사표[조사일자])-ROW(생육조사!$P$2)+1),1),2),"")</f>
        <v/>
      </c>
      <c r="Y52" s="87" t="str">
        <f t="array" ref="Y52">IFERROR(INDEX(조사표[],SMALL(IF((Z$1=조사표[개체번호])*(AC$1=조사표[줄기번호])*(U52=조사표[수확마디]),ROW(조사표[조사일자])-ROW(생육조사!$P$2)+1),1),2),"")</f>
        <v/>
      </c>
      <c r="Z52" s="90"/>
      <c r="AA52" s="90"/>
      <c r="AB52" s="91"/>
      <c r="AC52" s="91"/>
      <c r="AD52" s="91"/>
      <c r="AE52" s="88">
        <v>50</v>
      </c>
      <c r="AF52" s="87" t="str">
        <f t="array" ref="AF52">IFERROR(INDEX(조사표[],SMALL(IF((AJ$1=조사표[개체번호])*(AM$1=조사표[줄기번호])*(AE52=조사표[개화마디]),ROW(조사표[조사일자])-ROW(생육조사!$P$2)+1),1),2),"")</f>
        <v/>
      </c>
      <c r="AG52" s="87" t="str">
        <f t="array" ref="AG52">IFERROR(INDEX(조사표[],SMALL(IF((AJ$1=조사표[개체번호])*(AM$1=조사표[줄기번호])*(AE52=조사표[착과마디]),ROW(조사표[조사일자])-ROW(생육조사!$P$2)+1),1),2),"")</f>
        <v/>
      </c>
      <c r="AH52" s="87" t="str">
        <f t="array" ref="AH52">IFERROR(INDEX(조사표[],SMALL(IF((AJ$1=조사표[개체번호])*(AM$1=조사표[줄기번호])*(AE52=조사표[열매마디]),ROW(조사표[조사일자])-ROW(생육조사!$P$2)+1),1),2),"")</f>
        <v/>
      </c>
      <c r="AI52" s="87" t="str">
        <f t="array" ref="AI52">IFERROR(INDEX(조사표[],SMALL(IF((AJ$1=조사표[개체번호])*(AM$1=조사표[줄기번호])*(AE52=조사표[수확마디]),ROW(조사표[조사일자])-ROW(생육조사!$P$2)+1),1),2),"")</f>
        <v/>
      </c>
      <c r="AJ52" s="90"/>
      <c r="AK52" s="90"/>
      <c r="AL52" s="91"/>
      <c r="AM52" s="91"/>
      <c r="AN52" s="91"/>
      <c r="AO52" s="88">
        <v>50</v>
      </c>
      <c r="AP52" s="87" t="str">
        <f t="array" ref="AP52">IFERROR(INDEX(조사표[],SMALL(IF((AT$1=조사표[개체번호])*(AW$1=조사표[줄기번호])*(AO52=조사표[개화마디]),ROW(조사표[조사일자])-ROW(생육조사!$P$2)+1),1),2),"")</f>
        <v/>
      </c>
      <c r="AQ52" s="87" t="str">
        <f t="array" ref="AQ52">IFERROR(INDEX(조사표[],SMALL(IF((AT$1=조사표[개체번호])*(AW$1=조사표[줄기번호])*(AO52=조사표[착과마디]),ROW(조사표[조사일자])-ROW(생육조사!$P$2)+1),1),2),"")</f>
        <v/>
      </c>
      <c r="AR52" s="87" t="str">
        <f t="array" ref="AR52">IFERROR(INDEX(조사표[],SMALL(IF((AT$1=조사표[개체번호])*(AW$1=조사표[줄기번호])*(AO52=조사표[열매마디]),ROW(조사표[조사일자])-ROW(생육조사!$P$2)+1),1),2),"")</f>
        <v/>
      </c>
      <c r="AS52" s="87" t="str">
        <f t="array" ref="AS52">IFERROR(INDEX(조사표[],SMALL(IF((AT$1=조사표[개체번호])*(AW$1=조사표[줄기번호])*(AO52=조사표[수확마디]),ROW(조사표[조사일자])-ROW(생육조사!$P$2)+1),1),2),"")</f>
        <v/>
      </c>
      <c r="AT52" s="90"/>
      <c r="AU52" s="90"/>
      <c r="AV52" s="91"/>
      <c r="AW52" s="91"/>
      <c r="AX52" s="91"/>
      <c r="AY52" s="88">
        <v>50</v>
      </c>
      <c r="AZ52" s="87" t="str">
        <f t="array" ref="AZ52">IFERROR(INDEX(조사표[],SMALL(IF((BD$1=조사표[개체번호])*(BG$1=조사표[줄기번호])*(AY52=조사표[개화마디]),ROW(조사표[조사일자])-ROW(생육조사!$P$2)+1),1),2),"")</f>
        <v/>
      </c>
      <c r="BA52" s="87" t="str">
        <f t="array" ref="BA52">IFERROR(INDEX(조사표[],SMALL(IF((BD$1=조사표[개체번호])*(BG$1=조사표[줄기번호])*(AY52=조사표[착과마디]),ROW(조사표[조사일자])-ROW(생육조사!$P$2)+1),1),2),"")</f>
        <v/>
      </c>
      <c r="BB52" s="87" t="str">
        <f t="array" ref="BB52">IFERROR(INDEX(조사표[],SMALL(IF((BD$1=조사표[개체번호])*(BG$1=조사표[줄기번호])*(AY52=조사표[열매마디]),ROW(조사표[조사일자])-ROW(생육조사!$P$2)+1),1),2),"")</f>
        <v/>
      </c>
      <c r="BC52" s="87" t="str">
        <f t="array" ref="BC52">IFERROR(INDEX(조사표[],SMALL(IF((BD$1=조사표[개체번호])*(BG$1=조사표[줄기번호])*(AY52=조사표[수확마디]),ROW(조사표[조사일자])-ROW(생육조사!$P$2)+1),1),2),"")</f>
        <v/>
      </c>
      <c r="BD52" s="90"/>
      <c r="BE52" s="90"/>
      <c r="BF52" s="91"/>
      <c r="BG52" s="91"/>
      <c r="BH52" s="91"/>
      <c r="BI52" s="88">
        <v>50</v>
      </c>
      <c r="BJ52" s="87" t="str">
        <f t="array" ref="BJ52">IFERROR(INDEX(조사표[],SMALL(IF((BN$1=조사표[개체번호])*(BQ$1=조사표[줄기번호])*(BI52=조사표[개화마디]),ROW(조사표[조사일자])-ROW(생육조사!$P$2)+1),1),2),"")</f>
        <v/>
      </c>
      <c r="BK52" s="87" t="str">
        <f t="array" ref="BK52">IFERROR(INDEX(조사표[],SMALL(IF((BN$1=조사표[개체번호])*(BQ$1=조사표[줄기번호])*(BI52=조사표[착과마디]),ROW(조사표[조사일자])-ROW(생육조사!$P$2)+1),1),2),"")</f>
        <v/>
      </c>
      <c r="BL52" s="87" t="str">
        <f t="array" ref="BL52">IFERROR(INDEX(조사표[],SMALL(IF((BN$1=조사표[개체번호])*(BQ$1=조사표[줄기번호])*(BI52=조사표[열매마디]),ROW(조사표[조사일자])-ROW(생육조사!$P$2)+1),1),2),"")</f>
        <v/>
      </c>
      <c r="BM52" s="87" t="str">
        <f t="array" ref="BM52">IFERROR(INDEX(조사표[],SMALL(IF((BN$1=조사표[개체번호])*(BQ$1=조사표[줄기번호])*(BI52=조사표[수확마디]),ROW(조사표[조사일자])-ROW(생육조사!$P$2)+1),1),2),"")</f>
        <v/>
      </c>
      <c r="BN52" s="90"/>
      <c r="BO52" s="90"/>
      <c r="BP52" s="91"/>
      <c r="BQ52" s="91"/>
      <c r="BR52" s="91"/>
      <c r="BS52" s="88">
        <v>50</v>
      </c>
      <c r="BT52" s="87" t="str">
        <f t="array" ref="BT52">IFERROR(INDEX(조사표[],SMALL(IF((BX$1=조사표[개체번호])*(CA$1=조사표[줄기번호])*(BS52=조사표[개화마디]),ROW(조사표[조사일자])-ROW(생육조사!$P$2)+1),1),2),"")</f>
        <v/>
      </c>
      <c r="BU52" s="87" t="str">
        <f t="array" ref="BU52">IFERROR(INDEX(조사표[],SMALL(IF((BX$1=조사표[개체번호])*(CA$1=조사표[줄기번호])*(BS52=조사표[착과마디]),ROW(조사표[조사일자])-ROW(생육조사!$P$2)+1),1),2),"")</f>
        <v/>
      </c>
      <c r="BV52" s="87" t="str">
        <f t="array" ref="BV52">IFERROR(INDEX(조사표[],SMALL(IF((BX$1=조사표[개체번호])*(CA$1=조사표[줄기번호])*(BS52=조사표[열매마디]),ROW(조사표[조사일자])-ROW(생육조사!$P$2)+1),1),2),"")</f>
        <v/>
      </c>
      <c r="BW52" s="87" t="str">
        <f t="array" ref="BW52">IFERROR(INDEX(조사표[],SMALL(IF((BX$1=조사표[개체번호])*(CA$1=조사표[줄기번호])*(BS52=조사표[수확마디]),ROW(조사표[조사일자])-ROW(생육조사!$P$2)+1),1),2),"")</f>
        <v/>
      </c>
      <c r="BX52" s="90"/>
      <c r="BY52" s="90"/>
      <c r="BZ52" s="91"/>
      <c r="CA52" s="91"/>
      <c r="CB52" s="91"/>
      <c r="CC52" s="88">
        <v>50</v>
      </c>
      <c r="CD52" s="87" t="str">
        <f t="array" ref="CD52">IFERROR(INDEX(조사표[],SMALL(IF((CH$1=조사표[개체번호])*(CK$1=조사표[줄기번호])*(CC52=조사표[개화마디]),ROW(조사표[조사일자])-ROW(생육조사!$P$2)+1),1),2),"")</f>
        <v/>
      </c>
      <c r="CE52" s="87" t="str">
        <f t="array" ref="CE52">IFERROR(INDEX(조사표[],SMALL(IF((CH$1=조사표[개체번호])*(CK$1=조사표[줄기번호])*(CC52=조사표[착과마디]),ROW(조사표[조사일자])-ROW(생육조사!$P$2)+1),1),2),"")</f>
        <v/>
      </c>
      <c r="CF52" s="87" t="str">
        <f t="array" ref="CF52">IFERROR(INDEX(조사표[],SMALL(IF((CH$1=조사표[개체번호])*(CK$1=조사표[줄기번호])*(CC52=조사표[열매마디]),ROW(조사표[조사일자])-ROW(생육조사!$P$2)+1),1),2),"")</f>
        <v/>
      </c>
      <c r="CG52" s="87" t="str">
        <f t="array" ref="CG52">IFERROR(INDEX(조사표[],SMALL(IF((CH$1=조사표[개체번호])*(CK$1=조사표[줄기번호])*(CC52=조사표[수확마디]),ROW(조사표[조사일자])-ROW(생육조사!$P$2)+1),1),2),"")</f>
        <v/>
      </c>
      <c r="CH52" s="90"/>
      <c r="CI52" s="90"/>
      <c r="CJ52" s="91"/>
      <c r="CK52" s="91"/>
      <c r="CL52" s="91"/>
      <c r="CM52" s="88">
        <v>50</v>
      </c>
      <c r="CN52" s="87" t="str">
        <f t="array" ref="CN52">IFERROR(INDEX(조사표[],SMALL(IF((CR$1=조사표[개체번호])*(CU$1=조사표[줄기번호])*(CM52=조사표[개화마디]),ROW(조사표[조사일자])-ROW(생육조사!$P$2)+1),1),2),"")</f>
        <v/>
      </c>
      <c r="CO52" s="87" t="str">
        <f t="array" ref="CO52">IFERROR(INDEX(조사표[],SMALL(IF((CR$1=조사표[개체번호])*(CU$1=조사표[줄기번호])*(CM52=조사표[착과마디]),ROW(조사표[조사일자])-ROW(생육조사!$P$2)+1),1),2),"")</f>
        <v/>
      </c>
      <c r="CP52" s="87" t="str">
        <f t="array" ref="CP52">IFERROR(INDEX(조사표[],SMALL(IF((CR$1=조사표[개체번호])*(CU$1=조사표[줄기번호])*(CM52=조사표[열매마디]),ROW(조사표[조사일자])-ROW(생육조사!$P$2)+1),1),2),"")</f>
        <v/>
      </c>
      <c r="CQ52" s="87" t="str">
        <f t="array" ref="CQ52">IFERROR(INDEX(조사표[],SMALL(IF((CR$1=조사표[개체번호])*(CU$1=조사표[줄기번호])*(CM52=조사표[수확마디]),ROW(조사표[조사일자])-ROW(생육조사!$P$2)+1),1),2),"")</f>
        <v/>
      </c>
      <c r="CR52" s="90"/>
      <c r="CS52" s="90"/>
      <c r="CT52" s="91"/>
      <c r="CU52" s="91"/>
      <c r="CV52" s="91"/>
      <c r="CW52" s="88">
        <v>50</v>
      </c>
      <c r="CX52" s="87" t="str">
        <f t="array" ref="CX52">IFERROR(INDEX(조사표[],SMALL(IF((DB$1=조사표[개체번호])*(DE$1=조사표[줄기번호])*(CW52=조사표[개화마디]),ROW(조사표[조사일자])-ROW(생육조사!$P$2)+1),1),2),"")</f>
        <v/>
      </c>
      <c r="CY52" s="87" t="str">
        <f t="array" ref="CY52">IFERROR(INDEX(조사표[],SMALL(IF((DB$1=조사표[개체번호])*(DE$1=조사표[줄기번호])*(CW52=조사표[착과마디]),ROW(조사표[조사일자])-ROW(생육조사!$P$2)+1),1),2),"")</f>
        <v/>
      </c>
      <c r="CZ52" s="87" t="str">
        <f t="array" ref="CZ52">IFERROR(INDEX(조사표[],SMALL(IF((DB$1=조사표[개체번호])*(DE$1=조사표[줄기번호])*(CW52=조사표[열매마디]),ROW(조사표[조사일자])-ROW(생육조사!$P$2)+1),1),2),"")</f>
        <v/>
      </c>
      <c r="DA52" s="87" t="str">
        <f t="array" ref="DA52">IFERROR(INDEX(조사표[],SMALL(IF((DB$1=조사표[개체번호])*(DE$1=조사표[줄기번호])*(CW52=조사표[수확마디]),ROW(조사표[조사일자])-ROW(생육조사!$P$2)+1),1),2),"")</f>
        <v/>
      </c>
      <c r="DB52" s="90"/>
      <c r="DC52" s="90"/>
      <c r="DD52" s="91"/>
      <c r="DE52" s="91"/>
      <c r="DF52" s="91"/>
      <c r="DG52" s="88">
        <v>50</v>
      </c>
      <c r="DH52" s="87" t="str">
        <f t="array" ref="DH52">IFERROR(INDEX(조사표[],SMALL(IF((DL$1=조사표[개체번호])*(DO$1=조사표[줄기번호])*(DG52=조사표[개화마디]),ROW(조사표[조사일자])-ROW(생육조사!$P$2)+1),1),2),"")</f>
        <v/>
      </c>
      <c r="DI52" s="87" t="str">
        <f t="array" ref="DI52">IFERROR(INDEX(조사표[],SMALL(IF((DL$1=조사표[개체번호])*(DO$1=조사표[줄기번호])*(DG52=조사표[착과마디]),ROW(조사표[조사일자])-ROW(생육조사!$P$2)+1),1),2),"")</f>
        <v/>
      </c>
      <c r="DJ52" s="87" t="str">
        <f t="array" ref="DJ52">IFERROR(INDEX(조사표[],SMALL(IF((DL$1=조사표[개체번호])*(DO$1=조사표[줄기번호])*(DG52=조사표[열매마디]),ROW(조사표[조사일자])-ROW(생육조사!$P$2)+1),1),2),"")</f>
        <v/>
      </c>
      <c r="DK52" s="87" t="str">
        <f t="array" ref="DK52">IFERROR(INDEX(조사표[],SMALL(IF((DL$1=조사표[개체번호])*(DO$1=조사표[줄기번호])*(DG52=조사표[수확마디]),ROW(조사표[조사일자])-ROW(생육조사!$P$2)+1),1),2),"")</f>
        <v/>
      </c>
      <c r="DL52" s="90"/>
      <c r="DM52" s="90"/>
      <c r="DN52" s="91"/>
      <c r="DO52" s="91"/>
      <c r="DP52" s="91"/>
      <c r="DQ52" s="88">
        <v>50</v>
      </c>
      <c r="DR52" s="87" t="str">
        <f t="array" ref="DR52">IFERROR(INDEX(조사표[],SMALL(IF((DV$1=조사표[개체번호])*(DY$1=조사표[줄기번호])*(DQ52=조사표[개화마디]),ROW(조사표[조사일자])-ROW(생육조사!$P$2)+1),1),2),"")</f>
        <v/>
      </c>
      <c r="DS52" s="87" t="str">
        <f t="array" ref="DS52">IFERROR(INDEX(조사표[],SMALL(IF((DV$1=조사표[개체번호])*(DY$1=조사표[줄기번호])*(DQ52=조사표[착과마디]),ROW(조사표[조사일자])-ROW(생육조사!$P$2)+1),1),2),"")</f>
        <v/>
      </c>
      <c r="DT52" s="87" t="str">
        <f t="array" ref="DT52">IFERROR(INDEX(조사표[],SMALL(IF((DV$1=조사표[개체번호])*(DY$1=조사표[줄기번호])*(DQ52=조사표[열매마디]),ROW(조사표[조사일자])-ROW(생육조사!$P$2)+1),1),2),"")</f>
        <v/>
      </c>
      <c r="DU52" s="87" t="str">
        <f t="array" ref="DU52">IFERROR(INDEX(조사표[],SMALL(IF((DV$1=조사표[개체번호])*(DY$1=조사표[줄기번호])*(DQ52=조사표[수확마디]),ROW(조사표[조사일자])-ROW(생육조사!$P$2)+1),1),2),"")</f>
        <v/>
      </c>
      <c r="DV52" s="90"/>
      <c r="DW52" s="90"/>
      <c r="DX52" s="91"/>
      <c r="DY52" s="91"/>
      <c r="DZ52" s="91"/>
      <c r="EA52" s="88">
        <v>50</v>
      </c>
      <c r="EB52" s="87" t="str">
        <f t="array" ref="EB52">IFERROR(INDEX(조사표[],SMALL(IF((EF$1=조사표[개체번호])*(EI$1=조사표[줄기번호])*(EA52=조사표[개화마디]),ROW(조사표[조사일자])-ROW(생육조사!$P$2)+1),1),2),"")</f>
        <v/>
      </c>
      <c r="EC52" s="87" t="str">
        <f t="array" ref="EC52">IFERROR(INDEX(조사표[],SMALL(IF((EF$1=조사표[개체번호])*(EI$1=조사표[줄기번호])*(EA52=조사표[착과마디]),ROW(조사표[조사일자])-ROW(생육조사!$P$2)+1),1),2),"")</f>
        <v/>
      </c>
      <c r="ED52" s="87" t="str">
        <f t="array" ref="ED52">IFERROR(INDEX(조사표[],SMALL(IF((EF$1=조사표[개체번호])*(EI$1=조사표[줄기번호])*(EA52=조사표[열매마디]),ROW(조사표[조사일자])-ROW(생육조사!$P$2)+1),1),2),"")</f>
        <v/>
      </c>
      <c r="EE52" s="87" t="str">
        <f t="array" ref="EE52">IFERROR(INDEX(조사표[],SMALL(IF((EF$1=조사표[개체번호])*(EI$1=조사표[줄기번호])*(EA52=조사표[수확마디]),ROW(조사표[조사일자])-ROW(생육조사!$P$2)+1),1),2),"")</f>
        <v/>
      </c>
      <c r="EF52" s="90"/>
      <c r="EG52" s="90"/>
      <c r="EH52" s="91"/>
      <c r="EI52" s="91"/>
      <c r="EJ52" s="91"/>
      <c r="EK52" s="88">
        <v>50</v>
      </c>
      <c r="EL52" s="87" t="str">
        <f t="array" ref="EL52">IFERROR(INDEX(조사표[],SMALL(IF((EP$1=조사표[개체번호])*(ES$1=조사표[줄기번호])*(EK52=조사표[개화마디]),ROW(조사표[조사일자])-ROW(생육조사!$P$2)+1),1),2),"")</f>
        <v/>
      </c>
      <c r="EM52" s="87" t="str">
        <f t="array" ref="EM52">IFERROR(INDEX(조사표[],SMALL(IF((EP$1=조사표[개체번호])*(ES$1=조사표[줄기번호])*(EK52=조사표[착과마디]),ROW(조사표[조사일자])-ROW(생육조사!$P$2)+1),1),2),"")</f>
        <v/>
      </c>
      <c r="EN52" s="87" t="str">
        <f t="array" ref="EN52">IFERROR(INDEX(조사표[],SMALL(IF((EP$1=조사표[개체번호])*(ES$1=조사표[줄기번호])*(EK52=조사표[열매마디]),ROW(조사표[조사일자])-ROW(생육조사!$P$2)+1),1),2),"")</f>
        <v/>
      </c>
      <c r="EO52" s="87" t="str">
        <f t="array" ref="EO52">IFERROR(INDEX(조사표[],SMALL(IF((EP$1=조사표[개체번호])*(ES$1=조사표[줄기번호])*(EK52=조사표[수확마디]),ROW(조사표[조사일자])-ROW(생육조사!$P$2)+1),1),2),"")</f>
        <v/>
      </c>
      <c r="EP52" s="90"/>
      <c r="EQ52" s="90"/>
      <c r="ER52" s="91"/>
      <c r="ES52" s="91"/>
      <c r="ET52" s="91"/>
      <c r="EU52" s="88">
        <v>50</v>
      </c>
      <c r="EV52" s="87" t="str">
        <f t="array" ref="EV52">IFERROR(INDEX(조사표[],SMALL(IF((EZ$1=조사표[개체번호])*(FC$1=조사표[줄기번호])*(EU52=조사표[개화마디]),ROW(조사표[조사일자])-ROW(생육조사!$P$2)+1),1),2),"")</f>
        <v/>
      </c>
      <c r="EW52" s="87" t="str">
        <f t="array" ref="EW52">IFERROR(INDEX(조사표[],SMALL(IF((EZ$1=조사표[개체번호])*(FC$1=조사표[줄기번호])*(EU52=조사표[착과마디]),ROW(조사표[조사일자])-ROW(생육조사!$P$2)+1),1),2),"")</f>
        <v/>
      </c>
      <c r="EX52" s="87" t="str">
        <f t="array" ref="EX52">IFERROR(INDEX(조사표[],SMALL(IF((EZ$1=조사표[개체번호])*(FC$1=조사표[줄기번호])*(EU52=조사표[열매마디]),ROW(조사표[조사일자])-ROW(생육조사!$P$2)+1),1),2),"")</f>
        <v/>
      </c>
      <c r="EY52" s="87" t="str">
        <f t="array" ref="EY52">IFERROR(INDEX(조사표[],SMALL(IF((EZ$1=조사표[개체번호])*(FC$1=조사표[줄기번호])*(EU52=조사표[수확마디]),ROW(조사표[조사일자])-ROW(생육조사!$P$2)+1),1),2),"")</f>
        <v/>
      </c>
      <c r="EZ52" s="90"/>
      <c r="FA52" s="90"/>
      <c r="FB52" s="91"/>
      <c r="FC52" s="91"/>
      <c r="FD52" s="91"/>
      <c r="FE52" s="88">
        <v>50</v>
      </c>
      <c r="FF52" s="87" t="str">
        <f t="array" ref="FF52">IFERROR(INDEX(조사표[],SMALL(IF((FJ$1=조사표[개체번호])*(FM$1=조사표[줄기번호])*(FE52=조사표[개화마디]),ROW(조사표[조사일자])-ROW(생육조사!$P$2)+1),1),2),"")</f>
        <v/>
      </c>
      <c r="FG52" s="87" t="str">
        <f t="array" ref="FG52">IFERROR(INDEX(조사표[],SMALL(IF((FJ$1=조사표[개체번호])*(FM$1=조사표[줄기번호])*(FE52=조사표[착과마디]),ROW(조사표[조사일자])-ROW(생육조사!$P$2)+1),1),2),"")</f>
        <v/>
      </c>
      <c r="FH52" s="87" t="str">
        <f t="array" ref="FH52">IFERROR(INDEX(조사표[],SMALL(IF((FJ$1=조사표[개체번호])*(FM$1=조사표[줄기번호])*(FE52=조사표[열매마디]),ROW(조사표[조사일자])-ROW(생육조사!$P$2)+1),1),2),"")</f>
        <v/>
      </c>
      <c r="FI52" s="87" t="str">
        <f t="array" ref="FI52">IFERROR(INDEX(조사표[],SMALL(IF((FJ$1=조사표[개체번호])*(FM$1=조사표[줄기번호])*(FE52=조사표[수확마디]),ROW(조사표[조사일자])-ROW(생육조사!$P$2)+1),1),2),"")</f>
        <v/>
      </c>
      <c r="FJ52" s="90"/>
      <c r="FK52" s="90"/>
      <c r="FL52" s="91"/>
      <c r="FM52" s="91"/>
      <c r="FN52" s="91"/>
      <c r="FO52" s="88">
        <v>50</v>
      </c>
      <c r="FP52" s="87" t="str">
        <f t="array" ref="FP52">IFERROR(INDEX(조사표[],SMALL(IF((FT$1=조사표[개체번호])*(FW$1=조사표[줄기번호])*(FO52=조사표[개화마디]),ROW(조사표[조사일자])-ROW(생육조사!$P$2)+1),1),2),"")</f>
        <v/>
      </c>
      <c r="FQ52" s="87" t="str">
        <f t="array" ref="FQ52">IFERROR(INDEX(조사표[],SMALL(IF((FT$1=조사표[개체번호])*(FW$1=조사표[줄기번호])*(FO52=조사표[착과마디]),ROW(조사표[조사일자])-ROW(생육조사!$P$2)+1),1),2),"")</f>
        <v/>
      </c>
      <c r="FR52" s="87" t="str">
        <f t="array" ref="FR52">IFERROR(INDEX(조사표[],SMALL(IF((FT$1=조사표[개체번호])*(FW$1=조사표[줄기번호])*(FO52=조사표[열매마디]),ROW(조사표[조사일자])-ROW(생육조사!$P$2)+1),1),2),"")</f>
        <v/>
      </c>
      <c r="FS52" s="87" t="str">
        <f t="array" ref="FS52">IFERROR(INDEX(조사표[],SMALL(IF((FT$1=조사표[개체번호])*(FW$1=조사표[줄기번호])*(FO52=조사표[수확마디]),ROW(조사표[조사일자])-ROW(생육조사!$P$2)+1),1),2),"")</f>
        <v/>
      </c>
      <c r="FT52" s="90"/>
      <c r="FU52" s="90"/>
      <c r="FV52" s="91"/>
      <c r="FW52" s="91"/>
      <c r="FX52" s="91"/>
      <c r="FY52" s="88">
        <v>50</v>
      </c>
      <c r="FZ52" s="87" t="str">
        <f t="array" ref="FZ52">IFERROR(INDEX(조사표[],SMALL(IF((GD$1=조사표[개체번호])*(GG$1=조사표[줄기번호])*(FY52=조사표[개화마디]),ROW(조사표[조사일자])-ROW(생육조사!$P$2)+1),1),2),"")</f>
        <v/>
      </c>
      <c r="GA52" s="87" t="str">
        <f t="array" ref="GA52">IFERROR(INDEX(조사표[],SMALL(IF((GD$1=조사표[개체번호])*(GG$1=조사표[줄기번호])*(FY52=조사표[착과마디]),ROW(조사표[조사일자])-ROW(생육조사!$P$2)+1),1),2),"")</f>
        <v/>
      </c>
      <c r="GB52" s="87" t="str">
        <f t="array" ref="GB52">IFERROR(INDEX(조사표[],SMALL(IF((GD$1=조사표[개체번호])*(GG$1=조사표[줄기번호])*(FY52=조사표[열매마디]),ROW(조사표[조사일자])-ROW(생육조사!$P$2)+1),1),2),"")</f>
        <v/>
      </c>
      <c r="GC52" s="87" t="str">
        <f t="array" ref="GC52">IFERROR(INDEX(조사표[],SMALL(IF((GD$1=조사표[개체번호])*(GG$1=조사표[줄기번호])*(FY52=조사표[수확마디]),ROW(조사표[조사일자])-ROW(생육조사!$P$2)+1),1),2),"")</f>
        <v/>
      </c>
      <c r="GD52" s="90"/>
      <c r="GE52" s="90"/>
      <c r="GF52" s="91"/>
      <c r="GG52" s="91"/>
      <c r="GH52" s="91"/>
      <c r="GI52" s="88">
        <v>50</v>
      </c>
      <c r="GJ52" s="87" t="str">
        <f t="array" ref="GJ52">IFERROR(INDEX(조사표[],SMALL(IF((GN$1=조사표[개체번호])*(GQ$1=조사표[줄기번호])*(GI52=조사표[개화마디]),ROW(조사표[조사일자])-ROW(생육조사!$P$2)+1),1),2),"")</f>
        <v/>
      </c>
      <c r="GK52" s="87" t="str">
        <f t="array" ref="GK52">IFERROR(INDEX(조사표[],SMALL(IF((GN$1=조사표[개체번호])*(GQ$1=조사표[줄기번호])*(GI52=조사표[착과마디]),ROW(조사표[조사일자])-ROW(생육조사!$P$2)+1),1),2),"")</f>
        <v/>
      </c>
      <c r="GL52" s="87" t="str">
        <f t="array" ref="GL52">IFERROR(INDEX(조사표[],SMALL(IF((GN$1=조사표[개체번호])*(GQ$1=조사표[줄기번호])*(GI52=조사표[열매마디]),ROW(조사표[조사일자])-ROW(생육조사!$P$2)+1),1),2),"")</f>
        <v/>
      </c>
      <c r="GM52" s="87" t="str">
        <f t="array" ref="GM52">IFERROR(INDEX(조사표[],SMALL(IF((GN$1=조사표[개체번호])*(GQ$1=조사표[줄기번호])*(GI52=조사표[수확마디]),ROW(조사표[조사일자])-ROW(생육조사!$P$2)+1),1),2),"")</f>
        <v/>
      </c>
      <c r="GN52" s="90"/>
      <c r="GO52" s="90"/>
      <c r="GP52" s="91"/>
      <c r="GQ52" s="91"/>
      <c r="GR52" s="91"/>
      <c r="GS52" s="88">
        <v>50</v>
      </c>
      <c r="GT52" s="87" t="str">
        <f t="array" ref="GT52">IFERROR(INDEX(조사표[],SMALL(IF((GX$1=조사표[개체번호])*(HA$1=조사표[줄기번호])*(GS52=조사표[개화마디]),ROW(조사표[조사일자])-ROW(생육조사!$P$2)+1),1),2),"")</f>
        <v/>
      </c>
      <c r="GU52" s="87" t="str">
        <f t="array" ref="GU52">IFERROR(INDEX(조사표[],SMALL(IF((GX$1=조사표[개체번호])*(HA$1=조사표[줄기번호])*(GS52=조사표[착과마디]),ROW(조사표[조사일자])-ROW(생육조사!$P$2)+1),1),2),"")</f>
        <v/>
      </c>
      <c r="GV52" s="87" t="str">
        <f t="array" ref="GV52">IFERROR(INDEX(조사표[],SMALL(IF((GX$1=조사표[개체번호])*(HA$1=조사표[줄기번호])*(GS52=조사표[열매마디]),ROW(조사표[조사일자])-ROW(생육조사!$P$2)+1),1),2),"")</f>
        <v/>
      </c>
      <c r="GW52" s="87" t="str">
        <f t="array" ref="GW52">IFERROR(INDEX(조사표[],SMALL(IF((GX$1=조사표[개체번호])*(HA$1=조사표[줄기번호])*(GS52=조사표[수확마디]),ROW(조사표[조사일자])-ROW(생육조사!$P$2)+1),1),2),"")</f>
        <v/>
      </c>
      <c r="GX52" s="90"/>
      <c r="GY52" s="90"/>
      <c r="GZ52" s="91"/>
      <c r="HA52" s="91"/>
      <c r="HB52" s="91"/>
      <c r="HC52" s="88">
        <v>50</v>
      </c>
      <c r="HD52" s="87" t="str">
        <f t="array" ref="HD52">IFERROR(INDEX(조사표[],SMALL(IF((HH$1=조사표[개체번호])*(HK$1=조사표[줄기번호])*(HC52=조사표[개화마디]),ROW(조사표[조사일자])-ROW(생육조사!$P$2)+1),1),2),"")</f>
        <v/>
      </c>
      <c r="HE52" s="87" t="str">
        <f t="array" ref="HE52">IFERROR(INDEX(조사표[],SMALL(IF((HH$1=조사표[개체번호])*(HK$1=조사표[줄기번호])*(HC52=조사표[착과마디]),ROW(조사표[조사일자])-ROW(생육조사!$P$2)+1),1),2),"")</f>
        <v/>
      </c>
      <c r="HF52" s="87" t="str">
        <f t="array" ref="HF52">IFERROR(INDEX(조사표[],SMALL(IF((HH$1=조사표[개체번호])*(HK$1=조사표[줄기번호])*(HC52=조사표[열매마디]),ROW(조사표[조사일자])-ROW(생육조사!$P$2)+1),1),2),"")</f>
        <v/>
      </c>
      <c r="HG52" s="87" t="str">
        <f t="array" ref="HG52">IFERROR(INDEX(조사표[],SMALL(IF((HH$1=조사표[개체번호])*(HK$1=조사표[줄기번호])*(HC52=조사표[수확마디]),ROW(조사표[조사일자])-ROW(생육조사!$P$2)+1),1),2),"")</f>
        <v/>
      </c>
      <c r="HH52" s="90"/>
      <c r="HI52" s="90"/>
      <c r="HJ52" s="91"/>
      <c r="HK52" s="91"/>
      <c r="HL52" s="91"/>
      <c r="HM52" s="93">
        <v>50</v>
      </c>
      <c r="HN52" s="87" t="str">
        <f t="array" ref="HN52">IFERROR(INDEX(조사표[],SMALL(IF((HR$1=조사표[개체번호])*(HU$1=조사표[줄기번호])*(HM52=조사표[개화마디]),ROW(조사표[조사일자])-ROW(생육조사!$P$2)+1),1),2),"")</f>
        <v/>
      </c>
      <c r="HO52" s="87" t="str">
        <f t="array" ref="HO52">IFERROR(INDEX(조사표[],SMALL(IF((HR$1=조사표[개체번호])*(HU$1=조사표[줄기번호])*(HM52=조사표[착과마디]),ROW(조사표[조사일자])-ROW(생육조사!$P$2)+1),1),2),"")</f>
        <v/>
      </c>
      <c r="HP52" s="87" t="str">
        <f t="array" ref="HP52">IFERROR(INDEX(조사표[],SMALL(IF((HR$1=조사표[개체번호])*(HU$1=조사표[줄기번호])*(HM52=조사표[열매마디]),ROW(조사표[조사일자])-ROW(생육조사!$P$2)+1),1),2),"")</f>
        <v/>
      </c>
      <c r="HQ52" s="87" t="str">
        <f t="array" ref="HQ52">IFERROR(INDEX(조사표[],SMALL(IF((HR$1=조사표[개체번호])*(HU$1=조사표[줄기번호])*(HM52=조사표[수확마디]),ROW(조사표[조사일자])-ROW(생육조사!$P$2)+1),1),2),"")</f>
        <v/>
      </c>
      <c r="HR52" s="90"/>
      <c r="HS52" s="90"/>
      <c r="HT52" s="91"/>
      <c r="HU52" s="91"/>
      <c r="HV52" s="91"/>
      <c r="HW52" s="93">
        <v>50</v>
      </c>
      <c r="HX52" s="87" t="str">
        <f t="array" ref="HX52">IFERROR(INDEX(조사표[],SMALL(IF((IB$1=조사표[개체번호])*(IE$1=조사표[줄기번호])*(HW52=조사표[개화마디]),ROW(조사표[조사일자])-ROW(생육조사!$P$2)+1),1),2),"")</f>
        <v/>
      </c>
      <c r="HY52" s="87" t="str">
        <f t="array" ref="HY52">IFERROR(INDEX(조사표[],SMALL(IF((IB$1=조사표[개체번호])*(IE$1=조사표[줄기번호])*(HW52=조사표[착과마디]),ROW(조사표[조사일자])-ROW(생육조사!$P$2)+1),1),2),"")</f>
        <v/>
      </c>
      <c r="HZ52" s="87" t="str">
        <f t="array" ref="HZ52">IFERROR(INDEX(조사표[],SMALL(IF((IB$1=조사표[개체번호])*(IE$1=조사표[줄기번호])*(HW52=조사표[열매마디]),ROW(조사표[조사일자])-ROW(생육조사!$P$2)+1),1),2),"")</f>
        <v/>
      </c>
      <c r="IA52" s="87" t="str">
        <f t="array" ref="IA52">IFERROR(INDEX(조사표[],SMALL(IF((IB$1=조사표[개체번호])*(IE$1=조사표[줄기번호])*(HW52=조사표[수확마디]),ROW(조사표[조사일자])-ROW(생육조사!$P$2)+1),1),2),"")</f>
        <v/>
      </c>
      <c r="IB52" s="90"/>
      <c r="IC52" s="90"/>
      <c r="ID52" s="91"/>
      <c r="IE52" s="91"/>
      <c r="IF52" s="91"/>
      <c r="IG52" s="93">
        <v>50</v>
      </c>
      <c r="IH52" s="87" t="str">
        <f t="array" ref="IH52">IFERROR(INDEX(조사표[],SMALL(IF((IL$1=조사표[개체번호])*(IO$1=조사표[줄기번호])*(IG52=조사표[개화마디]),ROW(조사표[조사일자])-ROW(생육조사!$P$2)+1),1),2),"")</f>
        <v/>
      </c>
      <c r="II52" s="87" t="str">
        <f t="array" ref="II52">IFERROR(INDEX(조사표[],SMALL(IF((IL$1=조사표[개체번호])*(IO$1=조사표[줄기번호])*(IG52=조사표[착과마디]),ROW(조사표[조사일자])-ROW(생육조사!$P$2)+1),1),2),"")</f>
        <v/>
      </c>
      <c r="IJ52" s="87" t="str">
        <f t="array" ref="IJ52">IFERROR(INDEX(조사표[],SMALL(IF((IL$1=조사표[개체번호])*(IO$1=조사표[줄기번호])*(IG52=조사표[열매마디]),ROW(조사표[조사일자])-ROW(생육조사!$P$2)+1),1),2),"")</f>
        <v/>
      </c>
      <c r="IK52" s="87" t="str">
        <f t="array" ref="IK52">IFERROR(INDEX(조사표[],SMALL(IF((IL$1=조사표[개체번호])*(IO$1=조사표[줄기번호])*(IG52=조사표[수확마디]),ROW(조사표[조사일자])-ROW(생육조사!$P$2)+1),1),2),"")</f>
        <v/>
      </c>
      <c r="IL52" s="90"/>
      <c r="IM52" s="90"/>
      <c r="IN52" s="91"/>
      <c r="IO52" s="91"/>
      <c r="IP52" s="91"/>
      <c r="IQ52" s="93">
        <v>50</v>
      </c>
      <c r="IR52" s="87" t="str">
        <f t="array" ref="IR52">IFERROR(INDEX(조사표[],SMALL(IF((IV$1=조사표[개체번호])*(IY$1=조사표[줄기번호])*(IQ52=조사표[개화마디]),ROW(조사표[조사일자])-ROW(생육조사!$P$2)+1),1),2),"")</f>
        <v/>
      </c>
      <c r="IS52" s="87" t="str">
        <f t="array" ref="IS52">IFERROR(INDEX(조사표[],SMALL(IF((IV$1=조사표[개체번호])*(IY$1=조사표[줄기번호])*(IQ52=조사표[착과마디]),ROW(조사표[조사일자])-ROW(생육조사!$P$2)+1),1),2),"")</f>
        <v/>
      </c>
      <c r="IT52" s="87" t="str">
        <f t="array" ref="IT52">IFERROR(INDEX(조사표[],SMALL(IF((IV$1=조사표[개체번호])*(IY$1=조사표[줄기번호])*(IQ52=조사표[열매마디]),ROW(조사표[조사일자])-ROW(생육조사!$P$2)+1),1),2),"")</f>
        <v/>
      </c>
      <c r="IU52" s="87" t="str">
        <f t="array" ref="IU52">IFERROR(INDEX(조사표[],SMALL(IF((IV$1=조사표[개체번호])*(IY$1=조사표[줄기번호])*(IQ52=조사표[수확마디]),ROW(조사표[조사일자])-ROW(생육조사!$P$2)+1),1),2),"")</f>
        <v/>
      </c>
      <c r="IV52" s="90"/>
      <c r="IW52" s="90"/>
      <c r="IX52" s="91"/>
      <c r="IY52" s="91"/>
      <c r="IZ52" s="91"/>
      <c r="JA52" s="93">
        <v>50</v>
      </c>
      <c r="JB52" s="87" t="str">
        <f t="array" ref="JB52">IFERROR(INDEX(조사표[],SMALL(IF((JF$1=조사표[개체번호])*(JI$1=조사표[줄기번호])*(JA52=조사표[개화마디]),ROW(조사표[조사일자])-ROW(생육조사!$P$2)+1),1),2),"")</f>
        <v/>
      </c>
      <c r="JC52" s="87" t="str">
        <f t="array" ref="JC52">IFERROR(INDEX(조사표[],SMALL(IF((JF$1=조사표[개체번호])*(JI$1=조사표[줄기번호])*(JA52=조사표[착과마디]),ROW(조사표[조사일자])-ROW(생육조사!$P$2)+1),1),2),"")</f>
        <v/>
      </c>
      <c r="JD52" s="87" t="str">
        <f t="array" ref="JD52">IFERROR(INDEX(조사표[],SMALL(IF((JF$1=조사표[개체번호])*(JI$1=조사표[줄기번호])*(JA52=조사표[열매마디]),ROW(조사표[조사일자])-ROW(생육조사!$P$2)+1),1),2),"")</f>
        <v/>
      </c>
      <c r="JE52" s="87" t="str">
        <f t="array" ref="JE52">IFERROR(INDEX(조사표[],SMALL(IF((JF$1=조사표[개체번호])*(JI$1=조사표[줄기번호])*(JA52=조사표[수확마디]),ROW(조사표[조사일자])-ROW(생육조사!$P$2)+1),1),2),"")</f>
        <v/>
      </c>
      <c r="JF52" s="90"/>
      <c r="JG52" s="90"/>
      <c r="JH52" s="91"/>
      <c r="JI52" s="91"/>
      <c r="JJ52" s="91"/>
      <c r="JK52" s="93">
        <v>50</v>
      </c>
      <c r="JL52" s="87" t="str">
        <f t="array" ref="JL52">IFERROR(INDEX(조사표[],SMALL(IF((JP$1=조사표[개체번호])*(JS$1=조사표[줄기번호])*(JK52=조사표[개화마디]),ROW(조사표[조사일자])-ROW(생육조사!$P$2)+1),1),2),"")</f>
        <v/>
      </c>
      <c r="JM52" s="87" t="str">
        <f t="array" ref="JM52">IFERROR(INDEX(조사표[],SMALL(IF((JP$1=조사표[개체번호])*(JS$1=조사표[줄기번호])*(JK52=조사표[착과마디]),ROW(조사표[조사일자])-ROW(생육조사!$P$2)+1),1),2),"")</f>
        <v/>
      </c>
      <c r="JN52" s="87" t="str">
        <f t="array" ref="JN52">IFERROR(INDEX(조사표[],SMALL(IF((JP$1=조사표[개체번호])*(JS$1=조사표[줄기번호])*(JK52=조사표[열매마디]),ROW(조사표[조사일자])-ROW(생육조사!$P$2)+1),1),2),"")</f>
        <v/>
      </c>
      <c r="JO52" s="87" t="str">
        <f t="array" ref="JO52">IFERROR(INDEX(조사표[],SMALL(IF((JP$1=조사표[개체번호])*(JS$1=조사표[줄기번호])*(JK52=조사표[수확마디]),ROW(조사표[조사일자])-ROW(생육조사!$P$2)+1),1),2),"")</f>
        <v/>
      </c>
      <c r="JP52" s="90"/>
      <c r="JQ52" s="90"/>
      <c r="JR52" s="91"/>
      <c r="JS52" s="91"/>
      <c r="JT52" s="91"/>
      <c r="JU52" s="93">
        <v>50</v>
      </c>
      <c r="JV52" s="87" t="str">
        <f t="array" ref="JV52">IFERROR(INDEX(조사표[],SMALL(IF((JZ$1=조사표[개체번호])*(KC$1=조사표[줄기번호])*(JU52=조사표[개화마디]),ROW(조사표[조사일자])-ROW(생육조사!$P$2)+1),1),2),"")</f>
        <v/>
      </c>
      <c r="JW52" s="87" t="str">
        <f t="array" ref="JW52">IFERROR(INDEX(조사표[],SMALL(IF((JZ$1=조사표[개체번호])*(KC$1=조사표[줄기번호])*(JU52=조사표[착과마디]),ROW(조사표[조사일자])-ROW(생육조사!$P$2)+1),1),2),"")</f>
        <v/>
      </c>
      <c r="JX52" s="87" t="str">
        <f t="array" ref="JX52">IFERROR(INDEX(조사표[],SMALL(IF((JZ$1=조사표[개체번호])*(KC$1=조사표[줄기번호])*(JU52=조사표[열매마디]),ROW(조사표[조사일자])-ROW(생육조사!$P$2)+1),1),2),"")</f>
        <v/>
      </c>
      <c r="JY52" s="87" t="str">
        <f t="array" ref="JY52">IFERROR(INDEX(조사표[],SMALL(IF((JZ$1=조사표[개체번호])*(KC$1=조사표[줄기번호])*(JU52=조사표[수확마디]),ROW(조사표[조사일자])-ROW(생육조사!$P$2)+1),1),2),"")</f>
        <v/>
      </c>
      <c r="JZ52" s="90"/>
      <c r="KA52" s="90"/>
      <c r="KB52" s="91"/>
      <c r="KC52" s="91"/>
      <c r="KD52" s="91"/>
      <c r="KE52" s="93">
        <v>50</v>
      </c>
      <c r="KF52" s="87" t="str">
        <f t="array" ref="KF52">IFERROR(INDEX(조사표[],SMALL(IF((KJ$1=조사표[개체번호])*(KM$1=조사표[줄기번호])*(KE52=조사표[개화마디]),ROW(조사표[조사일자])-ROW(생육조사!$P$2)+1),1),2),"")</f>
        <v/>
      </c>
      <c r="KG52" s="87" t="str">
        <f t="array" ref="KG52">IFERROR(INDEX(조사표[],SMALL(IF((KJ$1=조사표[개체번호])*(KM$1=조사표[줄기번호])*(KE52=조사표[착과마디]),ROW(조사표[조사일자])-ROW(생육조사!$P$2)+1),1),2),"")</f>
        <v/>
      </c>
      <c r="KH52" s="87" t="str">
        <f t="array" ref="KH52">IFERROR(INDEX(조사표[],SMALL(IF((KJ$1=조사표[개체번호])*(KM$1=조사표[줄기번호])*(KE52=조사표[열매마디]),ROW(조사표[조사일자])-ROW(생육조사!$P$2)+1),1),2),"")</f>
        <v/>
      </c>
      <c r="KI52" s="87" t="str">
        <f t="array" ref="KI52">IFERROR(INDEX(조사표[],SMALL(IF((KJ$1=조사표[개체번호])*(KM$1=조사표[줄기번호])*(KE52=조사표[수확마디]),ROW(조사표[조사일자])-ROW(생육조사!$P$2)+1),1),2),"")</f>
        <v/>
      </c>
      <c r="KJ52" s="90"/>
      <c r="KK52" s="90"/>
      <c r="KL52" s="91"/>
      <c r="KM52" s="91"/>
      <c r="KN52" s="91"/>
    </row>
    <row r="53" spans="1:300">
      <c r="A53" s="16">
        <v>51</v>
      </c>
      <c r="B53" s="6" t="str">
        <f t="array" ref="B53">IFERROR(INDEX(조사표[],SMALL(IF((F$1=조사표[개체번호])*(I$1=조사표[줄기번호])*(A53=조사표[개화마디]),ROW(조사표[조사일자])-ROW(생육조사!$P$2)+1),1),2),"")</f>
        <v/>
      </c>
      <c r="C53" s="6" t="str">
        <f t="array" ref="C53">IFERROR(INDEX(조사표[],SMALL(IF((F$1=조사표[개체번호])*(I$1=조사표[줄기번호])*(A53=조사표[착과마디]),ROW(조사표[조사일자])-ROW(생육조사!$P$2)+1),1),2),"")</f>
        <v/>
      </c>
      <c r="D53" s="6" t="str">
        <f t="array" ref="D53">IFERROR(INDEX(조사표[],SMALL(IF((F$1=조사표[개체번호])*(I$1=조사표[줄기번호])*(A53=조사표[열매마디]),ROW(조사표[조사일자])-ROW(생육조사!$P$2)+1),1),2),"")</f>
        <v/>
      </c>
      <c r="E53" s="6" t="str">
        <f t="array" ref="E53">IFERROR(INDEX(조사표[],SMALL(IF((F$1=조사표[개체번호])*(I$1=조사표[줄기번호])*(A53=조사표[수확마디]),ROW(조사표[조사일자])-ROW(생육조사!$P$2)+1),1),2),"")</f>
        <v/>
      </c>
      <c r="F53" s="19"/>
      <c r="G53" s="19"/>
      <c r="H53" s="20"/>
      <c r="I53" s="20"/>
      <c r="J53" s="20"/>
      <c r="K53" s="16">
        <v>51</v>
      </c>
      <c r="L53" s="6" t="str">
        <f t="array" ref="L53">IFERROR(INDEX(조사표[],SMALL(IF((P$1=조사표[개체번호])*(S$1=조사표[줄기번호])*(K53=조사표[개화마디]),ROW(조사표[조사일자])-ROW(생육조사!$P$2)+1),1),2),"")</f>
        <v/>
      </c>
      <c r="M53" s="6" t="str">
        <f t="array" ref="M53">IFERROR(INDEX(조사표[],SMALL(IF((P$1=조사표[개체번호])*(S$1=조사표[줄기번호])*(K53=조사표[착과마디]),ROW(조사표[조사일자])-ROW(생육조사!$P$2)+1),1),2),"")</f>
        <v/>
      </c>
      <c r="N53" s="6" t="str">
        <f t="array" ref="N53">IFERROR(INDEX(조사표[],SMALL(IF((P$1=조사표[개체번호])*(S$1=조사표[줄기번호])*(K53=조사표[열매마디]),ROW(조사표[조사일자])-ROW(생육조사!$P$2)+1),1),2),"")</f>
        <v/>
      </c>
      <c r="O53" s="6" t="str">
        <f t="array" ref="O53">IFERROR(INDEX(조사표[],SMALL(IF((P$1=조사표[개체번호])*(S$1=조사표[줄기번호])*(K53=조사표[수확마디]),ROW(조사표[조사일자])-ROW(생육조사!$P$2)+1),1),2),"")</f>
        <v/>
      </c>
      <c r="P53" s="19"/>
      <c r="Q53" s="19"/>
      <c r="R53" s="20"/>
      <c r="S53" s="20"/>
      <c r="T53" s="20"/>
      <c r="U53" s="89">
        <v>51</v>
      </c>
      <c r="V53" s="87" t="str">
        <f t="array" ref="V53">IFERROR(INDEX(조사표[],SMALL(IF((Z$1=조사표[개체번호])*(AC$1=조사표[줄기번호])*(U53=조사표[개화마디]),ROW(조사표[조사일자])-ROW(생육조사!$P$2)+1),1),2),"")</f>
        <v/>
      </c>
      <c r="W53" s="87" t="str">
        <f t="array" ref="W53">IFERROR(INDEX(조사표[],SMALL(IF((Z$1=조사표[개체번호])*(AC$1=조사표[줄기번호])*(U53=조사표[착과마디]),ROW(조사표[조사일자])-ROW(생육조사!$P$2)+1),1),2),"")</f>
        <v/>
      </c>
      <c r="X53" s="87" t="str">
        <f t="array" ref="X53">IFERROR(INDEX(조사표[],SMALL(IF((Z$1=조사표[개체번호])*(AC$1=조사표[줄기번호])*(U53=조사표[열매마디]),ROW(조사표[조사일자])-ROW(생육조사!$P$2)+1),1),2),"")</f>
        <v/>
      </c>
      <c r="Y53" s="87" t="str">
        <f t="array" ref="Y53">IFERROR(INDEX(조사표[],SMALL(IF((Z$1=조사표[개체번호])*(AC$1=조사표[줄기번호])*(U53=조사표[수확마디]),ROW(조사표[조사일자])-ROW(생육조사!$P$2)+1),1),2),"")</f>
        <v/>
      </c>
      <c r="Z53" s="90"/>
      <c r="AA53" s="90"/>
      <c r="AB53" s="91"/>
      <c r="AC53" s="91"/>
      <c r="AD53" s="91"/>
      <c r="AE53" s="89">
        <v>51</v>
      </c>
      <c r="AF53" s="87" t="str">
        <f t="array" ref="AF53">IFERROR(INDEX(조사표[],SMALL(IF((AJ$1=조사표[개체번호])*(AM$1=조사표[줄기번호])*(AE53=조사표[개화마디]),ROW(조사표[조사일자])-ROW(생육조사!$P$2)+1),1),2),"")</f>
        <v/>
      </c>
      <c r="AG53" s="87" t="str">
        <f t="array" ref="AG53">IFERROR(INDEX(조사표[],SMALL(IF((AJ$1=조사표[개체번호])*(AM$1=조사표[줄기번호])*(AE53=조사표[착과마디]),ROW(조사표[조사일자])-ROW(생육조사!$P$2)+1),1),2),"")</f>
        <v/>
      </c>
      <c r="AH53" s="87" t="str">
        <f t="array" ref="AH53">IFERROR(INDEX(조사표[],SMALL(IF((AJ$1=조사표[개체번호])*(AM$1=조사표[줄기번호])*(AE53=조사표[열매마디]),ROW(조사표[조사일자])-ROW(생육조사!$P$2)+1),1),2),"")</f>
        <v/>
      </c>
      <c r="AI53" s="87" t="str">
        <f t="array" ref="AI53">IFERROR(INDEX(조사표[],SMALL(IF((AJ$1=조사표[개체번호])*(AM$1=조사표[줄기번호])*(AE53=조사표[수확마디]),ROW(조사표[조사일자])-ROW(생육조사!$P$2)+1),1),2),"")</f>
        <v/>
      </c>
      <c r="AJ53" s="90"/>
      <c r="AK53" s="90"/>
      <c r="AL53" s="91"/>
      <c r="AM53" s="91"/>
      <c r="AN53" s="91"/>
      <c r="AO53" s="89">
        <v>51</v>
      </c>
      <c r="AP53" s="87" t="str">
        <f t="array" ref="AP53">IFERROR(INDEX(조사표[],SMALL(IF((AT$1=조사표[개체번호])*(AW$1=조사표[줄기번호])*(AO53=조사표[개화마디]),ROW(조사표[조사일자])-ROW(생육조사!$P$2)+1),1),2),"")</f>
        <v/>
      </c>
      <c r="AQ53" s="87" t="str">
        <f t="array" ref="AQ53">IFERROR(INDEX(조사표[],SMALL(IF((AT$1=조사표[개체번호])*(AW$1=조사표[줄기번호])*(AO53=조사표[착과마디]),ROW(조사표[조사일자])-ROW(생육조사!$P$2)+1),1),2),"")</f>
        <v/>
      </c>
      <c r="AR53" s="87" t="str">
        <f t="array" ref="AR53">IFERROR(INDEX(조사표[],SMALL(IF((AT$1=조사표[개체번호])*(AW$1=조사표[줄기번호])*(AO53=조사표[열매마디]),ROW(조사표[조사일자])-ROW(생육조사!$P$2)+1),1),2),"")</f>
        <v/>
      </c>
      <c r="AS53" s="87" t="str">
        <f t="array" ref="AS53">IFERROR(INDEX(조사표[],SMALL(IF((AT$1=조사표[개체번호])*(AW$1=조사표[줄기번호])*(AO53=조사표[수확마디]),ROW(조사표[조사일자])-ROW(생육조사!$P$2)+1),1),2),"")</f>
        <v/>
      </c>
      <c r="AT53" s="90"/>
      <c r="AU53" s="90"/>
      <c r="AV53" s="91"/>
      <c r="AW53" s="91"/>
      <c r="AX53" s="91"/>
      <c r="AY53" s="89">
        <v>51</v>
      </c>
      <c r="AZ53" s="87" t="str">
        <f t="array" ref="AZ53">IFERROR(INDEX(조사표[],SMALL(IF((BD$1=조사표[개체번호])*(BG$1=조사표[줄기번호])*(AY53=조사표[개화마디]),ROW(조사표[조사일자])-ROW(생육조사!$P$2)+1),1),2),"")</f>
        <v/>
      </c>
      <c r="BA53" s="87" t="str">
        <f t="array" ref="BA53">IFERROR(INDEX(조사표[],SMALL(IF((BD$1=조사표[개체번호])*(BG$1=조사표[줄기번호])*(AY53=조사표[착과마디]),ROW(조사표[조사일자])-ROW(생육조사!$P$2)+1),1),2),"")</f>
        <v/>
      </c>
      <c r="BB53" s="87" t="str">
        <f t="array" ref="BB53">IFERROR(INDEX(조사표[],SMALL(IF((BD$1=조사표[개체번호])*(BG$1=조사표[줄기번호])*(AY53=조사표[열매마디]),ROW(조사표[조사일자])-ROW(생육조사!$P$2)+1),1),2),"")</f>
        <v/>
      </c>
      <c r="BC53" s="87" t="str">
        <f t="array" ref="BC53">IFERROR(INDEX(조사표[],SMALL(IF((BD$1=조사표[개체번호])*(BG$1=조사표[줄기번호])*(AY53=조사표[수확마디]),ROW(조사표[조사일자])-ROW(생육조사!$P$2)+1),1),2),"")</f>
        <v/>
      </c>
      <c r="BD53" s="90"/>
      <c r="BE53" s="90"/>
      <c r="BF53" s="91"/>
      <c r="BG53" s="91"/>
      <c r="BH53" s="91"/>
      <c r="BI53" s="89">
        <v>51</v>
      </c>
      <c r="BJ53" s="87" t="str">
        <f t="array" ref="BJ53">IFERROR(INDEX(조사표[],SMALL(IF((BN$1=조사표[개체번호])*(BQ$1=조사표[줄기번호])*(BI53=조사표[개화마디]),ROW(조사표[조사일자])-ROW(생육조사!$P$2)+1),1),2),"")</f>
        <v/>
      </c>
      <c r="BK53" s="87" t="str">
        <f t="array" ref="BK53">IFERROR(INDEX(조사표[],SMALL(IF((BN$1=조사표[개체번호])*(BQ$1=조사표[줄기번호])*(BI53=조사표[착과마디]),ROW(조사표[조사일자])-ROW(생육조사!$P$2)+1),1),2),"")</f>
        <v/>
      </c>
      <c r="BL53" s="87" t="str">
        <f t="array" ref="BL53">IFERROR(INDEX(조사표[],SMALL(IF((BN$1=조사표[개체번호])*(BQ$1=조사표[줄기번호])*(BI53=조사표[열매마디]),ROW(조사표[조사일자])-ROW(생육조사!$P$2)+1),1),2),"")</f>
        <v/>
      </c>
      <c r="BM53" s="87" t="str">
        <f t="array" ref="BM53">IFERROR(INDEX(조사표[],SMALL(IF((BN$1=조사표[개체번호])*(BQ$1=조사표[줄기번호])*(BI53=조사표[수확마디]),ROW(조사표[조사일자])-ROW(생육조사!$P$2)+1),1),2),"")</f>
        <v/>
      </c>
      <c r="BN53" s="90"/>
      <c r="BO53" s="90"/>
      <c r="BP53" s="91"/>
      <c r="BQ53" s="91"/>
      <c r="BR53" s="91"/>
      <c r="BS53" s="89">
        <v>51</v>
      </c>
      <c r="BT53" s="87" t="str">
        <f t="array" ref="BT53">IFERROR(INDEX(조사표[],SMALL(IF((BX$1=조사표[개체번호])*(CA$1=조사표[줄기번호])*(BS53=조사표[개화마디]),ROW(조사표[조사일자])-ROW(생육조사!$P$2)+1),1),2),"")</f>
        <v/>
      </c>
      <c r="BU53" s="87" t="str">
        <f t="array" ref="BU53">IFERROR(INDEX(조사표[],SMALL(IF((BX$1=조사표[개체번호])*(CA$1=조사표[줄기번호])*(BS53=조사표[착과마디]),ROW(조사표[조사일자])-ROW(생육조사!$P$2)+1),1),2),"")</f>
        <v/>
      </c>
      <c r="BV53" s="87" t="str">
        <f t="array" ref="BV53">IFERROR(INDEX(조사표[],SMALL(IF((BX$1=조사표[개체번호])*(CA$1=조사표[줄기번호])*(BS53=조사표[열매마디]),ROW(조사표[조사일자])-ROW(생육조사!$P$2)+1),1),2),"")</f>
        <v/>
      </c>
      <c r="BW53" s="87" t="str">
        <f t="array" ref="BW53">IFERROR(INDEX(조사표[],SMALL(IF((BX$1=조사표[개체번호])*(CA$1=조사표[줄기번호])*(BS53=조사표[수확마디]),ROW(조사표[조사일자])-ROW(생육조사!$P$2)+1),1),2),"")</f>
        <v/>
      </c>
      <c r="BX53" s="90"/>
      <c r="BY53" s="90"/>
      <c r="BZ53" s="91"/>
      <c r="CA53" s="91"/>
      <c r="CB53" s="91"/>
      <c r="CC53" s="89">
        <v>51</v>
      </c>
      <c r="CD53" s="87" t="str">
        <f t="array" ref="CD53">IFERROR(INDEX(조사표[],SMALL(IF((CH$1=조사표[개체번호])*(CK$1=조사표[줄기번호])*(CC53=조사표[개화마디]),ROW(조사표[조사일자])-ROW(생육조사!$P$2)+1),1),2),"")</f>
        <v/>
      </c>
      <c r="CE53" s="87" t="str">
        <f t="array" ref="CE53">IFERROR(INDEX(조사표[],SMALL(IF((CH$1=조사표[개체번호])*(CK$1=조사표[줄기번호])*(CC53=조사표[착과마디]),ROW(조사표[조사일자])-ROW(생육조사!$P$2)+1),1),2),"")</f>
        <v/>
      </c>
      <c r="CF53" s="87" t="str">
        <f t="array" ref="CF53">IFERROR(INDEX(조사표[],SMALL(IF((CH$1=조사표[개체번호])*(CK$1=조사표[줄기번호])*(CC53=조사표[열매마디]),ROW(조사표[조사일자])-ROW(생육조사!$P$2)+1),1),2),"")</f>
        <v/>
      </c>
      <c r="CG53" s="87" t="str">
        <f t="array" ref="CG53">IFERROR(INDEX(조사표[],SMALL(IF((CH$1=조사표[개체번호])*(CK$1=조사표[줄기번호])*(CC53=조사표[수확마디]),ROW(조사표[조사일자])-ROW(생육조사!$P$2)+1),1),2),"")</f>
        <v/>
      </c>
      <c r="CH53" s="90"/>
      <c r="CI53" s="90"/>
      <c r="CJ53" s="91"/>
      <c r="CK53" s="91"/>
      <c r="CL53" s="91"/>
      <c r="CM53" s="89">
        <v>51</v>
      </c>
      <c r="CN53" s="87" t="str">
        <f t="array" ref="CN53">IFERROR(INDEX(조사표[],SMALL(IF((CR$1=조사표[개체번호])*(CU$1=조사표[줄기번호])*(CM53=조사표[개화마디]),ROW(조사표[조사일자])-ROW(생육조사!$P$2)+1),1),2),"")</f>
        <v/>
      </c>
      <c r="CO53" s="87" t="str">
        <f t="array" ref="CO53">IFERROR(INDEX(조사표[],SMALL(IF((CR$1=조사표[개체번호])*(CU$1=조사표[줄기번호])*(CM53=조사표[착과마디]),ROW(조사표[조사일자])-ROW(생육조사!$P$2)+1),1),2),"")</f>
        <v/>
      </c>
      <c r="CP53" s="87" t="str">
        <f t="array" ref="CP53">IFERROR(INDEX(조사표[],SMALL(IF((CR$1=조사표[개체번호])*(CU$1=조사표[줄기번호])*(CM53=조사표[열매마디]),ROW(조사표[조사일자])-ROW(생육조사!$P$2)+1),1),2),"")</f>
        <v/>
      </c>
      <c r="CQ53" s="87" t="str">
        <f t="array" ref="CQ53">IFERROR(INDEX(조사표[],SMALL(IF((CR$1=조사표[개체번호])*(CU$1=조사표[줄기번호])*(CM53=조사표[수확마디]),ROW(조사표[조사일자])-ROW(생육조사!$P$2)+1),1),2),"")</f>
        <v/>
      </c>
      <c r="CR53" s="90"/>
      <c r="CS53" s="90"/>
      <c r="CT53" s="91"/>
      <c r="CU53" s="91"/>
      <c r="CV53" s="91"/>
      <c r="CW53" s="89">
        <v>51</v>
      </c>
      <c r="CX53" s="87" t="str">
        <f t="array" ref="CX53">IFERROR(INDEX(조사표[],SMALL(IF((DB$1=조사표[개체번호])*(DE$1=조사표[줄기번호])*(CW53=조사표[개화마디]),ROW(조사표[조사일자])-ROW(생육조사!$P$2)+1),1),2),"")</f>
        <v/>
      </c>
      <c r="CY53" s="87" t="str">
        <f t="array" ref="CY53">IFERROR(INDEX(조사표[],SMALL(IF((DB$1=조사표[개체번호])*(DE$1=조사표[줄기번호])*(CW53=조사표[착과마디]),ROW(조사표[조사일자])-ROW(생육조사!$P$2)+1),1),2),"")</f>
        <v/>
      </c>
      <c r="CZ53" s="87" t="str">
        <f t="array" ref="CZ53">IFERROR(INDEX(조사표[],SMALL(IF((DB$1=조사표[개체번호])*(DE$1=조사표[줄기번호])*(CW53=조사표[열매마디]),ROW(조사표[조사일자])-ROW(생육조사!$P$2)+1),1),2),"")</f>
        <v/>
      </c>
      <c r="DA53" s="87" t="str">
        <f t="array" ref="DA53">IFERROR(INDEX(조사표[],SMALL(IF((DB$1=조사표[개체번호])*(DE$1=조사표[줄기번호])*(CW53=조사표[수확마디]),ROW(조사표[조사일자])-ROW(생육조사!$P$2)+1),1),2),"")</f>
        <v/>
      </c>
      <c r="DB53" s="90"/>
      <c r="DC53" s="90"/>
      <c r="DD53" s="91"/>
      <c r="DE53" s="91"/>
      <c r="DF53" s="91"/>
      <c r="DG53" s="89">
        <v>51</v>
      </c>
      <c r="DH53" s="87" t="str">
        <f t="array" ref="DH53">IFERROR(INDEX(조사표[],SMALL(IF((DL$1=조사표[개체번호])*(DO$1=조사표[줄기번호])*(DG53=조사표[개화마디]),ROW(조사표[조사일자])-ROW(생육조사!$P$2)+1),1),2),"")</f>
        <v/>
      </c>
      <c r="DI53" s="87" t="str">
        <f t="array" ref="DI53">IFERROR(INDEX(조사표[],SMALL(IF((DL$1=조사표[개체번호])*(DO$1=조사표[줄기번호])*(DG53=조사표[착과마디]),ROW(조사표[조사일자])-ROW(생육조사!$P$2)+1),1),2),"")</f>
        <v/>
      </c>
      <c r="DJ53" s="87" t="str">
        <f t="array" ref="DJ53">IFERROR(INDEX(조사표[],SMALL(IF((DL$1=조사표[개체번호])*(DO$1=조사표[줄기번호])*(DG53=조사표[열매마디]),ROW(조사표[조사일자])-ROW(생육조사!$P$2)+1),1),2),"")</f>
        <v/>
      </c>
      <c r="DK53" s="87" t="str">
        <f t="array" ref="DK53">IFERROR(INDEX(조사표[],SMALL(IF((DL$1=조사표[개체번호])*(DO$1=조사표[줄기번호])*(DG53=조사표[수확마디]),ROW(조사표[조사일자])-ROW(생육조사!$P$2)+1),1),2),"")</f>
        <v/>
      </c>
      <c r="DL53" s="90"/>
      <c r="DM53" s="90"/>
      <c r="DN53" s="91"/>
      <c r="DO53" s="91"/>
      <c r="DP53" s="91"/>
      <c r="DQ53" s="89">
        <v>51</v>
      </c>
      <c r="DR53" s="87" t="str">
        <f t="array" ref="DR53">IFERROR(INDEX(조사표[],SMALL(IF((DV$1=조사표[개체번호])*(DY$1=조사표[줄기번호])*(DQ53=조사표[개화마디]),ROW(조사표[조사일자])-ROW(생육조사!$P$2)+1),1),2),"")</f>
        <v/>
      </c>
      <c r="DS53" s="87" t="str">
        <f t="array" ref="DS53">IFERROR(INDEX(조사표[],SMALL(IF((DV$1=조사표[개체번호])*(DY$1=조사표[줄기번호])*(DQ53=조사표[착과마디]),ROW(조사표[조사일자])-ROW(생육조사!$P$2)+1),1),2),"")</f>
        <v/>
      </c>
      <c r="DT53" s="87" t="str">
        <f t="array" ref="DT53">IFERROR(INDEX(조사표[],SMALL(IF((DV$1=조사표[개체번호])*(DY$1=조사표[줄기번호])*(DQ53=조사표[열매마디]),ROW(조사표[조사일자])-ROW(생육조사!$P$2)+1),1),2),"")</f>
        <v/>
      </c>
      <c r="DU53" s="87" t="str">
        <f t="array" ref="DU53">IFERROR(INDEX(조사표[],SMALL(IF((DV$1=조사표[개체번호])*(DY$1=조사표[줄기번호])*(DQ53=조사표[수확마디]),ROW(조사표[조사일자])-ROW(생육조사!$P$2)+1),1),2),"")</f>
        <v/>
      </c>
      <c r="DV53" s="90"/>
      <c r="DW53" s="90"/>
      <c r="DX53" s="91"/>
      <c r="DY53" s="91"/>
      <c r="DZ53" s="91"/>
      <c r="EA53" s="89">
        <v>51</v>
      </c>
      <c r="EB53" s="87" t="str">
        <f t="array" ref="EB53">IFERROR(INDEX(조사표[],SMALL(IF((EF$1=조사표[개체번호])*(EI$1=조사표[줄기번호])*(EA53=조사표[개화마디]),ROW(조사표[조사일자])-ROW(생육조사!$P$2)+1),1),2),"")</f>
        <v/>
      </c>
      <c r="EC53" s="87" t="str">
        <f t="array" ref="EC53">IFERROR(INDEX(조사표[],SMALL(IF((EF$1=조사표[개체번호])*(EI$1=조사표[줄기번호])*(EA53=조사표[착과마디]),ROW(조사표[조사일자])-ROW(생육조사!$P$2)+1),1),2),"")</f>
        <v/>
      </c>
      <c r="ED53" s="87" t="str">
        <f t="array" ref="ED53">IFERROR(INDEX(조사표[],SMALL(IF((EF$1=조사표[개체번호])*(EI$1=조사표[줄기번호])*(EA53=조사표[열매마디]),ROW(조사표[조사일자])-ROW(생육조사!$P$2)+1),1),2),"")</f>
        <v/>
      </c>
      <c r="EE53" s="87" t="str">
        <f t="array" ref="EE53">IFERROR(INDEX(조사표[],SMALL(IF((EF$1=조사표[개체번호])*(EI$1=조사표[줄기번호])*(EA53=조사표[수확마디]),ROW(조사표[조사일자])-ROW(생육조사!$P$2)+1),1),2),"")</f>
        <v/>
      </c>
      <c r="EF53" s="90"/>
      <c r="EG53" s="90"/>
      <c r="EH53" s="91"/>
      <c r="EI53" s="91"/>
      <c r="EJ53" s="91"/>
      <c r="EK53" s="89">
        <v>51</v>
      </c>
      <c r="EL53" s="87" t="str">
        <f t="array" ref="EL53">IFERROR(INDEX(조사표[],SMALL(IF((EP$1=조사표[개체번호])*(ES$1=조사표[줄기번호])*(EK53=조사표[개화마디]),ROW(조사표[조사일자])-ROW(생육조사!$P$2)+1),1),2),"")</f>
        <v/>
      </c>
      <c r="EM53" s="87" t="str">
        <f t="array" ref="EM53">IFERROR(INDEX(조사표[],SMALL(IF((EP$1=조사표[개체번호])*(ES$1=조사표[줄기번호])*(EK53=조사표[착과마디]),ROW(조사표[조사일자])-ROW(생육조사!$P$2)+1),1),2),"")</f>
        <v/>
      </c>
      <c r="EN53" s="87" t="str">
        <f t="array" ref="EN53">IFERROR(INDEX(조사표[],SMALL(IF((EP$1=조사표[개체번호])*(ES$1=조사표[줄기번호])*(EK53=조사표[열매마디]),ROW(조사표[조사일자])-ROW(생육조사!$P$2)+1),1),2),"")</f>
        <v/>
      </c>
      <c r="EO53" s="87" t="str">
        <f t="array" ref="EO53">IFERROR(INDEX(조사표[],SMALL(IF((EP$1=조사표[개체번호])*(ES$1=조사표[줄기번호])*(EK53=조사표[수확마디]),ROW(조사표[조사일자])-ROW(생육조사!$P$2)+1),1),2),"")</f>
        <v/>
      </c>
      <c r="EP53" s="90"/>
      <c r="EQ53" s="90"/>
      <c r="ER53" s="91"/>
      <c r="ES53" s="91"/>
      <c r="ET53" s="91"/>
      <c r="EU53" s="89">
        <v>51</v>
      </c>
      <c r="EV53" s="87" t="str">
        <f t="array" ref="EV53">IFERROR(INDEX(조사표[],SMALL(IF((EZ$1=조사표[개체번호])*(FC$1=조사표[줄기번호])*(EU53=조사표[개화마디]),ROW(조사표[조사일자])-ROW(생육조사!$P$2)+1),1),2),"")</f>
        <v/>
      </c>
      <c r="EW53" s="87" t="str">
        <f t="array" ref="EW53">IFERROR(INDEX(조사표[],SMALL(IF((EZ$1=조사표[개체번호])*(FC$1=조사표[줄기번호])*(EU53=조사표[착과마디]),ROW(조사표[조사일자])-ROW(생육조사!$P$2)+1),1),2),"")</f>
        <v/>
      </c>
      <c r="EX53" s="87" t="str">
        <f t="array" ref="EX53">IFERROR(INDEX(조사표[],SMALL(IF((EZ$1=조사표[개체번호])*(FC$1=조사표[줄기번호])*(EU53=조사표[열매마디]),ROW(조사표[조사일자])-ROW(생육조사!$P$2)+1),1),2),"")</f>
        <v/>
      </c>
      <c r="EY53" s="87" t="str">
        <f t="array" ref="EY53">IFERROR(INDEX(조사표[],SMALL(IF((EZ$1=조사표[개체번호])*(FC$1=조사표[줄기번호])*(EU53=조사표[수확마디]),ROW(조사표[조사일자])-ROW(생육조사!$P$2)+1),1),2),"")</f>
        <v/>
      </c>
      <c r="EZ53" s="90"/>
      <c r="FA53" s="90"/>
      <c r="FB53" s="91"/>
      <c r="FC53" s="91"/>
      <c r="FD53" s="91"/>
      <c r="FE53" s="89">
        <v>51</v>
      </c>
      <c r="FF53" s="87" t="str">
        <f t="array" ref="FF53">IFERROR(INDEX(조사표[],SMALL(IF((FJ$1=조사표[개체번호])*(FM$1=조사표[줄기번호])*(FE53=조사표[개화마디]),ROW(조사표[조사일자])-ROW(생육조사!$P$2)+1),1),2),"")</f>
        <v/>
      </c>
      <c r="FG53" s="87" t="str">
        <f t="array" ref="FG53">IFERROR(INDEX(조사표[],SMALL(IF((FJ$1=조사표[개체번호])*(FM$1=조사표[줄기번호])*(FE53=조사표[착과마디]),ROW(조사표[조사일자])-ROW(생육조사!$P$2)+1),1),2),"")</f>
        <v/>
      </c>
      <c r="FH53" s="87" t="str">
        <f t="array" ref="FH53">IFERROR(INDEX(조사표[],SMALL(IF((FJ$1=조사표[개체번호])*(FM$1=조사표[줄기번호])*(FE53=조사표[열매마디]),ROW(조사표[조사일자])-ROW(생육조사!$P$2)+1),1),2),"")</f>
        <v/>
      </c>
      <c r="FI53" s="87" t="str">
        <f t="array" ref="FI53">IFERROR(INDEX(조사표[],SMALL(IF((FJ$1=조사표[개체번호])*(FM$1=조사표[줄기번호])*(FE53=조사표[수확마디]),ROW(조사표[조사일자])-ROW(생육조사!$P$2)+1),1),2),"")</f>
        <v/>
      </c>
      <c r="FJ53" s="90"/>
      <c r="FK53" s="90"/>
      <c r="FL53" s="91"/>
      <c r="FM53" s="91"/>
      <c r="FN53" s="91"/>
      <c r="FO53" s="89">
        <v>51</v>
      </c>
      <c r="FP53" s="87" t="str">
        <f t="array" ref="FP53">IFERROR(INDEX(조사표[],SMALL(IF((FT$1=조사표[개체번호])*(FW$1=조사표[줄기번호])*(FO53=조사표[개화마디]),ROW(조사표[조사일자])-ROW(생육조사!$P$2)+1),1),2),"")</f>
        <v/>
      </c>
      <c r="FQ53" s="87" t="str">
        <f t="array" ref="FQ53">IFERROR(INDEX(조사표[],SMALL(IF((FT$1=조사표[개체번호])*(FW$1=조사표[줄기번호])*(FO53=조사표[착과마디]),ROW(조사표[조사일자])-ROW(생육조사!$P$2)+1),1),2),"")</f>
        <v/>
      </c>
      <c r="FR53" s="87" t="str">
        <f t="array" ref="FR53">IFERROR(INDEX(조사표[],SMALL(IF((FT$1=조사표[개체번호])*(FW$1=조사표[줄기번호])*(FO53=조사표[열매마디]),ROW(조사표[조사일자])-ROW(생육조사!$P$2)+1),1),2),"")</f>
        <v/>
      </c>
      <c r="FS53" s="87" t="str">
        <f t="array" ref="FS53">IFERROR(INDEX(조사표[],SMALL(IF((FT$1=조사표[개체번호])*(FW$1=조사표[줄기번호])*(FO53=조사표[수확마디]),ROW(조사표[조사일자])-ROW(생육조사!$P$2)+1),1),2),"")</f>
        <v/>
      </c>
      <c r="FT53" s="90"/>
      <c r="FU53" s="90"/>
      <c r="FV53" s="91"/>
      <c r="FW53" s="91"/>
      <c r="FX53" s="91"/>
      <c r="FY53" s="89">
        <v>51</v>
      </c>
      <c r="FZ53" s="87" t="str">
        <f t="array" ref="FZ53">IFERROR(INDEX(조사표[],SMALL(IF((GD$1=조사표[개체번호])*(GG$1=조사표[줄기번호])*(FY53=조사표[개화마디]),ROW(조사표[조사일자])-ROW(생육조사!$P$2)+1),1),2),"")</f>
        <v/>
      </c>
      <c r="GA53" s="87" t="str">
        <f t="array" ref="GA53">IFERROR(INDEX(조사표[],SMALL(IF((GD$1=조사표[개체번호])*(GG$1=조사표[줄기번호])*(FY53=조사표[착과마디]),ROW(조사표[조사일자])-ROW(생육조사!$P$2)+1),1),2),"")</f>
        <v/>
      </c>
      <c r="GB53" s="87" t="str">
        <f t="array" ref="GB53">IFERROR(INDEX(조사표[],SMALL(IF((GD$1=조사표[개체번호])*(GG$1=조사표[줄기번호])*(FY53=조사표[열매마디]),ROW(조사표[조사일자])-ROW(생육조사!$P$2)+1),1),2),"")</f>
        <v/>
      </c>
      <c r="GC53" s="87" t="str">
        <f t="array" ref="GC53">IFERROR(INDEX(조사표[],SMALL(IF((GD$1=조사표[개체번호])*(GG$1=조사표[줄기번호])*(FY53=조사표[수확마디]),ROW(조사표[조사일자])-ROW(생육조사!$P$2)+1),1),2),"")</f>
        <v/>
      </c>
      <c r="GD53" s="90"/>
      <c r="GE53" s="90"/>
      <c r="GF53" s="91"/>
      <c r="GG53" s="91"/>
      <c r="GH53" s="91"/>
      <c r="GI53" s="89">
        <v>51</v>
      </c>
      <c r="GJ53" s="87" t="str">
        <f t="array" ref="GJ53">IFERROR(INDEX(조사표[],SMALL(IF((GN$1=조사표[개체번호])*(GQ$1=조사표[줄기번호])*(GI53=조사표[개화마디]),ROW(조사표[조사일자])-ROW(생육조사!$P$2)+1),1),2),"")</f>
        <v/>
      </c>
      <c r="GK53" s="87" t="str">
        <f t="array" ref="GK53">IFERROR(INDEX(조사표[],SMALL(IF((GN$1=조사표[개체번호])*(GQ$1=조사표[줄기번호])*(GI53=조사표[착과마디]),ROW(조사표[조사일자])-ROW(생육조사!$P$2)+1),1),2),"")</f>
        <v/>
      </c>
      <c r="GL53" s="87" t="str">
        <f t="array" ref="GL53">IFERROR(INDEX(조사표[],SMALL(IF((GN$1=조사표[개체번호])*(GQ$1=조사표[줄기번호])*(GI53=조사표[열매마디]),ROW(조사표[조사일자])-ROW(생육조사!$P$2)+1),1),2),"")</f>
        <v/>
      </c>
      <c r="GM53" s="87" t="str">
        <f t="array" ref="GM53">IFERROR(INDEX(조사표[],SMALL(IF((GN$1=조사표[개체번호])*(GQ$1=조사표[줄기번호])*(GI53=조사표[수확마디]),ROW(조사표[조사일자])-ROW(생육조사!$P$2)+1),1),2),"")</f>
        <v/>
      </c>
      <c r="GN53" s="90"/>
      <c r="GO53" s="90"/>
      <c r="GP53" s="91"/>
      <c r="GQ53" s="91"/>
      <c r="GR53" s="91"/>
      <c r="GS53" s="89">
        <v>51</v>
      </c>
      <c r="GT53" s="87" t="str">
        <f t="array" ref="GT53">IFERROR(INDEX(조사표[],SMALL(IF((GX$1=조사표[개체번호])*(HA$1=조사표[줄기번호])*(GS53=조사표[개화마디]),ROW(조사표[조사일자])-ROW(생육조사!$P$2)+1),1),2),"")</f>
        <v/>
      </c>
      <c r="GU53" s="87" t="str">
        <f t="array" ref="GU53">IFERROR(INDEX(조사표[],SMALL(IF((GX$1=조사표[개체번호])*(HA$1=조사표[줄기번호])*(GS53=조사표[착과마디]),ROW(조사표[조사일자])-ROW(생육조사!$P$2)+1),1),2),"")</f>
        <v/>
      </c>
      <c r="GV53" s="87" t="str">
        <f t="array" ref="GV53">IFERROR(INDEX(조사표[],SMALL(IF((GX$1=조사표[개체번호])*(HA$1=조사표[줄기번호])*(GS53=조사표[열매마디]),ROW(조사표[조사일자])-ROW(생육조사!$P$2)+1),1),2),"")</f>
        <v/>
      </c>
      <c r="GW53" s="87" t="str">
        <f t="array" ref="GW53">IFERROR(INDEX(조사표[],SMALL(IF((GX$1=조사표[개체번호])*(HA$1=조사표[줄기번호])*(GS53=조사표[수확마디]),ROW(조사표[조사일자])-ROW(생육조사!$P$2)+1),1),2),"")</f>
        <v/>
      </c>
      <c r="GX53" s="90"/>
      <c r="GY53" s="90"/>
      <c r="GZ53" s="91"/>
      <c r="HA53" s="91"/>
      <c r="HB53" s="91"/>
      <c r="HC53" s="89">
        <v>51</v>
      </c>
      <c r="HD53" s="87" t="str">
        <f t="array" ref="HD53">IFERROR(INDEX(조사표[],SMALL(IF((HH$1=조사표[개체번호])*(HK$1=조사표[줄기번호])*(HC53=조사표[개화마디]),ROW(조사표[조사일자])-ROW(생육조사!$P$2)+1),1),2),"")</f>
        <v/>
      </c>
      <c r="HE53" s="87" t="str">
        <f t="array" ref="HE53">IFERROR(INDEX(조사표[],SMALL(IF((HH$1=조사표[개체번호])*(HK$1=조사표[줄기번호])*(HC53=조사표[착과마디]),ROW(조사표[조사일자])-ROW(생육조사!$P$2)+1),1),2),"")</f>
        <v/>
      </c>
      <c r="HF53" s="87" t="str">
        <f t="array" ref="HF53">IFERROR(INDEX(조사표[],SMALL(IF((HH$1=조사표[개체번호])*(HK$1=조사표[줄기번호])*(HC53=조사표[열매마디]),ROW(조사표[조사일자])-ROW(생육조사!$P$2)+1),1),2),"")</f>
        <v/>
      </c>
      <c r="HG53" s="87" t="str">
        <f t="array" ref="HG53">IFERROR(INDEX(조사표[],SMALL(IF((HH$1=조사표[개체번호])*(HK$1=조사표[줄기번호])*(HC53=조사표[수확마디]),ROW(조사표[조사일자])-ROW(생육조사!$P$2)+1),1),2),"")</f>
        <v/>
      </c>
      <c r="HH53" s="90"/>
      <c r="HI53" s="90"/>
      <c r="HJ53" s="91"/>
      <c r="HK53" s="91"/>
      <c r="HL53" s="91"/>
      <c r="HM53" s="89">
        <v>51</v>
      </c>
      <c r="HN53" s="87" t="str">
        <f t="array" ref="HN53">IFERROR(INDEX(조사표[],SMALL(IF((HR$1=조사표[개체번호])*(HU$1=조사표[줄기번호])*(HM53=조사표[개화마디]),ROW(조사표[조사일자])-ROW(생육조사!$P$2)+1),1),2),"")</f>
        <v/>
      </c>
      <c r="HO53" s="87" t="str">
        <f t="array" ref="HO53">IFERROR(INDEX(조사표[],SMALL(IF((HR$1=조사표[개체번호])*(HU$1=조사표[줄기번호])*(HM53=조사표[착과마디]),ROW(조사표[조사일자])-ROW(생육조사!$P$2)+1),1),2),"")</f>
        <v/>
      </c>
      <c r="HP53" s="87" t="str">
        <f t="array" ref="HP53">IFERROR(INDEX(조사표[],SMALL(IF((HR$1=조사표[개체번호])*(HU$1=조사표[줄기번호])*(HM53=조사표[열매마디]),ROW(조사표[조사일자])-ROW(생육조사!$P$2)+1),1),2),"")</f>
        <v/>
      </c>
      <c r="HQ53" s="87" t="str">
        <f t="array" ref="HQ53">IFERROR(INDEX(조사표[],SMALL(IF((HR$1=조사표[개체번호])*(HU$1=조사표[줄기번호])*(HM53=조사표[수확마디]),ROW(조사표[조사일자])-ROW(생육조사!$P$2)+1),1),2),"")</f>
        <v/>
      </c>
      <c r="HR53" s="90"/>
      <c r="HS53" s="90"/>
      <c r="HT53" s="91"/>
      <c r="HU53" s="91"/>
      <c r="HV53" s="91"/>
      <c r="HW53" s="89">
        <v>51</v>
      </c>
      <c r="HX53" s="87" t="str">
        <f t="array" ref="HX53">IFERROR(INDEX(조사표[],SMALL(IF((IB$1=조사표[개체번호])*(IE$1=조사표[줄기번호])*(HW53=조사표[개화마디]),ROW(조사표[조사일자])-ROW(생육조사!$P$2)+1),1),2),"")</f>
        <v/>
      </c>
      <c r="HY53" s="87" t="str">
        <f t="array" ref="HY53">IFERROR(INDEX(조사표[],SMALL(IF((IB$1=조사표[개체번호])*(IE$1=조사표[줄기번호])*(HW53=조사표[착과마디]),ROW(조사표[조사일자])-ROW(생육조사!$P$2)+1),1),2),"")</f>
        <v/>
      </c>
      <c r="HZ53" s="87" t="str">
        <f t="array" ref="HZ53">IFERROR(INDEX(조사표[],SMALL(IF((IB$1=조사표[개체번호])*(IE$1=조사표[줄기번호])*(HW53=조사표[열매마디]),ROW(조사표[조사일자])-ROW(생육조사!$P$2)+1),1),2),"")</f>
        <v/>
      </c>
      <c r="IA53" s="87" t="str">
        <f t="array" ref="IA53">IFERROR(INDEX(조사표[],SMALL(IF((IB$1=조사표[개체번호])*(IE$1=조사표[줄기번호])*(HW53=조사표[수확마디]),ROW(조사표[조사일자])-ROW(생육조사!$P$2)+1),1),2),"")</f>
        <v/>
      </c>
      <c r="IB53" s="90"/>
      <c r="IC53" s="90"/>
      <c r="ID53" s="91"/>
      <c r="IE53" s="91"/>
      <c r="IF53" s="91"/>
      <c r="IG53" s="89">
        <v>51</v>
      </c>
      <c r="IH53" s="87" t="str">
        <f t="array" ref="IH53">IFERROR(INDEX(조사표[],SMALL(IF((IL$1=조사표[개체번호])*(IO$1=조사표[줄기번호])*(IG53=조사표[개화마디]),ROW(조사표[조사일자])-ROW(생육조사!$P$2)+1),1),2),"")</f>
        <v/>
      </c>
      <c r="II53" s="87" t="str">
        <f t="array" ref="II53">IFERROR(INDEX(조사표[],SMALL(IF((IL$1=조사표[개체번호])*(IO$1=조사표[줄기번호])*(IG53=조사표[착과마디]),ROW(조사표[조사일자])-ROW(생육조사!$P$2)+1),1),2),"")</f>
        <v/>
      </c>
      <c r="IJ53" s="87" t="str">
        <f t="array" ref="IJ53">IFERROR(INDEX(조사표[],SMALL(IF((IL$1=조사표[개체번호])*(IO$1=조사표[줄기번호])*(IG53=조사표[열매마디]),ROW(조사표[조사일자])-ROW(생육조사!$P$2)+1),1),2),"")</f>
        <v/>
      </c>
      <c r="IK53" s="87" t="str">
        <f t="array" ref="IK53">IFERROR(INDEX(조사표[],SMALL(IF((IL$1=조사표[개체번호])*(IO$1=조사표[줄기번호])*(IG53=조사표[수확마디]),ROW(조사표[조사일자])-ROW(생육조사!$P$2)+1),1),2),"")</f>
        <v/>
      </c>
      <c r="IL53" s="90"/>
      <c r="IM53" s="90"/>
      <c r="IN53" s="91"/>
      <c r="IO53" s="91"/>
      <c r="IP53" s="91"/>
      <c r="IQ53" s="89">
        <v>51</v>
      </c>
      <c r="IR53" s="87" t="str">
        <f t="array" ref="IR53">IFERROR(INDEX(조사표[],SMALL(IF((IV$1=조사표[개체번호])*(IY$1=조사표[줄기번호])*(IQ53=조사표[개화마디]),ROW(조사표[조사일자])-ROW(생육조사!$P$2)+1),1),2),"")</f>
        <v/>
      </c>
      <c r="IS53" s="87" t="str">
        <f t="array" ref="IS53">IFERROR(INDEX(조사표[],SMALL(IF((IV$1=조사표[개체번호])*(IY$1=조사표[줄기번호])*(IQ53=조사표[착과마디]),ROW(조사표[조사일자])-ROW(생육조사!$P$2)+1),1),2),"")</f>
        <v/>
      </c>
      <c r="IT53" s="87" t="str">
        <f t="array" ref="IT53">IFERROR(INDEX(조사표[],SMALL(IF((IV$1=조사표[개체번호])*(IY$1=조사표[줄기번호])*(IQ53=조사표[열매마디]),ROW(조사표[조사일자])-ROW(생육조사!$P$2)+1),1),2),"")</f>
        <v/>
      </c>
      <c r="IU53" s="87" t="str">
        <f t="array" ref="IU53">IFERROR(INDEX(조사표[],SMALL(IF((IV$1=조사표[개체번호])*(IY$1=조사표[줄기번호])*(IQ53=조사표[수확마디]),ROW(조사표[조사일자])-ROW(생육조사!$P$2)+1),1),2),"")</f>
        <v/>
      </c>
      <c r="IV53" s="90"/>
      <c r="IW53" s="90"/>
      <c r="IX53" s="91"/>
      <c r="IY53" s="91"/>
      <c r="IZ53" s="91"/>
      <c r="JA53" s="89">
        <v>51</v>
      </c>
      <c r="JB53" s="87" t="str">
        <f t="array" ref="JB53">IFERROR(INDEX(조사표[],SMALL(IF((JF$1=조사표[개체번호])*(JI$1=조사표[줄기번호])*(JA53=조사표[개화마디]),ROW(조사표[조사일자])-ROW(생육조사!$P$2)+1),1),2),"")</f>
        <v/>
      </c>
      <c r="JC53" s="87" t="str">
        <f t="array" ref="JC53">IFERROR(INDEX(조사표[],SMALL(IF((JF$1=조사표[개체번호])*(JI$1=조사표[줄기번호])*(JA53=조사표[착과마디]),ROW(조사표[조사일자])-ROW(생육조사!$P$2)+1),1),2),"")</f>
        <v/>
      </c>
      <c r="JD53" s="87" t="str">
        <f t="array" ref="JD53">IFERROR(INDEX(조사표[],SMALL(IF((JF$1=조사표[개체번호])*(JI$1=조사표[줄기번호])*(JA53=조사표[열매마디]),ROW(조사표[조사일자])-ROW(생육조사!$P$2)+1),1),2),"")</f>
        <v/>
      </c>
      <c r="JE53" s="87" t="str">
        <f t="array" ref="JE53">IFERROR(INDEX(조사표[],SMALL(IF((JF$1=조사표[개체번호])*(JI$1=조사표[줄기번호])*(JA53=조사표[수확마디]),ROW(조사표[조사일자])-ROW(생육조사!$P$2)+1),1),2),"")</f>
        <v/>
      </c>
      <c r="JF53" s="90"/>
      <c r="JG53" s="90"/>
      <c r="JH53" s="91"/>
      <c r="JI53" s="91"/>
      <c r="JJ53" s="91"/>
      <c r="JK53" s="89">
        <v>51</v>
      </c>
      <c r="JL53" s="87" t="str">
        <f t="array" ref="JL53">IFERROR(INDEX(조사표[],SMALL(IF((JP$1=조사표[개체번호])*(JS$1=조사표[줄기번호])*(JK53=조사표[개화마디]),ROW(조사표[조사일자])-ROW(생육조사!$P$2)+1),1),2),"")</f>
        <v/>
      </c>
      <c r="JM53" s="87" t="str">
        <f t="array" ref="JM53">IFERROR(INDEX(조사표[],SMALL(IF((JP$1=조사표[개체번호])*(JS$1=조사표[줄기번호])*(JK53=조사표[착과마디]),ROW(조사표[조사일자])-ROW(생육조사!$P$2)+1),1),2),"")</f>
        <v/>
      </c>
      <c r="JN53" s="87" t="str">
        <f t="array" ref="JN53">IFERROR(INDEX(조사표[],SMALL(IF((JP$1=조사표[개체번호])*(JS$1=조사표[줄기번호])*(JK53=조사표[열매마디]),ROW(조사표[조사일자])-ROW(생육조사!$P$2)+1),1),2),"")</f>
        <v/>
      </c>
      <c r="JO53" s="87" t="str">
        <f t="array" ref="JO53">IFERROR(INDEX(조사표[],SMALL(IF((JP$1=조사표[개체번호])*(JS$1=조사표[줄기번호])*(JK53=조사표[수확마디]),ROW(조사표[조사일자])-ROW(생육조사!$P$2)+1),1),2),"")</f>
        <v/>
      </c>
      <c r="JP53" s="90"/>
      <c r="JQ53" s="90"/>
      <c r="JR53" s="91"/>
      <c r="JS53" s="91"/>
      <c r="JT53" s="91"/>
      <c r="JU53" s="89">
        <v>51</v>
      </c>
      <c r="JV53" s="87" t="str">
        <f t="array" ref="JV53">IFERROR(INDEX(조사표[],SMALL(IF((JZ$1=조사표[개체번호])*(KC$1=조사표[줄기번호])*(JU53=조사표[개화마디]),ROW(조사표[조사일자])-ROW(생육조사!$P$2)+1),1),2),"")</f>
        <v/>
      </c>
      <c r="JW53" s="87" t="str">
        <f t="array" ref="JW53">IFERROR(INDEX(조사표[],SMALL(IF((JZ$1=조사표[개체번호])*(KC$1=조사표[줄기번호])*(JU53=조사표[착과마디]),ROW(조사표[조사일자])-ROW(생육조사!$P$2)+1),1),2),"")</f>
        <v/>
      </c>
      <c r="JX53" s="87" t="str">
        <f t="array" ref="JX53">IFERROR(INDEX(조사표[],SMALL(IF((JZ$1=조사표[개체번호])*(KC$1=조사표[줄기번호])*(JU53=조사표[열매마디]),ROW(조사표[조사일자])-ROW(생육조사!$P$2)+1),1),2),"")</f>
        <v/>
      </c>
      <c r="JY53" s="87" t="str">
        <f t="array" ref="JY53">IFERROR(INDEX(조사표[],SMALL(IF((JZ$1=조사표[개체번호])*(KC$1=조사표[줄기번호])*(JU53=조사표[수확마디]),ROW(조사표[조사일자])-ROW(생육조사!$P$2)+1),1),2),"")</f>
        <v/>
      </c>
      <c r="JZ53" s="90"/>
      <c r="KA53" s="90"/>
      <c r="KB53" s="91"/>
      <c r="KC53" s="91"/>
      <c r="KD53" s="91"/>
      <c r="KE53" s="89">
        <v>51</v>
      </c>
      <c r="KF53" s="87" t="str">
        <f t="array" ref="KF53">IFERROR(INDEX(조사표[],SMALL(IF((KJ$1=조사표[개체번호])*(KM$1=조사표[줄기번호])*(KE53=조사표[개화마디]),ROW(조사표[조사일자])-ROW(생육조사!$P$2)+1),1),2),"")</f>
        <v/>
      </c>
      <c r="KG53" s="87" t="str">
        <f t="array" ref="KG53">IFERROR(INDEX(조사표[],SMALL(IF((KJ$1=조사표[개체번호])*(KM$1=조사표[줄기번호])*(KE53=조사표[착과마디]),ROW(조사표[조사일자])-ROW(생육조사!$P$2)+1),1),2),"")</f>
        <v/>
      </c>
      <c r="KH53" s="87" t="str">
        <f t="array" ref="KH53">IFERROR(INDEX(조사표[],SMALL(IF((KJ$1=조사표[개체번호])*(KM$1=조사표[줄기번호])*(KE53=조사표[열매마디]),ROW(조사표[조사일자])-ROW(생육조사!$P$2)+1),1),2),"")</f>
        <v/>
      </c>
      <c r="KI53" s="87" t="str">
        <f t="array" ref="KI53">IFERROR(INDEX(조사표[],SMALL(IF((KJ$1=조사표[개체번호])*(KM$1=조사표[줄기번호])*(KE53=조사표[수확마디]),ROW(조사표[조사일자])-ROW(생육조사!$P$2)+1),1),2),"")</f>
        <v/>
      </c>
      <c r="KJ53" s="90"/>
      <c r="KK53" s="90"/>
      <c r="KL53" s="91"/>
      <c r="KM53" s="91"/>
      <c r="KN53" s="91"/>
    </row>
    <row r="54" spans="1:300">
      <c r="A54" s="16">
        <v>52</v>
      </c>
      <c r="B54" s="6" t="str">
        <f t="array" ref="B54">IFERROR(INDEX(조사표[],SMALL(IF((F$1=조사표[개체번호])*(I$1=조사표[줄기번호])*(A54=조사표[개화마디]),ROW(조사표[조사일자])-ROW(생육조사!$P$2)+1),1),2),"")</f>
        <v/>
      </c>
      <c r="C54" s="6" t="str">
        <f t="array" ref="C54">IFERROR(INDEX(조사표[],SMALL(IF((F$1=조사표[개체번호])*(I$1=조사표[줄기번호])*(A54=조사표[착과마디]),ROW(조사표[조사일자])-ROW(생육조사!$P$2)+1),1),2),"")</f>
        <v/>
      </c>
      <c r="D54" s="6" t="str">
        <f t="array" ref="D54">IFERROR(INDEX(조사표[],SMALL(IF((F$1=조사표[개체번호])*(I$1=조사표[줄기번호])*(A54=조사표[열매마디]),ROW(조사표[조사일자])-ROW(생육조사!$P$2)+1),1),2),"")</f>
        <v/>
      </c>
      <c r="E54" s="6" t="str">
        <f t="array" ref="E54">IFERROR(INDEX(조사표[],SMALL(IF((F$1=조사표[개체번호])*(I$1=조사표[줄기번호])*(A54=조사표[수확마디]),ROW(조사표[조사일자])-ROW(생육조사!$P$2)+1),1),2),"")</f>
        <v/>
      </c>
      <c r="F54" s="19"/>
      <c r="G54" s="19"/>
      <c r="H54" s="20"/>
      <c r="I54" s="20"/>
      <c r="J54" s="20"/>
      <c r="K54" s="16">
        <v>52</v>
      </c>
      <c r="L54" s="6" t="str">
        <f t="array" ref="L54">IFERROR(INDEX(조사표[],SMALL(IF((P$1=조사표[개체번호])*(S$1=조사표[줄기번호])*(K54=조사표[개화마디]),ROW(조사표[조사일자])-ROW(생육조사!$P$2)+1),1),2),"")</f>
        <v/>
      </c>
      <c r="M54" s="6" t="str">
        <f t="array" ref="M54">IFERROR(INDEX(조사표[],SMALL(IF((P$1=조사표[개체번호])*(S$1=조사표[줄기번호])*(K54=조사표[착과마디]),ROW(조사표[조사일자])-ROW(생육조사!$P$2)+1),1),2),"")</f>
        <v/>
      </c>
      <c r="N54" s="6" t="str">
        <f t="array" ref="N54">IFERROR(INDEX(조사표[],SMALL(IF((P$1=조사표[개체번호])*(S$1=조사표[줄기번호])*(K54=조사표[열매마디]),ROW(조사표[조사일자])-ROW(생육조사!$P$2)+1),1),2),"")</f>
        <v/>
      </c>
      <c r="O54" s="6" t="str">
        <f t="array" ref="O54">IFERROR(INDEX(조사표[],SMALL(IF((P$1=조사표[개체번호])*(S$1=조사표[줄기번호])*(K54=조사표[수확마디]),ROW(조사표[조사일자])-ROW(생육조사!$P$2)+1),1),2),"")</f>
        <v/>
      </c>
      <c r="P54" s="19"/>
      <c r="Q54" s="19"/>
      <c r="R54" s="20"/>
      <c r="S54" s="20"/>
      <c r="T54" s="20"/>
      <c r="U54" s="89">
        <v>52</v>
      </c>
      <c r="V54" s="87" t="str">
        <f t="array" ref="V54">IFERROR(INDEX(조사표[],SMALL(IF((Z$1=조사표[개체번호])*(AC$1=조사표[줄기번호])*(U54=조사표[개화마디]),ROW(조사표[조사일자])-ROW(생육조사!$P$2)+1),1),2),"")</f>
        <v/>
      </c>
      <c r="W54" s="87" t="str">
        <f t="array" ref="W54">IFERROR(INDEX(조사표[],SMALL(IF((Z$1=조사표[개체번호])*(AC$1=조사표[줄기번호])*(U54=조사표[착과마디]),ROW(조사표[조사일자])-ROW(생육조사!$P$2)+1),1),2),"")</f>
        <v/>
      </c>
      <c r="X54" s="87" t="str">
        <f t="array" ref="X54">IFERROR(INDEX(조사표[],SMALL(IF((Z$1=조사표[개체번호])*(AC$1=조사표[줄기번호])*(U54=조사표[열매마디]),ROW(조사표[조사일자])-ROW(생육조사!$P$2)+1),1),2),"")</f>
        <v/>
      </c>
      <c r="Y54" s="87" t="str">
        <f t="array" ref="Y54">IFERROR(INDEX(조사표[],SMALL(IF((Z$1=조사표[개체번호])*(AC$1=조사표[줄기번호])*(U54=조사표[수확마디]),ROW(조사표[조사일자])-ROW(생육조사!$P$2)+1),1),2),"")</f>
        <v/>
      </c>
      <c r="Z54" s="90"/>
      <c r="AA54" s="90"/>
      <c r="AB54" s="91"/>
      <c r="AC54" s="91"/>
      <c r="AD54" s="91"/>
      <c r="AE54" s="89">
        <v>52</v>
      </c>
      <c r="AF54" s="87" t="str">
        <f t="array" ref="AF54">IFERROR(INDEX(조사표[],SMALL(IF((AJ$1=조사표[개체번호])*(AM$1=조사표[줄기번호])*(AE54=조사표[개화마디]),ROW(조사표[조사일자])-ROW(생육조사!$P$2)+1),1),2),"")</f>
        <v/>
      </c>
      <c r="AG54" s="87" t="str">
        <f t="array" ref="AG54">IFERROR(INDEX(조사표[],SMALL(IF((AJ$1=조사표[개체번호])*(AM$1=조사표[줄기번호])*(AE54=조사표[착과마디]),ROW(조사표[조사일자])-ROW(생육조사!$P$2)+1),1),2),"")</f>
        <v/>
      </c>
      <c r="AH54" s="87" t="str">
        <f t="array" ref="AH54">IFERROR(INDEX(조사표[],SMALL(IF((AJ$1=조사표[개체번호])*(AM$1=조사표[줄기번호])*(AE54=조사표[열매마디]),ROW(조사표[조사일자])-ROW(생육조사!$P$2)+1),1),2),"")</f>
        <v/>
      </c>
      <c r="AI54" s="87" t="str">
        <f t="array" ref="AI54">IFERROR(INDEX(조사표[],SMALL(IF((AJ$1=조사표[개체번호])*(AM$1=조사표[줄기번호])*(AE54=조사표[수확마디]),ROW(조사표[조사일자])-ROW(생육조사!$P$2)+1),1),2),"")</f>
        <v/>
      </c>
      <c r="AJ54" s="90"/>
      <c r="AK54" s="90"/>
      <c r="AL54" s="91"/>
      <c r="AM54" s="91"/>
      <c r="AN54" s="91"/>
      <c r="AO54" s="89">
        <v>52</v>
      </c>
      <c r="AP54" s="87" t="str">
        <f t="array" ref="AP54">IFERROR(INDEX(조사표[],SMALL(IF((AT$1=조사표[개체번호])*(AW$1=조사표[줄기번호])*(AO54=조사표[개화마디]),ROW(조사표[조사일자])-ROW(생육조사!$P$2)+1),1),2),"")</f>
        <v/>
      </c>
      <c r="AQ54" s="87" t="str">
        <f t="array" ref="AQ54">IFERROR(INDEX(조사표[],SMALL(IF((AT$1=조사표[개체번호])*(AW$1=조사표[줄기번호])*(AO54=조사표[착과마디]),ROW(조사표[조사일자])-ROW(생육조사!$P$2)+1),1),2),"")</f>
        <v/>
      </c>
      <c r="AR54" s="87" t="str">
        <f t="array" ref="AR54">IFERROR(INDEX(조사표[],SMALL(IF((AT$1=조사표[개체번호])*(AW$1=조사표[줄기번호])*(AO54=조사표[열매마디]),ROW(조사표[조사일자])-ROW(생육조사!$P$2)+1),1),2),"")</f>
        <v/>
      </c>
      <c r="AS54" s="87" t="str">
        <f t="array" ref="AS54">IFERROR(INDEX(조사표[],SMALL(IF((AT$1=조사표[개체번호])*(AW$1=조사표[줄기번호])*(AO54=조사표[수확마디]),ROW(조사표[조사일자])-ROW(생육조사!$P$2)+1),1),2),"")</f>
        <v/>
      </c>
      <c r="AT54" s="90"/>
      <c r="AU54" s="90"/>
      <c r="AV54" s="91"/>
      <c r="AW54" s="91"/>
      <c r="AX54" s="91"/>
      <c r="AY54" s="89">
        <v>52</v>
      </c>
      <c r="AZ54" s="87" t="str">
        <f t="array" ref="AZ54">IFERROR(INDEX(조사표[],SMALL(IF((BD$1=조사표[개체번호])*(BG$1=조사표[줄기번호])*(AY54=조사표[개화마디]),ROW(조사표[조사일자])-ROW(생육조사!$P$2)+1),1),2),"")</f>
        <v/>
      </c>
      <c r="BA54" s="87" t="str">
        <f t="array" ref="BA54">IFERROR(INDEX(조사표[],SMALL(IF((BD$1=조사표[개체번호])*(BG$1=조사표[줄기번호])*(AY54=조사표[착과마디]),ROW(조사표[조사일자])-ROW(생육조사!$P$2)+1),1),2),"")</f>
        <v/>
      </c>
      <c r="BB54" s="87" t="str">
        <f t="array" ref="BB54">IFERROR(INDEX(조사표[],SMALL(IF((BD$1=조사표[개체번호])*(BG$1=조사표[줄기번호])*(AY54=조사표[열매마디]),ROW(조사표[조사일자])-ROW(생육조사!$P$2)+1),1),2),"")</f>
        <v/>
      </c>
      <c r="BC54" s="87" t="str">
        <f t="array" ref="BC54">IFERROR(INDEX(조사표[],SMALL(IF((BD$1=조사표[개체번호])*(BG$1=조사표[줄기번호])*(AY54=조사표[수확마디]),ROW(조사표[조사일자])-ROW(생육조사!$P$2)+1),1),2),"")</f>
        <v/>
      </c>
      <c r="BD54" s="90"/>
      <c r="BE54" s="90"/>
      <c r="BF54" s="91"/>
      <c r="BG54" s="91"/>
      <c r="BH54" s="91"/>
      <c r="BI54" s="89">
        <v>52</v>
      </c>
      <c r="BJ54" s="87" t="str">
        <f t="array" ref="BJ54">IFERROR(INDEX(조사표[],SMALL(IF((BN$1=조사표[개체번호])*(BQ$1=조사표[줄기번호])*(BI54=조사표[개화마디]),ROW(조사표[조사일자])-ROW(생육조사!$P$2)+1),1),2),"")</f>
        <v/>
      </c>
      <c r="BK54" s="87" t="str">
        <f t="array" ref="BK54">IFERROR(INDEX(조사표[],SMALL(IF((BN$1=조사표[개체번호])*(BQ$1=조사표[줄기번호])*(BI54=조사표[착과마디]),ROW(조사표[조사일자])-ROW(생육조사!$P$2)+1),1),2),"")</f>
        <v/>
      </c>
      <c r="BL54" s="87" t="str">
        <f t="array" ref="BL54">IFERROR(INDEX(조사표[],SMALL(IF((BN$1=조사표[개체번호])*(BQ$1=조사표[줄기번호])*(BI54=조사표[열매마디]),ROW(조사표[조사일자])-ROW(생육조사!$P$2)+1),1),2),"")</f>
        <v/>
      </c>
      <c r="BM54" s="87" t="str">
        <f t="array" ref="BM54">IFERROR(INDEX(조사표[],SMALL(IF((BN$1=조사표[개체번호])*(BQ$1=조사표[줄기번호])*(BI54=조사표[수확마디]),ROW(조사표[조사일자])-ROW(생육조사!$P$2)+1),1),2),"")</f>
        <v/>
      </c>
      <c r="BN54" s="90"/>
      <c r="BO54" s="90"/>
      <c r="BP54" s="91"/>
      <c r="BQ54" s="91"/>
      <c r="BR54" s="91"/>
      <c r="BS54" s="89">
        <v>52</v>
      </c>
      <c r="BT54" s="87" t="str">
        <f t="array" ref="BT54">IFERROR(INDEX(조사표[],SMALL(IF((BX$1=조사표[개체번호])*(CA$1=조사표[줄기번호])*(BS54=조사표[개화마디]),ROW(조사표[조사일자])-ROW(생육조사!$P$2)+1),1),2),"")</f>
        <v/>
      </c>
      <c r="BU54" s="87" t="str">
        <f t="array" ref="BU54">IFERROR(INDEX(조사표[],SMALL(IF((BX$1=조사표[개체번호])*(CA$1=조사표[줄기번호])*(BS54=조사표[착과마디]),ROW(조사표[조사일자])-ROW(생육조사!$P$2)+1),1),2),"")</f>
        <v/>
      </c>
      <c r="BV54" s="87" t="str">
        <f t="array" ref="BV54">IFERROR(INDEX(조사표[],SMALL(IF((BX$1=조사표[개체번호])*(CA$1=조사표[줄기번호])*(BS54=조사표[열매마디]),ROW(조사표[조사일자])-ROW(생육조사!$P$2)+1),1),2),"")</f>
        <v/>
      </c>
      <c r="BW54" s="87" t="str">
        <f t="array" ref="BW54">IFERROR(INDEX(조사표[],SMALL(IF((BX$1=조사표[개체번호])*(CA$1=조사표[줄기번호])*(BS54=조사표[수확마디]),ROW(조사표[조사일자])-ROW(생육조사!$P$2)+1),1),2),"")</f>
        <v/>
      </c>
      <c r="BX54" s="90"/>
      <c r="BY54" s="90"/>
      <c r="BZ54" s="91"/>
      <c r="CA54" s="91"/>
      <c r="CB54" s="91"/>
      <c r="CC54" s="89">
        <v>52</v>
      </c>
      <c r="CD54" s="87" t="str">
        <f t="array" ref="CD54">IFERROR(INDEX(조사표[],SMALL(IF((CH$1=조사표[개체번호])*(CK$1=조사표[줄기번호])*(CC54=조사표[개화마디]),ROW(조사표[조사일자])-ROW(생육조사!$P$2)+1),1),2),"")</f>
        <v/>
      </c>
      <c r="CE54" s="87" t="str">
        <f t="array" ref="CE54">IFERROR(INDEX(조사표[],SMALL(IF((CH$1=조사표[개체번호])*(CK$1=조사표[줄기번호])*(CC54=조사표[착과마디]),ROW(조사표[조사일자])-ROW(생육조사!$P$2)+1),1),2),"")</f>
        <v/>
      </c>
      <c r="CF54" s="87" t="str">
        <f t="array" ref="CF54">IFERROR(INDEX(조사표[],SMALL(IF((CH$1=조사표[개체번호])*(CK$1=조사표[줄기번호])*(CC54=조사표[열매마디]),ROW(조사표[조사일자])-ROW(생육조사!$P$2)+1),1),2),"")</f>
        <v/>
      </c>
      <c r="CG54" s="87" t="str">
        <f t="array" ref="CG54">IFERROR(INDEX(조사표[],SMALL(IF((CH$1=조사표[개체번호])*(CK$1=조사표[줄기번호])*(CC54=조사표[수확마디]),ROW(조사표[조사일자])-ROW(생육조사!$P$2)+1),1),2),"")</f>
        <v/>
      </c>
      <c r="CH54" s="90"/>
      <c r="CI54" s="90"/>
      <c r="CJ54" s="91"/>
      <c r="CK54" s="91"/>
      <c r="CL54" s="91"/>
      <c r="CM54" s="89">
        <v>52</v>
      </c>
      <c r="CN54" s="87" t="str">
        <f t="array" ref="CN54">IFERROR(INDEX(조사표[],SMALL(IF((CR$1=조사표[개체번호])*(CU$1=조사표[줄기번호])*(CM54=조사표[개화마디]),ROW(조사표[조사일자])-ROW(생육조사!$P$2)+1),1),2),"")</f>
        <v/>
      </c>
      <c r="CO54" s="87" t="str">
        <f t="array" ref="CO54">IFERROR(INDEX(조사표[],SMALL(IF((CR$1=조사표[개체번호])*(CU$1=조사표[줄기번호])*(CM54=조사표[착과마디]),ROW(조사표[조사일자])-ROW(생육조사!$P$2)+1),1),2),"")</f>
        <v/>
      </c>
      <c r="CP54" s="87" t="str">
        <f t="array" ref="CP54">IFERROR(INDEX(조사표[],SMALL(IF((CR$1=조사표[개체번호])*(CU$1=조사표[줄기번호])*(CM54=조사표[열매마디]),ROW(조사표[조사일자])-ROW(생육조사!$P$2)+1),1),2),"")</f>
        <v/>
      </c>
      <c r="CQ54" s="87" t="str">
        <f t="array" ref="CQ54">IFERROR(INDEX(조사표[],SMALL(IF((CR$1=조사표[개체번호])*(CU$1=조사표[줄기번호])*(CM54=조사표[수확마디]),ROW(조사표[조사일자])-ROW(생육조사!$P$2)+1),1),2),"")</f>
        <v/>
      </c>
      <c r="CR54" s="90"/>
      <c r="CS54" s="90"/>
      <c r="CT54" s="91"/>
      <c r="CU54" s="91"/>
      <c r="CV54" s="91"/>
      <c r="CW54" s="89">
        <v>52</v>
      </c>
      <c r="CX54" s="87" t="str">
        <f t="array" ref="CX54">IFERROR(INDEX(조사표[],SMALL(IF((DB$1=조사표[개체번호])*(DE$1=조사표[줄기번호])*(CW54=조사표[개화마디]),ROW(조사표[조사일자])-ROW(생육조사!$P$2)+1),1),2),"")</f>
        <v/>
      </c>
      <c r="CY54" s="87" t="str">
        <f t="array" ref="CY54">IFERROR(INDEX(조사표[],SMALL(IF((DB$1=조사표[개체번호])*(DE$1=조사표[줄기번호])*(CW54=조사표[착과마디]),ROW(조사표[조사일자])-ROW(생육조사!$P$2)+1),1),2),"")</f>
        <v/>
      </c>
      <c r="CZ54" s="87" t="str">
        <f t="array" ref="CZ54">IFERROR(INDEX(조사표[],SMALL(IF((DB$1=조사표[개체번호])*(DE$1=조사표[줄기번호])*(CW54=조사표[열매마디]),ROW(조사표[조사일자])-ROW(생육조사!$P$2)+1),1),2),"")</f>
        <v/>
      </c>
      <c r="DA54" s="87" t="str">
        <f t="array" ref="DA54">IFERROR(INDEX(조사표[],SMALL(IF((DB$1=조사표[개체번호])*(DE$1=조사표[줄기번호])*(CW54=조사표[수확마디]),ROW(조사표[조사일자])-ROW(생육조사!$P$2)+1),1),2),"")</f>
        <v/>
      </c>
      <c r="DB54" s="90"/>
      <c r="DC54" s="90"/>
      <c r="DD54" s="91"/>
      <c r="DE54" s="91"/>
      <c r="DF54" s="91"/>
      <c r="DG54" s="89">
        <v>52</v>
      </c>
      <c r="DH54" s="87" t="str">
        <f t="array" ref="DH54">IFERROR(INDEX(조사표[],SMALL(IF((DL$1=조사표[개체번호])*(DO$1=조사표[줄기번호])*(DG54=조사표[개화마디]),ROW(조사표[조사일자])-ROW(생육조사!$P$2)+1),1),2),"")</f>
        <v/>
      </c>
      <c r="DI54" s="87" t="str">
        <f t="array" ref="DI54">IFERROR(INDEX(조사표[],SMALL(IF((DL$1=조사표[개체번호])*(DO$1=조사표[줄기번호])*(DG54=조사표[착과마디]),ROW(조사표[조사일자])-ROW(생육조사!$P$2)+1),1),2),"")</f>
        <v/>
      </c>
      <c r="DJ54" s="87" t="str">
        <f t="array" ref="DJ54">IFERROR(INDEX(조사표[],SMALL(IF((DL$1=조사표[개체번호])*(DO$1=조사표[줄기번호])*(DG54=조사표[열매마디]),ROW(조사표[조사일자])-ROW(생육조사!$P$2)+1),1),2),"")</f>
        <v/>
      </c>
      <c r="DK54" s="87" t="str">
        <f t="array" ref="DK54">IFERROR(INDEX(조사표[],SMALL(IF((DL$1=조사표[개체번호])*(DO$1=조사표[줄기번호])*(DG54=조사표[수확마디]),ROW(조사표[조사일자])-ROW(생육조사!$P$2)+1),1),2),"")</f>
        <v/>
      </c>
      <c r="DL54" s="90"/>
      <c r="DM54" s="90"/>
      <c r="DN54" s="91"/>
      <c r="DO54" s="91"/>
      <c r="DP54" s="91"/>
      <c r="DQ54" s="89">
        <v>52</v>
      </c>
      <c r="DR54" s="87" t="str">
        <f t="array" ref="DR54">IFERROR(INDEX(조사표[],SMALL(IF((DV$1=조사표[개체번호])*(DY$1=조사표[줄기번호])*(DQ54=조사표[개화마디]),ROW(조사표[조사일자])-ROW(생육조사!$P$2)+1),1),2),"")</f>
        <v/>
      </c>
      <c r="DS54" s="87" t="str">
        <f t="array" ref="DS54">IFERROR(INDEX(조사표[],SMALL(IF((DV$1=조사표[개체번호])*(DY$1=조사표[줄기번호])*(DQ54=조사표[착과마디]),ROW(조사표[조사일자])-ROW(생육조사!$P$2)+1),1),2),"")</f>
        <v/>
      </c>
      <c r="DT54" s="87" t="str">
        <f t="array" ref="DT54">IFERROR(INDEX(조사표[],SMALL(IF((DV$1=조사표[개체번호])*(DY$1=조사표[줄기번호])*(DQ54=조사표[열매마디]),ROW(조사표[조사일자])-ROW(생육조사!$P$2)+1),1),2),"")</f>
        <v/>
      </c>
      <c r="DU54" s="87" t="str">
        <f t="array" ref="DU54">IFERROR(INDEX(조사표[],SMALL(IF((DV$1=조사표[개체번호])*(DY$1=조사표[줄기번호])*(DQ54=조사표[수확마디]),ROW(조사표[조사일자])-ROW(생육조사!$P$2)+1),1),2),"")</f>
        <v/>
      </c>
      <c r="DV54" s="90"/>
      <c r="DW54" s="90"/>
      <c r="DX54" s="91"/>
      <c r="DY54" s="91"/>
      <c r="DZ54" s="91"/>
      <c r="EA54" s="89">
        <v>52</v>
      </c>
      <c r="EB54" s="87" t="str">
        <f t="array" ref="EB54">IFERROR(INDEX(조사표[],SMALL(IF((EF$1=조사표[개체번호])*(EI$1=조사표[줄기번호])*(EA54=조사표[개화마디]),ROW(조사표[조사일자])-ROW(생육조사!$P$2)+1),1),2),"")</f>
        <v/>
      </c>
      <c r="EC54" s="87" t="str">
        <f t="array" ref="EC54">IFERROR(INDEX(조사표[],SMALL(IF((EF$1=조사표[개체번호])*(EI$1=조사표[줄기번호])*(EA54=조사표[착과마디]),ROW(조사표[조사일자])-ROW(생육조사!$P$2)+1),1),2),"")</f>
        <v/>
      </c>
      <c r="ED54" s="87" t="str">
        <f t="array" ref="ED54">IFERROR(INDEX(조사표[],SMALL(IF((EF$1=조사표[개체번호])*(EI$1=조사표[줄기번호])*(EA54=조사표[열매마디]),ROW(조사표[조사일자])-ROW(생육조사!$P$2)+1),1),2),"")</f>
        <v/>
      </c>
      <c r="EE54" s="87" t="str">
        <f t="array" ref="EE54">IFERROR(INDEX(조사표[],SMALL(IF((EF$1=조사표[개체번호])*(EI$1=조사표[줄기번호])*(EA54=조사표[수확마디]),ROW(조사표[조사일자])-ROW(생육조사!$P$2)+1),1),2),"")</f>
        <v/>
      </c>
      <c r="EF54" s="90"/>
      <c r="EG54" s="90"/>
      <c r="EH54" s="91"/>
      <c r="EI54" s="91"/>
      <c r="EJ54" s="91"/>
      <c r="EK54" s="89">
        <v>52</v>
      </c>
      <c r="EL54" s="87" t="str">
        <f t="array" ref="EL54">IFERROR(INDEX(조사표[],SMALL(IF((EP$1=조사표[개체번호])*(ES$1=조사표[줄기번호])*(EK54=조사표[개화마디]),ROW(조사표[조사일자])-ROW(생육조사!$P$2)+1),1),2),"")</f>
        <v/>
      </c>
      <c r="EM54" s="87" t="str">
        <f t="array" ref="EM54">IFERROR(INDEX(조사표[],SMALL(IF((EP$1=조사표[개체번호])*(ES$1=조사표[줄기번호])*(EK54=조사표[착과마디]),ROW(조사표[조사일자])-ROW(생육조사!$P$2)+1),1),2),"")</f>
        <v/>
      </c>
      <c r="EN54" s="87" t="str">
        <f t="array" ref="EN54">IFERROR(INDEX(조사표[],SMALL(IF((EP$1=조사표[개체번호])*(ES$1=조사표[줄기번호])*(EK54=조사표[열매마디]),ROW(조사표[조사일자])-ROW(생육조사!$P$2)+1),1),2),"")</f>
        <v/>
      </c>
      <c r="EO54" s="87" t="str">
        <f t="array" ref="EO54">IFERROR(INDEX(조사표[],SMALL(IF((EP$1=조사표[개체번호])*(ES$1=조사표[줄기번호])*(EK54=조사표[수확마디]),ROW(조사표[조사일자])-ROW(생육조사!$P$2)+1),1),2),"")</f>
        <v/>
      </c>
      <c r="EP54" s="90"/>
      <c r="EQ54" s="90"/>
      <c r="ER54" s="91"/>
      <c r="ES54" s="91"/>
      <c r="ET54" s="91"/>
      <c r="EU54" s="89">
        <v>52</v>
      </c>
      <c r="EV54" s="87" t="str">
        <f t="array" ref="EV54">IFERROR(INDEX(조사표[],SMALL(IF((EZ$1=조사표[개체번호])*(FC$1=조사표[줄기번호])*(EU54=조사표[개화마디]),ROW(조사표[조사일자])-ROW(생육조사!$P$2)+1),1),2),"")</f>
        <v/>
      </c>
      <c r="EW54" s="87" t="str">
        <f t="array" ref="EW54">IFERROR(INDEX(조사표[],SMALL(IF((EZ$1=조사표[개체번호])*(FC$1=조사표[줄기번호])*(EU54=조사표[착과마디]),ROW(조사표[조사일자])-ROW(생육조사!$P$2)+1),1),2),"")</f>
        <v/>
      </c>
      <c r="EX54" s="87" t="str">
        <f t="array" ref="EX54">IFERROR(INDEX(조사표[],SMALL(IF((EZ$1=조사표[개체번호])*(FC$1=조사표[줄기번호])*(EU54=조사표[열매마디]),ROW(조사표[조사일자])-ROW(생육조사!$P$2)+1),1),2),"")</f>
        <v/>
      </c>
      <c r="EY54" s="87" t="str">
        <f t="array" ref="EY54">IFERROR(INDEX(조사표[],SMALL(IF((EZ$1=조사표[개체번호])*(FC$1=조사표[줄기번호])*(EU54=조사표[수확마디]),ROW(조사표[조사일자])-ROW(생육조사!$P$2)+1),1),2),"")</f>
        <v/>
      </c>
      <c r="EZ54" s="90"/>
      <c r="FA54" s="90"/>
      <c r="FB54" s="91"/>
      <c r="FC54" s="91"/>
      <c r="FD54" s="91"/>
      <c r="FE54" s="89">
        <v>52</v>
      </c>
      <c r="FF54" s="87" t="str">
        <f t="array" ref="FF54">IFERROR(INDEX(조사표[],SMALL(IF((FJ$1=조사표[개체번호])*(FM$1=조사표[줄기번호])*(FE54=조사표[개화마디]),ROW(조사표[조사일자])-ROW(생육조사!$P$2)+1),1),2),"")</f>
        <v/>
      </c>
      <c r="FG54" s="87" t="str">
        <f t="array" ref="FG54">IFERROR(INDEX(조사표[],SMALL(IF((FJ$1=조사표[개체번호])*(FM$1=조사표[줄기번호])*(FE54=조사표[착과마디]),ROW(조사표[조사일자])-ROW(생육조사!$P$2)+1),1),2),"")</f>
        <v/>
      </c>
      <c r="FH54" s="87" t="str">
        <f t="array" ref="FH54">IFERROR(INDEX(조사표[],SMALL(IF((FJ$1=조사표[개체번호])*(FM$1=조사표[줄기번호])*(FE54=조사표[열매마디]),ROW(조사표[조사일자])-ROW(생육조사!$P$2)+1),1),2),"")</f>
        <v/>
      </c>
      <c r="FI54" s="87" t="str">
        <f t="array" ref="FI54">IFERROR(INDEX(조사표[],SMALL(IF((FJ$1=조사표[개체번호])*(FM$1=조사표[줄기번호])*(FE54=조사표[수확마디]),ROW(조사표[조사일자])-ROW(생육조사!$P$2)+1),1),2),"")</f>
        <v/>
      </c>
      <c r="FJ54" s="90"/>
      <c r="FK54" s="90"/>
      <c r="FL54" s="91"/>
      <c r="FM54" s="91"/>
      <c r="FN54" s="91"/>
      <c r="FO54" s="89">
        <v>52</v>
      </c>
      <c r="FP54" s="87" t="str">
        <f t="array" ref="FP54">IFERROR(INDEX(조사표[],SMALL(IF((FT$1=조사표[개체번호])*(FW$1=조사표[줄기번호])*(FO54=조사표[개화마디]),ROW(조사표[조사일자])-ROW(생육조사!$P$2)+1),1),2),"")</f>
        <v/>
      </c>
      <c r="FQ54" s="87" t="str">
        <f t="array" ref="FQ54">IFERROR(INDEX(조사표[],SMALL(IF((FT$1=조사표[개체번호])*(FW$1=조사표[줄기번호])*(FO54=조사표[착과마디]),ROW(조사표[조사일자])-ROW(생육조사!$P$2)+1),1),2),"")</f>
        <v/>
      </c>
      <c r="FR54" s="87" t="str">
        <f t="array" ref="FR54">IFERROR(INDEX(조사표[],SMALL(IF((FT$1=조사표[개체번호])*(FW$1=조사표[줄기번호])*(FO54=조사표[열매마디]),ROW(조사표[조사일자])-ROW(생육조사!$P$2)+1),1),2),"")</f>
        <v/>
      </c>
      <c r="FS54" s="87" t="str">
        <f t="array" ref="FS54">IFERROR(INDEX(조사표[],SMALL(IF((FT$1=조사표[개체번호])*(FW$1=조사표[줄기번호])*(FO54=조사표[수확마디]),ROW(조사표[조사일자])-ROW(생육조사!$P$2)+1),1),2),"")</f>
        <v/>
      </c>
      <c r="FT54" s="90"/>
      <c r="FU54" s="90"/>
      <c r="FV54" s="91"/>
      <c r="FW54" s="91"/>
      <c r="FX54" s="91"/>
      <c r="FY54" s="89">
        <v>52</v>
      </c>
      <c r="FZ54" s="87" t="str">
        <f t="array" ref="FZ54">IFERROR(INDEX(조사표[],SMALL(IF((GD$1=조사표[개체번호])*(GG$1=조사표[줄기번호])*(FY54=조사표[개화마디]),ROW(조사표[조사일자])-ROW(생육조사!$P$2)+1),1),2),"")</f>
        <v/>
      </c>
      <c r="GA54" s="87" t="str">
        <f t="array" ref="GA54">IFERROR(INDEX(조사표[],SMALL(IF((GD$1=조사표[개체번호])*(GG$1=조사표[줄기번호])*(FY54=조사표[착과마디]),ROW(조사표[조사일자])-ROW(생육조사!$P$2)+1),1),2),"")</f>
        <v/>
      </c>
      <c r="GB54" s="87" t="str">
        <f t="array" ref="GB54">IFERROR(INDEX(조사표[],SMALL(IF((GD$1=조사표[개체번호])*(GG$1=조사표[줄기번호])*(FY54=조사표[열매마디]),ROW(조사표[조사일자])-ROW(생육조사!$P$2)+1),1),2),"")</f>
        <v/>
      </c>
      <c r="GC54" s="87" t="str">
        <f t="array" ref="GC54">IFERROR(INDEX(조사표[],SMALL(IF((GD$1=조사표[개체번호])*(GG$1=조사표[줄기번호])*(FY54=조사표[수확마디]),ROW(조사표[조사일자])-ROW(생육조사!$P$2)+1),1),2),"")</f>
        <v/>
      </c>
      <c r="GD54" s="90"/>
      <c r="GE54" s="90"/>
      <c r="GF54" s="91"/>
      <c r="GG54" s="91"/>
      <c r="GH54" s="91"/>
      <c r="GI54" s="89">
        <v>52</v>
      </c>
      <c r="GJ54" s="87" t="str">
        <f t="array" ref="GJ54">IFERROR(INDEX(조사표[],SMALL(IF((GN$1=조사표[개체번호])*(GQ$1=조사표[줄기번호])*(GI54=조사표[개화마디]),ROW(조사표[조사일자])-ROW(생육조사!$P$2)+1),1),2),"")</f>
        <v/>
      </c>
      <c r="GK54" s="87" t="str">
        <f t="array" ref="GK54">IFERROR(INDEX(조사표[],SMALL(IF((GN$1=조사표[개체번호])*(GQ$1=조사표[줄기번호])*(GI54=조사표[착과마디]),ROW(조사표[조사일자])-ROW(생육조사!$P$2)+1),1),2),"")</f>
        <v/>
      </c>
      <c r="GL54" s="87" t="str">
        <f t="array" ref="GL54">IFERROR(INDEX(조사표[],SMALL(IF((GN$1=조사표[개체번호])*(GQ$1=조사표[줄기번호])*(GI54=조사표[열매마디]),ROW(조사표[조사일자])-ROW(생육조사!$P$2)+1),1),2),"")</f>
        <v/>
      </c>
      <c r="GM54" s="87" t="str">
        <f t="array" ref="GM54">IFERROR(INDEX(조사표[],SMALL(IF((GN$1=조사표[개체번호])*(GQ$1=조사표[줄기번호])*(GI54=조사표[수확마디]),ROW(조사표[조사일자])-ROW(생육조사!$P$2)+1),1),2),"")</f>
        <v/>
      </c>
      <c r="GN54" s="90"/>
      <c r="GO54" s="90"/>
      <c r="GP54" s="91"/>
      <c r="GQ54" s="91"/>
      <c r="GR54" s="91"/>
      <c r="GS54" s="89">
        <v>52</v>
      </c>
      <c r="GT54" s="87" t="str">
        <f t="array" ref="GT54">IFERROR(INDEX(조사표[],SMALL(IF((GX$1=조사표[개체번호])*(HA$1=조사표[줄기번호])*(GS54=조사표[개화마디]),ROW(조사표[조사일자])-ROW(생육조사!$P$2)+1),1),2),"")</f>
        <v/>
      </c>
      <c r="GU54" s="87" t="str">
        <f t="array" ref="GU54">IFERROR(INDEX(조사표[],SMALL(IF((GX$1=조사표[개체번호])*(HA$1=조사표[줄기번호])*(GS54=조사표[착과마디]),ROW(조사표[조사일자])-ROW(생육조사!$P$2)+1),1),2),"")</f>
        <v/>
      </c>
      <c r="GV54" s="87" t="str">
        <f t="array" ref="GV54">IFERROR(INDEX(조사표[],SMALL(IF((GX$1=조사표[개체번호])*(HA$1=조사표[줄기번호])*(GS54=조사표[열매마디]),ROW(조사표[조사일자])-ROW(생육조사!$P$2)+1),1),2),"")</f>
        <v/>
      </c>
      <c r="GW54" s="87" t="str">
        <f t="array" ref="GW54">IFERROR(INDEX(조사표[],SMALL(IF((GX$1=조사표[개체번호])*(HA$1=조사표[줄기번호])*(GS54=조사표[수확마디]),ROW(조사표[조사일자])-ROW(생육조사!$P$2)+1),1),2),"")</f>
        <v/>
      </c>
      <c r="GX54" s="90"/>
      <c r="GY54" s="90"/>
      <c r="GZ54" s="91"/>
      <c r="HA54" s="91"/>
      <c r="HB54" s="91"/>
      <c r="HC54" s="89">
        <v>52</v>
      </c>
      <c r="HD54" s="87" t="str">
        <f t="array" ref="HD54">IFERROR(INDEX(조사표[],SMALL(IF((HH$1=조사표[개체번호])*(HK$1=조사표[줄기번호])*(HC54=조사표[개화마디]),ROW(조사표[조사일자])-ROW(생육조사!$P$2)+1),1),2),"")</f>
        <v/>
      </c>
      <c r="HE54" s="87" t="str">
        <f t="array" ref="HE54">IFERROR(INDEX(조사표[],SMALL(IF((HH$1=조사표[개체번호])*(HK$1=조사표[줄기번호])*(HC54=조사표[착과마디]),ROW(조사표[조사일자])-ROW(생육조사!$P$2)+1),1),2),"")</f>
        <v/>
      </c>
      <c r="HF54" s="87" t="str">
        <f t="array" ref="HF54">IFERROR(INDEX(조사표[],SMALL(IF((HH$1=조사표[개체번호])*(HK$1=조사표[줄기번호])*(HC54=조사표[열매마디]),ROW(조사표[조사일자])-ROW(생육조사!$P$2)+1),1),2),"")</f>
        <v/>
      </c>
      <c r="HG54" s="87" t="str">
        <f t="array" ref="HG54">IFERROR(INDEX(조사표[],SMALL(IF((HH$1=조사표[개체번호])*(HK$1=조사표[줄기번호])*(HC54=조사표[수확마디]),ROW(조사표[조사일자])-ROW(생육조사!$P$2)+1),1),2),"")</f>
        <v/>
      </c>
      <c r="HH54" s="90"/>
      <c r="HI54" s="90"/>
      <c r="HJ54" s="91"/>
      <c r="HK54" s="91"/>
      <c r="HL54" s="91"/>
      <c r="HM54" s="89">
        <v>52</v>
      </c>
      <c r="HN54" s="87" t="str">
        <f t="array" ref="HN54">IFERROR(INDEX(조사표[],SMALL(IF((HR$1=조사표[개체번호])*(HU$1=조사표[줄기번호])*(HM54=조사표[개화마디]),ROW(조사표[조사일자])-ROW(생육조사!$P$2)+1),1),2),"")</f>
        <v/>
      </c>
      <c r="HO54" s="87" t="str">
        <f t="array" ref="HO54">IFERROR(INDEX(조사표[],SMALL(IF((HR$1=조사표[개체번호])*(HU$1=조사표[줄기번호])*(HM54=조사표[착과마디]),ROW(조사표[조사일자])-ROW(생육조사!$P$2)+1),1),2),"")</f>
        <v/>
      </c>
      <c r="HP54" s="87" t="str">
        <f t="array" ref="HP54">IFERROR(INDEX(조사표[],SMALL(IF((HR$1=조사표[개체번호])*(HU$1=조사표[줄기번호])*(HM54=조사표[열매마디]),ROW(조사표[조사일자])-ROW(생육조사!$P$2)+1),1),2),"")</f>
        <v/>
      </c>
      <c r="HQ54" s="87" t="str">
        <f t="array" ref="HQ54">IFERROR(INDEX(조사표[],SMALL(IF((HR$1=조사표[개체번호])*(HU$1=조사표[줄기번호])*(HM54=조사표[수확마디]),ROW(조사표[조사일자])-ROW(생육조사!$P$2)+1),1),2),"")</f>
        <v/>
      </c>
      <c r="HR54" s="90"/>
      <c r="HS54" s="90"/>
      <c r="HT54" s="91"/>
      <c r="HU54" s="91"/>
      <c r="HV54" s="91"/>
      <c r="HW54" s="89">
        <v>52</v>
      </c>
      <c r="HX54" s="87" t="str">
        <f t="array" ref="HX54">IFERROR(INDEX(조사표[],SMALL(IF((IB$1=조사표[개체번호])*(IE$1=조사표[줄기번호])*(HW54=조사표[개화마디]),ROW(조사표[조사일자])-ROW(생육조사!$P$2)+1),1),2),"")</f>
        <v/>
      </c>
      <c r="HY54" s="87" t="str">
        <f t="array" ref="HY54">IFERROR(INDEX(조사표[],SMALL(IF((IB$1=조사표[개체번호])*(IE$1=조사표[줄기번호])*(HW54=조사표[착과마디]),ROW(조사표[조사일자])-ROW(생육조사!$P$2)+1),1),2),"")</f>
        <v/>
      </c>
      <c r="HZ54" s="87" t="str">
        <f t="array" ref="HZ54">IFERROR(INDEX(조사표[],SMALL(IF((IB$1=조사표[개체번호])*(IE$1=조사표[줄기번호])*(HW54=조사표[열매마디]),ROW(조사표[조사일자])-ROW(생육조사!$P$2)+1),1),2),"")</f>
        <v/>
      </c>
      <c r="IA54" s="87" t="str">
        <f t="array" ref="IA54">IFERROR(INDEX(조사표[],SMALL(IF((IB$1=조사표[개체번호])*(IE$1=조사표[줄기번호])*(HW54=조사표[수확마디]),ROW(조사표[조사일자])-ROW(생육조사!$P$2)+1),1),2),"")</f>
        <v/>
      </c>
      <c r="IB54" s="90"/>
      <c r="IC54" s="90"/>
      <c r="ID54" s="91"/>
      <c r="IE54" s="91"/>
      <c r="IF54" s="91"/>
      <c r="IG54" s="89">
        <v>52</v>
      </c>
      <c r="IH54" s="87" t="str">
        <f t="array" ref="IH54">IFERROR(INDEX(조사표[],SMALL(IF((IL$1=조사표[개체번호])*(IO$1=조사표[줄기번호])*(IG54=조사표[개화마디]),ROW(조사표[조사일자])-ROW(생육조사!$P$2)+1),1),2),"")</f>
        <v/>
      </c>
      <c r="II54" s="87" t="str">
        <f t="array" ref="II54">IFERROR(INDEX(조사표[],SMALL(IF((IL$1=조사표[개체번호])*(IO$1=조사표[줄기번호])*(IG54=조사표[착과마디]),ROW(조사표[조사일자])-ROW(생육조사!$P$2)+1),1),2),"")</f>
        <v/>
      </c>
      <c r="IJ54" s="87" t="str">
        <f t="array" ref="IJ54">IFERROR(INDEX(조사표[],SMALL(IF((IL$1=조사표[개체번호])*(IO$1=조사표[줄기번호])*(IG54=조사표[열매마디]),ROW(조사표[조사일자])-ROW(생육조사!$P$2)+1),1),2),"")</f>
        <v/>
      </c>
      <c r="IK54" s="87" t="str">
        <f t="array" ref="IK54">IFERROR(INDEX(조사표[],SMALL(IF((IL$1=조사표[개체번호])*(IO$1=조사표[줄기번호])*(IG54=조사표[수확마디]),ROW(조사표[조사일자])-ROW(생육조사!$P$2)+1),1),2),"")</f>
        <v/>
      </c>
      <c r="IL54" s="90"/>
      <c r="IM54" s="90"/>
      <c r="IN54" s="91"/>
      <c r="IO54" s="91"/>
      <c r="IP54" s="91"/>
      <c r="IQ54" s="89">
        <v>52</v>
      </c>
      <c r="IR54" s="87" t="str">
        <f t="array" ref="IR54">IFERROR(INDEX(조사표[],SMALL(IF((IV$1=조사표[개체번호])*(IY$1=조사표[줄기번호])*(IQ54=조사표[개화마디]),ROW(조사표[조사일자])-ROW(생육조사!$P$2)+1),1),2),"")</f>
        <v/>
      </c>
      <c r="IS54" s="87" t="str">
        <f t="array" ref="IS54">IFERROR(INDEX(조사표[],SMALL(IF((IV$1=조사표[개체번호])*(IY$1=조사표[줄기번호])*(IQ54=조사표[착과마디]),ROW(조사표[조사일자])-ROW(생육조사!$P$2)+1),1),2),"")</f>
        <v/>
      </c>
      <c r="IT54" s="87" t="str">
        <f t="array" ref="IT54">IFERROR(INDEX(조사표[],SMALL(IF((IV$1=조사표[개체번호])*(IY$1=조사표[줄기번호])*(IQ54=조사표[열매마디]),ROW(조사표[조사일자])-ROW(생육조사!$P$2)+1),1),2),"")</f>
        <v/>
      </c>
      <c r="IU54" s="87" t="str">
        <f t="array" ref="IU54">IFERROR(INDEX(조사표[],SMALL(IF((IV$1=조사표[개체번호])*(IY$1=조사표[줄기번호])*(IQ54=조사표[수확마디]),ROW(조사표[조사일자])-ROW(생육조사!$P$2)+1),1),2),"")</f>
        <v/>
      </c>
      <c r="IV54" s="90"/>
      <c r="IW54" s="90"/>
      <c r="IX54" s="91"/>
      <c r="IY54" s="91"/>
      <c r="IZ54" s="91"/>
      <c r="JA54" s="89">
        <v>52</v>
      </c>
      <c r="JB54" s="87" t="str">
        <f t="array" ref="JB54">IFERROR(INDEX(조사표[],SMALL(IF((JF$1=조사표[개체번호])*(JI$1=조사표[줄기번호])*(JA54=조사표[개화마디]),ROW(조사표[조사일자])-ROW(생육조사!$P$2)+1),1),2),"")</f>
        <v/>
      </c>
      <c r="JC54" s="87" t="str">
        <f t="array" ref="JC54">IFERROR(INDEX(조사표[],SMALL(IF((JF$1=조사표[개체번호])*(JI$1=조사표[줄기번호])*(JA54=조사표[착과마디]),ROW(조사표[조사일자])-ROW(생육조사!$P$2)+1),1),2),"")</f>
        <v/>
      </c>
      <c r="JD54" s="87" t="str">
        <f t="array" ref="JD54">IFERROR(INDEX(조사표[],SMALL(IF((JF$1=조사표[개체번호])*(JI$1=조사표[줄기번호])*(JA54=조사표[열매마디]),ROW(조사표[조사일자])-ROW(생육조사!$P$2)+1),1),2),"")</f>
        <v/>
      </c>
      <c r="JE54" s="87" t="str">
        <f t="array" ref="JE54">IFERROR(INDEX(조사표[],SMALL(IF((JF$1=조사표[개체번호])*(JI$1=조사표[줄기번호])*(JA54=조사표[수확마디]),ROW(조사표[조사일자])-ROW(생육조사!$P$2)+1),1),2),"")</f>
        <v/>
      </c>
      <c r="JF54" s="90"/>
      <c r="JG54" s="90"/>
      <c r="JH54" s="91"/>
      <c r="JI54" s="91"/>
      <c r="JJ54" s="91"/>
      <c r="JK54" s="89">
        <v>52</v>
      </c>
      <c r="JL54" s="87" t="str">
        <f t="array" ref="JL54">IFERROR(INDEX(조사표[],SMALL(IF((JP$1=조사표[개체번호])*(JS$1=조사표[줄기번호])*(JK54=조사표[개화마디]),ROW(조사표[조사일자])-ROW(생육조사!$P$2)+1),1),2),"")</f>
        <v/>
      </c>
      <c r="JM54" s="87" t="str">
        <f t="array" ref="JM54">IFERROR(INDEX(조사표[],SMALL(IF((JP$1=조사표[개체번호])*(JS$1=조사표[줄기번호])*(JK54=조사표[착과마디]),ROW(조사표[조사일자])-ROW(생육조사!$P$2)+1),1),2),"")</f>
        <v/>
      </c>
      <c r="JN54" s="87" t="str">
        <f t="array" ref="JN54">IFERROR(INDEX(조사표[],SMALL(IF((JP$1=조사표[개체번호])*(JS$1=조사표[줄기번호])*(JK54=조사표[열매마디]),ROW(조사표[조사일자])-ROW(생육조사!$P$2)+1),1),2),"")</f>
        <v/>
      </c>
      <c r="JO54" s="87" t="str">
        <f t="array" ref="JO54">IFERROR(INDEX(조사표[],SMALL(IF((JP$1=조사표[개체번호])*(JS$1=조사표[줄기번호])*(JK54=조사표[수확마디]),ROW(조사표[조사일자])-ROW(생육조사!$P$2)+1),1),2),"")</f>
        <v/>
      </c>
      <c r="JP54" s="90"/>
      <c r="JQ54" s="90"/>
      <c r="JR54" s="91"/>
      <c r="JS54" s="91"/>
      <c r="JT54" s="91"/>
      <c r="JU54" s="89">
        <v>52</v>
      </c>
      <c r="JV54" s="87" t="str">
        <f t="array" ref="JV54">IFERROR(INDEX(조사표[],SMALL(IF((JZ$1=조사표[개체번호])*(KC$1=조사표[줄기번호])*(JU54=조사표[개화마디]),ROW(조사표[조사일자])-ROW(생육조사!$P$2)+1),1),2),"")</f>
        <v/>
      </c>
      <c r="JW54" s="87" t="str">
        <f t="array" ref="JW54">IFERROR(INDEX(조사표[],SMALL(IF((JZ$1=조사표[개체번호])*(KC$1=조사표[줄기번호])*(JU54=조사표[착과마디]),ROW(조사표[조사일자])-ROW(생육조사!$P$2)+1),1),2),"")</f>
        <v/>
      </c>
      <c r="JX54" s="87" t="str">
        <f t="array" ref="JX54">IFERROR(INDEX(조사표[],SMALL(IF((JZ$1=조사표[개체번호])*(KC$1=조사표[줄기번호])*(JU54=조사표[열매마디]),ROW(조사표[조사일자])-ROW(생육조사!$P$2)+1),1),2),"")</f>
        <v/>
      </c>
      <c r="JY54" s="87" t="str">
        <f t="array" ref="JY54">IFERROR(INDEX(조사표[],SMALL(IF((JZ$1=조사표[개체번호])*(KC$1=조사표[줄기번호])*(JU54=조사표[수확마디]),ROW(조사표[조사일자])-ROW(생육조사!$P$2)+1),1),2),"")</f>
        <v/>
      </c>
      <c r="JZ54" s="90"/>
      <c r="KA54" s="90"/>
      <c r="KB54" s="91"/>
      <c r="KC54" s="91"/>
      <c r="KD54" s="91"/>
      <c r="KE54" s="89">
        <v>52</v>
      </c>
      <c r="KF54" s="87" t="str">
        <f t="array" ref="KF54">IFERROR(INDEX(조사표[],SMALL(IF((KJ$1=조사표[개체번호])*(KM$1=조사표[줄기번호])*(KE54=조사표[개화마디]),ROW(조사표[조사일자])-ROW(생육조사!$P$2)+1),1),2),"")</f>
        <v/>
      </c>
      <c r="KG54" s="87" t="str">
        <f t="array" ref="KG54">IFERROR(INDEX(조사표[],SMALL(IF((KJ$1=조사표[개체번호])*(KM$1=조사표[줄기번호])*(KE54=조사표[착과마디]),ROW(조사표[조사일자])-ROW(생육조사!$P$2)+1),1),2),"")</f>
        <v/>
      </c>
      <c r="KH54" s="87" t="str">
        <f t="array" ref="KH54">IFERROR(INDEX(조사표[],SMALL(IF((KJ$1=조사표[개체번호])*(KM$1=조사표[줄기번호])*(KE54=조사표[열매마디]),ROW(조사표[조사일자])-ROW(생육조사!$P$2)+1),1),2),"")</f>
        <v/>
      </c>
      <c r="KI54" s="87" t="str">
        <f t="array" ref="KI54">IFERROR(INDEX(조사표[],SMALL(IF((KJ$1=조사표[개체번호])*(KM$1=조사표[줄기번호])*(KE54=조사표[수확마디]),ROW(조사표[조사일자])-ROW(생육조사!$P$2)+1),1),2),"")</f>
        <v/>
      </c>
      <c r="KJ54" s="90"/>
      <c r="KK54" s="90"/>
      <c r="KL54" s="91"/>
      <c r="KM54" s="91"/>
      <c r="KN54" s="91"/>
    </row>
    <row r="55" spans="1:300">
      <c r="A55" s="16">
        <v>53</v>
      </c>
      <c r="B55" s="6" t="str">
        <f t="array" ref="B55">IFERROR(INDEX(조사표[],SMALL(IF((F$1=조사표[개체번호])*(I$1=조사표[줄기번호])*(A55=조사표[개화마디]),ROW(조사표[조사일자])-ROW(생육조사!$P$2)+1),1),2),"")</f>
        <v/>
      </c>
      <c r="C55" s="6" t="str">
        <f t="array" ref="C55">IFERROR(INDEX(조사표[],SMALL(IF((F$1=조사표[개체번호])*(I$1=조사표[줄기번호])*(A55=조사표[착과마디]),ROW(조사표[조사일자])-ROW(생육조사!$P$2)+1),1),2),"")</f>
        <v/>
      </c>
      <c r="D55" s="6" t="str">
        <f t="array" ref="D55">IFERROR(INDEX(조사표[],SMALL(IF((F$1=조사표[개체번호])*(I$1=조사표[줄기번호])*(A55=조사표[열매마디]),ROW(조사표[조사일자])-ROW(생육조사!$P$2)+1),1),2),"")</f>
        <v/>
      </c>
      <c r="E55" s="6" t="str">
        <f t="array" ref="E55">IFERROR(INDEX(조사표[],SMALL(IF((F$1=조사표[개체번호])*(I$1=조사표[줄기번호])*(A55=조사표[수확마디]),ROW(조사표[조사일자])-ROW(생육조사!$P$2)+1),1),2),"")</f>
        <v/>
      </c>
      <c r="F55" s="19"/>
      <c r="G55" s="19"/>
      <c r="H55" s="20"/>
      <c r="I55" s="20"/>
      <c r="J55" s="20"/>
      <c r="K55" s="16">
        <v>53</v>
      </c>
      <c r="L55" s="6" t="str">
        <f t="array" ref="L55">IFERROR(INDEX(조사표[],SMALL(IF((P$1=조사표[개체번호])*(S$1=조사표[줄기번호])*(K55=조사표[개화마디]),ROW(조사표[조사일자])-ROW(생육조사!$P$2)+1),1),2),"")</f>
        <v/>
      </c>
      <c r="M55" s="6" t="str">
        <f t="array" ref="M55">IFERROR(INDEX(조사표[],SMALL(IF((P$1=조사표[개체번호])*(S$1=조사표[줄기번호])*(K55=조사표[착과마디]),ROW(조사표[조사일자])-ROW(생육조사!$P$2)+1),1),2),"")</f>
        <v/>
      </c>
      <c r="N55" s="6" t="str">
        <f t="array" ref="N55">IFERROR(INDEX(조사표[],SMALL(IF((P$1=조사표[개체번호])*(S$1=조사표[줄기번호])*(K55=조사표[열매마디]),ROW(조사표[조사일자])-ROW(생육조사!$P$2)+1),1),2),"")</f>
        <v/>
      </c>
      <c r="O55" s="6" t="str">
        <f t="array" ref="O55">IFERROR(INDEX(조사표[],SMALL(IF((P$1=조사표[개체번호])*(S$1=조사표[줄기번호])*(K55=조사표[수확마디]),ROW(조사표[조사일자])-ROW(생육조사!$P$2)+1),1),2),"")</f>
        <v/>
      </c>
      <c r="P55" s="19"/>
      <c r="Q55" s="19"/>
      <c r="R55" s="20"/>
      <c r="S55" s="20"/>
      <c r="T55" s="20"/>
      <c r="U55" s="89">
        <v>53</v>
      </c>
      <c r="V55" s="87" t="str">
        <f t="array" ref="V55">IFERROR(INDEX(조사표[],SMALL(IF((Z$1=조사표[개체번호])*(AC$1=조사표[줄기번호])*(U55=조사표[개화마디]),ROW(조사표[조사일자])-ROW(생육조사!$P$2)+1),1),2),"")</f>
        <v/>
      </c>
      <c r="W55" s="87" t="str">
        <f t="array" ref="W55">IFERROR(INDEX(조사표[],SMALL(IF((Z$1=조사표[개체번호])*(AC$1=조사표[줄기번호])*(U55=조사표[착과마디]),ROW(조사표[조사일자])-ROW(생육조사!$P$2)+1),1),2),"")</f>
        <v/>
      </c>
      <c r="X55" s="87" t="str">
        <f t="array" ref="X55">IFERROR(INDEX(조사표[],SMALL(IF((Z$1=조사표[개체번호])*(AC$1=조사표[줄기번호])*(U55=조사표[열매마디]),ROW(조사표[조사일자])-ROW(생육조사!$P$2)+1),1),2),"")</f>
        <v/>
      </c>
      <c r="Y55" s="87" t="str">
        <f t="array" ref="Y55">IFERROR(INDEX(조사표[],SMALL(IF((Z$1=조사표[개체번호])*(AC$1=조사표[줄기번호])*(U55=조사표[수확마디]),ROW(조사표[조사일자])-ROW(생육조사!$P$2)+1),1),2),"")</f>
        <v/>
      </c>
      <c r="Z55" s="90"/>
      <c r="AA55" s="90"/>
      <c r="AB55" s="91"/>
      <c r="AC55" s="91"/>
      <c r="AD55" s="91"/>
      <c r="AE55" s="89">
        <v>53</v>
      </c>
      <c r="AF55" s="87" t="str">
        <f t="array" ref="AF55">IFERROR(INDEX(조사표[],SMALL(IF((AJ$1=조사표[개체번호])*(AM$1=조사표[줄기번호])*(AE55=조사표[개화마디]),ROW(조사표[조사일자])-ROW(생육조사!$P$2)+1),1),2),"")</f>
        <v/>
      </c>
      <c r="AG55" s="87" t="str">
        <f t="array" ref="AG55">IFERROR(INDEX(조사표[],SMALL(IF((AJ$1=조사표[개체번호])*(AM$1=조사표[줄기번호])*(AE55=조사표[착과마디]),ROW(조사표[조사일자])-ROW(생육조사!$P$2)+1),1),2),"")</f>
        <v/>
      </c>
      <c r="AH55" s="87" t="str">
        <f t="array" ref="AH55">IFERROR(INDEX(조사표[],SMALL(IF((AJ$1=조사표[개체번호])*(AM$1=조사표[줄기번호])*(AE55=조사표[열매마디]),ROW(조사표[조사일자])-ROW(생육조사!$P$2)+1),1),2),"")</f>
        <v/>
      </c>
      <c r="AI55" s="87" t="str">
        <f t="array" ref="AI55">IFERROR(INDEX(조사표[],SMALL(IF((AJ$1=조사표[개체번호])*(AM$1=조사표[줄기번호])*(AE55=조사표[수확마디]),ROW(조사표[조사일자])-ROW(생육조사!$P$2)+1),1),2),"")</f>
        <v/>
      </c>
      <c r="AJ55" s="90"/>
      <c r="AK55" s="90"/>
      <c r="AL55" s="91"/>
      <c r="AM55" s="91"/>
      <c r="AN55" s="91"/>
      <c r="AO55" s="89">
        <v>53</v>
      </c>
      <c r="AP55" s="87" t="str">
        <f t="array" ref="AP55">IFERROR(INDEX(조사표[],SMALL(IF((AT$1=조사표[개체번호])*(AW$1=조사표[줄기번호])*(AO55=조사표[개화마디]),ROW(조사표[조사일자])-ROW(생육조사!$P$2)+1),1),2),"")</f>
        <v/>
      </c>
      <c r="AQ55" s="87" t="str">
        <f t="array" ref="AQ55">IFERROR(INDEX(조사표[],SMALL(IF((AT$1=조사표[개체번호])*(AW$1=조사표[줄기번호])*(AO55=조사표[착과마디]),ROW(조사표[조사일자])-ROW(생육조사!$P$2)+1),1),2),"")</f>
        <v/>
      </c>
      <c r="AR55" s="87" t="str">
        <f t="array" ref="AR55">IFERROR(INDEX(조사표[],SMALL(IF((AT$1=조사표[개체번호])*(AW$1=조사표[줄기번호])*(AO55=조사표[열매마디]),ROW(조사표[조사일자])-ROW(생육조사!$P$2)+1),1),2),"")</f>
        <v/>
      </c>
      <c r="AS55" s="87" t="str">
        <f t="array" ref="AS55">IFERROR(INDEX(조사표[],SMALL(IF((AT$1=조사표[개체번호])*(AW$1=조사표[줄기번호])*(AO55=조사표[수확마디]),ROW(조사표[조사일자])-ROW(생육조사!$P$2)+1),1),2),"")</f>
        <v/>
      </c>
      <c r="AT55" s="90"/>
      <c r="AU55" s="90"/>
      <c r="AV55" s="91"/>
      <c r="AW55" s="91"/>
      <c r="AX55" s="91"/>
      <c r="AY55" s="89">
        <v>53</v>
      </c>
      <c r="AZ55" s="87" t="str">
        <f t="array" ref="AZ55">IFERROR(INDEX(조사표[],SMALL(IF((BD$1=조사표[개체번호])*(BG$1=조사표[줄기번호])*(AY55=조사표[개화마디]),ROW(조사표[조사일자])-ROW(생육조사!$P$2)+1),1),2),"")</f>
        <v/>
      </c>
      <c r="BA55" s="87" t="str">
        <f t="array" ref="BA55">IFERROR(INDEX(조사표[],SMALL(IF((BD$1=조사표[개체번호])*(BG$1=조사표[줄기번호])*(AY55=조사표[착과마디]),ROW(조사표[조사일자])-ROW(생육조사!$P$2)+1),1),2),"")</f>
        <v/>
      </c>
      <c r="BB55" s="87" t="str">
        <f t="array" ref="BB55">IFERROR(INDEX(조사표[],SMALL(IF((BD$1=조사표[개체번호])*(BG$1=조사표[줄기번호])*(AY55=조사표[열매마디]),ROW(조사표[조사일자])-ROW(생육조사!$P$2)+1),1),2),"")</f>
        <v/>
      </c>
      <c r="BC55" s="87" t="str">
        <f t="array" ref="BC55">IFERROR(INDEX(조사표[],SMALL(IF((BD$1=조사표[개체번호])*(BG$1=조사표[줄기번호])*(AY55=조사표[수확마디]),ROW(조사표[조사일자])-ROW(생육조사!$P$2)+1),1),2),"")</f>
        <v/>
      </c>
      <c r="BD55" s="90"/>
      <c r="BE55" s="90"/>
      <c r="BF55" s="91"/>
      <c r="BG55" s="91"/>
      <c r="BH55" s="91"/>
      <c r="BI55" s="89">
        <v>53</v>
      </c>
      <c r="BJ55" s="87" t="str">
        <f t="array" ref="BJ55">IFERROR(INDEX(조사표[],SMALL(IF((BN$1=조사표[개체번호])*(BQ$1=조사표[줄기번호])*(BI55=조사표[개화마디]),ROW(조사표[조사일자])-ROW(생육조사!$P$2)+1),1),2),"")</f>
        <v/>
      </c>
      <c r="BK55" s="87" t="str">
        <f t="array" ref="BK55">IFERROR(INDEX(조사표[],SMALL(IF((BN$1=조사표[개체번호])*(BQ$1=조사표[줄기번호])*(BI55=조사표[착과마디]),ROW(조사표[조사일자])-ROW(생육조사!$P$2)+1),1),2),"")</f>
        <v/>
      </c>
      <c r="BL55" s="87" t="str">
        <f t="array" ref="BL55">IFERROR(INDEX(조사표[],SMALL(IF((BN$1=조사표[개체번호])*(BQ$1=조사표[줄기번호])*(BI55=조사표[열매마디]),ROW(조사표[조사일자])-ROW(생육조사!$P$2)+1),1),2),"")</f>
        <v/>
      </c>
      <c r="BM55" s="87" t="str">
        <f t="array" ref="BM55">IFERROR(INDEX(조사표[],SMALL(IF((BN$1=조사표[개체번호])*(BQ$1=조사표[줄기번호])*(BI55=조사표[수확마디]),ROW(조사표[조사일자])-ROW(생육조사!$P$2)+1),1),2),"")</f>
        <v/>
      </c>
      <c r="BN55" s="90"/>
      <c r="BO55" s="90"/>
      <c r="BP55" s="91"/>
      <c r="BQ55" s="91"/>
      <c r="BR55" s="91"/>
      <c r="BS55" s="89">
        <v>53</v>
      </c>
      <c r="BT55" s="87" t="str">
        <f t="array" ref="BT55">IFERROR(INDEX(조사표[],SMALL(IF((BX$1=조사표[개체번호])*(CA$1=조사표[줄기번호])*(BS55=조사표[개화마디]),ROW(조사표[조사일자])-ROW(생육조사!$P$2)+1),1),2),"")</f>
        <v/>
      </c>
      <c r="BU55" s="87" t="str">
        <f t="array" ref="BU55">IFERROR(INDEX(조사표[],SMALL(IF((BX$1=조사표[개체번호])*(CA$1=조사표[줄기번호])*(BS55=조사표[착과마디]),ROW(조사표[조사일자])-ROW(생육조사!$P$2)+1),1),2),"")</f>
        <v/>
      </c>
      <c r="BV55" s="87" t="str">
        <f t="array" ref="BV55">IFERROR(INDEX(조사표[],SMALL(IF((BX$1=조사표[개체번호])*(CA$1=조사표[줄기번호])*(BS55=조사표[열매마디]),ROW(조사표[조사일자])-ROW(생육조사!$P$2)+1),1),2),"")</f>
        <v/>
      </c>
      <c r="BW55" s="87" t="str">
        <f t="array" ref="BW55">IFERROR(INDEX(조사표[],SMALL(IF((BX$1=조사표[개체번호])*(CA$1=조사표[줄기번호])*(BS55=조사표[수확마디]),ROW(조사표[조사일자])-ROW(생육조사!$P$2)+1),1),2),"")</f>
        <v/>
      </c>
      <c r="BX55" s="90"/>
      <c r="BY55" s="90"/>
      <c r="BZ55" s="91"/>
      <c r="CA55" s="91"/>
      <c r="CB55" s="91"/>
      <c r="CC55" s="89">
        <v>53</v>
      </c>
      <c r="CD55" s="87" t="str">
        <f t="array" ref="CD55">IFERROR(INDEX(조사표[],SMALL(IF((CH$1=조사표[개체번호])*(CK$1=조사표[줄기번호])*(CC55=조사표[개화마디]),ROW(조사표[조사일자])-ROW(생육조사!$P$2)+1),1),2),"")</f>
        <v/>
      </c>
      <c r="CE55" s="87" t="str">
        <f t="array" ref="CE55">IFERROR(INDEX(조사표[],SMALL(IF((CH$1=조사표[개체번호])*(CK$1=조사표[줄기번호])*(CC55=조사표[착과마디]),ROW(조사표[조사일자])-ROW(생육조사!$P$2)+1),1),2),"")</f>
        <v/>
      </c>
      <c r="CF55" s="87" t="str">
        <f t="array" ref="CF55">IFERROR(INDEX(조사표[],SMALL(IF((CH$1=조사표[개체번호])*(CK$1=조사표[줄기번호])*(CC55=조사표[열매마디]),ROW(조사표[조사일자])-ROW(생육조사!$P$2)+1),1),2),"")</f>
        <v/>
      </c>
      <c r="CG55" s="87" t="str">
        <f t="array" ref="CG55">IFERROR(INDEX(조사표[],SMALL(IF((CH$1=조사표[개체번호])*(CK$1=조사표[줄기번호])*(CC55=조사표[수확마디]),ROW(조사표[조사일자])-ROW(생육조사!$P$2)+1),1),2),"")</f>
        <v/>
      </c>
      <c r="CH55" s="90"/>
      <c r="CI55" s="90"/>
      <c r="CJ55" s="91"/>
      <c r="CK55" s="91"/>
      <c r="CL55" s="91"/>
      <c r="CM55" s="89">
        <v>53</v>
      </c>
      <c r="CN55" s="87" t="str">
        <f t="array" ref="CN55">IFERROR(INDEX(조사표[],SMALL(IF((CR$1=조사표[개체번호])*(CU$1=조사표[줄기번호])*(CM55=조사표[개화마디]),ROW(조사표[조사일자])-ROW(생육조사!$P$2)+1),1),2),"")</f>
        <v/>
      </c>
      <c r="CO55" s="87" t="str">
        <f t="array" ref="CO55">IFERROR(INDEX(조사표[],SMALL(IF((CR$1=조사표[개체번호])*(CU$1=조사표[줄기번호])*(CM55=조사표[착과마디]),ROW(조사표[조사일자])-ROW(생육조사!$P$2)+1),1),2),"")</f>
        <v/>
      </c>
      <c r="CP55" s="87" t="str">
        <f t="array" ref="CP55">IFERROR(INDEX(조사표[],SMALL(IF((CR$1=조사표[개체번호])*(CU$1=조사표[줄기번호])*(CM55=조사표[열매마디]),ROW(조사표[조사일자])-ROW(생육조사!$P$2)+1),1),2),"")</f>
        <v/>
      </c>
      <c r="CQ55" s="87" t="str">
        <f t="array" ref="CQ55">IFERROR(INDEX(조사표[],SMALL(IF((CR$1=조사표[개체번호])*(CU$1=조사표[줄기번호])*(CM55=조사표[수확마디]),ROW(조사표[조사일자])-ROW(생육조사!$P$2)+1),1),2),"")</f>
        <v/>
      </c>
      <c r="CR55" s="90"/>
      <c r="CS55" s="90"/>
      <c r="CT55" s="91"/>
      <c r="CU55" s="91"/>
      <c r="CV55" s="91"/>
      <c r="CW55" s="89">
        <v>53</v>
      </c>
      <c r="CX55" s="87" t="str">
        <f t="array" ref="CX55">IFERROR(INDEX(조사표[],SMALL(IF((DB$1=조사표[개체번호])*(DE$1=조사표[줄기번호])*(CW55=조사표[개화마디]),ROW(조사표[조사일자])-ROW(생육조사!$P$2)+1),1),2),"")</f>
        <v/>
      </c>
      <c r="CY55" s="87" t="str">
        <f t="array" ref="CY55">IFERROR(INDEX(조사표[],SMALL(IF((DB$1=조사표[개체번호])*(DE$1=조사표[줄기번호])*(CW55=조사표[착과마디]),ROW(조사표[조사일자])-ROW(생육조사!$P$2)+1),1),2),"")</f>
        <v/>
      </c>
      <c r="CZ55" s="87" t="str">
        <f t="array" ref="CZ55">IFERROR(INDEX(조사표[],SMALL(IF((DB$1=조사표[개체번호])*(DE$1=조사표[줄기번호])*(CW55=조사표[열매마디]),ROW(조사표[조사일자])-ROW(생육조사!$P$2)+1),1),2),"")</f>
        <v/>
      </c>
      <c r="DA55" s="87" t="str">
        <f t="array" ref="DA55">IFERROR(INDEX(조사표[],SMALL(IF((DB$1=조사표[개체번호])*(DE$1=조사표[줄기번호])*(CW55=조사표[수확마디]),ROW(조사표[조사일자])-ROW(생육조사!$P$2)+1),1),2),"")</f>
        <v/>
      </c>
      <c r="DB55" s="90"/>
      <c r="DC55" s="90"/>
      <c r="DD55" s="91"/>
      <c r="DE55" s="91"/>
      <c r="DF55" s="91"/>
      <c r="DG55" s="89">
        <v>53</v>
      </c>
      <c r="DH55" s="87" t="str">
        <f t="array" ref="DH55">IFERROR(INDEX(조사표[],SMALL(IF((DL$1=조사표[개체번호])*(DO$1=조사표[줄기번호])*(DG55=조사표[개화마디]),ROW(조사표[조사일자])-ROW(생육조사!$P$2)+1),1),2),"")</f>
        <v/>
      </c>
      <c r="DI55" s="87" t="str">
        <f t="array" ref="DI55">IFERROR(INDEX(조사표[],SMALL(IF((DL$1=조사표[개체번호])*(DO$1=조사표[줄기번호])*(DG55=조사표[착과마디]),ROW(조사표[조사일자])-ROW(생육조사!$P$2)+1),1),2),"")</f>
        <v/>
      </c>
      <c r="DJ55" s="87" t="str">
        <f t="array" ref="DJ55">IFERROR(INDEX(조사표[],SMALL(IF((DL$1=조사표[개체번호])*(DO$1=조사표[줄기번호])*(DG55=조사표[열매마디]),ROW(조사표[조사일자])-ROW(생육조사!$P$2)+1),1),2),"")</f>
        <v/>
      </c>
      <c r="DK55" s="87" t="str">
        <f t="array" ref="DK55">IFERROR(INDEX(조사표[],SMALL(IF((DL$1=조사표[개체번호])*(DO$1=조사표[줄기번호])*(DG55=조사표[수확마디]),ROW(조사표[조사일자])-ROW(생육조사!$P$2)+1),1),2),"")</f>
        <v/>
      </c>
      <c r="DL55" s="90"/>
      <c r="DM55" s="90"/>
      <c r="DN55" s="91"/>
      <c r="DO55" s="91"/>
      <c r="DP55" s="91"/>
      <c r="DQ55" s="89">
        <v>53</v>
      </c>
      <c r="DR55" s="87" t="str">
        <f t="array" ref="DR55">IFERROR(INDEX(조사표[],SMALL(IF((DV$1=조사표[개체번호])*(DY$1=조사표[줄기번호])*(DQ55=조사표[개화마디]),ROW(조사표[조사일자])-ROW(생육조사!$P$2)+1),1),2),"")</f>
        <v/>
      </c>
      <c r="DS55" s="87" t="str">
        <f t="array" ref="DS55">IFERROR(INDEX(조사표[],SMALL(IF((DV$1=조사표[개체번호])*(DY$1=조사표[줄기번호])*(DQ55=조사표[착과마디]),ROW(조사표[조사일자])-ROW(생육조사!$P$2)+1),1),2),"")</f>
        <v/>
      </c>
      <c r="DT55" s="87" t="str">
        <f t="array" ref="DT55">IFERROR(INDEX(조사표[],SMALL(IF((DV$1=조사표[개체번호])*(DY$1=조사표[줄기번호])*(DQ55=조사표[열매마디]),ROW(조사표[조사일자])-ROW(생육조사!$P$2)+1),1),2),"")</f>
        <v/>
      </c>
      <c r="DU55" s="87" t="str">
        <f t="array" ref="DU55">IFERROR(INDEX(조사표[],SMALL(IF((DV$1=조사표[개체번호])*(DY$1=조사표[줄기번호])*(DQ55=조사표[수확마디]),ROW(조사표[조사일자])-ROW(생육조사!$P$2)+1),1),2),"")</f>
        <v/>
      </c>
      <c r="DV55" s="90"/>
      <c r="DW55" s="90"/>
      <c r="DX55" s="91"/>
      <c r="DY55" s="91"/>
      <c r="DZ55" s="91"/>
      <c r="EA55" s="89">
        <v>53</v>
      </c>
      <c r="EB55" s="87" t="str">
        <f t="array" ref="EB55">IFERROR(INDEX(조사표[],SMALL(IF((EF$1=조사표[개체번호])*(EI$1=조사표[줄기번호])*(EA55=조사표[개화마디]),ROW(조사표[조사일자])-ROW(생육조사!$P$2)+1),1),2),"")</f>
        <v/>
      </c>
      <c r="EC55" s="87" t="str">
        <f t="array" ref="EC55">IFERROR(INDEX(조사표[],SMALL(IF((EF$1=조사표[개체번호])*(EI$1=조사표[줄기번호])*(EA55=조사표[착과마디]),ROW(조사표[조사일자])-ROW(생육조사!$P$2)+1),1),2),"")</f>
        <v/>
      </c>
      <c r="ED55" s="87" t="str">
        <f t="array" ref="ED55">IFERROR(INDEX(조사표[],SMALL(IF((EF$1=조사표[개체번호])*(EI$1=조사표[줄기번호])*(EA55=조사표[열매마디]),ROW(조사표[조사일자])-ROW(생육조사!$P$2)+1),1),2),"")</f>
        <v/>
      </c>
      <c r="EE55" s="87" t="str">
        <f t="array" ref="EE55">IFERROR(INDEX(조사표[],SMALL(IF((EF$1=조사표[개체번호])*(EI$1=조사표[줄기번호])*(EA55=조사표[수확마디]),ROW(조사표[조사일자])-ROW(생육조사!$P$2)+1),1),2),"")</f>
        <v/>
      </c>
      <c r="EF55" s="90"/>
      <c r="EG55" s="90"/>
      <c r="EH55" s="91"/>
      <c r="EI55" s="91"/>
      <c r="EJ55" s="91"/>
      <c r="EK55" s="89">
        <v>53</v>
      </c>
      <c r="EL55" s="87" t="str">
        <f t="array" ref="EL55">IFERROR(INDEX(조사표[],SMALL(IF((EP$1=조사표[개체번호])*(ES$1=조사표[줄기번호])*(EK55=조사표[개화마디]),ROW(조사표[조사일자])-ROW(생육조사!$P$2)+1),1),2),"")</f>
        <v/>
      </c>
      <c r="EM55" s="87" t="str">
        <f t="array" ref="EM55">IFERROR(INDEX(조사표[],SMALL(IF((EP$1=조사표[개체번호])*(ES$1=조사표[줄기번호])*(EK55=조사표[착과마디]),ROW(조사표[조사일자])-ROW(생육조사!$P$2)+1),1),2),"")</f>
        <v/>
      </c>
      <c r="EN55" s="87" t="str">
        <f t="array" ref="EN55">IFERROR(INDEX(조사표[],SMALL(IF((EP$1=조사표[개체번호])*(ES$1=조사표[줄기번호])*(EK55=조사표[열매마디]),ROW(조사표[조사일자])-ROW(생육조사!$P$2)+1),1),2),"")</f>
        <v/>
      </c>
      <c r="EO55" s="87" t="str">
        <f t="array" ref="EO55">IFERROR(INDEX(조사표[],SMALL(IF((EP$1=조사표[개체번호])*(ES$1=조사표[줄기번호])*(EK55=조사표[수확마디]),ROW(조사표[조사일자])-ROW(생육조사!$P$2)+1),1),2),"")</f>
        <v/>
      </c>
      <c r="EP55" s="90"/>
      <c r="EQ55" s="90"/>
      <c r="ER55" s="91"/>
      <c r="ES55" s="91"/>
      <c r="ET55" s="91"/>
      <c r="EU55" s="89">
        <v>53</v>
      </c>
      <c r="EV55" s="87" t="str">
        <f t="array" ref="EV55">IFERROR(INDEX(조사표[],SMALL(IF((EZ$1=조사표[개체번호])*(FC$1=조사표[줄기번호])*(EU55=조사표[개화마디]),ROW(조사표[조사일자])-ROW(생육조사!$P$2)+1),1),2),"")</f>
        <v/>
      </c>
      <c r="EW55" s="87" t="str">
        <f t="array" ref="EW55">IFERROR(INDEX(조사표[],SMALL(IF((EZ$1=조사표[개체번호])*(FC$1=조사표[줄기번호])*(EU55=조사표[착과마디]),ROW(조사표[조사일자])-ROW(생육조사!$P$2)+1),1),2),"")</f>
        <v/>
      </c>
      <c r="EX55" s="87" t="str">
        <f t="array" ref="EX55">IFERROR(INDEX(조사표[],SMALL(IF((EZ$1=조사표[개체번호])*(FC$1=조사표[줄기번호])*(EU55=조사표[열매마디]),ROW(조사표[조사일자])-ROW(생육조사!$P$2)+1),1),2),"")</f>
        <v/>
      </c>
      <c r="EY55" s="87" t="str">
        <f t="array" ref="EY55">IFERROR(INDEX(조사표[],SMALL(IF((EZ$1=조사표[개체번호])*(FC$1=조사표[줄기번호])*(EU55=조사표[수확마디]),ROW(조사표[조사일자])-ROW(생육조사!$P$2)+1),1),2),"")</f>
        <v/>
      </c>
      <c r="EZ55" s="90"/>
      <c r="FA55" s="90"/>
      <c r="FB55" s="91"/>
      <c r="FC55" s="91"/>
      <c r="FD55" s="91"/>
      <c r="FE55" s="89">
        <v>53</v>
      </c>
      <c r="FF55" s="87" t="str">
        <f t="array" ref="FF55">IFERROR(INDEX(조사표[],SMALL(IF((FJ$1=조사표[개체번호])*(FM$1=조사표[줄기번호])*(FE55=조사표[개화마디]),ROW(조사표[조사일자])-ROW(생육조사!$P$2)+1),1),2),"")</f>
        <v/>
      </c>
      <c r="FG55" s="87" t="str">
        <f t="array" ref="FG55">IFERROR(INDEX(조사표[],SMALL(IF((FJ$1=조사표[개체번호])*(FM$1=조사표[줄기번호])*(FE55=조사표[착과마디]),ROW(조사표[조사일자])-ROW(생육조사!$P$2)+1),1),2),"")</f>
        <v/>
      </c>
      <c r="FH55" s="87" t="str">
        <f t="array" ref="FH55">IFERROR(INDEX(조사표[],SMALL(IF((FJ$1=조사표[개체번호])*(FM$1=조사표[줄기번호])*(FE55=조사표[열매마디]),ROW(조사표[조사일자])-ROW(생육조사!$P$2)+1),1),2),"")</f>
        <v/>
      </c>
      <c r="FI55" s="87" t="str">
        <f t="array" ref="FI55">IFERROR(INDEX(조사표[],SMALL(IF((FJ$1=조사표[개체번호])*(FM$1=조사표[줄기번호])*(FE55=조사표[수확마디]),ROW(조사표[조사일자])-ROW(생육조사!$P$2)+1),1),2),"")</f>
        <v/>
      </c>
      <c r="FJ55" s="90"/>
      <c r="FK55" s="90"/>
      <c r="FL55" s="91"/>
      <c r="FM55" s="91"/>
      <c r="FN55" s="91"/>
      <c r="FO55" s="89">
        <v>53</v>
      </c>
      <c r="FP55" s="87" t="str">
        <f t="array" ref="FP55">IFERROR(INDEX(조사표[],SMALL(IF((FT$1=조사표[개체번호])*(FW$1=조사표[줄기번호])*(FO55=조사표[개화마디]),ROW(조사표[조사일자])-ROW(생육조사!$P$2)+1),1),2),"")</f>
        <v/>
      </c>
      <c r="FQ55" s="87" t="str">
        <f t="array" ref="FQ55">IFERROR(INDEX(조사표[],SMALL(IF((FT$1=조사표[개체번호])*(FW$1=조사표[줄기번호])*(FO55=조사표[착과마디]),ROW(조사표[조사일자])-ROW(생육조사!$P$2)+1),1),2),"")</f>
        <v/>
      </c>
      <c r="FR55" s="87" t="str">
        <f t="array" ref="FR55">IFERROR(INDEX(조사표[],SMALL(IF((FT$1=조사표[개체번호])*(FW$1=조사표[줄기번호])*(FO55=조사표[열매마디]),ROW(조사표[조사일자])-ROW(생육조사!$P$2)+1),1),2),"")</f>
        <v/>
      </c>
      <c r="FS55" s="87" t="str">
        <f t="array" ref="FS55">IFERROR(INDEX(조사표[],SMALL(IF((FT$1=조사표[개체번호])*(FW$1=조사표[줄기번호])*(FO55=조사표[수확마디]),ROW(조사표[조사일자])-ROW(생육조사!$P$2)+1),1),2),"")</f>
        <v/>
      </c>
      <c r="FT55" s="90"/>
      <c r="FU55" s="90"/>
      <c r="FV55" s="91"/>
      <c r="FW55" s="91"/>
      <c r="FX55" s="91"/>
      <c r="FY55" s="89">
        <v>53</v>
      </c>
      <c r="FZ55" s="87" t="str">
        <f t="array" ref="FZ55">IFERROR(INDEX(조사표[],SMALL(IF((GD$1=조사표[개체번호])*(GG$1=조사표[줄기번호])*(FY55=조사표[개화마디]),ROW(조사표[조사일자])-ROW(생육조사!$P$2)+1),1),2),"")</f>
        <v/>
      </c>
      <c r="GA55" s="87" t="str">
        <f t="array" ref="GA55">IFERROR(INDEX(조사표[],SMALL(IF((GD$1=조사표[개체번호])*(GG$1=조사표[줄기번호])*(FY55=조사표[착과마디]),ROW(조사표[조사일자])-ROW(생육조사!$P$2)+1),1),2),"")</f>
        <v/>
      </c>
      <c r="GB55" s="87" t="str">
        <f t="array" ref="GB55">IFERROR(INDEX(조사표[],SMALL(IF((GD$1=조사표[개체번호])*(GG$1=조사표[줄기번호])*(FY55=조사표[열매마디]),ROW(조사표[조사일자])-ROW(생육조사!$P$2)+1),1),2),"")</f>
        <v/>
      </c>
      <c r="GC55" s="87" t="str">
        <f t="array" ref="GC55">IFERROR(INDEX(조사표[],SMALL(IF((GD$1=조사표[개체번호])*(GG$1=조사표[줄기번호])*(FY55=조사표[수확마디]),ROW(조사표[조사일자])-ROW(생육조사!$P$2)+1),1),2),"")</f>
        <v/>
      </c>
      <c r="GD55" s="90"/>
      <c r="GE55" s="90"/>
      <c r="GF55" s="91"/>
      <c r="GG55" s="91"/>
      <c r="GH55" s="91"/>
      <c r="GI55" s="89">
        <v>53</v>
      </c>
      <c r="GJ55" s="87" t="str">
        <f t="array" ref="GJ55">IFERROR(INDEX(조사표[],SMALL(IF((GN$1=조사표[개체번호])*(GQ$1=조사표[줄기번호])*(GI55=조사표[개화마디]),ROW(조사표[조사일자])-ROW(생육조사!$P$2)+1),1),2),"")</f>
        <v/>
      </c>
      <c r="GK55" s="87" t="str">
        <f t="array" ref="GK55">IFERROR(INDEX(조사표[],SMALL(IF((GN$1=조사표[개체번호])*(GQ$1=조사표[줄기번호])*(GI55=조사표[착과마디]),ROW(조사표[조사일자])-ROW(생육조사!$P$2)+1),1),2),"")</f>
        <v/>
      </c>
      <c r="GL55" s="87" t="str">
        <f t="array" ref="GL55">IFERROR(INDEX(조사표[],SMALL(IF((GN$1=조사표[개체번호])*(GQ$1=조사표[줄기번호])*(GI55=조사표[열매마디]),ROW(조사표[조사일자])-ROW(생육조사!$P$2)+1),1),2),"")</f>
        <v/>
      </c>
      <c r="GM55" s="87" t="str">
        <f t="array" ref="GM55">IFERROR(INDEX(조사표[],SMALL(IF((GN$1=조사표[개체번호])*(GQ$1=조사표[줄기번호])*(GI55=조사표[수확마디]),ROW(조사표[조사일자])-ROW(생육조사!$P$2)+1),1),2),"")</f>
        <v/>
      </c>
      <c r="GN55" s="90"/>
      <c r="GO55" s="90"/>
      <c r="GP55" s="91"/>
      <c r="GQ55" s="91"/>
      <c r="GR55" s="91"/>
      <c r="GS55" s="89">
        <v>53</v>
      </c>
      <c r="GT55" s="87" t="str">
        <f t="array" ref="GT55">IFERROR(INDEX(조사표[],SMALL(IF((GX$1=조사표[개체번호])*(HA$1=조사표[줄기번호])*(GS55=조사표[개화마디]),ROW(조사표[조사일자])-ROW(생육조사!$P$2)+1),1),2),"")</f>
        <v/>
      </c>
      <c r="GU55" s="87" t="str">
        <f t="array" ref="GU55">IFERROR(INDEX(조사표[],SMALL(IF((GX$1=조사표[개체번호])*(HA$1=조사표[줄기번호])*(GS55=조사표[착과마디]),ROW(조사표[조사일자])-ROW(생육조사!$P$2)+1),1),2),"")</f>
        <v/>
      </c>
      <c r="GV55" s="87" t="str">
        <f t="array" ref="GV55">IFERROR(INDEX(조사표[],SMALL(IF((GX$1=조사표[개체번호])*(HA$1=조사표[줄기번호])*(GS55=조사표[열매마디]),ROW(조사표[조사일자])-ROW(생육조사!$P$2)+1),1),2),"")</f>
        <v/>
      </c>
      <c r="GW55" s="87" t="str">
        <f t="array" ref="GW55">IFERROR(INDEX(조사표[],SMALL(IF((GX$1=조사표[개체번호])*(HA$1=조사표[줄기번호])*(GS55=조사표[수확마디]),ROW(조사표[조사일자])-ROW(생육조사!$P$2)+1),1),2),"")</f>
        <v/>
      </c>
      <c r="GX55" s="90"/>
      <c r="GY55" s="90"/>
      <c r="GZ55" s="91"/>
      <c r="HA55" s="91"/>
      <c r="HB55" s="91"/>
      <c r="HC55" s="89">
        <v>53</v>
      </c>
      <c r="HD55" s="87" t="str">
        <f t="array" ref="HD55">IFERROR(INDEX(조사표[],SMALL(IF((HH$1=조사표[개체번호])*(HK$1=조사표[줄기번호])*(HC55=조사표[개화마디]),ROW(조사표[조사일자])-ROW(생육조사!$P$2)+1),1),2),"")</f>
        <v/>
      </c>
      <c r="HE55" s="87" t="str">
        <f t="array" ref="HE55">IFERROR(INDEX(조사표[],SMALL(IF((HH$1=조사표[개체번호])*(HK$1=조사표[줄기번호])*(HC55=조사표[착과마디]),ROW(조사표[조사일자])-ROW(생육조사!$P$2)+1),1),2),"")</f>
        <v/>
      </c>
      <c r="HF55" s="87" t="str">
        <f t="array" ref="HF55">IFERROR(INDEX(조사표[],SMALL(IF((HH$1=조사표[개체번호])*(HK$1=조사표[줄기번호])*(HC55=조사표[열매마디]),ROW(조사표[조사일자])-ROW(생육조사!$P$2)+1),1),2),"")</f>
        <v/>
      </c>
      <c r="HG55" s="87" t="str">
        <f t="array" ref="HG55">IFERROR(INDEX(조사표[],SMALL(IF((HH$1=조사표[개체번호])*(HK$1=조사표[줄기번호])*(HC55=조사표[수확마디]),ROW(조사표[조사일자])-ROW(생육조사!$P$2)+1),1),2),"")</f>
        <v/>
      </c>
      <c r="HH55" s="90"/>
      <c r="HI55" s="90"/>
      <c r="HJ55" s="91"/>
      <c r="HK55" s="91"/>
      <c r="HL55" s="91"/>
      <c r="HM55" s="89">
        <v>53</v>
      </c>
      <c r="HN55" s="87" t="str">
        <f t="array" ref="HN55">IFERROR(INDEX(조사표[],SMALL(IF((HR$1=조사표[개체번호])*(HU$1=조사표[줄기번호])*(HM55=조사표[개화마디]),ROW(조사표[조사일자])-ROW(생육조사!$P$2)+1),1),2),"")</f>
        <v/>
      </c>
      <c r="HO55" s="87" t="str">
        <f t="array" ref="HO55">IFERROR(INDEX(조사표[],SMALL(IF((HR$1=조사표[개체번호])*(HU$1=조사표[줄기번호])*(HM55=조사표[착과마디]),ROW(조사표[조사일자])-ROW(생육조사!$P$2)+1),1),2),"")</f>
        <v/>
      </c>
      <c r="HP55" s="87" t="str">
        <f t="array" ref="HP55">IFERROR(INDEX(조사표[],SMALL(IF((HR$1=조사표[개체번호])*(HU$1=조사표[줄기번호])*(HM55=조사표[열매마디]),ROW(조사표[조사일자])-ROW(생육조사!$P$2)+1),1),2),"")</f>
        <v/>
      </c>
      <c r="HQ55" s="87" t="str">
        <f t="array" ref="HQ55">IFERROR(INDEX(조사표[],SMALL(IF((HR$1=조사표[개체번호])*(HU$1=조사표[줄기번호])*(HM55=조사표[수확마디]),ROW(조사표[조사일자])-ROW(생육조사!$P$2)+1),1),2),"")</f>
        <v/>
      </c>
      <c r="HR55" s="90"/>
      <c r="HS55" s="90"/>
      <c r="HT55" s="91"/>
      <c r="HU55" s="91"/>
      <c r="HV55" s="91"/>
      <c r="HW55" s="89">
        <v>53</v>
      </c>
      <c r="HX55" s="87" t="str">
        <f t="array" ref="HX55">IFERROR(INDEX(조사표[],SMALL(IF((IB$1=조사표[개체번호])*(IE$1=조사표[줄기번호])*(HW55=조사표[개화마디]),ROW(조사표[조사일자])-ROW(생육조사!$P$2)+1),1),2),"")</f>
        <v/>
      </c>
      <c r="HY55" s="87" t="str">
        <f t="array" ref="HY55">IFERROR(INDEX(조사표[],SMALL(IF((IB$1=조사표[개체번호])*(IE$1=조사표[줄기번호])*(HW55=조사표[착과마디]),ROW(조사표[조사일자])-ROW(생육조사!$P$2)+1),1),2),"")</f>
        <v/>
      </c>
      <c r="HZ55" s="87" t="str">
        <f t="array" ref="HZ55">IFERROR(INDEX(조사표[],SMALL(IF((IB$1=조사표[개체번호])*(IE$1=조사표[줄기번호])*(HW55=조사표[열매마디]),ROW(조사표[조사일자])-ROW(생육조사!$P$2)+1),1),2),"")</f>
        <v/>
      </c>
      <c r="IA55" s="87" t="str">
        <f t="array" ref="IA55">IFERROR(INDEX(조사표[],SMALL(IF((IB$1=조사표[개체번호])*(IE$1=조사표[줄기번호])*(HW55=조사표[수확마디]),ROW(조사표[조사일자])-ROW(생육조사!$P$2)+1),1),2),"")</f>
        <v/>
      </c>
      <c r="IB55" s="90"/>
      <c r="IC55" s="90"/>
      <c r="ID55" s="91"/>
      <c r="IE55" s="91"/>
      <c r="IF55" s="91"/>
      <c r="IG55" s="89">
        <v>53</v>
      </c>
      <c r="IH55" s="87" t="str">
        <f t="array" ref="IH55">IFERROR(INDEX(조사표[],SMALL(IF((IL$1=조사표[개체번호])*(IO$1=조사표[줄기번호])*(IG55=조사표[개화마디]),ROW(조사표[조사일자])-ROW(생육조사!$P$2)+1),1),2),"")</f>
        <v/>
      </c>
      <c r="II55" s="87" t="str">
        <f t="array" ref="II55">IFERROR(INDEX(조사표[],SMALL(IF((IL$1=조사표[개체번호])*(IO$1=조사표[줄기번호])*(IG55=조사표[착과마디]),ROW(조사표[조사일자])-ROW(생육조사!$P$2)+1),1),2),"")</f>
        <v/>
      </c>
      <c r="IJ55" s="87" t="str">
        <f t="array" ref="IJ55">IFERROR(INDEX(조사표[],SMALL(IF((IL$1=조사표[개체번호])*(IO$1=조사표[줄기번호])*(IG55=조사표[열매마디]),ROW(조사표[조사일자])-ROW(생육조사!$P$2)+1),1),2),"")</f>
        <v/>
      </c>
      <c r="IK55" s="87" t="str">
        <f t="array" ref="IK55">IFERROR(INDEX(조사표[],SMALL(IF((IL$1=조사표[개체번호])*(IO$1=조사표[줄기번호])*(IG55=조사표[수확마디]),ROW(조사표[조사일자])-ROW(생육조사!$P$2)+1),1),2),"")</f>
        <v/>
      </c>
      <c r="IL55" s="90"/>
      <c r="IM55" s="90"/>
      <c r="IN55" s="91"/>
      <c r="IO55" s="91"/>
      <c r="IP55" s="91"/>
      <c r="IQ55" s="89">
        <v>53</v>
      </c>
      <c r="IR55" s="87" t="str">
        <f t="array" ref="IR55">IFERROR(INDEX(조사표[],SMALL(IF((IV$1=조사표[개체번호])*(IY$1=조사표[줄기번호])*(IQ55=조사표[개화마디]),ROW(조사표[조사일자])-ROW(생육조사!$P$2)+1),1),2),"")</f>
        <v/>
      </c>
      <c r="IS55" s="87" t="str">
        <f t="array" ref="IS55">IFERROR(INDEX(조사표[],SMALL(IF((IV$1=조사표[개체번호])*(IY$1=조사표[줄기번호])*(IQ55=조사표[착과마디]),ROW(조사표[조사일자])-ROW(생육조사!$P$2)+1),1),2),"")</f>
        <v/>
      </c>
      <c r="IT55" s="87" t="str">
        <f t="array" ref="IT55">IFERROR(INDEX(조사표[],SMALL(IF((IV$1=조사표[개체번호])*(IY$1=조사표[줄기번호])*(IQ55=조사표[열매마디]),ROW(조사표[조사일자])-ROW(생육조사!$P$2)+1),1),2),"")</f>
        <v/>
      </c>
      <c r="IU55" s="87" t="str">
        <f t="array" ref="IU55">IFERROR(INDEX(조사표[],SMALL(IF((IV$1=조사표[개체번호])*(IY$1=조사표[줄기번호])*(IQ55=조사표[수확마디]),ROW(조사표[조사일자])-ROW(생육조사!$P$2)+1),1),2),"")</f>
        <v/>
      </c>
      <c r="IV55" s="90"/>
      <c r="IW55" s="90"/>
      <c r="IX55" s="91"/>
      <c r="IY55" s="91"/>
      <c r="IZ55" s="91"/>
      <c r="JA55" s="89">
        <v>53</v>
      </c>
      <c r="JB55" s="87" t="str">
        <f t="array" ref="JB55">IFERROR(INDEX(조사표[],SMALL(IF((JF$1=조사표[개체번호])*(JI$1=조사표[줄기번호])*(JA55=조사표[개화마디]),ROW(조사표[조사일자])-ROW(생육조사!$P$2)+1),1),2),"")</f>
        <v/>
      </c>
      <c r="JC55" s="87" t="str">
        <f t="array" ref="JC55">IFERROR(INDEX(조사표[],SMALL(IF((JF$1=조사표[개체번호])*(JI$1=조사표[줄기번호])*(JA55=조사표[착과마디]),ROW(조사표[조사일자])-ROW(생육조사!$P$2)+1),1),2),"")</f>
        <v/>
      </c>
      <c r="JD55" s="87" t="str">
        <f t="array" ref="JD55">IFERROR(INDEX(조사표[],SMALL(IF((JF$1=조사표[개체번호])*(JI$1=조사표[줄기번호])*(JA55=조사표[열매마디]),ROW(조사표[조사일자])-ROW(생육조사!$P$2)+1),1),2),"")</f>
        <v/>
      </c>
      <c r="JE55" s="87" t="str">
        <f t="array" ref="JE55">IFERROR(INDEX(조사표[],SMALL(IF((JF$1=조사표[개체번호])*(JI$1=조사표[줄기번호])*(JA55=조사표[수확마디]),ROW(조사표[조사일자])-ROW(생육조사!$P$2)+1),1),2),"")</f>
        <v/>
      </c>
      <c r="JF55" s="90"/>
      <c r="JG55" s="90"/>
      <c r="JH55" s="91"/>
      <c r="JI55" s="91"/>
      <c r="JJ55" s="91"/>
      <c r="JK55" s="89">
        <v>53</v>
      </c>
      <c r="JL55" s="87" t="str">
        <f t="array" ref="JL55">IFERROR(INDEX(조사표[],SMALL(IF((JP$1=조사표[개체번호])*(JS$1=조사표[줄기번호])*(JK55=조사표[개화마디]),ROW(조사표[조사일자])-ROW(생육조사!$P$2)+1),1),2),"")</f>
        <v/>
      </c>
      <c r="JM55" s="87" t="str">
        <f t="array" ref="JM55">IFERROR(INDEX(조사표[],SMALL(IF((JP$1=조사표[개체번호])*(JS$1=조사표[줄기번호])*(JK55=조사표[착과마디]),ROW(조사표[조사일자])-ROW(생육조사!$P$2)+1),1),2),"")</f>
        <v/>
      </c>
      <c r="JN55" s="87" t="str">
        <f t="array" ref="JN55">IFERROR(INDEX(조사표[],SMALL(IF((JP$1=조사표[개체번호])*(JS$1=조사표[줄기번호])*(JK55=조사표[열매마디]),ROW(조사표[조사일자])-ROW(생육조사!$P$2)+1),1),2),"")</f>
        <v/>
      </c>
      <c r="JO55" s="87" t="str">
        <f t="array" ref="JO55">IFERROR(INDEX(조사표[],SMALL(IF((JP$1=조사표[개체번호])*(JS$1=조사표[줄기번호])*(JK55=조사표[수확마디]),ROW(조사표[조사일자])-ROW(생육조사!$P$2)+1),1),2),"")</f>
        <v/>
      </c>
      <c r="JP55" s="90"/>
      <c r="JQ55" s="90"/>
      <c r="JR55" s="91"/>
      <c r="JS55" s="91"/>
      <c r="JT55" s="91"/>
      <c r="JU55" s="89">
        <v>53</v>
      </c>
      <c r="JV55" s="87" t="str">
        <f t="array" ref="JV55">IFERROR(INDEX(조사표[],SMALL(IF((JZ$1=조사표[개체번호])*(KC$1=조사표[줄기번호])*(JU55=조사표[개화마디]),ROW(조사표[조사일자])-ROW(생육조사!$P$2)+1),1),2),"")</f>
        <v/>
      </c>
      <c r="JW55" s="87" t="str">
        <f t="array" ref="JW55">IFERROR(INDEX(조사표[],SMALL(IF((JZ$1=조사표[개체번호])*(KC$1=조사표[줄기번호])*(JU55=조사표[착과마디]),ROW(조사표[조사일자])-ROW(생육조사!$P$2)+1),1),2),"")</f>
        <v/>
      </c>
      <c r="JX55" s="87" t="str">
        <f t="array" ref="JX55">IFERROR(INDEX(조사표[],SMALL(IF((JZ$1=조사표[개체번호])*(KC$1=조사표[줄기번호])*(JU55=조사표[열매마디]),ROW(조사표[조사일자])-ROW(생육조사!$P$2)+1),1),2),"")</f>
        <v/>
      </c>
      <c r="JY55" s="87" t="str">
        <f t="array" ref="JY55">IFERROR(INDEX(조사표[],SMALL(IF((JZ$1=조사표[개체번호])*(KC$1=조사표[줄기번호])*(JU55=조사표[수확마디]),ROW(조사표[조사일자])-ROW(생육조사!$P$2)+1),1),2),"")</f>
        <v/>
      </c>
      <c r="JZ55" s="90"/>
      <c r="KA55" s="90"/>
      <c r="KB55" s="91"/>
      <c r="KC55" s="91"/>
      <c r="KD55" s="91"/>
      <c r="KE55" s="89">
        <v>53</v>
      </c>
      <c r="KF55" s="87" t="str">
        <f t="array" ref="KF55">IFERROR(INDEX(조사표[],SMALL(IF((KJ$1=조사표[개체번호])*(KM$1=조사표[줄기번호])*(KE55=조사표[개화마디]),ROW(조사표[조사일자])-ROW(생육조사!$P$2)+1),1),2),"")</f>
        <v/>
      </c>
      <c r="KG55" s="87" t="str">
        <f t="array" ref="KG55">IFERROR(INDEX(조사표[],SMALL(IF((KJ$1=조사표[개체번호])*(KM$1=조사표[줄기번호])*(KE55=조사표[착과마디]),ROW(조사표[조사일자])-ROW(생육조사!$P$2)+1),1),2),"")</f>
        <v/>
      </c>
      <c r="KH55" s="87" t="str">
        <f t="array" ref="KH55">IFERROR(INDEX(조사표[],SMALL(IF((KJ$1=조사표[개체번호])*(KM$1=조사표[줄기번호])*(KE55=조사표[열매마디]),ROW(조사표[조사일자])-ROW(생육조사!$P$2)+1),1),2),"")</f>
        <v/>
      </c>
      <c r="KI55" s="87" t="str">
        <f t="array" ref="KI55">IFERROR(INDEX(조사표[],SMALL(IF((KJ$1=조사표[개체번호])*(KM$1=조사표[줄기번호])*(KE55=조사표[수확마디]),ROW(조사표[조사일자])-ROW(생육조사!$P$2)+1),1),2),"")</f>
        <v/>
      </c>
      <c r="KJ55" s="90"/>
      <c r="KK55" s="90"/>
      <c r="KL55" s="91"/>
      <c r="KM55" s="91"/>
      <c r="KN55" s="91"/>
    </row>
    <row r="56" spans="1:300">
      <c r="A56" s="16">
        <v>54</v>
      </c>
      <c r="B56" s="6" t="str">
        <f t="array" ref="B56">IFERROR(INDEX(조사표[],SMALL(IF((F$1=조사표[개체번호])*(I$1=조사표[줄기번호])*(A56=조사표[개화마디]),ROW(조사표[조사일자])-ROW(생육조사!$P$2)+1),1),2),"")</f>
        <v/>
      </c>
      <c r="C56" s="6" t="str">
        <f t="array" ref="C56">IFERROR(INDEX(조사표[],SMALL(IF((F$1=조사표[개체번호])*(I$1=조사표[줄기번호])*(A56=조사표[착과마디]),ROW(조사표[조사일자])-ROW(생육조사!$P$2)+1),1),2),"")</f>
        <v/>
      </c>
      <c r="D56" s="6" t="str">
        <f t="array" ref="D56">IFERROR(INDEX(조사표[],SMALL(IF((F$1=조사표[개체번호])*(I$1=조사표[줄기번호])*(A56=조사표[열매마디]),ROW(조사표[조사일자])-ROW(생육조사!$P$2)+1),1),2),"")</f>
        <v/>
      </c>
      <c r="E56" s="6" t="str">
        <f t="array" ref="E56">IFERROR(INDEX(조사표[],SMALL(IF((F$1=조사표[개체번호])*(I$1=조사표[줄기번호])*(A56=조사표[수확마디]),ROW(조사표[조사일자])-ROW(생육조사!$P$2)+1),1),2),"")</f>
        <v/>
      </c>
      <c r="F56" s="19"/>
      <c r="G56" s="19"/>
      <c r="H56" s="20"/>
      <c r="I56" s="20"/>
      <c r="J56" s="20"/>
      <c r="K56" s="16">
        <v>54</v>
      </c>
      <c r="L56" s="6" t="str">
        <f t="array" ref="L56">IFERROR(INDEX(조사표[],SMALL(IF((P$1=조사표[개체번호])*(S$1=조사표[줄기번호])*(K56=조사표[개화마디]),ROW(조사표[조사일자])-ROW(생육조사!$P$2)+1),1),2),"")</f>
        <v/>
      </c>
      <c r="M56" s="6" t="str">
        <f t="array" ref="M56">IFERROR(INDEX(조사표[],SMALL(IF((P$1=조사표[개체번호])*(S$1=조사표[줄기번호])*(K56=조사표[착과마디]),ROW(조사표[조사일자])-ROW(생육조사!$P$2)+1),1),2),"")</f>
        <v/>
      </c>
      <c r="N56" s="6" t="str">
        <f t="array" ref="N56">IFERROR(INDEX(조사표[],SMALL(IF((P$1=조사표[개체번호])*(S$1=조사표[줄기번호])*(K56=조사표[열매마디]),ROW(조사표[조사일자])-ROW(생육조사!$P$2)+1),1),2),"")</f>
        <v/>
      </c>
      <c r="O56" s="6" t="str">
        <f t="array" ref="O56">IFERROR(INDEX(조사표[],SMALL(IF((P$1=조사표[개체번호])*(S$1=조사표[줄기번호])*(K56=조사표[수확마디]),ROW(조사표[조사일자])-ROW(생육조사!$P$2)+1),1),2),"")</f>
        <v/>
      </c>
      <c r="P56" s="19"/>
      <c r="Q56" s="19"/>
      <c r="R56" s="20"/>
      <c r="S56" s="20"/>
      <c r="T56" s="20"/>
      <c r="U56" s="89">
        <v>54</v>
      </c>
      <c r="V56" s="87" t="str">
        <f t="array" ref="V56">IFERROR(INDEX(조사표[],SMALL(IF((Z$1=조사표[개체번호])*(AC$1=조사표[줄기번호])*(U56=조사표[개화마디]),ROW(조사표[조사일자])-ROW(생육조사!$P$2)+1),1),2),"")</f>
        <v/>
      </c>
      <c r="W56" s="87" t="str">
        <f t="array" ref="W56">IFERROR(INDEX(조사표[],SMALL(IF((Z$1=조사표[개체번호])*(AC$1=조사표[줄기번호])*(U56=조사표[착과마디]),ROW(조사표[조사일자])-ROW(생육조사!$P$2)+1),1),2),"")</f>
        <v/>
      </c>
      <c r="X56" s="87" t="str">
        <f t="array" ref="X56">IFERROR(INDEX(조사표[],SMALL(IF((Z$1=조사표[개체번호])*(AC$1=조사표[줄기번호])*(U56=조사표[열매마디]),ROW(조사표[조사일자])-ROW(생육조사!$P$2)+1),1),2),"")</f>
        <v/>
      </c>
      <c r="Y56" s="87" t="str">
        <f t="array" ref="Y56">IFERROR(INDEX(조사표[],SMALL(IF((Z$1=조사표[개체번호])*(AC$1=조사표[줄기번호])*(U56=조사표[수확마디]),ROW(조사표[조사일자])-ROW(생육조사!$P$2)+1),1),2),"")</f>
        <v/>
      </c>
      <c r="Z56" s="90"/>
      <c r="AA56" s="90"/>
      <c r="AB56" s="91"/>
      <c r="AC56" s="91"/>
      <c r="AD56" s="91"/>
      <c r="AE56" s="89">
        <v>54</v>
      </c>
      <c r="AF56" s="87" t="str">
        <f t="array" ref="AF56">IFERROR(INDEX(조사표[],SMALL(IF((AJ$1=조사표[개체번호])*(AM$1=조사표[줄기번호])*(AE56=조사표[개화마디]),ROW(조사표[조사일자])-ROW(생육조사!$P$2)+1),1),2),"")</f>
        <v/>
      </c>
      <c r="AG56" s="87" t="str">
        <f t="array" ref="AG56">IFERROR(INDEX(조사표[],SMALL(IF((AJ$1=조사표[개체번호])*(AM$1=조사표[줄기번호])*(AE56=조사표[착과마디]),ROW(조사표[조사일자])-ROW(생육조사!$P$2)+1),1),2),"")</f>
        <v/>
      </c>
      <c r="AH56" s="87" t="str">
        <f t="array" ref="AH56">IFERROR(INDEX(조사표[],SMALL(IF((AJ$1=조사표[개체번호])*(AM$1=조사표[줄기번호])*(AE56=조사표[열매마디]),ROW(조사표[조사일자])-ROW(생육조사!$P$2)+1),1),2),"")</f>
        <v/>
      </c>
      <c r="AI56" s="87" t="str">
        <f t="array" ref="AI56">IFERROR(INDEX(조사표[],SMALL(IF((AJ$1=조사표[개체번호])*(AM$1=조사표[줄기번호])*(AE56=조사표[수확마디]),ROW(조사표[조사일자])-ROW(생육조사!$P$2)+1),1),2),"")</f>
        <v/>
      </c>
      <c r="AJ56" s="90"/>
      <c r="AK56" s="90"/>
      <c r="AL56" s="91"/>
      <c r="AM56" s="91"/>
      <c r="AN56" s="91"/>
      <c r="AO56" s="89">
        <v>54</v>
      </c>
      <c r="AP56" s="87" t="str">
        <f t="array" ref="AP56">IFERROR(INDEX(조사표[],SMALL(IF((AT$1=조사표[개체번호])*(AW$1=조사표[줄기번호])*(AO56=조사표[개화마디]),ROW(조사표[조사일자])-ROW(생육조사!$P$2)+1),1),2),"")</f>
        <v/>
      </c>
      <c r="AQ56" s="87" t="str">
        <f t="array" ref="AQ56">IFERROR(INDEX(조사표[],SMALL(IF((AT$1=조사표[개체번호])*(AW$1=조사표[줄기번호])*(AO56=조사표[착과마디]),ROW(조사표[조사일자])-ROW(생육조사!$P$2)+1),1),2),"")</f>
        <v/>
      </c>
      <c r="AR56" s="87" t="str">
        <f t="array" ref="AR56">IFERROR(INDEX(조사표[],SMALL(IF((AT$1=조사표[개체번호])*(AW$1=조사표[줄기번호])*(AO56=조사표[열매마디]),ROW(조사표[조사일자])-ROW(생육조사!$P$2)+1),1),2),"")</f>
        <v/>
      </c>
      <c r="AS56" s="87" t="str">
        <f t="array" ref="AS56">IFERROR(INDEX(조사표[],SMALL(IF((AT$1=조사표[개체번호])*(AW$1=조사표[줄기번호])*(AO56=조사표[수확마디]),ROW(조사표[조사일자])-ROW(생육조사!$P$2)+1),1),2),"")</f>
        <v/>
      </c>
      <c r="AT56" s="90"/>
      <c r="AU56" s="90"/>
      <c r="AV56" s="91"/>
      <c r="AW56" s="91"/>
      <c r="AX56" s="91"/>
      <c r="AY56" s="89">
        <v>54</v>
      </c>
      <c r="AZ56" s="87" t="str">
        <f t="array" ref="AZ56">IFERROR(INDEX(조사표[],SMALL(IF((BD$1=조사표[개체번호])*(BG$1=조사표[줄기번호])*(AY56=조사표[개화마디]),ROW(조사표[조사일자])-ROW(생육조사!$P$2)+1),1),2),"")</f>
        <v/>
      </c>
      <c r="BA56" s="87" t="str">
        <f t="array" ref="BA56">IFERROR(INDEX(조사표[],SMALL(IF((BD$1=조사표[개체번호])*(BG$1=조사표[줄기번호])*(AY56=조사표[착과마디]),ROW(조사표[조사일자])-ROW(생육조사!$P$2)+1),1),2),"")</f>
        <v/>
      </c>
      <c r="BB56" s="87" t="str">
        <f t="array" ref="BB56">IFERROR(INDEX(조사표[],SMALL(IF((BD$1=조사표[개체번호])*(BG$1=조사표[줄기번호])*(AY56=조사표[열매마디]),ROW(조사표[조사일자])-ROW(생육조사!$P$2)+1),1),2),"")</f>
        <v/>
      </c>
      <c r="BC56" s="87" t="str">
        <f t="array" ref="BC56">IFERROR(INDEX(조사표[],SMALL(IF((BD$1=조사표[개체번호])*(BG$1=조사표[줄기번호])*(AY56=조사표[수확마디]),ROW(조사표[조사일자])-ROW(생육조사!$P$2)+1),1),2),"")</f>
        <v/>
      </c>
      <c r="BD56" s="90"/>
      <c r="BE56" s="90"/>
      <c r="BF56" s="91"/>
      <c r="BG56" s="91"/>
      <c r="BH56" s="91"/>
      <c r="BI56" s="89">
        <v>54</v>
      </c>
      <c r="BJ56" s="87" t="str">
        <f t="array" ref="BJ56">IFERROR(INDEX(조사표[],SMALL(IF((BN$1=조사표[개체번호])*(BQ$1=조사표[줄기번호])*(BI56=조사표[개화마디]),ROW(조사표[조사일자])-ROW(생육조사!$P$2)+1),1),2),"")</f>
        <v/>
      </c>
      <c r="BK56" s="87" t="str">
        <f t="array" ref="BK56">IFERROR(INDEX(조사표[],SMALL(IF((BN$1=조사표[개체번호])*(BQ$1=조사표[줄기번호])*(BI56=조사표[착과마디]),ROW(조사표[조사일자])-ROW(생육조사!$P$2)+1),1),2),"")</f>
        <v/>
      </c>
      <c r="BL56" s="87" t="str">
        <f t="array" ref="BL56">IFERROR(INDEX(조사표[],SMALL(IF((BN$1=조사표[개체번호])*(BQ$1=조사표[줄기번호])*(BI56=조사표[열매마디]),ROW(조사표[조사일자])-ROW(생육조사!$P$2)+1),1),2),"")</f>
        <v/>
      </c>
      <c r="BM56" s="87" t="str">
        <f t="array" ref="BM56">IFERROR(INDEX(조사표[],SMALL(IF((BN$1=조사표[개체번호])*(BQ$1=조사표[줄기번호])*(BI56=조사표[수확마디]),ROW(조사표[조사일자])-ROW(생육조사!$P$2)+1),1),2),"")</f>
        <v/>
      </c>
      <c r="BN56" s="90"/>
      <c r="BO56" s="90"/>
      <c r="BP56" s="91"/>
      <c r="BQ56" s="91"/>
      <c r="BR56" s="91"/>
      <c r="BS56" s="89">
        <v>54</v>
      </c>
      <c r="BT56" s="87" t="str">
        <f t="array" ref="BT56">IFERROR(INDEX(조사표[],SMALL(IF((BX$1=조사표[개체번호])*(CA$1=조사표[줄기번호])*(BS56=조사표[개화마디]),ROW(조사표[조사일자])-ROW(생육조사!$P$2)+1),1),2),"")</f>
        <v/>
      </c>
      <c r="BU56" s="87" t="str">
        <f t="array" ref="BU56">IFERROR(INDEX(조사표[],SMALL(IF((BX$1=조사표[개체번호])*(CA$1=조사표[줄기번호])*(BS56=조사표[착과마디]),ROW(조사표[조사일자])-ROW(생육조사!$P$2)+1),1),2),"")</f>
        <v/>
      </c>
      <c r="BV56" s="87" t="str">
        <f t="array" ref="BV56">IFERROR(INDEX(조사표[],SMALL(IF((BX$1=조사표[개체번호])*(CA$1=조사표[줄기번호])*(BS56=조사표[열매마디]),ROW(조사표[조사일자])-ROW(생육조사!$P$2)+1),1),2),"")</f>
        <v/>
      </c>
      <c r="BW56" s="87" t="str">
        <f t="array" ref="BW56">IFERROR(INDEX(조사표[],SMALL(IF((BX$1=조사표[개체번호])*(CA$1=조사표[줄기번호])*(BS56=조사표[수확마디]),ROW(조사표[조사일자])-ROW(생육조사!$P$2)+1),1),2),"")</f>
        <v/>
      </c>
      <c r="BX56" s="90"/>
      <c r="BY56" s="90"/>
      <c r="BZ56" s="91"/>
      <c r="CA56" s="91"/>
      <c r="CB56" s="91"/>
      <c r="CC56" s="89">
        <v>54</v>
      </c>
      <c r="CD56" s="87" t="str">
        <f t="array" ref="CD56">IFERROR(INDEX(조사표[],SMALL(IF((CH$1=조사표[개체번호])*(CK$1=조사표[줄기번호])*(CC56=조사표[개화마디]),ROW(조사표[조사일자])-ROW(생육조사!$P$2)+1),1),2),"")</f>
        <v/>
      </c>
      <c r="CE56" s="87" t="str">
        <f t="array" ref="CE56">IFERROR(INDEX(조사표[],SMALL(IF((CH$1=조사표[개체번호])*(CK$1=조사표[줄기번호])*(CC56=조사표[착과마디]),ROW(조사표[조사일자])-ROW(생육조사!$P$2)+1),1),2),"")</f>
        <v/>
      </c>
      <c r="CF56" s="87" t="str">
        <f t="array" ref="CF56">IFERROR(INDEX(조사표[],SMALL(IF((CH$1=조사표[개체번호])*(CK$1=조사표[줄기번호])*(CC56=조사표[열매마디]),ROW(조사표[조사일자])-ROW(생육조사!$P$2)+1),1),2),"")</f>
        <v/>
      </c>
      <c r="CG56" s="87" t="str">
        <f t="array" ref="CG56">IFERROR(INDEX(조사표[],SMALL(IF((CH$1=조사표[개체번호])*(CK$1=조사표[줄기번호])*(CC56=조사표[수확마디]),ROW(조사표[조사일자])-ROW(생육조사!$P$2)+1),1),2),"")</f>
        <v/>
      </c>
      <c r="CH56" s="90"/>
      <c r="CI56" s="90"/>
      <c r="CJ56" s="91"/>
      <c r="CK56" s="91"/>
      <c r="CL56" s="91"/>
      <c r="CM56" s="89">
        <v>54</v>
      </c>
      <c r="CN56" s="87" t="str">
        <f t="array" ref="CN56">IFERROR(INDEX(조사표[],SMALL(IF((CR$1=조사표[개체번호])*(CU$1=조사표[줄기번호])*(CM56=조사표[개화마디]),ROW(조사표[조사일자])-ROW(생육조사!$P$2)+1),1),2),"")</f>
        <v/>
      </c>
      <c r="CO56" s="87" t="str">
        <f t="array" ref="CO56">IFERROR(INDEX(조사표[],SMALL(IF((CR$1=조사표[개체번호])*(CU$1=조사표[줄기번호])*(CM56=조사표[착과마디]),ROW(조사표[조사일자])-ROW(생육조사!$P$2)+1),1),2),"")</f>
        <v/>
      </c>
      <c r="CP56" s="87" t="str">
        <f t="array" ref="CP56">IFERROR(INDEX(조사표[],SMALL(IF((CR$1=조사표[개체번호])*(CU$1=조사표[줄기번호])*(CM56=조사표[열매마디]),ROW(조사표[조사일자])-ROW(생육조사!$P$2)+1),1),2),"")</f>
        <v/>
      </c>
      <c r="CQ56" s="87" t="str">
        <f t="array" ref="CQ56">IFERROR(INDEX(조사표[],SMALL(IF((CR$1=조사표[개체번호])*(CU$1=조사표[줄기번호])*(CM56=조사표[수확마디]),ROW(조사표[조사일자])-ROW(생육조사!$P$2)+1),1),2),"")</f>
        <v/>
      </c>
      <c r="CR56" s="90"/>
      <c r="CS56" s="90"/>
      <c r="CT56" s="91"/>
      <c r="CU56" s="91"/>
      <c r="CV56" s="91"/>
      <c r="CW56" s="89">
        <v>54</v>
      </c>
      <c r="CX56" s="87" t="str">
        <f t="array" ref="CX56">IFERROR(INDEX(조사표[],SMALL(IF((DB$1=조사표[개체번호])*(DE$1=조사표[줄기번호])*(CW56=조사표[개화마디]),ROW(조사표[조사일자])-ROW(생육조사!$P$2)+1),1),2),"")</f>
        <v/>
      </c>
      <c r="CY56" s="87" t="str">
        <f t="array" ref="CY56">IFERROR(INDEX(조사표[],SMALL(IF((DB$1=조사표[개체번호])*(DE$1=조사표[줄기번호])*(CW56=조사표[착과마디]),ROW(조사표[조사일자])-ROW(생육조사!$P$2)+1),1),2),"")</f>
        <v/>
      </c>
      <c r="CZ56" s="87" t="str">
        <f t="array" ref="CZ56">IFERROR(INDEX(조사표[],SMALL(IF((DB$1=조사표[개체번호])*(DE$1=조사표[줄기번호])*(CW56=조사표[열매마디]),ROW(조사표[조사일자])-ROW(생육조사!$P$2)+1),1),2),"")</f>
        <v/>
      </c>
      <c r="DA56" s="87" t="str">
        <f t="array" ref="DA56">IFERROR(INDEX(조사표[],SMALL(IF((DB$1=조사표[개체번호])*(DE$1=조사표[줄기번호])*(CW56=조사표[수확마디]),ROW(조사표[조사일자])-ROW(생육조사!$P$2)+1),1),2),"")</f>
        <v/>
      </c>
      <c r="DB56" s="90"/>
      <c r="DC56" s="90"/>
      <c r="DD56" s="91"/>
      <c r="DE56" s="91"/>
      <c r="DF56" s="91"/>
      <c r="DG56" s="89">
        <v>54</v>
      </c>
      <c r="DH56" s="87" t="str">
        <f t="array" ref="DH56">IFERROR(INDEX(조사표[],SMALL(IF((DL$1=조사표[개체번호])*(DO$1=조사표[줄기번호])*(DG56=조사표[개화마디]),ROW(조사표[조사일자])-ROW(생육조사!$P$2)+1),1),2),"")</f>
        <v/>
      </c>
      <c r="DI56" s="87" t="str">
        <f t="array" ref="DI56">IFERROR(INDEX(조사표[],SMALL(IF((DL$1=조사표[개체번호])*(DO$1=조사표[줄기번호])*(DG56=조사표[착과마디]),ROW(조사표[조사일자])-ROW(생육조사!$P$2)+1),1),2),"")</f>
        <v/>
      </c>
      <c r="DJ56" s="87" t="str">
        <f t="array" ref="DJ56">IFERROR(INDEX(조사표[],SMALL(IF((DL$1=조사표[개체번호])*(DO$1=조사표[줄기번호])*(DG56=조사표[열매마디]),ROW(조사표[조사일자])-ROW(생육조사!$P$2)+1),1),2),"")</f>
        <v/>
      </c>
      <c r="DK56" s="87" t="str">
        <f t="array" ref="DK56">IFERROR(INDEX(조사표[],SMALL(IF((DL$1=조사표[개체번호])*(DO$1=조사표[줄기번호])*(DG56=조사표[수확마디]),ROW(조사표[조사일자])-ROW(생육조사!$P$2)+1),1),2),"")</f>
        <v/>
      </c>
      <c r="DL56" s="90"/>
      <c r="DM56" s="90"/>
      <c r="DN56" s="91"/>
      <c r="DO56" s="91"/>
      <c r="DP56" s="91"/>
      <c r="DQ56" s="89">
        <v>54</v>
      </c>
      <c r="DR56" s="87" t="str">
        <f t="array" ref="DR56">IFERROR(INDEX(조사표[],SMALL(IF((DV$1=조사표[개체번호])*(DY$1=조사표[줄기번호])*(DQ56=조사표[개화마디]),ROW(조사표[조사일자])-ROW(생육조사!$P$2)+1),1),2),"")</f>
        <v/>
      </c>
      <c r="DS56" s="87" t="str">
        <f t="array" ref="DS56">IFERROR(INDEX(조사표[],SMALL(IF((DV$1=조사표[개체번호])*(DY$1=조사표[줄기번호])*(DQ56=조사표[착과마디]),ROW(조사표[조사일자])-ROW(생육조사!$P$2)+1),1),2),"")</f>
        <v/>
      </c>
      <c r="DT56" s="87" t="str">
        <f t="array" ref="DT56">IFERROR(INDEX(조사표[],SMALL(IF((DV$1=조사표[개체번호])*(DY$1=조사표[줄기번호])*(DQ56=조사표[열매마디]),ROW(조사표[조사일자])-ROW(생육조사!$P$2)+1),1),2),"")</f>
        <v/>
      </c>
      <c r="DU56" s="87" t="str">
        <f t="array" ref="DU56">IFERROR(INDEX(조사표[],SMALL(IF((DV$1=조사표[개체번호])*(DY$1=조사표[줄기번호])*(DQ56=조사표[수확마디]),ROW(조사표[조사일자])-ROW(생육조사!$P$2)+1),1),2),"")</f>
        <v/>
      </c>
      <c r="DV56" s="90"/>
      <c r="DW56" s="90"/>
      <c r="DX56" s="91"/>
      <c r="DY56" s="91"/>
      <c r="DZ56" s="91"/>
      <c r="EA56" s="89">
        <v>54</v>
      </c>
      <c r="EB56" s="87" t="str">
        <f t="array" ref="EB56">IFERROR(INDEX(조사표[],SMALL(IF((EF$1=조사표[개체번호])*(EI$1=조사표[줄기번호])*(EA56=조사표[개화마디]),ROW(조사표[조사일자])-ROW(생육조사!$P$2)+1),1),2),"")</f>
        <v/>
      </c>
      <c r="EC56" s="87" t="str">
        <f t="array" ref="EC56">IFERROR(INDEX(조사표[],SMALL(IF((EF$1=조사표[개체번호])*(EI$1=조사표[줄기번호])*(EA56=조사표[착과마디]),ROW(조사표[조사일자])-ROW(생육조사!$P$2)+1),1),2),"")</f>
        <v/>
      </c>
      <c r="ED56" s="87" t="str">
        <f t="array" ref="ED56">IFERROR(INDEX(조사표[],SMALL(IF((EF$1=조사표[개체번호])*(EI$1=조사표[줄기번호])*(EA56=조사표[열매마디]),ROW(조사표[조사일자])-ROW(생육조사!$P$2)+1),1),2),"")</f>
        <v/>
      </c>
      <c r="EE56" s="87" t="str">
        <f t="array" ref="EE56">IFERROR(INDEX(조사표[],SMALL(IF((EF$1=조사표[개체번호])*(EI$1=조사표[줄기번호])*(EA56=조사표[수확마디]),ROW(조사표[조사일자])-ROW(생육조사!$P$2)+1),1),2),"")</f>
        <v/>
      </c>
      <c r="EF56" s="90"/>
      <c r="EG56" s="90"/>
      <c r="EH56" s="91"/>
      <c r="EI56" s="91"/>
      <c r="EJ56" s="91"/>
      <c r="EK56" s="89">
        <v>54</v>
      </c>
      <c r="EL56" s="87" t="str">
        <f t="array" ref="EL56">IFERROR(INDEX(조사표[],SMALL(IF((EP$1=조사표[개체번호])*(ES$1=조사표[줄기번호])*(EK56=조사표[개화마디]),ROW(조사표[조사일자])-ROW(생육조사!$P$2)+1),1),2),"")</f>
        <v/>
      </c>
      <c r="EM56" s="87" t="str">
        <f t="array" ref="EM56">IFERROR(INDEX(조사표[],SMALL(IF((EP$1=조사표[개체번호])*(ES$1=조사표[줄기번호])*(EK56=조사표[착과마디]),ROW(조사표[조사일자])-ROW(생육조사!$P$2)+1),1),2),"")</f>
        <v/>
      </c>
      <c r="EN56" s="87" t="str">
        <f t="array" ref="EN56">IFERROR(INDEX(조사표[],SMALL(IF((EP$1=조사표[개체번호])*(ES$1=조사표[줄기번호])*(EK56=조사표[열매마디]),ROW(조사표[조사일자])-ROW(생육조사!$P$2)+1),1),2),"")</f>
        <v/>
      </c>
      <c r="EO56" s="87" t="str">
        <f t="array" ref="EO56">IFERROR(INDEX(조사표[],SMALL(IF((EP$1=조사표[개체번호])*(ES$1=조사표[줄기번호])*(EK56=조사표[수확마디]),ROW(조사표[조사일자])-ROW(생육조사!$P$2)+1),1),2),"")</f>
        <v/>
      </c>
      <c r="EP56" s="90"/>
      <c r="EQ56" s="90"/>
      <c r="ER56" s="91"/>
      <c r="ES56" s="91"/>
      <c r="ET56" s="91"/>
      <c r="EU56" s="89">
        <v>54</v>
      </c>
      <c r="EV56" s="87" t="str">
        <f t="array" ref="EV56">IFERROR(INDEX(조사표[],SMALL(IF((EZ$1=조사표[개체번호])*(FC$1=조사표[줄기번호])*(EU56=조사표[개화마디]),ROW(조사표[조사일자])-ROW(생육조사!$P$2)+1),1),2),"")</f>
        <v/>
      </c>
      <c r="EW56" s="87" t="str">
        <f t="array" ref="EW56">IFERROR(INDEX(조사표[],SMALL(IF((EZ$1=조사표[개체번호])*(FC$1=조사표[줄기번호])*(EU56=조사표[착과마디]),ROW(조사표[조사일자])-ROW(생육조사!$P$2)+1),1),2),"")</f>
        <v/>
      </c>
      <c r="EX56" s="87" t="str">
        <f t="array" ref="EX56">IFERROR(INDEX(조사표[],SMALL(IF((EZ$1=조사표[개체번호])*(FC$1=조사표[줄기번호])*(EU56=조사표[열매마디]),ROW(조사표[조사일자])-ROW(생육조사!$P$2)+1),1),2),"")</f>
        <v/>
      </c>
      <c r="EY56" s="87" t="str">
        <f t="array" ref="EY56">IFERROR(INDEX(조사표[],SMALL(IF((EZ$1=조사표[개체번호])*(FC$1=조사표[줄기번호])*(EU56=조사표[수확마디]),ROW(조사표[조사일자])-ROW(생육조사!$P$2)+1),1),2),"")</f>
        <v/>
      </c>
      <c r="EZ56" s="90"/>
      <c r="FA56" s="90"/>
      <c r="FB56" s="91"/>
      <c r="FC56" s="91"/>
      <c r="FD56" s="91"/>
      <c r="FE56" s="89">
        <v>54</v>
      </c>
      <c r="FF56" s="87" t="str">
        <f t="array" ref="FF56">IFERROR(INDEX(조사표[],SMALL(IF((FJ$1=조사표[개체번호])*(FM$1=조사표[줄기번호])*(FE56=조사표[개화마디]),ROW(조사표[조사일자])-ROW(생육조사!$P$2)+1),1),2),"")</f>
        <v/>
      </c>
      <c r="FG56" s="87" t="str">
        <f t="array" ref="FG56">IFERROR(INDEX(조사표[],SMALL(IF((FJ$1=조사표[개체번호])*(FM$1=조사표[줄기번호])*(FE56=조사표[착과마디]),ROW(조사표[조사일자])-ROW(생육조사!$P$2)+1),1),2),"")</f>
        <v/>
      </c>
      <c r="FH56" s="87" t="str">
        <f t="array" ref="FH56">IFERROR(INDEX(조사표[],SMALL(IF((FJ$1=조사표[개체번호])*(FM$1=조사표[줄기번호])*(FE56=조사표[열매마디]),ROW(조사표[조사일자])-ROW(생육조사!$P$2)+1),1),2),"")</f>
        <v/>
      </c>
      <c r="FI56" s="87" t="str">
        <f t="array" ref="FI56">IFERROR(INDEX(조사표[],SMALL(IF((FJ$1=조사표[개체번호])*(FM$1=조사표[줄기번호])*(FE56=조사표[수확마디]),ROW(조사표[조사일자])-ROW(생육조사!$P$2)+1),1),2),"")</f>
        <v/>
      </c>
      <c r="FJ56" s="90"/>
      <c r="FK56" s="90"/>
      <c r="FL56" s="91"/>
      <c r="FM56" s="91"/>
      <c r="FN56" s="91"/>
      <c r="FO56" s="89">
        <v>54</v>
      </c>
      <c r="FP56" s="87" t="str">
        <f t="array" ref="FP56">IFERROR(INDEX(조사표[],SMALL(IF((FT$1=조사표[개체번호])*(FW$1=조사표[줄기번호])*(FO56=조사표[개화마디]),ROW(조사표[조사일자])-ROW(생육조사!$P$2)+1),1),2),"")</f>
        <v/>
      </c>
      <c r="FQ56" s="87" t="str">
        <f t="array" ref="FQ56">IFERROR(INDEX(조사표[],SMALL(IF((FT$1=조사표[개체번호])*(FW$1=조사표[줄기번호])*(FO56=조사표[착과마디]),ROW(조사표[조사일자])-ROW(생육조사!$P$2)+1),1),2),"")</f>
        <v/>
      </c>
      <c r="FR56" s="87" t="str">
        <f t="array" ref="FR56">IFERROR(INDEX(조사표[],SMALL(IF((FT$1=조사표[개체번호])*(FW$1=조사표[줄기번호])*(FO56=조사표[열매마디]),ROW(조사표[조사일자])-ROW(생육조사!$P$2)+1),1),2),"")</f>
        <v/>
      </c>
      <c r="FS56" s="87" t="str">
        <f t="array" ref="FS56">IFERROR(INDEX(조사표[],SMALL(IF((FT$1=조사표[개체번호])*(FW$1=조사표[줄기번호])*(FO56=조사표[수확마디]),ROW(조사표[조사일자])-ROW(생육조사!$P$2)+1),1),2),"")</f>
        <v/>
      </c>
      <c r="FT56" s="90"/>
      <c r="FU56" s="90"/>
      <c r="FV56" s="91"/>
      <c r="FW56" s="91"/>
      <c r="FX56" s="91"/>
      <c r="FY56" s="89">
        <v>54</v>
      </c>
      <c r="FZ56" s="87" t="str">
        <f t="array" ref="FZ56">IFERROR(INDEX(조사표[],SMALL(IF((GD$1=조사표[개체번호])*(GG$1=조사표[줄기번호])*(FY56=조사표[개화마디]),ROW(조사표[조사일자])-ROW(생육조사!$P$2)+1),1),2),"")</f>
        <v/>
      </c>
      <c r="GA56" s="87" t="str">
        <f t="array" ref="GA56">IFERROR(INDEX(조사표[],SMALL(IF((GD$1=조사표[개체번호])*(GG$1=조사표[줄기번호])*(FY56=조사표[착과마디]),ROW(조사표[조사일자])-ROW(생육조사!$P$2)+1),1),2),"")</f>
        <v/>
      </c>
      <c r="GB56" s="87" t="str">
        <f t="array" ref="GB56">IFERROR(INDEX(조사표[],SMALL(IF((GD$1=조사표[개체번호])*(GG$1=조사표[줄기번호])*(FY56=조사표[열매마디]),ROW(조사표[조사일자])-ROW(생육조사!$P$2)+1),1),2),"")</f>
        <v/>
      </c>
      <c r="GC56" s="87" t="str">
        <f t="array" ref="GC56">IFERROR(INDEX(조사표[],SMALL(IF((GD$1=조사표[개체번호])*(GG$1=조사표[줄기번호])*(FY56=조사표[수확마디]),ROW(조사표[조사일자])-ROW(생육조사!$P$2)+1),1),2),"")</f>
        <v/>
      </c>
      <c r="GD56" s="90"/>
      <c r="GE56" s="90"/>
      <c r="GF56" s="91"/>
      <c r="GG56" s="91"/>
      <c r="GH56" s="91"/>
      <c r="GI56" s="89">
        <v>54</v>
      </c>
      <c r="GJ56" s="87" t="str">
        <f t="array" ref="GJ56">IFERROR(INDEX(조사표[],SMALL(IF((GN$1=조사표[개체번호])*(GQ$1=조사표[줄기번호])*(GI56=조사표[개화마디]),ROW(조사표[조사일자])-ROW(생육조사!$P$2)+1),1),2),"")</f>
        <v/>
      </c>
      <c r="GK56" s="87" t="str">
        <f t="array" ref="GK56">IFERROR(INDEX(조사표[],SMALL(IF((GN$1=조사표[개체번호])*(GQ$1=조사표[줄기번호])*(GI56=조사표[착과마디]),ROW(조사표[조사일자])-ROW(생육조사!$P$2)+1),1),2),"")</f>
        <v/>
      </c>
      <c r="GL56" s="87" t="str">
        <f t="array" ref="GL56">IFERROR(INDEX(조사표[],SMALL(IF((GN$1=조사표[개체번호])*(GQ$1=조사표[줄기번호])*(GI56=조사표[열매마디]),ROW(조사표[조사일자])-ROW(생육조사!$P$2)+1),1),2),"")</f>
        <v/>
      </c>
      <c r="GM56" s="87" t="str">
        <f t="array" ref="GM56">IFERROR(INDEX(조사표[],SMALL(IF((GN$1=조사표[개체번호])*(GQ$1=조사표[줄기번호])*(GI56=조사표[수확마디]),ROW(조사표[조사일자])-ROW(생육조사!$P$2)+1),1),2),"")</f>
        <v/>
      </c>
      <c r="GN56" s="90"/>
      <c r="GO56" s="90"/>
      <c r="GP56" s="91"/>
      <c r="GQ56" s="91"/>
      <c r="GR56" s="91"/>
      <c r="GS56" s="89">
        <v>54</v>
      </c>
      <c r="GT56" s="87" t="str">
        <f t="array" ref="GT56">IFERROR(INDEX(조사표[],SMALL(IF((GX$1=조사표[개체번호])*(HA$1=조사표[줄기번호])*(GS56=조사표[개화마디]),ROW(조사표[조사일자])-ROW(생육조사!$P$2)+1),1),2),"")</f>
        <v/>
      </c>
      <c r="GU56" s="87" t="str">
        <f t="array" ref="GU56">IFERROR(INDEX(조사표[],SMALL(IF((GX$1=조사표[개체번호])*(HA$1=조사표[줄기번호])*(GS56=조사표[착과마디]),ROW(조사표[조사일자])-ROW(생육조사!$P$2)+1),1),2),"")</f>
        <v/>
      </c>
      <c r="GV56" s="87" t="str">
        <f t="array" ref="GV56">IFERROR(INDEX(조사표[],SMALL(IF((GX$1=조사표[개체번호])*(HA$1=조사표[줄기번호])*(GS56=조사표[열매마디]),ROW(조사표[조사일자])-ROW(생육조사!$P$2)+1),1),2),"")</f>
        <v/>
      </c>
      <c r="GW56" s="87" t="str">
        <f t="array" ref="GW56">IFERROR(INDEX(조사표[],SMALL(IF((GX$1=조사표[개체번호])*(HA$1=조사표[줄기번호])*(GS56=조사표[수확마디]),ROW(조사표[조사일자])-ROW(생육조사!$P$2)+1),1),2),"")</f>
        <v/>
      </c>
      <c r="GX56" s="90"/>
      <c r="GY56" s="90"/>
      <c r="GZ56" s="91"/>
      <c r="HA56" s="91"/>
      <c r="HB56" s="91"/>
      <c r="HC56" s="89">
        <v>54</v>
      </c>
      <c r="HD56" s="87" t="str">
        <f t="array" ref="HD56">IFERROR(INDEX(조사표[],SMALL(IF((HH$1=조사표[개체번호])*(HK$1=조사표[줄기번호])*(HC56=조사표[개화마디]),ROW(조사표[조사일자])-ROW(생육조사!$P$2)+1),1),2),"")</f>
        <v/>
      </c>
      <c r="HE56" s="87" t="str">
        <f t="array" ref="HE56">IFERROR(INDEX(조사표[],SMALL(IF((HH$1=조사표[개체번호])*(HK$1=조사표[줄기번호])*(HC56=조사표[착과마디]),ROW(조사표[조사일자])-ROW(생육조사!$P$2)+1),1),2),"")</f>
        <v/>
      </c>
      <c r="HF56" s="87" t="str">
        <f t="array" ref="HF56">IFERROR(INDEX(조사표[],SMALL(IF((HH$1=조사표[개체번호])*(HK$1=조사표[줄기번호])*(HC56=조사표[열매마디]),ROW(조사표[조사일자])-ROW(생육조사!$P$2)+1),1),2),"")</f>
        <v/>
      </c>
      <c r="HG56" s="87" t="str">
        <f t="array" ref="HG56">IFERROR(INDEX(조사표[],SMALL(IF((HH$1=조사표[개체번호])*(HK$1=조사표[줄기번호])*(HC56=조사표[수확마디]),ROW(조사표[조사일자])-ROW(생육조사!$P$2)+1),1),2),"")</f>
        <v/>
      </c>
      <c r="HH56" s="90"/>
      <c r="HI56" s="90"/>
      <c r="HJ56" s="91"/>
      <c r="HK56" s="91"/>
      <c r="HL56" s="91"/>
      <c r="HM56" s="89">
        <v>54</v>
      </c>
      <c r="HN56" s="87" t="str">
        <f t="array" ref="HN56">IFERROR(INDEX(조사표[],SMALL(IF((HR$1=조사표[개체번호])*(HU$1=조사표[줄기번호])*(HM56=조사표[개화마디]),ROW(조사표[조사일자])-ROW(생육조사!$P$2)+1),1),2),"")</f>
        <v/>
      </c>
      <c r="HO56" s="87" t="str">
        <f t="array" ref="HO56">IFERROR(INDEX(조사표[],SMALL(IF((HR$1=조사표[개체번호])*(HU$1=조사표[줄기번호])*(HM56=조사표[착과마디]),ROW(조사표[조사일자])-ROW(생육조사!$P$2)+1),1),2),"")</f>
        <v/>
      </c>
      <c r="HP56" s="87" t="str">
        <f t="array" ref="HP56">IFERROR(INDEX(조사표[],SMALL(IF((HR$1=조사표[개체번호])*(HU$1=조사표[줄기번호])*(HM56=조사표[열매마디]),ROW(조사표[조사일자])-ROW(생육조사!$P$2)+1),1),2),"")</f>
        <v/>
      </c>
      <c r="HQ56" s="87" t="str">
        <f t="array" ref="HQ56">IFERROR(INDEX(조사표[],SMALL(IF((HR$1=조사표[개체번호])*(HU$1=조사표[줄기번호])*(HM56=조사표[수확마디]),ROW(조사표[조사일자])-ROW(생육조사!$P$2)+1),1),2),"")</f>
        <v/>
      </c>
      <c r="HR56" s="90"/>
      <c r="HS56" s="90"/>
      <c r="HT56" s="91"/>
      <c r="HU56" s="91"/>
      <c r="HV56" s="91"/>
      <c r="HW56" s="89">
        <v>54</v>
      </c>
      <c r="HX56" s="87" t="str">
        <f t="array" ref="HX56">IFERROR(INDEX(조사표[],SMALL(IF((IB$1=조사표[개체번호])*(IE$1=조사표[줄기번호])*(HW56=조사표[개화마디]),ROW(조사표[조사일자])-ROW(생육조사!$P$2)+1),1),2),"")</f>
        <v/>
      </c>
      <c r="HY56" s="87" t="str">
        <f t="array" ref="HY56">IFERROR(INDEX(조사표[],SMALL(IF((IB$1=조사표[개체번호])*(IE$1=조사표[줄기번호])*(HW56=조사표[착과마디]),ROW(조사표[조사일자])-ROW(생육조사!$P$2)+1),1),2),"")</f>
        <v/>
      </c>
      <c r="HZ56" s="87" t="str">
        <f t="array" ref="HZ56">IFERROR(INDEX(조사표[],SMALL(IF((IB$1=조사표[개체번호])*(IE$1=조사표[줄기번호])*(HW56=조사표[열매마디]),ROW(조사표[조사일자])-ROW(생육조사!$P$2)+1),1),2),"")</f>
        <v/>
      </c>
      <c r="IA56" s="87" t="str">
        <f t="array" ref="IA56">IFERROR(INDEX(조사표[],SMALL(IF((IB$1=조사표[개체번호])*(IE$1=조사표[줄기번호])*(HW56=조사표[수확마디]),ROW(조사표[조사일자])-ROW(생육조사!$P$2)+1),1),2),"")</f>
        <v/>
      </c>
      <c r="IB56" s="90"/>
      <c r="IC56" s="90"/>
      <c r="ID56" s="91"/>
      <c r="IE56" s="91"/>
      <c r="IF56" s="91"/>
      <c r="IG56" s="89">
        <v>54</v>
      </c>
      <c r="IH56" s="87" t="str">
        <f t="array" ref="IH56">IFERROR(INDEX(조사표[],SMALL(IF((IL$1=조사표[개체번호])*(IO$1=조사표[줄기번호])*(IG56=조사표[개화마디]),ROW(조사표[조사일자])-ROW(생육조사!$P$2)+1),1),2),"")</f>
        <v/>
      </c>
      <c r="II56" s="87" t="str">
        <f t="array" ref="II56">IFERROR(INDEX(조사표[],SMALL(IF((IL$1=조사표[개체번호])*(IO$1=조사표[줄기번호])*(IG56=조사표[착과마디]),ROW(조사표[조사일자])-ROW(생육조사!$P$2)+1),1),2),"")</f>
        <v/>
      </c>
      <c r="IJ56" s="87" t="str">
        <f t="array" ref="IJ56">IFERROR(INDEX(조사표[],SMALL(IF((IL$1=조사표[개체번호])*(IO$1=조사표[줄기번호])*(IG56=조사표[열매마디]),ROW(조사표[조사일자])-ROW(생육조사!$P$2)+1),1),2),"")</f>
        <v/>
      </c>
      <c r="IK56" s="87" t="str">
        <f t="array" ref="IK56">IFERROR(INDEX(조사표[],SMALL(IF((IL$1=조사표[개체번호])*(IO$1=조사표[줄기번호])*(IG56=조사표[수확마디]),ROW(조사표[조사일자])-ROW(생육조사!$P$2)+1),1),2),"")</f>
        <v/>
      </c>
      <c r="IL56" s="90"/>
      <c r="IM56" s="90"/>
      <c r="IN56" s="91"/>
      <c r="IO56" s="91"/>
      <c r="IP56" s="91"/>
      <c r="IQ56" s="89">
        <v>54</v>
      </c>
      <c r="IR56" s="87" t="str">
        <f t="array" ref="IR56">IFERROR(INDEX(조사표[],SMALL(IF((IV$1=조사표[개체번호])*(IY$1=조사표[줄기번호])*(IQ56=조사표[개화마디]),ROW(조사표[조사일자])-ROW(생육조사!$P$2)+1),1),2),"")</f>
        <v/>
      </c>
      <c r="IS56" s="87" t="str">
        <f t="array" ref="IS56">IFERROR(INDEX(조사표[],SMALL(IF((IV$1=조사표[개체번호])*(IY$1=조사표[줄기번호])*(IQ56=조사표[착과마디]),ROW(조사표[조사일자])-ROW(생육조사!$P$2)+1),1),2),"")</f>
        <v/>
      </c>
      <c r="IT56" s="87" t="str">
        <f t="array" ref="IT56">IFERROR(INDEX(조사표[],SMALL(IF((IV$1=조사표[개체번호])*(IY$1=조사표[줄기번호])*(IQ56=조사표[열매마디]),ROW(조사표[조사일자])-ROW(생육조사!$P$2)+1),1),2),"")</f>
        <v/>
      </c>
      <c r="IU56" s="87" t="str">
        <f t="array" ref="IU56">IFERROR(INDEX(조사표[],SMALL(IF((IV$1=조사표[개체번호])*(IY$1=조사표[줄기번호])*(IQ56=조사표[수확마디]),ROW(조사표[조사일자])-ROW(생육조사!$P$2)+1),1),2),"")</f>
        <v/>
      </c>
      <c r="IV56" s="90"/>
      <c r="IW56" s="90"/>
      <c r="IX56" s="91"/>
      <c r="IY56" s="91"/>
      <c r="IZ56" s="91"/>
      <c r="JA56" s="89">
        <v>54</v>
      </c>
      <c r="JB56" s="87" t="str">
        <f t="array" ref="JB56">IFERROR(INDEX(조사표[],SMALL(IF((JF$1=조사표[개체번호])*(JI$1=조사표[줄기번호])*(JA56=조사표[개화마디]),ROW(조사표[조사일자])-ROW(생육조사!$P$2)+1),1),2),"")</f>
        <v/>
      </c>
      <c r="JC56" s="87" t="str">
        <f t="array" ref="JC56">IFERROR(INDEX(조사표[],SMALL(IF((JF$1=조사표[개체번호])*(JI$1=조사표[줄기번호])*(JA56=조사표[착과마디]),ROW(조사표[조사일자])-ROW(생육조사!$P$2)+1),1),2),"")</f>
        <v/>
      </c>
      <c r="JD56" s="87" t="str">
        <f t="array" ref="JD56">IFERROR(INDEX(조사표[],SMALL(IF((JF$1=조사표[개체번호])*(JI$1=조사표[줄기번호])*(JA56=조사표[열매마디]),ROW(조사표[조사일자])-ROW(생육조사!$P$2)+1),1),2),"")</f>
        <v/>
      </c>
      <c r="JE56" s="87" t="str">
        <f t="array" ref="JE56">IFERROR(INDEX(조사표[],SMALL(IF((JF$1=조사표[개체번호])*(JI$1=조사표[줄기번호])*(JA56=조사표[수확마디]),ROW(조사표[조사일자])-ROW(생육조사!$P$2)+1),1),2),"")</f>
        <v/>
      </c>
      <c r="JF56" s="90"/>
      <c r="JG56" s="90"/>
      <c r="JH56" s="91"/>
      <c r="JI56" s="91"/>
      <c r="JJ56" s="91"/>
      <c r="JK56" s="89">
        <v>54</v>
      </c>
      <c r="JL56" s="87" t="str">
        <f t="array" ref="JL56">IFERROR(INDEX(조사표[],SMALL(IF((JP$1=조사표[개체번호])*(JS$1=조사표[줄기번호])*(JK56=조사표[개화마디]),ROW(조사표[조사일자])-ROW(생육조사!$P$2)+1),1),2),"")</f>
        <v/>
      </c>
      <c r="JM56" s="87" t="str">
        <f t="array" ref="JM56">IFERROR(INDEX(조사표[],SMALL(IF((JP$1=조사표[개체번호])*(JS$1=조사표[줄기번호])*(JK56=조사표[착과마디]),ROW(조사표[조사일자])-ROW(생육조사!$P$2)+1),1),2),"")</f>
        <v/>
      </c>
      <c r="JN56" s="87" t="str">
        <f t="array" ref="JN56">IFERROR(INDEX(조사표[],SMALL(IF((JP$1=조사표[개체번호])*(JS$1=조사표[줄기번호])*(JK56=조사표[열매마디]),ROW(조사표[조사일자])-ROW(생육조사!$P$2)+1),1),2),"")</f>
        <v/>
      </c>
      <c r="JO56" s="87" t="str">
        <f t="array" ref="JO56">IFERROR(INDEX(조사표[],SMALL(IF((JP$1=조사표[개체번호])*(JS$1=조사표[줄기번호])*(JK56=조사표[수확마디]),ROW(조사표[조사일자])-ROW(생육조사!$P$2)+1),1),2),"")</f>
        <v/>
      </c>
      <c r="JP56" s="90"/>
      <c r="JQ56" s="90"/>
      <c r="JR56" s="91"/>
      <c r="JS56" s="91"/>
      <c r="JT56" s="91"/>
      <c r="JU56" s="89">
        <v>54</v>
      </c>
      <c r="JV56" s="87" t="str">
        <f t="array" ref="JV56">IFERROR(INDEX(조사표[],SMALL(IF((JZ$1=조사표[개체번호])*(KC$1=조사표[줄기번호])*(JU56=조사표[개화마디]),ROW(조사표[조사일자])-ROW(생육조사!$P$2)+1),1),2),"")</f>
        <v/>
      </c>
      <c r="JW56" s="87" t="str">
        <f t="array" ref="JW56">IFERROR(INDEX(조사표[],SMALL(IF((JZ$1=조사표[개체번호])*(KC$1=조사표[줄기번호])*(JU56=조사표[착과마디]),ROW(조사표[조사일자])-ROW(생육조사!$P$2)+1),1),2),"")</f>
        <v/>
      </c>
      <c r="JX56" s="87" t="str">
        <f t="array" ref="JX56">IFERROR(INDEX(조사표[],SMALL(IF((JZ$1=조사표[개체번호])*(KC$1=조사표[줄기번호])*(JU56=조사표[열매마디]),ROW(조사표[조사일자])-ROW(생육조사!$P$2)+1),1),2),"")</f>
        <v/>
      </c>
      <c r="JY56" s="87" t="str">
        <f t="array" ref="JY56">IFERROR(INDEX(조사표[],SMALL(IF((JZ$1=조사표[개체번호])*(KC$1=조사표[줄기번호])*(JU56=조사표[수확마디]),ROW(조사표[조사일자])-ROW(생육조사!$P$2)+1),1),2),"")</f>
        <v/>
      </c>
      <c r="JZ56" s="90"/>
      <c r="KA56" s="90"/>
      <c r="KB56" s="91"/>
      <c r="KC56" s="91"/>
      <c r="KD56" s="91"/>
      <c r="KE56" s="89">
        <v>54</v>
      </c>
      <c r="KF56" s="87" t="str">
        <f t="array" ref="KF56">IFERROR(INDEX(조사표[],SMALL(IF((KJ$1=조사표[개체번호])*(KM$1=조사표[줄기번호])*(KE56=조사표[개화마디]),ROW(조사표[조사일자])-ROW(생육조사!$P$2)+1),1),2),"")</f>
        <v/>
      </c>
      <c r="KG56" s="87" t="str">
        <f t="array" ref="KG56">IFERROR(INDEX(조사표[],SMALL(IF((KJ$1=조사표[개체번호])*(KM$1=조사표[줄기번호])*(KE56=조사표[착과마디]),ROW(조사표[조사일자])-ROW(생육조사!$P$2)+1),1),2),"")</f>
        <v/>
      </c>
      <c r="KH56" s="87" t="str">
        <f t="array" ref="KH56">IFERROR(INDEX(조사표[],SMALL(IF((KJ$1=조사표[개체번호])*(KM$1=조사표[줄기번호])*(KE56=조사표[열매마디]),ROW(조사표[조사일자])-ROW(생육조사!$P$2)+1),1),2),"")</f>
        <v/>
      </c>
      <c r="KI56" s="87" t="str">
        <f t="array" ref="KI56">IFERROR(INDEX(조사표[],SMALL(IF((KJ$1=조사표[개체번호])*(KM$1=조사표[줄기번호])*(KE56=조사표[수확마디]),ROW(조사표[조사일자])-ROW(생육조사!$P$2)+1),1),2),"")</f>
        <v/>
      </c>
      <c r="KJ56" s="90"/>
      <c r="KK56" s="90"/>
      <c r="KL56" s="91"/>
      <c r="KM56" s="91"/>
      <c r="KN56" s="91"/>
    </row>
    <row r="57" spans="1:300">
      <c r="A57" s="16">
        <v>55</v>
      </c>
      <c r="B57" s="6" t="str">
        <f t="array" ref="B57">IFERROR(INDEX(조사표[],SMALL(IF((F$1=조사표[개체번호])*(I$1=조사표[줄기번호])*(A57=조사표[개화마디]),ROW(조사표[조사일자])-ROW(생육조사!$P$2)+1),1),2),"")</f>
        <v/>
      </c>
      <c r="C57" s="6" t="str">
        <f t="array" ref="C57">IFERROR(INDEX(조사표[],SMALL(IF((F$1=조사표[개체번호])*(I$1=조사표[줄기번호])*(A57=조사표[착과마디]),ROW(조사표[조사일자])-ROW(생육조사!$P$2)+1),1),2),"")</f>
        <v/>
      </c>
      <c r="D57" s="6" t="str">
        <f t="array" ref="D57">IFERROR(INDEX(조사표[],SMALL(IF((F$1=조사표[개체번호])*(I$1=조사표[줄기번호])*(A57=조사표[열매마디]),ROW(조사표[조사일자])-ROW(생육조사!$P$2)+1),1),2),"")</f>
        <v/>
      </c>
      <c r="E57" s="6" t="str">
        <f t="array" ref="E57">IFERROR(INDEX(조사표[],SMALL(IF((F$1=조사표[개체번호])*(I$1=조사표[줄기번호])*(A57=조사표[수확마디]),ROW(조사표[조사일자])-ROW(생육조사!$P$2)+1),1),2),"")</f>
        <v/>
      </c>
      <c r="F57" s="19"/>
      <c r="G57" s="19"/>
      <c r="H57" s="20"/>
      <c r="I57" s="20"/>
      <c r="J57" s="20"/>
      <c r="K57" s="16">
        <v>55</v>
      </c>
      <c r="L57" s="6" t="str">
        <f t="array" ref="L57">IFERROR(INDEX(조사표[],SMALL(IF((P$1=조사표[개체번호])*(S$1=조사표[줄기번호])*(K57=조사표[개화마디]),ROW(조사표[조사일자])-ROW(생육조사!$P$2)+1),1),2),"")</f>
        <v/>
      </c>
      <c r="M57" s="6" t="str">
        <f t="array" ref="M57">IFERROR(INDEX(조사표[],SMALL(IF((P$1=조사표[개체번호])*(S$1=조사표[줄기번호])*(K57=조사표[착과마디]),ROW(조사표[조사일자])-ROW(생육조사!$P$2)+1),1),2),"")</f>
        <v/>
      </c>
      <c r="N57" s="6" t="str">
        <f t="array" ref="N57">IFERROR(INDEX(조사표[],SMALL(IF((P$1=조사표[개체번호])*(S$1=조사표[줄기번호])*(K57=조사표[열매마디]),ROW(조사표[조사일자])-ROW(생육조사!$P$2)+1),1),2),"")</f>
        <v/>
      </c>
      <c r="O57" s="6" t="str">
        <f t="array" ref="O57">IFERROR(INDEX(조사표[],SMALL(IF((P$1=조사표[개체번호])*(S$1=조사표[줄기번호])*(K57=조사표[수확마디]),ROW(조사표[조사일자])-ROW(생육조사!$P$2)+1),1),2),"")</f>
        <v/>
      </c>
      <c r="P57" s="19"/>
      <c r="Q57" s="19"/>
      <c r="R57" s="20"/>
      <c r="S57" s="20"/>
      <c r="T57" s="20"/>
      <c r="U57" s="89">
        <v>55</v>
      </c>
      <c r="V57" s="87" t="str">
        <f t="array" ref="V57">IFERROR(INDEX(조사표[],SMALL(IF((Z$1=조사표[개체번호])*(AC$1=조사표[줄기번호])*(U57=조사표[개화마디]),ROW(조사표[조사일자])-ROW(생육조사!$P$2)+1),1),2),"")</f>
        <v/>
      </c>
      <c r="W57" s="87" t="str">
        <f t="array" ref="W57">IFERROR(INDEX(조사표[],SMALL(IF((Z$1=조사표[개체번호])*(AC$1=조사표[줄기번호])*(U57=조사표[착과마디]),ROW(조사표[조사일자])-ROW(생육조사!$P$2)+1),1),2),"")</f>
        <v/>
      </c>
      <c r="X57" s="87" t="str">
        <f t="array" ref="X57">IFERROR(INDEX(조사표[],SMALL(IF((Z$1=조사표[개체번호])*(AC$1=조사표[줄기번호])*(U57=조사표[열매마디]),ROW(조사표[조사일자])-ROW(생육조사!$P$2)+1),1),2),"")</f>
        <v/>
      </c>
      <c r="Y57" s="87" t="str">
        <f t="array" ref="Y57">IFERROR(INDEX(조사표[],SMALL(IF((Z$1=조사표[개체번호])*(AC$1=조사표[줄기번호])*(U57=조사표[수확마디]),ROW(조사표[조사일자])-ROW(생육조사!$P$2)+1),1),2),"")</f>
        <v/>
      </c>
      <c r="Z57" s="90"/>
      <c r="AA57" s="90"/>
      <c r="AB57" s="91"/>
      <c r="AC57" s="91"/>
      <c r="AD57" s="91"/>
      <c r="AE57" s="89">
        <v>55</v>
      </c>
      <c r="AF57" s="87" t="str">
        <f t="array" ref="AF57">IFERROR(INDEX(조사표[],SMALL(IF((AJ$1=조사표[개체번호])*(AM$1=조사표[줄기번호])*(AE57=조사표[개화마디]),ROW(조사표[조사일자])-ROW(생육조사!$P$2)+1),1),2),"")</f>
        <v/>
      </c>
      <c r="AG57" s="87" t="str">
        <f t="array" ref="AG57">IFERROR(INDEX(조사표[],SMALL(IF((AJ$1=조사표[개체번호])*(AM$1=조사표[줄기번호])*(AE57=조사표[착과마디]),ROW(조사표[조사일자])-ROW(생육조사!$P$2)+1),1),2),"")</f>
        <v/>
      </c>
      <c r="AH57" s="87" t="str">
        <f t="array" ref="AH57">IFERROR(INDEX(조사표[],SMALL(IF((AJ$1=조사표[개체번호])*(AM$1=조사표[줄기번호])*(AE57=조사표[열매마디]),ROW(조사표[조사일자])-ROW(생육조사!$P$2)+1),1),2),"")</f>
        <v/>
      </c>
      <c r="AI57" s="87" t="str">
        <f t="array" ref="AI57">IFERROR(INDEX(조사표[],SMALL(IF((AJ$1=조사표[개체번호])*(AM$1=조사표[줄기번호])*(AE57=조사표[수확마디]),ROW(조사표[조사일자])-ROW(생육조사!$P$2)+1),1),2),"")</f>
        <v/>
      </c>
      <c r="AJ57" s="90"/>
      <c r="AK57" s="90"/>
      <c r="AL57" s="91"/>
      <c r="AM57" s="91"/>
      <c r="AN57" s="91"/>
      <c r="AO57" s="89">
        <v>55</v>
      </c>
      <c r="AP57" s="87" t="str">
        <f t="array" ref="AP57">IFERROR(INDEX(조사표[],SMALL(IF((AT$1=조사표[개체번호])*(AW$1=조사표[줄기번호])*(AO57=조사표[개화마디]),ROW(조사표[조사일자])-ROW(생육조사!$P$2)+1),1),2),"")</f>
        <v/>
      </c>
      <c r="AQ57" s="87" t="str">
        <f t="array" ref="AQ57">IFERROR(INDEX(조사표[],SMALL(IF((AT$1=조사표[개체번호])*(AW$1=조사표[줄기번호])*(AO57=조사표[착과마디]),ROW(조사표[조사일자])-ROW(생육조사!$P$2)+1),1),2),"")</f>
        <v/>
      </c>
      <c r="AR57" s="87" t="str">
        <f t="array" ref="AR57">IFERROR(INDEX(조사표[],SMALL(IF((AT$1=조사표[개체번호])*(AW$1=조사표[줄기번호])*(AO57=조사표[열매마디]),ROW(조사표[조사일자])-ROW(생육조사!$P$2)+1),1),2),"")</f>
        <v/>
      </c>
      <c r="AS57" s="87" t="str">
        <f t="array" ref="AS57">IFERROR(INDEX(조사표[],SMALL(IF((AT$1=조사표[개체번호])*(AW$1=조사표[줄기번호])*(AO57=조사표[수확마디]),ROW(조사표[조사일자])-ROW(생육조사!$P$2)+1),1),2),"")</f>
        <v/>
      </c>
      <c r="AT57" s="90"/>
      <c r="AU57" s="90"/>
      <c r="AV57" s="91"/>
      <c r="AW57" s="91"/>
      <c r="AX57" s="91"/>
      <c r="AY57" s="89">
        <v>55</v>
      </c>
      <c r="AZ57" s="87" t="str">
        <f t="array" ref="AZ57">IFERROR(INDEX(조사표[],SMALL(IF((BD$1=조사표[개체번호])*(BG$1=조사표[줄기번호])*(AY57=조사표[개화마디]),ROW(조사표[조사일자])-ROW(생육조사!$P$2)+1),1),2),"")</f>
        <v/>
      </c>
      <c r="BA57" s="87" t="str">
        <f t="array" ref="BA57">IFERROR(INDEX(조사표[],SMALL(IF((BD$1=조사표[개체번호])*(BG$1=조사표[줄기번호])*(AY57=조사표[착과마디]),ROW(조사표[조사일자])-ROW(생육조사!$P$2)+1),1),2),"")</f>
        <v/>
      </c>
      <c r="BB57" s="87" t="str">
        <f t="array" ref="BB57">IFERROR(INDEX(조사표[],SMALL(IF((BD$1=조사표[개체번호])*(BG$1=조사표[줄기번호])*(AY57=조사표[열매마디]),ROW(조사표[조사일자])-ROW(생육조사!$P$2)+1),1),2),"")</f>
        <v/>
      </c>
      <c r="BC57" s="87" t="str">
        <f t="array" ref="BC57">IFERROR(INDEX(조사표[],SMALL(IF((BD$1=조사표[개체번호])*(BG$1=조사표[줄기번호])*(AY57=조사표[수확마디]),ROW(조사표[조사일자])-ROW(생육조사!$P$2)+1),1),2),"")</f>
        <v/>
      </c>
      <c r="BD57" s="90"/>
      <c r="BE57" s="90"/>
      <c r="BF57" s="91"/>
      <c r="BG57" s="91"/>
      <c r="BH57" s="91"/>
      <c r="BI57" s="89">
        <v>55</v>
      </c>
      <c r="BJ57" s="87" t="str">
        <f t="array" ref="BJ57">IFERROR(INDEX(조사표[],SMALL(IF((BN$1=조사표[개체번호])*(BQ$1=조사표[줄기번호])*(BI57=조사표[개화마디]),ROW(조사표[조사일자])-ROW(생육조사!$P$2)+1),1),2),"")</f>
        <v/>
      </c>
      <c r="BK57" s="87" t="str">
        <f t="array" ref="BK57">IFERROR(INDEX(조사표[],SMALL(IF((BN$1=조사표[개체번호])*(BQ$1=조사표[줄기번호])*(BI57=조사표[착과마디]),ROW(조사표[조사일자])-ROW(생육조사!$P$2)+1),1),2),"")</f>
        <v/>
      </c>
      <c r="BL57" s="87" t="str">
        <f t="array" ref="BL57">IFERROR(INDEX(조사표[],SMALL(IF((BN$1=조사표[개체번호])*(BQ$1=조사표[줄기번호])*(BI57=조사표[열매마디]),ROW(조사표[조사일자])-ROW(생육조사!$P$2)+1),1),2),"")</f>
        <v/>
      </c>
      <c r="BM57" s="87" t="str">
        <f t="array" ref="BM57">IFERROR(INDEX(조사표[],SMALL(IF((BN$1=조사표[개체번호])*(BQ$1=조사표[줄기번호])*(BI57=조사표[수확마디]),ROW(조사표[조사일자])-ROW(생육조사!$P$2)+1),1),2),"")</f>
        <v/>
      </c>
      <c r="BN57" s="90"/>
      <c r="BO57" s="90"/>
      <c r="BP57" s="91"/>
      <c r="BQ57" s="91"/>
      <c r="BR57" s="91"/>
      <c r="BS57" s="89">
        <v>55</v>
      </c>
      <c r="BT57" s="87" t="str">
        <f t="array" ref="BT57">IFERROR(INDEX(조사표[],SMALL(IF((BX$1=조사표[개체번호])*(CA$1=조사표[줄기번호])*(BS57=조사표[개화마디]),ROW(조사표[조사일자])-ROW(생육조사!$P$2)+1),1),2),"")</f>
        <v/>
      </c>
      <c r="BU57" s="87" t="str">
        <f t="array" ref="BU57">IFERROR(INDEX(조사표[],SMALL(IF((BX$1=조사표[개체번호])*(CA$1=조사표[줄기번호])*(BS57=조사표[착과마디]),ROW(조사표[조사일자])-ROW(생육조사!$P$2)+1),1),2),"")</f>
        <v/>
      </c>
      <c r="BV57" s="87" t="str">
        <f t="array" ref="BV57">IFERROR(INDEX(조사표[],SMALL(IF((BX$1=조사표[개체번호])*(CA$1=조사표[줄기번호])*(BS57=조사표[열매마디]),ROW(조사표[조사일자])-ROW(생육조사!$P$2)+1),1),2),"")</f>
        <v/>
      </c>
      <c r="BW57" s="87" t="str">
        <f t="array" ref="BW57">IFERROR(INDEX(조사표[],SMALL(IF((BX$1=조사표[개체번호])*(CA$1=조사표[줄기번호])*(BS57=조사표[수확마디]),ROW(조사표[조사일자])-ROW(생육조사!$P$2)+1),1),2),"")</f>
        <v/>
      </c>
      <c r="BX57" s="90"/>
      <c r="BY57" s="90"/>
      <c r="BZ57" s="91"/>
      <c r="CA57" s="91"/>
      <c r="CB57" s="91"/>
      <c r="CC57" s="89">
        <v>55</v>
      </c>
      <c r="CD57" s="87" t="str">
        <f t="array" ref="CD57">IFERROR(INDEX(조사표[],SMALL(IF((CH$1=조사표[개체번호])*(CK$1=조사표[줄기번호])*(CC57=조사표[개화마디]),ROW(조사표[조사일자])-ROW(생육조사!$P$2)+1),1),2),"")</f>
        <v/>
      </c>
      <c r="CE57" s="87" t="str">
        <f t="array" ref="CE57">IFERROR(INDEX(조사표[],SMALL(IF((CH$1=조사표[개체번호])*(CK$1=조사표[줄기번호])*(CC57=조사표[착과마디]),ROW(조사표[조사일자])-ROW(생육조사!$P$2)+1),1),2),"")</f>
        <v/>
      </c>
      <c r="CF57" s="87" t="str">
        <f t="array" ref="CF57">IFERROR(INDEX(조사표[],SMALL(IF((CH$1=조사표[개체번호])*(CK$1=조사표[줄기번호])*(CC57=조사표[열매마디]),ROW(조사표[조사일자])-ROW(생육조사!$P$2)+1),1),2),"")</f>
        <v/>
      </c>
      <c r="CG57" s="87" t="str">
        <f t="array" ref="CG57">IFERROR(INDEX(조사표[],SMALL(IF((CH$1=조사표[개체번호])*(CK$1=조사표[줄기번호])*(CC57=조사표[수확마디]),ROW(조사표[조사일자])-ROW(생육조사!$P$2)+1),1),2),"")</f>
        <v/>
      </c>
      <c r="CH57" s="90"/>
      <c r="CI57" s="90"/>
      <c r="CJ57" s="91"/>
      <c r="CK57" s="91"/>
      <c r="CL57" s="91"/>
      <c r="CM57" s="89">
        <v>55</v>
      </c>
      <c r="CN57" s="87" t="str">
        <f t="array" ref="CN57">IFERROR(INDEX(조사표[],SMALL(IF((CR$1=조사표[개체번호])*(CU$1=조사표[줄기번호])*(CM57=조사표[개화마디]),ROW(조사표[조사일자])-ROW(생육조사!$P$2)+1),1),2),"")</f>
        <v/>
      </c>
      <c r="CO57" s="87" t="str">
        <f t="array" ref="CO57">IFERROR(INDEX(조사표[],SMALL(IF((CR$1=조사표[개체번호])*(CU$1=조사표[줄기번호])*(CM57=조사표[착과마디]),ROW(조사표[조사일자])-ROW(생육조사!$P$2)+1),1),2),"")</f>
        <v/>
      </c>
      <c r="CP57" s="87" t="str">
        <f t="array" ref="CP57">IFERROR(INDEX(조사표[],SMALL(IF((CR$1=조사표[개체번호])*(CU$1=조사표[줄기번호])*(CM57=조사표[열매마디]),ROW(조사표[조사일자])-ROW(생육조사!$P$2)+1),1),2),"")</f>
        <v/>
      </c>
      <c r="CQ57" s="87" t="str">
        <f t="array" ref="CQ57">IFERROR(INDEX(조사표[],SMALL(IF((CR$1=조사표[개체번호])*(CU$1=조사표[줄기번호])*(CM57=조사표[수확마디]),ROW(조사표[조사일자])-ROW(생육조사!$P$2)+1),1),2),"")</f>
        <v/>
      </c>
      <c r="CR57" s="90"/>
      <c r="CS57" s="90"/>
      <c r="CT57" s="91"/>
      <c r="CU57" s="91"/>
      <c r="CV57" s="91"/>
      <c r="CW57" s="89">
        <v>55</v>
      </c>
      <c r="CX57" s="87" t="str">
        <f t="array" ref="CX57">IFERROR(INDEX(조사표[],SMALL(IF((DB$1=조사표[개체번호])*(DE$1=조사표[줄기번호])*(CW57=조사표[개화마디]),ROW(조사표[조사일자])-ROW(생육조사!$P$2)+1),1),2),"")</f>
        <v/>
      </c>
      <c r="CY57" s="87" t="str">
        <f t="array" ref="CY57">IFERROR(INDEX(조사표[],SMALL(IF((DB$1=조사표[개체번호])*(DE$1=조사표[줄기번호])*(CW57=조사표[착과마디]),ROW(조사표[조사일자])-ROW(생육조사!$P$2)+1),1),2),"")</f>
        <v/>
      </c>
      <c r="CZ57" s="87" t="str">
        <f t="array" ref="CZ57">IFERROR(INDEX(조사표[],SMALL(IF((DB$1=조사표[개체번호])*(DE$1=조사표[줄기번호])*(CW57=조사표[열매마디]),ROW(조사표[조사일자])-ROW(생육조사!$P$2)+1),1),2),"")</f>
        <v/>
      </c>
      <c r="DA57" s="87" t="str">
        <f t="array" ref="DA57">IFERROR(INDEX(조사표[],SMALL(IF((DB$1=조사표[개체번호])*(DE$1=조사표[줄기번호])*(CW57=조사표[수확마디]),ROW(조사표[조사일자])-ROW(생육조사!$P$2)+1),1),2),"")</f>
        <v/>
      </c>
      <c r="DB57" s="90"/>
      <c r="DC57" s="90"/>
      <c r="DD57" s="91"/>
      <c r="DE57" s="91"/>
      <c r="DF57" s="91"/>
      <c r="DG57" s="89">
        <v>55</v>
      </c>
      <c r="DH57" s="87" t="str">
        <f t="array" ref="DH57">IFERROR(INDEX(조사표[],SMALL(IF((DL$1=조사표[개체번호])*(DO$1=조사표[줄기번호])*(DG57=조사표[개화마디]),ROW(조사표[조사일자])-ROW(생육조사!$P$2)+1),1),2),"")</f>
        <v/>
      </c>
      <c r="DI57" s="87" t="str">
        <f t="array" ref="DI57">IFERROR(INDEX(조사표[],SMALL(IF((DL$1=조사표[개체번호])*(DO$1=조사표[줄기번호])*(DG57=조사표[착과마디]),ROW(조사표[조사일자])-ROW(생육조사!$P$2)+1),1),2),"")</f>
        <v/>
      </c>
      <c r="DJ57" s="87" t="str">
        <f t="array" ref="DJ57">IFERROR(INDEX(조사표[],SMALL(IF((DL$1=조사표[개체번호])*(DO$1=조사표[줄기번호])*(DG57=조사표[열매마디]),ROW(조사표[조사일자])-ROW(생육조사!$P$2)+1),1),2),"")</f>
        <v/>
      </c>
      <c r="DK57" s="87" t="str">
        <f t="array" ref="DK57">IFERROR(INDEX(조사표[],SMALL(IF((DL$1=조사표[개체번호])*(DO$1=조사표[줄기번호])*(DG57=조사표[수확마디]),ROW(조사표[조사일자])-ROW(생육조사!$P$2)+1),1),2),"")</f>
        <v/>
      </c>
      <c r="DL57" s="90"/>
      <c r="DM57" s="90"/>
      <c r="DN57" s="91"/>
      <c r="DO57" s="91"/>
      <c r="DP57" s="91"/>
      <c r="DQ57" s="89">
        <v>55</v>
      </c>
      <c r="DR57" s="87" t="str">
        <f t="array" ref="DR57">IFERROR(INDEX(조사표[],SMALL(IF((DV$1=조사표[개체번호])*(DY$1=조사표[줄기번호])*(DQ57=조사표[개화마디]),ROW(조사표[조사일자])-ROW(생육조사!$P$2)+1),1),2),"")</f>
        <v/>
      </c>
      <c r="DS57" s="87" t="str">
        <f t="array" ref="DS57">IFERROR(INDEX(조사표[],SMALL(IF((DV$1=조사표[개체번호])*(DY$1=조사표[줄기번호])*(DQ57=조사표[착과마디]),ROW(조사표[조사일자])-ROW(생육조사!$P$2)+1),1),2),"")</f>
        <v/>
      </c>
      <c r="DT57" s="87" t="str">
        <f t="array" ref="DT57">IFERROR(INDEX(조사표[],SMALL(IF((DV$1=조사표[개체번호])*(DY$1=조사표[줄기번호])*(DQ57=조사표[열매마디]),ROW(조사표[조사일자])-ROW(생육조사!$P$2)+1),1),2),"")</f>
        <v/>
      </c>
      <c r="DU57" s="87" t="str">
        <f t="array" ref="DU57">IFERROR(INDEX(조사표[],SMALL(IF((DV$1=조사표[개체번호])*(DY$1=조사표[줄기번호])*(DQ57=조사표[수확마디]),ROW(조사표[조사일자])-ROW(생육조사!$P$2)+1),1),2),"")</f>
        <v/>
      </c>
      <c r="DV57" s="90"/>
      <c r="DW57" s="90"/>
      <c r="DX57" s="91"/>
      <c r="DY57" s="91"/>
      <c r="DZ57" s="91"/>
      <c r="EA57" s="89">
        <v>55</v>
      </c>
      <c r="EB57" s="87" t="str">
        <f t="array" ref="EB57">IFERROR(INDEX(조사표[],SMALL(IF((EF$1=조사표[개체번호])*(EI$1=조사표[줄기번호])*(EA57=조사표[개화마디]),ROW(조사표[조사일자])-ROW(생육조사!$P$2)+1),1),2),"")</f>
        <v/>
      </c>
      <c r="EC57" s="87" t="str">
        <f t="array" ref="EC57">IFERROR(INDEX(조사표[],SMALL(IF((EF$1=조사표[개체번호])*(EI$1=조사표[줄기번호])*(EA57=조사표[착과마디]),ROW(조사표[조사일자])-ROW(생육조사!$P$2)+1),1),2),"")</f>
        <v/>
      </c>
      <c r="ED57" s="87" t="str">
        <f t="array" ref="ED57">IFERROR(INDEX(조사표[],SMALL(IF((EF$1=조사표[개체번호])*(EI$1=조사표[줄기번호])*(EA57=조사표[열매마디]),ROW(조사표[조사일자])-ROW(생육조사!$P$2)+1),1),2),"")</f>
        <v/>
      </c>
      <c r="EE57" s="87" t="str">
        <f t="array" ref="EE57">IFERROR(INDEX(조사표[],SMALL(IF((EF$1=조사표[개체번호])*(EI$1=조사표[줄기번호])*(EA57=조사표[수확마디]),ROW(조사표[조사일자])-ROW(생육조사!$P$2)+1),1),2),"")</f>
        <v/>
      </c>
      <c r="EF57" s="90"/>
      <c r="EG57" s="90"/>
      <c r="EH57" s="91"/>
      <c r="EI57" s="91"/>
      <c r="EJ57" s="91"/>
      <c r="EK57" s="89">
        <v>55</v>
      </c>
      <c r="EL57" s="87" t="str">
        <f t="array" ref="EL57">IFERROR(INDEX(조사표[],SMALL(IF((EP$1=조사표[개체번호])*(ES$1=조사표[줄기번호])*(EK57=조사표[개화마디]),ROW(조사표[조사일자])-ROW(생육조사!$P$2)+1),1),2),"")</f>
        <v/>
      </c>
      <c r="EM57" s="87" t="str">
        <f t="array" ref="EM57">IFERROR(INDEX(조사표[],SMALL(IF((EP$1=조사표[개체번호])*(ES$1=조사표[줄기번호])*(EK57=조사표[착과마디]),ROW(조사표[조사일자])-ROW(생육조사!$P$2)+1),1),2),"")</f>
        <v/>
      </c>
      <c r="EN57" s="87" t="str">
        <f t="array" ref="EN57">IFERROR(INDEX(조사표[],SMALL(IF((EP$1=조사표[개체번호])*(ES$1=조사표[줄기번호])*(EK57=조사표[열매마디]),ROW(조사표[조사일자])-ROW(생육조사!$P$2)+1),1),2),"")</f>
        <v/>
      </c>
      <c r="EO57" s="87" t="str">
        <f t="array" ref="EO57">IFERROR(INDEX(조사표[],SMALL(IF((EP$1=조사표[개체번호])*(ES$1=조사표[줄기번호])*(EK57=조사표[수확마디]),ROW(조사표[조사일자])-ROW(생육조사!$P$2)+1),1),2),"")</f>
        <v/>
      </c>
      <c r="EP57" s="90"/>
      <c r="EQ57" s="90"/>
      <c r="ER57" s="91"/>
      <c r="ES57" s="91"/>
      <c r="ET57" s="91"/>
      <c r="EU57" s="89">
        <v>55</v>
      </c>
      <c r="EV57" s="87" t="str">
        <f t="array" ref="EV57">IFERROR(INDEX(조사표[],SMALL(IF((EZ$1=조사표[개체번호])*(FC$1=조사표[줄기번호])*(EU57=조사표[개화마디]),ROW(조사표[조사일자])-ROW(생육조사!$P$2)+1),1),2),"")</f>
        <v/>
      </c>
      <c r="EW57" s="87" t="str">
        <f t="array" ref="EW57">IFERROR(INDEX(조사표[],SMALL(IF((EZ$1=조사표[개체번호])*(FC$1=조사표[줄기번호])*(EU57=조사표[착과마디]),ROW(조사표[조사일자])-ROW(생육조사!$P$2)+1),1),2),"")</f>
        <v/>
      </c>
      <c r="EX57" s="87" t="str">
        <f t="array" ref="EX57">IFERROR(INDEX(조사표[],SMALL(IF((EZ$1=조사표[개체번호])*(FC$1=조사표[줄기번호])*(EU57=조사표[열매마디]),ROW(조사표[조사일자])-ROW(생육조사!$P$2)+1),1),2),"")</f>
        <v/>
      </c>
      <c r="EY57" s="87" t="str">
        <f t="array" ref="EY57">IFERROR(INDEX(조사표[],SMALL(IF((EZ$1=조사표[개체번호])*(FC$1=조사표[줄기번호])*(EU57=조사표[수확마디]),ROW(조사표[조사일자])-ROW(생육조사!$P$2)+1),1),2),"")</f>
        <v/>
      </c>
      <c r="EZ57" s="90"/>
      <c r="FA57" s="90"/>
      <c r="FB57" s="91"/>
      <c r="FC57" s="91"/>
      <c r="FD57" s="91"/>
      <c r="FE57" s="89">
        <v>55</v>
      </c>
      <c r="FF57" s="87" t="str">
        <f t="array" ref="FF57">IFERROR(INDEX(조사표[],SMALL(IF((FJ$1=조사표[개체번호])*(FM$1=조사표[줄기번호])*(FE57=조사표[개화마디]),ROW(조사표[조사일자])-ROW(생육조사!$P$2)+1),1),2),"")</f>
        <v/>
      </c>
      <c r="FG57" s="87" t="str">
        <f t="array" ref="FG57">IFERROR(INDEX(조사표[],SMALL(IF((FJ$1=조사표[개체번호])*(FM$1=조사표[줄기번호])*(FE57=조사표[착과마디]),ROW(조사표[조사일자])-ROW(생육조사!$P$2)+1),1),2),"")</f>
        <v/>
      </c>
      <c r="FH57" s="87" t="str">
        <f t="array" ref="FH57">IFERROR(INDEX(조사표[],SMALL(IF((FJ$1=조사표[개체번호])*(FM$1=조사표[줄기번호])*(FE57=조사표[열매마디]),ROW(조사표[조사일자])-ROW(생육조사!$P$2)+1),1),2),"")</f>
        <v/>
      </c>
      <c r="FI57" s="87" t="str">
        <f t="array" ref="FI57">IFERROR(INDEX(조사표[],SMALL(IF((FJ$1=조사표[개체번호])*(FM$1=조사표[줄기번호])*(FE57=조사표[수확마디]),ROW(조사표[조사일자])-ROW(생육조사!$P$2)+1),1),2),"")</f>
        <v/>
      </c>
      <c r="FJ57" s="90"/>
      <c r="FK57" s="90"/>
      <c r="FL57" s="91"/>
      <c r="FM57" s="91"/>
      <c r="FN57" s="91"/>
      <c r="FO57" s="89">
        <v>55</v>
      </c>
      <c r="FP57" s="87" t="str">
        <f t="array" ref="FP57">IFERROR(INDEX(조사표[],SMALL(IF((FT$1=조사표[개체번호])*(FW$1=조사표[줄기번호])*(FO57=조사표[개화마디]),ROW(조사표[조사일자])-ROW(생육조사!$P$2)+1),1),2),"")</f>
        <v/>
      </c>
      <c r="FQ57" s="87" t="str">
        <f t="array" ref="FQ57">IFERROR(INDEX(조사표[],SMALL(IF((FT$1=조사표[개체번호])*(FW$1=조사표[줄기번호])*(FO57=조사표[착과마디]),ROW(조사표[조사일자])-ROW(생육조사!$P$2)+1),1),2),"")</f>
        <v/>
      </c>
      <c r="FR57" s="87" t="str">
        <f t="array" ref="FR57">IFERROR(INDEX(조사표[],SMALL(IF((FT$1=조사표[개체번호])*(FW$1=조사표[줄기번호])*(FO57=조사표[열매마디]),ROW(조사표[조사일자])-ROW(생육조사!$P$2)+1),1),2),"")</f>
        <v/>
      </c>
      <c r="FS57" s="87" t="str">
        <f t="array" ref="FS57">IFERROR(INDEX(조사표[],SMALL(IF((FT$1=조사표[개체번호])*(FW$1=조사표[줄기번호])*(FO57=조사표[수확마디]),ROW(조사표[조사일자])-ROW(생육조사!$P$2)+1),1),2),"")</f>
        <v/>
      </c>
      <c r="FT57" s="90"/>
      <c r="FU57" s="90"/>
      <c r="FV57" s="91"/>
      <c r="FW57" s="91"/>
      <c r="FX57" s="91"/>
      <c r="FY57" s="89">
        <v>55</v>
      </c>
      <c r="FZ57" s="87" t="str">
        <f t="array" ref="FZ57">IFERROR(INDEX(조사표[],SMALL(IF((GD$1=조사표[개체번호])*(GG$1=조사표[줄기번호])*(FY57=조사표[개화마디]),ROW(조사표[조사일자])-ROW(생육조사!$P$2)+1),1),2),"")</f>
        <v/>
      </c>
      <c r="GA57" s="87" t="str">
        <f t="array" ref="GA57">IFERROR(INDEX(조사표[],SMALL(IF((GD$1=조사표[개체번호])*(GG$1=조사표[줄기번호])*(FY57=조사표[착과마디]),ROW(조사표[조사일자])-ROW(생육조사!$P$2)+1),1),2),"")</f>
        <v/>
      </c>
      <c r="GB57" s="87" t="str">
        <f t="array" ref="GB57">IFERROR(INDEX(조사표[],SMALL(IF((GD$1=조사표[개체번호])*(GG$1=조사표[줄기번호])*(FY57=조사표[열매마디]),ROW(조사표[조사일자])-ROW(생육조사!$P$2)+1),1),2),"")</f>
        <v/>
      </c>
      <c r="GC57" s="87" t="str">
        <f t="array" ref="GC57">IFERROR(INDEX(조사표[],SMALL(IF((GD$1=조사표[개체번호])*(GG$1=조사표[줄기번호])*(FY57=조사표[수확마디]),ROW(조사표[조사일자])-ROW(생육조사!$P$2)+1),1),2),"")</f>
        <v/>
      </c>
      <c r="GD57" s="90"/>
      <c r="GE57" s="90"/>
      <c r="GF57" s="91"/>
      <c r="GG57" s="91"/>
      <c r="GH57" s="91"/>
      <c r="GI57" s="89">
        <v>55</v>
      </c>
      <c r="GJ57" s="87" t="str">
        <f t="array" ref="GJ57">IFERROR(INDEX(조사표[],SMALL(IF((GN$1=조사표[개체번호])*(GQ$1=조사표[줄기번호])*(GI57=조사표[개화마디]),ROW(조사표[조사일자])-ROW(생육조사!$P$2)+1),1),2),"")</f>
        <v/>
      </c>
      <c r="GK57" s="87" t="str">
        <f t="array" ref="GK57">IFERROR(INDEX(조사표[],SMALL(IF((GN$1=조사표[개체번호])*(GQ$1=조사표[줄기번호])*(GI57=조사표[착과마디]),ROW(조사표[조사일자])-ROW(생육조사!$P$2)+1),1),2),"")</f>
        <v/>
      </c>
      <c r="GL57" s="87" t="str">
        <f t="array" ref="GL57">IFERROR(INDEX(조사표[],SMALL(IF((GN$1=조사표[개체번호])*(GQ$1=조사표[줄기번호])*(GI57=조사표[열매마디]),ROW(조사표[조사일자])-ROW(생육조사!$P$2)+1),1),2),"")</f>
        <v/>
      </c>
      <c r="GM57" s="87" t="str">
        <f t="array" ref="GM57">IFERROR(INDEX(조사표[],SMALL(IF((GN$1=조사표[개체번호])*(GQ$1=조사표[줄기번호])*(GI57=조사표[수확마디]),ROW(조사표[조사일자])-ROW(생육조사!$P$2)+1),1),2),"")</f>
        <v/>
      </c>
      <c r="GN57" s="90"/>
      <c r="GO57" s="90"/>
      <c r="GP57" s="91"/>
      <c r="GQ57" s="91"/>
      <c r="GR57" s="91"/>
      <c r="GS57" s="89">
        <v>55</v>
      </c>
      <c r="GT57" s="87" t="str">
        <f t="array" ref="GT57">IFERROR(INDEX(조사표[],SMALL(IF((GX$1=조사표[개체번호])*(HA$1=조사표[줄기번호])*(GS57=조사표[개화마디]),ROW(조사표[조사일자])-ROW(생육조사!$P$2)+1),1),2),"")</f>
        <v/>
      </c>
      <c r="GU57" s="87" t="str">
        <f t="array" ref="GU57">IFERROR(INDEX(조사표[],SMALL(IF((GX$1=조사표[개체번호])*(HA$1=조사표[줄기번호])*(GS57=조사표[착과마디]),ROW(조사표[조사일자])-ROW(생육조사!$P$2)+1),1),2),"")</f>
        <v/>
      </c>
      <c r="GV57" s="87" t="str">
        <f t="array" ref="GV57">IFERROR(INDEX(조사표[],SMALL(IF((GX$1=조사표[개체번호])*(HA$1=조사표[줄기번호])*(GS57=조사표[열매마디]),ROW(조사표[조사일자])-ROW(생육조사!$P$2)+1),1),2),"")</f>
        <v/>
      </c>
      <c r="GW57" s="87" t="str">
        <f t="array" ref="GW57">IFERROR(INDEX(조사표[],SMALL(IF((GX$1=조사표[개체번호])*(HA$1=조사표[줄기번호])*(GS57=조사표[수확마디]),ROW(조사표[조사일자])-ROW(생육조사!$P$2)+1),1),2),"")</f>
        <v/>
      </c>
      <c r="GX57" s="90"/>
      <c r="GY57" s="90"/>
      <c r="GZ57" s="91"/>
      <c r="HA57" s="91"/>
      <c r="HB57" s="91"/>
      <c r="HC57" s="89">
        <v>55</v>
      </c>
      <c r="HD57" s="87" t="str">
        <f t="array" ref="HD57">IFERROR(INDEX(조사표[],SMALL(IF((HH$1=조사표[개체번호])*(HK$1=조사표[줄기번호])*(HC57=조사표[개화마디]),ROW(조사표[조사일자])-ROW(생육조사!$P$2)+1),1),2),"")</f>
        <v/>
      </c>
      <c r="HE57" s="87" t="str">
        <f t="array" ref="HE57">IFERROR(INDEX(조사표[],SMALL(IF((HH$1=조사표[개체번호])*(HK$1=조사표[줄기번호])*(HC57=조사표[착과마디]),ROW(조사표[조사일자])-ROW(생육조사!$P$2)+1),1),2),"")</f>
        <v/>
      </c>
      <c r="HF57" s="87" t="str">
        <f t="array" ref="HF57">IFERROR(INDEX(조사표[],SMALL(IF((HH$1=조사표[개체번호])*(HK$1=조사표[줄기번호])*(HC57=조사표[열매마디]),ROW(조사표[조사일자])-ROW(생육조사!$P$2)+1),1),2),"")</f>
        <v/>
      </c>
      <c r="HG57" s="87" t="str">
        <f t="array" ref="HG57">IFERROR(INDEX(조사표[],SMALL(IF((HH$1=조사표[개체번호])*(HK$1=조사표[줄기번호])*(HC57=조사표[수확마디]),ROW(조사표[조사일자])-ROW(생육조사!$P$2)+1),1),2),"")</f>
        <v/>
      </c>
      <c r="HH57" s="90"/>
      <c r="HI57" s="90"/>
      <c r="HJ57" s="91"/>
      <c r="HK57" s="91"/>
      <c r="HL57" s="91"/>
      <c r="HM57" s="89">
        <v>55</v>
      </c>
      <c r="HN57" s="87" t="str">
        <f t="array" ref="HN57">IFERROR(INDEX(조사표[],SMALL(IF((HR$1=조사표[개체번호])*(HU$1=조사표[줄기번호])*(HM57=조사표[개화마디]),ROW(조사표[조사일자])-ROW(생육조사!$P$2)+1),1),2),"")</f>
        <v/>
      </c>
      <c r="HO57" s="87" t="str">
        <f t="array" ref="HO57">IFERROR(INDEX(조사표[],SMALL(IF((HR$1=조사표[개체번호])*(HU$1=조사표[줄기번호])*(HM57=조사표[착과마디]),ROW(조사표[조사일자])-ROW(생육조사!$P$2)+1),1),2),"")</f>
        <v/>
      </c>
      <c r="HP57" s="87" t="str">
        <f t="array" ref="HP57">IFERROR(INDEX(조사표[],SMALL(IF((HR$1=조사표[개체번호])*(HU$1=조사표[줄기번호])*(HM57=조사표[열매마디]),ROW(조사표[조사일자])-ROW(생육조사!$P$2)+1),1),2),"")</f>
        <v/>
      </c>
      <c r="HQ57" s="87" t="str">
        <f t="array" ref="HQ57">IFERROR(INDEX(조사표[],SMALL(IF((HR$1=조사표[개체번호])*(HU$1=조사표[줄기번호])*(HM57=조사표[수확마디]),ROW(조사표[조사일자])-ROW(생육조사!$P$2)+1),1),2),"")</f>
        <v/>
      </c>
      <c r="HR57" s="90"/>
      <c r="HS57" s="90"/>
      <c r="HT57" s="91"/>
      <c r="HU57" s="91"/>
      <c r="HV57" s="91"/>
      <c r="HW57" s="89">
        <v>55</v>
      </c>
      <c r="HX57" s="87" t="str">
        <f t="array" ref="HX57">IFERROR(INDEX(조사표[],SMALL(IF((IB$1=조사표[개체번호])*(IE$1=조사표[줄기번호])*(HW57=조사표[개화마디]),ROW(조사표[조사일자])-ROW(생육조사!$P$2)+1),1),2),"")</f>
        <v/>
      </c>
      <c r="HY57" s="87" t="str">
        <f t="array" ref="HY57">IFERROR(INDEX(조사표[],SMALL(IF((IB$1=조사표[개체번호])*(IE$1=조사표[줄기번호])*(HW57=조사표[착과마디]),ROW(조사표[조사일자])-ROW(생육조사!$P$2)+1),1),2),"")</f>
        <v/>
      </c>
      <c r="HZ57" s="87" t="str">
        <f t="array" ref="HZ57">IFERROR(INDEX(조사표[],SMALL(IF((IB$1=조사표[개체번호])*(IE$1=조사표[줄기번호])*(HW57=조사표[열매마디]),ROW(조사표[조사일자])-ROW(생육조사!$P$2)+1),1),2),"")</f>
        <v/>
      </c>
      <c r="IA57" s="87" t="str">
        <f t="array" ref="IA57">IFERROR(INDEX(조사표[],SMALL(IF((IB$1=조사표[개체번호])*(IE$1=조사표[줄기번호])*(HW57=조사표[수확마디]),ROW(조사표[조사일자])-ROW(생육조사!$P$2)+1),1),2),"")</f>
        <v/>
      </c>
      <c r="IB57" s="90"/>
      <c r="IC57" s="90"/>
      <c r="ID57" s="91"/>
      <c r="IE57" s="91"/>
      <c r="IF57" s="91"/>
      <c r="IG57" s="89">
        <v>55</v>
      </c>
      <c r="IH57" s="87" t="str">
        <f t="array" ref="IH57">IFERROR(INDEX(조사표[],SMALL(IF((IL$1=조사표[개체번호])*(IO$1=조사표[줄기번호])*(IG57=조사표[개화마디]),ROW(조사표[조사일자])-ROW(생육조사!$P$2)+1),1),2),"")</f>
        <v/>
      </c>
      <c r="II57" s="87" t="str">
        <f t="array" ref="II57">IFERROR(INDEX(조사표[],SMALL(IF((IL$1=조사표[개체번호])*(IO$1=조사표[줄기번호])*(IG57=조사표[착과마디]),ROW(조사표[조사일자])-ROW(생육조사!$P$2)+1),1),2),"")</f>
        <v/>
      </c>
      <c r="IJ57" s="87" t="str">
        <f t="array" ref="IJ57">IFERROR(INDEX(조사표[],SMALL(IF((IL$1=조사표[개체번호])*(IO$1=조사표[줄기번호])*(IG57=조사표[열매마디]),ROW(조사표[조사일자])-ROW(생육조사!$P$2)+1),1),2),"")</f>
        <v/>
      </c>
      <c r="IK57" s="87" t="str">
        <f t="array" ref="IK57">IFERROR(INDEX(조사표[],SMALL(IF((IL$1=조사표[개체번호])*(IO$1=조사표[줄기번호])*(IG57=조사표[수확마디]),ROW(조사표[조사일자])-ROW(생육조사!$P$2)+1),1),2),"")</f>
        <v/>
      </c>
      <c r="IL57" s="90"/>
      <c r="IM57" s="90"/>
      <c r="IN57" s="91"/>
      <c r="IO57" s="91"/>
      <c r="IP57" s="91"/>
      <c r="IQ57" s="89">
        <v>55</v>
      </c>
      <c r="IR57" s="87" t="str">
        <f t="array" ref="IR57">IFERROR(INDEX(조사표[],SMALL(IF((IV$1=조사표[개체번호])*(IY$1=조사표[줄기번호])*(IQ57=조사표[개화마디]),ROW(조사표[조사일자])-ROW(생육조사!$P$2)+1),1),2),"")</f>
        <v/>
      </c>
      <c r="IS57" s="87" t="str">
        <f t="array" ref="IS57">IFERROR(INDEX(조사표[],SMALL(IF((IV$1=조사표[개체번호])*(IY$1=조사표[줄기번호])*(IQ57=조사표[착과마디]),ROW(조사표[조사일자])-ROW(생육조사!$P$2)+1),1),2),"")</f>
        <v/>
      </c>
      <c r="IT57" s="87" t="str">
        <f t="array" ref="IT57">IFERROR(INDEX(조사표[],SMALL(IF((IV$1=조사표[개체번호])*(IY$1=조사표[줄기번호])*(IQ57=조사표[열매마디]),ROW(조사표[조사일자])-ROW(생육조사!$P$2)+1),1),2),"")</f>
        <v/>
      </c>
      <c r="IU57" s="87" t="str">
        <f t="array" ref="IU57">IFERROR(INDEX(조사표[],SMALL(IF((IV$1=조사표[개체번호])*(IY$1=조사표[줄기번호])*(IQ57=조사표[수확마디]),ROW(조사표[조사일자])-ROW(생육조사!$P$2)+1),1),2),"")</f>
        <v/>
      </c>
      <c r="IV57" s="90"/>
      <c r="IW57" s="90"/>
      <c r="IX57" s="91"/>
      <c r="IY57" s="91"/>
      <c r="IZ57" s="91"/>
      <c r="JA57" s="89">
        <v>55</v>
      </c>
      <c r="JB57" s="87" t="str">
        <f t="array" ref="JB57">IFERROR(INDEX(조사표[],SMALL(IF((JF$1=조사표[개체번호])*(JI$1=조사표[줄기번호])*(JA57=조사표[개화마디]),ROW(조사표[조사일자])-ROW(생육조사!$P$2)+1),1),2),"")</f>
        <v/>
      </c>
      <c r="JC57" s="87" t="str">
        <f t="array" ref="JC57">IFERROR(INDEX(조사표[],SMALL(IF((JF$1=조사표[개체번호])*(JI$1=조사표[줄기번호])*(JA57=조사표[착과마디]),ROW(조사표[조사일자])-ROW(생육조사!$P$2)+1),1),2),"")</f>
        <v/>
      </c>
      <c r="JD57" s="87" t="str">
        <f t="array" ref="JD57">IFERROR(INDEX(조사표[],SMALL(IF((JF$1=조사표[개체번호])*(JI$1=조사표[줄기번호])*(JA57=조사표[열매마디]),ROW(조사표[조사일자])-ROW(생육조사!$P$2)+1),1),2),"")</f>
        <v/>
      </c>
      <c r="JE57" s="87" t="str">
        <f t="array" ref="JE57">IFERROR(INDEX(조사표[],SMALL(IF((JF$1=조사표[개체번호])*(JI$1=조사표[줄기번호])*(JA57=조사표[수확마디]),ROW(조사표[조사일자])-ROW(생육조사!$P$2)+1),1),2),"")</f>
        <v/>
      </c>
      <c r="JF57" s="90"/>
      <c r="JG57" s="90"/>
      <c r="JH57" s="91"/>
      <c r="JI57" s="91"/>
      <c r="JJ57" s="91"/>
      <c r="JK57" s="89">
        <v>55</v>
      </c>
      <c r="JL57" s="87" t="str">
        <f t="array" ref="JL57">IFERROR(INDEX(조사표[],SMALL(IF((JP$1=조사표[개체번호])*(JS$1=조사표[줄기번호])*(JK57=조사표[개화마디]),ROW(조사표[조사일자])-ROW(생육조사!$P$2)+1),1),2),"")</f>
        <v/>
      </c>
      <c r="JM57" s="87" t="str">
        <f t="array" ref="JM57">IFERROR(INDEX(조사표[],SMALL(IF((JP$1=조사표[개체번호])*(JS$1=조사표[줄기번호])*(JK57=조사표[착과마디]),ROW(조사표[조사일자])-ROW(생육조사!$P$2)+1),1),2),"")</f>
        <v/>
      </c>
      <c r="JN57" s="87" t="str">
        <f t="array" ref="JN57">IFERROR(INDEX(조사표[],SMALL(IF((JP$1=조사표[개체번호])*(JS$1=조사표[줄기번호])*(JK57=조사표[열매마디]),ROW(조사표[조사일자])-ROW(생육조사!$P$2)+1),1),2),"")</f>
        <v/>
      </c>
      <c r="JO57" s="87" t="str">
        <f t="array" ref="JO57">IFERROR(INDEX(조사표[],SMALL(IF((JP$1=조사표[개체번호])*(JS$1=조사표[줄기번호])*(JK57=조사표[수확마디]),ROW(조사표[조사일자])-ROW(생육조사!$P$2)+1),1),2),"")</f>
        <v/>
      </c>
      <c r="JP57" s="90"/>
      <c r="JQ57" s="90"/>
      <c r="JR57" s="91"/>
      <c r="JS57" s="91"/>
      <c r="JT57" s="91"/>
      <c r="JU57" s="89">
        <v>55</v>
      </c>
      <c r="JV57" s="87" t="str">
        <f t="array" ref="JV57">IFERROR(INDEX(조사표[],SMALL(IF((JZ$1=조사표[개체번호])*(KC$1=조사표[줄기번호])*(JU57=조사표[개화마디]),ROW(조사표[조사일자])-ROW(생육조사!$P$2)+1),1),2),"")</f>
        <v/>
      </c>
      <c r="JW57" s="87" t="str">
        <f t="array" ref="JW57">IFERROR(INDEX(조사표[],SMALL(IF((JZ$1=조사표[개체번호])*(KC$1=조사표[줄기번호])*(JU57=조사표[착과마디]),ROW(조사표[조사일자])-ROW(생육조사!$P$2)+1),1),2),"")</f>
        <v/>
      </c>
      <c r="JX57" s="87" t="str">
        <f t="array" ref="JX57">IFERROR(INDEX(조사표[],SMALL(IF((JZ$1=조사표[개체번호])*(KC$1=조사표[줄기번호])*(JU57=조사표[열매마디]),ROW(조사표[조사일자])-ROW(생육조사!$P$2)+1),1),2),"")</f>
        <v/>
      </c>
      <c r="JY57" s="87" t="str">
        <f t="array" ref="JY57">IFERROR(INDEX(조사표[],SMALL(IF((JZ$1=조사표[개체번호])*(KC$1=조사표[줄기번호])*(JU57=조사표[수확마디]),ROW(조사표[조사일자])-ROW(생육조사!$P$2)+1),1),2),"")</f>
        <v/>
      </c>
      <c r="JZ57" s="90"/>
      <c r="KA57" s="90"/>
      <c r="KB57" s="91"/>
      <c r="KC57" s="91"/>
      <c r="KD57" s="91"/>
      <c r="KE57" s="89">
        <v>55</v>
      </c>
      <c r="KF57" s="87" t="str">
        <f t="array" ref="KF57">IFERROR(INDEX(조사표[],SMALL(IF((KJ$1=조사표[개체번호])*(KM$1=조사표[줄기번호])*(KE57=조사표[개화마디]),ROW(조사표[조사일자])-ROW(생육조사!$P$2)+1),1),2),"")</f>
        <v/>
      </c>
      <c r="KG57" s="87" t="str">
        <f t="array" ref="KG57">IFERROR(INDEX(조사표[],SMALL(IF((KJ$1=조사표[개체번호])*(KM$1=조사표[줄기번호])*(KE57=조사표[착과마디]),ROW(조사표[조사일자])-ROW(생육조사!$P$2)+1),1),2),"")</f>
        <v/>
      </c>
      <c r="KH57" s="87" t="str">
        <f t="array" ref="KH57">IFERROR(INDEX(조사표[],SMALL(IF((KJ$1=조사표[개체번호])*(KM$1=조사표[줄기번호])*(KE57=조사표[열매마디]),ROW(조사표[조사일자])-ROW(생육조사!$P$2)+1),1),2),"")</f>
        <v/>
      </c>
      <c r="KI57" s="87" t="str">
        <f t="array" ref="KI57">IFERROR(INDEX(조사표[],SMALL(IF((KJ$1=조사표[개체번호])*(KM$1=조사표[줄기번호])*(KE57=조사표[수확마디]),ROW(조사표[조사일자])-ROW(생육조사!$P$2)+1),1),2),"")</f>
        <v/>
      </c>
      <c r="KJ57" s="90"/>
      <c r="KK57" s="90"/>
      <c r="KL57" s="91"/>
      <c r="KM57" s="91"/>
      <c r="KN57" s="91"/>
    </row>
    <row r="58" spans="1:300">
      <c r="A58" s="16">
        <v>56</v>
      </c>
      <c r="B58" s="6" t="str">
        <f t="array" ref="B58">IFERROR(INDEX(조사표[],SMALL(IF((F$1=조사표[개체번호])*(I$1=조사표[줄기번호])*(A58=조사표[개화마디]),ROW(조사표[조사일자])-ROW(생육조사!$P$2)+1),1),2),"")</f>
        <v/>
      </c>
      <c r="C58" s="6" t="str">
        <f t="array" ref="C58">IFERROR(INDEX(조사표[],SMALL(IF((F$1=조사표[개체번호])*(I$1=조사표[줄기번호])*(A58=조사표[착과마디]),ROW(조사표[조사일자])-ROW(생육조사!$P$2)+1),1),2),"")</f>
        <v/>
      </c>
      <c r="D58" s="6" t="str">
        <f t="array" ref="D58">IFERROR(INDEX(조사표[],SMALL(IF((F$1=조사표[개체번호])*(I$1=조사표[줄기번호])*(A58=조사표[열매마디]),ROW(조사표[조사일자])-ROW(생육조사!$P$2)+1),1),2),"")</f>
        <v/>
      </c>
      <c r="E58" s="6" t="str">
        <f t="array" ref="E58">IFERROR(INDEX(조사표[],SMALL(IF((F$1=조사표[개체번호])*(I$1=조사표[줄기번호])*(A58=조사표[수확마디]),ROW(조사표[조사일자])-ROW(생육조사!$P$2)+1),1),2),"")</f>
        <v/>
      </c>
      <c r="F58" s="19"/>
      <c r="G58" s="19"/>
      <c r="H58" s="20"/>
      <c r="I58" s="20"/>
      <c r="J58" s="20"/>
      <c r="K58" s="16">
        <v>56</v>
      </c>
      <c r="L58" s="6" t="str">
        <f t="array" ref="L58">IFERROR(INDEX(조사표[],SMALL(IF((P$1=조사표[개체번호])*(S$1=조사표[줄기번호])*(K58=조사표[개화마디]),ROW(조사표[조사일자])-ROW(생육조사!$P$2)+1),1),2),"")</f>
        <v/>
      </c>
      <c r="M58" s="6" t="str">
        <f t="array" ref="M58">IFERROR(INDEX(조사표[],SMALL(IF((P$1=조사표[개체번호])*(S$1=조사표[줄기번호])*(K58=조사표[착과마디]),ROW(조사표[조사일자])-ROW(생육조사!$P$2)+1),1),2),"")</f>
        <v/>
      </c>
      <c r="N58" s="6" t="str">
        <f t="array" ref="N58">IFERROR(INDEX(조사표[],SMALL(IF((P$1=조사표[개체번호])*(S$1=조사표[줄기번호])*(K58=조사표[열매마디]),ROW(조사표[조사일자])-ROW(생육조사!$P$2)+1),1),2),"")</f>
        <v/>
      </c>
      <c r="O58" s="6" t="str">
        <f t="array" ref="O58">IFERROR(INDEX(조사표[],SMALL(IF((P$1=조사표[개체번호])*(S$1=조사표[줄기번호])*(K58=조사표[수확마디]),ROW(조사표[조사일자])-ROW(생육조사!$P$2)+1),1),2),"")</f>
        <v/>
      </c>
      <c r="P58" s="19"/>
      <c r="Q58" s="19"/>
      <c r="R58" s="20"/>
      <c r="S58" s="20"/>
      <c r="T58" s="20"/>
      <c r="U58" s="89">
        <v>56</v>
      </c>
      <c r="V58" s="87" t="str">
        <f t="array" ref="V58">IFERROR(INDEX(조사표[],SMALL(IF((Z$1=조사표[개체번호])*(AC$1=조사표[줄기번호])*(U58=조사표[개화마디]),ROW(조사표[조사일자])-ROW(생육조사!$P$2)+1),1),2),"")</f>
        <v/>
      </c>
      <c r="W58" s="87" t="str">
        <f t="array" ref="W58">IFERROR(INDEX(조사표[],SMALL(IF((Z$1=조사표[개체번호])*(AC$1=조사표[줄기번호])*(U58=조사표[착과마디]),ROW(조사표[조사일자])-ROW(생육조사!$P$2)+1),1),2),"")</f>
        <v/>
      </c>
      <c r="X58" s="87" t="str">
        <f t="array" ref="X58">IFERROR(INDEX(조사표[],SMALL(IF((Z$1=조사표[개체번호])*(AC$1=조사표[줄기번호])*(U58=조사표[열매마디]),ROW(조사표[조사일자])-ROW(생육조사!$P$2)+1),1),2),"")</f>
        <v/>
      </c>
      <c r="Y58" s="87" t="str">
        <f t="array" ref="Y58">IFERROR(INDEX(조사표[],SMALL(IF((Z$1=조사표[개체번호])*(AC$1=조사표[줄기번호])*(U58=조사표[수확마디]),ROW(조사표[조사일자])-ROW(생육조사!$P$2)+1),1),2),"")</f>
        <v/>
      </c>
      <c r="Z58" s="90"/>
      <c r="AA58" s="90"/>
      <c r="AB58" s="91"/>
      <c r="AC58" s="91"/>
      <c r="AD58" s="91"/>
      <c r="AE58" s="89">
        <v>56</v>
      </c>
      <c r="AF58" s="87" t="str">
        <f t="array" ref="AF58">IFERROR(INDEX(조사표[],SMALL(IF((AJ$1=조사표[개체번호])*(AM$1=조사표[줄기번호])*(AE58=조사표[개화마디]),ROW(조사표[조사일자])-ROW(생육조사!$P$2)+1),1),2),"")</f>
        <v/>
      </c>
      <c r="AG58" s="87" t="str">
        <f t="array" ref="AG58">IFERROR(INDEX(조사표[],SMALL(IF((AJ$1=조사표[개체번호])*(AM$1=조사표[줄기번호])*(AE58=조사표[착과마디]),ROW(조사표[조사일자])-ROW(생육조사!$P$2)+1),1),2),"")</f>
        <v/>
      </c>
      <c r="AH58" s="87" t="str">
        <f t="array" ref="AH58">IFERROR(INDEX(조사표[],SMALL(IF((AJ$1=조사표[개체번호])*(AM$1=조사표[줄기번호])*(AE58=조사표[열매마디]),ROW(조사표[조사일자])-ROW(생육조사!$P$2)+1),1),2),"")</f>
        <v/>
      </c>
      <c r="AI58" s="87" t="str">
        <f t="array" ref="AI58">IFERROR(INDEX(조사표[],SMALL(IF((AJ$1=조사표[개체번호])*(AM$1=조사표[줄기번호])*(AE58=조사표[수확마디]),ROW(조사표[조사일자])-ROW(생육조사!$P$2)+1),1),2),"")</f>
        <v/>
      </c>
      <c r="AJ58" s="90"/>
      <c r="AK58" s="90"/>
      <c r="AL58" s="91"/>
      <c r="AM58" s="91"/>
      <c r="AN58" s="91"/>
      <c r="AO58" s="89">
        <v>56</v>
      </c>
      <c r="AP58" s="87" t="str">
        <f t="array" ref="AP58">IFERROR(INDEX(조사표[],SMALL(IF((AT$1=조사표[개체번호])*(AW$1=조사표[줄기번호])*(AO58=조사표[개화마디]),ROW(조사표[조사일자])-ROW(생육조사!$P$2)+1),1),2),"")</f>
        <v/>
      </c>
      <c r="AQ58" s="87" t="str">
        <f t="array" ref="AQ58">IFERROR(INDEX(조사표[],SMALL(IF((AT$1=조사표[개체번호])*(AW$1=조사표[줄기번호])*(AO58=조사표[착과마디]),ROW(조사표[조사일자])-ROW(생육조사!$P$2)+1),1),2),"")</f>
        <v/>
      </c>
      <c r="AR58" s="87" t="str">
        <f t="array" ref="AR58">IFERROR(INDEX(조사표[],SMALL(IF((AT$1=조사표[개체번호])*(AW$1=조사표[줄기번호])*(AO58=조사표[열매마디]),ROW(조사표[조사일자])-ROW(생육조사!$P$2)+1),1),2),"")</f>
        <v/>
      </c>
      <c r="AS58" s="87" t="str">
        <f t="array" ref="AS58">IFERROR(INDEX(조사표[],SMALL(IF((AT$1=조사표[개체번호])*(AW$1=조사표[줄기번호])*(AO58=조사표[수확마디]),ROW(조사표[조사일자])-ROW(생육조사!$P$2)+1),1),2),"")</f>
        <v/>
      </c>
      <c r="AT58" s="90"/>
      <c r="AU58" s="90"/>
      <c r="AV58" s="91"/>
      <c r="AW58" s="91"/>
      <c r="AX58" s="91"/>
      <c r="AY58" s="89">
        <v>56</v>
      </c>
      <c r="AZ58" s="87" t="str">
        <f t="array" ref="AZ58">IFERROR(INDEX(조사표[],SMALL(IF((BD$1=조사표[개체번호])*(BG$1=조사표[줄기번호])*(AY58=조사표[개화마디]),ROW(조사표[조사일자])-ROW(생육조사!$P$2)+1),1),2),"")</f>
        <v/>
      </c>
      <c r="BA58" s="87" t="str">
        <f t="array" ref="BA58">IFERROR(INDEX(조사표[],SMALL(IF((BD$1=조사표[개체번호])*(BG$1=조사표[줄기번호])*(AY58=조사표[착과마디]),ROW(조사표[조사일자])-ROW(생육조사!$P$2)+1),1),2),"")</f>
        <v/>
      </c>
      <c r="BB58" s="87" t="str">
        <f t="array" ref="BB58">IFERROR(INDEX(조사표[],SMALL(IF((BD$1=조사표[개체번호])*(BG$1=조사표[줄기번호])*(AY58=조사표[열매마디]),ROW(조사표[조사일자])-ROW(생육조사!$P$2)+1),1),2),"")</f>
        <v/>
      </c>
      <c r="BC58" s="87" t="str">
        <f t="array" ref="BC58">IFERROR(INDEX(조사표[],SMALL(IF((BD$1=조사표[개체번호])*(BG$1=조사표[줄기번호])*(AY58=조사표[수확마디]),ROW(조사표[조사일자])-ROW(생육조사!$P$2)+1),1),2),"")</f>
        <v/>
      </c>
      <c r="BD58" s="90"/>
      <c r="BE58" s="90"/>
      <c r="BF58" s="91"/>
      <c r="BG58" s="91"/>
      <c r="BH58" s="91"/>
      <c r="BI58" s="89">
        <v>56</v>
      </c>
      <c r="BJ58" s="87" t="str">
        <f t="array" ref="BJ58">IFERROR(INDEX(조사표[],SMALL(IF((BN$1=조사표[개체번호])*(BQ$1=조사표[줄기번호])*(BI58=조사표[개화마디]),ROW(조사표[조사일자])-ROW(생육조사!$P$2)+1),1),2),"")</f>
        <v/>
      </c>
      <c r="BK58" s="87" t="str">
        <f t="array" ref="BK58">IFERROR(INDEX(조사표[],SMALL(IF((BN$1=조사표[개체번호])*(BQ$1=조사표[줄기번호])*(BI58=조사표[착과마디]),ROW(조사표[조사일자])-ROW(생육조사!$P$2)+1),1),2),"")</f>
        <v/>
      </c>
      <c r="BL58" s="87" t="str">
        <f t="array" ref="BL58">IFERROR(INDEX(조사표[],SMALL(IF((BN$1=조사표[개체번호])*(BQ$1=조사표[줄기번호])*(BI58=조사표[열매마디]),ROW(조사표[조사일자])-ROW(생육조사!$P$2)+1),1),2),"")</f>
        <v/>
      </c>
      <c r="BM58" s="87" t="str">
        <f t="array" ref="BM58">IFERROR(INDEX(조사표[],SMALL(IF((BN$1=조사표[개체번호])*(BQ$1=조사표[줄기번호])*(BI58=조사표[수확마디]),ROW(조사표[조사일자])-ROW(생육조사!$P$2)+1),1),2),"")</f>
        <v/>
      </c>
      <c r="BN58" s="90"/>
      <c r="BO58" s="90"/>
      <c r="BP58" s="91"/>
      <c r="BQ58" s="91"/>
      <c r="BR58" s="91"/>
      <c r="BS58" s="89">
        <v>56</v>
      </c>
      <c r="BT58" s="87" t="str">
        <f t="array" ref="BT58">IFERROR(INDEX(조사표[],SMALL(IF((BX$1=조사표[개체번호])*(CA$1=조사표[줄기번호])*(BS58=조사표[개화마디]),ROW(조사표[조사일자])-ROW(생육조사!$P$2)+1),1),2),"")</f>
        <v/>
      </c>
      <c r="BU58" s="87" t="str">
        <f t="array" ref="BU58">IFERROR(INDEX(조사표[],SMALL(IF((BX$1=조사표[개체번호])*(CA$1=조사표[줄기번호])*(BS58=조사표[착과마디]),ROW(조사표[조사일자])-ROW(생육조사!$P$2)+1),1),2),"")</f>
        <v/>
      </c>
      <c r="BV58" s="87" t="str">
        <f t="array" ref="BV58">IFERROR(INDEX(조사표[],SMALL(IF((BX$1=조사표[개체번호])*(CA$1=조사표[줄기번호])*(BS58=조사표[열매마디]),ROW(조사표[조사일자])-ROW(생육조사!$P$2)+1),1),2),"")</f>
        <v/>
      </c>
      <c r="BW58" s="87" t="str">
        <f t="array" ref="BW58">IFERROR(INDEX(조사표[],SMALL(IF((BX$1=조사표[개체번호])*(CA$1=조사표[줄기번호])*(BS58=조사표[수확마디]),ROW(조사표[조사일자])-ROW(생육조사!$P$2)+1),1),2),"")</f>
        <v/>
      </c>
      <c r="BX58" s="90"/>
      <c r="BY58" s="90"/>
      <c r="BZ58" s="91"/>
      <c r="CA58" s="91"/>
      <c r="CB58" s="91"/>
      <c r="CC58" s="89">
        <v>56</v>
      </c>
      <c r="CD58" s="87" t="str">
        <f t="array" ref="CD58">IFERROR(INDEX(조사표[],SMALL(IF((CH$1=조사표[개체번호])*(CK$1=조사표[줄기번호])*(CC58=조사표[개화마디]),ROW(조사표[조사일자])-ROW(생육조사!$P$2)+1),1),2),"")</f>
        <v/>
      </c>
      <c r="CE58" s="87" t="str">
        <f t="array" ref="CE58">IFERROR(INDEX(조사표[],SMALL(IF((CH$1=조사표[개체번호])*(CK$1=조사표[줄기번호])*(CC58=조사표[착과마디]),ROW(조사표[조사일자])-ROW(생육조사!$P$2)+1),1),2),"")</f>
        <v/>
      </c>
      <c r="CF58" s="87" t="str">
        <f t="array" ref="CF58">IFERROR(INDEX(조사표[],SMALL(IF((CH$1=조사표[개체번호])*(CK$1=조사표[줄기번호])*(CC58=조사표[열매마디]),ROW(조사표[조사일자])-ROW(생육조사!$P$2)+1),1),2),"")</f>
        <v/>
      </c>
      <c r="CG58" s="87" t="str">
        <f t="array" ref="CG58">IFERROR(INDEX(조사표[],SMALL(IF((CH$1=조사표[개체번호])*(CK$1=조사표[줄기번호])*(CC58=조사표[수확마디]),ROW(조사표[조사일자])-ROW(생육조사!$P$2)+1),1),2),"")</f>
        <v/>
      </c>
      <c r="CH58" s="90"/>
      <c r="CI58" s="90"/>
      <c r="CJ58" s="91"/>
      <c r="CK58" s="91"/>
      <c r="CL58" s="91"/>
      <c r="CM58" s="89">
        <v>56</v>
      </c>
      <c r="CN58" s="87" t="str">
        <f t="array" ref="CN58">IFERROR(INDEX(조사표[],SMALL(IF((CR$1=조사표[개체번호])*(CU$1=조사표[줄기번호])*(CM58=조사표[개화마디]),ROW(조사표[조사일자])-ROW(생육조사!$P$2)+1),1),2),"")</f>
        <v/>
      </c>
      <c r="CO58" s="87" t="str">
        <f t="array" ref="CO58">IFERROR(INDEX(조사표[],SMALL(IF((CR$1=조사표[개체번호])*(CU$1=조사표[줄기번호])*(CM58=조사표[착과마디]),ROW(조사표[조사일자])-ROW(생육조사!$P$2)+1),1),2),"")</f>
        <v/>
      </c>
      <c r="CP58" s="87" t="str">
        <f t="array" ref="CP58">IFERROR(INDEX(조사표[],SMALL(IF((CR$1=조사표[개체번호])*(CU$1=조사표[줄기번호])*(CM58=조사표[열매마디]),ROW(조사표[조사일자])-ROW(생육조사!$P$2)+1),1),2),"")</f>
        <v/>
      </c>
      <c r="CQ58" s="87" t="str">
        <f t="array" ref="CQ58">IFERROR(INDEX(조사표[],SMALL(IF((CR$1=조사표[개체번호])*(CU$1=조사표[줄기번호])*(CM58=조사표[수확마디]),ROW(조사표[조사일자])-ROW(생육조사!$P$2)+1),1),2),"")</f>
        <v/>
      </c>
      <c r="CR58" s="90"/>
      <c r="CS58" s="90"/>
      <c r="CT58" s="91"/>
      <c r="CU58" s="91"/>
      <c r="CV58" s="91"/>
      <c r="CW58" s="89">
        <v>56</v>
      </c>
      <c r="CX58" s="87" t="str">
        <f t="array" ref="CX58">IFERROR(INDEX(조사표[],SMALL(IF((DB$1=조사표[개체번호])*(DE$1=조사표[줄기번호])*(CW58=조사표[개화마디]),ROW(조사표[조사일자])-ROW(생육조사!$P$2)+1),1),2),"")</f>
        <v/>
      </c>
      <c r="CY58" s="87" t="str">
        <f t="array" ref="CY58">IFERROR(INDEX(조사표[],SMALL(IF((DB$1=조사표[개체번호])*(DE$1=조사표[줄기번호])*(CW58=조사표[착과마디]),ROW(조사표[조사일자])-ROW(생육조사!$P$2)+1),1),2),"")</f>
        <v/>
      </c>
      <c r="CZ58" s="87" t="str">
        <f t="array" ref="CZ58">IFERROR(INDEX(조사표[],SMALL(IF((DB$1=조사표[개체번호])*(DE$1=조사표[줄기번호])*(CW58=조사표[열매마디]),ROW(조사표[조사일자])-ROW(생육조사!$P$2)+1),1),2),"")</f>
        <v/>
      </c>
      <c r="DA58" s="87" t="str">
        <f t="array" ref="DA58">IFERROR(INDEX(조사표[],SMALL(IF((DB$1=조사표[개체번호])*(DE$1=조사표[줄기번호])*(CW58=조사표[수확마디]),ROW(조사표[조사일자])-ROW(생육조사!$P$2)+1),1),2),"")</f>
        <v/>
      </c>
      <c r="DB58" s="90"/>
      <c r="DC58" s="90"/>
      <c r="DD58" s="91"/>
      <c r="DE58" s="91"/>
      <c r="DF58" s="91"/>
      <c r="DG58" s="89">
        <v>56</v>
      </c>
      <c r="DH58" s="87" t="str">
        <f t="array" ref="DH58">IFERROR(INDEX(조사표[],SMALL(IF((DL$1=조사표[개체번호])*(DO$1=조사표[줄기번호])*(DG58=조사표[개화마디]),ROW(조사표[조사일자])-ROW(생육조사!$P$2)+1),1),2),"")</f>
        <v/>
      </c>
      <c r="DI58" s="87" t="str">
        <f t="array" ref="DI58">IFERROR(INDEX(조사표[],SMALL(IF((DL$1=조사표[개체번호])*(DO$1=조사표[줄기번호])*(DG58=조사표[착과마디]),ROW(조사표[조사일자])-ROW(생육조사!$P$2)+1),1),2),"")</f>
        <v/>
      </c>
      <c r="DJ58" s="87" t="str">
        <f t="array" ref="DJ58">IFERROR(INDEX(조사표[],SMALL(IF((DL$1=조사표[개체번호])*(DO$1=조사표[줄기번호])*(DG58=조사표[열매마디]),ROW(조사표[조사일자])-ROW(생육조사!$P$2)+1),1),2),"")</f>
        <v/>
      </c>
      <c r="DK58" s="87" t="str">
        <f t="array" ref="DK58">IFERROR(INDEX(조사표[],SMALL(IF((DL$1=조사표[개체번호])*(DO$1=조사표[줄기번호])*(DG58=조사표[수확마디]),ROW(조사표[조사일자])-ROW(생육조사!$P$2)+1),1),2),"")</f>
        <v/>
      </c>
      <c r="DL58" s="90"/>
      <c r="DM58" s="90"/>
      <c r="DN58" s="91"/>
      <c r="DO58" s="91"/>
      <c r="DP58" s="91"/>
      <c r="DQ58" s="89">
        <v>56</v>
      </c>
      <c r="DR58" s="87" t="str">
        <f t="array" ref="DR58">IFERROR(INDEX(조사표[],SMALL(IF((DV$1=조사표[개체번호])*(DY$1=조사표[줄기번호])*(DQ58=조사표[개화마디]),ROW(조사표[조사일자])-ROW(생육조사!$P$2)+1),1),2),"")</f>
        <v/>
      </c>
      <c r="DS58" s="87" t="str">
        <f t="array" ref="DS58">IFERROR(INDEX(조사표[],SMALL(IF((DV$1=조사표[개체번호])*(DY$1=조사표[줄기번호])*(DQ58=조사표[착과마디]),ROW(조사표[조사일자])-ROW(생육조사!$P$2)+1),1),2),"")</f>
        <v/>
      </c>
      <c r="DT58" s="87" t="str">
        <f t="array" ref="DT58">IFERROR(INDEX(조사표[],SMALL(IF((DV$1=조사표[개체번호])*(DY$1=조사표[줄기번호])*(DQ58=조사표[열매마디]),ROW(조사표[조사일자])-ROW(생육조사!$P$2)+1),1),2),"")</f>
        <v/>
      </c>
      <c r="DU58" s="87" t="str">
        <f t="array" ref="DU58">IFERROR(INDEX(조사표[],SMALL(IF((DV$1=조사표[개체번호])*(DY$1=조사표[줄기번호])*(DQ58=조사표[수확마디]),ROW(조사표[조사일자])-ROW(생육조사!$P$2)+1),1),2),"")</f>
        <v/>
      </c>
      <c r="DV58" s="90"/>
      <c r="DW58" s="90"/>
      <c r="DX58" s="91"/>
      <c r="DY58" s="91"/>
      <c r="DZ58" s="91"/>
      <c r="EA58" s="89">
        <v>56</v>
      </c>
      <c r="EB58" s="87" t="str">
        <f t="array" ref="EB58">IFERROR(INDEX(조사표[],SMALL(IF((EF$1=조사표[개체번호])*(EI$1=조사표[줄기번호])*(EA58=조사표[개화마디]),ROW(조사표[조사일자])-ROW(생육조사!$P$2)+1),1),2),"")</f>
        <v/>
      </c>
      <c r="EC58" s="87" t="str">
        <f t="array" ref="EC58">IFERROR(INDEX(조사표[],SMALL(IF((EF$1=조사표[개체번호])*(EI$1=조사표[줄기번호])*(EA58=조사표[착과마디]),ROW(조사표[조사일자])-ROW(생육조사!$P$2)+1),1),2),"")</f>
        <v/>
      </c>
      <c r="ED58" s="87" t="str">
        <f t="array" ref="ED58">IFERROR(INDEX(조사표[],SMALL(IF((EF$1=조사표[개체번호])*(EI$1=조사표[줄기번호])*(EA58=조사표[열매마디]),ROW(조사표[조사일자])-ROW(생육조사!$P$2)+1),1),2),"")</f>
        <v/>
      </c>
      <c r="EE58" s="87" t="str">
        <f t="array" ref="EE58">IFERROR(INDEX(조사표[],SMALL(IF((EF$1=조사표[개체번호])*(EI$1=조사표[줄기번호])*(EA58=조사표[수확마디]),ROW(조사표[조사일자])-ROW(생육조사!$P$2)+1),1),2),"")</f>
        <v/>
      </c>
      <c r="EF58" s="90"/>
      <c r="EG58" s="90"/>
      <c r="EH58" s="91"/>
      <c r="EI58" s="91"/>
      <c r="EJ58" s="91"/>
      <c r="EK58" s="89">
        <v>56</v>
      </c>
      <c r="EL58" s="87" t="str">
        <f t="array" ref="EL58">IFERROR(INDEX(조사표[],SMALL(IF((EP$1=조사표[개체번호])*(ES$1=조사표[줄기번호])*(EK58=조사표[개화마디]),ROW(조사표[조사일자])-ROW(생육조사!$P$2)+1),1),2),"")</f>
        <v/>
      </c>
      <c r="EM58" s="87" t="str">
        <f t="array" ref="EM58">IFERROR(INDEX(조사표[],SMALL(IF((EP$1=조사표[개체번호])*(ES$1=조사표[줄기번호])*(EK58=조사표[착과마디]),ROW(조사표[조사일자])-ROW(생육조사!$P$2)+1),1),2),"")</f>
        <v/>
      </c>
      <c r="EN58" s="87" t="str">
        <f t="array" ref="EN58">IFERROR(INDEX(조사표[],SMALL(IF((EP$1=조사표[개체번호])*(ES$1=조사표[줄기번호])*(EK58=조사표[열매마디]),ROW(조사표[조사일자])-ROW(생육조사!$P$2)+1),1),2),"")</f>
        <v/>
      </c>
      <c r="EO58" s="87" t="str">
        <f t="array" ref="EO58">IFERROR(INDEX(조사표[],SMALL(IF((EP$1=조사표[개체번호])*(ES$1=조사표[줄기번호])*(EK58=조사표[수확마디]),ROW(조사표[조사일자])-ROW(생육조사!$P$2)+1),1),2),"")</f>
        <v/>
      </c>
      <c r="EP58" s="90"/>
      <c r="EQ58" s="90"/>
      <c r="ER58" s="91"/>
      <c r="ES58" s="91"/>
      <c r="ET58" s="91"/>
      <c r="EU58" s="89">
        <v>56</v>
      </c>
      <c r="EV58" s="87" t="str">
        <f t="array" ref="EV58">IFERROR(INDEX(조사표[],SMALL(IF((EZ$1=조사표[개체번호])*(FC$1=조사표[줄기번호])*(EU58=조사표[개화마디]),ROW(조사표[조사일자])-ROW(생육조사!$P$2)+1),1),2),"")</f>
        <v/>
      </c>
      <c r="EW58" s="87" t="str">
        <f t="array" ref="EW58">IFERROR(INDEX(조사표[],SMALL(IF((EZ$1=조사표[개체번호])*(FC$1=조사표[줄기번호])*(EU58=조사표[착과마디]),ROW(조사표[조사일자])-ROW(생육조사!$P$2)+1),1),2),"")</f>
        <v/>
      </c>
      <c r="EX58" s="87" t="str">
        <f t="array" ref="EX58">IFERROR(INDEX(조사표[],SMALL(IF((EZ$1=조사표[개체번호])*(FC$1=조사표[줄기번호])*(EU58=조사표[열매마디]),ROW(조사표[조사일자])-ROW(생육조사!$P$2)+1),1),2),"")</f>
        <v/>
      </c>
      <c r="EY58" s="87" t="str">
        <f t="array" ref="EY58">IFERROR(INDEX(조사표[],SMALL(IF((EZ$1=조사표[개체번호])*(FC$1=조사표[줄기번호])*(EU58=조사표[수확마디]),ROW(조사표[조사일자])-ROW(생육조사!$P$2)+1),1),2),"")</f>
        <v/>
      </c>
      <c r="EZ58" s="90"/>
      <c r="FA58" s="90"/>
      <c r="FB58" s="91"/>
      <c r="FC58" s="91"/>
      <c r="FD58" s="91"/>
      <c r="FE58" s="89">
        <v>56</v>
      </c>
      <c r="FF58" s="87" t="str">
        <f t="array" ref="FF58">IFERROR(INDEX(조사표[],SMALL(IF((FJ$1=조사표[개체번호])*(FM$1=조사표[줄기번호])*(FE58=조사표[개화마디]),ROW(조사표[조사일자])-ROW(생육조사!$P$2)+1),1),2),"")</f>
        <v/>
      </c>
      <c r="FG58" s="87" t="str">
        <f t="array" ref="FG58">IFERROR(INDEX(조사표[],SMALL(IF((FJ$1=조사표[개체번호])*(FM$1=조사표[줄기번호])*(FE58=조사표[착과마디]),ROW(조사표[조사일자])-ROW(생육조사!$P$2)+1),1),2),"")</f>
        <v/>
      </c>
      <c r="FH58" s="87" t="str">
        <f t="array" ref="FH58">IFERROR(INDEX(조사표[],SMALL(IF((FJ$1=조사표[개체번호])*(FM$1=조사표[줄기번호])*(FE58=조사표[열매마디]),ROW(조사표[조사일자])-ROW(생육조사!$P$2)+1),1),2),"")</f>
        <v/>
      </c>
      <c r="FI58" s="87" t="str">
        <f t="array" ref="FI58">IFERROR(INDEX(조사표[],SMALL(IF((FJ$1=조사표[개체번호])*(FM$1=조사표[줄기번호])*(FE58=조사표[수확마디]),ROW(조사표[조사일자])-ROW(생육조사!$P$2)+1),1),2),"")</f>
        <v/>
      </c>
      <c r="FJ58" s="90"/>
      <c r="FK58" s="90"/>
      <c r="FL58" s="91"/>
      <c r="FM58" s="91"/>
      <c r="FN58" s="91"/>
      <c r="FO58" s="89">
        <v>56</v>
      </c>
      <c r="FP58" s="87" t="str">
        <f t="array" ref="FP58">IFERROR(INDEX(조사표[],SMALL(IF((FT$1=조사표[개체번호])*(FW$1=조사표[줄기번호])*(FO58=조사표[개화마디]),ROW(조사표[조사일자])-ROW(생육조사!$P$2)+1),1),2),"")</f>
        <v/>
      </c>
      <c r="FQ58" s="87" t="str">
        <f t="array" ref="FQ58">IFERROR(INDEX(조사표[],SMALL(IF((FT$1=조사표[개체번호])*(FW$1=조사표[줄기번호])*(FO58=조사표[착과마디]),ROW(조사표[조사일자])-ROW(생육조사!$P$2)+1),1),2),"")</f>
        <v/>
      </c>
      <c r="FR58" s="87" t="str">
        <f t="array" ref="FR58">IFERROR(INDEX(조사표[],SMALL(IF((FT$1=조사표[개체번호])*(FW$1=조사표[줄기번호])*(FO58=조사표[열매마디]),ROW(조사표[조사일자])-ROW(생육조사!$P$2)+1),1),2),"")</f>
        <v/>
      </c>
      <c r="FS58" s="87" t="str">
        <f t="array" ref="FS58">IFERROR(INDEX(조사표[],SMALL(IF((FT$1=조사표[개체번호])*(FW$1=조사표[줄기번호])*(FO58=조사표[수확마디]),ROW(조사표[조사일자])-ROW(생육조사!$P$2)+1),1),2),"")</f>
        <v/>
      </c>
      <c r="FT58" s="90"/>
      <c r="FU58" s="90"/>
      <c r="FV58" s="91"/>
      <c r="FW58" s="91"/>
      <c r="FX58" s="91"/>
      <c r="FY58" s="89">
        <v>56</v>
      </c>
      <c r="FZ58" s="87" t="str">
        <f t="array" ref="FZ58">IFERROR(INDEX(조사표[],SMALL(IF((GD$1=조사표[개체번호])*(GG$1=조사표[줄기번호])*(FY58=조사표[개화마디]),ROW(조사표[조사일자])-ROW(생육조사!$P$2)+1),1),2),"")</f>
        <v/>
      </c>
      <c r="GA58" s="87" t="str">
        <f t="array" ref="GA58">IFERROR(INDEX(조사표[],SMALL(IF((GD$1=조사표[개체번호])*(GG$1=조사표[줄기번호])*(FY58=조사표[착과마디]),ROW(조사표[조사일자])-ROW(생육조사!$P$2)+1),1),2),"")</f>
        <v/>
      </c>
      <c r="GB58" s="87" t="str">
        <f t="array" ref="GB58">IFERROR(INDEX(조사표[],SMALL(IF((GD$1=조사표[개체번호])*(GG$1=조사표[줄기번호])*(FY58=조사표[열매마디]),ROW(조사표[조사일자])-ROW(생육조사!$P$2)+1),1),2),"")</f>
        <v/>
      </c>
      <c r="GC58" s="87" t="str">
        <f t="array" ref="GC58">IFERROR(INDEX(조사표[],SMALL(IF((GD$1=조사표[개체번호])*(GG$1=조사표[줄기번호])*(FY58=조사표[수확마디]),ROW(조사표[조사일자])-ROW(생육조사!$P$2)+1),1),2),"")</f>
        <v/>
      </c>
      <c r="GD58" s="90"/>
      <c r="GE58" s="90"/>
      <c r="GF58" s="91"/>
      <c r="GG58" s="91"/>
      <c r="GH58" s="91"/>
      <c r="GI58" s="89">
        <v>56</v>
      </c>
      <c r="GJ58" s="87" t="str">
        <f t="array" ref="GJ58">IFERROR(INDEX(조사표[],SMALL(IF((GN$1=조사표[개체번호])*(GQ$1=조사표[줄기번호])*(GI58=조사표[개화마디]),ROW(조사표[조사일자])-ROW(생육조사!$P$2)+1),1),2),"")</f>
        <v/>
      </c>
      <c r="GK58" s="87" t="str">
        <f t="array" ref="GK58">IFERROR(INDEX(조사표[],SMALL(IF((GN$1=조사표[개체번호])*(GQ$1=조사표[줄기번호])*(GI58=조사표[착과마디]),ROW(조사표[조사일자])-ROW(생육조사!$P$2)+1),1),2),"")</f>
        <v/>
      </c>
      <c r="GL58" s="87" t="str">
        <f t="array" ref="GL58">IFERROR(INDEX(조사표[],SMALL(IF((GN$1=조사표[개체번호])*(GQ$1=조사표[줄기번호])*(GI58=조사표[열매마디]),ROW(조사표[조사일자])-ROW(생육조사!$P$2)+1),1),2),"")</f>
        <v/>
      </c>
      <c r="GM58" s="87" t="str">
        <f t="array" ref="GM58">IFERROR(INDEX(조사표[],SMALL(IF((GN$1=조사표[개체번호])*(GQ$1=조사표[줄기번호])*(GI58=조사표[수확마디]),ROW(조사표[조사일자])-ROW(생육조사!$P$2)+1),1),2),"")</f>
        <v/>
      </c>
      <c r="GN58" s="90"/>
      <c r="GO58" s="90"/>
      <c r="GP58" s="91"/>
      <c r="GQ58" s="91"/>
      <c r="GR58" s="91"/>
      <c r="GS58" s="89">
        <v>56</v>
      </c>
      <c r="GT58" s="87" t="str">
        <f t="array" ref="GT58">IFERROR(INDEX(조사표[],SMALL(IF((GX$1=조사표[개체번호])*(HA$1=조사표[줄기번호])*(GS58=조사표[개화마디]),ROW(조사표[조사일자])-ROW(생육조사!$P$2)+1),1),2),"")</f>
        <v/>
      </c>
      <c r="GU58" s="87" t="str">
        <f t="array" ref="GU58">IFERROR(INDEX(조사표[],SMALL(IF((GX$1=조사표[개체번호])*(HA$1=조사표[줄기번호])*(GS58=조사표[착과마디]),ROW(조사표[조사일자])-ROW(생육조사!$P$2)+1),1),2),"")</f>
        <v/>
      </c>
      <c r="GV58" s="87" t="str">
        <f t="array" ref="GV58">IFERROR(INDEX(조사표[],SMALL(IF((GX$1=조사표[개체번호])*(HA$1=조사표[줄기번호])*(GS58=조사표[열매마디]),ROW(조사표[조사일자])-ROW(생육조사!$P$2)+1),1),2),"")</f>
        <v/>
      </c>
      <c r="GW58" s="87" t="str">
        <f t="array" ref="GW58">IFERROR(INDEX(조사표[],SMALL(IF((GX$1=조사표[개체번호])*(HA$1=조사표[줄기번호])*(GS58=조사표[수확마디]),ROW(조사표[조사일자])-ROW(생육조사!$P$2)+1),1),2),"")</f>
        <v/>
      </c>
      <c r="GX58" s="90"/>
      <c r="GY58" s="90"/>
      <c r="GZ58" s="91"/>
      <c r="HA58" s="91"/>
      <c r="HB58" s="91"/>
      <c r="HC58" s="89">
        <v>56</v>
      </c>
      <c r="HD58" s="87" t="str">
        <f t="array" ref="HD58">IFERROR(INDEX(조사표[],SMALL(IF((HH$1=조사표[개체번호])*(HK$1=조사표[줄기번호])*(HC58=조사표[개화마디]),ROW(조사표[조사일자])-ROW(생육조사!$P$2)+1),1),2),"")</f>
        <v/>
      </c>
      <c r="HE58" s="87" t="str">
        <f t="array" ref="HE58">IFERROR(INDEX(조사표[],SMALL(IF((HH$1=조사표[개체번호])*(HK$1=조사표[줄기번호])*(HC58=조사표[착과마디]),ROW(조사표[조사일자])-ROW(생육조사!$P$2)+1),1),2),"")</f>
        <v/>
      </c>
      <c r="HF58" s="87" t="str">
        <f t="array" ref="HF58">IFERROR(INDEX(조사표[],SMALL(IF((HH$1=조사표[개체번호])*(HK$1=조사표[줄기번호])*(HC58=조사표[열매마디]),ROW(조사표[조사일자])-ROW(생육조사!$P$2)+1),1),2),"")</f>
        <v/>
      </c>
      <c r="HG58" s="87" t="str">
        <f t="array" ref="HG58">IFERROR(INDEX(조사표[],SMALL(IF((HH$1=조사표[개체번호])*(HK$1=조사표[줄기번호])*(HC58=조사표[수확마디]),ROW(조사표[조사일자])-ROW(생육조사!$P$2)+1),1),2),"")</f>
        <v/>
      </c>
      <c r="HH58" s="90"/>
      <c r="HI58" s="90"/>
      <c r="HJ58" s="91"/>
      <c r="HK58" s="91"/>
      <c r="HL58" s="91"/>
      <c r="HM58" s="89">
        <v>56</v>
      </c>
      <c r="HN58" s="87" t="str">
        <f t="array" ref="HN58">IFERROR(INDEX(조사표[],SMALL(IF((HR$1=조사표[개체번호])*(HU$1=조사표[줄기번호])*(HM58=조사표[개화마디]),ROW(조사표[조사일자])-ROW(생육조사!$P$2)+1),1),2),"")</f>
        <v/>
      </c>
      <c r="HO58" s="87" t="str">
        <f t="array" ref="HO58">IFERROR(INDEX(조사표[],SMALL(IF((HR$1=조사표[개체번호])*(HU$1=조사표[줄기번호])*(HM58=조사표[착과마디]),ROW(조사표[조사일자])-ROW(생육조사!$P$2)+1),1),2),"")</f>
        <v/>
      </c>
      <c r="HP58" s="87" t="str">
        <f t="array" ref="HP58">IFERROR(INDEX(조사표[],SMALL(IF((HR$1=조사표[개체번호])*(HU$1=조사표[줄기번호])*(HM58=조사표[열매마디]),ROW(조사표[조사일자])-ROW(생육조사!$P$2)+1),1),2),"")</f>
        <v/>
      </c>
      <c r="HQ58" s="87" t="str">
        <f t="array" ref="HQ58">IFERROR(INDEX(조사표[],SMALL(IF((HR$1=조사표[개체번호])*(HU$1=조사표[줄기번호])*(HM58=조사표[수확마디]),ROW(조사표[조사일자])-ROW(생육조사!$P$2)+1),1),2),"")</f>
        <v/>
      </c>
      <c r="HR58" s="90"/>
      <c r="HS58" s="90"/>
      <c r="HT58" s="91"/>
      <c r="HU58" s="91"/>
      <c r="HV58" s="91"/>
      <c r="HW58" s="89">
        <v>56</v>
      </c>
      <c r="HX58" s="87" t="str">
        <f t="array" ref="HX58">IFERROR(INDEX(조사표[],SMALL(IF((IB$1=조사표[개체번호])*(IE$1=조사표[줄기번호])*(HW58=조사표[개화마디]),ROW(조사표[조사일자])-ROW(생육조사!$P$2)+1),1),2),"")</f>
        <v/>
      </c>
      <c r="HY58" s="87" t="str">
        <f t="array" ref="HY58">IFERROR(INDEX(조사표[],SMALL(IF((IB$1=조사표[개체번호])*(IE$1=조사표[줄기번호])*(HW58=조사표[착과마디]),ROW(조사표[조사일자])-ROW(생육조사!$P$2)+1),1),2),"")</f>
        <v/>
      </c>
      <c r="HZ58" s="87" t="str">
        <f t="array" ref="HZ58">IFERROR(INDEX(조사표[],SMALL(IF((IB$1=조사표[개체번호])*(IE$1=조사표[줄기번호])*(HW58=조사표[열매마디]),ROW(조사표[조사일자])-ROW(생육조사!$P$2)+1),1),2),"")</f>
        <v/>
      </c>
      <c r="IA58" s="87" t="str">
        <f t="array" ref="IA58">IFERROR(INDEX(조사표[],SMALL(IF((IB$1=조사표[개체번호])*(IE$1=조사표[줄기번호])*(HW58=조사표[수확마디]),ROW(조사표[조사일자])-ROW(생육조사!$P$2)+1),1),2),"")</f>
        <v/>
      </c>
      <c r="IB58" s="90"/>
      <c r="IC58" s="90"/>
      <c r="ID58" s="91"/>
      <c r="IE58" s="91"/>
      <c r="IF58" s="91"/>
      <c r="IG58" s="89">
        <v>56</v>
      </c>
      <c r="IH58" s="87" t="str">
        <f t="array" ref="IH58">IFERROR(INDEX(조사표[],SMALL(IF((IL$1=조사표[개체번호])*(IO$1=조사표[줄기번호])*(IG58=조사표[개화마디]),ROW(조사표[조사일자])-ROW(생육조사!$P$2)+1),1),2),"")</f>
        <v/>
      </c>
      <c r="II58" s="87" t="str">
        <f t="array" ref="II58">IFERROR(INDEX(조사표[],SMALL(IF((IL$1=조사표[개체번호])*(IO$1=조사표[줄기번호])*(IG58=조사표[착과마디]),ROW(조사표[조사일자])-ROW(생육조사!$P$2)+1),1),2),"")</f>
        <v/>
      </c>
      <c r="IJ58" s="87" t="str">
        <f t="array" ref="IJ58">IFERROR(INDEX(조사표[],SMALL(IF((IL$1=조사표[개체번호])*(IO$1=조사표[줄기번호])*(IG58=조사표[열매마디]),ROW(조사표[조사일자])-ROW(생육조사!$P$2)+1),1),2),"")</f>
        <v/>
      </c>
      <c r="IK58" s="87" t="str">
        <f t="array" ref="IK58">IFERROR(INDEX(조사표[],SMALL(IF((IL$1=조사표[개체번호])*(IO$1=조사표[줄기번호])*(IG58=조사표[수확마디]),ROW(조사표[조사일자])-ROW(생육조사!$P$2)+1),1),2),"")</f>
        <v/>
      </c>
      <c r="IL58" s="90"/>
      <c r="IM58" s="90"/>
      <c r="IN58" s="91"/>
      <c r="IO58" s="91"/>
      <c r="IP58" s="91"/>
      <c r="IQ58" s="89">
        <v>56</v>
      </c>
      <c r="IR58" s="87" t="str">
        <f t="array" ref="IR58">IFERROR(INDEX(조사표[],SMALL(IF((IV$1=조사표[개체번호])*(IY$1=조사표[줄기번호])*(IQ58=조사표[개화마디]),ROW(조사표[조사일자])-ROW(생육조사!$P$2)+1),1),2),"")</f>
        <v/>
      </c>
      <c r="IS58" s="87" t="str">
        <f t="array" ref="IS58">IFERROR(INDEX(조사표[],SMALL(IF((IV$1=조사표[개체번호])*(IY$1=조사표[줄기번호])*(IQ58=조사표[착과마디]),ROW(조사표[조사일자])-ROW(생육조사!$P$2)+1),1),2),"")</f>
        <v/>
      </c>
      <c r="IT58" s="87" t="str">
        <f t="array" ref="IT58">IFERROR(INDEX(조사표[],SMALL(IF((IV$1=조사표[개체번호])*(IY$1=조사표[줄기번호])*(IQ58=조사표[열매마디]),ROW(조사표[조사일자])-ROW(생육조사!$P$2)+1),1),2),"")</f>
        <v/>
      </c>
      <c r="IU58" s="87" t="str">
        <f t="array" ref="IU58">IFERROR(INDEX(조사표[],SMALL(IF((IV$1=조사표[개체번호])*(IY$1=조사표[줄기번호])*(IQ58=조사표[수확마디]),ROW(조사표[조사일자])-ROW(생육조사!$P$2)+1),1),2),"")</f>
        <v/>
      </c>
      <c r="IV58" s="90"/>
      <c r="IW58" s="90"/>
      <c r="IX58" s="91"/>
      <c r="IY58" s="91"/>
      <c r="IZ58" s="91"/>
      <c r="JA58" s="89">
        <v>56</v>
      </c>
      <c r="JB58" s="87" t="str">
        <f t="array" ref="JB58">IFERROR(INDEX(조사표[],SMALL(IF((JF$1=조사표[개체번호])*(JI$1=조사표[줄기번호])*(JA58=조사표[개화마디]),ROW(조사표[조사일자])-ROW(생육조사!$P$2)+1),1),2),"")</f>
        <v/>
      </c>
      <c r="JC58" s="87" t="str">
        <f t="array" ref="JC58">IFERROR(INDEX(조사표[],SMALL(IF((JF$1=조사표[개체번호])*(JI$1=조사표[줄기번호])*(JA58=조사표[착과마디]),ROW(조사표[조사일자])-ROW(생육조사!$P$2)+1),1),2),"")</f>
        <v/>
      </c>
      <c r="JD58" s="87" t="str">
        <f t="array" ref="JD58">IFERROR(INDEX(조사표[],SMALL(IF((JF$1=조사표[개체번호])*(JI$1=조사표[줄기번호])*(JA58=조사표[열매마디]),ROW(조사표[조사일자])-ROW(생육조사!$P$2)+1),1),2),"")</f>
        <v/>
      </c>
      <c r="JE58" s="87" t="str">
        <f t="array" ref="JE58">IFERROR(INDEX(조사표[],SMALL(IF((JF$1=조사표[개체번호])*(JI$1=조사표[줄기번호])*(JA58=조사표[수확마디]),ROW(조사표[조사일자])-ROW(생육조사!$P$2)+1),1),2),"")</f>
        <v/>
      </c>
      <c r="JF58" s="90"/>
      <c r="JG58" s="90"/>
      <c r="JH58" s="91"/>
      <c r="JI58" s="91"/>
      <c r="JJ58" s="91"/>
      <c r="JK58" s="89">
        <v>56</v>
      </c>
      <c r="JL58" s="87" t="str">
        <f t="array" ref="JL58">IFERROR(INDEX(조사표[],SMALL(IF((JP$1=조사표[개체번호])*(JS$1=조사표[줄기번호])*(JK58=조사표[개화마디]),ROW(조사표[조사일자])-ROW(생육조사!$P$2)+1),1),2),"")</f>
        <v/>
      </c>
      <c r="JM58" s="87" t="str">
        <f t="array" ref="JM58">IFERROR(INDEX(조사표[],SMALL(IF((JP$1=조사표[개체번호])*(JS$1=조사표[줄기번호])*(JK58=조사표[착과마디]),ROW(조사표[조사일자])-ROW(생육조사!$P$2)+1),1),2),"")</f>
        <v/>
      </c>
      <c r="JN58" s="87" t="str">
        <f t="array" ref="JN58">IFERROR(INDEX(조사표[],SMALL(IF((JP$1=조사표[개체번호])*(JS$1=조사표[줄기번호])*(JK58=조사표[열매마디]),ROW(조사표[조사일자])-ROW(생육조사!$P$2)+1),1),2),"")</f>
        <v/>
      </c>
      <c r="JO58" s="87" t="str">
        <f t="array" ref="JO58">IFERROR(INDEX(조사표[],SMALL(IF((JP$1=조사표[개체번호])*(JS$1=조사표[줄기번호])*(JK58=조사표[수확마디]),ROW(조사표[조사일자])-ROW(생육조사!$P$2)+1),1),2),"")</f>
        <v/>
      </c>
      <c r="JP58" s="90"/>
      <c r="JQ58" s="90"/>
      <c r="JR58" s="91"/>
      <c r="JS58" s="91"/>
      <c r="JT58" s="91"/>
      <c r="JU58" s="89">
        <v>56</v>
      </c>
      <c r="JV58" s="87" t="str">
        <f t="array" ref="JV58">IFERROR(INDEX(조사표[],SMALL(IF((JZ$1=조사표[개체번호])*(KC$1=조사표[줄기번호])*(JU58=조사표[개화마디]),ROW(조사표[조사일자])-ROW(생육조사!$P$2)+1),1),2),"")</f>
        <v/>
      </c>
      <c r="JW58" s="87" t="str">
        <f t="array" ref="JW58">IFERROR(INDEX(조사표[],SMALL(IF((JZ$1=조사표[개체번호])*(KC$1=조사표[줄기번호])*(JU58=조사표[착과마디]),ROW(조사표[조사일자])-ROW(생육조사!$P$2)+1),1),2),"")</f>
        <v/>
      </c>
      <c r="JX58" s="87" t="str">
        <f t="array" ref="JX58">IFERROR(INDEX(조사표[],SMALL(IF((JZ$1=조사표[개체번호])*(KC$1=조사표[줄기번호])*(JU58=조사표[열매마디]),ROW(조사표[조사일자])-ROW(생육조사!$P$2)+1),1),2),"")</f>
        <v/>
      </c>
      <c r="JY58" s="87" t="str">
        <f t="array" ref="JY58">IFERROR(INDEX(조사표[],SMALL(IF((JZ$1=조사표[개체번호])*(KC$1=조사표[줄기번호])*(JU58=조사표[수확마디]),ROW(조사표[조사일자])-ROW(생육조사!$P$2)+1),1),2),"")</f>
        <v/>
      </c>
      <c r="JZ58" s="90"/>
      <c r="KA58" s="90"/>
      <c r="KB58" s="91"/>
      <c r="KC58" s="91"/>
      <c r="KD58" s="91"/>
      <c r="KE58" s="89">
        <v>56</v>
      </c>
      <c r="KF58" s="87" t="str">
        <f t="array" ref="KF58">IFERROR(INDEX(조사표[],SMALL(IF((KJ$1=조사표[개체번호])*(KM$1=조사표[줄기번호])*(KE58=조사표[개화마디]),ROW(조사표[조사일자])-ROW(생육조사!$P$2)+1),1),2),"")</f>
        <v/>
      </c>
      <c r="KG58" s="87" t="str">
        <f t="array" ref="KG58">IFERROR(INDEX(조사표[],SMALL(IF((KJ$1=조사표[개체번호])*(KM$1=조사표[줄기번호])*(KE58=조사표[착과마디]),ROW(조사표[조사일자])-ROW(생육조사!$P$2)+1),1),2),"")</f>
        <v/>
      </c>
      <c r="KH58" s="87" t="str">
        <f t="array" ref="KH58">IFERROR(INDEX(조사표[],SMALL(IF((KJ$1=조사표[개체번호])*(KM$1=조사표[줄기번호])*(KE58=조사표[열매마디]),ROW(조사표[조사일자])-ROW(생육조사!$P$2)+1),1),2),"")</f>
        <v/>
      </c>
      <c r="KI58" s="87" t="str">
        <f t="array" ref="KI58">IFERROR(INDEX(조사표[],SMALL(IF((KJ$1=조사표[개체번호])*(KM$1=조사표[줄기번호])*(KE58=조사표[수확마디]),ROW(조사표[조사일자])-ROW(생육조사!$P$2)+1),1),2),"")</f>
        <v/>
      </c>
      <c r="KJ58" s="90"/>
      <c r="KK58" s="90"/>
      <c r="KL58" s="91"/>
      <c r="KM58" s="91"/>
      <c r="KN58" s="91"/>
    </row>
    <row r="59" spans="1:300">
      <c r="A59" s="16">
        <v>57</v>
      </c>
      <c r="B59" s="6" t="str">
        <f t="array" ref="B59">IFERROR(INDEX(조사표[],SMALL(IF((F$1=조사표[개체번호])*(I$1=조사표[줄기번호])*(A59=조사표[개화마디]),ROW(조사표[조사일자])-ROW(생육조사!$P$2)+1),1),2),"")</f>
        <v/>
      </c>
      <c r="C59" s="6" t="str">
        <f t="array" ref="C59">IFERROR(INDEX(조사표[],SMALL(IF((F$1=조사표[개체번호])*(I$1=조사표[줄기번호])*(A59=조사표[착과마디]),ROW(조사표[조사일자])-ROW(생육조사!$P$2)+1),1),2),"")</f>
        <v/>
      </c>
      <c r="D59" s="6" t="str">
        <f t="array" ref="D59">IFERROR(INDEX(조사표[],SMALL(IF((F$1=조사표[개체번호])*(I$1=조사표[줄기번호])*(A59=조사표[열매마디]),ROW(조사표[조사일자])-ROW(생육조사!$P$2)+1),1),2),"")</f>
        <v/>
      </c>
      <c r="E59" s="6" t="str">
        <f t="array" ref="E59">IFERROR(INDEX(조사표[],SMALL(IF((F$1=조사표[개체번호])*(I$1=조사표[줄기번호])*(A59=조사표[수확마디]),ROW(조사표[조사일자])-ROW(생육조사!$P$2)+1),1),2),"")</f>
        <v/>
      </c>
      <c r="F59" s="19"/>
      <c r="G59" s="19"/>
      <c r="H59" s="20"/>
      <c r="I59" s="20"/>
      <c r="J59" s="20"/>
      <c r="K59" s="16">
        <v>57</v>
      </c>
      <c r="L59" s="6" t="str">
        <f t="array" ref="L59">IFERROR(INDEX(조사표[],SMALL(IF((P$1=조사표[개체번호])*(S$1=조사표[줄기번호])*(K59=조사표[개화마디]),ROW(조사표[조사일자])-ROW(생육조사!$P$2)+1),1),2),"")</f>
        <v/>
      </c>
      <c r="M59" s="6" t="str">
        <f t="array" ref="M59">IFERROR(INDEX(조사표[],SMALL(IF((P$1=조사표[개체번호])*(S$1=조사표[줄기번호])*(K59=조사표[착과마디]),ROW(조사표[조사일자])-ROW(생육조사!$P$2)+1),1),2),"")</f>
        <v/>
      </c>
      <c r="N59" s="6" t="str">
        <f t="array" ref="N59">IFERROR(INDEX(조사표[],SMALL(IF((P$1=조사표[개체번호])*(S$1=조사표[줄기번호])*(K59=조사표[열매마디]),ROW(조사표[조사일자])-ROW(생육조사!$P$2)+1),1),2),"")</f>
        <v/>
      </c>
      <c r="O59" s="6" t="str">
        <f t="array" ref="O59">IFERROR(INDEX(조사표[],SMALL(IF((P$1=조사표[개체번호])*(S$1=조사표[줄기번호])*(K59=조사표[수확마디]),ROW(조사표[조사일자])-ROW(생육조사!$P$2)+1),1),2),"")</f>
        <v/>
      </c>
      <c r="P59" s="19"/>
      <c r="Q59" s="19"/>
      <c r="R59" s="20"/>
      <c r="S59" s="20"/>
      <c r="T59" s="20"/>
      <c r="U59" s="89">
        <v>57</v>
      </c>
      <c r="V59" s="87" t="str">
        <f t="array" ref="V59">IFERROR(INDEX(조사표[],SMALL(IF((Z$1=조사표[개체번호])*(AC$1=조사표[줄기번호])*(U59=조사표[개화마디]),ROW(조사표[조사일자])-ROW(생육조사!$P$2)+1),1),2),"")</f>
        <v/>
      </c>
      <c r="W59" s="87" t="str">
        <f t="array" ref="W59">IFERROR(INDEX(조사표[],SMALL(IF((Z$1=조사표[개체번호])*(AC$1=조사표[줄기번호])*(U59=조사표[착과마디]),ROW(조사표[조사일자])-ROW(생육조사!$P$2)+1),1),2),"")</f>
        <v/>
      </c>
      <c r="X59" s="87" t="str">
        <f t="array" ref="X59">IFERROR(INDEX(조사표[],SMALL(IF((Z$1=조사표[개체번호])*(AC$1=조사표[줄기번호])*(U59=조사표[열매마디]),ROW(조사표[조사일자])-ROW(생육조사!$P$2)+1),1),2),"")</f>
        <v/>
      </c>
      <c r="Y59" s="87" t="str">
        <f t="array" ref="Y59">IFERROR(INDEX(조사표[],SMALL(IF((Z$1=조사표[개체번호])*(AC$1=조사표[줄기번호])*(U59=조사표[수확마디]),ROW(조사표[조사일자])-ROW(생육조사!$P$2)+1),1),2),"")</f>
        <v/>
      </c>
      <c r="Z59" s="90"/>
      <c r="AA59" s="90"/>
      <c r="AB59" s="91"/>
      <c r="AC59" s="91"/>
      <c r="AD59" s="91"/>
      <c r="AE59" s="89">
        <v>57</v>
      </c>
      <c r="AF59" s="87" t="str">
        <f t="array" ref="AF59">IFERROR(INDEX(조사표[],SMALL(IF((AJ$1=조사표[개체번호])*(AM$1=조사표[줄기번호])*(AE59=조사표[개화마디]),ROW(조사표[조사일자])-ROW(생육조사!$P$2)+1),1),2),"")</f>
        <v/>
      </c>
      <c r="AG59" s="87" t="str">
        <f t="array" ref="AG59">IFERROR(INDEX(조사표[],SMALL(IF((AJ$1=조사표[개체번호])*(AM$1=조사표[줄기번호])*(AE59=조사표[착과마디]),ROW(조사표[조사일자])-ROW(생육조사!$P$2)+1),1),2),"")</f>
        <v/>
      </c>
      <c r="AH59" s="87" t="str">
        <f t="array" ref="AH59">IFERROR(INDEX(조사표[],SMALL(IF((AJ$1=조사표[개체번호])*(AM$1=조사표[줄기번호])*(AE59=조사표[열매마디]),ROW(조사표[조사일자])-ROW(생육조사!$P$2)+1),1),2),"")</f>
        <v/>
      </c>
      <c r="AI59" s="87" t="str">
        <f t="array" ref="AI59">IFERROR(INDEX(조사표[],SMALL(IF((AJ$1=조사표[개체번호])*(AM$1=조사표[줄기번호])*(AE59=조사표[수확마디]),ROW(조사표[조사일자])-ROW(생육조사!$P$2)+1),1),2),"")</f>
        <v/>
      </c>
      <c r="AJ59" s="90"/>
      <c r="AK59" s="90"/>
      <c r="AL59" s="91"/>
      <c r="AM59" s="91"/>
      <c r="AN59" s="91"/>
      <c r="AO59" s="89">
        <v>57</v>
      </c>
      <c r="AP59" s="87" t="str">
        <f t="array" ref="AP59">IFERROR(INDEX(조사표[],SMALL(IF((AT$1=조사표[개체번호])*(AW$1=조사표[줄기번호])*(AO59=조사표[개화마디]),ROW(조사표[조사일자])-ROW(생육조사!$P$2)+1),1),2),"")</f>
        <v/>
      </c>
      <c r="AQ59" s="87" t="str">
        <f t="array" ref="AQ59">IFERROR(INDEX(조사표[],SMALL(IF((AT$1=조사표[개체번호])*(AW$1=조사표[줄기번호])*(AO59=조사표[착과마디]),ROW(조사표[조사일자])-ROW(생육조사!$P$2)+1),1),2),"")</f>
        <v/>
      </c>
      <c r="AR59" s="87" t="str">
        <f t="array" ref="AR59">IFERROR(INDEX(조사표[],SMALL(IF((AT$1=조사표[개체번호])*(AW$1=조사표[줄기번호])*(AO59=조사표[열매마디]),ROW(조사표[조사일자])-ROW(생육조사!$P$2)+1),1),2),"")</f>
        <v/>
      </c>
      <c r="AS59" s="87" t="str">
        <f t="array" ref="AS59">IFERROR(INDEX(조사표[],SMALL(IF((AT$1=조사표[개체번호])*(AW$1=조사표[줄기번호])*(AO59=조사표[수확마디]),ROW(조사표[조사일자])-ROW(생육조사!$P$2)+1),1),2),"")</f>
        <v/>
      </c>
      <c r="AT59" s="90"/>
      <c r="AU59" s="90"/>
      <c r="AV59" s="91"/>
      <c r="AW59" s="91"/>
      <c r="AX59" s="91"/>
      <c r="AY59" s="89">
        <v>57</v>
      </c>
      <c r="AZ59" s="87" t="str">
        <f t="array" ref="AZ59">IFERROR(INDEX(조사표[],SMALL(IF((BD$1=조사표[개체번호])*(BG$1=조사표[줄기번호])*(AY59=조사표[개화마디]),ROW(조사표[조사일자])-ROW(생육조사!$P$2)+1),1),2),"")</f>
        <v/>
      </c>
      <c r="BA59" s="87" t="str">
        <f t="array" ref="BA59">IFERROR(INDEX(조사표[],SMALL(IF((BD$1=조사표[개체번호])*(BG$1=조사표[줄기번호])*(AY59=조사표[착과마디]),ROW(조사표[조사일자])-ROW(생육조사!$P$2)+1),1),2),"")</f>
        <v/>
      </c>
      <c r="BB59" s="87" t="str">
        <f t="array" ref="BB59">IFERROR(INDEX(조사표[],SMALL(IF((BD$1=조사표[개체번호])*(BG$1=조사표[줄기번호])*(AY59=조사표[열매마디]),ROW(조사표[조사일자])-ROW(생육조사!$P$2)+1),1),2),"")</f>
        <v/>
      </c>
      <c r="BC59" s="87" t="str">
        <f t="array" ref="BC59">IFERROR(INDEX(조사표[],SMALL(IF((BD$1=조사표[개체번호])*(BG$1=조사표[줄기번호])*(AY59=조사표[수확마디]),ROW(조사표[조사일자])-ROW(생육조사!$P$2)+1),1),2),"")</f>
        <v/>
      </c>
      <c r="BD59" s="90"/>
      <c r="BE59" s="90"/>
      <c r="BF59" s="91"/>
      <c r="BG59" s="91"/>
      <c r="BH59" s="91"/>
      <c r="BI59" s="89">
        <v>57</v>
      </c>
      <c r="BJ59" s="87" t="str">
        <f t="array" ref="BJ59">IFERROR(INDEX(조사표[],SMALL(IF((BN$1=조사표[개체번호])*(BQ$1=조사표[줄기번호])*(BI59=조사표[개화마디]),ROW(조사표[조사일자])-ROW(생육조사!$P$2)+1),1),2),"")</f>
        <v/>
      </c>
      <c r="BK59" s="87" t="str">
        <f t="array" ref="BK59">IFERROR(INDEX(조사표[],SMALL(IF((BN$1=조사표[개체번호])*(BQ$1=조사표[줄기번호])*(BI59=조사표[착과마디]),ROW(조사표[조사일자])-ROW(생육조사!$P$2)+1),1),2),"")</f>
        <v/>
      </c>
      <c r="BL59" s="87" t="str">
        <f t="array" ref="BL59">IFERROR(INDEX(조사표[],SMALL(IF((BN$1=조사표[개체번호])*(BQ$1=조사표[줄기번호])*(BI59=조사표[열매마디]),ROW(조사표[조사일자])-ROW(생육조사!$P$2)+1),1),2),"")</f>
        <v/>
      </c>
      <c r="BM59" s="87" t="str">
        <f t="array" ref="BM59">IFERROR(INDEX(조사표[],SMALL(IF((BN$1=조사표[개체번호])*(BQ$1=조사표[줄기번호])*(BI59=조사표[수확마디]),ROW(조사표[조사일자])-ROW(생육조사!$P$2)+1),1),2),"")</f>
        <v/>
      </c>
      <c r="BN59" s="90"/>
      <c r="BO59" s="90"/>
      <c r="BP59" s="91"/>
      <c r="BQ59" s="91"/>
      <c r="BR59" s="91"/>
      <c r="BS59" s="89">
        <v>57</v>
      </c>
      <c r="BT59" s="87" t="str">
        <f t="array" ref="BT59">IFERROR(INDEX(조사표[],SMALL(IF((BX$1=조사표[개체번호])*(CA$1=조사표[줄기번호])*(BS59=조사표[개화마디]),ROW(조사표[조사일자])-ROW(생육조사!$P$2)+1),1),2),"")</f>
        <v/>
      </c>
      <c r="BU59" s="87" t="str">
        <f t="array" ref="BU59">IFERROR(INDEX(조사표[],SMALL(IF((BX$1=조사표[개체번호])*(CA$1=조사표[줄기번호])*(BS59=조사표[착과마디]),ROW(조사표[조사일자])-ROW(생육조사!$P$2)+1),1),2),"")</f>
        <v/>
      </c>
      <c r="BV59" s="87" t="str">
        <f t="array" ref="BV59">IFERROR(INDEX(조사표[],SMALL(IF((BX$1=조사표[개체번호])*(CA$1=조사표[줄기번호])*(BS59=조사표[열매마디]),ROW(조사표[조사일자])-ROW(생육조사!$P$2)+1),1),2),"")</f>
        <v/>
      </c>
      <c r="BW59" s="87" t="str">
        <f t="array" ref="BW59">IFERROR(INDEX(조사표[],SMALL(IF((BX$1=조사표[개체번호])*(CA$1=조사표[줄기번호])*(BS59=조사표[수확마디]),ROW(조사표[조사일자])-ROW(생육조사!$P$2)+1),1),2),"")</f>
        <v/>
      </c>
      <c r="BX59" s="90"/>
      <c r="BY59" s="90"/>
      <c r="BZ59" s="91"/>
      <c r="CA59" s="91"/>
      <c r="CB59" s="91"/>
      <c r="CC59" s="89">
        <v>57</v>
      </c>
      <c r="CD59" s="87" t="str">
        <f t="array" ref="CD59">IFERROR(INDEX(조사표[],SMALL(IF((CH$1=조사표[개체번호])*(CK$1=조사표[줄기번호])*(CC59=조사표[개화마디]),ROW(조사표[조사일자])-ROW(생육조사!$P$2)+1),1),2),"")</f>
        <v/>
      </c>
      <c r="CE59" s="87" t="str">
        <f t="array" ref="CE59">IFERROR(INDEX(조사표[],SMALL(IF((CH$1=조사표[개체번호])*(CK$1=조사표[줄기번호])*(CC59=조사표[착과마디]),ROW(조사표[조사일자])-ROW(생육조사!$P$2)+1),1),2),"")</f>
        <v/>
      </c>
      <c r="CF59" s="87" t="str">
        <f t="array" ref="CF59">IFERROR(INDEX(조사표[],SMALL(IF((CH$1=조사표[개체번호])*(CK$1=조사표[줄기번호])*(CC59=조사표[열매마디]),ROW(조사표[조사일자])-ROW(생육조사!$P$2)+1),1),2),"")</f>
        <v/>
      </c>
      <c r="CG59" s="87" t="str">
        <f t="array" ref="CG59">IFERROR(INDEX(조사표[],SMALL(IF((CH$1=조사표[개체번호])*(CK$1=조사표[줄기번호])*(CC59=조사표[수확마디]),ROW(조사표[조사일자])-ROW(생육조사!$P$2)+1),1),2),"")</f>
        <v/>
      </c>
      <c r="CH59" s="90"/>
      <c r="CI59" s="90"/>
      <c r="CJ59" s="91"/>
      <c r="CK59" s="91"/>
      <c r="CL59" s="91"/>
      <c r="CM59" s="89">
        <v>57</v>
      </c>
      <c r="CN59" s="87" t="str">
        <f t="array" ref="CN59">IFERROR(INDEX(조사표[],SMALL(IF((CR$1=조사표[개체번호])*(CU$1=조사표[줄기번호])*(CM59=조사표[개화마디]),ROW(조사표[조사일자])-ROW(생육조사!$P$2)+1),1),2),"")</f>
        <v/>
      </c>
      <c r="CO59" s="87" t="str">
        <f t="array" ref="CO59">IFERROR(INDEX(조사표[],SMALL(IF((CR$1=조사표[개체번호])*(CU$1=조사표[줄기번호])*(CM59=조사표[착과마디]),ROW(조사표[조사일자])-ROW(생육조사!$P$2)+1),1),2),"")</f>
        <v/>
      </c>
      <c r="CP59" s="87" t="str">
        <f t="array" ref="CP59">IFERROR(INDEX(조사표[],SMALL(IF((CR$1=조사표[개체번호])*(CU$1=조사표[줄기번호])*(CM59=조사표[열매마디]),ROW(조사표[조사일자])-ROW(생육조사!$P$2)+1),1),2),"")</f>
        <v/>
      </c>
      <c r="CQ59" s="87" t="str">
        <f t="array" ref="CQ59">IFERROR(INDEX(조사표[],SMALL(IF((CR$1=조사표[개체번호])*(CU$1=조사표[줄기번호])*(CM59=조사표[수확마디]),ROW(조사표[조사일자])-ROW(생육조사!$P$2)+1),1),2),"")</f>
        <v/>
      </c>
      <c r="CR59" s="90"/>
      <c r="CS59" s="90"/>
      <c r="CT59" s="91"/>
      <c r="CU59" s="91"/>
      <c r="CV59" s="91"/>
      <c r="CW59" s="89">
        <v>57</v>
      </c>
      <c r="CX59" s="87" t="str">
        <f t="array" ref="CX59">IFERROR(INDEX(조사표[],SMALL(IF((DB$1=조사표[개체번호])*(DE$1=조사표[줄기번호])*(CW59=조사표[개화마디]),ROW(조사표[조사일자])-ROW(생육조사!$P$2)+1),1),2),"")</f>
        <v/>
      </c>
      <c r="CY59" s="87" t="str">
        <f t="array" ref="CY59">IFERROR(INDEX(조사표[],SMALL(IF((DB$1=조사표[개체번호])*(DE$1=조사표[줄기번호])*(CW59=조사표[착과마디]),ROW(조사표[조사일자])-ROW(생육조사!$P$2)+1),1),2),"")</f>
        <v/>
      </c>
      <c r="CZ59" s="87" t="str">
        <f t="array" ref="CZ59">IFERROR(INDEX(조사표[],SMALL(IF((DB$1=조사표[개체번호])*(DE$1=조사표[줄기번호])*(CW59=조사표[열매마디]),ROW(조사표[조사일자])-ROW(생육조사!$P$2)+1),1),2),"")</f>
        <v/>
      </c>
      <c r="DA59" s="87" t="str">
        <f t="array" ref="DA59">IFERROR(INDEX(조사표[],SMALL(IF((DB$1=조사표[개체번호])*(DE$1=조사표[줄기번호])*(CW59=조사표[수확마디]),ROW(조사표[조사일자])-ROW(생육조사!$P$2)+1),1),2),"")</f>
        <v/>
      </c>
      <c r="DB59" s="90"/>
      <c r="DC59" s="90"/>
      <c r="DD59" s="91"/>
      <c r="DE59" s="91"/>
      <c r="DF59" s="91"/>
      <c r="DG59" s="89">
        <v>57</v>
      </c>
      <c r="DH59" s="87" t="str">
        <f t="array" ref="DH59">IFERROR(INDEX(조사표[],SMALL(IF((DL$1=조사표[개체번호])*(DO$1=조사표[줄기번호])*(DG59=조사표[개화마디]),ROW(조사표[조사일자])-ROW(생육조사!$P$2)+1),1),2),"")</f>
        <v/>
      </c>
      <c r="DI59" s="87" t="str">
        <f t="array" ref="DI59">IFERROR(INDEX(조사표[],SMALL(IF((DL$1=조사표[개체번호])*(DO$1=조사표[줄기번호])*(DG59=조사표[착과마디]),ROW(조사표[조사일자])-ROW(생육조사!$P$2)+1),1),2),"")</f>
        <v/>
      </c>
      <c r="DJ59" s="87" t="str">
        <f t="array" ref="DJ59">IFERROR(INDEX(조사표[],SMALL(IF((DL$1=조사표[개체번호])*(DO$1=조사표[줄기번호])*(DG59=조사표[열매마디]),ROW(조사표[조사일자])-ROW(생육조사!$P$2)+1),1),2),"")</f>
        <v/>
      </c>
      <c r="DK59" s="87" t="str">
        <f t="array" ref="DK59">IFERROR(INDEX(조사표[],SMALL(IF((DL$1=조사표[개체번호])*(DO$1=조사표[줄기번호])*(DG59=조사표[수확마디]),ROW(조사표[조사일자])-ROW(생육조사!$P$2)+1),1),2),"")</f>
        <v/>
      </c>
      <c r="DL59" s="90"/>
      <c r="DM59" s="90"/>
      <c r="DN59" s="91"/>
      <c r="DO59" s="91"/>
      <c r="DP59" s="91"/>
      <c r="DQ59" s="89">
        <v>57</v>
      </c>
      <c r="DR59" s="87" t="str">
        <f t="array" ref="DR59">IFERROR(INDEX(조사표[],SMALL(IF((DV$1=조사표[개체번호])*(DY$1=조사표[줄기번호])*(DQ59=조사표[개화마디]),ROW(조사표[조사일자])-ROW(생육조사!$P$2)+1),1),2),"")</f>
        <v/>
      </c>
      <c r="DS59" s="87" t="str">
        <f t="array" ref="DS59">IFERROR(INDEX(조사표[],SMALL(IF((DV$1=조사표[개체번호])*(DY$1=조사표[줄기번호])*(DQ59=조사표[착과마디]),ROW(조사표[조사일자])-ROW(생육조사!$P$2)+1),1),2),"")</f>
        <v/>
      </c>
      <c r="DT59" s="87" t="str">
        <f t="array" ref="DT59">IFERROR(INDEX(조사표[],SMALL(IF((DV$1=조사표[개체번호])*(DY$1=조사표[줄기번호])*(DQ59=조사표[열매마디]),ROW(조사표[조사일자])-ROW(생육조사!$P$2)+1),1),2),"")</f>
        <v/>
      </c>
      <c r="DU59" s="87" t="str">
        <f t="array" ref="DU59">IFERROR(INDEX(조사표[],SMALL(IF((DV$1=조사표[개체번호])*(DY$1=조사표[줄기번호])*(DQ59=조사표[수확마디]),ROW(조사표[조사일자])-ROW(생육조사!$P$2)+1),1),2),"")</f>
        <v/>
      </c>
      <c r="DV59" s="90"/>
      <c r="DW59" s="90"/>
      <c r="DX59" s="91"/>
      <c r="DY59" s="91"/>
      <c r="DZ59" s="91"/>
      <c r="EA59" s="89">
        <v>57</v>
      </c>
      <c r="EB59" s="87" t="str">
        <f t="array" ref="EB59">IFERROR(INDEX(조사표[],SMALL(IF((EF$1=조사표[개체번호])*(EI$1=조사표[줄기번호])*(EA59=조사표[개화마디]),ROW(조사표[조사일자])-ROW(생육조사!$P$2)+1),1),2),"")</f>
        <v/>
      </c>
      <c r="EC59" s="87" t="str">
        <f t="array" ref="EC59">IFERROR(INDEX(조사표[],SMALL(IF((EF$1=조사표[개체번호])*(EI$1=조사표[줄기번호])*(EA59=조사표[착과마디]),ROW(조사표[조사일자])-ROW(생육조사!$P$2)+1),1),2),"")</f>
        <v/>
      </c>
      <c r="ED59" s="87" t="str">
        <f t="array" ref="ED59">IFERROR(INDEX(조사표[],SMALL(IF((EF$1=조사표[개체번호])*(EI$1=조사표[줄기번호])*(EA59=조사표[열매마디]),ROW(조사표[조사일자])-ROW(생육조사!$P$2)+1),1),2),"")</f>
        <v/>
      </c>
      <c r="EE59" s="87" t="str">
        <f t="array" ref="EE59">IFERROR(INDEX(조사표[],SMALL(IF((EF$1=조사표[개체번호])*(EI$1=조사표[줄기번호])*(EA59=조사표[수확마디]),ROW(조사표[조사일자])-ROW(생육조사!$P$2)+1),1),2),"")</f>
        <v/>
      </c>
      <c r="EF59" s="90"/>
      <c r="EG59" s="90"/>
      <c r="EH59" s="91"/>
      <c r="EI59" s="91"/>
      <c r="EJ59" s="91"/>
      <c r="EK59" s="89">
        <v>57</v>
      </c>
      <c r="EL59" s="87" t="str">
        <f t="array" ref="EL59">IFERROR(INDEX(조사표[],SMALL(IF((EP$1=조사표[개체번호])*(ES$1=조사표[줄기번호])*(EK59=조사표[개화마디]),ROW(조사표[조사일자])-ROW(생육조사!$P$2)+1),1),2),"")</f>
        <v/>
      </c>
      <c r="EM59" s="87" t="str">
        <f t="array" ref="EM59">IFERROR(INDEX(조사표[],SMALL(IF((EP$1=조사표[개체번호])*(ES$1=조사표[줄기번호])*(EK59=조사표[착과마디]),ROW(조사표[조사일자])-ROW(생육조사!$P$2)+1),1),2),"")</f>
        <v/>
      </c>
      <c r="EN59" s="87" t="str">
        <f t="array" ref="EN59">IFERROR(INDEX(조사표[],SMALL(IF((EP$1=조사표[개체번호])*(ES$1=조사표[줄기번호])*(EK59=조사표[열매마디]),ROW(조사표[조사일자])-ROW(생육조사!$P$2)+1),1),2),"")</f>
        <v/>
      </c>
      <c r="EO59" s="87" t="str">
        <f t="array" ref="EO59">IFERROR(INDEX(조사표[],SMALL(IF((EP$1=조사표[개체번호])*(ES$1=조사표[줄기번호])*(EK59=조사표[수확마디]),ROW(조사표[조사일자])-ROW(생육조사!$P$2)+1),1),2),"")</f>
        <v/>
      </c>
      <c r="EP59" s="90"/>
      <c r="EQ59" s="90"/>
      <c r="ER59" s="91"/>
      <c r="ES59" s="91"/>
      <c r="ET59" s="91"/>
      <c r="EU59" s="89">
        <v>57</v>
      </c>
      <c r="EV59" s="87" t="str">
        <f t="array" ref="EV59">IFERROR(INDEX(조사표[],SMALL(IF((EZ$1=조사표[개체번호])*(FC$1=조사표[줄기번호])*(EU59=조사표[개화마디]),ROW(조사표[조사일자])-ROW(생육조사!$P$2)+1),1),2),"")</f>
        <v/>
      </c>
      <c r="EW59" s="87" t="str">
        <f t="array" ref="EW59">IFERROR(INDEX(조사표[],SMALL(IF((EZ$1=조사표[개체번호])*(FC$1=조사표[줄기번호])*(EU59=조사표[착과마디]),ROW(조사표[조사일자])-ROW(생육조사!$P$2)+1),1),2),"")</f>
        <v/>
      </c>
      <c r="EX59" s="87" t="str">
        <f t="array" ref="EX59">IFERROR(INDEX(조사표[],SMALL(IF((EZ$1=조사표[개체번호])*(FC$1=조사표[줄기번호])*(EU59=조사표[열매마디]),ROW(조사표[조사일자])-ROW(생육조사!$P$2)+1),1),2),"")</f>
        <v/>
      </c>
      <c r="EY59" s="87" t="str">
        <f t="array" ref="EY59">IFERROR(INDEX(조사표[],SMALL(IF((EZ$1=조사표[개체번호])*(FC$1=조사표[줄기번호])*(EU59=조사표[수확마디]),ROW(조사표[조사일자])-ROW(생육조사!$P$2)+1),1),2),"")</f>
        <v/>
      </c>
      <c r="EZ59" s="90"/>
      <c r="FA59" s="90"/>
      <c r="FB59" s="91"/>
      <c r="FC59" s="91"/>
      <c r="FD59" s="91"/>
      <c r="FE59" s="89">
        <v>57</v>
      </c>
      <c r="FF59" s="87" t="str">
        <f t="array" ref="FF59">IFERROR(INDEX(조사표[],SMALL(IF((FJ$1=조사표[개체번호])*(FM$1=조사표[줄기번호])*(FE59=조사표[개화마디]),ROW(조사표[조사일자])-ROW(생육조사!$P$2)+1),1),2),"")</f>
        <v/>
      </c>
      <c r="FG59" s="87" t="str">
        <f t="array" ref="FG59">IFERROR(INDEX(조사표[],SMALL(IF((FJ$1=조사표[개체번호])*(FM$1=조사표[줄기번호])*(FE59=조사표[착과마디]),ROW(조사표[조사일자])-ROW(생육조사!$P$2)+1),1),2),"")</f>
        <v/>
      </c>
      <c r="FH59" s="87" t="str">
        <f t="array" ref="FH59">IFERROR(INDEX(조사표[],SMALL(IF((FJ$1=조사표[개체번호])*(FM$1=조사표[줄기번호])*(FE59=조사표[열매마디]),ROW(조사표[조사일자])-ROW(생육조사!$P$2)+1),1),2),"")</f>
        <v/>
      </c>
      <c r="FI59" s="87" t="str">
        <f t="array" ref="FI59">IFERROR(INDEX(조사표[],SMALL(IF((FJ$1=조사표[개체번호])*(FM$1=조사표[줄기번호])*(FE59=조사표[수확마디]),ROW(조사표[조사일자])-ROW(생육조사!$P$2)+1),1),2),"")</f>
        <v/>
      </c>
      <c r="FJ59" s="90"/>
      <c r="FK59" s="90"/>
      <c r="FL59" s="91"/>
      <c r="FM59" s="91"/>
      <c r="FN59" s="91"/>
      <c r="FO59" s="89">
        <v>57</v>
      </c>
      <c r="FP59" s="87" t="str">
        <f t="array" ref="FP59">IFERROR(INDEX(조사표[],SMALL(IF((FT$1=조사표[개체번호])*(FW$1=조사표[줄기번호])*(FO59=조사표[개화마디]),ROW(조사표[조사일자])-ROW(생육조사!$P$2)+1),1),2),"")</f>
        <v/>
      </c>
      <c r="FQ59" s="87" t="str">
        <f t="array" ref="FQ59">IFERROR(INDEX(조사표[],SMALL(IF((FT$1=조사표[개체번호])*(FW$1=조사표[줄기번호])*(FO59=조사표[착과마디]),ROW(조사표[조사일자])-ROW(생육조사!$P$2)+1),1),2),"")</f>
        <v/>
      </c>
      <c r="FR59" s="87" t="str">
        <f t="array" ref="FR59">IFERROR(INDEX(조사표[],SMALL(IF((FT$1=조사표[개체번호])*(FW$1=조사표[줄기번호])*(FO59=조사표[열매마디]),ROW(조사표[조사일자])-ROW(생육조사!$P$2)+1),1),2),"")</f>
        <v/>
      </c>
      <c r="FS59" s="87" t="str">
        <f t="array" ref="FS59">IFERROR(INDEX(조사표[],SMALL(IF((FT$1=조사표[개체번호])*(FW$1=조사표[줄기번호])*(FO59=조사표[수확마디]),ROW(조사표[조사일자])-ROW(생육조사!$P$2)+1),1),2),"")</f>
        <v/>
      </c>
      <c r="FT59" s="90"/>
      <c r="FU59" s="90"/>
      <c r="FV59" s="91"/>
      <c r="FW59" s="91"/>
      <c r="FX59" s="91"/>
      <c r="FY59" s="89">
        <v>57</v>
      </c>
      <c r="FZ59" s="87" t="str">
        <f t="array" ref="FZ59">IFERROR(INDEX(조사표[],SMALL(IF((GD$1=조사표[개체번호])*(GG$1=조사표[줄기번호])*(FY59=조사표[개화마디]),ROW(조사표[조사일자])-ROW(생육조사!$P$2)+1),1),2),"")</f>
        <v/>
      </c>
      <c r="GA59" s="87" t="str">
        <f t="array" ref="GA59">IFERROR(INDEX(조사표[],SMALL(IF((GD$1=조사표[개체번호])*(GG$1=조사표[줄기번호])*(FY59=조사표[착과마디]),ROW(조사표[조사일자])-ROW(생육조사!$P$2)+1),1),2),"")</f>
        <v/>
      </c>
      <c r="GB59" s="87" t="str">
        <f t="array" ref="GB59">IFERROR(INDEX(조사표[],SMALL(IF((GD$1=조사표[개체번호])*(GG$1=조사표[줄기번호])*(FY59=조사표[열매마디]),ROW(조사표[조사일자])-ROW(생육조사!$P$2)+1),1),2),"")</f>
        <v/>
      </c>
      <c r="GC59" s="87" t="str">
        <f t="array" ref="GC59">IFERROR(INDEX(조사표[],SMALL(IF((GD$1=조사표[개체번호])*(GG$1=조사표[줄기번호])*(FY59=조사표[수확마디]),ROW(조사표[조사일자])-ROW(생육조사!$P$2)+1),1),2),"")</f>
        <v/>
      </c>
      <c r="GD59" s="90"/>
      <c r="GE59" s="90"/>
      <c r="GF59" s="91"/>
      <c r="GG59" s="91"/>
      <c r="GH59" s="91"/>
      <c r="GI59" s="89">
        <v>57</v>
      </c>
      <c r="GJ59" s="87" t="str">
        <f t="array" ref="GJ59">IFERROR(INDEX(조사표[],SMALL(IF((GN$1=조사표[개체번호])*(GQ$1=조사표[줄기번호])*(GI59=조사표[개화마디]),ROW(조사표[조사일자])-ROW(생육조사!$P$2)+1),1),2),"")</f>
        <v/>
      </c>
      <c r="GK59" s="87" t="str">
        <f t="array" ref="GK59">IFERROR(INDEX(조사표[],SMALL(IF((GN$1=조사표[개체번호])*(GQ$1=조사표[줄기번호])*(GI59=조사표[착과마디]),ROW(조사표[조사일자])-ROW(생육조사!$P$2)+1),1),2),"")</f>
        <v/>
      </c>
      <c r="GL59" s="87" t="str">
        <f t="array" ref="GL59">IFERROR(INDEX(조사표[],SMALL(IF((GN$1=조사표[개체번호])*(GQ$1=조사표[줄기번호])*(GI59=조사표[열매마디]),ROW(조사표[조사일자])-ROW(생육조사!$P$2)+1),1),2),"")</f>
        <v/>
      </c>
      <c r="GM59" s="87" t="str">
        <f t="array" ref="GM59">IFERROR(INDEX(조사표[],SMALL(IF((GN$1=조사표[개체번호])*(GQ$1=조사표[줄기번호])*(GI59=조사표[수확마디]),ROW(조사표[조사일자])-ROW(생육조사!$P$2)+1),1),2),"")</f>
        <v/>
      </c>
      <c r="GN59" s="90"/>
      <c r="GO59" s="90"/>
      <c r="GP59" s="91"/>
      <c r="GQ59" s="91"/>
      <c r="GR59" s="91"/>
      <c r="GS59" s="89">
        <v>57</v>
      </c>
      <c r="GT59" s="87" t="str">
        <f t="array" ref="GT59">IFERROR(INDEX(조사표[],SMALL(IF((GX$1=조사표[개체번호])*(HA$1=조사표[줄기번호])*(GS59=조사표[개화마디]),ROW(조사표[조사일자])-ROW(생육조사!$P$2)+1),1),2),"")</f>
        <v/>
      </c>
      <c r="GU59" s="87" t="str">
        <f t="array" ref="GU59">IFERROR(INDEX(조사표[],SMALL(IF((GX$1=조사표[개체번호])*(HA$1=조사표[줄기번호])*(GS59=조사표[착과마디]),ROW(조사표[조사일자])-ROW(생육조사!$P$2)+1),1),2),"")</f>
        <v/>
      </c>
      <c r="GV59" s="87" t="str">
        <f t="array" ref="GV59">IFERROR(INDEX(조사표[],SMALL(IF((GX$1=조사표[개체번호])*(HA$1=조사표[줄기번호])*(GS59=조사표[열매마디]),ROW(조사표[조사일자])-ROW(생육조사!$P$2)+1),1),2),"")</f>
        <v/>
      </c>
      <c r="GW59" s="87" t="str">
        <f t="array" ref="GW59">IFERROR(INDEX(조사표[],SMALL(IF((GX$1=조사표[개체번호])*(HA$1=조사표[줄기번호])*(GS59=조사표[수확마디]),ROW(조사표[조사일자])-ROW(생육조사!$P$2)+1),1),2),"")</f>
        <v/>
      </c>
      <c r="GX59" s="90"/>
      <c r="GY59" s="90"/>
      <c r="GZ59" s="91"/>
      <c r="HA59" s="91"/>
      <c r="HB59" s="91"/>
      <c r="HC59" s="89">
        <v>57</v>
      </c>
      <c r="HD59" s="87" t="str">
        <f t="array" ref="HD59">IFERROR(INDEX(조사표[],SMALL(IF((HH$1=조사표[개체번호])*(HK$1=조사표[줄기번호])*(HC59=조사표[개화마디]),ROW(조사표[조사일자])-ROW(생육조사!$P$2)+1),1),2),"")</f>
        <v/>
      </c>
      <c r="HE59" s="87" t="str">
        <f t="array" ref="HE59">IFERROR(INDEX(조사표[],SMALL(IF((HH$1=조사표[개체번호])*(HK$1=조사표[줄기번호])*(HC59=조사표[착과마디]),ROW(조사표[조사일자])-ROW(생육조사!$P$2)+1),1),2),"")</f>
        <v/>
      </c>
      <c r="HF59" s="87" t="str">
        <f t="array" ref="HF59">IFERROR(INDEX(조사표[],SMALL(IF((HH$1=조사표[개체번호])*(HK$1=조사표[줄기번호])*(HC59=조사표[열매마디]),ROW(조사표[조사일자])-ROW(생육조사!$P$2)+1),1),2),"")</f>
        <v/>
      </c>
      <c r="HG59" s="87" t="str">
        <f t="array" ref="HG59">IFERROR(INDEX(조사표[],SMALL(IF((HH$1=조사표[개체번호])*(HK$1=조사표[줄기번호])*(HC59=조사표[수확마디]),ROW(조사표[조사일자])-ROW(생육조사!$P$2)+1),1),2),"")</f>
        <v/>
      </c>
      <c r="HH59" s="90"/>
      <c r="HI59" s="90"/>
      <c r="HJ59" s="91"/>
      <c r="HK59" s="91"/>
      <c r="HL59" s="91"/>
      <c r="HM59" s="89">
        <v>57</v>
      </c>
      <c r="HN59" s="87" t="str">
        <f t="array" ref="HN59">IFERROR(INDEX(조사표[],SMALL(IF((HR$1=조사표[개체번호])*(HU$1=조사표[줄기번호])*(HM59=조사표[개화마디]),ROW(조사표[조사일자])-ROW(생육조사!$P$2)+1),1),2),"")</f>
        <v/>
      </c>
      <c r="HO59" s="87" t="str">
        <f t="array" ref="HO59">IFERROR(INDEX(조사표[],SMALL(IF((HR$1=조사표[개체번호])*(HU$1=조사표[줄기번호])*(HM59=조사표[착과마디]),ROW(조사표[조사일자])-ROW(생육조사!$P$2)+1),1),2),"")</f>
        <v/>
      </c>
      <c r="HP59" s="87" t="str">
        <f t="array" ref="HP59">IFERROR(INDEX(조사표[],SMALL(IF((HR$1=조사표[개체번호])*(HU$1=조사표[줄기번호])*(HM59=조사표[열매마디]),ROW(조사표[조사일자])-ROW(생육조사!$P$2)+1),1),2),"")</f>
        <v/>
      </c>
      <c r="HQ59" s="87" t="str">
        <f t="array" ref="HQ59">IFERROR(INDEX(조사표[],SMALL(IF((HR$1=조사표[개체번호])*(HU$1=조사표[줄기번호])*(HM59=조사표[수확마디]),ROW(조사표[조사일자])-ROW(생육조사!$P$2)+1),1),2),"")</f>
        <v/>
      </c>
      <c r="HR59" s="90"/>
      <c r="HS59" s="90"/>
      <c r="HT59" s="91"/>
      <c r="HU59" s="91"/>
      <c r="HV59" s="91"/>
      <c r="HW59" s="89">
        <v>57</v>
      </c>
      <c r="HX59" s="87" t="str">
        <f t="array" ref="HX59">IFERROR(INDEX(조사표[],SMALL(IF((IB$1=조사표[개체번호])*(IE$1=조사표[줄기번호])*(HW59=조사표[개화마디]),ROW(조사표[조사일자])-ROW(생육조사!$P$2)+1),1),2),"")</f>
        <v/>
      </c>
      <c r="HY59" s="87" t="str">
        <f t="array" ref="HY59">IFERROR(INDEX(조사표[],SMALL(IF((IB$1=조사표[개체번호])*(IE$1=조사표[줄기번호])*(HW59=조사표[착과마디]),ROW(조사표[조사일자])-ROW(생육조사!$P$2)+1),1),2),"")</f>
        <v/>
      </c>
      <c r="HZ59" s="87" t="str">
        <f t="array" ref="HZ59">IFERROR(INDEX(조사표[],SMALL(IF((IB$1=조사표[개체번호])*(IE$1=조사표[줄기번호])*(HW59=조사표[열매마디]),ROW(조사표[조사일자])-ROW(생육조사!$P$2)+1),1),2),"")</f>
        <v/>
      </c>
      <c r="IA59" s="87" t="str">
        <f t="array" ref="IA59">IFERROR(INDEX(조사표[],SMALL(IF((IB$1=조사표[개체번호])*(IE$1=조사표[줄기번호])*(HW59=조사표[수확마디]),ROW(조사표[조사일자])-ROW(생육조사!$P$2)+1),1),2),"")</f>
        <v/>
      </c>
      <c r="IB59" s="90"/>
      <c r="IC59" s="90"/>
      <c r="ID59" s="91"/>
      <c r="IE59" s="91"/>
      <c r="IF59" s="91"/>
      <c r="IG59" s="89">
        <v>57</v>
      </c>
      <c r="IH59" s="87" t="str">
        <f t="array" ref="IH59">IFERROR(INDEX(조사표[],SMALL(IF((IL$1=조사표[개체번호])*(IO$1=조사표[줄기번호])*(IG59=조사표[개화마디]),ROW(조사표[조사일자])-ROW(생육조사!$P$2)+1),1),2),"")</f>
        <v/>
      </c>
      <c r="II59" s="87" t="str">
        <f t="array" ref="II59">IFERROR(INDEX(조사표[],SMALL(IF((IL$1=조사표[개체번호])*(IO$1=조사표[줄기번호])*(IG59=조사표[착과마디]),ROW(조사표[조사일자])-ROW(생육조사!$P$2)+1),1),2),"")</f>
        <v/>
      </c>
      <c r="IJ59" s="87" t="str">
        <f t="array" ref="IJ59">IFERROR(INDEX(조사표[],SMALL(IF((IL$1=조사표[개체번호])*(IO$1=조사표[줄기번호])*(IG59=조사표[열매마디]),ROW(조사표[조사일자])-ROW(생육조사!$P$2)+1),1),2),"")</f>
        <v/>
      </c>
      <c r="IK59" s="87" t="str">
        <f t="array" ref="IK59">IFERROR(INDEX(조사표[],SMALL(IF((IL$1=조사표[개체번호])*(IO$1=조사표[줄기번호])*(IG59=조사표[수확마디]),ROW(조사표[조사일자])-ROW(생육조사!$P$2)+1),1),2),"")</f>
        <v/>
      </c>
      <c r="IL59" s="90"/>
      <c r="IM59" s="90"/>
      <c r="IN59" s="91"/>
      <c r="IO59" s="91"/>
      <c r="IP59" s="91"/>
      <c r="IQ59" s="89">
        <v>57</v>
      </c>
      <c r="IR59" s="87" t="str">
        <f t="array" ref="IR59">IFERROR(INDEX(조사표[],SMALL(IF((IV$1=조사표[개체번호])*(IY$1=조사표[줄기번호])*(IQ59=조사표[개화마디]),ROW(조사표[조사일자])-ROW(생육조사!$P$2)+1),1),2),"")</f>
        <v/>
      </c>
      <c r="IS59" s="87" t="str">
        <f t="array" ref="IS59">IFERROR(INDEX(조사표[],SMALL(IF((IV$1=조사표[개체번호])*(IY$1=조사표[줄기번호])*(IQ59=조사표[착과마디]),ROW(조사표[조사일자])-ROW(생육조사!$P$2)+1),1),2),"")</f>
        <v/>
      </c>
      <c r="IT59" s="87" t="str">
        <f t="array" ref="IT59">IFERROR(INDEX(조사표[],SMALL(IF((IV$1=조사표[개체번호])*(IY$1=조사표[줄기번호])*(IQ59=조사표[열매마디]),ROW(조사표[조사일자])-ROW(생육조사!$P$2)+1),1),2),"")</f>
        <v/>
      </c>
      <c r="IU59" s="87" t="str">
        <f t="array" ref="IU59">IFERROR(INDEX(조사표[],SMALL(IF((IV$1=조사표[개체번호])*(IY$1=조사표[줄기번호])*(IQ59=조사표[수확마디]),ROW(조사표[조사일자])-ROW(생육조사!$P$2)+1),1),2),"")</f>
        <v/>
      </c>
      <c r="IV59" s="90"/>
      <c r="IW59" s="90"/>
      <c r="IX59" s="91"/>
      <c r="IY59" s="91"/>
      <c r="IZ59" s="91"/>
      <c r="JA59" s="89">
        <v>57</v>
      </c>
      <c r="JB59" s="87" t="str">
        <f t="array" ref="JB59">IFERROR(INDEX(조사표[],SMALL(IF((JF$1=조사표[개체번호])*(JI$1=조사표[줄기번호])*(JA59=조사표[개화마디]),ROW(조사표[조사일자])-ROW(생육조사!$P$2)+1),1),2),"")</f>
        <v/>
      </c>
      <c r="JC59" s="87" t="str">
        <f t="array" ref="JC59">IFERROR(INDEX(조사표[],SMALL(IF((JF$1=조사표[개체번호])*(JI$1=조사표[줄기번호])*(JA59=조사표[착과마디]),ROW(조사표[조사일자])-ROW(생육조사!$P$2)+1),1),2),"")</f>
        <v/>
      </c>
      <c r="JD59" s="87" t="str">
        <f t="array" ref="JD59">IFERROR(INDEX(조사표[],SMALL(IF((JF$1=조사표[개체번호])*(JI$1=조사표[줄기번호])*(JA59=조사표[열매마디]),ROW(조사표[조사일자])-ROW(생육조사!$P$2)+1),1),2),"")</f>
        <v/>
      </c>
      <c r="JE59" s="87" t="str">
        <f t="array" ref="JE59">IFERROR(INDEX(조사표[],SMALL(IF((JF$1=조사표[개체번호])*(JI$1=조사표[줄기번호])*(JA59=조사표[수확마디]),ROW(조사표[조사일자])-ROW(생육조사!$P$2)+1),1),2),"")</f>
        <v/>
      </c>
      <c r="JF59" s="90"/>
      <c r="JG59" s="90"/>
      <c r="JH59" s="91"/>
      <c r="JI59" s="91"/>
      <c r="JJ59" s="91"/>
      <c r="JK59" s="89">
        <v>57</v>
      </c>
      <c r="JL59" s="87" t="str">
        <f t="array" ref="JL59">IFERROR(INDEX(조사표[],SMALL(IF((JP$1=조사표[개체번호])*(JS$1=조사표[줄기번호])*(JK59=조사표[개화마디]),ROW(조사표[조사일자])-ROW(생육조사!$P$2)+1),1),2),"")</f>
        <v/>
      </c>
      <c r="JM59" s="87" t="str">
        <f t="array" ref="JM59">IFERROR(INDEX(조사표[],SMALL(IF((JP$1=조사표[개체번호])*(JS$1=조사표[줄기번호])*(JK59=조사표[착과마디]),ROW(조사표[조사일자])-ROW(생육조사!$P$2)+1),1),2),"")</f>
        <v/>
      </c>
      <c r="JN59" s="87" t="str">
        <f t="array" ref="JN59">IFERROR(INDEX(조사표[],SMALL(IF((JP$1=조사표[개체번호])*(JS$1=조사표[줄기번호])*(JK59=조사표[열매마디]),ROW(조사표[조사일자])-ROW(생육조사!$P$2)+1),1),2),"")</f>
        <v/>
      </c>
      <c r="JO59" s="87" t="str">
        <f t="array" ref="JO59">IFERROR(INDEX(조사표[],SMALL(IF((JP$1=조사표[개체번호])*(JS$1=조사표[줄기번호])*(JK59=조사표[수확마디]),ROW(조사표[조사일자])-ROW(생육조사!$P$2)+1),1),2),"")</f>
        <v/>
      </c>
      <c r="JP59" s="90"/>
      <c r="JQ59" s="90"/>
      <c r="JR59" s="91"/>
      <c r="JS59" s="91"/>
      <c r="JT59" s="91"/>
      <c r="JU59" s="89">
        <v>57</v>
      </c>
      <c r="JV59" s="87" t="str">
        <f t="array" ref="JV59">IFERROR(INDEX(조사표[],SMALL(IF((JZ$1=조사표[개체번호])*(KC$1=조사표[줄기번호])*(JU59=조사표[개화마디]),ROW(조사표[조사일자])-ROW(생육조사!$P$2)+1),1),2),"")</f>
        <v/>
      </c>
      <c r="JW59" s="87" t="str">
        <f t="array" ref="JW59">IFERROR(INDEX(조사표[],SMALL(IF((JZ$1=조사표[개체번호])*(KC$1=조사표[줄기번호])*(JU59=조사표[착과마디]),ROW(조사표[조사일자])-ROW(생육조사!$P$2)+1),1),2),"")</f>
        <v/>
      </c>
      <c r="JX59" s="87" t="str">
        <f t="array" ref="JX59">IFERROR(INDEX(조사표[],SMALL(IF((JZ$1=조사표[개체번호])*(KC$1=조사표[줄기번호])*(JU59=조사표[열매마디]),ROW(조사표[조사일자])-ROW(생육조사!$P$2)+1),1),2),"")</f>
        <v/>
      </c>
      <c r="JY59" s="87" t="str">
        <f t="array" ref="JY59">IFERROR(INDEX(조사표[],SMALL(IF((JZ$1=조사표[개체번호])*(KC$1=조사표[줄기번호])*(JU59=조사표[수확마디]),ROW(조사표[조사일자])-ROW(생육조사!$P$2)+1),1),2),"")</f>
        <v/>
      </c>
      <c r="JZ59" s="90"/>
      <c r="KA59" s="90"/>
      <c r="KB59" s="91"/>
      <c r="KC59" s="91"/>
      <c r="KD59" s="91"/>
      <c r="KE59" s="89">
        <v>57</v>
      </c>
      <c r="KF59" s="87" t="str">
        <f t="array" ref="KF59">IFERROR(INDEX(조사표[],SMALL(IF((KJ$1=조사표[개체번호])*(KM$1=조사표[줄기번호])*(KE59=조사표[개화마디]),ROW(조사표[조사일자])-ROW(생육조사!$P$2)+1),1),2),"")</f>
        <v/>
      </c>
      <c r="KG59" s="87" t="str">
        <f t="array" ref="KG59">IFERROR(INDEX(조사표[],SMALL(IF((KJ$1=조사표[개체번호])*(KM$1=조사표[줄기번호])*(KE59=조사표[착과마디]),ROW(조사표[조사일자])-ROW(생육조사!$P$2)+1),1),2),"")</f>
        <v/>
      </c>
      <c r="KH59" s="87" t="str">
        <f t="array" ref="KH59">IFERROR(INDEX(조사표[],SMALL(IF((KJ$1=조사표[개체번호])*(KM$1=조사표[줄기번호])*(KE59=조사표[열매마디]),ROW(조사표[조사일자])-ROW(생육조사!$P$2)+1),1),2),"")</f>
        <v/>
      </c>
      <c r="KI59" s="87" t="str">
        <f t="array" ref="KI59">IFERROR(INDEX(조사표[],SMALL(IF((KJ$1=조사표[개체번호])*(KM$1=조사표[줄기번호])*(KE59=조사표[수확마디]),ROW(조사표[조사일자])-ROW(생육조사!$P$2)+1),1),2),"")</f>
        <v/>
      </c>
      <c r="KJ59" s="90"/>
      <c r="KK59" s="90"/>
      <c r="KL59" s="91"/>
      <c r="KM59" s="91"/>
      <c r="KN59" s="91"/>
    </row>
    <row r="60" spans="1:300">
      <c r="A60" s="16">
        <v>58</v>
      </c>
      <c r="B60" s="6" t="str">
        <f t="array" ref="B60">IFERROR(INDEX(조사표[],SMALL(IF((F$1=조사표[개체번호])*(I$1=조사표[줄기번호])*(A60=조사표[개화마디]),ROW(조사표[조사일자])-ROW(생육조사!$P$2)+1),1),2),"")</f>
        <v/>
      </c>
      <c r="C60" s="6" t="str">
        <f t="array" ref="C60">IFERROR(INDEX(조사표[],SMALL(IF((F$1=조사표[개체번호])*(I$1=조사표[줄기번호])*(A60=조사표[착과마디]),ROW(조사표[조사일자])-ROW(생육조사!$P$2)+1),1),2),"")</f>
        <v/>
      </c>
      <c r="D60" s="6" t="str">
        <f t="array" ref="D60">IFERROR(INDEX(조사표[],SMALL(IF((F$1=조사표[개체번호])*(I$1=조사표[줄기번호])*(A60=조사표[열매마디]),ROW(조사표[조사일자])-ROW(생육조사!$P$2)+1),1),2),"")</f>
        <v/>
      </c>
      <c r="E60" s="6" t="str">
        <f t="array" ref="E60">IFERROR(INDEX(조사표[],SMALL(IF((F$1=조사표[개체번호])*(I$1=조사표[줄기번호])*(A60=조사표[수확마디]),ROW(조사표[조사일자])-ROW(생육조사!$P$2)+1),1),2),"")</f>
        <v/>
      </c>
      <c r="F60" s="19"/>
      <c r="G60" s="19"/>
      <c r="H60" s="20"/>
      <c r="I60" s="20"/>
      <c r="J60" s="20"/>
      <c r="K60" s="16">
        <v>58</v>
      </c>
      <c r="L60" s="6" t="str">
        <f t="array" ref="L60">IFERROR(INDEX(조사표[],SMALL(IF((P$1=조사표[개체번호])*(S$1=조사표[줄기번호])*(K60=조사표[개화마디]),ROW(조사표[조사일자])-ROW(생육조사!$P$2)+1),1),2),"")</f>
        <v/>
      </c>
      <c r="M60" s="6" t="str">
        <f t="array" ref="M60">IFERROR(INDEX(조사표[],SMALL(IF((P$1=조사표[개체번호])*(S$1=조사표[줄기번호])*(K60=조사표[착과마디]),ROW(조사표[조사일자])-ROW(생육조사!$P$2)+1),1),2),"")</f>
        <v/>
      </c>
      <c r="N60" s="6" t="str">
        <f t="array" ref="N60">IFERROR(INDEX(조사표[],SMALL(IF((P$1=조사표[개체번호])*(S$1=조사표[줄기번호])*(K60=조사표[열매마디]),ROW(조사표[조사일자])-ROW(생육조사!$P$2)+1),1),2),"")</f>
        <v/>
      </c>
      <c r="O60" s="6" t="str">
        <f t="array" ref="O60">IFERROR(INDEX(조사표[],SMALL(IF((P$1=조사표[개체번호])*(S$1=조사표[줄기번호])*(K60=조사표[수확마디]),ROW(조사표[조사일자])-ROW(생육조사!$P$2)+1),1),2),"")</f>
        <v/>
      </c>
      <c r="P60" s="19"/>
      <c r="Q60" s="19"/>
      <c r="R60" s="20"/>
      <c r="S60" s="20"/>
      <c r="T60" s="20"/>
      <c r="U60" s="89">
        <v>58</v>
      </c>
      <c r="V60" s="87" t="str">
        <f t="array" ref="V60">IFERROR(INDEX(조사표[],SMALL(IF((Z$1=조사표[개체번호])*(AC$1=조사표[줄기번호])*(U60=조사표[개화마디]),ROW(조사표[조사일자])-ROW(생육조사!$P$2)+1),1),2),"")</f>
        <v/>
      </c>
      <c r="W60" s="87" t="str">
        <f t="array" ref="W60">IFERROR(INDEX(조사표[],SMALL(IF((Z$1=조사표[개체번호])*(AC$1=조사표[줄기번호])*(U60=조사표[착과마디]),ROW(조사표[조사일자])-ROW(생육조사!$P$2)+1),1),2),"")</f>
        <v/>
      </c>
      <c r="X60" s="87" t="str">
        <f t="array" ref="X60">IFERROR(INDEX(조사표[],SMALL(IF((Z$1=조사표[개체번호])*(AC$1=조사표[줄기번호])*(U60=조사표[열매마디]),ROW(조사표[조사일자])-ROW(생육조사!$P$2)+1),1),2),"")</f>
        <v/>
      </c>
      <c r="Y60" s="87" t="str">
        <f t="array" ref="Y60">IFERROR(INDEX(조사표[],SMALL(IF((Z$1=조사표[개체번호])*(AC$1=조사표[줄기번호])*(U60=조사표[수확마디]),ROW(조사표[조사일자])-ROW(생육조사!$P$2)+1),1),2),"")</f>
        <v/>
      </c>
      <c r="Z60" s="90"/>
      <c r="AA60" s="90"/>
      <c r="AB60" s="91"/>
      <c r="AC60" s="91"/>
      <c r="AD60" s="91"/>
      <c r="AE60" s="89">
        <v>58</v>
      </c>
      <c r="AF60" s="87" t="str">
        <f t="array" ref="AF60">IFERROR(INDEX(조사표[],SMALL(IF((AJ$1=조사표[개체번호])*(AM$1=조사표[줄기번호])*(AE60=조사표[개화마디]),ROW(조사표[조사일자])-ROW(생육조사!$P$2)+1),1),2),"")</f>
        <v/>
      </c>
      <c r="AG60" s="87" t="str">
        <f t="array" ref="AG60">IFERROR(INDEX(조사표[],SMALL(IF((AJ$1=조사표[개체번호])*(AM$1=조사표[줄기번호])*(AE60=조사표[착과마디]),ROW(조사표[조사일자])-ROW(생육조사!$P$2)+1),1),2),"")</f>
        <v/>
      </c>
      <c r="AH60" s="87" t="str">
        <f t="array" ref="AH60">IFERROR(INDEX(조사표[],SMALL(IF((AJ$1=조사표[개체번호])*(AM$1=조사표[줄기번호])*(AE60=조사표[열매마디]),ROW(조사표[조사일자])-ROW(생육조사!$P$2)+1),1),2),"")</f>
        <v/>
      </c>
      <c r="AI60" s="87" t="str">
        <f t="array" ref="AI60">IFERROR(INDEX(조사표[],SMALL(IF((AJ$1=조사표[개체번호])*(AM$1=조사표[줄기번호])*(AE60=조사표[수확마디]),ROW(조사표[조사일자])-ROW(생육조사!$P$2)+1),1),2),"")</f>
        <v/>
      </c>
      <c r="AJ60" s="90"/>
      <c r="AK60" s="90"/>
      <c r="AL60" s="91"/>
      <c r="AM60" s="91"/>
      <c r="AN60" s="91"/>
      <c r="AO60" s="89">
        <v>58</v>
      </c>
      <c r="AP60" s="87" t="str">
        <f t="array" ref="AP60">IFERROR(INDEX(조사표[],SMALL(IF((AT$1=조사표[개체번호])*(AW$1=조사표[줄기번호])*(AO60=조사표[개화마디]),ROW(조사표[조사일자])-ROW(생육조사!$P$2)+1),1),2),"")</f>
        <v/>
      </c>
      <c r="AQ60" s="87" t="str">
        <f t="array" ref="AQ60">IFERROR(INDEX(조사표[],SMALL(IF((AT$1=조사표[개체번호])*(AW$1=조사표[줄기번호])*(AO60=조사표[착과마디]),ROW(조사표[조사일자])-ROW(생육조사!$P$2)+1),1),2),"")</f>
        <v/>
      </c>
      <c r="AR60" s="87" t="str">
        <f t="array" ref="AR60">IFERROR(INDEX(조사표[],SMALL(IF((AT$1=조사표[개체번호])*(AW$1=조사표[줄기번호])*(AO60=조사표[열매마디]),ROW(조사표[조사일자])-ROW(생육조사!$P$2)+1),1),2),"")</f>
        <v/>
      </c>
      <c r="AS60" s="87" t="str">
        <f t="array" ref="AS60">IFERROR(INDEX(조사표[],SMALL(IF((AT$1=조사표[개체번호])*(AW$1=조사표[줄기번호])*(AO60=조사표[수확마디]),ROW(조사표[조사일자])-ROW(생육조사!$P$2)+1),1),2),"")</f>
        <v/>
      </c>
      <c r="AT60" s="90"/>
      <c r="AU60" s="90"/>
      <c r="AV60" s="91"/>
      <c r="AW60" s="91"/>
      <c r="AX60" s="91"/>
      <c r="AY60" s="89">
        <v>58</v>
      </c>
      <c r="AZ60" s="87" t="str">
        <f t="array" ref="AZ60">IFERROR(INDEX(조사표[],SMALL(IF((BD$1=조사표[개체번호])*(BG$1=조사표[줄기번호])*(AY60=조사표[개화마디]),ROW(조사표[조사일자])-ROW(생육조사!$P$2)+1),1),2),"")</f>
        <v/>
      </c>
      <c r="BA60" s="87" t="str">
        <f t="array" ref="BA60">IFERROR(INDEX(조사표[],SMALL(IF((BD$1=조사표[개체번호])*(BG$1=조사표[줄기번호])*(AY60=조사표[착과마디]),ROW(조사표[조사일자])-ROW(생육조사!$P$2)+1),1),2),"")</f>
        <v/>
      </c>
      <c r="BB60" s="87" t="str">
        <f t="array" ref="BB60">IFERROR(INDEX(조사표[],SMALL(IF((BD$1=조사표[개체번호])*(BG$1=조사표[줄기번호])*(AY60=조사표[열매마디]),ROW(조사표[조사일자])-ROW(생육조사!$P$2)+1),1),2),"")</f>
        <v/>
      </c>
      <c r="BC60" s="87" t="str">
        <f t="array" ref="BC60">IFERROR(INDEX(조사표[],SMALL(IF((BD$1=조사표[개체번호])*(BG$1=조사표[줄기번호])*(AY60=조사표[수확마디]),ROW(조사표[조사일자])-ROW(생육조사!$P$2)+1),1),2),"")</f>
        <v/>
      </c>
      <c r="BD60" s="90"/>
      <c r="BE60" s="90"/>
      <c r="BF60" s="91"/>
      <c r="BG60" s="91"/>
      <c r="BH60" s="91"/>
      <c r="BI60" s="89">
        <v>58</v>
      </c>
      <c r="BJ60" s="87" t="str">
        <f t="array" ref="BJ60">IFERROR(INDEX(조사표[],SMALL(IF((BN$1=조사표[개체번호])*(BQ$1=조사표[줄기번호])*(BI60=조사표[개화마디]),ROW(조사표[조사일자])-ROW(생육조사!$P$2)+1),1),2),"")</f>
        <v/>
      </c>
      <c r="BK60" s="87" t="str">
        <f t="array" ref="BK60">IFERROR(INDEX(조사표[],SMALL(IF((BN$1=조사표[개체번호])*(BQ$1=조사표[줄기번호])*(BI60=조사표[착과마디]),ROW(조사표[조사일자])-ROW(생육조사!$P$2)+1),1),2),"")</f>
        <v/>
      </c>
      <c r="BL60" s="87" t="str">
        <f t="array" ref="BL60">IFERROR(INDEX(조사표[],SMALL(IF((BN$1=조사표[개체번호])*(BQ$1=조사표[줄기번호])*(BI60=조사표[열매마디]),ROW(조사표[조사일자])-ROW(생육조사!$P$2)+1),1),2),"")</f>
        <v/>
      </c>
      <c r="BM60" s="87" t="str">
        <f t="array" ref="BM60">IFERROR(INDEX(조사표[],SMALL(IF((BN$1=조사표[개체번호])*(BQ$1=조사표[줄기번호])*(BI60=조사표[수확마디]),ROW(조사표[조사일자])-ROW(생육조사!$P$2)+1),1),2),"")</f>
        <v/>
      </c>
      <c r="BN60" s="90"/>
      <c r="BO60" s="90"/>
      <c r="BP60" s="91"/>
      <c r="BQ60" s="91"/>
      <c r="BR60" s="91"/>
      <c r="BS60" s="89">
        <v>58</v>
      </c>
      <c r="BT60" s="87" t="str">
        <f t="array" ref="BT60">IFERROR(INDEX(조사표[],SMALL(IF((BX$1=조사표[개체번호])*(CA$1=조사표[줄기번호])*(BS60=조사표[개화마디]),ROW(조사표[조사일자])-ROW(생육조사!$P$2)+1),1),2),"")</f>
        <v/>
      </c>
      <c r="BU60" s="87" t="str">
        <f t="array" ref="BU60">IFERROR(INDEX(조사표[],SMALL(IF((BX$1=조사표[개체번호])*(CA$1=조사표[줄기번호])*(BS60=조사표[착과마디]),ROW(조사표[조사일자])-ROW(생육조사!$P$2)+1),1),2),"")</f>
        <v/>
      </c>
      <c r="BV60" s="87" t="str">
        <f t="array" ref="BV60">IFERROR(INDEX(조사표[],SMALL(IF((BX$1=조사표[개체번호])*(CA$1=조사표[줄기번호])*(BS60=조사표[열매마디]),ROW(조사표[조사일자])-ROW(생육조사!$P$2)+1),1),2),"")</f>
        <v/>
      </c>
      <c r="BW60" s="87" t="str">
        <f t="array" ref="BW60">IFERROR(INDEX(조사표[],SMALL(IF((BX$1=조사표[개체번호])*(CA$1=조사표[줄기번호])*(BS60=조사표[수확마디]),ROW(조사표[조사일자])-ROW(생육조사!$P$2)+1),1),2),"")</f>
        <v/>
      </c>
      <c r="BX60" s="90"/>
      <c r="BY60" s="90"/>
      <c r="BZ60" s="91"/>
      <c r="CA60" s="91"/>
      <c r="CB60" s="91"/>
      <c r="CC60" s="89">
        <v>58</v>
      </c>
      <c r="CD60" s="87" t="str">
        <f t="array" ref="CD60">IFERROR(INDEX(조사표[],SMALL(IF((CH$1=조사표[개체번호])*(CK$1=조사표[줄기번호])*(CC60=조사표[개화마디]),ROW(조사표[조사일자])-ROW(생육조사!$P$2)+1),1),2),"")</f>
        <v/>
      </c>
      <c r="CE60" s="87" t="str">
        <f t="array" ref="CE60">IFERROR(INDEX(조사표[],SMALL(IF((CH$1=조사표[개체번호])*(CK$1=조사표[줄기번호])*(CC60=조사표[착과마디]),ROW(조사표[조사일자])-ROW(생육조사!$P$2)+1),1),2),"")</f>
        <v/>
      </c>
      <c r="CF60" s="87" t="str">
        <f t="array" ref="CF60">IFERROR(INDEX(조사표[],SMALL(IF((CH$1=조사표[개체번호])*(CK$1=조사표[줄기번호])*(CC60=조사표[열매마디]),ROW(조사표[조사일자])-ROW(생육조사!$P$2)+1),1),2),"")</f>
        <v/>
      </c>
      <c r="CG60" s="87" t="str">
        <f t="array" ref="CG60">IFERROR(INDEX(조사표[],SMALL(IF((CH$1=조사표[개체번호])*(CK$1=조사표[줄기번호])*(CC60=조사표[수확마디]),ROW(조사표[조사일자])-ROW(생육조사!$P$2)+1),1),2),"")</f>
        <v/>
      </c>
      <c r="CH60" s="90"/>
      <c r="CI60" s="90"/>
      <c r="CJ60" s="91"/>
      <c r="CK60" s="91"/>
      <c r="CL60" s="91"/>
      <c r="CM60" s="89">
        <v>58</v>
      </c>
      <c r="CN60" s="87" t="str">
        <f t="array" ref="CN60">IFERROR(INDEX(조사표[],SMALL(IF((CR$1=조사표[개체번호])*(CU$1=조사표[줄기번호])*(CM60=조사표[개화마디]),ROW(조사표[조사일자])-ROW(생육조사!$P$2)+1),1),2),"")</f>
        <v/>
      </c>
      <c r="CO60" s="87" t="str">
        <f t="array" ref="CO60">IFERROR(INDEX(조사표[],SMALL(IF((CR$1=조사표[개체번호])*(CU$1=조사표[줄기번호])*(CM60=조사표[착과마디]),ROW(조사표[조사일자])-ROW(생육조사!$P$2)+1),1),2),"")</f>
        <v/>
      </c>
      <c r="CP60" s="87" t="str">
        <f t="array" ref="CP60">IFERROR(INDEX(조사표[],SMALL(IF((CR$1=조사표[개체번호])*(CU$1=조사표[줄기번호])*(CM60=조사표[열매마디]),ROW(조사표[조사일자])-ROW(생육조사!$P$2)+1),1),2),"")</f>
        <v/>
      </c>
      <c r="CQ60" s="87" t="str">
        <f t="array" ref="CQ60">IFERROR(INDEX(조사표[],SMALL(IF((CR$1=조사표[개체번호])*(CU$1=조사표[줄기번호])*(CM60=조사표[수확마디]),ROW(조사표[조사일자])-ROW(생육조사!$P$2)+1),1),2),"")</f>
        <v/>
      </c>
      <c r="CR60" s="90"/>
      <c r="CS60" s="90"/>
      <c r="CT60" s="91"/>
      <c r="CU60" s="91"/>
      <c r="CV60" s="91"/>
      <c r="CW60" s="89">
        <v>58</v>
      </c>
      <c r="CX60" s="87" t="str">
        <f t="array" ref="CX60">IFERROR(INDEX(조사표[],SMALL(IF((DB$1=조사표[개체번호])*(DE$1=조사표[줄기번호])*(CW60=조사표[개화마디]),ROW(조사표[조사일자])-ROW(생육조사!$P$2)+1),1),2),"")</f>
        <v/>
      </c>
      <c r="CY60" s="87" t="str">
        <f t="array" ref="CY60">IFERROR(INDEX(조사표[],SMALL(IF((DB$1=조사표[개체번호])*(DE$1=조사표[줄기번호])*(CW60=조사표[착과마디]),ROW(조사표[조사일자])-ROW(생육조사!$P$2)+1),1),2),"")</f>
        <v/>
      </c>
      <c r="CZ60" s="87" t="str">
        <f t="array" ref="CZ60">IFERROR(INDEX(조사표[],SMALL(IF((DB$1=조사표[개체번호])*(DE$1=조사표[줄기번호])*(CW60=조사표[열매마디]),ROW(조사표[조사일자])-ROW(생육조사!$P$2)+1),1),2),"")</f>
        <v/>
      </c>
      <c r="DA60" s="87" t="str">
        <f t="array" ref="DA60">IFERROR(INDEX(조사표[],SMALL(IF((DB$1=조사표[개체번호])*(DE$1=조사표[줄기번호])*(CW60=조사표[수확마디]),ROW(조사표[조사일자])-ROW(생육조사!$P$2)+1),1),2),"")</f>
        <v/>
      </c>
      <c r="DB60" s="90"/>
      <c r="DC60" s="90"/>
      <c r="DD60" s="91"/>
      <c r="DE60" s="91"/>
      <c r="DF60" s="91"/>
      <c r="DG60" s="89">
        <v>58</v>
      </c>
      <c r="DH60" s="87" t="str">
        <f t="array" ref="DH60">IFERROR(INDEX(조사표[],SMALL(IF((DL$1=조사표[개체번호])*(DO$1=조사표[줄기번호])*(DG60=조사표[개화마디]),ROW(조사표[조사일자])-ROW(생육조사!$P$2)+1),1),2),"")</f>
        <v/>
      </c>
      <c r="DI60" s="87" t="str">
        <f t="array" ref="DI60">IFERROR(INDEX(조사표[],SMALL(IF((DL$1=조사표[개체번호])*(DO$1=조사표[줄기번호])*(DG60=조사표[착과마디]),ROW(조사표[조사일자])-ROW(생육조사!$P$2)+1),1),2),"")</f>
        <v/>
      </c>
      <c r="DJ60" s="87" t="str">
        <f t="array" ref="DJ60">IFERROR(INDEX(조사표[],SMALL(IF((DL$1=조사표[개체번호])*(DO$1=조사표[줄기번호])*(DG60=조사표[열매마디]),ROW(조사표[조사일자])-ROW(생육조사!$P$2)+1),1),2),"")</f>
        <v/>
      </c>
      <c r="DK60" s="87" t="str">
        <f t="array" ref="DK60">IFERROR(INDEX(조사표[],SMALL(IF((DL$1=조사표[개체번호])*(DO$1=조사표[줄기번호])*(DG60=조사표[수확마디]),ROW(조사표[조사일자])-ROW(생육조사!$P$2)+1),1),2),"")</f>
        <v/>
      </c>
      <c r="DL60" s="90"/>
      <c r="DM60" s="90"/>
      <c r="DN60" s="91"/>
      <c r="DO60" s="91"/>
      <c r="DP60" s="91"/>
      <c r="DQ60" s="89">
        <v>58</v>
      </c>
      <c r="DR60" s="87" t="str">
        <f t="array" ref="DR60">IFERROR(INDEX(조사표[],SMALL(IF((DV$1=조사표[개체번호])*(DY$1=조사표[줄기번호])*(DQ60=조사표[개화마디]),ROW(조사표[조사일자])-ROW(생육조사!$P$2)+1),1),2),"")</f>
        <v/>
      </c>
      <c r="DS60" s="87" t="str">
        <f t="array" ref="DS60">IFERROR(INDEX(조사표[],SMALL(IF((DV$1=조사표[개체번호])*(DY$1=조사표[줄기번호])*(DQ60=조사표[착과마디]),ROW(조사표[조사일자])-ROW(생육조사!$P$2)+1),1),2),"")</f>
        <v/>
      </c>
      <c r="DT60" s="87" t="str">
        <f t="array" ref="DT60">IFERROR(INDEX(조사표[],SMALL(IF((DV$1=조사표[개체번호])*(DY$1=조사표[줄기번호])*(DQ60=조사표[열매마디]),ROW(조사표[조사일자])-ROW(생육조사!$P$2)+1),1),2),"")</f>
        <v/>
      </c>
      <c r="DU60" s="87" t="str">
        <f t="array" ref="DU60">IFERROR(INDEX(조사표[],SMALL(IF((DV$1=조사표[개체번호])*(DY$1=조사표[줄기번호])*(DQ60=조사표[수확마디]),ROW(조사표[조사일자])-ROW(생육조사!$P$2)+1),1),2),"")</f>
        <v/>
      </c>
      <c r="DV60" s="90"/>
      <c r="DW60" s="90"/>
      <c r="DX60" s="91"/>
      <c r="DY60" s="91"/>
      <c r="DZ60" s="91"/>
      <c r="EA60" s="89">
        <v>58</v>
      </c>
      <c r="EB60" s="87" t="str">
        <f t="array" ref="EB60">IFERROR(INDEX(조사표[],SMALL(IF((EF$1=조사표[개체번호])*(EI$1=조사표[줄기번호])*(EA60=조사표[개화마디]),ROW(조사표[조사일자])-ROW(생육조사!$P$2)+1),1),2),"")</f>
        <v/>
      </c>
      <c r="EC60" s="87" t="str">
        <f t="array" ref="EC60">IFERROR(INDEX(조사표[],SMALL(IF((EF$1=조사표[개체번호])*(EI$1=조사표[줄기번호])*(EA60=조사표[착과마디]),ROW(조사표[조사일자])-ROW(생육조사!$P$2)+1),1),2),"")</f>
        <v/>
      </c>
      <c r="ED60" s="87" t="str">
        <f t="array" ref="ED60">IFERROR(INDEX(조사표[],SMALL(IF((EF$1=조사표[개체번호])*(EI$1=조사표[줄기번호])*(EA60=조사표[열매마디]),ROW(조사표[조사일자])-ROW(생육조사!$P$2)+1),1),2),"")</f>
        <v/>
      </c>
      <c r="EE60" s="87" t="str">
        <f t="array" ref="EE60">IFERROR(INDEX(조사표[],SMALL(IF((EF$1=조사표[개체번호])*(EI$1=조사표[줄기번호])*(EA60=조사표[수확마디]),ROW(조사표[조사일자])-ROW(생육조사!$P$2)+1),1),2),"")</f>
        <v/>
      </c>
      <c r="EF60" s="90"/>
      <c r="EG60" s="90"/>
      <c r="EH60" s="91"/>
      <c r="EI60" s="91"/>
      <c r="EJ60" s="91"/>
      <c r="EK60" s="89">
        <v>58</v>
      </c>
      <c r="EL60" s="87" t="str">
        <f t="array" ref="EL60">IFERROR(INDEX(조사표[],SMALL(IF((EP$1=조사표[개체번호])*(ES$1=조사표[줄기번호])*(EK60=조사표[개화마디]),ROW(조사표[조사일자])-ROW(생육조사!$P$2)+1),1),2),"")</f>
        <v/>
      </c>
      <c r="EM60" s="87" t="str">
        <f t="array" ref="EM60">IFERROR(INDEX(조사표[],SMALL(IF((EP$1=조사표[개체번호])*(ES$1=조사표[줄기번호])*(EK60=조사표[착과마디]),ROW(조사표[조사일자])-ROW(생육조사!$P$2)+1),1),2),"")</f>
        <v/>
      </c>
      <c r="EN60" s="87" t="str">
        <f t="array" ref="EN60">IFERROR(INDEX(조사표[],SMALL(IF((EP$1=조사표[개체번호])*(ES$1=조사표[줄기번호])*(EK60=조사표[열매마디]),ROW(조사표[조사일자])-ROW(생육조사!$P$2)+1),1),2),"")</f>
        <v/>
      </c>
      <c r="EO60" s="87" t="str">
        <f t="array" ref="EO60">IFERROR(INDEX(조사표[],SMALL(IF((EP$1=조사표[개체번호])*(ES$1=조사표[줄기번호])*(EK60=조사표[수확마디]),ROW(조사표[조사일자])-ROW(생육조사!$P$2)+1),1),2),"")</f>
        <v/>
      </c>
      <c r="EP60" s="90"/>
      <c r="EQ60" s="90"/>
      <c r="ER60" s="91"/>
      <c r="ES60" s="91"/>
      <c r="ET60" s="91"/>
      <c r="EU60" s="89">
        <v>58</v>
      </c>
      <c r="EV60" s="87" t="str">
        <f t="array" ref="EV60">IFERROR(INDEX(조사표[],SMALL(IF((EZ$1=조사표[개체번호])*(FC$1=조사표[줄기번호])*(EU60=조사표[개화마디]),ROW(조사표[조사일자])-ROW(생육조사!$P$2)+1),1),2),"")</f>
        <v/>
      </c>
      <c r="EW60" s="87" t="str">
        <f t="array" ref="EW60">IFERROR(INDEX(조사표[],SMALL(IF((EZ$1=조사표[개체번호])*(FC$1=조사표[줄기번호])*(EU60=조사표[착과마디]),ROW(조사표[조사일자])-ROW(생육조사!$P$2)+1),1),2),"")</f>
        <v/>
      </c>
      <c r="EX60" s="87" t="str">
        <f t="array" ref="EX60">IFERROR(INDEX(조사표[],SMALL(IF((EZ$1=조사표[개체번호])*(FC$1=조사표[줄기번호])*(EU60=조사표[열매마디]),ROW(조사표[조사일자])-ROW(생육조사!$P$2)+1),1),2),"")</f>
        <v/>
      </c>
      <c r="EY60" s="87" t="str">
        <f t="array" ref="EY60">IFERROR(INDEX(조사표[],SMALL(IF((EZ$1=조사표[개체번호])*(FC$1=조사표[줄기번호])*(EU60=조사표[수확마디]),ROW(조사표[조사일자])-ROW(생육조사!$P$2)+1),1),2),"")</f>
        <v/>
      </c>
      <c r="EZ60" s="90"/>
      <c r="FA60" s="90"/>
      <c r="FB60" s="91"/>
      <c r="FC60" s="91"/>
      <c r="FD60" s="91"/>
      <c r="FE60" s="89">
        <v>58</v>
      </c>
      <c r="FF60" s="87" t="str">
        <f t="array" ref="FF60">IFERROR(INDEX(조사표[],SMALL(IF((FJ$1=조사표[개체번호])*(FM$1=조사표[줄기번호])*(FE60=조사표[개화마디]),ROW(조사표[조사일자])-ROW(생육조사!$P$2)+1),1),2),"")</f>
        <v/>
      </c>
      <c r="FG60" s="87" t="str">
        <f t="array" ref="FG60">IFERROR(INDEX(조사표[],SMALL(IF((FJ$1=조사표[개체번호])*(FM$1=조사표[줄기번호])*(FE60=조사표[착과마디]),ROW(조사표[조사일자])-ROW(생육조사!$P$2)+1),1),2),"")</f>
        <v/>
      </c>
      <c r="FH60" s="87" t="str">
        <f t="array" ref="FH60">IFERROR(INDEX(조사표[],SMALL(IF((FJ$1=조사표[개체번호])*(FM$1=조사표[줄기번호])*(FE60=조사표[열매마디]),ROW(조사표[조사일자])-ROW(생육조사!$P$2)+1),1),2),"")</f>
        <v/>
      </c>
      <c r="FI60" s="87" t="str">
        <f t="array" ref="FI60">IFERROR(INDEX(조사표[],SMALL(IF((FJ$1=조사표[개체번호])*(FM$1=조사표[줄기번호])*(FE60=조사표[수확마디]),ROW(조사표[조사일자])-ROW(생육조사!$P$2)+1),1),2),"")</f>
        <v/>
      </c>
      <c r="FJ60" s="90"/>
      <c r="FK60" s="90"/>
      <c r="FL60" s="91"/>
      <c r="FM60" s="91"/>
      <c r="FN60" s="91"/>
      <c r="FO60" s="89">
        <v>58</v>
      </c>
      <c r="FP60" s="87" t="str">
        <f t="array" ref="FP60">IFERROR(INDEX(조사표[],SMALL(IF((FT$1=조사표[개체번호])*(FW$1=조사표[줄기번호])*(FO60=조사표[개화마디]),ROW(조사표[조사일자])-ROW(생육조사!$P$2)+1),1),2),"")</f>
        <v/>
      </c>
      <c r="FQ60" s="87" t="str">
        <f t="array" ref="FQ60">IFERROR(INDEX(조사표[],SMALL(IF((FT$1=조사표[개체번호])*(FW$1=조사표[줄기번호])*(FO60=조사표[착과마디]),ROW(조사표[조사일자])-ROW(생육조사!$P$2)+1),1),2),"")</f>
        <v/>
      </c>
      <c r="FR60" s="87" t="str">
        <f t="array" ref="FR60">IFERROR(INDEX(조사표[],SMALL(IF((FT$1=조사표[개체번호])*(FW$1=조사표[줄기번호])*(FO60=조사표[열매마디]),ROW(조사표[조사일자])-ROW(생육조사!$P$2)+1),1),2),"")</f>
        <v/>
      </c>
      <c r="FS60" s="87" t="str">
        <f t="array" ref="FS60">IFERROR(INDEX(조사표[],SMALL(IF((FT$1=조사표[개체번호])*(FW$1=조사표[줄기번호])*(FO60=조사표[수확마디]),ROW(조사표[조사일자])-ROW(생육조사!$P$2)+1),1),2),"")</f>
        <v/>
      </c>
      <c r="FT60" s="90"/>
      <c r="FU60" s="90"/>
      <c r="FV60" s="91"/>
      <c r="FW60" s="91"/>
      <c r="FX60" s="91"/>
      <c r="FY60" s="89">
        <v>58</v>
      </c>
      <c r="FZ60" s="87" t="str">
        <f t="array" ref="FZ60">IFERROR(INDEX(조사표[],SMALL(IF((GD$1=조사표[개체번호])*(GG$1=조사표[줄기번호])*(FY60=조사표[개화마디]),ROW(조사표[조사일자])-ROW(생육조사!$P$2)+1),1),2),"")</f>
        <v/>
      </c>
      <c r="GA60" s="87" t="str">
        <f t="array" ref="GA60">IFERROR(INDEX(조사표[],SMALL(IF((GD$1=조사표[개체번호])*(GG$1=조사표[줄기번호])*(FY60=조사표[착과마디]),ROW(조사표[조사일자])-ROW(생육조사!$P$2)+1),1),2),"")</f>
        <v/>
      </c>
      <c r="GB60" s="87" t="str">
        <f t="array" ref="GB60">IFERROR(INDEX(조사표[],SMALL(IF((GD$1=조사표[개체번호])*(GG$1=조사표[줄기번호])*(FY60=조사표[열매마디]),ROW(조사표[조사일자])-ROW(생육조사!$P$2)+1),1),2),"")</f>
        <v/>
      </c>
      <c r="GC60" s="87" t="str">
        <f t="array" ref="GC60">IFERROR(INDEX(조사표[],SMALL(IF((GD$1=조사표[개체번호])*(GG$1=조사표[줄기번호])*(FY60=조사표[수확마디]),ROW(조사표[조사일자])-ROW(생육조사!$P$2)+1),1),2),"")</f>
        <v/>
      </c>
      <c r="GD60" s="90"/>
      <c r="GE60" s="90"/>
      <c r="GF60" s="91"/>
      <c r="GG60" s="91"/>
      <c r="GH60" s="91"/>
      <c r="GI60" s="89">
        <v>58</v>
      </c>
      <c r="GJ60" s="87" t="str">
        <f t="array" ref="GJ60">IFERROR(INDEX(조사표[],SMALL(IF((GN$1=조사표[개체번호])*(GQ$1=조사표[줄기번호])*(GI60=조사표[개화마디]),ROW(조사표[조사일자])-ROW(생육조사!$P$2)+1),1),2),"")</f>
        <v/>
      </c>
      <c r="GK60" s="87" t="str">
        <f t="array" ref="GK60">IFERROR(INDEX(조사표[],SMALL(IF((GN$1=조사표[개체번호])*(GQ$1=조사표[줄기번호])*(GI60=조사표[착과마디]),ROW(조사표[조사일자])-ROW(생육조사!$P$2)+1),1),2),"")</f>
        <v/>
      </c>
      <c r="GL60" s="87" t="str">
        <f t="array" ref="GL60">IFERROR(INDEX(조사표[],SMALL(IF((GN$1=조사표[개체번호])*(GQ$1=조사표[줄기번호])*(GI60=조사표[열매마디]),ROW(조사표[조사일자])-ROW(생육조사!$P$2)+1),1),2),"")</f>
        <v/>
      </c>
      <c r="GM60" s="87" t="str">
        <f t="array" ref="GM60">IFERROR(INDEX(조사표[],SMALL(IF((GN$1=조사표[개체번호])*(GQ$1=조사표[줄기번호])*(GI60=조사표[수확마디]),ROW(조사표[조사일자])-ROW(생육조사!$P$2)+1),1),2),"")</f>
        <v/>
      </c>
      <c r="GN60" s="90"/>
      <c r="GO60" s="90"/>
      <c r="GP60" s="91"/>
      <c r="GQ60" s="91"/>
      <c r="GR60" s="91"/>
      <c r="GS60" s="89">
        <v>58</v>
      </c>
      <c r="GT60" s="87" t="str">
        <f t="array" ref="GT60">IFERROR(INDEX(조사표[],SMALL(IF((GX$1=조사표[개체번호])*(HA$1=조사표[줄기번호])*(GS60=조사표[개화마디]),ROW(조사표[조사일자])-ROW(생육조사!$P$2)+1),1),2),"")</f>
        <v/>
      </c>
      <c r="GU60" s="87" t="str">
        <f t="array" ref="GU60">IFERROR(INDEX(조사표[],SMALL(IF((GX$1=조사표[개체번호])*(HA$1=조사표[줄기번호])*(GS60=조사표[착과마디]),ROW(조사표[조사일자])-ROW(생육조사!$P$2)+1),1),2),"")</f>
        <v/>
      </c>
      <c r="GV60" s="87" t="str">
        <f t="array" ref="GV60">IFERROR(INDEX(조사표[],SMALL(IF((GX$1=조사표[개체번호])*(HA$1=조사표[줄기번호])*(GS60=조사표[열매마디]),ROW(조사표[조사일자])-ROW(생육조사!$P$2)+1),1),2),"")</f>
        <v/>
      </c>
      <c r="GW60" s="87" t="str">
        <f t="array" ref="GW60">IFERROR(INDEX(조사표[],SMALL(IF((GX$1=조사표[개체번호])*(HA$1=조사표[줄기번호])*(GS60=조사표[수확마디]),ROW(조사표[조사일자])-ROW(생육조사!$P$2)+1),1),2),"")</f>
        <v/>
      </c>
      <c r="GX60" s="90"/>
      <c r="GY60" s="90"/>
      <c r="GZ60" s="91"/>
      <c r="HA60" s="91"/>
      <c r="HB60" s="91"/>
      <c r="HC60" s="89">
        <v>58</v>
      </c>
      <c r="HD60" s="87" t="str">
        <f t="array" ref="HD60">IFERROR(INDEX(조사표[],SMALL(IF((HH$1=조사표[개체번호])*(HK$1=조사표[줄기번호])*(HC60=조사표[개화마디]),ROW(조사표[조사일자])-ROW(생육조사!$P$2)+1),1),2),"")</f>
        <v/>
      </c>
      <c r="HE60" s="87" t="str">
        <f t="array" ref="HE60">IFERROR(INDEX(조사표[],SMALL(IF((HH$1=조사표[개체번호])*(HK$1=조사표[줄기번호])*(HC60=조사표[착과마디]),ROW(조사표[조사일자])-ROW(생육조사!$P$2)+1),1),2),"")</f>
        <v/>
      </c>
      <c r="HF60" s="87" t="str">
        <f t="array" ref="HF60">IFERROR(INDEX(조사표[],SMALL(IF((HH$1=조사표[개체번호])*(HK$1=조사표[줄기번호])*(HC60=조사표[열매마디]),ROW(조사표[조사일자])-ROW(생육조사!$P$2)+1),1),2),"")</f>
        <v/>
      </c>
      <c r="HG60" s="87" t="str">
        <f t="array" ref="HG60">IFERROR(INDEX(조사표[],SMALL(IF((HH$1=조사표[개체번호])*(HK$1=조사표[줄기번호])*(HC60=조사표[수확마디]),ROW(조사표[조사일자])-ROW(생육조사!$P$2)+1),1),2),"")</f>
        <v/>
      </c>
      <c r="HH60" s="90"/>
      <c r="HI60" s="90"/>
      <c r="HJ60" s="91"/>
      <c r="HK60" s="91"/>
      <c r="HL60" s="91"/>
      <c r="HM60" s="89">
        <v>58</v>
      </c>
      <c r="HN60" s="87" t="str">
        <f t="array" ref="HN60">IFERROR(INDEX(조사표[],SMALL(IF((HR$1=조사표[개체번호])*(HU$1=조사표[줄기번호])*(HM60=조사표[개화마디]),ROW(조사표[조사일자])-ROW(생육조사!$P$2)+1),1),2),"")</f>
        <v/>
      </c>
      <c r="HO60" s="87" t="str">
        <f t="array" ref="HO60">IFERROR(INDEX(조사표[],SMALL(IF((HR$1=조사표[개체번호])*(HU$1=조사표[줄기번호])*(HM60=조사표[착과마디]),ROW(조사표[조사일자])-ROW(생육조사!$P$2)+1),1),2),"")</f>
        <v/>
      </c>
      <c r="HP60" s="87" t="str">
        <f t="array" ref="HP60">IFERROR(INDEX(조사표[],SMALL(IF((HR$1=조사표[개체번호])*(HU$1=조사표[줄기번호])*(HM60=조사표[열매마디]),ROW(조사표[조사일자])-ROW(생육조사!$P$2)+1),1),2),"")</f>
        <v/>
      </c>
      <c r="HQ60" s="87" t="str">
        <f t="array" ref="HQ60">IFERROR(INDEX(조사표[],SMALL(IF((HR$1=조사표[개체번호])*(HU$1=조사표[줄기번호])*(HM60=조사표[수확마디]),ROW(조사표[조사일자])-ROW(생육조사!$P$2)+1),1),2),"")</f>
        <v/>
      </c>
      <c r="HR60" s="90"/>
      <c r="HS60" s="90"/>
      <c r="HT60" s="91"/>
      <c r="HU60" s="91"/>
      <c r="HV60" s="91"/>
      <c r="HW60" s="89">
        <v>58</v>
      </c>
      <c r="HX60" s="87" t="str">
        <f t="array" ref="HX60">IFERROR(INDEX(조사표[],SMALL(IF((IB$1=조사표[개체번호])*(IE$1=조사표[줄기번호])*(HW60=조사표[개화마디]),ROW(조사표[조사일자])-ROW(생육조사!$P$2)+1),1),2),"")</f>
        <v/>
      </c>
      <c r="HY60" s="87" t="str">
        <f t="array" ref="HY60">IFERROR(INDEX(조사표[],SMALL(IF((IB$1=조사표[개체번호])*(IE$1=조사표[줄기번호])*(HW60=조사표[착과마디]),ROW(조사표[조사일자])-ROW(생육조사!$P$2)+1),1),2),"")</f>
        <v/>
      </c>
      <c r="HZ60" s="87" t="str">
        <f t="array" ref="HZ60">IFERROR(INDEX(조사표[],SMALL(IF((IB$1=조사표[개체번호])*(IE$1=조사표[줄기번호])*(HW60=조사표[열매마디]),ROW(조사표[조사일자])-ROW(생육조사!$P$2)+1),1),2),"")</f>
        <v/>
      </c>
      <c r="IA60" s="87" t="str">
        <f t="array" ref="IA60">IFERROR(INDEX(조사표[],SMALL(IF((IB$1=조사표[개체번호])*(IE$1=조사표[줄기번호])*(HW60=조사표[수확마디]),ROW(조사표[조사일자])-ROW(생육조사!$P$2)+1),1),2),"")</f>
        <v/>
      </c>
      <c r="IB60" s="90"/>
      <c r="IC60" s="90"/>
      <c r="ID60" s="91"/>
      <c r="IE60" s="91"/>
      <c r="IF60" s="91"/>
      <c r="IG60" s="89">
        <v>58</v>
      </c>
      <c r="IH60" s="87" t="str">
        <f t="array" ref="IH60">IFERROR(INDEX(조사표[],SMALL(IF((IL$1=조사표[개체번호])*(IO$1=조사표[줄기번호])*(IG60=조사표[개화마디]),ROW(조사표[조사일자])-ROW(생육조사!$P$2)+1),1),2),"")</f>
        <v/>
      </c>
      <c r="II60" s="87" t="str">
        <f t="array" ref="II60">IFERROR(INDEX(조사표[],SMALL(IF((IL$1=조사표[개체번호])*(IO$1=조사표[줄기번호])*(IG60=조사표[착과마디]),ROW(조사표[조사일자])-ROW(생육조사!$P$2)+1),1),2),"")</f>
        <v/>
      </c>
      <c r="IJ60" s="87" t="str">
        <f t="array" ref="IJ60">IFERROR(INDEX(조사표[],SMALL(IF((IL$1=조사표[개체번호])*(IO$1=조사표[줄기번호])*(IG60=조사표[열매마디]),ROW(조사표[조사일자])-ROW(생육조사!$P$2)+1),1),2),"")</f>
        <v/>
      </c>
      <c r="IK60" s="87" t="str">
        <f t="array" ref="IK60">IFERROR(INDEX(조사표[],SMALL(IF((IL$1=조사표[개체번호])*(IO$1=조사표[줄기번호])*(IG60=조사표[수확마디]),ROW(조사표[조사일자])-ROW(생육조사!$P$2)+1),1),2),"")</f>
        <v/>
      </c>
      <c r="IL60" s="90"/>
      <c r="IM60" s="90"/>
      <c r="IN60" s="91"/>
      <c r="IO60" s="91"/>
      <c r="IP60" s="91"/>
      <c r="IQ60" s="89">
        <v>58</v>
      </c>
      <c r="IR60" s="87" t="str">
        <f t="array" ref="IR60">IFERROR(INDEX(조사표[],SMALL(IF((IV$1=조사표[개체번호])*(IY$1=조사표[줄기번호])*(IQ60=조사표[개화마디]),ROW(조사표[조사일자])-ROW(생육조사!$P$2)+1),1),2),"")</f>
        <v/>
      </c>
      <c r="IS60" s="87" t="str">
        <f t="array" ref="IS60">IFERROR(INDEX(조사표[],SMALL(IF((IV$1=조사표[개체번호])*(IY$1=조사표[줄기번호])*(IQ60=조사표[착과마디]),ROW(조사표[조사일자])-ROW(생육조사!$P$2)+1),1),2),"")</f>
        <v/>
      </c>
      <c r="IT60" s="87" t="str">
        <f t="array" ref="IT60">IFERROR(INDEX(조사표[],SMALL(IF((IV$1=조사표[개체번호])*(IY$1=조사표[줄기번호])*(IQ60=조사표[열매마디]),ROW(조사표[조사일자])-ROW(생육조사!$P$2)+1),1),2),"")</f>
        <v/>
      </c>
      <c r="IU60" s="87" t="str">
        <f t="array" ref="IU60">IFERROR(INDEX(조사표[],SMALL(IF((IV$1=조사표[개체번호])*(IY$1=조사표[줄기번호])*(IQ60=조사표[수확마디]),ROW(조사표[조사일자])-ROW(생육조사!$P$2)+1),1),2),"")</f>
        <v/>
      </c>
      <c r="IV60" s="90"/>
      <c r="IW60" s="90"/>
      <c r="IX60" s="91"/>
      <c r="IY60" s="91"/>
      <c r="IZ60" s="91"/>
      <c r="JA60" s="89">
        <v>58</v>
      </c>
      <c r="JB60" s="87" t="str">
        <f t="array" ref="JB60">IFERROR(INDEX(조사표[],SMALL(IF((JF$1=조사표[개체번호])*(JI$1=조사표[줄기번호])*(JA60=조사표[개화마디]),ROW(조사표[조사일자])-ROW(생육조사!$P$2)+1),1),2),"")</f>
        <v/>
      </c>
      <c r="JC60" s="87" t="str">
        <f t="array" ref="JC60">IFERROR(INDEX(조사표[],SMALL(IF((JF$1=조사표[개체번호])*(JI$1=조사표[줄기번호])*(JA60=조사표[착과마디]),ROW(조사표[조사일자])-ROW(생육조사!$P$2)+1),1),2),"")</f>
        <v/>
      </c>
      <c r="JD60" s="87" t="str">
        <f t="array" ref="JD60">IFERROR(INDEX(조사표[],SMALL(IF((JF$1=조사표[개체번호])*(JI$1=조사표[줄기번호])*(JA60=조사표[열매마디]),ROW(조사표[조사일자])-ROW(생육조사!$P$2)+1),1),2),"")</f>
        <v/>
      </c>
      <c r="JE60" s="87" t="str">
        <f t="array" ref="JE60">IFERROR(INDEX(조사표[],SMALL(IF((JF$1=조사표[개체번호])*(JI$1=조사표[줄기번호])*(JA60=조사표[수확마디]),ROW(조사표[조사일자])-ROW(생육조사!$P$2)+1),1),2),"")</f>
        <v/>
      </c>
      <c r="JF60" s="90"/>
      <c r="JG60" s="90"/>
      <c r="JH60" s="91"/>
      <c r="JI60" s="91"/>
      <c r="JJ60" s="91"/>
      <c r="JK60" s="89">
        <v>58</v>
      </c>
      <c r="JL60" s="87" t="str">
        <f t="array" ref="JL60">IFERROR(INDEX(조사표[],SMALL(IF((JP$1=조사표[개체번호])*(JS$1=조사표[줄기번호])*(JK60=조사표[개화마디]),ROW(조사표[조사일자])-ROW(생육조사!$P$2)+1),1),2),"")</f>
        <v/>
      </c>
      <c r="JM60" s="87" t="str">
        <f t="array" ref="JM60">IFERROR(INDEX(조사표[],SMALL(IF((JP$1=조사표[개체번호])*(JS$1=조사표[줄기번호])*(JK60=조사표[착과마디]),ROW(조사표[조사일자])-ROW(생육조사!$P$2)+1),1),2),"")</f>
        <v/>
      </c>
      <c r="JN60" s="87" t="str">
        <f t="array" ref="JN60">IFERROR(INDEX(조사표[],SMALL(IF((JP$1=조사표[개체번호])*(JS$1=조사표[줄기번호])*(JK60=조사표[열매마디]),ROW(조사표[조사일자])-ROW(생육조사!$P$2)+1),1),2),"")</f>
        <v/>
      </c>
      <c r="JO60" s="87" t="str">
        <f t="array" ref="JO60">IFERROR(INDEX(조사표[],SMALL(IF((JP$1=조사표[개체번호])*(JS$1=조사표[줄기번호])*(JK60=조사표[수확마디]),ROW(조사표[조사일자])-ROW(생육조사!$P$2)+1),1),2),"")</f>
        <v/>
      </c>
      <c r="JP60" s="90"/>
      <c r="JQ60" s="90"/>
      <c r="JR60" s="91"/>
      <c r="JS60" s="91"/>
      <c r="JT60" s="91"/>
      <c r="JU60" s="89">
        <v>58</v>
      </c>
      <c r="JV60" s="87" t="str">
        <f t="array" ref="JV60">IFERROR(INDEX(조사표[],SMALL(IF((JZ$1=조사표[개체번호])*(KC$1=조사표[줄기번호])*(JU60=조사표[개화마디]),ROW(조사표[조사일자])-ROW(생육조사!$P$2)+1),1),2),"")</f>
        <v/>
      </c>
      <c r="JW60" s="87" t="str">
        <f t="array" ref="JW60">IFERROR(INDEX(조사표[],SMALL(IF((JZ$1=조사표[개체번호])*(KC$1=조사표[줄기번호])*(JU60=조사표[착과마디]),ROW(조사표[조사일자])-ROW(생육조사!$P$2)+1),1),2),"")</f>
        <v/>
      </c>
      <c r="JX60" s="87" t="str">
        <f t="array" ref="JX60">IFERROR(INDEX(조사표[],SMALL(IF((JZ$1=조사표[개체번호])*(KC$1=조사표[줄기번호])*(JU60=조사표[열매마디]),ROW(조사표[조사일자])-ROW(생육조사!$P$2)+1),1),2),"")</f>
        <v/>
      </c>
      <c r="JY60" s="87" t="str">
        <f t="array" ref="JY60">IFERROR(INDEX(조사표[],SMALL(IF((JZ$1=조사표[개체번호])*(KC$1=조사표[줄기번호])*(JU60=조사표[수확마디]),ROW(조사표[조사일자])-ROW(생육조사!$P$2)+1),1),2),"")</f>
        <v/>
      </c>
      <c r="JZ60" s="90"/>
      <c r="KA60" s="90"/>
      <c r="KB60" s="91"/>
      <c r="KC60" s="91"/>
      <c r="KD60" s="91"/>
      <c r="KE60" s="89">
        <v>58</v>
      </c>
      <c r="KF60" s="87" t="str">
        <f t="array" ref="KF60">IFERROR(INDEX(조사표[],SMALL(IF((KJ$1=조사표[개체번호])*(KM$1=조사표[줄기번호])*(KE60=조사표[개화마디]),ROW(조사표[조사일자])-ROW(생육조사!$P$2)+1),1),2),"")</f>
        <v/>
      </c>
      <c r="KG60" s="87" t="str">
        <f t="array" ref="KG60">IFERROR(INDEX(조사표[],SMALL(IF((KJ$1=조사표[개체번호])*(KM$1=조사표[줄기번호])*(KE60=조사표[착과마디]),ROW(조사표[조사일자])-ROW(생육조사!$P$2)+1),1),2),"")</f>
        <v/>
      </c>
      <c r="KH60" s="87" t="str">
        <f t="array" ref="KH60">IFERROR(INDEX(조사표[],SMALL(IF((KJ$1=조사표[개체번호])*(KM$1=조사표[줄기번호])*(KE60=조사표[열매마디]),ROW(조사표[조사일자])-ROW(생육조사!$P$2)+1),1),2),"")</f>
        <v/>
      </c>
      <c r="KI60" s="87" t="str">
        <f t="array" ref="KI60">IFERROR(INDEX(조사표[],SMALL(IF((KJ$1=조사표[개체번호])*(KM$1=조사표[줄기번호])*(KE60=조사표[수확마디]),ROW(조사표[조사일자])-ROW(생육조사!$P$2)+1),1),2),"")</f>
        <v/>
      </c>
      <c r="KJ60" s="90"/>
      <c r="KK60" s="90"/>
      <c r="KL60" s="91"/>
      <c r="KM60" s="91"/>
      <c r="KN60" s="91"/>
    </row>
    <row r="61" spans="1:300">
      <c r="A61" s="16">
        <v>59</v>
      </c>
      <c r="B61" s="6" t="str">
        <f t="array" ref="B61">IFERROR(INDEX(조사표[],SMALL(IF((F$1=조사표[개체번호])*(I$1=조사표[줄기번호])*(A61=조사표[개화마디]),ROW(조사표[조사일자])-ROW(생육조사!$P$2)+1),1),2),"")</f>
        <v/>
      </c>
      <c r="C61" s="6" t="str">
        <f t="array" ref="C61">IFERROR(INDEX(조사표[],SMALL(IF((F$1=조사표[개체번호])*(I$1=조사표[줄기번호])*(A61=조사표[착과마디]),ROW(조사표[조사일자])-ROW(생육조사!$P$2)+1),1),2),"")</f>
        <v/>
      </c>
      <c r="D61" s="6" t="str">
        <f t="array" ref="D61">IFERROR(INDEX(조사표[],SMALL(IF((F$1=조사표[개체번호])*(I$1=조사표[줄기번호])*(A61=조사표[열매마디]),ROW(조사표[조사일자])-ROW(생육조사!$P$2)+1),1),2),"")</f>
        <v/>
      </c>
      <c r="E61" s="6" t="str">
        <f t="array" ref="E61">IFERROR(INDEX(조사표[],SMALL(IF((F$1=조사표[개체번호])*(I$1=조사표[줄기번호])*(A61=조사표[수확마디]),ROW(조사표[조사일자])-ROW(생육조사!$P$2)+1),1),2),"")</f>
        <v/>
      </c>
      <c r="F61" s="19"/>
      <c r="G61" s="19"/>
      <c r="H61" s="20"/>
      <c r="I61" s="20"/>
      <c r="J61" s="20"/>
      <c r="K61" s="16">
        <v>59</v>
      </c>
      <c r="L61" s="6" t="str">
        <f t="array" ref="L61">IFERROR(INDEX(조사표[],SMALL(IF((P$1=조사표[개체번호])*(S$1=조사표[줄기번호])*(K61=조사표[개화마디]),ROW(조사표[조사일자])-ROW(생육조사!$P$2)+1),1),2),"")</f>
        <v/>
      </c>
      <c r="M61" s="6" t="str">
        <f t="array" ref="M61">IFERROR(INDEX(조사표[],SMALL(IF((P$1=조사표[개체번호])*(S$1=조사표[줄기번호])*(K61=조사표[착과마디]),ROW(조사표[조사일자])-ROW(생육조사!$P$2)+1),1),2),"")</f>
        <v/>
      </c>
      <c r="N61" s="6" t="str">
        <f t="array" ref="N61">IFERROR(INDEX(조사표[],SMALL(IF((P$1=조사표[개체번호])*(S$1=조사표[줄기번호])*(K61=조사표[열매마디]),ROW(조사표[조사일자])-ROW(생육조사!$P$2)+1),1),2),"")</f>
        <v/>
      </c>
      <c r="O61" s="6" t="str">
        <f t="array" ref="O61">IFERROR(INDEX(조사표[],SMALL(IF((P$1=조사표[개체번호])*(S$1=조사표[줄기번호])*(K61=조사표[수확마디]),ROW(조사표[조사일자])-ROW(생육조사!$P$2)+1),1),2),"")</f>
        <v/>
      </c>
      <c r="P61" s="19"/>
      <c r="Q61" s="19"/>
      <c r="R61" s="20"/>
      <c r="S61" s="20"/>
      <c r="T61" s="20"/>
      <c r="U61" s="89">
        <v>59</v>
      </c>
      <c r="V61" s="87" t="str">
        <f t="array" ref="V61">IFERROR(INDEX(조사표[],SMALL(IF((Z$1=조사표[개체번호])*(AC$1=조사표[줄기번호])*(U61=조사표[개화마디]),ROW(조사표[조사일자])-ROW(생육조사!$P$2)+1),1),2),"")</f>
        <v/>
      </c>
      <c r="W61" s="87" t="str">
        <f t="array" ref="W61">IFERROR(INDEX(조사표[],SMALL(IF((Z$1=조사표[개체번호])*(AC$1=조사표[줄기번호])*(U61=조사표[착과마디]),ROW(조사표[조사일자])-ROW(생육조사!$P$2)+1),1),2),"")</f>
        <v/>
      </c>
      <c r="X61" s="87" t="str">
        <f t="array" ref="X61">IFERROR(INDEX(조사표[],SMALL(IF((Z$1=조사표[개체번호])*(AC$1=조사표[줄기번호])*(U61=조사표[열매마디]),ROW(조사표[조사일자])-ROW(생육조사!$P$2)+1),1),2),"")</f>
        <v/>
      </c>
      <c r="Y61" s="87" t="str">
        <f t="array" ref="Y61">IFERROR(INDEX(조사표[],SMALL(IF((Z$1=조사표[개체번호])*(AC$1=조사표[줄기번호])*(U61=조사표[수확마디]),ROW(조사표[조사일자])-ROW(생육조사!$P$2)+1),1),2),"")</f>
        <v/>
      </c>
      <c r="Z61" s="90"/>
      <c r="AA61" s="90"/>
      <c r="AB61" s="91"/>
      <c r="AC61" s="91"/>
      <c r="AD61" s="91"/>
      <c r="AE61" s="89">
        <v>59</v>
      </c>
      <c r="AF61" s="87" t="str">
        <f t="array" ref="AF61">IFERROR(INDEX(조사표[],SMALL(IF((AJ$1=조사표[개체번호])*(AM$1=조사표[줄기번호])*(AE61=조사표[개화마디]),ROW(조사표[조사일자])-ROW(생육조사!$P$2)+1),1),2),"")</f>
        <v/>
      </c>
      <c r="AG61" s="87" t="str">
        <f t="array" ref="AG61">IFERROR(INDEX(조사표[],SMALL(IF((AJ$1=조사표[개체번호])*(AM$1=조사표[줄기번호])*(AE61=조사표[착과마디]),ROW(조사표[조사일자])-ROW(생육조사!$P$2)+1),1),2),"")</f>
        <v/>
      </c>
      <c r="AH61" s="87" t="str">
        <f t="array" ref="AH61">IFERROR(INDEX(조사표[],SMALL(IF((AJ$1=조사표[개체번호])*(AM$1=조사표[줄기번호])*(AE61=조사표[열매마디]),ROW(조사표[조사일자])-ROW(생육조사!$P$2)+1),1),2),"")</f>
        <v/>
      </c>
      <c r="AI61" s="87" t="str">
        <f t="array" ref="AI61">IFERROR(INDEX(조사표[],SMALL(IF((AJ$1=조사표[개체번호])*(AM$1=조사표[줄기번호])*(AE61=조사표[수확마디]),ROW(조사표[조사일자])-ROW(생육조사!$P$2)+1),1),2),"")</f>
        <v/>
      </c>
      <c r="AJ61" s="90"/>
      <c r="AK61" s="90"/>
      <c r="AL61" s="91"/>
      <c r="AM61" s="91"/>
      <c r="AN61" s="91"/>
      <c r="AO61" s="89">
        <v>59</v>
      </c>
      <c r="AP61" s="87" t="str">
        <f t="array" ref="AP61">IFERROR(INDEX(조사표[],SMALL(IF((AT$1=조사표[개체번호])*(AW$1=조사표[줄기번호])*(AO61=조사표[개화마디]),ROW(조사표[조사일자])-ROW(생육조사!$P$2)+1),1),2),"")</f>
        <v/>
      </c>
      <c r="AQ61" s="87" t="str">
        <f t="array" ref="AQ61">IFERROR(INDEX(조사표[],SMALL(IF((AT$1=조사표[개체번호])*(AW$1=조사표[줄기번호])*(AO61=조사표[착과마디]),ROW(조사표[조사일자])-ROW(생육조사!$P$2)+1),1),2),"")</f>
        <v/>
      </c>
      <c r="AR61" s="87" t="str">
        <f t="array" ref="AR61">IFERROR(INDEX(조사표[],SMALL(IF((AT$1=조사표[개체번호])*(AW$1=조사표[줄기번호])*(AO61=조사표[열매마디]),ROW(조사표[조사일자])-ROW(생육조사!$P$2)+1),1),2),"")</f>
        <v/>
      </c>
      <c r="AS61" s="87" t="str">
        <f t="array" ref="AS61">IFERROR(INDEX(조사표[],SMALL(IF((AT$1=조사표[개체번호])*(AW$1=조사표[줄기번호])*(AO61=조사표[수확마디]),ROW(조사표[조사일자])-ROW(생육조사!$P$2)+1),1),2),"")</f>
        <v/>
      </c>
      <c r="AT61" s="90"/>
      <c r="AU61" s="90"/>
      <c r="AV61" s="91"/>
      <c r="AW61" s="91"/>
      <c r="AX61" s="91"/>
      <c r="AY61" s="89">
        <v>59</v>
      </c>
      <c r="AZ61" s="87" t="str">
        <f t="array" ref="AZ61">IFERROR(INDEX(조사표[],SMALL(IF((BD$1=조사표[개체번호])*(BG$1=조사표[줄기번호])*(AY61=조사표[개화마디]),ROW(조사표[조사일자])-ROW(생육조사!$P$2)+1),1),2),"")</f>
        <v/>
      </c>
      <c r="BA61" s="87" t="str">
        <f t="array" ref="BA61">IFERROR(INDEX(조사표[],SMALL(IF((BD$1=조사표[개체번호])*(BG$1=조사표[줄기번호])*(AY61=조사표[착과마디]),ROW(조사표[조사일자])-ROW(생육조사!$P$2)+1),1),2),"")</f>
        <v/>
      </c>
      <c r="BB61" s="87" t="str">
        <f t="array" ref="BB61">IFERROR(INDEX(조사표[],SMALL(IF((BD$1=조사표[개체번호])*(BG$1=조사표[줄기번호])*(AY61=조사표[열매마디]),ROW(조사표[조사일자])-ROW(생육조사!$P$2)+1),1),2),"")</f>
        <v/>
      </c>
      <c r="BC61" s="87" t="str">
        <f t="array" ref="BC61">IFERROR(INDEX(조사표[],SMALL(IF((BD$1=조사표[개체번호])*(BG$1=조사표[줄기번호])*(AY61=조사표[수확마디]),ROW(조사표[조사일자])-ROW(생육조사!$P$2)+1),1),2),"")</f>
        <v/>
      </c>
      <c r="BD61" s="90"/>
      <c r="BE61" s="90"/>
      <c r="BF61" s="91"/>
      <c r="BG61" s="91"/>
      <c r="BH61" s="91"/>
      <c r="BI61" s="89">
        <v>59</v>
      </c>
      <c r="BJ61" s="87" t="str">
        <f t="array" ref="BJ61">IFERROR(INDEX(조사표[],SMALL(IF((BN$1=조사표[개체번호])*(BQ$1=조사표[줄기번호])*(BI61=조사표[개화마디]),ROW(조사표[조사일자])-ROW(생육조사!$P$2)+1),1),2),"")</f>
        <v/>
      </c>
      <c r="BK61" s="87" t="str">
        <f t="array" ref="BK61">IFERROR(INDEX(조사표[],SMALL(IF((BN$1=조사표[개체번호])*(BQ$1=조사표[줄기번호])*(BI61=조사표[착과마디]),ROW(조사표[조사일자])-ROW(생육조사!$P$2)+1),1),2),"")</f>
        <v/>
      </c>
      <c r="BL61" s="87" t="str">
        <f t="array" ref="BL61">IFERROR(INDEX(조사표[],SMALL(IF((BN$1=조사표[개체번호])*(BQ$1=조사표[줄기번호])*(BI61=조사표[열매마디]),ROW(조사표[조사일자])-ROW(생육조사!$P$2)+1),1),2),"")</f>
        <v/>
      </c>
      <c r="BM61" s="87" t="str">
        <f t="array" ref="BM61">IFERROR(INDEX(조사표[],SMALL(IF((BN$1=조사표[개체번호])*(BQ$1=조사표[줄기번호])*(BI61=조사표[수확마디]),ROW(조사표[조사일자])-ROW(생육조사!$P$2)+1),1),2),"")</f>
        <v/>
      </c>
      <c r="BN61" s="90"/>
      <c r="BO61" s="90"/>
      <c r="BP61" s="91"/>
      <c r="BQ61" s="91"/>
      <c r="BR61" s="91"/>
      <c r="BS61" s="89">
        <v>59</v>
      </c>
      <c r="BT61" s="87" t="str">
        <f t="array" ref="BT61">IFERROR(INDEX(조사표[],SMALL(IF((BX$1=조사표[개체번호])*(CA$1=조사표[줄기번호])*(BS61=조사표[개화마디]),ROW(조사표[조사일자])-ROW(생육조사!$P$2)+1),1),2),"")</f>
        <v/>
      </c>
      <c r="BU61" s="87" t="str">
        <f t="array" ref="BU61">IFERROR(INDEX(조사표[],SMALL(IF((BX$1=조사표[개체번호])*(CA$1=조사표[줄기번호])*(BS61=조사표[착과마디]),ROW(조사표[조사일자])-ROW(생육조사!$P$2)+1),1),2),"")</f>
        <v/>
      </c>
      <c r="BV61" s="87" t="str">
        <f t="array" ref="BV61">IFERROR(INDEX(조사표[],SMALL(IF((BX$1=조사표[개체번호])*(CA$1=조사표[줄기번호])*(BS61=조사표[열매마디]),ROW(조사표[조사일자])-ROW(생육조사!$P$2)+1),1),2),"")</f>
        <v/>
      </c>
      <c r="BW61" s="87" t="str">
        <f t="array" ref="BW61">IFERROR(INDEX(조사표[],SMALL(IF((BX$1=조사표[개체번호])*(CA$1=조사표[줄기번호])*(BS61=조사표[수확마디]),ROW(조사표[조사일자])-ROW(생육조사!$P$2)+1),1),2),"")</f>
        <v/>
      </c>
      <c r="BX61" s="90"/>
      <c r="BY61" s="90"/>
      <c r="BZ61" s="91"/>
      <c r="CA61" s="91"/>
      <c r="CB61" s="91"/>
      <c r="CC61" s="89">
        <v>59</v>
      </c>
      <c r="CD61" s="87" t="str">
        <f t="array" ref="CD61">IFERROR(INDEX(조사표[],SMALL(IF((CH$1=조사표[개체번호])*(CK$1=조사표[줄기번호])*(CC61=조사표[개화마디]),ROW(조사표[조사일자])-ROW(생육조사!$P$2)+1),1),2),"")</f>
        <v/>
      </c>
      <c r="CE61" s="87" t="str">
        <f t="array" ref="CE61">IFERROR(INDEX(조사표[],SMALL(IF((CH$1=조사표[개체번호])*(CK$1=조사표[줄기번호])*(CC61=조사표[착과마디]),ROW(조사표[조사일자])-ROW(생육조사!$P$2)+1),1),2),"")</f>
        <v/>
      </c>
      <c r="CF61" s="87" t="str">
        <f t="array" ref="CF61">IFERROR(INDEX(조사표[],SMALL(IF((CH$1=조사표[개체번호])*(CK$1=조사표[줄기번호])*(CC61=조사표[열매마디]),ROW(조사표[조사일자])-ROW(생육조사!$P$2)+1),1),2),"")</f>
        <v/>
      </c>
      <c r="CG61" s="87" t="str">
        <f t="array" ref="CG61">IFERROR(INDEX(조사표[],SMALL(IF((CH$1=조사표[개체번호])*(CK$1=조사표[줄기번호])*(CC61=조사표[수확마디]),ROW(조사표[조사일자])-ROW(생육조사!$P$2)+1),1),2),"")</f>
        <v/>
      </c>
      <c r="CH61" s="90"/>
      <c r="CI61" s="90"/>
      <c r="CJ61" s="91"/>
      <c r="CK61" s="91"/>
      <c r="CL61" s="91"/>
      <c r="CM61" s="89">
        <v>59</v>
      </c>
      <c r="CN61" s="87" t="str">
        <f t="array" ref="CN61">IFERROR(INDEX(조사표[],SMALL(IF((CR$1=조사표[개체번호])*(CU$1=조사표[줄기번호])*(CM61=조사표[개화마디]),ROW(조사표[조사일자])-ROW(생육조사!$P$2)+1),1),2),"")</f>
        <v/>
      </c>
      <c r="CO61" s="87" t="str">
        <f t="array" ref="CO61">IFERROR(INDEX(조사표[],SMALL(IF((CR$1=조사표[개체번호])*(CU$1=조사표[줄기번호])*(CM61=조사표[착과마디]),ROW(조사표[조사일자])-ROW(생육조사!$P$2)+1),1),2),"")</f>
        <v/>
      </c>
      <c r="CP61" s="87" t="str">
        <f t="array" ref="CP61">IFERROR(INDEX(조사표[],SMALL(IF((CR$1=조사표[개체번호])*(CU$1=조사표[줄기번호])*(CM61=조사표[열매마디]),ROW(조사표[조사일자])-ROW(생육조사!$P$2)+1),1),2),"")</f>
        <v/>
      </c>
      <c r="CQ61" s="87" t="str">
        <f t="array" ref="CQ61">IFERROR(INDEX(조사표[],SMALL(IF((CR$1=조사표[개체번호])*(CU$1=조사표[줄기번호])*(CM61=조사표[수확마디]),ROW(조사표[조사일자])-ROW(생육조사!$P$2)+1),1),2),"")</f>
        <v/>
      </c>
      <c r="CR61" s="90"/>
      <c r="CS61" s="90"/>
      <c r="CT61" s="91"/>
      <c r="CU61" s="91"/>
      <c r="CV61" s="91"/>
      <c r="CW61" s="89">
        <v>59</v>
      </c>
      <c r="CX61" s="87" t="str">
        <f t="array" ref="CX61">IFERROR(INDEX(조사표[],SMALL(IF((DB$1=조사표[개체번호])*(DE$1=조사표[줄기번호])*(CW61=조사표[개화마디]),ROW(조사표[조사일자])-ROW(생육조사!$P$2)+1),1),2),"")</f>
        <v/>
      </c>
      <c r="CY61" s="87" t="str">
        <f t="array" ref="CY61">IFERROR(INDEX(조사표[],SMALL(IF((DB$1=조사표[개체번호])*(DE$1=조사표[줄기번호])*(CW61=조사표[착과마디]),ROW(조사표[조사일자])-ROW(생육조사!$P$2)+1),1),2),"")</f>
        <v/>
      </c>
      <c r="CZ61" s="87" t="str">
        <f t="array" ref="CZ61">IFERROR(INDEX(조사표[],SMALL(IF((DB$1=조사표[개체번호])*(DE$1=조사표[줄기번호])*(CW61=조사표[열매마디]),ROW(조사표[조사일자])-ROW(생육조사!$P$2)+1),1),2),"")</f>
        <v/>
      </c>
      <c r="DA61" s="87" t="str">
        <f t="array" ref="DA61">IFERROR(INDEX(조사표[],SMALL(IF((DB$1=조사표[개체번호])*(DE$1=조사표[줄기번호])*(CW61=조사표[수확마디]),ROW(조사표[조사일자])-ROW(생육조사!$P$2)+1),1),2),"")</f>
        <v/>
      </c>
      <c r="DB61" s="90"/>
      <c r="DC61" s="90"/>
      <c r="DD61" s="91"/>
      <c r="DE61" s="91"/>
      <c r="DF61" s="91"/>
      <c r="DG61" s="89">
        <v>59</v>
      </c>
      <c r="DH61" s="87" t="str">
        <f t="array" ref="DH61">IFERROR(INDEX(조사표[],SMALL(IF((DL$1=조사표[개체번호])*(DO$1=조사표[줄기번호])*(DG61=조사표[개화마디]),ROW(조사표[조사일자])-ROW(생육조사!$P$2)+1),1),2),"")</f>
        <v/>
      </c>
      <c r="DI61" s="87" t="str">
        <f t="array" ref="DI61">IFERROR(INDEX(조사표[],SMALL(IF((DL$1=조사표[개체번호])*(DO$1=조사표[줄기번호])*(DG61=조사표[착과마디]),ROW(조사표[조사일자])-ROW(생육조사!$P$2)+1),1),2),"")</f>
        <v/>
      </c>
      <c r="DJ61" s="87" t="str">
        <f t="array" ref="DJ61">IFERROR(INDEX(조사표[],SMALL(IF((DL$1=조사표[개체번호])*(DO$1=조사표[줄기번호])*(DG61=조사표[열매마디]),ROW(조사표[조사일자])-ROW(생육조사!$P$2)+1),1),2),"")</f>
        <v/>
      </c>
      <c r="DK61" s="87" t="str">
        <f t="array" ref="DK61">IFERROR(INDEX(조사표[],SMALL(IF((DL$1=조사표[개체번호])*(DO$1=조사표[줄기번호])*(DG61=조사표[수확마디]),ROW(조사표[조사일자])-ROW(생육조사!$P$2)+1),1),2),"")</f>
        <v/>
      </c>
      <c r="DL61" s="90"/>
      <c r="DM61" s="90"/>
      <c r="DN61" s="91"/>
      <c r="DO61" s="91"/>
      <c r="DP61" s="91"/>
      <c r="DQ61" s="89">
        <v>59</v>
      </c>
      <c r="DR61" s="87" t="str">
        <f t="array" ref="DR61">IFERROR(INDEX(조사표[],SMALL(IF((DV$1=조사표[개체번호])*(DY$1=조사표[줄기번호])*(DQ61=조사표[개화마디]),ROW(조사표[조사일자])-ROW(생육조사!$P$2)+1),1),2),"")</f>
        <v/>
      </c>
      <c r="DS61" s="87" t="str">
        <f t="array" ref="DS61">IFERROR(INDEX(조사표[],SMALL(IF((DV$1=조사표[개체번호])*(DY$1=조사표[줄기번호])*(DQ61=조사표[착과마디]),ROW(조사표[조사일자])-ROW(생육조사!$P$2)+1),1),2),"")</f>
        <v/>
      </c>
      <c r="DT61" s="87" t="str">
        <f t="array" ref="DT61">IFERROR(INDEX(조사표[],SMALL(IF((DV$1=조사표[개체번호])*(DY$1=조사표[줄기번호])*(DQ61=조사표[열매마디]),ROW(조사표[조사일자])-ROW(생육조사!$P$2)+1),1),2),"")</f>
        <v/>
      </c>
      <c r="DU61" s="87" t="str">
        <f t="array" ref="DU61">IFERROR(INDEX(조사표[],SMALL(IF((DV$1=조사표[개체번호])*(DY$1=조사표[줄기번호])*(DQ61=조사표[수확마디]),ROW(조사표[조사일자])-ROW(생육조사!$P$2)+1),1),2),"")</f>
        <v/>
      </c>
      <c r="DV61" s="90"/>
      <c r="DW61" s="90"/>
      <c r="DX61" s="91"/>
      <c r="DY61" s="91"/>
      <c r="DZ61" s="91"/>
      <c r="EA61" s="89">
        <v>59</v>
      </c>
      <c r="EB61" s="87" t="str">
        <f t="array" ref="EB61">IFERROR(INDEX(조사표[],SMALL(IF((EF$1=조사표[개체번호])*(EI$1=조사표[줄기번호])*(EA61=조사표[개화마디]),ROW(조사표[조사일자])-ROW(생육조사!$P$2)+1),1),2),"")</f>
        <v/>
      </c>
      <c r="EC61" s="87" t="str">
        <f t="array" ref="EC61">IFERROR(INDEX(조사표[],SMALL(IF((EF$1=조사표[개체번호])*(EI$1=조사표[줄기번호])*(EA61=조사표[착과마디]),ROW(조사표[조사일자])-ROW(생육조사!$P$2)+1),1),2),"")</f>
        <v/>
      </c>
      <c r="ED61" s="87" t="str">
        <f t="array" ref="ED61">IFERROR(INDEX(조사표[],SMALL(IF((EF$1=조사표[개체번호])*(EI$1=조사표[줄기번호])*(EA61=조사표[열매마디]),ROW(조사표[조사일자])-ROW(생육조사!$P$2)+1),1),2),"")</f>
        <v/>
      </c>
      <c r="EE61" s="87" t="str">
        <f t="array" ref="EE61">IFERROR(INDEX(조사표[],SMALL(IF((EF$1=조사표[개체번호])*(EI$1=조사표[줄기번호])*(EA61=조사표[수확마디]),ROW(조사표[조사일자])-ROW(생육조사!$P$2)+1),1),2),"")</f>
        <v/>
      </c>
      <c r="EF61" s="90"/>
      <c r="EG61" s="90"/>
      <c r="EH61" s="91"/>
      <c r="EI61" s="91"/>
      <c r="EJ61" s="91"/>
      <c r="EK61" s="89">
        <v>59</v>
      </c>
      <c r="EL61" s="87" t="str">
        <f t="array" ref="EL61">IFERROR(INDEX(조사표[],SMALL(IF((EP$1=조사표[개체번호])*(ES$1=조사표[줄기번호])*(EK61=조사표[개화마디]),ROW(조사표[조사일자])-ROW(생육조사!$P$2)+1),1),2),"")</f>
        <v/>
      </c>
      <c r="EM61" s="87" t="str">
        <f t="array" ref="EM61">IFERROR(INDEX(조사표[],SMALL(IF((EP$1=조사표[개체번호])*(ES$1=조사표[줄기번호])*(EK61=조사표[착과마디]),ROW(조사표[조사일자])-ROW(생육조사!$P$2)+1),1),2),"")</f>
        <v/>
      </c>
      <c r="EN61" s="87" t="str">
        <f t="array" ref="EN61">IFERROR(INDEX(조사표[],SMALL(IF((EP$1=조사표[개체번호])*(ES$1=조사표[줄기번호])*(EK61=조사표[열매마디]),ROW(조사표[조사일자])-ROW(생육조사!$P$2)+1),1),2),"")</f>
        <v/>
      </c>
      <c r="EO61" s="87" t="str">
        <f t="array" ref="EO61">IFERROR(INDEX(조사표[],SMALL(IF((EP$1=조사표[개체번호])*(ES$1=조사표[줄기번호])*(EK61=조사표[수확마디]),ROW(조사표[조사일자])-ROW(생육조사!$P$2)+1),1),2),"")</f>
        <v/>
      </c>
      <c r="EP61" s="90"/>
      <c r="EQ61" s="90"/>
      <c r="ER61" s="91"/>
      <c r="ES61" s="91"/>
      <c r="ET61" s="91"/>
      <c r="EU61" s="89">
        <v>59</v>
      </c>
      <c r="EV61" s="87" t="str">
        <f t="array" ref="EV61">IFERROR(INDEX(조사표[],SMALL(IF((EZ$1=조사표[개체번호])*(FC$1=조사표[줄기번호])*(EU61=조사표[개화마디]),ROW(조사표[조사일자])-ROW(생육조사!$P$2)+1),1),2),"")</f>
        <v/>
      </c>
      <c r="EW61" s="87" t="str">
        <f t="array" ref="EW61">IFERROR(INDEX(조사표[],SMALL(IF((EZ$1=조사표[개체번호])*(FC$1=조사표[줄기번호])*(EU61=조사표[착과마디]),ROW(조사표[조사일자])-ROW(생육조사!$P$2)+1),1),2),"")</f>
        <v/>
      </c>
      <c r="EX61" s="87" t="str">
        <f t="array" ref="EX61">IFERROR(INDEX(조사표[],SMALL(IF((EZ$1=조사표[개체번호])*(FC$1=조사표[줄기번호])*(EU61=조사표[열매마디]),ROW(조사표[조사일자])-ROW(생육조사!$P$2)+1),1),2),"")</f>
        <v/>
      </c>
      <c r="EY61" s="87" t="str">
        <f t="array" ref="EY61">IFERROR(INDEX(조사표[],SMALL(IF((EZ$1=조사표[개체번호])*(FC$1=조사표[줄기번호])*(EU61=조사표[수확마디]),ROW(조사표[조사일자])-ROW(생육조사!$P$2)+1),1),2),"")</f>
        <v/>
      </c>
      <c r="EZ61" s="90"/>
      <c r="FA61" s="90"/>
      <c r="FB61" s="91"/>
      <c r="FC61" s="91"/>
      <c r="FD61" s="91"/>
      <c r="FE61" s="89">
        <v>59</v>
      </c>
      <c r="FF61" s="87" t="str">
        <f t="array" ref="FF61">IFERROR(INDEX(조사표[],SMALL(IF((FJ$1=조사표[개체번호])*(FM$1=조사표[줄기번호])*(FE61=조사표[개화마디]),ROW(조사표[조사일자])-ROW(생육조사!$P$2)+1),1),2),"")</f>
        <v/>
      </c>
      <c r="FG61" s="87" t="str">
        <f t="array" ref="FG61">IFERROR(INDEX(조사표[],SMALL(IF((FJ$1=조사표[개체번호])*(FM$1=조사표[줄기번호])*(FE61=조사표[착과마디]),ROW(조사표[조사일자])-ROW(생육조사!$P$2)+1),1),2),"")</f>
        <v/>
      </c>
      <c r="FH61" s="87" t="str">
        <f t="array" ref="FH61">IFERROR(INDEX(조사표[],SMALL(IF((FJ$1=조사표[개체번호])*(FM$1=조사표[줄기번호])*(FE61=조사표[열매마디]),ROW(조사표[조사일자])-ROW(생육조사!$P$2)+1),1),2),"")</f>
        <v/>
      </c>
      <c r="FI61" s="87" t="str">
        <f t="array" ref="FI61">IFERROR(INDEX(조사표[],SMALL(IF((FJ$1=조사표[개체번호])*(FM$1=조사표[줄기번호])*(FE61=조사표[수확마디]),ROW(조사표[조사일자])-ROW(생육조사!$P$2)+1),1),2),"")</f>
        <v/>
      </c>
      <c r="FJ61" s="90"/>
      <c r="FK61" s="90"/>
      <c r="FL61" s="91"/>
      <c r="FM61" s="91"/>
      <c r="FN61" s="91"/>
      <c r="FO61" s="89">
        <v>59</v>
      </c>
      <c r="FP61" s="87" t="str">
        <f t="array" ref="FP61">IFERROR(INDEX(조사표[],SMALL(IF((FT$1=조사표[개체번호])*(FW$1=조사표[줄기번호])*(FO61=조사표[개화마디]),ROW(조사표[조사일자])-ROW(생육조사!$P$2)+1),1),2),"")</f>
        <v/>
      </c>
      <c r="FQ61" s="87" t="str">
        <f t="array" ref="FQ61">IFERROR(INDEX(조사표[],SMALL(IF((FT$1=조사표[개체번호])*(FW$1=조사표[줄기번호])*(FO61=조사표[착과마디]),ROW(조사표[조사일자])-ROW(생육조사!$P$2)+1),1),2),"")</f>
        <v/>
      </c>
      <c r="FR61" s="87" t="str">
        <f t="array" ref="FR61">IFERROR(INDEX(조사표[],SMALL(IF((FT$1=조사표[개체번호])*(FW$1=조사표[줄기번호])*(FO61=조사표[열매마디]),ROW(조사표[조사일자])-ROW(생육조사!$P$2)+1),1),2),"")</f>
        <v/>
      </c>
      <c r="FS61" s="87" t="str">
        <f t="array" ref="FS61">IFERROR(INDEX(조사표[],SMALL(IF((FT$1=조사표[개체번호])*(FW$1=조사표[줄기번호])*(FO61=조사표[수확마디]),ROW(조사표[조사일자])-ROW(생육조사!$P$2)+1),1),2),"")</f>
        <v/>
      </c>
      <c r="FT61" s="90"/>
      <c r="FU61" s="90"/>
      <c r="FV61" s="91"/>
      <c r="FW61" s="91"/>
      <c r="FX61" s="91"/>
      <c r="FY61" s="89">
        <v>59</v>
      </c>
      <c r="FZ61" s="87" t="str">
        <f t="array" ref="FZ61">IFERROR(INDEX(조사표[],SMALL(IF((GD$1=조사표[개체번호])*(GG$1=조사표[줄기번호])*(FY61=조사표[개화마디]),ROW(조사표[조사일자])-ROW(생육조사!$P$2)+1),1),2),"")</f>
        <v/>
      </c>
      <c r="GA61" s="87" t="str">
        <f t="array" ref="GA61">IFERROR(INDEX(조사표[],SMALL(IF((GD$1=조사표[개체번호])*(GG$1=조사표[줄기번호])*(FY61=조사표[착과마디]),ROW(조사표[조사일자])-ROW(생육조사!$P$2)+1),1),2),"")</f>
        <v/>
      </c>
      <c r="GB61" s="87" t="str">
        <f t="array" ref="GB61">IFERROR(INDEX(조사표[],SMALL(IF((GD$1=조사표[개체번호])*(GG$1=조사표[줄기번호])*(FY61=조사표[열매마디]),ROW(조사표[조사일자])-ROW(생육조사!$P$2)+1),1),2),"")</f>
        <v/>
      </c>
      <c r="GC61" s="87" t="str">
        <f t="array" ref="GC61">IFERROR(INDEX(조사표[],SMALL(IF((GD$1=조사표[개체번호])*(GG$1=조사표[줄기번호])*(FY61=조사표[수확마디]),ROW(조사표[조사일자])-ROW(생육조사!$P$2)+1),1),2),"")</f>
        <v/>
      </c>
      <c r="GD61" s="90"/>
      <c r="GE61" s="90"/>
      <c r="GF61" s="91"/>
      <c r="GG61" s="91"/>
      <c r="GH61" s="91"/>
      <c r="GI61" s="89">
        <v>59</v>
      </c>
      <c r="GJ61" s="87" t="str">
        <f t="array" ref="GJ61">IFERROR(INDEX(조사표[],SMALL(IF((GN$1=조사표[개체번호])*(GQ$1=조사표[줄기번호])*(GI61=조사표[개화마디]),ROW(조사표[조사일자])-ROW(생육조사!$P$2)+1),1),2),"")</f>
        <v/>
      </c>
      <c r="GK61" s="87" t="str">
        <f t="array" ref="GK61">IFERROR(INDEX(조사표[],SMALL(IF((GN$1=조사표[개체번호])*(GQ$1=조사표[줄기번호])*(GI61=조사표[착과마디]),ROW(조사표[조사일자])-ROW(생육조사!$P$2)+1),1),2),"")</f>
        <v/>
      </c>
      <c r="GL61" s="87" t="str">
        <f t="array" ref="GL61">IFERROR(INDEX(조사표[],SMALL(IF((GN$1=조사표[개체번호])*(GQ$1=조사표[줄기번호])*(GI61=조사표[열매마디]),ROW(조사표[조사일자])-ROW(생육조사!$P$2)+1),1),2),"")</f>
        <v/>
      </c>
      <c r="GM61" s="87" t="str">
        <f t="array" ref="GM61">IFERROR(INDEX(조사표[],SMALL(IF((GN$1=조사표[개체번호])*(GQ$1=조사표[줄기번호])*(GI61=조사표[수확마디]),ROW(조사표[조사일자])-ROW(생육조사!$P$2)+1),1),2),"")</f>
        <v/>
      </c>
      <c r="GN61" s="90"/>
      <c r="GO61" s="90"/>
      <c r="GP61" s="91"/>
      <c r="GQ61" s="91"/>
      <c r="GR61" s="91"/>
      <c r="GS61" s="89">
        <v>59</v>
      </c>
      <c r="GT61" s="87" t="str">
        <f t="array" ref="GT61">IFERROR(INDEX(조사표[],SMALL(IF((GX$1=조사표[개체번호])*(HA$1=조사표[줄기번호])*(GS61=조사표[개화마디]),ROW(조사표[조사일자])-ROW(생육조사!$P$2)+1),1),2),"")</f>
        <v/>
      </c>
      <c r="GU61" s="87" t="str">
        <f t="array" ref="GU61">IFERROR(INDEX(조사표[],SMALL(IF((GX$1=조사표[개체번호])*(HA$1=조사표[줄기번호])*(GS61=조사표[착과마디]),ROW(조사표[조사일자])-ROW(생육조사!$P$2)+1),1),2),"")</f>
        <v/>
      </c>
      <c r="GV61" s="87" t="str">
        <f t="array" ref="GV61">IFERROR(INDEX(조사표[],SMALL(IF((GX$1=조사표[개체번호])*(HA$1=조사표[줄기번호])*(GS61=조사표[열매마디]),ROW(조사표[조사일자])-ROW(생육조사!$P$2)+1),1),2),"")</f>
        <v/>
      </c>
      <c r="GW61" s="87" t="str">
        <f t="array" ref="GW61">IFERROR(INDEX(조사표[],SMALL(IF((GX$1=조사표[개체번호])*(HA$1=조사표[줄기번호])*(GS61=조사표[수확마디]),ROW(조사표[조사일자])-ROW(생육조사!$P$2)+1),1),2),"")</f>
        <v/>
      </c>
      <c r="GX61" s="90"/>
      <c r="GY61" s="90"/>
      <c r="GZ61" s="91"/>
      <c r="HA61" s="91"/>
      <c r="HB61" s="91"/>
      <c r="HC61" s="89">
        <v>59</v>
      </c>
      <c r="HD61" s="87" t="str">
        <f t="array" ref="HD61">IFERROR(INDEX(조사표[],SMALL(IF((HH$1=조사표[개체번호])*(HK$1=조사표[줄기번호])*(HC61=조사표[개화마디]),ROW(조사표[조사일자])-ROW(생육조사!$P$2)+1),1),2),"")</f>
        <v/>
      </c>
      <c r="HE61" s="87" t="str">
        <f t="array" ref="HE61">IFERROR(INDEX(조사표[],SMALL(IF((HH$1=조사표[개체번호])*(HK$1=조사표[줄기번호])*(HC61=조사표[착과마디]),ROW(조사표[조사일자])-ROW(생육조사!$P$2)+1),1),2),"")</f>
        <v/>
      </c>
      <c r="HF61" s="87" t="str">
        <f t="array" ref="HF61">IFERROR(INDEX(조사표[],SMALL(IF((HH$1=조사표[개체번호])*(HK$1=조사표[줄기번호])*(HC61=조사표[열매마디]),ROW(조사표[조사일자])-ROW(생육조사!$P$2)+1),1),2),"")</f>
        <v/>
      </c>
      <c r="HG61" s="87" t="str">
        <f t="array" ref="HG61">IFERROR(INDEX(조사표[],SMALL(IF((HH$1=조사표[개체번호])*(HK$1=조사표[줄기번호])*(HC61=조사표[수확마디]),ROW(조사표[조사일자])-ROW(생육조사!$P$2)+1),1),2),"")</f>
        <v/>
      </c>
      <c r="HH61" s="90"/>
      <c r="HI61" s="90"/>
      <c r="HJ61" s="91"/>
      <c r="HK61" s="91"/>
      <c r="HL61" s="91"/>
      <c r="HM61" s="89">
        <v>59</v>
      </c>
      <c r="HN61" s="87" t="str">
        <f t="array" ref="HN61">IFERROR(INDEX(조사표[],SMALL(IF((HR$1=조사표[개체번호])*(HU$1=조사표[줄기번호])*(HM61=조사표[개화마디]),ROW(조사표[조사일자])-ROW(생육조사!$P$2)+1),1),2),"")</f>
        <v/>
      </c>
      <c r="HO61" s="87" t="str">
        <f t="array" ref="HO61">IFERROR(INDEX(조사표[],SMALL(IF((HR$1=조사표[개체번호])*(HU$1=조사표[줄기번호])*(HM61=조사표[착과마디]),ROW(조사표[조사일자])-ROW(생육조사!$P$2)+1),1),2),"")</f>
        <v/>
      </c>
      <c r="HP61" s="87" t="str">
        <f t="array" ref="HP61">IFERROR(INDEX(조사표[],SMALL(IF((HR$1=조사표[개체번호])*(HU$1=조사표[줄기번호])*(HM61=조사표[열매마디]),ROW(조사표[조사일자])-ROW(생육조사!$P$2)+1),1),2),"")</f>
        <v/>
      </c>
      <c r="HQ61" s="87" t="str">
        <f t="array" ref="HQ61">IFERROR(INDEX(조사표[],SMALL(IF((HR$1=조사표[개체번호])*(HU$1=조사표[줄기번호])*(HM61=조사표[수확마디]),ROW(조사표[조사일자])-ROW(생육조사!$P$2)+1),1),2),"")</f>
        <v/>
      </c>
      <c r="HR61" s="90"/>
      <c r="HS61" s="90"/>
      <c r="HT61" s="91"/>
      <c r="HU61" s="91"/>
      <c r="HV61" s="91"/>
      <c r="HW61" s="89">
        <v>59</v>
      </c>
      <c r="HX61" s="87" t="str">
        <f t="array" ref="HX61">IFERROR(INDEX(조사표[],SMALL(IF((IB$1=조사표[개체번호])*(IE$1=조사표[줄기번호])*(HW61=조사표[개화마디]),ROW(조사표[조사일자])-ROW(생육조사!$P$2)+1),1),2),"")</f>
        <v/>
      </c>
      <c r="HY61" s="87" t="str">
        <f t="array" ref="HY61">IFERROR(INDEX(조사표[],SMALL(IF((IB$1=조사표[개체번호])*(IE$1=조사표[줄기번호])*(HW61=조사표[착과마디]),ROW(조사표[조사일자])-ROW(생육조사!$P$2)+1),1),2),"")</f>
        <v/>
      </c>
      <c r="HZ61" s="87" t="str">
        <f t="array" ref="HZ61">IFERROR(INDEX(조사표[],SMALL(IF((IB$1=조사표[개체번호])*(IE$1=조사표[줄기번호])*(HW61=조사표[열매마디]),ROW(조사표[조사일자])-ROW(생육조사!$P$2)+1),1),2),"")</f>
        <v/>
      </c>
      <c r="IA61" s="87" t="str">
        <f t="array" ref="IA61">IFERROR(INDEX(조사표[],SMALL(IF((IB$1=조사표[개체번호])*(IE$1=조사표[줄기번호])*(HW61=조사표[수확마디]),ROW(조사표[조사일자])-ROW(생육조사!$P$2)+1),1),2),"")</f>
        <v/>
      </c>
      <c r="IB61" s="90"/>
      <c r="IC61" s="90"/>
      <c r="ID61" s="91"/>
      <c r="IE61" s="91"/>
      <c r="IF61" s="91"/>
      <c r="IG61" s="89">
        <v>59</v>
      </c>
      <c r="IH61" s="87" t="str">
        <f t="array" ref="IH61">IFERROR(INDEX(조사표[],SMALL(IF((IL$1=조사표[개체번호])*(IO$1=조사표[줄기번호])*(IG61=조사표[개화마디]),ROW(조사표[조사일자])-ROW(생육조사!$P$2)+1),1),2),"")</f>
        <v/>
      </c>
      <c r="II61" s="87" t="str">
        <f t="array" ref="II61">IFERROR(INDEX(조사표[],SMALL(IF((IL$1=조사표[개체번호])*(IO$1=조사표[줄기번호])*(IG61=조사표[착과마디]),ROW(조사표[조사일자])-ROW(생육조사!$P$2)+1),1),2),"")</f>
        <v/>
      </c>
      <c r="IJ61" s="87" t="str">
        <f t="array" ref="IJ61">IFERROR(INDEX(조사표[],SMALL(IF((IL$1=조사표[개체번호])*(IO$1=조사표[줄기번호])*(IG61=조사표[열매마디]),ROW(조사표[조사일자])-ROW(생육조사!$P$2)+1),1),2),"")</f>
        <v/>
      </c>
      <c r="IK61" s="87" t="str">
        <f t="array" ref="IK61">IFERROR(INDEX(조사표[],SMALL(IF((IL$1=조사표[개체번호])*(IO$1=조사표[줄기번호])*(IG61=조사표[수확마디]),ROW(조사표[조사일자])-ROW(생육조사!$P$2)+1),1),2),"")</f>
        <v/>
      </c>
      <c r="IL61" s="90"/>
      <c r="IM61" s="90"/>
      <c r="IN61" s="91"/>
      <c r="IO61" s="91"/>
      <c r="IP61" s="91"/>
      <c r="IQ61" s="89">
        <v>59</v>
      </c>
      <c r="IR61" s="87" t="str">
        <f t="array" ref="IR61">IFERROR(INDEX(조사표[],SMALL(IF((IV$1=조사표[개체번호])*(IY$1=조사표[줄기번호])*(IQ61=조사표[개화마디]),ROW(조사표[조사일자])-ROW(생육조사!$P$2)+1),1),2),"")</f>
        <v/>
      </c>
      <c r="IS61" s="87" t="str">
        <f t="array" ref="IS61">IFERROR(INDEX(조사표[],SMALL(IF((IV$1=조사표[개체번호])*(IY$1=조사표[줄기번호])*(IQ61=조사표[착과마디]),ROW(조사표[조사일자])-ROW(생육조사!$P$2)+1),1),2),"")</f>
        <v/>
      </c>
      <c r="IT61" s="87" t="str">
        <f t="array" ref="IT61">IFERROR(INDEX(조사표[],SMALL(IF((IV$1=조사표[개체번호])*(IY$1=조사표[줄기번호])*(IQ61=조사표[열매마디]),ROW(조사표[조사일자])-ROW(생육조사!$P$2)+1),1),2),"")</f>
        <v/>
      </c>
      <c r="IU61" s="87" t="str">
        <f t="array" ref="IU61">IFERROR(INDEX(조사표[],SMALL(IF((IV$1=조사표[개체번호])*(IY$1=조사표[줄기번호])*(IQ61=조사표[수확마디]),ROW(조사표[조사일자])-ROW(생육조사!$P$2)+1),1),2),"")</f>
        <v/>
      </c>
      <c r="IV61" s="90"/>
      <c r="IW61" s="90"/>
      <c r="IX61" s="91"/>
      <c r="IY61" s="91"/>
      <c r="IZ61" s="91"/>
      <c r="JA61" s="89">
        <v>59</v>
      </c>
      <c r="JB61" s="87" t="str">
        <f t="array" ref="JB61">IFERROR(INDEX(조사표[],SMALL(IF((JF$1=조사표[개체번호])*(JI$1=조사표[줄기번호])*(JA61=조사표[개화마디]),ROW(조사표[조사일자])-ROW(생육조사!$P$2)+1),1),2),"")</f>
        <v/>
      </c>
      <c r="JC61" s="87" t="str">
        <f t="array" ref="JC61">IFERROR(INDEX(조사표[],SMALL(IF((JF$1=조사표[개체번호])*(JI$1=조사표[줄기번호])*(JA61=조사표[착과마디]),ROW(조사표[조사일자])-ROW(생육조사!$P$2)+1),1),2),"")</f>
        <v/>
      </c>
      <c r="JD61" s="87" t="str">
        <f t="array" ref="JD61">IFERROR(INDEX(조사표[],SMALL(IF((JF$1=조사표[개체번호])*(JI$1=조사표[줄기번호])*(JA61=조사표[열매마디]),ROW(조사표[조사일자])-ROW(생육조사!$P$2)+1),1),2),"")</f>
        <v/>
      </c>
      <c r="JE61" s="87" t="str">
        <f t="array" ref="JE61">IFERROR(INDEX(조사표[],SMALL(IF((JF$1=조사표[개체번호])*(JI$1=조사표[줄기번호])*(JA61=조사표[수확마디]),ROW(조사표[조사일자])-ROW(생육조사!$P$2)+1),1),2),"")</f>
        <v/>
      </c>
      <c r="JF61" s="90"/>
      <c r="JG61" s="90"/>
      <c r="JH61" s="91"/>
      <c r="JI61" s="91"/>
      <c r="JJ61" s="91"/>
      <c r="JK61" s="89">
        <v>59</v>
      </c>
      <c r="JL61" s="87" t="str">
        <f t="array" ref="JL61">IFERROR(INDEX(조사표[],SMALL(IF((JP$1=조사표[개체번호])*(JS$1=조사표[줄기번호])*(JK61=조사표[개화마디]),ROW(조사표[조사일자])-ROW(생육조사!$P$2)+1),1),2),"")</f>
        <v/>
      </c>
      <c r="JM61" s="87" t="str">
        <f t="array" ref="JM61">IFERROR(INDEX(조사표[],SMALL(IF((JP$1=조사표[개체번호])*(JS$1=조사표[줄기번호])*(JK61=조사표[착과마디]),ROW(조사표[조사일자])-ROW(생육조사!$P$2)+1),1),2),"")</f>
        <v/>
      </c>
      <c r="JN61" s="87" t="str">
        <f t="array" ref="JN61">IFERROR(INDEX(조사표[],SMALL(IF((JP$1=조사표[개체번호])*(JS$1=조사표[줄기번호])*(JK61=조사표[열매마디]),ROW(조사표[조사일자])-ROW(생육조사!$P$2)+1),1),2),"")</f>
        <v/>
      </c>
      <c r="JO61" s="87" t="str">
        <f t="array" ref="JO61">IFERROR(INDEX(조사표[],SMALL(IF((JP$1=조사표[개체번호])*(JS$1=조사표[줄기번호])*(JK61=조사표[수확마디]),ROW(조사표[조사일자])-ROW(생육조사!$P$2)+1),1),2),"")</f>
        <v/>
      </c>
      <c r="JP61" s="90"/>
      <c r="JQ61" s="90"/>
      <c r="JR61" s="91"/>
      <c r="JS61" s="91"/>
      <c r="JT61" s="91"/>
      <c r="JU61" s="89">
        <v>59</v>
      </c>
      <c r="JV61" s="87" t="str">
        <f t="array" ref="JV61">IFERROR(INDEX(조사표[],SMALL(IF((JZ$1=조사표[개체번호])*(KC$1=조사표[줄기번호])*(JU61=조사표[개화마디]),ROW(조사표[조사일자])-ROW(생육조사!$P$2)+1),1),2),"")</f>
        <v/>
      </c>
      <c r="JW61" s="87" t="str">
        <f t="array" ref="JW61">IFERROR(INDEX(조사표[],SMALL(IF((JZ$1=조사표[개체번호])*(KC$1=조사표[줄기번호])*(JU61=조사표[착과마디]),ROW(조사표[조사일자])-ROW(생육조사!$P$2)+1),1),2),"")</f>
        <v/>
      </c>
      <c r="JX61" s="87" t="str">
        <f t="array" ref="JX61">IFERROR(INDEX(조사표[],SMALL(IF((JZ$1=조사표[개체번호])*(KC$1=조사표[줄기번호])*(JU61=조사표[열매마디]),ROW(조사표[조사일자])-ROW(생육조사!$P$2)+1),1),2),"")</f>
        <v/>
      </c>
      <c r="JY61" s="87" t="str">
        <f t="array" ref="JY61">IFERROR(INDEX(조사표[],SMALL(IF((JZ$1=조사표[개체번호])*(KC$1=조사표[줄기번호])*(JU61=조사표[수확마디]),ROW(조사표[조사일자])-ROW(생육조사!$P$2)+1),1),2),"")</f>
        <v/>
      </c>
      <c r="JZ61" s="90"/>
      <c r="KA61" s="90"/>
      <c r="KB61" s="91"/>
      <c r="KC61" s="91"/>
      <c r="KD61" s="91"/>
      <c r="KE61" s="89">
        <v>59</v>
      </c>
      <c r="KF61" s="87" t="str">
        <f t="array" ref="KF61">IFERROR(INDEX(조사표[],SMALL(IF((KJ$1=조사표[개체번호])*(KM$1=조사표[줄기번호])*(KE61=조사표[개화마디]),ROW(조사표[조사일자])-ROW(생육조사!$P$2)+1),1),2),"")</f>
        <v/>
      </c>
      <c r="KG61" s="87" t="str">
        <f t="array" ref="KG61">IFERROR(INDEX(조사표[],SMALL(IF((KJ$1=조사표[개체번호])*(KM$1=조사표[줄기번호])*(KE61=조사표[착과마디]),ROW(조사표[조사일자])-ROW(생육조사!$P$2)+1),1),2),"")</f>
        <v/>
      </c>
      <c r="KH61" s="87" t="str">
        <f t="array" ref="KH61">IFERROR(INDEX(조사표[],SMALL(IF((KJ$1=조사표[개체번호])*(KM$1=조사표[줄기번호])*(KE61=조사표[열매마디]),ROW(조사표[조사일자])-ROW(생육조사!$P$2)+1),1),2),"")</f>
        <v/>
      </c>
      <c r="KI61" s="87" t="str">
        <f t="array" ref="KI61">IFERROR(INDEX(조사표[],SMALL(IF((KJ$1=조사표[개체번호])*(KM$1=조사표[줄기번호])*(KE61=조사표[수확마디]),ROW(조사표[조사일자])-ROW(생육조사!$P$2)+1),1),2),"")</f>
        <v/>
      </c>
      <c r="KJ61" s="90"/>
      <c r="KK61" s="90"/>
      <c r="KL61" s="91"/>
      <c r="KM61" s="91"/>
      <c r="KN61" s="91"/>
    </row>
    <row r="62" spans="1:300">
      <c r="A62" s="16">
        <v>60</v>
      </c>
      <c r="B62" s="6" t="str">
        <f t="array" ref="B62">IFERROR(INDEX(조사표[],SMALL(IF((F$1=조사표[개체번호])*(I$1=조사표[줄기번호])*(A62=조사표[개화마디]),ROW(조사표[조사일자])-ROW(생육조사!$P$2)+1),1),2),"")</f>
        <v/>
      </c>
      <c r="C62" s="6" t="str">
        <f t="array" ref="C62">IFERROR(INDEX(조사표[],SMALL(IF((F$1=조사표[개체번호])*(I$1=조사표[줄기번호])*(A62=조사표[착과마디]),ROW(조사표[조사일자])-ROW(생육조사!$P$2)+1),1),2),"")</f>
        <v/>
      </c>
      <c r="D62" s="6" t="str">
        <f t="array" ref="D62">IFERROR(INDEX(조사표[],SMALL(IF((F$1=조사표[개체번호])*(I$1=조사표[줄기번호])*(A62=조사표[열매마디]),ROW(조사표[조사일자])-ROW(생육조사!$P$2)+1),1),2),"")</f>
        <v/>
      </c>
      <c r="E62" s="6" t="str">
        <f t="array" ref="E62">IFERROR(INDEX(조사표[],SMALL(IF((F$1=조사표[개체번호])*(I$1=조사표[줄기번호])*(A62=조사표[수확마디]),ROW(조사표[조사일자])-ROW(생육조사!$P$2)+1),1),2),"")</f>
        <v/>
      </c>
      <c r="F62" s="19"/>
      <c r="G62" s="19"/>
      <c r="H62" s="20"/>
      <c r="I62" s="20"/>
      <c r="J62" s="20"/>
      <c r="K62" s="16">
        <v>60</v>
      </c>
      <c r="L62" s="6" t="str">
        <f t="array" ref="L62">IFERROR(INDEX(조사표[],SMALL(IF((P$1=조사표[개체번호])*(S$1=조사표[줄기번호])*(K62=조사표[개화마디]),ROW(조사표[조사일자])-ROW(생육조사!$P$2)+1),1),2),"")</f>
        <v/>
      </c>
      <c r="M62" s="6" t="str">
        <f t="array" ref="M62">IFERROR(INDEX(조사표[],SMALL(IF((P$1=조사표[개체번호])*(S$1=조사표[줄기번호])*(K62=조사표[착과마디]),ROW(조사표[조사일자])-ROW(생육조사!$P$2)+1),1),2),"")</f>
        <v/>
      </c>
      <c r="N62" s="6" t="str">
        <f t="array" ref="N62">IFERROR(INDEX(조사표[],SMALL(IF((P$1=조사표[개체번호])*(S$1=조사표[줄기번호])*(K62=조사표[열매마디]),ROW(조사표[조사일자])-ROW(생육조사!$P$2)+1),1),2),"")</f>
        <v/>
      </c>
      <c r="O62" s="6" t="str">
        <f t="array" ref="O62">IFERROR(INDEX(조사표[],SMALL(IF((P$1=조사표[개체번호])*(S$1=조사표[줄기번호])*(K62=조사표[수확마디]),ROW(조사표[조사일자])-ROW(생육조사!$P$2)+1),1),2),"")</f>
        <v/>
      </c>
      <c r="P62" s="19"/>
      <c r="Q62" s="19"/>
      <c r="R62" s="20"/>
      <c r="S62" s="20"/>
      <c r="T62" s="20"/>
      <c r="U62" s="89">
        <v>60</v>
      </c>
      <c r="V62" s="87" t="str">
        <f t="array" ref="V62">IFERROR(INDEX(조사표[],SMALL(IF((Z$1=조사표[개체번호])*(AC$1=조사표[줄기번호])*(U62=조사표[개화마디]),ROW(조사표[조사일자])-ROW(생육조사!$P$2)+1),1),2),"")</f>
        <v/>
      </c>
      <c r="W62" s="87" t="str">
        <f t="array" ref="W62">IFERROR(INDEX(조사표[],SMALL(IF((Z$1=조사표[개체번호])*(AC$1=조사표[줄기번호])*(U62=조사표[착과마디]),ROW(조사표[조사일자])-ROW(생육조사!$P$2)+1),1),2),"")</f>
        <v/>
      </c>
      <c r="X62" s="87" t="str">
        <f t="array" ref="X62">IFERROR(INDEX(조사표[],SMALL(IF((Z$1=조사표[개체번호])*(AC$1=조사표[줄기번호])*(U62=조사표[열매마디]),ROW(조사표[조사일자])-ROW(생육조사!$P$2)+1),1),2),"")</f>
        <v/>
      </c>
      <c r="Y62" s="87" t="str">
        <f t="array" ref="Y62">IFERROR(INDEX(조사표[],SMALL(IF((Z$1=조사표[개체번호])*(AC$1=조사표[줄기번호])*(U62=조사표[수확마디]),ROW(조사표[조사일자])-ROW(생육조사!$P$2)+1),1),2),"")</f>
        <v/>
      </c>
      <c r="Z62" s="90"/>
      <c r="AA62" s="90"/>
      <c r="AB62" s="91"/>
      <c r="AC62" s="91"/>
      <c r="AD62" s="91"/>
      <c r="AE62" s="89">
        <v>60</v>
      </c>
      <c r="AF62" s="87" t="str">
        <f t="array" ref="AF62">IFERROR(INDEX(조사표[],SMALL(IF((AJ$1=조사표[개체번호])*(AM$1=조사표[줄기번호])*(AE62=조사표[개화마디]),ROW(조사표[조사일자])-ROW(생육조사!$P$2)+1),1),2),"")</f>
        <v/>
      </c>
      <c r="AG62" s="87" t="str">
        <f t="array" ref="AG62">IFERROR(INDEX(조사표[],SMALL(IF((AJ$1=조사표[개체번호])*(AM$1=조사표[줄기번호])*(AE62=조사표[착과마디]),ROW(조사표[조사일자])-ROW(생육조사!$P$2)+1),1),2),"")</f>
        <v/>
      </c>
      <c r="AH62" s="87" t="str">
        <f t="array" ref="AH62">IFERROR(INDEX(조사표[],SMALL(IF((AJ$1=조사표[개체번호])*(AM$1=조사표[줄기번호])*(AE62=조사표[열매마디]),ROW(조사표[조사일자])-ROW(생육조사!$P$2)+1),1),2),"")</f>
        <v/>
      </c>
      <c r="AI62" s="87" t="str">
        <f t="array" ref="AI62">IFERROR(INDEX(조사표[],SMALL(IF((AJ$1=조사표[개체번호])*(AM$1=조사표[줄기번호])*(AE62=조사표[수확마디]),ROW(조사표[조사일자])-ROW(생육조사!$P$2)+1),1),2),"")</f>
        <v/>
      </c>
      <c r="AJ62" s="90"/>
      <c r="AK62" s="90"/>
      <c r="AL62" s="91"/>
      <c r="AM62" s="91"/>
      <c r="AN62" s="91"/>
      <c r="AO62" s="89">
        <v>60</v>
      </c>
      <c r="AP62" s="87" t="str">
        <f t="array" ref="AP62">IFERROR(INDEX(조사표[],SMALL(IF((AT$1=조사표[개체번호])*(AW$1=조사표[줄기번호])*(AO62=조사표[개화마디]),ROW(조사표[조사일자])-ROW(생육조사!$P$2)+1),1),2),"")</f>
        <v/>
      </c>
      <c r="AQ62" s="87" t="str">
        <f t="array" ref="AQ62">IFERROR(INDEX(조사표[],SMALL(IF((AT$1=조사표[개체번호])*(AW$1=조사표[줄기번호])*(AO62=조사표[착과마디]),ROW(조사표[조사일자])-ROW(생육조사!$P$2)+1),1),2),"")</f>
        <v/>
      </c>
      <c r="AR62" s="87" t="str">
        <f t="array" ref="AR62">IFERROR(INDEX(조사표[],SMALL(IF((AT$1=조사표[개체번호])*(AW$1=조사표[줄기번호])*(AO62=조사표[열매마디]),ROW(조사표[조사일자])-ROW(생육조사!$P$2)+1),1),2),"")</f>
        <v/>
      </c>
      <c r="AS62" s="87" t="str">
        <f t="array" ref="AS62">IFERROR(INDEX(조사표[],SMALL(IF((AT$1=조사표[개체번호])*(AW$1=조사표[줄기번호])*(AO62=조사표[수확마디]),ROW(조사표[조사일자])-ROW(생육조사!$P$2)+1),1),2),"")</f>
        <v/>
      </c>
      <c r="AT62" s="90"/>
      <c r="AU62" s="90"/>
      <c r="AV62" s="91"/>
      <c r="AW62" s="91"/>
      <c r="AX62" s="91"/>
      <c r="AY62" s="89">
        <v>60</v>
      </c>
      <c r="AZ62" s="87" t="str">
        <f t="array" ref="AZ62">IFERROR(INDEX(조사표[],SMALL(IF((BD$1=조사표[개체번호])*(BG$1=조사표[줄기번호])*(AY62=조사표[개화마디]),ROW(조사표[조사일자])-ROW(생육조사!$P$2)+1),1),2),"")</f>
        <v/>
      </c>
      <c r="BA62" s="87" t="str">
        <f t="array" ref="BA62">IFERROR(INDEX(조사표[],SMALL(IF((BD$1=조사표[개체번호])*(BG$1=조사표[줄기번호])*(AY62=조사표[착과마디]),ROW(조사표[조사일자])-ROW(생육조사!$P$2)+1),1),2),"")</f>
        <v/>
      </c>
      <c r="BB62" s="87" t="str">
        <f t="array" ref="BB62">IFERROR(INDEX(조사표[],SMALL(IF((BD$1=조사표[개체번호])*(BG$1=조사표[줄기번호])*(AY62=조사표[열매마디]),ROW(조사표[조사일자])-ROW(생육조사!$P$2)+1),1),2),"")</f>
        <v/>
      </c>
      <c r="BC62" s="87" t="str">
        <f t="array" ref="BC62">IFERROR(INDEX(조사표[],SMALL(IF((BD$1=조사표[개체번호])*(BG$1=조사표[줄기번호])*(AY62=조사표[수확마디]),ROW(조사표[조사일자])-ROW(생육조사!$P$2)+1),1),2),"")</f>
        <v/>
      </c>
      <c r="BD62" s="90"/>
      <c r="BE62" s="90"/>
      <c r="BF62" s="91"/>
      <c r="BG62" s="91"/>
      <c r="BH62" s="91"/>
      <c r="BI62" s="89">
        <v>60</v>
      </c>
      <c r="BJ62" s="87" t="str">
        <f t="array" ref="BJ62">IFERROR(INDEX(조사표[],SMALL(IF((BN$1=조사표[개체번호])*(BQ$1=조사표[줄기번호])*(BI62=조사표[개화마디]),ROW(조사표[조사일자])-ROW(생육조사!$P$2)+1),1),2),"")</f>
        <v/>
      </c>
      <c r="BK62" s="87" t="str">
        <f t="array" ref="BK62">IFERROR(INDEX(조사표[],SMALL(IF((BN$1=조사표[개체번호])*(BQ$1=조사표[줄기번호])*(BI62=조사표[착과마디]),ROW(조사표[조사일자])-ROW(생육조사!$P$2)+1),1),2),"")</f>
        <v/>
      </c>
      <c r="BL62" s="87" t="str">
        <f t="array" ref="BL62">IFERROR(INDEX(조사표[],SMALL(IF((BN$1=조사표[개체번호])*(BQ$1=조사표[줄기번호])*(BI62=조사표[열매마디]),ROW(조사표[조사일자])-ROW(생육조사!$P$2)+1),1),2),"")</f>
        <v/>
      </c>
      <c r="BM62" s="87" t="str">
        <f t="array" ref="BM62">IFERROR(INDEX(조사표[],SMALL(IF((BN$1=조사표[개체번호])*(BQ$1=조사표[줄기번호])*(BI62=조사표[수확마디]),ROW(조사표[조사일자])-ROW(생육조사!$P$2)+1),1),2),"")</f>
        <v/>
      </c>
      <c r="BN62" s="90"/>
      <c r="BO62" s="90"/>
      <c r="BP62" s="91"/>
      <c r="BQ62" s="91"/>
      <c r="BR62" s="91"/>
      <c r="BS62" s="89">
        <v>60</v>
      </c>
      <c r="BT62" s="87" t="str">
        <f t="array" ref="BT62">IFERROR(INDEX(조사표[],SMALL(IF((BX$1=조사표[개체번호])*(CA$1=조사표[줄기번호])*(BS62=조사표[개화마디]),ROW(조사표[조사일자])-ROW(생육조사!$P$2)+1),1),2),"")</f>
        <v/>
      </c>
      <c r="BU62" s="87" t="str">
        <f t="array" ref="BU62">IFERROR(INDEX(조사표[],SMALL(IF((BX$1=조사표[개체번호])*(CA$1=조사표[줄기번호])*(BS62=조사표[착과마디]),ROW(조사표[조사일자])-ROW(생육조사!$P$2)+1),1),2),"")</f>
        <v/>
      </c>
      <c r="BV62" s="87" t="str">
        <f t="array" ref="BV62">IFERROR(INDEX(조사표[],SMALL(IF((BX$1=조사표[개체번호])*(CA$1=조사표[줄기번호])*(BS62=조사표[열매마디]),ROW(조사표[조사일자])-ROW(생육조사!$P$2)+1),1),2),"")</f>
        <v/>
      </c>
      <c r="BW62" s="87" t="str">
        <f t="array" ref="BW62">IFERROR(INDEX(조사표[],SMALL(IF((BX$1=조사표[개체번호])*(CA$1=조사표[줄기번호])*(BS62=조사표[수확마디]),ROW(조사표[조사일자])-ROW(생육조사!$P$2)+1),1),2),"")</f>
        <v/>
      </c>
      <c r="BX62" s="90"/>
      <c r="BY62" s="90"/>
      <c r="BZ62" s="91"/>
      <c r="CA62" s="91"/>
      <c r="CB62" s="91"/>
      <c r="CC62" s="89">
        <v>60</v>
      </c>
      <c r="CD62" s="87" t="str">
        <f t="array" ref="CD62">IFERROR(INDEX(조사표[],SMALL(IF((CH$1=조사표[개체번호])*(CK$1=조사표[줄기번호])*(CC62=조사표[개화마디]),ROW(조사표[조사일자])-ROW(생육조사!$P$2)+1),1),2),"")</f>
        <v/>
      </c>
      <c r="CE62" s="87" t="str">
        <f t="array" ref="CE62">IFERROR(INDEX(조사표[],SMALL(IF((CH$1=조사표[개체번호])*(CK$1=조사표[줄기번호])*(CC62=조사표[착과마디]),ROW(조사표[조사일자])-ROW(생육조사!$P$2)+1),1),2),"")</f>
        <v/>
      </c>
      <c r="CF62" s="87" t="str">
        <f t="array" ref="CF62">IFERROR(INDEX(조사표[],SMALL(IF((CH$1=조사표[개체번호])*(CK$1=조사표[줄기번호])*(CC62=조사표[열매마디]),ROW(조사표[조사일자])-ROW(생육조사!$P$2)+1),1),2),"")</f>
        <v/>
      </c>
      <c r="CG62" s="87" t="str">
        <f t="array" ref="CG62">IFERROR(INDEX(조사표[],SMALL(IF((CH$1=조사표[개체번호])*(CK$1=조사표[줄기번호])*(CC62=조사표[수확마디]),ROW(조사표[조사일자])-ROW(생육조사!$P$2)+1),1),2),"")</f>
        <v/>
      </c>
      <c r="CH62" s="90"/>
      <c r="CI62" s="90"/>
      <c r="CJ62" s="91"/>
      <c r="CK62" s="91"/>
      <c r="CL62" s="91"/>
      <c r="CM62" s="89">
        <v>60</v>
      </c>
      <c r="CN62" s="87" t="str">
        <f t="array" ref="CN62">IFERROR(INDEX(조사표[],SMALL(IF((CR$1=조사표[개체번호])*(CU$1=조사표[줄기번호])*(CM62=조사표[개화마디]),ROW(조사표[조사일자])-ROW(생육조사!$P$2)+1),1),2),"")</f>
        <v/>
      </c>
      <c r="CO62" s="87" t="str">
        <f t="array" ref="CO62">IFERROR(INDEX(조사표[],SMALL(IF((CR$1=조사표[개체번호])*(CU$1=조사표[줄기번호])*(CM62=조사표[착과마디]),ROW(조사표[조사일자])-ROW(생육조사!$P$2)+1),1),2),"")</f>
        <v/>
      </c>
      <c r="CP62" s="87" t="str">
        <f t="array" ref="CP62">IFERROR(INDEX(조사표[],SMALL(IF((CR$1=조사표[개체번호])*(CU$1=조사표[줄기번호])*(CM62=조사표[열매마디]),ROW(조사표[조사일자])-ROW(생육조사!$P$2)+1),1),2),"")</f>
        <v/>
      </c>
      <c r="CQ62" s="87" t="str">
        <f t="array" ref="CQ62">IFERROR(INDEX(조사표[],SMALL(IF((CR$1=조사표[개체번호])*(CU$1=조사표[줄기번호])*(CM62=조사표[수확마디]),ROW(조사표[조사일자])-ROW(생육조사!$P$2)+1),1),2),"")</f>
        <v/>
      </c>
      <c r="CR62" s="90"/>
      <c r="CS62" s="90"/>
      <c r="CT62" s="91"/>
      <c r="CU62" s="91"/>
      <c r="CV62" s="91"/>
      <c r="CW62" s="89">
        <v>60</v>
      </c>
      <c r="CX62" s="87" t="str">
        <f t="array" ref="CX62">IFERROR(INDEX(조사표[],SMALL(IF((DB$1=조사표[개체번호])*(DE$1=조사표[줄기번호])*(CW62=조사표[개화마디]),ROW(조사표[조사일자])-ROW(생육조사!$P$2)+1),1),2),"")</f>
        <v/>
      </c>
      <c r="CY62" s="87" t="str">
        <f t="array" ref="CY62">IFERROR(INDEX(조사표[],SMALL(IF((DB$1=조사표[개체번호])*(DE$1=조사표[줄기번호])*(CW62=조사표[착과마디]),ROW(조사표[조사일자])-ROW(생육조사!$P$2)+1),1),2),"")</f>
        <v/>
      </c>
      <c r="CZ62" s="87" t="str">
        <f t="array" ref="CZ62">IFERROR(INDEX(조사표[],SMALL(IF((DB$1=조사표[개체번호])*(DE$1=조사표[줄기번호])*(CW62=조사표[열매마디]),ROW(조사표[조사일자])-ROW(생육조사!$P$2)+1),1),2),"")</f>
        <v/>
      </c>
      <c r="DA62" s="87" t="str">
        <f t="array" ref="DA62">IFERROR(INDEX(조사표[],SMALL(IF((DB$1=조사표[개체번호])*(DE$1=조사표[줄기번호])*(CW62=조사표[수확마디]),ROW(조사표[조사일자])-ROW(생육조사!$P$2)+1),1),2),"")</f>
        <v/>
      </c>
      <c r="DB62" s="90"/>
      <c r="DC62" s="90"/>
      <c r="DD62" s="91"/>
      <c r="DE62" s="91"/>
      <c r="DF62" s="91"/>
      <c r="DG62" s="89">
        <v>60</v>
      </c>
      <c r="DH62" s="87" t="str">
        <f t="array" ref="DH62">IFERROR(INDEX(조사표[],SMALL(IF((DL$1=조사표[개체번호])*(DO$1=조사표[줄기번호])*(DG62=조사표[개화마디]),ROW(조사표[조사일자])-ROW(생육조사!$P$2)+1),1),2),"")</f>
        <v/>
      </c>
      <c r="DI62" s="87" t="str">
        <f t="array" ref="DI62">IFERROR(INDEX(조사표[],SMALL(IF((DL$1=조사표[개체번호])*(DO$1=조사표[줄기번호])*(DG62=조사표[착과마디]),ROW(조사표[조사일자])-ROW(생육조사!$P$2)+1),1),2),"")</f>
        <v/>
      </c>
      <c r="DJ62" s="87" t="str">
        <f t="array" ref="DJ62">IFERROR(INDEX(조사표[],SMALL(IF((DL$1=조사표[개체번호])*(DO$1=조사표[줄기번호])*(DG62=조사표[열매마디]),ROW(조사표[조사일자])-ROW(생육조사!$P$2)+1),1),2),"")</f>
        <v/>
      </c>
      <c r="DK62" s="87" t="str">
        <f t="array" ref="DK62">IFERROR(INDEX(조사표[],SMALL(IF((DL$1=조사표[개체번호])*(DO$1=조사표[줄기번호])*(DG62=조사표[수확마디]),ROW(조사표[조사일자])-ROW(생육조사!$P$2)+1),1),2),"")</f>
        <v/>
      </c>
      <c r="DL62" s="90"/>
      <c r="DM62" s="90"/>
      <c r="DN62" s="91"/>
      <c r="DO62" s="91"/>
      <c r="DP62" s="91"/>
      <c r="DQ62" s="89">
        <v>60</v>
      </c>
      <c r="DR62" s="87" t="str">
        <f t="array" ref="DR62">IFERROR(INDEX(조사표[],SMALL(IF((DV$1=조사표[개체번호])*(DY$1=조사표[줄기번호])*(DQ62=조사표[개화마디]),ROW(조사표[조사일자])-ROW(생육조사!$P$2)+1),1),2),"")</f>
        <v/>
      </c>
      <c r="DS62" s="87" t="str">
        <f t="array" ref="DS62">IFERROR(INDEX(조사표[],SMALL(IF((DV$1=조사표[개체번호])*(DY$1=조사표[줄기번호])*(DQ62=조사표[착과마디]),ROW(조사표[조사일자])-ROW(생육조사!$P$2)+1),1),2),"")</f>
        <v/>
      </c>
      <c r="DT62" s="87" t="str">
        <f t="array" ref="DT62">IFERROR(INDEX(조사표[],SMALL(IF((DV$1=조사표[개체번호])*(DY$1=조사표[줄기번호])*(DQ62=조사표[열매마디]),ROW(조사표[조사일자])-ROW(생육조사!$P$2)+1),1),2),"")</f>
        <v/>
      </c>
      <c r="DU62" s="87" t="str">
        <f t="array" ref="DU62">IFERROR(INDEX(조사표[],SMALL(IF((DV$1=조사표[개체번호])*(DY$1=조사표[줄기번호])*(DQ62=조사표[수확마디]),ROW(조사표[조사일자])-ROW(생육조사!$P$2)+1),1),2),"")</f>
        <v/>
      </c>
      <c r="DV62" s="90"/>
      <c r="DW62" s="90"/>
      <c r="DX62" s="91"/>
      <c r="DY62" s="91"/>
      <c r="DZ62" s="91"/>
      <c r="EA62" s="89">
        <v>60</v>
      </c>
      <c r="EB62" s="87" t="str">
        <f t="array" ref="EB62">IFERROR(INDEX(조사표[],SMALL(IF((EF$1=조사표[개체번호])*(EI$1=조사표[줄기번호])*(EA62=조사표[개화마디]),ROW(조사표[조사일자])-ROW(생육조사!$P$2)+1),1),2),"")</f>
        <v/>
      </c>
      <c r="EC62" s="87" t="str">
        <f t="array" ref="EC62">IFERROR(INDEX(조사표[],SMALL(IF((EF$1=조사표[개체번호])*(EI$1=조사표[줄기번호])*(EA62=조사표[착과마디]),ROW(조사표[조사일자])-ROW(생육조사!$P$2)+1),1),2),"")</f>
        <v/>
      </c>
      <c r="ED62" s="87" t="str">
        <f t="array" ref="ED62">IFERROR(INDEX(조사표[],SMALL(IF((EF$1=조사표[개체번호])*(EI$1=조사표[줄기번호])*(EA62=조사표[열매마디]),ROW(조사표[조사일자])-ROW(생육조사!$P$2)+1),1),2),"")</f>
        <v/>
      </c>
      <c r="EE62" s="87" t="str">
        <f t="array" ref="EE62">IFERROR(INDEX(조사표[],SMALL(IF((EF$1=조사표[개체번호])*(EI$1=조사표[줄기번호])*(EA62=조사표[수확마디]),ROW(조사표[조사일자])-ROW(생육조사!$P$2)+1),1),2),"")</f>
        <v/>
      </c>
      <c r="EF62" s="90"/>
      <c r="EG62" s="90"/>
      <c r="EH62" s="91"/>
      <c r="EI62" s="91"/>
      <c r="EJ62" s="91"/>
      <c r="EK62" s="89">
        <v>60</v>
      </c>
      <c r="EL62" s="87" t="str">
        <f t="array" ref="EL62">IFERROR(INDEX(조사표[],SMALL(IF((EP$1=조사표[개체번호])*(ES$1=조사표[줄기번호])*(EK62=조사표[개화마디]),ROW(조사표[조사일자])-ROW(생육조사!$P$2)+1),1),2),"")</f>
        <v/>
      </c>
      <c r="EM62" s="87" t="str">
        <f t="array" ref="EM62">IFERROR(INDEX(조사표[],SMALL(IF((EP$1=조사표[개체번호])*(ES$1=조사표[줄기번호])*(EK62=조사표[착과마디]),ROW(조사표[조사일자])-ROW(생육조사!$P$2)+1),1),2),"")</f>
        <v/>
      </c>
      <c r="EN62" s="87" t="str">
        <f t="array" ref="EN62">IFERROR(INDEX(조사표[],SMALL(IF((EP$1=조사표[개체번호])*(ES$1=조사표[줄기번호])*(EK62=조사표[열매마디]),ROW(조사표[조사일자])-ROW(생육조사!$P$2)+1),1),2),"")</f>
        <v/>
      </c>
      <c r="EO62" s="87" t="str">
        <f t="array" ref="EO62">IFERROR(INDEX(조사표[],SMALL(IF((EP$1=조사표[개체번호])*(ES$1=조사표[줄기번호])*(EK62=조사표[수확마디]),ROW(조사표[조사일자])-ROW(생육조사!$P$2)+1),1),2),"")</f>
        <v/>
      </c>
      <c r="EP62" s="90"/>
      <c r="EQ62" s="90"/>
      <c r="ER62" s="91"/>
      <c r="ES62" s="91"/>
      <c r="ET62" s="91"/>
      <c r="EU62" s="89">
        <v>60</v>
      </c>
      <c r="EV62" s="87" t="str">
        <f t="array" ref="EV62">IFERROR(INDEX(조사표[],SMALL(IF((EZ$1=조사표[개체번호])*(FC$1=조사표[줄기번호])*(EU62=조사표[개화마디]),ROW(조사표[조사일자])-ROW(생육조사!$P$2)+1),1),2),"")</f>
        <v/>
      </c>
      <c r="EW62" s="87" t="str">
        <f t="array" ref="EW62">IFERROR(INDEX(조사표[],SMALL(IF((EZ$1=조사표[개체번호])*(FC$1=조사표[줄기번호])*(EU62=조사표[착과마디]),ROW(조사표[조사일자])-ROW(생육조사!$P$2)+1),1),2),"")</f>
        <v/>
      </c>
      <c r="EX62" s="87" t="str">
        <f t="array" ref="EX62">IFERROR(INDEX(조사표[],SMALL(IF((EZ$1=조사표[개체번호])*(FC$1=조사표[줄기번호])*(EU62=조사표[열매마디]),ROW(조사표[조사일자])-ROW(생육조사!$P$2)+1),1),2),"")</f>
        <v/>
      </c>
      <c r="EY62" s="87" t="str">
        <f t="array" ref="EY62">IFERROR(INDEX(조사표[],SMALL(IF((EZ$1=조사표[개체번호])*(FC$1=조사표[줄기번호])*(EU62=조사표[수확마디]),ROW(조사표[조사일자])-ROW(생육조사!$P$2)+1),1),2),"")</f>
        <v/>
      </c>
      <c r="EZ62" s="90"/>
      <c r="FA62" s="90"/>
      <c r="FB62" s="91"/>
      <c r="FC62" s="91"/>
      <c r="FD62" s="91"/>
      <c r="FE62" s="89">
        <v>60</v>
      </c>
      <c r="FF62" s="87" t="str">
        <f t="array" ref="FF62">IFERROR(INDEX(조사표[],SMALL(IF((FJ$1=조사표[개체번호])*(FM$1=조사표[줄기번호])*(FE62=조사표[개화마디]),ROW(조사표[조사일자])-ROW(생육조사!$P$2)+1),1),2),"")</f>
        <v/>
      </c>
      <c r="FG62" s="87" t="str">
        <f t="array" ref="FG62">IFERROR(INDEX(조사표[],SMALL(IF((FJ$1=조사표[개체번호])*(FM$1=조사표[줄기번호])*(FE62=조사표[착과마디]),ROW(조사표[조사일자])-ROW(생육조사!$P$2)+1),1),2),"")</f>
        <v/>
      </c>
      <c r="FH62" s="87" t="str">
        <f t="array" ref="FH62">IFERROR(INDEX(조사표[],SMALL(IF((FJ$1=조사표[개체번호])*(FM$1=조사표[줄기번호])*(FE62=조사표[열매마디]),ROW(조사표[조사일자])-ROW(생육조사!$P$2)+1),1),2),"")</f>
        <v/>
      </c>
      <c r="FI62" s="87" t="str">
        <f t="array" ref="FI62">IFERROR(INDEX(조사표[],SMALL(IF((FJ$1=조사표[개체번호])*(FM$1=조사표[줄기번호])*(FE62=조사표[수확마디]),ROW(조사표[조사일자])-ROW(생육조사!$P$2)+1),1),2),"")</f>
        <v/>
      </c>
      <c r="FJ62" s="90"/>
      <c r="FK62" s="90"/>
      <c r="FL62" s="91"/>
      <c r="FM62" s="91"/>
      <c r="FN62" s="91"/>
      <c r="FO62" s="89">
        <v>60</v>
      </c>
      <c r="FP62" s="87" t="str">
        <f t="array" ref="FP62">IFERROR(INDEX(조사표[],SMALL(IF((FT$1=조사표[개체번호])*(FW$1=조사표[줄기번호])*(FO62=조사표[개화마디]),ROW(조사표[조사일자])-ROW(생육조사!$P$2)+1),1),2),"")</f>
        <v/>
      </c>
      <c r="FQ62" s="87" t="str">
        <f t="array" ref="FQ62">IFERROR(INDEX(조사표[],SMALL(IF((FT$1=조사표[개체번호])*(FW$1=조사표[줄기번호])*(FO62=조사표[착과마디]),ROW(조사표[조사일자])-ROW(생육조사!$P$2)+1),1),2),"")</f>
        <v/>
      </c>
      <c r="FR62" s="87" t="str">
        <f t="array" ref="FR62">IFERROR(INDEX(조사표[],SMALL(IF((FT$1=조사표[개체번호])*(FW$1=조사표[줄기번호])*(FO62=조사표[열매마디]),ROW(조사표[조사일자])-ROW(생육조사!$P$2)+1),1),2),"")</f>
        <v/>
      </c>
      <c r="FS62" s="87" t="str">
        <f t="array" ref="FS62">IFERROR(INDEX(조사표[],SMALL(IF((FT$1=조사표[개체번호])*(FW$1=조사표[줄기번호])*(FO62=조사표[수확마디]),ROW(조사표[조사일자])-ROW(생육조사!$P$2)+1),1),2),"")</f>
        <v/>
      </c>
      <c r="FT62" s="90"/>
      <c r="FU62" s="90"/>
      <c r="FV62" s="91"/>
      <c r="FW62" s="91"/>
      <c r="FX62" s="91"/>
      <c r="FY62" s="89">
        <v>60</v>
      </c>
      <c r="FZ62" s="87" t="str">
        <f t="array" ref="FZ62">IFERROR(INDEX(조사표[],SMALL(IF((GD$1=조사표[개체번호])*(GG$1=조사표[줄기번호])*(FY62=조사표[개화마디]),ROW(조사표[조사일자])-ROW(생육조사!$P$2)+1),1),2),"")</f>
        <v/>
      </c>
      <c r="GA62" s="87" t="str">
        <f t="array" ref="GA62">IFERROR(INDEX(조사표[],SMALL(IF((GD$1=조사표[개체번호])*(GG$1=조사표[줄기번호])*(FY62=조사표[착과마디]),ROW(조사표[조사일자])-ROW(생육조사!$P$2)+1),1),2),"")</f>
        <v/>
      </c>
      <c r="GB62" s="87" t="str">
        <f t="array" ref="GB62">IFERROR(INDEX(조사표[],SMALL(IF((GD$1=조사표[개체번호])*(GG$1=조사표[줄기번호])*(FY62=조사표[열매마디]),ROW(조사표[조사일자])-ROW(생육조사!$P$2)+1),1),2),"")</f>
        <v/>
      </c>
      <c r="GC62" s="87" t="str">
        <f t="array" ref="GC62">IFERROR(INDEX(조사표[],SMALL(IF((GD$1=조사표[개체번호])*(GG$1=조사표[줄기번호])*(FY62=조사표[수확마디]),ROW(조사표[조사일자])-ROW(생육조사!$P$2)+1),1),2),"")</f>
        <v/>
      </c>
      <c r="GD62" s="90"/>
      <c r="GE62" s="90"/>
      <c r="GF62" s="91"/>
      <c r="GG62" s="91"/>
      <c r="GH62" s="91"/>
      <c r="GI62" s="89">
        <v>60</v>
      </c>
      <c r="GJ62" s="87" t="str">
        <f t="array" ref="GJ62">IFERROR(INDEX(조사표[],SMALL(IF((GN$1=조사표[개체번호])*(GQ$1=조사표[줄기번호])*(GI62=조사표[개화마디]),ROW(조사표[조사일자])-ROW(생육조사!$P$2)+1),1),2),"")</f>
        <v/>
      </c>
      <c r="GK62" s="87" t="str">
        <f t="array" ref="GK62">IFERROR(INDEX(조사표[],SMALL(IF((GN$1=조사표[개체번호])*(GQ$1=조사표[줄기번호])*(GI62=조사표[착과마디]),ROW(조사표[조사일자])-ROW(생육조사!$P$2)+1),1),2),"")</f>
        <v/>
      </c>
      <c r="GL62" s="87" t="str">
        <f t="array" ref="GL62">IFERROR(INDEX(조사표[],SMALL(IF((GN$1=조사표[개체번호])*(GQ$1=조사표[줄기번호])*(GI62=조사표[열매마디]),ROW(조사표[조사일자])-ROW(생육조사!$P$2)+1),1),2),"")</f>
        <v/>
      </c>
      <c r="GM62" s="87" t="str">
        <f t="array" ref="GM62">IFERROR(INDEX(조사표[],SMALL(IF((GN$1=조사표[개체번호])*(GQ$1=조사표[줄기번호])*(GI62=조사표[수확마디]),ROW(조사표[조사일자])-ROW(생육조사!$P$2)+1),1),2),"")</f>
        <v/>
      </c>
      <c r="GN62" s="90"/>
      <c r="GO62" s="90"/>
      <c r="GP62" s="91"/>
      <c r="GQ62" s="91"/>
      <c r="GR62" s="91"/>
      <c r="GS62" s="89">
        <v>60</v>
      </c>
      <c r="GT62" s="87" t="str">
        <f t="array" ref="GT62">IFERROR(INDEX(조사표[],SMALL(IF((GX$1=조사표[개체번호])*(HA$1=조사표[줄기번호])*(GS62=조사표[개화마디]),ROW(조사표[조사일자])-ROW(생육조사!$P$2)+1),1),2),"")</f>
        <v/>
      </c>
      <c r="GU62" s="87" t="str">
        <f t="array" ref="GU62">IFERROR(INDEX(조사표[],SMALL(IF((GX$1=조사표[개체번호])*(HA$1=조사표[줄기번호])*(GS62=조사표[착과마디]),ROW(조사표[조사일자])-ROW(생육조사!$P$2)+1),1),2),"")</f>
        <v/>
      </c>
      <c r="GV62" s="87" t="str">
        <f t="array" ref="GV62">IFERROR(INDEX(조사표[],SMALL(IF((GX$1=조사표[개체번호])*(HA$1=조사표[줄기번호])*(GS62=조사표[열매마디]),ROW(조사표[조사일자])-ROW(생육조사!$P$2)+1),1),2),"")</f>
        <v/>
      </c>
      <c r="GW62" s="87" t="str">
        <f t="array" ref="GW62">IFERROR(INDEX(조사표[],SMALL(IF((GX$1=조사표[개체번호])*(HA$1=조사표[줄기번호])*(GS62=조사표[수확마디]),ROW(조사표[조사일자])-ROW(생육조사!$P$2)+1),1),2),"")</f>
        <v/>
      </c>
      <c r="GX62" s="90"/>
      <c r="GY62" s="90"/>
      <c r="GZ62" s="91"/>
      <c r="HA62" s="91"/>
      <c r="HB62" s="91"/>
      <c r="HC62" s="89">
        <v>60</v>
      </c>
      <c r="HD62" s="87" t="str">
        <f t="array" ref="HD62">IFERROR(INDEX(조사표[],SMALL(IF((HH$1=조사표[개체번호])*(HK$1=조사표[줄기번호])*(HC62=조사표[개화마디]),ROW(조사표[조사일자])-ROW(생육조사!$P$2)+1),1),2),"")</f>
        <v/>
      </c>
      <c r="HE62" s="87" t="str">
        <f t="array" ref="HE62">IFERROR(INDEX(조사표[],SMALL(IF((HH$1=조사표[개체번호])*(HK$1=조사표[줄기번호])*(HC62=조사표[착과마디]),ROW(조사표[조사일자])-ROW(생육조사!$P$2)+1),1),2),"")</f>
        <v/>
      </c>
      <c r="HF62" s="87" t="str">
        <f t="array" ref="HF62">IFERROR(INDEX(조사표[],SMALL(IF((HH$1=조사표[개체번호])*(HK$1=조사표[줄기번호])*(HC62=조사표[열매마디]),ROW(조사표[조사일자])-ROW(생육조사!$P$2)+1),1),2),"")</f>
        <v/>
      </c>
      <c r="HG62" s="87" t="str">
        <f t="array" ref="HG62">IFERROR(INDEX(조사표[],SMALL(IF((HH$1=조사표[개체번호])*(HK$1=조사표[줄기번호])*(HC62=조사표[수확마디]),ROW(조사표[조사일자])-ROW(생육조사!$P$2)+1),1),2),"")</f>
        <v/>
      </c>
      <c r="HH62" s="90"/>
      <c r="HI62" s="90"/>
      <c r="HJ62" s="91"/>
      <c r="HK62" s="91"/>
      <c r="HL62" s="91"/>
      <c r="HM62" s="89">
        <v>60</v>
      </c>
      <c r="HN62" s="87" t="str">
        <f t="array" ref="HN62">IFERROR(INDEX(조사표[],SMALL(IF((HR$1=조사표[개체번호])*(HU$1=조사표[줄기번호])*(HM62=조사표[개화마디]),ROW(조사표[조사일자])-ROW(생육조사!$P$2)+1),1),2),"")</f>
        <v/>
      </c>
      <c r="HO62" s="87" t="str">
        <f t="array" ref="HO62">IFERROR(INDEX(조사표[],SMALL(IF((HR$1=조사표[개체번호])*(HU$1=조사표[줄기번호])*(HM62=조사표[착과마디]),ROW(조사표[조사일자])-ROW(생육조사!$P$2)+1),1),2),"")</f>
        <v/>
      </c>
      <c r="HP62" s="87" t="str">
        <f t="array" ref="HP62">IFERROR(INDEX(조사표[],SMALL(IF((HR$1=조사표[개체번호])*(HU$1=조사표[줄기번호])*(HM62=조사표[열매마디]),ROW(조사표[조사일자])-ROW(생육조사!$P$2)+1),1),2),"")</f>
        <v/>
      </c>
      <c r="HQ62" s="87" t="str">
        <f t="array" ref="HQ62">IFERROR(INDEX(조사표[],SMALL(IF((HR$1=조사표[개체번호])*(HU$1=조사표[줄기번호])*(HM62=조사표[수확마디]),ROW(조사표[조사일자])-ROW(생육조사!$P$2)+1),1),2),"")</f>
        <v/>
      </c>
      <c r="HR62" s="90"/>
      <c r="HS62" s="90"/>
      <c r="HT62" s="91"/>
      <c r="HU62" s="91"/>
      <c r="HV62" s="91"/>
      <c r="HW62" s="89">
        <v>60</v>
      </c>
      <c r="HX62" s="87" t="str">
        <f t="array" ref="HX62">IFERROR(INDEX(조사표[],SMALL(IF((IB$1=조사표[개체번호])*(IE$1=조사표[줄기번호])*(HW62=조사표[개화마디]),ROW(조사표[조사일자])-ROW(생육조사!$P$2)+1),1),2),"")</f>
        <v/>
      </c>
      <c r="HY62" s="87" t="str">
        <f t="array" ref="HY62">IFERROR(INDEX(조사표[],SMALL(IF((IB$1=조사표[개체번호])*(IE$1=조사표[줄기번호])*(HW62=조사표[착과마디]),ROW(조사표[조사일자])-ROW(생육조사!$P$2)+1),1),2),"")</f>
        <v/>
      </c>
      <c r="HZ62" s="87" t="str">
        <f t="array" ref="HZ62">IFERROR(INDEX(조사표[],SMALL(IF((IB$1=조사표[개체번호])*(IE$1=조사표[줄기번호])*(HW62=조사표[열매마디]),ROW(조사표[조사일자])-ROW(생육조사!$P$2)+1),1),2),"")</f>
        <v/>
      </c>
      <c r="IA62" s="87" t="str">
        <f t="array" ref="IA62">IFERROR(INDEX(조사표[],SMALL(IF((IB$1=조사표[개체번호])*(IE$1=조사표[줄기번호])*(HW62=조사표[수확마디]),ROW(조사표[조사일자])-ROW(생육조사!$P$2)+1),1),2),"")</f>
        <v/>
      </c>
      <c r="IB62" s="90"/>
      <c r="IC62" s="90"/>
      <c r="ID62" s="91"/>
      <c r="IE62" s="91"/>
      <c r="IF62" s="91"/>
      <c r="IG62" s="89">
        <v>60</v>
      </c>
      <c r="IH62" s="87" t="str">
        <f t="array" ref="IH62">IFERROR(INDEX(조사표[],SMALL(IF((IL$1=조사표[개체번호])*(IO$1=조사표[줄기번호])*(IG62=조사표[개화마디]),ROW(조사표[조사일자])-ROW(생육조사!$P$2)+1),1),2),"")</f>
        <v/>
      </c>
      <c r="II62" s="87" t="str">
        <f t="array" ref="II62">IFERROR(INDEX(조사표[],SMALL(IF((IL$1=조사표[개체번호])*(IO$1=조사표[줄기번호])*(IG62=조사표[착과마디]),ROW(조사표[조사일자])-ROW(생육조사!$P$2)+1),1),2),"")</f>
        <v/>
      </c>
      <c r="IJ62" s="87" t="str">
        <f t="array" ref="IJ62">IFERROR(INDEX(조사표[],SMALL(IF((IL$1=조사표[개체번호])*(IO$1=조사표[줄기번호])*(IG62=조사표[열매마디]),ROW(조사표[조사일자])-ROW(생육조사!$P$2)+1),1),2),"")</f>
        <v/>
      </c>
      <c r="IK62" s="87" t="str">
        <f t="array" ref="IK62">IFERROR(INDEX(조사표[],SMALL(IF((IL$1=조사표[개체번호])*(IO$1=조사표[줄기번호])*(IG62=조사표[수확마디]),ROW(조사표[조사일자])-ROW(생육조사!$P$2)+1),1),2),"")</f>
        <v/>
      </c>
      <c r="IL62" s="90"/>
      <c r="IM62" s="90"/>
      <c r="IN62" s="91"/>
      <c r="IO62" s="91"/>
      <c r="IP62" s="91"/>
      <c r="IQ62" s="89">
        <v>60</v>
      </c>
      <c r="IR62" s="87" t="str">
        <f t="array" ref="IR62">IFERROR(INDEX(조사표[],SMALL(IF((IV$1=조사표[개체번호])*(IY$1=조사표[줄기번호])*(IQ62=조사표[개화마디]),ROW(조사표[조사일자])-ROW(생육조사!$P$2)+1),1),2),"")</f>
        <v/>
      </c>
      <c r="IS62" s="87" t="str">
        <f t="array" ref="IS62">IFERROR(INDEX(조사표[],SMALL(IF((IV$1=조사표[개체번호])*(IY$1=조사표[줄기번호])*(IQ62=조사표[착과마디]),ROW(조사표[조사일자])-ROW(생육조사!$P$2)+1),1),2),"")</f>
        <v/>
      </c>
      <c r="IT62" s="87" t="str">
        <f t="array" ref="IT62">IFERROR(INDEX(조사표[],SMALL(IF((IV$1=조사표[개체번호])*(IY$1=조사표[줄기번호])*(IQ62=조사표[열매마디]),ROW(조사표[조사일자])-ROW(생육조사!$P$2)+1),1),2),"")</f>
        <v/>
      </c>
      <c r="IU62" s="87" t="str">
        <f t="array" ref="IU62">IFERROR(INDEX(조사표[],SMALL(IF((IV$1=조사표[개체번호])*(IY$1=조사표[줄기번호])*(IQ62=조사표[수확마디]),ROW(조사표[조사일자])-ROW(생육조사!$P$2)+1),1),2),"")</f>
        <v/>
      </c>
      <c r="IV62" s="90"/>
      <c r="IW62" s="90"/>
      <c r="IX62" s="91"/>
      <c r="IY62" s="91"/>
      <c r="IZ62" s="91"/>
      <c r="JA62" s="89">
        <v>60</v>
      </c>
      <c r="JB62" s="87" t="str">
        <f t="array" ref="JB62">IFERROR(INDEX(조사표[],SMALL(IF((JF$1=조사표[개체번호])*(JI$1=조사표[줄기번호])*(JA62=조사표[개화마디]),ROW(조사표[조사일자])-ROW(생육조사!$P$2)+1),1),2),"")</f>
        <v/>
      </c>
      <c r="JC62" s="87" t="str">
        <f t="array" ref="JC62">IFERROR(INDEX(조사표[],SMALL(IF((JF$1=조사표[개체번호])*(JI$1=조사표[줄기번호])*(JA62=조사표[착과마디]),ROW(조사표[조사일자])-ROW(생육조사!$P$2)+1),1),2),"")</f>
        <v/>
      </c>
      <c r="JD62" s="87" t="str">
        <f t="array" ref="JD62">IFERROR(INDEX(조사표[],SMALL(IF((JF$1=조사표[개체번호])*(JI$1=조사표[줄기번호])*(JA62=조사표[열매마디]),ROW(조사표[조사일자])-ROW(생육조사!$P$2)+1),1),2),"")</f>
        <v/>
      </c>
      <c r="JE62" s="87" t="str">
        <f t="array" ref="JE62">IFERROR(INDEX(조사표[],SMALL(IF((JF$1=조사표[개체번호])*(JI$1=조사표[줄기번호])*(JA62=조사표[수확마디]),ROW(조사표[조사일자])-ROW(생육조사!$P$2)+1),1),2),"")</f>
        <v/>
      </c>
      <c r="JF62" s="90"/>
      <c r="JG62" s="90"/>
      <c r="JH62" s="91"/>
      <c r="JI62" s="91"/>
      <c r="JJ62" s="91"/>
      <c r="JK62" s="89">
        <v>60</v>
      </c>
      <c r="JL62" s="87" t="str">
        <f t="array" ref="JL62">IFERROR(INDEX(조사표[],SMALL(IF((JP$1=조사표[개체번호])*(JS$1=조사표[줄기번호])*(JK62=조사표[개화마디]),ROW(조사표[조사일자])-ROW(생육조사!$P$2)+1),1),2),"")</f>
        <v/>
      </c>
      <c r="JM62" s="87" t="str">
        <f t="array" ref="JM62">IFERROR(INDEX(조사표[],SMALL(IF((JP$1=조사표[개체번호])*(JS$1=조사표[줄기번호])*(JK62=조사표[착과마디]),ROW(조사표[조사일자])-ROW(생육조사!$P$2)+1),1),2),"")</f>
        <v/>
      </c>
      <c r="JN62" s="87" t="str">
        <f t="array" ref="JN62">IFERROR(INDEX(조사표[],SMALL(IF((JP$1=조사표[개체번호])*(JS$1=조사표[줄기번호])*(JK62=조사표[열매마디]),ROW(조사표[조사일자])-ROW(생육조사!$P$2)+1),1),2),"")</f>
        <v/>
      </c>
      <c r="JO62" s="87" t="str">
        <f t="array" ref="JO62">IFERROR(INDEX(조사표[],SMALL(IF((JP$1=조사표[개체번호])*(JS$1=조사표[줄기번호])*(JK62=조사표[수확마디]),ROW(조사표[조사일자])-ROW(생육조사!$P$2)+1),1),2),"")</f>
        <v/>
      </c>
      <c r="JP62" s="90"/>
      <c r="JQ62" s="90"/>
      <c r="JR62" s="91"/>
      <c r="JS62" s="91"/>
      <c r="JT62" s="91"/>
      <c r="JU62" s="89">
        <v>60</v>
      </c>
      <c r="JV62" s="87" t="str">
        <f t="array" ref="JV62">IFERROR(INDEX(조사표[],SMALL(IF((JZ$1=조사표[개체번호])*(KC$1=조사표[줄기번호])*(JU62=조사표[개화마디]),ROW(조사표[조사일자])-ROW(생육조사!$P$2)+1),1),2),"")</f>
        <v/>
      </c>
      <c r="JW62" s="87" t="str">
        <f t="array" ref="JW62">IFERROR(INDEX(조사표[],SMALL(IF((JZ$1=조사표[개체번호])*(KC$1=조사표[줄기번호])*(JU62=조사표[착과마디]),ROW(조사표[조사일자])-ROW(생육조사!$P$2)+1),1),2),"")</f>
        <v/>
      </c>
      <c r="JX62" s="87" t="str">
        <f t="array" ref="JX62">IFERROR(INDEX(조사표[],SMALL(IF((JZ$1=조사표[개체번호])*(KC$1=조사표[줄기번호])*(JU62=조사표[열매마디]),ROW(조사표[조사일자])-ROW(생육조사!$P$2)+1),1),2),"")</f>
        <v/>
      </c>
      <c r="JY62" s="87" t="str">
        <f t="array" ref="JY62">IFERROR(INDEX(조사표[],SMALL(IF((JZ$1=조사표[개체번호])*(KC$1=조사표[줄기번호])*(JU62=조사표[수확마디]),ROW(조사표[조사일자])-ROW(생육조사!$P$2)+1),1),2),"")</f>
        <v/>
      </c>
      <c r="JZ62" s="90"/>
      <c r="KA62" s="90"/>
      <c r="KB62" s="91"/>
      <c r="KC62" s="91"/>
      <c r="KD62" s="91"/>
      <c r="KE62" s="89">
        <v>60</v>
      </c>
      <c r="KF62" s="87" t="str">
        <f t="array" ref="KF62">IFERROR(INDEX(조사표[],SMALL(IF((KJ$1=조사표[개체번호])*(KM$1=조사표[줄기번호])*(KE62=조사표[개화마디]),ROW(조사표[조사일자])-ROW(생육조사!$P$2)+1),1),2),"")</f>
        <v/>
      </c>
      <c r="KG62" s="87" t="str">
        <f t="array" ref="KG62">IFERROR(INDEX(조사표[],SMALL(IF((KJ$1=조사표[개체번호])*(KM$1=조사표[줄기번호])*(KE62=조사표[착과마디]),ROW(조사표[조사일자])-ROW(생육조사!$P$2)+1),1),2),"")</f>
        <v/>
      </c>
      <c r="KH62" s="87" t="str">
        <f t="array" ref="KH62">IFERROR(INDEX(조사표[],SMALL(IF((KJ$1=조사표[개체번호])*(KM$1=조사표[줄기번호])*(KE62=조사표[열매마디]),ROW(조사표[조사일자])-ROW(생육조사!$P$2)+1),1),2),"")</f>
        <v/>
      </c>
      <c r="KI62" s="87" t="str">
        <f t="array" ref="KI62">IFERROR(INDEX(조사표[],SMALL(IF((KJ$1=조사표[개체번호])*(KM$1=조사표[줄기번호])*(KE62=조사표[수확마디]),ROW(조사표[조사일자])-ROW(생육조사!$P$2)+1),1),2),"")</f>
        <v/>
      </c>
      <c r="KJ62" s="90"/>
      <c r="KK62" s="90"/>
      <c r="KL62" s="91"/>
      <c r="KM62" s="91"/>
      <c r="KN62" s="91"/>
    </row>
  </sheetData>
  <mergeCells count="90">
    <mergeCell ref="KM1:KN1"/>
    <mergeCell ref="JA1:JC1"/>
    <mergeCell ref="JF1:JG1"/>
    <mergeCell ref="JI1:JJ1"/>
    <mergeCell ref="JK1:JM1"/>
    <mergeCell ref="JP1:JQ1"/>
    <mergeCell ref="JS1:JT1"/>
    <mergeCell ref="JU1:JW1"/>
    <mergeCell ref="JZ1:KA1"/>
    <mergeCell ref="KC1:KD1"/>
    <mergeCell ref="KE1:KG1"/>
    <mergeCell ref="KJ1:KK1"/>
    <mergeCell ref="IY1:IZ1"/>
    <mergeCell ref="HM1:HO1"/>
    <mergeCell ref="HR1:HS1"/>
    <mergeCell ref="HU1:HV1"/>
    <mergeCell ref="HW1:HY1"/>
    <mergeCell ref="IB1:IC1"/>
    <mergeCell ref="IE1:IF1"/>
    <mergeCell ref="IG1:II1"/>
    <mergeCell ref="IL1:IM1"/>
    <mergeCell ref="IO1:IP1"/>
    <mergeCell ref="IQ1:IS1"/>
    <mergeCell ref="IV1:IW1"/>
    <mergeCell ref="HK1:HL1"/>
    <mergeCell ref="FY1:GA1"/>
    <mergeCell ref="GD1:GE1"/>
    <mergeCell ref="GG1:GH1"/>
    <mergeCell ref="GI1:GK1"/>
    <mergeCell ref="GN1:GO1"/>
    <mergeCell ref="GQ1:GR1"/>
    <mergeCell ref="GS1:GU1"/>
    <mergeCell ref="GX1:GY1"/>
    <mergeCell ref="HA1:HB1"/>
    <mergeCell ref="HC1:HE1"/>
    <mergeCell ref="HH1:HI1"/>
    <mergeCell ref="FW1:FX1"/>
    <mergeCell ref="EK1:EM1"/>
    <mergeCell ref="EP1:EQ1"/>
    <mergeCell ref="ES1:ET1"/>
    <mergeCell ref="EU1:EW1"/>
    <mergeCell ref="EZ1:FA1"/>
    <mergeCell ref="FC1:FD1"/>
    <mergeCell ref="FE1:FG1"/>
    <mergeCell ref="FJ1:FK1"/>
    <mergeCell ref="FM1:FN1"/>
    <mergeCell ref="FO1:FQ1"/>
    <mergeCell ref="FT1:FU1"/>
    <mergeCell ref="EI1:EJ1"/>
    <mergeCell ref="CW1:CY1"/>
    <mergeCell ref="DB1:DC1"/>
    <mergeCell ref="DE1:DF1"/>
    <mergeCell ref="DG1:DI1"/>
    <mergeCell ref="DL1:DM1"/>
    <mergeCell ref="DO1:DP1"/>
    <mergeCell ref="DQ1:DS1"/>
    <mergeCell ref="DV1:DW1"/>
    <mergeCell ref="DY1:DZ1"/>
    <mergeCell ref="EA1:EC1"/>
    <mergeCell ref="EF1:EG1"/>
    <mergeCell ref="CU1:CV1"/>
    <mergeCell ref="BI1:BK1"/>
    <mergeCell ref="BN1:BO1"/>
    <mergeCell ref="BQ1:BR1"/>
    <mergeCell ref="BS1:BU1"/>
    <mergeCell ref="BX1:BY1"/>
    <mergeCell ref="CA1:CB1"/>
    <mergeCell ref="CC1:CE1"/>
    <mergeCell ref="CH1:CI1"/>
    <mergeCell ref="CK1:CL1"/>
    <mergeCell ref="CM1:CO1"/>
    <mergeCell ref="CR1:CS1"/>
    <mergeCell ref="BG1:BH1"/>
    <mergeCell ref="U1:W1"/>
    <mergeCell ref="Z1:AA1"/>
    <mergeCell ref="AC1:AD1"/>
    <mergeCell ref="AE1:AG1"/>
    <mergeCell ref="AJ1:AK1"/>
    <mergeCell ref="AM1:AN1"/>
    <mergeCell ref="AO1:AQ1"/>
    <mergeCell ref="AT1:AU1"/>
    <mergeCell ref="AW1:AX1"/>
    <mergeCell ref="AY1:BA1"/>
    <mergeCell ref="BD1:BE1"/>
    <mergeCell ref="S1:T1"/>
    <mergeCell ref="A1:C1"/>
    <mergeCell ref="F1:G1"/>
    <mergeCell ref="I1:J1"/>
    <mergeCell ref="K1:M1"/>
    <mergeCell ref="P1:Q1"/>
  </mergeCells>
  <phoneticPr fontId="1" type="noConversion"/>
  <conditionalFormatting sqref="A3:J62">
    <cfRule type="expression" dxfId="163" priority="147">
      <formula>$E3&lt;&gt;""</formula>
    </cfRule>
    <cfRule type="expression" dxfId="162" priority="148">
      <formula>OR($F3&gt;0,$G3&gt;0)</formula>
    </cfRule>
  </conditionalFormatting>
  <conditionalFormatting sqref="K3:P3 R3:T3 K4:T62">
    <cfRule type="expression" dxfId="161" priority="149">
      <formula>$O3&lt;&gt;""</formula>
    </cfRule>
    <cfRule type="expression" dxfId="160" priority="150">
      <formula>OR($P3&gt;0,$Q3&gt;0)</formula>
    </cfRule>
  </conditionalFormatting>
  <conditionalFormatting sqref="U4:AD4 U3:Z3 AB3:AD3 U6:AD62 U5 W5:AD5">
    <cfRule type="expression" dxfId="159" priority="151">
      <formula>$Y3&lt;&gt;""</formula>
    </cfRule>
    <cfRule type="expression" dxfId="158" priority="152">
      <formula>OR($Z3&gt;0,$AA3&gt;0)</formula>
    </cfRule>
  </conditionalFormatting>
  <conditionalFormatting sqref="AE5:AN62 AE3:AJ3 AL3:AN3 AE4 AG4:AN4">
    <cfRule type="expression" dxfId="157" priority="153">
      <formula>$AI3&lt;&gt;""</formula>
    </cfRule>
    <cfRule type="expression" dxfId="156" priority="154">
      <formula>OR($AJ3&gt;0,$AK3&gt;0)</formula>
    </cfRule>
  </conditionalFormatting>
  <conditionalFormatting sqref="BI5:BR62 BI3:BN3 BP3:BR3 BI4 BK4:BR4">
    <cfRule type="expression" dxfId="155" priority="155">
      <formula>$BM3&lt;&gt;""</formula>
    </cfRule>
    <cfRule type="expression" dxfId="154" priority="156">
      <formula>OR($BN3&gt;0,$BO3&gt;0)</formula>
    </cfRule>
  </conditionalFormatting>
  <conditionalFormatting sqref="BS5:CB62 BS3:BX3 BZ3:CB3 BS4 BU4:CB4">
    <cfRule type="expression" dxfId="153" priority="157">
      <formula>$BW3&lt;&gt;""</formula>
    </cfRule>
    <cfRule type="expression" dxfId="152" priority="158">
      <formula>OR($BX3&gt;0,$BY3&gt;0)</formula>
    </cfRule>
  </conditionalFormatting>
  <conditionalFormatting sqref="CC5:CL62 CC3:CH3 CJ3:CL3 CC4 CE4:CL4">
    <cfRule type="expression" dxfId="151" priority="159">
      <formula>$CG3&lt;&gt;""</formula>
    </cfRule>
    <cfRule type="expression" dxfId="150" priority="160">
      <formula>OR($CH3&gt;0,$CI3&gt;0)</formula>
    </cfRule>
  </conditionalFormatting>
  <conditionalFormatting sqref="CM5:CV62 CM3:CR3 CT3:CV3 CM4 CO4:CV4">
    <cfRule type="expression" dxfId="149" priority="161">
      <formula>$CQ3&lt;&gt;""</formula>
    </cfRule>
    <cfRule type="expression" dxfId="148" priority="162">
      <formula>OR($CR3&gt;0,$CS3&gt;0)</formula>
    </cfRule>
  </conditionalFormatting>
  <conditionalFormatting sqref="CW5:DF62 CW3:DB3 DD3:DF3 CW4 CY4:DF4">
    <cfRule type="expression" dxfId="147" priority="163">
      <formula>$DA3&lt;&gt;""</formula>
    </cfRule>
    <cfRule type="expression" dxfId="146" priority="164">
      <formula>OR($DB3&gt;0,$DC3&gt;0)</formula>
    </cfRule>
  </conditionalFormatting>
  <conditionalFormatting sqref="DG5:DP62 DG3:DL3 DN3:DP3 DG4 DI4:DP4">
    <cfRule type="expression" dxfId="145" priority="165">
      <formula>$DK3&lt;&gt;""</formula>
    </cfRule>
    <cfRule type="expression" dxfId="144" priority="166">
      <formula>OR($DL3&gt;0,$DM3&gt;0)</formula>
    </cfRule>
  </conditionalFormatting>
  <conditionalFormatting sqref="DQ5:DZ62 DQ3:DV3 DX3:DZ3 DQ4 DS4:DZ4">
    <cfRule type="expression" dxfId="143" priority="167">
      <formula>$DU3&lt;&gt;""</formula>
    </cfRule>
    <cfRule type="expression" dxfId="142" priority="168">
      <formula>OR($DV3&gt;0,$DW3&gt;0)</formula>
    </cfRule>
  </conditionalFormatting>
  <conditionalFormatting sqref="EA5:EJ62 EA3:EF3 EH3:EJ3 EA4 EC4:EJ4">
    <cfRule type="expression" dxfId="141" priority="169">
      <formula>$EE3&lt;&gt;""</formula>
    </cfRule>
    <cfRule type="expression" dxfId="140" priority="170">
      <formula>OR($EF3&gt;0,$EG3&gt;0)</formula>
    </cfRule>
  </conditionalFormatting>
  <conditionalFormatting sqref="EK5:ET62 EK3:EP3 ER3:ET3 EK4 EM4:ET4">
    <cfRule type="expression" dxfId="139" priority="171">
      <formula>$EO3&lt;&gt;""</formula>
    </cfRule>
    <cfRule type="expression" dxfId="138" priority="172">
      <formula>OR($EP3&gt;0,$EQ3&gt;0)</formula>
    </cfRule>
  </conditionalFormatting>
  <conditionalFormatting sqref="EU5:FD62 EU3:EZ3 FB3:FD3 EU4 EW4:FD4">
    <cfRule type="expression" dxfId="137" priority="173">
      <formula>$EY3&lt;&gt;""</formula>
    </cfRule>
    <cfRule type="expression" dxfId="136" priority="174">
      <formula>OR($EZ3&gt;0,$FA3&gt;0)</formula>
    </cfRule>
  </conditionalFormatting>
  <conditionalFormatting sqref="FE5:FN62 FE3:FJ3 FL3:FN3 FE4 FG4:FN4">
    <cfRule type="expression" dxfId="135" priority="175">
      <formula>$FI3&lt;&gt;""</formula>
    </cfRule>
    <cfRule type="expression" dxfId="134" priority="176">
      <formula>OR($FJ3&gt;0,$FK3&gt;0)</formula>
    </cfRule>
  </conditionalFormatting>
  <conditionalFormatting sqref="FO6:FX62 FO3:FT3 FV3:FX3 FO4:FO5 FQ4:FX5">
    <cfRule type="expression" dxfId="133" priority="177">
      <formula>$FS3&lt;&gt;""</formula>
    </cfRule>
    <cfRule type="expression" dxfId="132" priority="178">
      <formula>OR($FT3&gt;0,$FU3&gt;0)</formula>
    </cfRule>
  </conditionalFormatting>
  <conditionalFormatting sqref="FY5:GH62 FY3:GD3 GF3:GH3 FY4 GA4:GH4">
    <cfRule type="expression" dxfId="131" priority="179">
      <formula>$GC3&lt;&gt;""</formula>
    </cfRule>
    <cfRule type="expression" dxfId="130" priority="180">
      <formula>OR($GD3&gt;0,$GE3&gt;0)</formula>
    </cfRule>
  </conditionalFormatting>
  <conditionalFormatting sqref="GI5:GR62 GI3:GN3 GP3:GR3 GI4 GK4:GR4">
    <cfRule type="expression" dxfId="129" priority="181">
      <formula>$GM3&lt;&gt;""</formula>
    </cfRule>
    <cfRule type="expression" dxfId="128" priority="182">
      <formula>OR($GN3&gt;0,$GO3&gt;0)</formula>
    </cfRule>
  </conditionalFormatting>
  <conditionalFormatting sqref="GS3:HB62">
    <cfRule type="expression" dxfId="127" priority="183">
      <formula>$GW3&lt;&gt;""</formula>
    </cfRule>
    <cfRule type="expression" dxfId="126" priority="184">
      <formula>OR($GX3&gt;0,$GY3&gt;0)</formula>
    </cfRule>
  </conditionalFormatting>
  <conditionalFormatting sqref="HC3:HL62">
    <cfRule type="expression" dxfId="125" priority="185">
      <formula>$HG3&lt;&gt;""</formula>
    </cfRule>
    <cfRule type="expression" dxfId="124" priority="186">
      <formula>OR($HH3&gt;0,$HI3&gt;0)</formula>
    </cfRule>
  </conditionalFormatting>
  <conditionalFormatting sqref="HM3:HV62">
    <cfRule type="expression" dxfId="123" priority="187">
      <formula>$HQ3&lt;&gt;""</formula>
    </cfRule>
    <cfRule type="expression" dxfId="122" priority="188">
      <formula>OR($HR3&gt;0,$HS3&gt;0)</formula>
    </cfRule>
  </conditionalFormatting>
  <conditionalFormatting sqref="HW3:IF62">
    <cfRule type="expression" dxfId="121" priority="189">
      <formula>$IA3&lt;&gt;""</formula>
    </cfRule>
    <cfRule type="expression" dxfId="120" priority="190">
      <formula>OR($IB3&gt;0,$IC3&gt;0)</formula>
    </cfRule>
  </conditionalFormatting>
  <conditionalFormatting sqref="IG3:IP62">
    <cfRule type="expression" dxfId="119" priority="191">
      <formula>$IK3&lt;&gt;""</formula>
    </cfRule>
    <cfRule type="expression" dxfId="118" priority="192">
      <formula>OR($IL3&gt;0,$IM3&gt;0)</formula>
    </cfRule>
  </conditionalFormatting>
  <conditionalFormatting sqref="IQ3:IZ62">
    <cfRule type="expression" dxfId="117" priority="193">
      <formula>$IU3&lt;&gt;""</formula>
    </cfRule>
    <cfRule type="expression" dxfId="116" priority="194">
      <formula>OR($IV3&gt;0,$IW3&gt;0)</formula>
    </cfRule>
  </conditionalFormatting>
  <conditionalFormatting sqref="JA3:JJ62">
    <cfRule type="expression" dxfId="115" priority="195">
      <formula>$JE3&lt;&gt;""</formula>
    </cfRule>
    <cfRule type="expression" dxfId="114" priority="196">
      <formula>OR($JF3&gt;0,$JG3&gt;0)</formula>
    </cfRule>
  </conditionalFormatting>
  <conditionalFormatting sqref="JK3:JT62">
    <cfRule type="expression" dxfId="113" priority="197">
      <formula>$JO3&lt;&gt;""</formula>
    </cfRule>
    <cfRule type="expression" dxfId="112" priority="198">
      <formula>OR($JP3&gt;0,$JQ3&gt;0)</formula>
    </cfRule>
  </conditionalFormatting>
  <conditionalFormatting sqref="JU3:KD62">
    <cfRule type="expression" dxfId="111" priority="199">
      <formula>$JY3&lt;&gt;""</formula>
    </cfRule>
    <cfRule type="expression" dxfId="110" priority="200">
      <formula>OR($JZ3&gt;0,$KA3&gt;0)</formula>
    </cfRule>
  </conditionalFormatting>
  <conditionalFormatting sqref="KE3:KN62">
    <cfRule type="expression" dxfId="109" priority="201">
      <formula>$KI3&lt;&gt;""</formula>
    </cfRule>
    <cfRule type="expression" dxfId="108" priority="202">
      <formula>OR($KJ3&gt;0,$KK3&gt;0)</formula>
    </cfRule>
  </conditionalFormatting>
  <conditionalFormatting sqref="AY5:BH62 AY3:BD3 BF3:BH3 AY4 BA4:BH4">
    <cfRule type="expression" dxfId="107" priority="203">
      <formula>$BC3&lt;&gt;""</formula>
    </cfRule>
    <cfRule type="expression" dxfId="106" priority="204">
      <formula>OR($BD3&gt;0,$BE3&gt;0)</formula>
    </cfRule>
  </conditionalFormatting>
  <conditionalFormatting sqref="AO6:AX62 AO3:AT3 AV3:AX3 AO4:AO5 AQ4:AX5">
    <cfRule type="expression" dxfId="105" priority="205">
      <formula>$AS3&lt;&gt;""</formula>
    </cfRule>
    <cfRule type="expression" dxfId="104" priority="206">
      <formula>OR($AT3&gt;0,$AU3&gt;0)</formula>
    </cfRule>
  </conditionalFormatting>
  <conditionalFormatting sqref="Q3">
    <cfRule type="expression" dxfId="103" priority="79">
      <formula>$E3&lt;&gt;""</formula>
    </cfRule>
    <cfRule type="expression" dxfId="102" priority="80">
      <formula>OR($F3&gt;0,$G3&gt;0)</formula>
    </cfRule>
  </conditionalFormatting>
  <conditionalFormatting sqref="AA3">
    <cfRule type="expression" dxfId="101" priority="77">
      <formula>$E3&lt;&gt;""</formula>
    </cfRule>
    <cfRule type="expression" dxfId="100" priority="78">
      <formula>OR($F3&gt;0,$G3&gt;0)</formula>
    </cfRule>
  </conditionalFormatting>
  <conditionalFormatting sqref="AK3">
    <cfRule type="expression" dxfId="99" priority="75">
      <formula>$E3&lt;&gt;""</formula>
    </cfRule>
    <cfRule type="expression" dxfId="98" priority="76">
      <formula>OR($F3&gt;0,$G3&gt;0)</formula>
    </cfRule>
  </conditionalFormatting>
  <conditionalFormatting sqref="AU3">
    <cfRule type="expression" dxfId="97" priority="73">
      <formula>$E3&lt;&gt;""</formula>
    </cfRule>
    <cfRule type="expression" dxfId="96" priority="74">
      <formula>OR($F3&gt;0,$G3&gt;0)</formula>
    </cfRule>
  </conditionalFormatting>
  <conditionalFormatting sqref="BE3">
    <cfRule type="expression" dxfId="95" priority="71">
      <formula>$E3&lt;&gt;""</formula>
    </cfRule>
    <cfRule type="expression" dxfId="94" priority="72">
      <formula>OR($F3&gt;0,$G3&gt;0)</formula>
    </cfRule>
  </conditionalFormatting>
  <conditionalFormatting sqref="BO3">
    <cfRule type="expression" dxfId="93" priority="69">
      <formula>$E3&lt;&gt;""</formula>
    </cfRule>
    <cfRule type="expression" dxfId="92" priority="70">
      <formula>OR($F3&gt;0,$G3&gt;0)</formula>
    </cfRule>
  </conditionalFormatting>
  <conditionalFormatting sqref="BY3">
    <cfRule type="expression" dxfId="91" priority="67">
      <formula>$E3&lt;&gt;""</formula>
    </cfRule>
    <cfRule type="expression" dxfId="90" priority="68">
      <formula>OR($F3&gt;0,$G3&gt;0)</formula>
    </cfRule>
  </conditionalFormatting>
  <conditionalFormatting sqref="CI3">
    <cfRule type="expression" dxfId="89" priority="65">
      <formula>$E3&lt;&gt;""</formula>
    </cfRule>
    <cfRule type="expression" dxfId="88" priority="66">
      <formula>OR($F3&gt;0,$G3&gt;0)</formula>
    </cfRule>
  </conditionalFormatting>
  <conditionalFormatting sqref="CS3">
    <cfRule type="expression" dxfId="87" priority="63">
      <formula>$E3&lt;&gt;""</formula>
    </cfRule>
    <cfRule type="expression" dxfId="86" priority="64">
      <formula>OR($F3&gt;0,$G3&gt;0)</formula>
    </cfRule>
  </conditionalFormatting>
  <conditionalFormatting sqref="DC3">
    <cfRule type="expression" dxfId="85" priority="61">
      <formula>$E3&lt;&gt;""</formula>
    </cfRule>
    <cfRule type="expression" dxfId="84" priority="62">
      <formula>OR($F3&gt;0,$G3&gt;0)</formula>
    </cfRule>
  </conditionalFormatting>
  <conditionalFormatting sqref="DM3">
    <cfRule type="expression" dxfId="83" priority="59">
      <formula>$E3&lt;&gt;""</formula>
    </cfRule>
    <cfRule type="expression" dxfId="82" priority="60">
      <formula>OR($F3&gt;0,$G3&gt;0)</formula>
    </cfRule>
  </conditionalFormatting>
  <conditionalFormatting sqref="DW3">
    <cfRule type="expression" dxfId="81" priority="57">
      <formula>$E3&lt;&gt;""</formula>
    </cfRule>
    <cfRule type="expression" dxfId="80" priority="58">
      <formula>OR($F3&gt;0,$G3&gt;0)</formula>
    </cfRule>
  </conditionalFormatting>
  <conditionalFormatting sqref="EG3">
    <cfRule type="expression" dxfId="79" priority="55">
      <formula>$E3&lt;&gt;""</formula>
    </cfRule>
    <cfRule type="expression" dxfId="78" priority="56">
      <formula>OR($F3&gt;0,$G3&gt;0)</formula>
    </cfRule>
  </conditionalFormatting>
  <conditionalFormatting sqref="EQ3">
    <cfRule type="expression" dxfId="77" priority="53">
      <formula>$E3&lt;&gt;""</formula>
    </cfRule>
    <cfRule type="expression" dxfId="76" priority="54">
      <formula>OR($F3&gt;0,$G3&gt;0)</formula>
    </cfRule>
  </conditionalFormatting>
  <conditionalFormatting sqref="FA3">
    <cfRule type="expression" dxfId="75" priority="51">
      <formula>$E3&lt;&gt;""</formula>
    </cfRule>
    <cfRule type="expression" dxfId="74" priority="52">
      <formula>OR($F3&gt;0,$G3&gt;0)</formula>
    </cfRule>
  </conditionalFormatting>
  <conditionalFormatting sqref="FK3">
    <cfRule type="expression" dxfId="73" priority="49">
      <formula>$E3&lt;&gt;""</formula>
    </cfRule>
    <cfRule type="expression" dxfId="72" priority="50">
      <formula>OR($F3&gt;0,$G3&gt;0)</formula>
    </cfRule>
  </conditionalFormatting>
  <conditionalFormatting sqref="FU3">
    <cfRule type="expression" dxfId="71" priority="47">
      <formula>$E3&lt;&gt;""</formula>
    </cfRule>
    <cfRule type="expression" dxfId="70" priority="48">
      <formula>OR($F3&gt;0,$G3&gt;0)</formula>
    </cfRule>
  </conditionalFormatting>
  <conditionalFormatting sqref="GE3">
    <cfRule type="expression" dxfId="69" priority="45">
      <formula>$E3&lt;&gt;""</formula>
    </cfRule>
    <cfRule type="expression" dxfId="68" priority="46">
      <formula>OR($F3&gt;0,$G3&gt;0)</formula>
    </cfRule>
  </conditionalFormatting>
  <conditionalFormatting sqref="GO3">
    <cfRule type="expression" dxfId="67" priority="43">
      <formula>$E3&lt;&gt;""</formula>
    </cfRule>
    <cfRule type="expression" dxfId="66" priority="44">
      <formula>OR($F3&gt;0,$G3&gt;0)</formula>
    </cfRule>
  </conditionalFormatting>
  <conditionalFormatting sqref="V5">
    <cfRule type="expression" dxfId="65" priority="41">
      <formula>$O5&lt;&gt;""</formula>
    </cfRule>
    <cfRule type="expression" dxfId="64" priority="42">
      <formula>OR($P5&gt;0,$Q5&gt;0)</formula>
    </cfRule>
  </conditionalFormatting>
  <conditionalFormatting sqref="AP4">
    <cfRule type="expression" dxfId="63" priority="37">
      <formula>$O4&lt;&gt;""</formula>
    </cfRule>
    <cfRule type="expression" dxfId="62" priority="38">
      <formula>OR($P4&gt;0,$Q4&gt;0)</formula>
    </cfRule>
  </conditionalFormatting>
  <conditionalFormatting sqref="AP5">
    <cfRule type="expression" dxfId="61" priority="35">
      <formula>$O5&lt;&gt;""</formula>
    </cfRule>
    <cfRule type="expression" dxfId="60" priority="36">
      <formula>OR($P5&gt;0,$Q5&gt;0)</formula>
    </cfRule>
  </conditionalFormatting>
  <conditionalFormatting sqref="AF4">
    <cfRule type="expression" dxfId="59" priority="33">
      <formula>$O4&lt;&gt;""</formula>
    </cfRule>
    <cfRule type="expression" dxfId="58" priority="34">
      <formula>OR($P4&gt;0,$Q4&gt;0)</formula>
    </cfRule>
  </conditionalFormatting>
  <conditionalFormatting sqref="AZ4">
    <cfRule type="expression" dxfId="57" priority="31">
      <formula>$O4&lt;&gt;""</formula>
    </cfRule>
    <cfRule type="expression" dxfId="56" priority="32">
      <formula>OR($P4&gt;0,$Q4&gt;0)</formula>
    </cfRule>
  </conditionalFormatting>
  <conditionalFormatting sqref="BJ4">
    <cfRule type="expression" dxfId="55" priority="29">
      <formula>$O4&lt;&gt;""</formula>
    </cfRule>
    <cfRule type="expression" dxfId="54" priority="30">
      <formula>OR($P4&gt;0,$Q4&gt;0)</formula>
    </cfRule>
  </conditionalFormatting>
  <conditionalFormatting sqref="BT4">
    <cfRule type="expression" dxfId="53" priority="27">
      <formula>$O4&lt;&gt;""</formula>
    </cfRule>
    <cfRule type="expression" dxfId="52" priority="28">
      <formula>OR($P4&gt;0,$Q4&gt;0)</formula>
    </cfRule>
  </conditionalFormatting>
  <conditionalFormatting sqref="CD4">
    <cfRule type="expression" dxfId="51" priority="25">
      <formula>$O4&lt;&gt;""</formula>
    </cfRule>
    <cfRule type="expression" dxfId="50" priority="26">
      <formula>OR($P4&gt;0,$Q4&gt;0)</formula>
    </cfRule>
  </conditionalFormatting>
  <conditionalFormatting sqref="CN4">
    <cfRule type="expression" dxfId="49" priority="23">
      <formula>$O4&lt;&gt;""</formula>
    </cfRule>
    <cfRule type="expression" dxfId="48" priority="24">
      <formula>OR($P4&gt;0,$Q4&gt;0)</formula>
    </cfRule>
  </conditionalFormatting>
  <conditionalFormatting sqref="CX4">
    <cfRule type="expression" dxfId="47" priority="21">
      <formula>$O4&lt;&gt;""</formula>
    </cfRule>
    <cfRule type="expression" dxfId="46" priority="22">
      <formula>OR($P4&gt;0,$Q4&gt;0)</formula>
    </cfRule>
  </conditionalFormatting>
  <conditionalFormatting sqref="DH4">
    <cfRule type="expression" dxfId="45" priority="19">
      <formula>$O4&lt;&gt;""</formula>
    </cfRule>
    <cfRule type="expression" dxfId="44" priority="20">
      <formula>OR($P4&gt;0,$Q4&gt;0)</formula>
    </cfRule>
  </conditionalFormatting>
  <conditionalFormatting sqref="DR4">
    <cfRule type="expression" dxfId="43" priority="17">
      <formula>$O4&lt;&gt;""</formula>
    </cfRule>
    <cfRule type="expression" dxfId="42" priority="18">
      <formula>OR($P4&gt;0,$Q4&gt;0)</formula>
    </cfRule>
  </conditionalFormatting>
  <conditionalFormatting sqref="EB4">
    <cfRule type="expression" dxfId="41" priority="15">
      <formula>$O4&lt;&gt;""</formula>
    </cfRule>
    <cfRule type="expression" dxfId="40" priority="16">
      <formula>OR($P4&gt;0,$Q4&gt;0)</formula>
    </cfRule>
  </conditionalFormatting>
  <conditionalFormatting sqref="EL4">
    <cfRule type="expression" dxfId="39" priority="13">
      <formula>$O4&lt;&gt;""</formula>
    </cfRule>
    <cfRule type="expression" dxfId="38" priority="14">
      <formula>OR($P4&gt;0,$Q4&gt;0)</formula>
    </cfRule>
  </conditionalFormatting>
  <conditionalFormatting sqref="EV4">
    <cfRule type="expression" dxfId="37" priority="11">
      <formula>$O4&lt;&gt;""</formula>
    </cfRule>
    <cfRule type="expression" dxfId="36" priority="12">
      <formula>OR($P4&gt;0,$Q4&gt;0)</formula>
    </cfRule>
  </conditionalFormatting>
  <conditionalFormatting sqref="FF4">
    <cfRule type="expression" dxfId="35" priority="9">
      <formula>$O4&lt;&gt;""</formula>
    </cfRule>
    <cfRule type="expression" dxfId="34" priority="10">
      <formula>OR($P4&gt;0,$Q4&gt;0)</formula>
    </cfRule>
  </conditionalFormatting>
  <conditionalFormatting sqref="FP4">
    <cfRule type="expression" dxfId="33" priority="7">
      <formula>$O4&lt;&gt;""</formula>
    </cfRule>
    <cfRule type="expression" dxfId="32" priority="8">
      <formula>OR($P4&gt;0,$Q4&gt;0)</formula>
    </cfRule>
  </conditionalFormatting>
  <conditionalFormatting sqref="FP5">
    <cfRule type="expression" dxfId="31" priority="5">
      <formula>$O5&lt;&gt;""</formula>
    </cfRule>
    <cfRule type="expression" dxfId="30" priority="6">
      <formula>OR($P5&gt;0,$Q5&gt;0)</formula>
    </cfRule>
  </conditionalFormatting>
  <conditionalFormatting sqref="FZ4">
    <cfRule type="expression" dxfId="29" priority="3">
      <formula>$O4&lt;&gt;""</formula>
    </cfRule>
    <cfRule type="expression" dxfId="28" priority="4">
      <formula>OR($P4&gt;0,$Q4&gt;0)</formula>
    </cfRule>
  </conditionalFormatting>
  <conditionalFormatting sqref="GJ4">
    <cfRule type="expression" dxfId="27" priority="1">
      <formula>$O4&lt;&gt;""</formula>
    </cfRule>
    <cfRule type="expression" dxfId="26" priority="2">
      <formula>OR($P4&gt;0,$Q4&gt;0)</formula>
    </cfRule>
  </conditionalFormatting>
  <pageMargins left="2.9527559055118111" right="0.70866141732283472" top="0.74803149606299213" bottom="0.74803149606299213" header="0.31496062992125984" footer="0.31496062992125984"/>
  <pageSetup paperSize="9" scale="46" orientation="portrait" r:id="rId1"/>
  <colBreaks count="29" manualBreakCount="29">
    <brk id="10" max="1048575" man="1"/>
    <brk id="20" max="1048575" man="1"/>
    <brk id="30" max="1048575" man="1"/>
    <brk id="40" max="1048575" man="1"/>
    <brk id="50" max="1048575" man="1"/>
    <brk id="60" max="1048575" man="1"/>
    <brk id="70" max="1048575" man="1"/>
    <brk id="80" max="1048575" man="1"/>
    <brk id="90" max="1048575" man="1"/>
    <brk id="100" max="1048575" man="1"/>
    <brk id="110" max="1048575" man="1"/>
    <brk id="120" max="1048575" man="1"/>
    <brk id="130" max="1048575" man="1"/>
    <brk id="140" max="1048575" man="1"/>
    <brk id="150" max="1048575" man="1"/>
    <brk id="160" max="1048575" man="1"/>
    <brk id="170" max="1048575" man="1"/>
    <brk id="180" max="1048575" man="1"/>
    <brk id="190" max="1048575" man="1"/>
    <brk id="200" max="41" man="1"/>
    <brk id="210" max="41" man="1"/>
    <brk id="220" max="41" man="1"/>
    <brk id="230" max="41" man="1"/>
    <brk id="240" max="41" man="1"/>
    <brk id="250" max="1048575" man="1"/>
    <brk id="260" max="41" man="1"/>
    <brk id="270" max="41" man="1"/>
    <brk id="280" max="41" man="1"/>
    <brk id="290" max="41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"/>
  <sheetViews>
    <sheetView workbookViewId="0">
      <selection activeCell="D2" sqref="D2"/>
    </sheetView>
  </sheetViews>
  <sheetFormatPr defaultRowHeight="17"/>
  <cols>
    <col min="1" max="1" width="10.75" bestFit="1" customWidth="1"/>
    <col min="2" max="2" width="7.08203125" bestFit="1" customWidth="1"/>
    <col min="3" max="3" width="10.75" bestFit="1" customWidth="1"/>
    <col min="4" max="6" width="7.08203125" bestFit="1" customWidth="1"/>
    <col min="7" max="13" width="10.75" bestFit="1" customWidth="1"/>
    <col min="14" max="17" width="8.9140625" bestFit="1" customWidth="1"/>
  </cols>
  <sheetData>
    <row r="1" spans="1:17">
      <c r="A1" s="23" t="s">
        <v>52</v>
      </c>
      <c r="B1" s="23" t="s">
        <v>55</v>
      </c>
      <c r="C1" s="23" t="s">
        <v>56</v>
      </c>
      <c r="D1" s="23" t="s">
        <v>57</v>
      </c>
      <c r="E1" s="23" t="s">
        <v>58</v>
      </c>
      <c r="F1" s="23" t="s">
        <v>59</v>
      </c>
      <c r="G1" s="23" t="s">
        <v>60</v>
      </c>
      <c r="H1" s="23" t="s">
        <v>61</v>
      </c>
      <c r="I1" s="23" t="s">
        <v>166</v>
      </c>
      <c r="J1" s="23" t="s">
        <v>66</v>
      </c>
      <c r="K1" s="23" t="s">
        <v>67</v>
      </c>
      <c r="L1" s="23" t="s">
        <v>79</v>
      </c>
      <c r="M1" s="23" t="s">
        <v>69</v>
      </c>
      <c r="N1" s="23" t="s">
        <v>163</v>
      </c>
      <c r="O1" s="23" t="s">
        <v>85</v>
      </c>
      <c r="P1" s="23" t="s">
        <v>87</v>
      </c>
      <c r="Q1" s="23" t="s">
        <v>89</v>
      </c>
    </row>
    <row r="2" spans="1:17">
      <c r="A2" s="22">
        <v>45740</v>
      </c>
      <c r="B2" s="23">
        <v>64.2</v>
      </c>
      <c r="C2" s="23"/>
      <c r="D2" s="23">
        <v>3.3</v>
      </c>
      <c r="E2" s="23">
        <v>27.7</v>
      </c>
      <c r="F2" s="23">
        <v>14.9</v>
      </c>
      <c r="G2" s="23">
        <v>8.6999999999999993</v>
      </c>
      <c r="H2" s="23">
        <v>19.5</v>
      </c>
      <c r="I2" s="23" t="s">
        <v>171</v>
      </c>
      <c r="J2" s="23">
        <v>2.2000000000000002</v>
      </c>
      <c r="K2" s="23">
        <v>0.1</v>
      </c>
      <c r="L2" s="23">
        <v>0</v>
      </c>
      <c r="M2" s="23">
        <v>0</v>
      </c>
      <c r="N2" s="23">
        <v>1.2</v>
      </c>
      <c r="O2" s="23">
        <v>0</v>
      </c>
      <c r="P2" s="23">
        <v>0</v>
      </c>
      <c r="Q2" s="23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05"/>
  <sheetViews>
    <sheetView workbookViewId="0">
      <selection activeCell="D49" sqref="D49"/>
    </sheetView>
  </sheetViews>
  <sheetFormatPr defaultRowHeight="17"/>
  <cols>
    <col min="1" max="5" width="11.25" bestFit="1" customWidth="1"/>
    <col min="6" max="6" width="11.25" customWidth="1"/>
    <col min="7" max="8" width="7.5" bestFit="1" customWidth="1"/>
    <col min="9" max="9" width="7.5" customWidth="1"/>
    <col min="10" max="12" width="6.75" customWidth="1"/>
  </cols>
  <sheetData>
    <row r="1" spans="1:12">
      <c r="A1" s="23" t="s">
        <v>52</v>
      </c>
      <c r="B1" s="23" t="s">
        <v>166</v>
      </c>
      <c r="C1" s="23" t="s">
        <v>53</v>
      </c>
      <c r="D1" s="23" t="s">
        <v>69</v>
      </c>
      <c r="E1" s="23" t="s">
        <v>170</v>
      </c>
      <c r="F1" s="23" t="s">
        <v>167</v>
      </c>
      <c r="G1" s="23" t="s">
        <v>73</v>
      </c>
      <c r="H1" s="23" t="s">
        <v>168</v>
      </c>
      <c r="I1" s="23" t="s">
        <v>23</v>
      </c>
      <c r="J1" s="23"/>
      <c r="K1" s="23"/>
      <c r="L1" s="23"/>
    </row>
    <row r="2" spans="1:12">
      <c r="A2" s="22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1:12">
      <c r="K3" s="23"/>
      <c r="L3" s="23"/>
    </row>
    <row r="4" spans="1:12">
      <c r="K4" s="23"/>
      <c r="L4" s="23"/>
    </row>
    <row r="5" spans="1:12">
      <c r="K5" s="23"/>
      <c r="L5" s="23"/>
    </row>
    <row r="6" spans="1:12">
      <c r="K6" s="23"/>
      <c r="L6" s="23"/>
    </row>
    <row r="7" spans="1:12">
      <c r="K7" s="23"/>
      <c r="L7" s="23"/>
    </row>
    <row r="8" spans="1:12">
      <c r="K8" s="23"/>
      <c r="L8" s="23"/>
    </row>
    <row r="9" spans="1:12">
      <c r="K9" s="23"/>
      <c r="L9" s="23"/>
    </row>
    <row r="10" spans="1:12">
      <c r="K10" s="23"/>
      <c r="L10" s="23"/>
    </row>
    <row r="11" spans="1:12">
      <c r="K11" s="23"/>
      <c r="L11" s="23"/>
    </row>
    <row r="12" spans="1:12">
      <c r="K12" s="23"/>
      <c r="L12" s="23"/>
    </row>
    <row r="13" spans="1:12">
      <c r="K13" s="23"/>
      <c r="L13" s="23"/>
    </row>
    <row r="14" spans="1:12">
      <c r="K14" s="23"/>
      <c r="L14" s="23"/>
    </row>
    <row r="15" spans="1:12">
      <c r="K15" s="23"/>
      <c r="L15" s="23"/>
    </row>
    <row r="16" spans="1:12">
      <c r="K16" s="23"/>
      <c r="L16" s="23"/>
    </row>
    <row r="17" spans="11:12">
      <c r="K17" s="23"/>
      <c r="L17" s="23"/>
    </row>
    <row r="18" spans="11:12">
      <c r="K18" s="23"/>
      <c r="L18" s="23"/>
    </row>
    <row r="19" spans="11:12">
      <c r="K19" s="23"/>
      <c r="L19" s="23"/>
    </row>
    <row r="20" spans="11:12">
      <c r="K20" s="23"/>
      <c r="L20" s="23"/>
    </row>
    <row r="21" spans="11:12">
      <c r="K21" s="23"/>
      <c r="L21" s="23"/>
    </row>
    <row r="22" spans="11:12">
      <c r="K22" s="23"/>
      <c r="L22" s="23"/>
    </row>
    <row r="23" spans="11:12">
      <c r="K23" s="23"/>
      <c r="L23" s="23"/>
    </row>
    <row r="24" spans="11:12">
      <c r="K24" s="23"/>
      <c r="L24" s="23"/>
    </row>
    <row r="25" spans="11:12">
      <c r="K25" s="23"/>
      <c r="L25" s="23"/>
    </row>
    <row r="26" spans="11:12">
      <c r="K26" s="23"/>
      <c r="L26" s="23"/>
    </row>
    <row r="27" spans="11:12">
      <c r="K27" s="23"/>
      <c r="L27" s="23"/>
    </row>
    <row r="28" spans="11:12">
      <c r="K28" s="23"/>
      <c r="L28" s="23"/>
    </row>
    <row r="29" spans="11:12">
      <c r="K29" s="23"/>
      <c r="L29" s="23"/>
    </row>
    <row r="30" spans="11:12">
      <c r="K30" s="23"/>
      <c r="L30" s="23"/>
    </row>
    <row r="31" spans="11:12">
      <c r="K31" s="23"/>
      <c r="L31" s="23"/>
    </row>
    <row r="32" spans="11:12">
      <c r="K32" s="23"/>
      <c r="L32" s="23"/>
    </row>
    <row r="33" spans="11:12">
      <c r="K33" s="23"/>
      <c r="L33" s="23"/>
    </row>
    <row r="34" spans="11:12">
      <c r="K34" s="23"/>
      <c r="L34" s="23"/>
    </row>
    <row r="35" spans="11:12">
      <c r="K35" s="23"/>
      <c r="L35" s="23"/>
    </row>
    <row r="36" spans="11:12">
      <c r="K36" s="23"/>
      <c r="L36" s="23"/>
    </row>
    <row r="37" spans="11:12">
      <c r="K37" s="23"/>
      <c r="L37" s="23"/>
    </row>
    <row r="38" spans="11:12">
      <c r="K38" s="23"/>
      <c r="L38" s="23"/>
    </row>
    <row r="39" spans="11:12">
      <c r="K39" s="23"/>
      <c r="L39" s="23"/>
    </row>
    <row r="40" spans="11:12">
      <c r="K40" s="23"/>
      <c r="L40" s="23"/>
    </row>
    <row r="41" spans="11:12">
      <c r="K41" s="23"/>
      <c r="L41" s="23"/>
    </row>
    <row r="42" spans="11:12">
      <c r="K42" s="23"/>
      <c r="L42" s="23"/>
    </row>
    <row r="43" spans="11:12">
      <c r="K43" s="23"/>
      <c r="L43" s="23"/>
    </row>
    <row r="44" spans="11:12">
      <c r="K44" s="23"/>
      <c r="L44" s="23"/>
    </row>
    <row r="45" spans="11:12">
      <c r="K45" s="23"/>
      <c r="L45" s="23"/>
    </row>
    <row r="46" spans="11:12">
      <c r="K46" s="23"/>
      <c r="L46" s="23"/>
    </row>
    <row r="47" spans="11:12">
      <c r="K47" s="23"/>
      <c r="L47" s="23"/>
    </row>
    <row r="48" spans="11:12">
      <c r="K48" s="23"/>
      <c r="L48" s="23"/>
    </row>
    <row r="49" spans="11:12">
      <c r="K49" s="23"/>
      <c r="L49" s="23"/>
    </row>
    <row r="50" spans="11:12">
      <c r="K50" s="23"/>
      <c r="L50" s="23"/>
    </row>
    <row r="51" spans="11:12">
      <c r="K51" s="23"/>
      <c r="L51" s="23"/>
    </row>
    <row r="52" spans="11:12">
      <c r="K52" s="23"/>
      <c r="L52" s="23"/>
    </row>
    <row r="53" spans="11:12">
      <c r="K53" s="23"/>
      <c r="L53" s="23"/>
    </row>
    <row r="54" spans="11:12">
      <c r="K54" s="23"/>
      <c r="L54" s="23"/>
    </row>
    <row r="55" spans="11:12">
      <c r="K55" s="23"/>
      <c r="L55" s="23"/>
    </row>
    <row r="56" spans="11:12">
      <c r="K56" s="23"/>
      <c r="L56" s="23"/>
    </row>
    <row r="57" spans="11:12">
      <c r="K57" s="23"/>
      <c r="L57" s="23"/>
    </row>
    <row r="58" spans="11:12">
      <c r="K58" s="23"/>
      <c r="L58" s="23"/>
    </row>
    <row r="59" spans="11:12">
      <c r="K59" s="23"/>
      <c r="L59" s="23"/>
    </row>
    <row r="60" spans="11:12">
      <c r="K60" s="23"/>
      <c r="L60" s="23"/>
    </row>
    <row r="61" spans="11:12">
      <c r="K61" s="23"/>
      <c r="L61" s="23"/>
    </row>
    <row r="62" spans="11:12">
      <c r="K62" s="23"/>
      <c r="L62" s="23"/>
    </row>
    <row r="63" spans="11:12">
      <c r="K63" s="23"/>
      <c r="L63" s="23"/>
    </row>
    <row r="64" spans="11:12">
      <c r="K64" s="23"/>
      <c r="L64" s="23"/>
    </row>
    <row r="65" spans="11:12">
      <c r="K65" s="23"/>
      <c r="L65" s="23"/>
    </row>
    <row r="66" spans="11:12">
      <c r="K66" s="23"/>
      <c r="L66" s="23"/>
    </row>
    <row r="67" spans="11:12">
      <c r="K67" s="23"/>
      <c r="L67" s="23"/>
    </row>
    <row r="68" spans="11:12">
      <c r="K68" s="23"/>
      <c r="L68" s="23"/>
    </row>
    <row r="69" spans="11:12">
      <c r="K69" s="23"/>
      <c r="L69" s="23"/>
    </row>
    <row r="70" spans="11:12">
      <c r="K70" s="23"/>
      <c r="L70" s="23"/>
    </row>
    <row r="71" spans="11:12">
      <c r="K71" s="23"/>
      <c r="L71" s="23"/>
    </row>
    <row r="72" spans="11:12">
      <c r="K72" s="23"/>
      <c r="L72" s="23"/>
    </row>
    <row r="73" spans="11:12">
      <c r="K73" s="23"/>
      <c r="L73" s="23"/>
    </row>
    <row r="74" spans="11:12">
      <c r="K74" s="23"/>
      <c r="L74" s="23"/>
    </row>
    <row r="75" spans="11:12">
      <c r="K75" s="23"/>
      <c r="L75" s="23"/>
    </row>
    <row r="76" spans="11:12">
      <c r="K76" s="23"/>
      <c r="L76" s="23"/>
    </row>
    <row r="77" spans="11:12">
      <c r="K77" s="23"/>
      <c r="L77" s="23"/>
    </row>
    <row r="78" spans="11:12">
      <c r="K78" s="23"/>
      <c r="L78" s="23"/>
    </row>
    <row r="79" spans="11:12">
      <c r="K79" s="23"/>
      <c r="L79" s="23"/>
    </row>
    <row r="80" spans="11:12">
      <c r="K80" s="23"/>
      <c r="L80" s="23"/>
    </row>
    <row r="81" spans="11:12">
      <c r="K81" s="23"/>
      <c r="L81" s="23"/>
    </row>
    <row r="82" spans="11:12">
      <c r="K82" s="23"/>
      <c r="L82" s="23"/>
    </row>
    <row r="83" spans="11:12">
      <c r="K83" s="23"/>
      <c r="L83" s="23"/>
    </row>
    <row r="84" spans="11:12">
      <c r="K84" s="23"/>
      <c r="L84" s="23"/>
    </row>
    <row r="85" spans="11:12">
      <c r="K85" s="23"/>
      <c r="L85" s="23"/>
    </row>
    <row r="86" spans="11:12">
      <c r="K86" s="23"/>
      <c r="L86" s="23"/>
    </row>
    <row r="87" spans="11:12">
      <c r="K87" s="23"/>
      <c r="L87" s="23"/>
    </row>
    <row r="88" spans="11:12">
      <c r="K88" s="23"/>
      <c r="L88" s="23"/>
    </row>
    <row r="89" spans="11:12">
      <c r="K89" s="23"/>
      <c r="L89" s="23"/>
    </row>
    <row r="90" spans="11:12">
      <c r="K90" s="23"/>
      <c r="L90" s="23"/>
    </row>
    <row r="91" spans="11:12">
      <c r="K91" s="23"/>
      <c r="L91" s="23"/>
    </row>
    <row r="92" spans="11:12">
      <c r="K92" s="23"/>
      <c r="L92" s="23"/>
    </row>
    <row r="93" spans="11:12">
      <c r="K93" s="23"/>
      <c r="L93" s="23"/>
    </row>
    <row r="94" spans="11:12">
      <c r="K94" s="23"/>
      <c r="L94" s="23"/>
    </row>
    <row r="95" spans="11:12">
      <c r="K95" s="23"/>
      <c r="L95" s="23"/>
    </row>
    <row r="96" spans="11:12">
      <c r="K96" s="23"/>
      <c r="L96" s="23"/>
    </row>
    <row r="97" spans="11:12">
      <c r="K97" s="23"/>
      <c r="L97" s="23"/>
    </row>
    <row r="98" spans="11:12">
      <c r="K98" s="23"/>
      <c r="L98" s="23"/>
    </row>
    <row r="99" spans="11:12">
      <c r="K99" s="23"/>
      <c r="L99" s="23"/>
    </row>
    <row r="100" spans="11:12">
      <c r="K100" s="23"/>
      <c r="L100" s="23"/>
    </row>
    <row r="101" spans="11:12">
      <c r="K101" s="23"/>
      <c r="L101" s="23"/>
    </row>
    <row r="102" spans="11:12">
      <c r="K102" s="23"/>
      <c r="L102" s="23"/>
    </row>
    <row r="103" spans="11:12">
      <c r="K103" s="23"/>
      <c r="L103" s="23"/>
    </row>
    <row r="104" spans="11:12">
      <c r="K104" s="23"/>
      <c r="L104" s="23"/>
    </row>
    <row r="105" spans="11:12">
      <c r="K105" s="23"/>
      <c r="L105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88"/>
  <sheetViews>
    <sheetView view="pageBreakPreview" zoomScaleNormal="85" zoomScaleSheetLayoutView="100" workbookViewId="0">
      <selection activeCell="G29" sqref="G29"/>
    </sheetView>
  </sheetViews>
  <sheetFormatPr defaultColWidth="8.75" defaultRowHeight="17"/>
  <cols>
    <col min="1" max="1" width="5.58203125" style="28" customWidth="1"/>
    <col min="2" max="2" width="15.58203125" style="28" customWidth="1"/>
    <col min="3" max="3" width="12.75" style="28" bestFit="1" customWidth="1"/>
    <col min="4" max="4" width="10.58203125" style="28" customWidth="1"/>
    <col min="5" max="5" width="13.25" style="28" bestFit="1" customWidth="1"/>
    <col min="6" max="6" width="10.58203125" style="28" customWidth="1"/>
    <col min="7" max="8" width="6.58203125" style="28" customWidth="1"/>
    <col min="9" max="9" width="7.58203125" style="28" customWidth="1"/>
    <col min="10" max="11" width="6.58203125" style="28" customWidth="1"/>
    <col min="12" max="14" width="8.75" style="28"/>
    <col min="15" max="15" width="11" style="28" bestFit="1" customWidth="1"/>
    <col min="16" max="17" width="8.75" style="28"/>
    <col min="18" max="18" width="11.83203125" style="28" customWidth="1"/>
    <col min="19" max="16384" width="8.75" style="28"/>
  </cols>
  <sheetData>
    <row r="1" spans="1:16" ht="60" customHeight="1" thickTop="1" thickBot="1">
      <c r="A1" s="236" t="s">
        <v>177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</row>
    <row r="2" spans="1:16" ht="6.75" customHeight="1" thickTop="1">
      <c r="A2" s="29"/>
      <c r="B2" s="29"/>
      <c r="C2" s="29"/>
      <c r="D2" s="29"/>
      <c r="E2" s="29"/>
      <c r="F2" s="30"/>
      <c r="G2" s="30"/>
      <c r="H2" s="30"/>
      <c r="I2" s="30"/>
      <c r="J2" s="30"/>
      <c r="K2" s="30"/>
    </row>
    <row r="3" spans="1:16" ht="22" customHeight="1">
      <c r="A3" s="31"/>
      <c r="B3" s="32"/>
      <c r="C3" s="32"/>
      <c r="D3" s="32"/>
      <c r="E3" s="32"/>
      <c r="F3" s="237" t="str">
        <f xml:space="preserve"> "조사자 : "&amp;야장!O2</f>
        <v>조사자 : 원준용, 홍승표</v>
      </c>
      <c r="G3" s="238"/>
      <c r="H3" s="238"/>
      <c r="I3" s="238"/>
      <c r="J3" s="238"/>
      <c r="K3" s="238"/>
    </row>
    <row r="4" spans="1:16" ht="21.75" customHeight="1">
      <c r="A4" s="33" t="s">
        <v>92</v>
      </c>
      <c r="B4" s="34" t="s">
        <v>93</v>
      </c>
      <c r="C4" s="35">
        <f>야장!C2</f>
        <v>45740</v>
      </c>
      <c r="D4" s="36">
        <f>WEEKNUM(C4)</f>
        <v>13</v>
      </c>
      <c r="E4" s="239" t="str">
        <f>"조사농가 : "&amp;농가정보!C7&amp;" / "&amp; "지역 : "&amp;농가정보!C6&amp;" / 작목 : 파프리카"</f>
        <v>조사농가 : 김관섭 / 지역 : 평창군 / 작목 : 파프리카</v>
      </c>
      <c r="F4" s="239"/>
      <c r="G4" s="239"/>
      <c r="H4" s="239"/>
      <c r="I4" s="239"/>
      <c r="J4" s="239"/>
      <c r="K4" s="239"/>
    </row>
    <row r="5" spans="1:16" ht="6.75" customHeight="1">
      <c r="A5" s="33"/>
      <c r="B5" s="34"/>
      <c r="C5" s="35"/>
      <c r="D5" s="36"/>
      <c r="E5" s="37"/>
      <c r="F5" s="37"/>
      <c r="G5" s="37"/>
      <c r="H5" s="37"/>
      <c r="I5" s="37"/>
      <c r="J5" s="37"/>
      <c r="K5" s="37"/>
    </row>
    <row r="6" spans="1:16" ht="22" customHeight="1">
      <c r="A6" s="202" t="s">
        <v>94</v>
      </c>
      <c r="B6" s="202"/>
      <c r="C6" s="202"/>
      <c r="D6" s="202"/>
      <c r="E6" s="202"/>
      <c r="F6" s="202"/>
      <c r="G6" s="202"/>
      <c r="H6" s="202"/>
      <c r="I6" s="202"/>
      <c r="J6" s="202"/>
      <c r="K6" s="202"/>
    </row>
    <row r="7" spans="1:16" s="40" customFormat="1" ht="25" customHeight="1">
      <c r="A7" s="37" t="s">
        <v>95</v>
      </c>
      <c r="B7" s="38" t="s">
        <v>96</v>
      </c>
      <c r="C7" s="39">
        <f>농가정보!C19</f>
        <v>45708</v>
      </c>
    </row>
    <row r="8" spans="1:16" s="40" customFormat="1" ht="25" customHeight="1">
      <c r="A8" s="37" t="s">
        <v>97</v>
      </c>
      <c r="B8" s="38" t="s">
        <v>98</v>
      </c>
      <c r="C8" s="40">
        <f>농가정보!C15</f>
        <v>0</v>
      </c>
      <c r="K8" s="41"/>
    </row>
    <row r="9" spans="1:16" s="40" customFormat="1" ht="25" customHeight="1">
      <c r="A9" s="37" t="s">
        <v>99</v>
      </c>
      <c r="B9" s="38" t="s">
        <v>100</v>
      </c>
      <c r="C9" s="40" t="str">
        <f>농가정보!C24</f>
        <v>프리바</v>
      </c>
    </row>
    <row r="10" spans="1:16" s="40" customFormat="1" ht="25" customHeight="1">
      <c r="A10" s="37" t="s">
        <v>101</v>
      </c>
      <c r="B10" s="38" t="s">
        <v>102</v>
      </c>
      <c r="C10" s="84">
        <f>농가정보!C26</f>
        <v>0</v>
      </c>
      <c r="D10" s="37" t="s">
        <v>103</v>
      </c>
      <c r="E10" s="85">
        <f>농가정보!C27</f>
        <v>0</v>
      </c>
      <c r="F10" s="40" t="s">
        <v>135</v>
      </c>
      <c r="G10" s="201">
        <f>농가정보!C16</f>
        <v>0</v>
      </c>
      <c r="H10" s="201"/>
      <c r="I10" s="201"/>
    </row>
    <row r="11" spans="1:16" s="40" customFormat="1" ht="25" customHeight="1">
      <c r="A11" s="37" t="s">
        <v>104</v>
      </c>
      <c r="B11" s="38" t="s">
        <v>105</v>
      </c>
      <c r="C11" s="40" t="str">
        <f>농가정보!C18</f>
        <v>코코피트</v>
      </c>
      <c r="D11" s="40" t="s">
        <v>106</v>
      </c>
      <c r="E11" s="94" t="s">
        <v>147</v>
      </c>
    </row>
    <row r="12" spans="1:16" s="40" customFormat="1" ht="6.75" customHeight="1">
      <c r="A12" s="37"/>
      <c r="B12" s="38"/>
    </row>
    <row r="13" spans="1:16" ht="21">
      <c r="A13" s="202" t="s">
        <v>107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</row>
    <row r="14" spans="1:16" s="40" customFormat="1" ht="25" customHeight="1">
      <c r="A14" s="37" t="s">
        <v>95</v>
      </c>
      <c r="B14" s="40" t="s">
        <v>108</v>
      </c>
      <c r="C14" s="235" t="s">
        <v>178</v>
      </c>
      <c r="D14" s="235"/>
      <c r="E14" s="235"/>
      <c r="F14" s="235"/>
      <c r="G14" s="235"/>
      <c r="H14" s="235"/>
      <c r="I14" s="235"/>
      <c r="J14" s="235"/>
      <c r="K14" s="235"/>
    </row>
    <row r="15" spans="1:16" s="40" customFormat="1" ht="25" customHeight="1">
      <c r="A15" s="37" t="s">
        <v>97</v>
      </c>
      <c r="B15" s="40" t="s">
        <v>109</v>
      </c>
      <c r="C15" s="229" t="s">
        <v>179</v>
      </c>
      <c r="D15" s="229"/>
      <c r="E15" s="229"/>
      <c r="F15" s="229"/>
      <c r="G15" s="229"/>
      <c r="H15" s="229"/>
      <c r="I15" s="229"/>
      <c r="J15" s="229"/>
      <c r="K15" s="229"/>
    </row>
    <row r="16" spans="1:16" s="40" customFormat="1" ht="25" customHeight="1">
      <c r="A16" s="37" t="s">
        <v>99</v>
      </c>
      <c r="B16" s="40" t="s">
        <v>110</v>
      </c>
      <c r="C16" s="229" t="s">
        <v>180</v>
      </c>
      <c r="D16" s="229"/>
      <c r="E16" s="229"/>
      <c r="F16" s="229"/>
      <c r="G16" s="229"/>
      <c r="H16" s="229"/>
      <c r="I16" s="229"/>
      <c r="J16" s="229"/>
      <c r="K16" s="229"/>
      <c r="P16" s="40" t="s">
        <v>111</v>
      </c>
    </row>
    <row r="17" spans="1:11" s="40" customFormat="1" ht="6.75" customHeight="1">
      <c r="A17" s="37"/>
      <c r="C17" s="38"/>
      <c r="D17" s="38"/>
      <c r="E17" s="38"/>
      <c r="F17" s="38"/>
      <c r="G17" s="38"/>
      <c r="H17" s="38"/>
      <c r="I17" s="38"/>
      <c r="J17" s="38"/>
      <c r="K17" s="38"/>
    </row>
    <row r="18" spans="1:11" ht="22" customHeight="1">
      <c r="A18" s="202" t="s">
        <v>112</v>
      </c>
      <c r="B18" s="202"/>
      <c r="C18" s="202"/>
      <c r="D18" s="202"/>
      <c r="E18" s="202"/>
      <c r="F18" s="202"/>
      <c r="G18" s="202"/>
      <c r="H18" s="202"/>
      <c r="I18" s="202"/>
      <c r="J18" s="202"/>
      <c r="K18" s="202"/>
    </row>
    <row r="19" spans="1:11" ht="25" customHeight="1">
      <c r="A19" s="37" t="s">
        <v>95</v>
      </c>
      <c r="B19" s="40" t="s">
        <v>113</v>
      </c>
      <c r="G19" s="230" t="str">
        <f>"정식 후 "&amp; (C4-C7)&amp;"일 경과, " &amp; "약 "&amp;ROUND((C4-C7)/7,0)&amp;"주차"</f>
        <v>정식 후 32일 경과, 약 5주차</v>
      </c>
      <c r="H19" s="230"/>
      <c r="I19" s="230"/>
      <c r="J19" s="230"/>
      <c r="K19" s="230"/>
    </row>
    <row r="20" spans="1:11" ht="19.5" customHeight="1" thickBot="1">
      <c r="A20" s="231" t="s">
        <v>114</v>
      </c>
      <c r="B20" s="232"/>
      <c r="C20" s="233">
        <f>INDEX(조사표_2[조사일자],MATCH(C4,조사표_2[조사일자])-1,)</f>
        <v>45740</v>
      </c>
      <c r="D20" s="232"/>
      <c r="E20" s="233">
        <f>C4</f>
        <v>45740</v>
      </c>
      <c r="F20" s="232"/>
      <c r="G20" s="231" t="s">
        <v>115</v>
      </c>
      <c r="H20" s="234"/>
      <c r="I20" s="234"/>
      <c r="J20" s="234"/>
      <c r="K20" s="232"/>
    </row>
    <row r="21" spans="1:11" ht="25" customHeight="1" thickTop="1">
      <c r="A21" s="224" t="s">
        <v>116</v>
      </c>
      <c r="B21" s="225"/>
      <c r="C21" s="226">
        <f>IFERROR(VLOOKUP($C$20,조사표_2[],2,FALSE),"")</f>
        <v>64.2</v>
      </c>
      <c r="D21" s="227"/>
      <c r="E21" s="226">
        <f>VLOOKUP($E$20,조사표_2[],2,FALSE)</f>
        <v>64.2</v>
      </c>
      <c r="F21" s="227"/>
      <c r="G21" s="42"/>
      <c r="H21" s="43"/>
      <c r="I21" s="228">
        <f>IFERROR(E21-C21,"")</f>
        <v>0</v>
      </c>
      <c r="J21" s="228"/>
      <c r="K21" s="44"/>
    </row>
    <row r="22" spans="1:11" ht="25" customHeight="1">
      <c r="A22" s="219" t="s">
        <v>117</v>
      </c>
      <c r="B22" s="220"/>
      <c r="C22" s="221">
        <f>IFERROR(VLOOKUP($C$20,조사표_2[],3,FALSE),"")</f>
        <v>0</v>
      </c>
      <c r="D22" s="222"/>
      <c r="E22" s="221">
        <f>VLOOKUP($E$20,조사표_2[],3,FALSE)</f>
        <v>0</v>
      </c>
      <c r="F22" s="222"/>
      <c r="G22" s="45"/>
      <c r="H22" s="46"/>
      <c r="I22" s="223">
        <f t="shared" ref="I22:I33" si="0">IFERROR(E22-C22,"")</f>
        <v>0</v>
      </c>
      <c r="J22" s="223"/>
      <c r="K22" s="47"/>
    </row>
    <row r="23" spans="1:11" ht="25" customHeight="1">
      <c r="A23" s="219" t="s">
        <v>118</v>
      </c>
      <c r="B23" s="220"/>
      <c r="C23" s="221">
        <f>IFERROR(VLOOKUP($C$20,조사표_2[],4,FALSE),"")</f>
        <v>3.3</v>
      </c>
      <c r="D23" s="222"/>
      <c r="E23" s="221">
        <f>VLOOKUP($E$20,조사표_2[],4,FALSE)</f>
        <v>3.3</v>
      </c>
      <c r="F23" s="222"/>
      <c r="G23" s="45"/>
      <c r="H23" s="46"/>
      <c r="I23" s="223">
        <f t="shared" si="0"/>
        <v>0</v>
      </c>
      <c r="J23" s="223"/>
      <c r="K23" s="47"/>
    </row>
    <row r="24" spans="1:11" ht="25" customHeight="1">
      <c r="A24" s="219" t="s">
        <v>119</v>
      </c>
      <c r="B24" s="220"/>
      <c r="C24" s="221">
        <f>IFERROR(VLOOKUP($C$20,조사표_2[],7,FALSE),"")</f>
        <v>8.6999999999999993</v>
      </c>
      <c r="D24" s="222"/>
      <c r="E24" s="221">
        <f>VLOOKUP($E$20,조사표_2[],7,FALSE)</f>
        <v>8.6999999999999993</v>
      </c>
      <c r="F24" s="222"/>
      <c r="G24" s="45"/>
      <c r="H24" s="46"/>
      <c r="I24" s="223">
        <f t="shared" si="0"/>
        <v>0</v>
      </c>
      <c r="J24" s="223"/>
      <c r="K24" s="47"/>
    </row>
    <row r="25" spans="1:11" ht="25" customHeight="1">
      <c r="A25" s="219" t="s">
        <v>120</v>
      </c>
      <c r="B25" s="220"/>
      <c r="C25" s="221">
        <f>IFERROR(VLOOKUP($C$20,조사표_2[],8,FALSE),"")</f>
        <v>19.5</v>
      </c>
      <c r="D25" s="222"/>
      <c r="E25" s="221">
        <f>VLOOKUP($E$20,조사표_2[],8,FALSE)</f>
        <v>19.5</v>
      </c>
      <c r="F25" s="222"/>
      <c r="G25" s="45"/>
      <c r="H25" s="46"/>
      <c r="I25" s="223">
        <f t="shared" si="0"/>
        <v>0</v>
      </c>
      <c r="J25" s="223"/>
      <c r="K25" s="47"/>
    </row>
    <row r="26" spans="1:11" ht="25" customHeight="1">
      <c r="A26" s="219" t="s">
        <v>121</v>
      </c>
      <c r="B26" s="220"/>
      <c r="C26" s="221">
        <f>IFERROR(VLOOKUP($C$20,조사표_2[],10,FALSE),"")</f>
        <v>2.2000000000000002</v>
      </c>
      <c r="D26" s="222"/>
      <c r="E26" s="221">
        <f>VLOOKUP($E$20,조사표_2[],10,FALSE)</f>
        <v>2.2000000000000002</v>
      </c>
      <c r="F26" s="222"/>
      <c r="G26" s="45"/>
      <c r="H26" s="46"/>
      <c r="I26" s="223">
        <f t="shared" si="0"/>
        <v>0</v>
      </c>
      <c r="J26" s="223"/>
      <c r="K26" s="47"/>
    </row>
    <row r="27" spans="1:11" ht="25" customHeight="1">
      <c r="A27" s="219" t="s">
        <v>122</v>
      </c>
      <c r="B27" s="220"/>
      <c r="C27" s="221">
        <f>IFERROR(VLOOKUP($C$20,조사표_2[],11,FALSE),"")</f>
        <v>0.1</v>
      </c>
      <c r="D27" s="222"/>
      <c r="E27" s="221">
        <f>VLOOKUP($E$20,조사표_2[],11,FALSE)</f>
        <v>0.1</v>
      </c>
      <c r="F27" s="222"/>
      <c r="G27" s="45"/>
      <c r="H27" s="46"/>
      <c r="I27" s="223">
        <f t="shared" si="0"/>
        <v>0</v>
      </c>
      <c r="J27" s="223"/>
      <c r="K27" s="47"/>
    </row>
    <row r="28" spans="1:11" ht="25" customHeight="1">
      <c r="A28" s="219" t="s">
        <v>123</v>
      </c>
      <c r="B28" s="220"/>
      <c r="C28" s="221">
        <f>IFERROR(VLOOKUP($C$20,조사표_2[],12,FALSE),"")</f>
        <v>0</v>
      </c>
      <c r="D28" s="222"/>
      <c r="E28" s="221">
        <f>VLOOKUP($E$20,조사표_2[],12,FALSE)</f>
        <v>0</v>
      </c>
      <c r="F28" s="222"/>
      <c r="G28" s="45"/>
      <c r="H28" s="46"/>
      <c r="I28" s="223">
        <f t="shared" si="0"/>
        <v>0</v>
      </c>
      <c r="J28" s="223"/>
      <c r="K28" s="47"/>
    </row>
    <row r="29" spans="1:11" ht="25" customHeight="1">
      <c r="A29" s="219" t="s">
        <v>124</v>
      </c>
      <c r="B29" s="220"/>
      <c r="C29" s="221">
        <f>IFERROR(VLOOKUP($C$20,조사표_2[],13,FALSE),"")</f>
        <v>0</v>
      </c>
      <c r="D29" s="222"/>
      <c r="E29" s="221">
        <f>VLOOKUP($E$20,조사표_2[],13,FALSE)</f>
        <v>0</v>
      </c>
      <c r="F29" s="222"/>
      <c r="G29" s="45"/>
      <c r="H29" s="46"/>
      <c r="I29" s="223">
        <f t="shared" si="0"/>
        <v>0</v>
      </c>
      <c r="J29" s="223"/>
      <c r="K29" s="47"/>
    </row>
    <row r="30" spans="1:11" ht="25" customHeight="1">
      <c r="A30" s="219" t="s">
        <v>165</v>
      </c>
      <c r="B30" s="220"/>
      <c r="C30" s="221">
        <f>IFERROR(VLOOKUP($C$20,조사표_2[],14,FALSE),"")</f>
        <v>1.2</v>
      </c>
      <c r="D30" s="222"/>
      <c r="E30" s="221">
        <f>VLOOKUP($E$20,조사표_2[],14,FALSE)</f>
        <v>1.2</v>
      </c>
      <c r="F30" s="222"/>
      <c r="G30" s="123"/>
      <c r="H30" s="46"/>
      <c r="I30" s="223">
        <f>IFERROR(E30-C30,"")</f>
        <v>0</v>
      </c>
      <c r="J30" s="223"/>
      <c r="K30" s="47"/>
    </row>
    <row r="31" spans="1:11" ht="25" customHeight="1">
      <c r="A31" s="219" t="s">
        <v>125</v>
      </c>
      <c r="B31" s="220"/>
      <c r="C31" s="221">
        <f>IFERROR(VLOOKUP($C$20,조사표_2[],15,FALSE),"")</f>
        <v>0</v>
      </c>
      <c r="D31" s="222"/>
      <c r="E31" s="221">
        <f>VLOOKUP($E$20,조사표_2[],15,FALSE)</f>
        <v>0</v>
      </c>
      <c r="F31" s="222"/>
      <c r="G31" s="45"/>
      <c r="H31" s="46"/>
      <c r="I31" s="223">
        <f t="shared" si="0"/>
        <v>0</v>
      </c>
      <c r="J31" s="223"/>
      <c r="K31" s="47"/>
    </row>
    <row r="32" spans="1:11" ht="25" customHeight="1">
      <c r="A32" s="219" t="s">
        <v>126</v>
      </c>
      <c r="B32" s="220"/>
      <c r="C32" s="221">
        <f>IFERROR(VLOOKUP($C$20,조사표_2[],16,FALSE),"")</f>
        <v>0</v>
      </c>
      <c r="D32" s="222"/>
      <c r="E32" s="221">
        <f>VLOOKUP($E$20,조사표_2[],16,FALSE)</f>
        <v>0</v>
      </c>
      <c r="F32" s="222"/>
      <c r="G32" s="45"/>
      <c r="H32" s="46"/>
      <c r="I32" s="223">
        <f t="shared" si="0"/>
        <v>0</v>
      </c>
      <c r="J32" s="223"/>
      <c r="K32" s="47"/>
    </row>
    <row r="33" spans="1:11" ht="25" customHeight="1">
      <c r="A33" s="219" t="s">
        <v>127</v>
      </c>
      <c r="B33" s="220"/>
      <c r="C33" s="221">
        <f>IFERROR(VLOOKUP($C$20,조사표_2[],17,FALSE),"")</f>
        <v>0</v>
      </c>
      <c r="D33" s="222"/>
      <c r="E33" s="221">
        <f>VLOOKUP($E$20,조사표_2[],17,FALSE)</f>
        <v>0</v>
      </c>
      <c r="F33" s="222"/>
      <c r="G33" s="45"/>
      <c r="H33" s="46"/>
      <c r="I33" s="223">
        <f t="shared" si="0"/>
        <v>0</v>
      </c>
      <c r="J33" s="223"/>
      <c r="K33" s="47"/>
    </row>
    <row r="34" spans="1:11" ht="25" customHeight="1">
      <c r="A34" s="212" t="str">
        <f>IFERROR("생장길이 "&amp;ABS(ROUND(I22,1))&amp;"cm "&amp;IF(I22&gt;0,"증가",IF(I22=0,"동일","감소"))&amp;", "&amp;"줄기굵기 "&amp;ABS(ROUND(I24,1))&amp;"mm "&amp;IF(I24&gt;0,"증가",IF(I24=0,"동일","감소"))&amp;", "&amp;"화방높이 "&amp;ABS(ROUND(I25,1))&amp;"cm "&amp;IF(I25&gt;0,"증가",IF(I25=0,"동일","감소"))&amp;", 
"&amp;"개화마디 "&amp;ABS(ROUND(I26,1))&amp;"마디 "&amp;IF(I26&gt;0,"증가",IF(I26=0,"동일","감소"))&amp;", "&amp;"착과마디 "&amp;ABS(ROUND(I27,1))&amp;"마디 "&amp;IF(I27&gt;0,"증가",IF(I27=0,"동일","감소"))&amp;", "&amp;"착과수 "&amp;ABS(ROUND(I31,1))&amp;"개 "&amp;IF(I31&gt;0,"증가",IF(I31=0,"동일","감소"))&amp;", "&amp;"열매수 "&amp;ABS(ROUND(I32,1))&amp;"개 "&amp;IF(I32&gt;0,"증가",IF(I32=0,"동일","감소"))&amp;", "&amp;"수확수 "&amp;ABS(ROUND(I33,1))&amp;"개 "&amp;IF(I33&gt;0,"증가",IF(I33=0,"동일","감소")),"")</f>
        <v>생장길이 0cm 동일, 줄기굵기 0mm 동일, 화방높이 0cm 동일, 
개화마디 0마디 동일, 착과마디 0마디 동일, 착과수 0개 동일, 열매수 0개 동일, 수확수 0개 동일</v>
      </c>
      <c r="B34" s="213"/>
      <c r="C34" s="213"/>
      <c r="D34" s="213"/>
      <c r="E34" s="213"/>
      <c r="F34" s="213"/>
      <c r="G34" s="213"/>
      <c r="H34" s="213"/>
      <c r="I34" s="213"/>
      <c r="J34" s="213"/>
      <c r="K34" s="214"/>
    </row>
    <row r="35" spans="1:11" ht="25" customHeight="1">
      <c r="A35" s="215"/>
      <c r="B35" s="216"/>
      <c r="C35" s="216"/>
      <c r="D35" s="216"/>
      <c r="E35" s="216"/>
      <c r="F35" s="216"/>
      <c r="G35" s="216"/>
      <c r="H35" s="216"/>
      <c r="I35" s="216"/>
      <c r="J35" s="216"/>
      <c r="K35" s="217"/>
    </row>
    <row r="36" spans="1:11" ht="6.75" customHeight="1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</row>
    <row r="37" spans="1:11" ht="25" customHeight="1">
      <c r="A37" s="37" t="s">
        <v>97</v>
      </c>
      <c r="B37" s="40" t="s">
        <v>128</v>
      </c>
    </row>
    <row r="38" spans="1:11" ht="6.75" customHeight="1">
      <c r="A38" s="37"/>
      <c r="B38" s="40"/>
    </row>
    <row r="39" spans="1:11" ht="15.65" customHeight="1">
      <c r="A39" s="203"/>
      <c r="B39" s="204"/>
      <c r="C39" s="205"/>
      <c r="D39" s="203"/>
      <c r="E39" s="204"/>
      <c r="F39" s="205"/>
      <c r="G39" s="203"/>
      <c r="H39" s="204"/>
      <c r="I39" s="204"/>
      <c r="J39" s="204"/>
      <c r="K39" s="205"/>
    </row>
    <row r="40" spans="1:11" ht="15.65" customHeight="1">
      <c r="A40" s="206"/>
      <c r="B40" s="218"/>
      <c r="C40" s="208"/>
      <c r="D40" s="206"/>
      <c r="E40" s="218"/>
      <c r="F40" s="208"/>
      <c r="G40" s="206"/>
      <c r="H40" s="218"/>
      <c r="I40" s="218"/>
      <c r="J40" s="218"/>
      <c r="K40" s="208"/>
    </row>
    <row r="41" spans="1:11" ht="15.65" customHeight="1">
      <c r="A41" s="206"/>
      <c r="B41" s="218"/>
      <c r="C41" s="208"/>
      <c r="D41" s="206"/>
      <c r="E41" s="218"/>
      <c r="F41" s="208"/>
      <c r="G41" s="206"/>
      <c r="H41" s="218"/>
      <c r="I41" s="218"/>
      <c r="J41" s="218"/>
      <c r="K41" s="208"/>
    </row>
    <row r="42" spans="1:11" ht="15.65" customHeight="1">
      <c r="A42" s="206"/>
      <c r="B42" s="218"/>
      <c r="C42" s="208"/>
      <c r="D42" s="206"/>
      <c r="E42" s="218"/>
      <c r="F42" s="208"/>
      <c r="G42" s="206"/>
      <c r="H42" s="218"/>
      <c r="I42" s="218"/>
      <c r="J42" s="218"/>
      <c r="K42" s="208"/>
    </row>
    <row r="43" spans="1:11" ht="15.65" customHeight="1">
      <c r="A43" s="206"/>
      <c r="B43" s="218"/>
      <c r="C43" s="208"/>
      <c r="D43" s="206"/>
      <c r="E43" s="218"/>
      <c r="F43" s="208"/>
      <c r="G43" s="206"/>
      <c r="H43" s="218"/>
      <c r="I43" s="218"/>
      <c r="J43" s="218"/>
      <c r="K43" s="208"/>
    </row>
    <row r="44" spans="1:11" ht="15.65" customHeight="1">
      <c r="A44" s="206"/>
      <c r="B44" s="218"/>
      <c r="C44" s="208"/>
      <c r="D44" s="206"/>
      <c r="E44" s="218"/>
      <c r="F44" s="208"/>
      <c r="G44" s="206"/>
      <c r="H44" s="218"/>
      <c r="I44" s="218"/>
      <c r="J44" s="218"/>
      <c r="K44" s="208"/>
    </row>
    <row r="45" spans="1:11" ht="15.65" customHeight="1">
      <c r="A45" s="206"/>
      <c r="B45" s="218"/>
      <c r="C45" s="208"/>
      <c r="D45" s="206"/>
      <c r="E45" s="218"/>
      <c r="F45" s="208"/>
      <c r="G45" s="206"/>
      <c r="H45" s="218"/>
      <c r="I45" s="218"/>
      <c r="J45" s="218"/>
      <c r="K45" s="208"/>
    </row>
    <row r="46" spans="1:11" ht="15.65" customHeight="1">
      <c r="A46" s="206"/>
      <c r="B46" s="218"/>
      <c r="C46" s="208"/>
      <c r="D46" s="206"/>
      <c r="E46" s="218"/>
      <c r="F46" s="208"/>
      <c r="G46" s="206"/>
      <c r="H46" s="218"/>
      <c r="I46" s="218"/>
      <c r="J46" s="218"/>
      <c r="K46" s="208"/>
    </row>
    <row r="47" spans="1:11" ht="15.65" customHeight="1">
      <c r="A47" s="206"/>
      <c r="B47" s="218"/>
      <c r="C47" s="208"/>
      <c r="D47" s="206"/>
      <c r="E47" s="218"/>
      <c r="F47" s="208"/>
      <c r="G47" s="206"/>
      <c r="H47" s="218"/>
      <c r="I47" s="218"/>
      <c r="J47" s="218"/>
      <c r="K47" s="208"/>
    </row>
    <row r="48" spans="1:11" ht="15.65" customHeight="1">
      <c r="A48" s="206"/>
      <c r="B48" s="218"/>
      <c r="C48" s="208"/>
      <c r="D48" s="206"/>
      <c r="E48" s="218"/>
      <c r="F48" s="208"/>
      <c r="G48" s="206"/>
      <c r="H48" s="218"/>
      <c r="I48" s="218"/>
      <c r="J48" s="218"/>
      <c r="K48" s="208"/>
    </row>
    <row r="49" spans="1:17" ht="15.65" customHeight="1">
      <c r="A49" s="206"/>
      <c r="B49" s="218"/>
      <c r="C49" s="208"/>
      <c r="D49" s="206"/>
      <c r="E49" s="218"/>
      <c r="F49" s="208"/>
      <c r="G49" s="206"/>
      <c r="H49" s="218"/>
      <c r="I49" s="218"/>
      <c r="J49" s="218"/>
      <c r="K49" s="208"/>
    </row>
    <row r="50" spans="1:17" ht="15.65" customHeight="1">
      <c r="A50" s="206"/>
      <c r="B50" s="218"/>
      <c r="C50" s="208"/>
      <c r="D50" s="206"/>
      <c r="E50" s="218"/>
      <c r="F50" s="208"/>
      <c r="G50" s="206"/>
      <c r="H50" s="218"/>
      <c r="I50" s="218"/>
      <c r="J50" s="218"/>
      <c r="K50" s="208"/>
      <c r="Q50" s="28" t="s">
        <v>129</v>
      </c>
    </row>
    <row r="51" spans="1:17" ht="15.65" customHeight="1">
      <c r="A51" s="209"/>
      <c r="B51" s="210"/>
      <c r="C51" s="211"/>
      <c r="D51" s="209"/>
      <c r="E51" s="210"/>
      <c r="F51" s="211"/>
      <c r="G51" s="209"/>
      <c r="H51" s="210"/>
      <c r="I51" s="210"/>
      <c r="J51" s="210"/>
      <c r="K51" s="211"/>
    </row>
    <row r="52" spans="1:17">
      <c r="A52" s="196" t="s">
        <v>151</v>
      </c>
      <c r="B52" s="197"/>
      <c r="C52" s="198"/>
      <c r="D52" s="196" t="s">
        <v>156</v>
      </c>
      <c r="E52" s="197"/>
      <c r="F52" s="198"/>
      <c r="G52" s="196" t="s">
        <v>157</v>
      </c>
      <c r="H52" s="197"/>
      <c r="I52" s="197"/>
      <c r="J52" s="197"/>
      <c r="K52" s="198"/>
    </row>
    <row r="53" spans="1:17" ht="6.75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</row>
    <row r="54" spans="1:17" ht="15.75" customHeight="1">
      <c r="A54" s="202" t="s">
        <v>130</v>
      </c>
      <c r="B54" s="202"/>
      <c r="C54" s="202"/>
      <c r="D54" s="202"/>
      <c r="E54" s="202"/>
      <c r="F54" s="202"/>
      <c r="G54" s="202"/>
      <c r="H54" s="202"/>
      <c r="I54" s="202"/>
      <c r="J54" s="202"/>
      <c r="K54" s="202"/>
    </row>
    <row r="55" spans="1:17" ht="6.75" customHeight="1">
      <c r="A55" s="95"/>
      <c r="B55" s="95"/>
      <c r="C55" s="95"/>
      <c r="D55" s="95"/>
      <c r="E55" s="95"/>
      <c r="F55" s="95"/>
      <c r="G55" s="95"/>
      <c r="H55" s="95"/>
      <c r="I55" s="95"/>
      <c r="J55" s="95"/>
      <c r="K55" s="95"/>
    </row>
    <row r="56" spans="1:17" ht="15.75" customHeight="1">
      <c r="A56" s="203"/>
      <c r="B56" s="204"/>
      <c r="C56" s="205"/>
      <c r="D56" s="203"/>
      <c r="E56" s="204"/>
      <c r="F56" s="205"/>
      <c r="G56" s="203"/>
      <c r="H56" s="204"/>
      <c r="I56" s="204"/>
      <c r="J56" s="204"/>
      <c r="K56" s="205"/>
    </row>
    <row r="57" spans="1:17" ht="15.75" customHeight="1">
      <c r="A57" s="206"/>
      <c r="B57" s="207"/>
      <c r="C57" s="208"/>
      <c r="D57" s="206"/>
      <c r="E57" s="207"/>
      <c r="F57" s="208"/>
      <c r="G57" s="206"/>
      <c r="H57" s="207"/>
      <c r="I57" s="207"/>
      <c r="J57" s="207"/>
      <c r="K57" s="208"/>
    </row>
    <row r="58" spans="1:17" ht="15.75" customHeight="1">
      <c r="A58" s="206"/>
      <c r="B58" s="207"/>
      <c r="C58" s="208"/>
      <c r="D58" s="206"/>
      <c r="E58" s="207"/>
      <c r="F58" s="208"/>
      <c r="G58" s="206"/>
      <c r="H58" s="207"/>
      <c r="I58" s="207"/>
      <c r="J58" s="207"/>
      <c r="K58" s="208"/>
    </row>
    <row r="59" spans="1:17" ht="15.75" customHeight="1">
      <c r="A59" s="206"/>
      <c r="B59" s="207"/>
      <c r="C59" s="208"/>
      <c r="D59" s="206"/>
      <c r="E59" s="207"/>
      <c r="F59" s="208"/>
      <c r="G59" s="206"/>
      <c r="H59" s="207"/>
      <c r="I59" s="207"/>
      <c r="J59" s="207"/>
      <c r="K59" s="208"/>
      <c r="N59" s="50"/>
    </row>
    <row r="60" spans="1:17" ht="15.75" customHeight="1">
      <c r="A60" s="206"/>
      <c r="B60" s="207"/>
      <c r="C60" s="208"/>
      <c r="D60" s="206"/>
      <c r="E60" s="207"/>
      <c r="F60" s="208"/>
      <c r="G60" s="206"/>
      <c r="H60" s="207"/>
      <c r="I60" s="207"/>
      <c r="J60" s="207"/>
      <c r="K60" s="208"/>
    </row>
    <row r="61" spans="1:17" ht="15.75" customHeight="1">
      <c r="A61" s="206"/>
      <c r="B61" s="207"/>
      <c r="C61" s="208"/>
      <c r="D61" s="206"/>
      <c r="E61" s="207"/>
      <c r="F61" s="208"/>
      <c r="G61" s="206"/>
      <c r="H61" s="207"/>
      <c r="I61" s="207"/>
      <c r="J61" s="207"/>
      <c r="K61" s="208"/>
    </row>
    <row r="62" spans="1:17" ht="15.75" customHeight="1">
      <c r="A62" s="206"/>
      <c r="B62" s="207"/>
      <c r="C62" s="208"/>
      <c r="D62" s="206"/>
      <c r="E62" s="207"/>
      <c r="F62" s="208"/>
      <c r="G62" s="206"/>
      <c r="H62" s="207"/>
      <c r="I62" s="207"/>
      <c r="J62" s="207"/>
      <c r="K62" s="208"/>
    </row>
    <row r="63" spans="1:17" ht="15.75" customHeight="1">
      <c r="A63" s="206"/>
      <c r="B63" s="207"/>
      <c r="C63" s="208"/>
      <c r="D63" s="206"/>
      <c r="E63" s="207"/>
      <c r="F63" s="208"/>
      <c r="G63" s="206"/>
      <c r="H63" s="207"/>
      <c r="I63" s="207"/>
      <c r="J63" s="207"/>
      <c r="K63" s="208"/>
    </row>
    <row r="64" spans="1:17" ht="15.75" customHeight="1">
      <c r="A64" s="206"/>
      <c r="B64" s="207"/>
      <c r="C64" s="208"/>
      <c r="D64" s="206"/>
      <c r="E64" s="207"/>
      <c r="F64" s="208"/>
      <c r="G64" s="206"/>
      <c r="H64" s="207"/>
      <c r="I64" s="207"/>
      <c r="J64" s="207"/>
      <c r="K64" s="208"/>
    </row>
    <row r="65" spans="1:11" ht="15.75" customHeight="1">
      <c r="A65" s="206"/>
      <c r="B65" s="207"/>
      <c r="C65" s="208"/>
      <c r="D65" s="206"/>
      <c r="E65" s="207"/>
      <c r="F65" s="208"/>
      <c r="G65" s="206"/>
      <c r="H65" s="207"/>
      <c r="I65" s="207"/>
      <c r="J65" s="207"/>
      <c r="K65" s="208"/>
    </row>
    <row r="66" spans="1:11" ht="15.75" customHeight="1">
      <c r="A66" s="206"/>
      <c r="B66" s="207"/>
      <c r="C66" s="208"/>
      <c r="D66" s="206"/>
      <c r="E66" s="207"/>
      <c r="F66" s="208"/>
      <c r="G66" s="206"/>
      <c r="H66" s="207"/>
      <c r="I66" s="207"/>
      <c r="J66" s="207"/>
      <c r="K66" s="208"/>
    </row>
    <row r="67" spans="1:11" ht="15.75" customHeight="1">
      <c r="A67" s="206"/>
      <c r="B67" s="207"/>
      <c r="C67" s="208"/>
      <c r="D67" s="206"/>
      <c r="E67" s="207"/>
      <c r="F67" s="208"/>
      <c r="G67" s="206"/>
      <c r="H67" s="207"/>
      <c r="I67" s="207"/>
      <c r="J67" s="207"/>
      <c r="K67" s="208"/>
    </row>
    <row r="68" spans="1:11">
      <c r="A68" s="209"/>
      <c r="B68" s="210"/>
      <c r="C68" s="211"/>
      <c r="D68" s="209"/>
      <c r="E68" s="210"/>
      <c r="F68" s="211"/>
      <c r="G68" s="209"/>
      <c r="H68" s="210"/>
      <c r="I68" s="210"/>
      <c r="J68" s="210"/>
      <c r="K68" s="211"/>
    </row>
    <row r="69" spans="1:11">
      <c r="A69" s="196" t="s">
        <v>148</v>
      </c>
      <c r="B69" s="197"/>
      <c r="C69" s="198"/>
      <c r="D69" s="196" t="s">
        <v>154</v>
      </c>
      <c r="E69" s="197"/>
      <c r="F69" s="198"/>
      <c r="G69" s="196" t="s">
        <v>155</v>
      </c>
      <c r="H69" s="197"/>
      <c r="I69" s="197"/>
      <c r="J69" s="197"/>
      <c r="K69" s="198"/>
    </row>
    <row r="70" spans="1:11">
      <c r="A70" s="203"/>
      <c r="B70" s="204"/>
      <c r="C70" s="205"/>
      <c r="D70" s="203"/>
      <c r="E70" s="204"/>
      <c r="F70" s="205"/>
      <c r="G70" s="203"/>
      <c r="H70" s="204"/>
      <c r="I70" s="204"/>
      <c r="J70" s="204"/>
      <c r="K70" s="205"/>
    </row>
    <row r="71" spans="1:11">
      <c r="A71" s="206"/>
      <c r="B71" s="218"/>
      <c r="C71" s="208"/>
      <c r="D71" s="206"/>
      <c r="E71" s="218"/>
      <c r="F71" s="208"/>
      <c r="G71" s="206"/>
      <c r="H71" s="218"/>
      <c r="I71" s="218"/>
      <c r="J71" s="218"/>
      <c r="K71" s="208"/>
    </row>
    <row r="72" spans="1:11">
      <c r="A72" s="206"/>
      <c r="B72" s="218"/>
      <c r="C72" s="208"/>
      <c r="D72" s="206"/>
      <c r="E72" s="218"/>
      <c r="F72" s="208"/>
      <c r="G72" s="206"/>
      <c r="H72" s="218"/>
      <c r="I72" s="218"/>
      <c r="J72" s="218"/>
      <c r="K72" s="208"/>
    </row>
    <row r="73" spans="1:11">
      <c r="A73" s="206"/>
      <c r="B73" s="218"/>
      <c r="C73" s="208"/>
      <c r="D73" s="206"/>
      <c r="E73" s="218"/>
      <c r="F73" s="208"/>
      <c r="G73" s="206"/>
      <c r="H73" s="218"/>
      <c r="I73" s="218"/>
      <c r="J73" s="218"/>
      <c r="K73" s="208"/>
    </row>
    <row r="74" spans="1:11">
      <c r="A74" s="206"/>
      <c r="B74" s="218"/>
      <c r="C74" s="208"/>
      <c r="D74" s="206"/>
      <c r="E74" s="218"/>
      <c r="F74" s="208"/>
      <c r="G74" s="206"/>
      <c r="H74" s="218"/>
      <c r="I74" s="218"/>
      <c r="J74" s="218"/>
      <c r="K74" s="208"/>
    </row>
    <row r="75" spans="1:11">
      <c r="A75" s="206"/>
      <c r="B75" s="218"/>
      <c r="C75" s="208"/>
      <c r="D75" s="206"/>
      <c r="E75" s="218"/>
      <c r="F75" s="208"/>
      <c r="G75" s="206"/>
      <c r="H75" s="218"/>
      <c r="I75" s="218"/>
      <c r="J75" s="218"/>
      <c r="K75" s="208"/>
    </row>
    <row r="76" spans="1:11">
      <c r="A76" s="206"/>
      <c r="B76" s="218"/>
      <c r="C76" s="208"/>
      <c r="D76" s="206"/>
      <c r="E76" s="218"/>
      <c r="F76" s="208"/>
      <c r="G76" s="206"/>
      <c r="H76" s="218"/>
      <c r="I76" s="218"/>
      <c r="J76" s="218"/>
      <c r="K76" s="208"/>
    </row>
    <row r="77" spans="1:11">
      <c r="A77" s="206"/>
      <c r="B77" s="218"/>
      <c r="C77" s="208"/>
      <c r="D77" s="206"/>
      <c r="E77" s="218"/>
      <c r="F77" s="208"/>
      <c r="G77" s="206"/>
      <c r="H77" s="218"/>
      <c r="I77" s="218"/>
      <c r="J77" s="218"/>
      <c r="K77" s="208"/>
    </row>
    <row r="78" spans="1:11">
      <c r="A78" s="206"/>
      <c r="B78" s="218"/>
      <c r="C78" s="208"/>
      <c r="D78" s="206"/>
      <c r="E78" s="218"/>
      <c r="F78" s="208"/>
      <c r="G78" s="206"/>
      <c r="H78" s="218"/>
      <c r="I78" s="218"/>
      <c r="J78" s="218"/>
      <c r="K78" s="208"/>
    </row>
    <row r="79" spans="1:11">
      <c r="A79" s="206"/>
      <c r="B79" s="218"/>
      <c r="C79" s="208"/>
      <c r="D79" s="206"/>
      <c r="E79" s="218"/>
      <c r="F79" s="208"/>
      <c r="G79" s="206"/>
      <c r="H79" s="218"/>
      <c r="I79" s="218"/>
      <c r="J79" s="218"/>
      <c r="K79" s="208"/>
    </row>
    <row r="80" spans="1:11">
      <c r="A80" s="206"/>
      <c r="B80" s="218"/>
      <c r="C80" s="208"/>
      <c r="D80" s="206"/>
      <c r="E80" s="218"/>
      <c r="F80" s="208"/>
      <c r="G80" s="206"/>
      <c r="H80" s="218"/>
      <c r="I80" s="218"/>
      <c r="J80" s="218"/>
      <c r="K80" s="208"/>
    </row>
    <row r="81" spans="1:11">
      <c r="A81" s="206"/>
      <c r="B81" s="218"/>
      <c r="C81" s="208"/>
      <c r="D81" s="206"/>
      <c r="E81" s="218"/>
      <c r="F81" s="208"/>
      <c r="G81" s="206"/>
      <c r="H81" s="218"/>
      <c r="I81" s="218"/>
      <c r="J81" s="218"/>
      <c r="K81" s="208"/>
    </row>
    <row r="82" spans="1:11">
      <c r="A82" s="209"/>
      <c r="B82" s="210"/>
      <c r="C82" s="211"/>
      <c r="D82" s="209"/>
      <c r="E82" s="210"/>
      <c r="F82" s="211"/>
      <c r="G82" s="209"/>
      <c r="H82" s="210"/>
      <c r="I82" s="210"/>
      <c r="J82" s="210"/>
      <c r="K82" s="211"/>
    </row>
    <row r="83" spans="1:11">
      <c r="A83" s="196" t="s">
        <v>152</v>
      </c>
      <c r="B83" s="197"/>
      <c r="C83" s="198"/>
      <c r="D83" s="196" t="s">
        <v>153</v>
      </c>
      <c r="E83" s="197"/>
      <c r="F83" s="198"/>
      <c r="G83" s="196" t="s">
        <v>158</v>
      </c>
      <c r="H83" s="197"/>
      <c r="I83" s="197"/>
      <c r="J83" s="197"/>
      <c r="K83" s="198"/>
    </row>
    <row r="84" spans="1:11">
      <c r="A84" s="199"/>
      <c r="B84" s="200"/>
      <c r="C84" s="200"/>
      <c r="D84" s="200"/>
      <c r="E84" s="200"/>
      <c r="F84" s="200"/>
      <c r="G84" s="200"/>
      <c r="H84" s="200"/>
      <c r="I84" s="200"/>
      <c r="J84" s="200"/>
      <c r="K84" s="200"/>
    </row>
    <row r="85" spans="1:11">
      <c r="A85" s="200"/>
      <c r="B85" s="200"/>
      <c r="C85" s="200"/>
      <c r="D85" s="200"/>
      <c r="E85" s="200"/>
      <c r="F85" s="200"/>
      <c r="G85" s="200"/>
      <c r="H85" s="200"/>
      <c r="I85" s="200"/>
      <c r="J85" s="200"/>
      <c r="K85" s="200"/>
    </row>
    <row r="86" spans="1:11">
      <c r="A86" s="200"/>
      <c r="B86" s="200"/>
      <c r="C86" s="200"/>
      <c r="D86" s="200"/>
      <c r="E86" s="200"/>
      <c r="F86" s="200"/>
      <c r="G86" s="200"/>
      <c r="H86" s="200"/>
      <c r="I86" s="200"/>
      <c r="J86" s="200"/>
      <c r="K86" s="200"/>
    </row>
    <row r="87" spans="1:11">
      <c r="A87" s="200"/>
      <c r="B87" s="200"/>
      <c r="C87" s="200"/>
      <c r="D87" s="200"/>
      <c r="E87" s="200"/>
      <c r="F87" s="200"/>
      <c r="G87" s="200"/>
      <c r="H87" s="200"/>
      <c r="I87" s="200"/>
      <c r="J87" s="200"/>
      <c r="K87" s="200"/>
    </row>
    <row r="88" spans="1:11">
      <c r="A88" s="200"/>
      <c r="B88" s="200"/>
      <c r="C88" s="200"/>
      <c r="D88" s="200"/>
      <c r="E88" s="200"/>
      <c r="F88" s="200"/>
      <c r="G88" s="200"/>
      <c r="H88" s="200"/>
      <c r="I88" s="200"/>
      <c r="J88" s="200"/>
      <c r="K88" s="200"/>
    </row>
  </sheetData>
  <mergeCells count="88">
    <mergeCell ref="A70:C82"/>
    <mergeCell ref="D70:F82"/>
    <mergeCell ref="G70:K82"/>
    <mergeCell ref="A83:C83"/>
    <mergeCell ref="D83:F83"/>
    <mergeCell ref="G83:K83"/>
    <mergeCell ref="C14:K14"/>
    <mergeCell ref="A1:K1"/>
    <mergeCell ref="F3:K3"/>
    <mergeCell ref="E4:K4"/>
    <mergeCell ref="A6:K6"/>
    <mergeCell ref="A13:K13"/>
    <mergeCell ref="C15:K15"/>
    <mergeCell ref="C16:K16"/>
    <mergeCell ref="A18:K18"/>
    <mergeCell ref="G19:K19"/>
    <mergeCell ref="A20:B20"/>
    <mergeCell ref="C20:D20"/>
    <mergeCell ref="E20:F20"/>
    <mergeCell ref="G20:K20"/>
    <mergeCell ref="A21:B21"/>
    <mergeCell ref="C21:D21"/>
    <mergeCell ref="E21:F21"/>
    <mergeCell ref="I21:J21"/>
    <mergeCell ref="A22:B22"/>
    <mergeCell ref="C22:D22"/>
    <mergeCell ref="E22:F22"/>
    <mergeCell ref="I22:J22"/>
    <mergeCell ref="A23:B23"/>
    <mergeCell ref="C23:D23"/>
    <mergeCell ref="E23:F23"/>
    <mergeCell ref="I23:J23"/>
    <mergeCell ref="A24:B24"/>
    <mergeCell ref="C24:D24"/>
    <mergeCell ref="E24:F24"/>
    <mergeCell ref="I24:J24"/>
    <mergeCell ref="A25:B25"/>
    <mergeCell ref="C25:D25"/>
    <mergeCell ref="E25:F25"/>
    <mergeCell ref="I25:J25"/>
    <mergeCell ref="A26:B26"/>
    <mergeCell ref="C26:D26"/>
    <mergeCell ref="E26:F26"/>
    <mergeCell ref="I26:J26"/>
    <mergeCell ref="A27:B27"/>
    <mergeCell ref="C27:D27"/>
    <mergeCell ref="E27:F27"/>
    <mergeCell ref="I27:J27"/>
    <mergeCell ref="A28:B28"/>
    <mergeCell ref="C28:D28"/>
    <mergeCell ref="E28:F28"/>
    <mergeCell ref="I28:J28"/>
    <mergeCell ref="A29:B29"/>
    <mergeCell ref="C29:D29"/>
    <mergeCell ref="E29:F29"/>
    <mergeCell ref="I29:J29"/>
    <mergeCell ref="A31:B31"/>
    <mergeCell ref="C31:D31"/>
    <mergeCell ref="E31:F31"/>
    <mergeCell ref="I31:J31"/>
    <mergeCell ref="A30:B30"/>
    <mergeCell ref="C30:D30"/>
    <mergeCell ref="E30:F30"/>
    <mergeCell ref="I30:J30"/>
    <mergeCell ref="A32:B32"/>
    <mergeCell ref="C32:D32"/>
    <mergeCell ref="E32:F32"/>
    <mergeCell ref="I32:J32"/>
    <mergeCell ref="A33:B33"/>
    <mergeCell ref="C33:D33"/>
    <mergeCell ref="E33:F33"/>
    <mergeCell ref="I33:J33"/>
    <mergeCell ref="A69:C69"/>
    <mergeCell ref="D69:F69"/>
    <mergeCell ref="G69:K69"/>
    <mergeCell ref="A84:K88"/>
    <mergeCell ref="G10:I10"/>
    <mergeCell ref="A52:C52"/>
    <mergeCell ref="D52:F52"/>
    <mergeCell ref="G52:K52"/>
    <mergeCell ref="A54:K54"/>
    <mergeCell ref="A56:C68"/>
    <mergeCell ref="D56:F68"/>
    <mergeCell ref="G56:K68"/>
    <mergeCell ref="A34:K35"/>
    <mergeCell ref="A39:C51"/>
    <mergeCell ref="D39:F51"/>
    <mergeCell ref="G39:K51"/>
  </mergeCells>
  <phoneticPr fontId="1" type="noConversion"/>
  <conditionalFormatting sqref="K21:K3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I21:I29 I31:I33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I30">
    <cfRule type="iconSet" priority="1">
      <iconSet iconSet="3Arrows">
        <cfvo type="percent" val="0"/>
        <cfvo type="num" val="0"/>
        <cfvo type="num" val="0" gte="0"/>
      </iconSet>
    </cfRule>
  </conditionalFormatting>
  <printOptions horizontalCentered="1"/>
  <pageMargins left="0.19685039370078741" right="0.19685039370078741" top="0.39370078740157483" bottom="0.39370078740157483" header="0" footer="0"/>
  <pageSetup paperSize="9" scale="86" orientation="portrait" useFirstPageNumber="1" r:id="rId1"/>
  <headerFooter>
    <oddHeader>&amp;L&amp;R</oddHeader>
    <oddFooter>&amp;L &amp;R</oddFooter>
  </headerFooter>
  <rowBreaks count="1" manualBreakCount="1">
    <brk id="36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6489DE-8B97-4D07-8C16-08E30515EB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농가정보</vt:lpstr>
      <vt:lpstr>생육조사</vt:lpstr>
      <vt:lpstr>야장</vt:lpstr>
      <vt:lpstr>마디조사</vt:lpstr>
      <vt:lpstr>조사일 평균</vt:lpstr>
      <vt:lpstr>생육수확</vt:lpstr>
      <vt:lpstr>보고서</vt:lpstr>
      <vt:lpstr>마디조사!Print_Area</vt:lpstr>
      <vt:lpstr>보고서!Print_Area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2025-03-25T06:50:06Z</cp:lastPrinted>
  <dcterms:created xsi:type="dcterms:W3CDTF">2023-02-01T01:41:35Z</dcterms:created>
  <dcterms:modified xsi:type="dcterms:W3CDTF">2025-03-28T08:51:59Z</dcterms:modified>
</cp:coreProperties>
</file>