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6FD4F06E-9A8A-454C-8561-87412AB512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 aged" sheetId="2" r:id="rId1"/>
    <sheet name="Ac fres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E17" i="2" s="1"/>
  <c r="B22" i="2"/>
  <c r="F17" i="3"/>
  <c r="E17" i="3" s="1"/>
  <c r="B22" i="3" l="1"/>
  <c r="B55" i="3" l="1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22" i="3"/>
  <c r="D54" i="3"/>
  <c r="C21" i="3"/>
  <c r="B21" i="3"/>
  <c r="C54" i="3" s="1"/>
  <c r="D37" i="3" l="1"/>
  <c r="D25" i="3"/>
  <c r="D29" i="3"/>
  <c r="D49" i="3"/>
  <c r="D45" i="3"/>
  <c r="D33" i="3"/>
  <c r="D53" i="3"/>
  <c r="D41" i="3"/>
  <c r="C25" i="3"/>
  <c r="C29" i="3"/>
  <c r="C33" i="3"/>
  <c r="C37" i="3"/>
  <c r="C41" i="3"/>
  <c r="C45" i="3"/>
  <c r="F45" i="3" s="1"/>
  <c r="C49" i="3"/>
  <c r="C53" i="3"/>
  <c r="F53" i="3" s="1"/>
  <c r="F54" i="3"/>
  <c r="C27" i="3"/>
  <c r="C31" i="3"/>
  <c r="C35" i="3"/>
  <c r="C39" i="3"/>
  <c r="C43" i="3"/>
  <c r="C47" i="3"/>
  <c r="C51" i="3"/>
  <c r="C55" i="3"/>
  <c r="D27" i="3"/>
  <c r="D31" i="3"/>
  <c r="D35" i="3"/>
  <c r="D39" i="3"/>
  <c r="D43" i="3"/>
  <c r="D47" i="3"/>
  <c r="D51" i="3"/>
  <c r="D5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49" i="2"/>
  <c r="B21" i="2"/>
  <c r="C51" i="2" s="1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C22" i="2"/>
  <c r="C21" i="2"/>
  <c r="F52" i="3" l="1"/>
  <c r="F36" i="3"/>
  <c r="F29" i="3"/>
  <c r="F37" i="3"/>
  <c r="F44" i="3"/>
  <c r="F28" i="3"/>
  <c r="F26" i="3"/>
  <c r="F49" i="3"/>
  <c r="D34" i="2"/>
  <c r="D37" i="2"/>
  <c r="D42" i="2"/>
  <c r="D54" i="2"/>
  <c r="D43" i="2"/>
  <c r="D28" i="2"/>
  <c r="D44" i="2"/>
  <c r="D29" i="2"/>
  <c r="D47" i="2"/>
  <c r="D30" i="2"/>
  <c r="D50" i="2"/>
  <c r="D31" i="2"/>
  <c r="D51" i="2"/>
  <c r="F51" i="2" s="1"/>
  <c r="D38" i="2"/>
  <c r="D52" i="2"/>
  <c r="D27" i="2"/>
  <c r="D39" i="2"/>
  <c r="D53" i="2"/>
  <c r="D35" i="2"/>
  <c r="D45" i="2"/>
  <c r="D55" i="2"/>
  <c r="D26" i="2"/>
  <c r="D36" i="2"/>
  <c r="D46" i="2"/>
  <c r="F40" i="3"/>
  <c r="F47" i="3"/>
  <c r="F43" i="3"/>
  <c r="F39" i="3"/>
  <c r="F46" i="3"/>
  <c r="F30" i="3"/>
  <c r="F35" i="3"/>
  <c r="F41" i="3"/>
  <c r="F31" i="3"/>
  <c r="F27" i="3"/>
  <c r="F33" i="3"/>
  <c r="F55" i="3"/>
  <c r="F38" i="3"/>
  <c r="F51" i="3"/>
  <c r="F25" i="3"/>
  <c r="F42" i="3"/>
  <c r="F50" i="3"/>
  <c r="F34" i="3"/>
  <c r="F48" i="3"/>
  <c r="F32" i="3"/>
  <c r="C55" i="2"/>
  <c r="F55" i="2" s="1"/>
  <c r="C28" i="2"/>
  <c r="F28" i="2" s="1"/>
  <c r="C29" i="2"/>
  <c r="C39" i="2"/>
  <c r="C44" i="2"/>
  <c r="C30" i="2"/>
  <c r="F30" i="2" s="1"/>
  <c r="C45" i="2"/>
  <c r="C31" i="2"/>
  <c r="F31" i="2" s="1"/>
  <c r="C46" i="2"/>
  <c r="C35" i="2"/>
  <c r="C47" i="2"/>
  <c r="C36" i="2"/>
  <c r="F36" i="2" s="1"/>
  <c r="C52" i="2"/>
  <c r="C37" i="2"/>
  <c r="F37" i="2" s="1"/>
  <c r="C53" i="2"/>
  <c r="C27" i="2"/>
  <c r="C38" i="2"/>
  <c r="C54" i="2"/>
  <c r="C32" i="2"/>
  <c r="C40" i="2"/>
  <c r="C48" i="2"/>
  <c r="D32" i="2"/>
  <c r="D40" i="2"/>
  <c r="D48" i="2"/>
  <c r="C25" i="2"/>
  <c r="C33" i="2"/>
  <c r="C41" i="2"/>
  <c r="C49" i="2"/>
  <c r="F49" i="2" s="1"/>
  <c r="C26" i="2"/>
  <c r="C34" i="2"/>
  <c r="F34" i="2" s="1"/>
  <c r="C42" i="2"/>
  <c r="C50" i="2"/>
  <c r="D25" i="2"/>
  <c r="D33" i="2"/>
  <c r="D41" i="2"/>
  <c r="C43" i="2"/>
  <c r="F43" i="2" s="1"/>
  <c r="F52" i="2" l="1"/>
  <c r="F44" i="2"/>
  <c r="F54" i="2"/>
  <c r="F50" i="2"/>
  <c r="F42" i="2"/>
  <c r="F47" i="2"/>
  <c r="F29" i="2"/>
  <c r="F53" i="2"/>
  <c r="F39" i="2"/>
  <c r="F35" i="2"/>
  <c r="F38" i="2"/>
  <c r="F46" i="2"/>
  <c r="F27" i="2"/>
  <c r="F45" i="2"/>
  <c r="F26" i="2"/>
  <c r="F48" i="2"/>
  <c r="F40" i="2"/>
  <c r="F41" i="2"/>
  <c r="F32" i="2"/>
  <c r="F33" i="2"/>
  <c r="F25" i="2"/>
</calcChain>
</file>

<file path=xl/sharedStrings.xml><?xml version="1.0" encoding="utf-8"?>
<sst xmlns="http://schemas.openxmlformats.org/spreadsheetml/2006/main" count="50" uniqueCount="29">
  <si>
    <t>pH</t>
  </si>
  <si>
    <t>Brown &amp; Ekberg 2016</t>
  </si>
  <si>
    <r>
      <t>log[Ac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]</t>
    </r>
  </si>
  <si>
    <r>
      <t>log[AcOH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]</t>
    </r>
  </si>
  <si>
    <r>
      <t>log[Ac(OH)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(aq)]</t>
    </r>
  </si>
  <si>
    <t>might be more realistic!</t>
  </si>
  <si>
    <t>Hummel W. &amp; Thoenen T. (2023): The PSI Chemical Thermodynamic Database 2020 (TDB 2020), Nagra Technical Report NTB 21-03</t>
  </si>
  <si>
    <t>Chapter 2.3.2.2 Actinium(III) (hydr)oxide compounds</t>
  </si>
  <si>
    <t>References</t>
  </si>
  <si>
    <t>1965ZIV/SHEb</t>
  </si>
  <si>
    <t>Ziv, D.M. &amp; Shestakova, I.A. (1965b): Investigation of the solubility of certain actinium compounds II. Determination of the solubility and estimation of the relative basicity of actinium hydroxide. Soviet Radiochemistry, 7, 176-186 (translated from: Radiokhimiya, 7 (1965), 175-187).</t>
  </si>
  <si>
    <t>2016BRO/EKB</t>
  </si>
  <si>
    <t>Brown, P.L. &amp; Ekberg, C. (2016): Hydrolysis of Metal Ions. Wiley-VCH Verlag GmbH &amp; Co. KGaA, Weinheim, Germany, 917 pp.</t>
  </si>
  <si>
    <r>
      <t>log*K</t>
    </r>
    <r>
      <rPr>
        <vertAlign val="subscript"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>° =</t>
    </r>
  </si>
  <si>
    <r>
      <t>log*K</t>
    </r>
    <r>
      <rPr>
        <vertAlign val="subscript"/>
        <sz val="11"/>
        <color theme="1"/>
        <rFont val="Calibri"/>
        <family val="2"/>
        <scheme val="minor"/>
      </rPr>
      <t>s11</t>
    </r>
    <r>
      <rPr>
        <sz val="11"/>
        <color theme="1"/>
        <rFont val="Calibri"/>
        <family val="2"/>
        <scheme val="minor"/>
      </rPr>
      <t>°</t>
    </r>
  </si>
  <si>
    <r>
      <t>log*K</t>
    </r>
    <r>
      <rPr>
        <vertAlign val="subscript"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>°</t>
    </r>
  </si>
  <si>
    <r>
      <t>1965ZIV/SHE Table 5: Solubility of old Ac(OH)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(1 - 16 days)</t>
    </r>
  </si>
  <si>
    <t>log[Ac(total)]</t>
  </si>
  <si>
    <t>1965ZIV/SHEb  Table 4: Solubility of freshly precipitated actinium hydroxide</t>
  </si>
  <si>
    <r>
      <t>logK</t>
    </r>
    <r>
      <rPr>
        <vertAlign val="subscript"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>°</t>
    </r>
  </si>
  <si>
    <r>
      <t>log*K</t>
    </r>
    <r>
      <rPr>
        <vertAlign val="subscript"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>°</t>
    </r>
  </si>
  <si>
    <r>
      <t>K</t>
    </r>
    <r>
      <rPr>
        <vertAlign val="subscript"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>°</t>
    </r>
  </si>
  <si>
    <t>log[Ac(total,aged)]</t>
  </si>
  <si>
    <t>log[Ac(total,fresh)]</t>
  </si>
  <si>
    <r>
      <t>Calculation of Ac(OH)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(aged/fresh) solubility according to </t>
    </r>
    <r>
      <rPr>
        <b/>
        <sz val="11"/>
        <color theme="1"/>
        <rFont val="Calibri"/>
        <family val="2"/>
        <scheme val="minor"/>
      </rPr>
      <t>2016BRO/EKB</t>
    </r>
    <r>
      <rPr>
        <sz val="11"/>
        <color theme="1"/>
        <rFont val="Calibri"/>
        <family val="2"/>
        <scheme val="minor"/>
      </rPr>
      <t xml:space="preserve"> compared with experimental data from </t>
    </r>
    <r>
      <rPr>
        <b/>
        <sz val="11"/>
        <color theme="1"/>
        <rFont val="Calibri"/>
        <family val="2"/>
        <scheme val="minor"/>
      </rPr>
      <t>1965ZIV/SHEb</t>
    </r>
  </si>
  <si>
    <t>days aged</t>
  </si>
  <si>
    <r>
      <t>log*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°</t>
    </r>
  </si>
  <si>
    <r>
      <t>log*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°</t>
    </r>
  </si>
  <si>
    <t>doi:10.1002/9783527656189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</si>
</sst>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9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quotePrefix="1"/>
    <xf numFmtId="16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1" fontId="1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  <xf numFmtId="164" fontId="0" fillId="0" borderId="0" xfId="0" applyNumberFormat="1"/>
    <xf numFmtId="0" fontId="8" fillId="0" borderId="0" xfId="2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CC00"/>
      <color rgb="FF00FFFF"/>
      <color rgb="FFFF99FF"/>
      <color rgb="FFCC66FF"/>
      <color rgb="FF66CCFF"/>
      <color rgb="FF33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1483020143952E-2"/>
          <c:y val="3.2253943343770887E-2"/>
          <c:w val="0.87599504049723842"/>
          <c:h val="0.82418893267405569"/>
        </c:manualLayout>
      </c:layout>
      <c:scatterChart>
        <c:scatterStyle val="smoothMarker"/>
        <c:varyColors val="0"/>
        <c:ser>
          <c:idx val="4"/>
          <c:order val="0"/>
          <c:tx>
            <c:v>Fresh Ac(OH)3(s) 1-24 hours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 aged'!$A$59:$A$72</c:f>
              <c:numCache>
                <c:formatCode>0.0</c:formatCode>
                <c:ptCount val="14"/>
                <c:pt idx="0">
                  <c:v>10.199999999999999</c:v>
                </c:pt>
                <c:pt idx="1">
                  <c:v>10</c:v>
                </c:pt>
                <c:pt idx="2">
                  <c:v>10.4</c:v>
                </c:pt>
                <c:pt idx="3">
                  <c:v>10.1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9.8000000000000007</c:v>
                </c:pt>
                <c:pt idx="10">
                  <c:v>10.4</c:v>
                </c:pt>
                <c:pt idx="11">
                  <c:v>9.5</c:v>
                </c:pt>
                <c:pt idx="12">
                  <c:v>9.4</c:v>
                </c:pt>
                <c:pt idx="13">
                  <c:v>9.6</c:v>
                </c:pt>
              </c:numCache>
            </c:numRef>
          </c:xVal>
          <c:yVal>
            <c:numRef>
              <c:f>'Ac aged'!$B$59:$B$72</c:f>
              <c:numCache>
                <c:formatCode>0.00</c:formatCode>
                <c:ptCount val="14"/>
                <c:pt idx="0">
                  <c:v>-7.25</c:v>
                </c:pt>
                <c:pt idx="1">
                  <c:v>-6.59</c:v>
                </c:pt>
                <c:pt idx="2">
                  <c:v>-7.94</c:v>
                </c:pt>
                <c:pt idx="3">
                  <c:v>-7.16</c:v>
                </c:pt>
                <c:pt idx="4">
                  <c:v>-6.8</c:v>
                </c:pt>
                <c:pt idx="5">
                  <c:v>-6.82</c:v>
                </c:pt>
                <c:pt idx="6">
                  <c:v>-4.96</c:v>
                </c:pt>
                <c:pt idx="7">
                  <c:v>-7.14</c:v>
                </c:pt>
                <c:pt idx="8">
                  <c:v>-6.8</c:v>
                </c:pt>
                <c:pt idx="9">
                  <c:v>-6.25</c:v>
                </c:pt>
                <c:pt idx="10">
                  <c:v>-8.2100000000000009</c:v>
                </c:pt>
                <c:pt idx="11">
                  <c:v>-5.36</c:v>
                </c:pt>
                <c:pt idx="12">
                  <c:v>-4.5</c:v>
                </c:pt>
                <c:pt idx="13">
                  <c:v>-5.3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B-4CC1-B962-F4EE20C01CD1}"/>
            </c:ext>
          </c:extLst>
        </c:ser>
        <c:ser>
          <c:idx val="6"/>
          <c:order val="1"/>
          <c:tx>
            <c:v>Old Ac(OH)3(s) 1-6 days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 aged'!$A$76:$A$80</c:f>
              <c:numCache>
                <c:formatCode>0.0</c:formatCode>
                <c:ptCount val="5"/>
                <c:pt idx="0">
                  <c:v>10.4</c:v>
                </c:pt>
                <c:pt idx="1">
                  <c:v>10.4</c:v>
                </c:pt>
                <c:pt idx="2" formatCode="General">
                  <c:v>10.199999999999999</c:v>
                </c:pt>
                <c:pt idx="3" formatCode="General">
                  <c:v>10.199999999999999</c:v>
                </c:pt>
                <c:pt idx="4">
                  <c:v>10</c:v>
                </c:pt>
              </c:numCache>
            </c:numRef>
          </c:xVal>
          <c:yVal>
            <c:numRef>
              <c:f>'Ac aged'!$B$76:$B$80</c:f>
              <c:numCache>
                <c:formatCode>General</c:formatCode>
                <c:ptCount val="5"/>
                <c:pt idx="0">
                  <c:v>-7.94</c:v>
                </c:pt>
                <c:pt idx="1">
                  <c:v>-7.77</c:v>
                </c:pt>
                <c:pt idx="2">
                  <c:v>-7.94</c:v>
                </c:pt>
                <c:pt idx="3">
                  <c:v>-7.73</c:v>
                </c:pt>
                <c:pt idx="4" formatCode="0.00">
                  <c:v>-7.4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B-4CC1-B962-F4EE20C01CD1}"/>
            </c:ext>
          </c:extLst>
        </c:ser>
        <c:ser>
          <c:idx val="5"/>
          <c:order val="2"/>
          <c:tx>
            <c:v>Old Ac(OH)3(s) 7-16 days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 aged'!$A$82:$A$85</c:f>
              <c:numCache>
                <c:formatCode>General</c:formatCode>
                <c:ptCount val="4"/>
                <c:pt idx="0">
                  <c:v>9.4</c:v>
                </c:pt>
                <c:pt idx="1">
                  <c:v>9.5</c:v>
                </c:pt>
                <c:pt idx="2">
                  <c:v>9.5</c:v>
                </c:pt>
                <c:pt idx="3">
                  <c:v>9.1</c:v>
                </c:pt>
              </c:numCache>
            </c:numRef>
          </c:xVal>
          <c:yVal>
            <c:numRef>
              <c:f>'Ac aged'!$B$82:$B$85</c:f>
              <c:numCache>
                <c:formatCode>0.00</c:formatCode>
                <c:ptCount val="4"/>
                <c:pt idx="0">
                  <c:v>-7.1</c:v>
                </c:pt>
                <c:pt idx="1">
                  <c:v>-7.4</c:v>
                </c:pt>
                <c:pt idx="2">
                  <c:v>-7.3</c:v>
                </c:pt>
                <c:pt idx="3">
                  <c:v>-6.25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4B-4CC1-B962-F4EE20C01CD1}"/>
            </c:ext>
          </c:extLst>
        </c:ser>
        <c:ser>
          <c:idx val="0"/>
          <c:order val="3"/>
          <c:tx>
            <c:v>Ac+3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'Ac aged'!$A$25:$A$55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aged'!$B$25:$B$55</c:f>
              <c:numCache>
                <c:formatCode>General</c:formatCode>
                <c:ptCount val="31"/>
                <c:pt idx="0">
                  <c:v>0.10000000000000142</c:v>
                </c:pt>
                <c:pt idx="1">
                  <c:v>-0.5</c:v>
                </c:pt>
                <c:pt idx="2">
                  <c:v>-1.1000000000000014</c:v>
                </c:pt>
                <c:pt idx="3">
                  <c:v>-1.6999999999999957</c:v>
                </c:pt>
                <c:pt idx="4">
                  <c:v>-2.2999999999999972</c:v>
                </c:pt>
                <c:pt idx="5">
                  <c:v>-2.8999999999999986</c:v>
                </c:pt>
                <c:pt idx="6">
                  <c:v>-3.4999999999999964</c:v>
                </c:pt>
                <c:pt idx="7">
                  <c:v>-4.1000000000000014</c:v>
                </c:pt>
                <c:pt idx="8">
                  <c:v>-4.6999999999999957</c:v>
                </c:pt>
                <c:pt idx="9">
                  <c:v>-5.3000000000000007</c:v>
                </c:pt>
                <c:pt idx="10">
                  <c:v>-5.8999999999999986</c:v>
                </c:pt>
                <c:pt idx="11">
                  <c:v>-6.4999999999999964</c:v>
                </c:pt>
                <c:pt idx="12">
                  <c:v>-6.8000000000000007</c:v>
                </c:pt>
                <c:pt idx="13">
                  <c:v>-7.3999999999999986</c:v>
                </c:pt>
                <c:pt idx="14">
                  <c:v>-8.3000000000000007</c:v>
                </c:pt>
                <c:pt idx="15">
                  <c:v>-8.8999999999999986</c:v>
                </c:pt>
                <c:pt idx="16">
                  <c:v>-9.4999999999999964</c:v>
                </c:pt>
                <c:pt idx="17">
                  <c:v>-10.100000000000001</c:v>
                </c:pt>
                <c:pt idx="18">
                  <c:v>-10.699999999999996</c:v>
                </c:pt>
                <c:pt idx="19">
                  <c:v>-11.300000000000004</c:v>
                </c:pt>
                <c:pt idx="20">
                  <c:v>-11.899999999999999</c:v>
                </c:pt>
                <c:pt idx="21">
                  <c:v>-12.499999999999993</c:v>
                </c:pt>
                <c:pt idx="22">
                  <c:v>-12.949999999999996</c:v>
                </c:pt>
                <c:pt idx="23">
                  <c:v>-13.699999999999996</c:v>
                </c:pt>
                <c:pt idx="24">
                  <c:v>-14.300000000000004</c:v>
                </c:pt>
                <c:pt idx="25">
                  <c:v>-14.899999999999999</c:v>
                </c:pt>
                <c:pt idx="26">
                  <c:v>-15.499999999999993</c:v>
                </c:pt>
                <c:pt idx="27">
                  <c:v>-16.100000000000001</c:v>
                </c:pt>
                <c:pt idx="28">
                  <c:v>-16.699999999999996</c:v>
                </c:pt>
                <c:pt idx="29">
                  <c:v>-17.300000000000004</c:v>
                </c:pt>
                <c:pt idx="30">
                  <c:v>-17.899999999999999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4B-4CC1-B962-F4EE20C01CD1}"/>
            </c:ext>
          </c:extLst>
        </c:ser>
        <c:ser>
          <c:idx val="1"/>
          <c:order val="4"/>
          <c:tx>
            <c:v>AcOH+2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'Ac aged'!$A$25:$A$55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aged'!$C$25:$C$55</c:f>
              <c:numCache>
                <c:formatCode>General</c:formatCode>
                <c:ptCount val="31"/>
                <c:pt idx="0">
                  <c:v>-2.1999999999999993</c:v>
                </c:pt>
                <c:pt idx="1">
                  <c:v>-2.5999999999999996</c:v>
                </c:pt>
                <c:pt idx="2">
                  <c:v>-3</c:v>
                </c:pt>
                <c:pt idx="3">
                  <c:v>-3.3999999999999986</c:v>
                </c:pt>
                <c:pt idx="4">
                  <c:v>-3.7999999999999989</c:v>
                </c:pt>
                <c:pt idx="5">
                  <c:v>-4.1999999999999993</c:v>
                </c:pt>
                <c:pt idx="6">
                  <c:v>-4.5999999999999979</c:v>
                </c:pt>
                <c:pt idx="7">
                  <c:v>-5</c:v>
                </c:pt>
                <c:pt idx="8">
                  <c:v>-5.3999999999999986</c:v>
                </c:pt>
                <c:pt idx="9">
                  <c:v>-5.8000000000000007</c:v>
                </c:pt>
                <c:pt idx="10">
                  <c:v>-6.1999999999999993</c:v>
                </c:pt>
                <c:pt idx="11">
                  <c:v>-6.5999999999999979</c:v>
                </c:pt>
                <c:pt idx="12">
                  <c:v>-6.8000000000000007</c:v>
                </c:pt>
                <c:pt idx="13">
                  <c:v>-7.1999999999999993</c:v>
                </c:pt>
                <c:pt idx="14">
                  <c:v>-7.8000000000000007</c:v>
                </c:pt>
                <c:pt idx="15">
                  <c:v>-8.1999999999999993</c:v>
                </c:pt>
                <c:pt idx="16">
                  <c:v>-8.5999999999999979</c:v>
                </c:pt>
                <c:pt idx="17">
                  <c:v>-9</c:v>
                </c:pt>
                <c:pt idx="18">
                  <c:v>-9.3999999999999986</c:v>
                </c:pt>
                <c:pt idx="19">
                  <c:v>-9.8000000000000007</c:v>
                </c:pt>
                <c:pt idx="20">
                  <c:v>-10.199999999999999</c:v>
                </c:pt>
                <c:pt idx="21">
                  <c:v>-10.599999999999998</c:v>
                </c:pt>
                <c:pt idx="22">
                  <c:v>-10.899999999999999</c:v>
                </c:pt>
                <c:pt idx="23">
                  <c:v>-11.399999999999999</c:v>
                </c:pt>
                <c:pt idx="24">
                  <c:v>-11.8</c:v>
                </c:pt>
                <c:pt idx="25">
                  <c:v>-12.2</c:v>
                </c:pt>
                <c:pt idx="26">
                  <c:v>-12.599999999999998</c:v>
                </c:pt>
                <c:pt idx="27">
                  <c:v>-13</c:v>
                </c:pt>
                <c:pt idx="28">
                  <c:v>-13.399999999999999</c:v>
                </c:pt>
                <c:pt idx="29">
                  <c:v>-13.8</c:v>
                </c:pt>
                <c:pt idx="30">
                  <c:v>-14.2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B-4CC1-B962-F4EE20C01CD1}"/>
            </c:ext>
          </c:extLst>
        </c:ser>
        <c:ser>
          <c:idx val="2"/>
          <c:order val="5"/>
          <c:tx>
            <c:v>Ac(OH)3(aq)</c:v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'Ac aged'!$A$25:$A$55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aged'!$D$25:$D$55</c:f>
              <c:numCache>
                <c:formatCode>General</c:formatCode>
                <c:ptCount val="31"/>
                <c:pt idx="0">
                  <c:v>-10.099999999999998</c:v>
                </c:pt>
                <c:pt idx="1">
                  <c:v>-10.099999999999998</c:v>
                </c:pt>
                <c:pt idx="2">
                  <c:v>-10.099999999999998</c:v>
                </c:pt>
                <c:pt idx="3">
                  <c:v>-10.099999999999998</c:v>
                </c:pt>
                <c:pt idx="4">
                  <c:v>-10.099999999999998</c:v>
                </c:pt>
                <c:pt idx="5">
                  <c:v>-10.099999999999998</c:v>
                </c:pt>
                <c:pt idx="6">
                  <c:v>-10.099999999999998</c:v>
                </c:pt>
                <c:pt idx="7">
                  <c:v>-10.099999999999998</c:v>
                </c:pt>
                <c:pt idx="8">
                  <c:v>-10.099999999999998</c:v>
                </c:pt>
                <c:pt idx="9">
                  <c:v>-10.099999999999998</c:v>
                </c:pt>
                <c:pt idx="10">
                  <c:v>-10.099999999999998</c:v>
                </c:pt>
                <c:pt idx="11">
                  <c:v>-10.099999999999998</c:v>
                </c:pt>
                <c:pt idx="12">
                  <c:v>-10.099999999999998</c:v>
                </c:pt>
                <c:pt idx="13">
                  <c:v>-10.099999999999998</c:v>
                </c:pt>
                <c:pt idx="14">
                  <c:v>-10.099999999999998</c:v>
                </c:pt>
                <c:pt idx="15">
                  <c:v>-10.099999999999998</c:v>
                </c:pt>
                <c:pt idx="16">
                  <c:v>-10.099999999999998</c:v>
                </c:pt>
                <c:pt idx="17">
                  <c:v>-10.099999999999998</c:v>
                </c:pt>
                <c:pt idx="18">
                  <c:v>-10.099999999999998</c:v>
                </c:pt>
                <c:pt idx="19">
                  <c:v>-10.099999999999998</c:v>
                </c:pt>
                <c:pt idx="20">
                  <c:v>-10.099999999999998</c:v>
                </c:pt>
                <c:pt idx="21">
                  <c:v>-10.099999999999998</c:v>
                </c:pt>
                <c:pt idx="22">
                  <c:v>-10.099999999999998</c:v>
                </c:pt>
                <c:pt idx="23">
                  <c:v>-10.099999999999998</c:v>
                </c:pt>
                <c:pt idx="24">
                  <c:v>-10.099999999999998</c:v>
                </c:pt>
                <c:pt idx="25">
                  <c:v>-10.099999999999998</c:v>
                </c:pt>
                <c:pt idx="26">
                  <c:v>-10.099999999999998</c:v>
                </c:pt>
                <c:pt idx="27">
                  <c:v>-10.099999999999998</c:v>
                </c:pt>
                <c:pt idx="28">
                  <c:v>-10.099999999999998</c:v>
                </c:pt>
                <c:pt idx="29">
                  <c:v>-10.099999999999998</c:v>
                </c:pt>
                <c:pt idx="30">
                  <c:v>-10.099999999999998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B-4CC1-B962-F4EE20C01CD1}"/>
            </c:ext>
          </c:extLst>
        </c:ser>
        <c:ser>
          <c:idx val="7"/>
          <c:order val="6"/>
          <c:tx>
            <c:v>Ac(total, fresh)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'Ac fresh'!$A$25:$A$55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fresh'!$F$25:$F$55</c:f>
              <c:numCache>
                <c:formatCode>General</c:formatCode>
                <c:ptCount val="31"/>
                <c:pt idx="0">
                  <c:v>2.3021711921914116</c:v>
                </c:pt>
                <c:pt idx="1">
                  <c:v>1.7034360948599581</c:v>
                </c:pt>
                <c:pt idx="2">
                  <c:v>1.1054333146489388</c:v>
                </c:pt>
                <c:pt idx="3">
                  <c:v>0.50858000092517452</c:v>
                </c:pt>
                <c:pt idx="4">
                  <c:v>-8.6479071219846909E-2</c:v>
                </c:pt>
                <c:pt idx="5">
                  <c:v>-0.67876157199142939</c:v>
                </c:pt>
                <c:pt idx="6">
                  <c:v>-1.2668042789493945</c:v>
                </c:pt>
                <c:pt idx="7">
                  <c:v>-1.8485026722414331</c:v>
                </c:pt>
                <c:pt idx="8">
                  <c:v>-2.4209888089828659</c:v>
                </c:pt>
                <c:pt idx="9">
                  <c:v>-2.9806637225485253</c:v>
                </c:pt>
                <c:pt idx="10">
                  <c:v>-3.523546884308463</c:v>
                </c:pt>
                <c:pt idx="11">
                  <c:v>-4.0460373161733632</c:v>
                </c:pt>
                <c:pt idx="12">
                  <c:v>-4.2988611865449906</c:v>
                </c:pt>
                <c:pt idx="13">
                  <c:v>-4.7872222974217031</c:v>
                </c:pt>
                <c:pt idx="14">
                  <c:v>-5.4790184055681239</c:v>
                </c:pt>
                <c:pt idx="15">
                  <c:v>-5.9164560003216229</c:v>
                </c:pt>
                <c:pt idx="16">
                  <c:v>-6.3364732531101895</c:v>
                </c:pt>
                <c:pt idx="17">
                  <c:v>-6.7359669110361269</c:v>
                </c:pt>
                <c:pt idx="18">
                  <c:v>-7.1032133598301801</c:v>
                </c:pt>
                <c:pt idx="19">
                  <c:v>-7.4145116720357551</c:v>
                </c:pt>
                <c:pt idx="20">
                  <c:v>-7.6422789175437496</c:v>
                </c:pt>
                <c:pt idx="21">
                  <c:v>-7.7793573643270388</c:v>
                </c:pt>
                <c:pt idx="22">
                  <c:v>-7.8355787563398138</c:v>
                </c:pt>
                <c:pt idx="23">
                  <c:v>-7.8786577271670257</c:v>
                </c:pt>
                <c:pt idx="24">
                  <c:v>-7.8913931355203948</c:v>
                </c:pt>
                <c:pt idx="25">
                  <c:v>-7.8965570764418445</c:v>
                </c:pt>
                <c:pt idx="26">
                  <c:v>-7.8986270836634711</c:v>
                </c:pt>
                <c:pt idx="27">
                  <c:v>-7.899453165758934</c:v>
                </c:pt>
                <c:pt idx="28">
                  <c:v>-7.8997822826415574</c:v>
                </c:pt>
                <c:pt idx="29">
                  <c:v>-7.8999133281056411</c:v>
                </c:pt>
                <c:pt idx="30">
                  <c:v>-7.8999654972505606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B-4CC1-B962-F4EE20C01CD1}"/>
            </c:ext>
          </c:extLst>
        </c:ser>
        <c:ser>
          <c:idx val="3"/>
          <c:order val="7"/>
          <c:tx>
            <c:v>Ac(total, aged)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'Ac aged'!$A$25:$A$55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aged'!$F$25:$F$55</c:f>
              <c:numCache>
                <c:formatCode>General</c:formatCode>
                <c:ptCount val="31"/>
                <c:pt idx="0">
                  <c:v>0.10217119219141205</c:v>
                </c:pt>
                <c:pt idx="1">
                  <c:v>-0.49656390514004134</c:v>
                </c:pt>
                <c:pt idx="2">
                  <c:v>-1.0945666853510607</c:v>
                </c:pt>
                <c:pt idx="3">
                  <c:v>-1.6914199990748249</c:v>
                </c:pt>
                <c:pt idx="4">
                  <c:v>-2.2864790712198464</c:v>
                </c:pt>
                <c:pt idx="5">
                  <c:v>-2.8787615719914288</c:v>
                </c:pt>
                <c:pt idx="6">
                  <c:v>-3.4668042789493945</c:v>
                </c:pt>
                <c:pt idx="7">
                  <c:v>-4.0485026722414323</c:v>
                </c:pt>
                <c:pt idx="8">
                  <c:v>-4.6209888089828652</c:v>
                </c:pt>
                <c:pt idx="9">
                  <c:v>-5.180663722548525</c:v>
                </c:pt>
                <c:pt idx="10">
                  <c:v>-5.7235468843084627</c:v>
                </c:pt>
                <c:pt idx="11">
                  <c:v>-6.2460373161733633</c:v>
                </c:pt>
                <c:pt idx="12">
                  <c:v>-6.4988611865449899</c:v>
                </c:pt>
                <c:pt idx="13">
                  <c:v>-6.9872222974217024</c:v>
                </c:pt>
                <c:pt idx="14">
                  <c:v>-7.6790184055681232</c:v>
                </c:pt>
                <c:pt idx="15">
                  <c:v>-8.1164560003216231</c:v>
                </c:pt>
                <c:pt idx="16">
                  <c:v>-8.5364732531101897</c:v>
                </c:pt>
                <c:pt idx="17">
                  <c:v>-8.9359669110361253</c:v>
                </c:pt>
                <c:pt idx="18">
                  <c:v>-9.3032133598301794</c:v>
                </c:pt>
                <c:pt idx="19">
                  <c:v>-9.6145116720357535</c:v>
                </c:pt>
                <c:pt idx="20">
                  <c:v>-9.8422789175437497</c:v>
                </c:pt>
                <c:pt idx="21">
                  <c:v>-9.9793573643270381</c:v>
                </c:pt>
                <c:pt idx="22">
                  <c:v>-10.035578756339813</c:v>
                </c:pt>
                <c:pt idx="23">
                  <c:v>-10.078657727167023</c:v>
                </c:pt>
                <c:pt idx="24">
                  <c:v>-10.091393135520393</c:v>
                </c:pt>
                <c:pt idx="25">
                  <c:v>-10.096557076441844</c:v>
                </c:pt>
                <c:pt idx="26">
                  <c:v>-10.09862708366347</c:v>
                </c:pt>
                <c:pt idx="27">
                  <c:v>-10.099453165758932</c:v>
                </c:pt>
                <c:pt idx="28">
                  <c:v>-10.099782282641556</c:v>
                </c:pt>
                <c:pt idx="29">
                  <c:v>-10.099913328105639</c:v>
                </c:pt>
                <c:pt idx="30">
                  <c:v>-10.09996549725056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B-4CC1-B962-F4EE20C01CD1}"/>
            </c:ext>
          </c:extLst>
        </c:ser>
        <c:ser>
          <c:idx val="8"/>
          <c:order val="8"/>
          <c:tx>
            <c:v>Ac3+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'Ac fresh'!$A$25:$A$55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fresh'!$B$25:$B$55</c:f>
              <c:numCache>
                <c:formatCode>General</c:formatCode>
                <c:ptCount val="31"/>
                <c:pt idx="0">
                  <c:v>2.3000000000000007</c:v>
                </c:pt>
                <c:pt idx="1">
                  <c:v>1.6999999999999993</c:v>
                </c:pt>
                <c:pt idx="2">
                  <c:v>1.0999999999999979</c:v>
                </c:pt>
                <c:pt idx="3">
                  <c:v>0.50000000000000355</c:v>
                </c:pt>
                <c:pt idx="4">
                  <c:v>-9.9999999999997868E-2</c:v>
                </c:pt>
                <c:pt idx="5">
                  <c:v>-0.69999999999999929</c:v>
                </c:pt>
                <c:pt idx="6">
                  <c:v>-1.2999999999999972</c:v>
                </c:pt>
                <c:pt idx="7">
                  <c:v>-1.9000000000000021</c:v>
                </c:pt>
                <c:pt idx="8">
                  <c:v>-2.4999999999999964</c:v>
                </c:pt>
                <c:pt idx="9">
                  <c:v>-3.1000000000000014</c:v>
                </c:pt>
                <c:pt idx="10">
                  <c:v>-3.6999999999999993</c:v>
                </c:pt>
                <c:pt idx="11">
                  <c:v>-4.2999999999999972</c:v>
                </c:pt>
                <c:pt idx="12">
                  <c:v>-4.6000000000000014</c:v>
                </c:pt>
                <c:pt idx="13">
                  <c:v>-5.1999999999999993</c:v>
                </c:pt>
                <c:pt idx="14">
                  <c:v>-6.1000000000000014</c:v>
                </c:pt>
                <c:pt idx="15">
                  <c:v>-6.6999999999999993</c:v>
                </c:pt>
                <c:pt idx="16">
                  <c:v>-7.2999999999999972</c:v>
                </c:pt>
                <c:pt idx="17">
                  <c:v>-7.9000000000000021</c:v>
                </c:pt>
                <c:pt idx="18">
                  <c:v>-8.4999999999999964</c:v>
                </c:pt>
                <c:pt idx="19">
                  <c:v>-9.100000000000005</c:v>
                </c:pt>
                <c:pt idx="20">
                  <c:v>-9.6999999999999993</c:v>
                </c:pt>
                <c:pt idx="21">
                  <c:v>-10.299999999999994</c:v>
                </c:pt>
                <c:pt idx="22">
                  <c:v>-10.749999999999996</c:v>
                </c:pt>
                <c:pt idx="23">
                  <c:v>-11.499999999999996</c:v>
                </c:pt>
                <c:pt idx="24">
                  <c:v>-12.100000000000005</c:v>
                </c:pt>
                <c:pt idx="25">
                  <c:v>-12.7</c:v>
                </c:pt>
                <c:pt idx="26">
                  <c:v>-13.299999999999994</c:v>
                </c:pt>
                <c:pt idx="27">
                  <c:v>-13.900000000000002</c:v>
                </c:pt>
                <c:pt idx="28">
                  <c:v>-14.499999999999996</c:v>
                </c:pt>
                <c:pt idx="29">
                  <c:v>-15.100000000000005</c:v>
                </c:pt>
                <c:pt idx="30">
                  <c:v>-15.7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4B-4CC1-B962-F4EE20C01CD1}"/>
            </c:ext>
          </c:extLst>
        </c:ser>
        <c:ser>
          <c:idx val="9"/>
          <c:order val="9"/>
          <c:tx>
            <c:v>AcOH2+</c:v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'Ac fresh'!$A$25:$A$55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fresh'!$C$25:$C$55</c:f>
              <c:numCache>
                <c:formatCode>General</c:formatCode>
                <c:ptCount val="31"/>
                <c:pt idx="0">
                  <c:v>0</c:v>
                </c:pt>
                <c:pt idx="1">
                  <c:v>-0.40000000000000036</c:v>
                </c:pt>
                <c:pt idx="2">
                  <c:v>-0.80000000000000071</c:v>
                </c:pt>
                <c:pt idx="3">
                  <c:v>-1.1999999999999993</c:v>
                </c:pt>
                <c:pt idx="4">
                  <c:v>-1.5999999999999996</c:v>
                </c:pt>
                <c:pt idx="5">
                  <c:v>-2</c:v>
                </c:pt>
                <c:pt idx="6">
                  <c:v>-2.3999999999999986</c:v>
                </c:pt>
                <c:pt idx="7">
                  <c:v>-2.8000000000000007</c:v>
                </c:pt>
                <c:pt idx="8">
                  <c:v>-3.1999999999999993</c:v>
                </c:pt>
                <c:pt idx="9">
                  <c:v>-3.6000000000000014</c:v>
                </c:pt>
                <c:pt idx="10">
                  <c:v>-4</c:v>
                </c:pt>
                <c:pt idx="11">
                  <c:v>-4.3999999999999986</c:v>
                </c:pt>
                <c:pt idx="12">
                  <c:v>-4.6000000000000014</c:v>
                </c:pt>
                <c:pt idx="13">
                  <c:v>-5</c:v>
                </c:pt>
                <c:pt idx="14">
                  <c:v>-5.6000000000000014</c:v>
                </c:pt>
                <c:pt idx="15">
                  <c:v>-6</c:v>
                </c:pt>
                <c:pt idx="16">
                  <c:v>-6.3999999999999986</c:v>
                </c:pt>
                <c:pt idx="17">
                  <c:v>-6.8000000000000007</c:v>
                </c:pt>
                <c:pt idx="18">
                  <c:v>-7.1999999999999993</c:v>
                </c:pt>
                <c:pt idx="19">
                  <c:v>-7.6000000000000014</c:v>
                </c:pt>
                <c:pt idx="20">
                  <c:v>-8</c:v>
                </c:pt>
                <c:pt idx="21">
                  <c:v>-8.3999999999999986</c:v>
                </c:pt>
                <c:pt idx="22">
                  <c:v>-8.6999999999999993</c:v>
                </c:pt>
                <c:pt idx="23">
                  <c:v>-9.1999999999999993</c:v>
                </c:pt>
                <c:pt idx="24">
                  <c:v>-9.6000000000000014</c:v>
                </c:pt>
                <c:pt idx="25">
                  <c:v>-10</c:v>
                </c:pt>
                <c:pt idx="26">
                  <c:v>-10.399999999999999</c:v>
                </c:pt>
                <c:pt idx="27">
                  <c:v>-10.8</c:v>
                </c:pt>
                <c:pt idx="28">
                  <c:v>-11.2</c:v>
                </c:pt>
                <c:pt idx="29">
                  <c:v>-11.600000000000001</c:v>
                </c:pt>
                <c:pt idx="30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4B-4CC1-B962-F4EE20C01CD1}"/>
            </c:ext>
          </c:extLst>
        </c:ser>
        <c:ser>
          <c:idx val="10"/>
          <c:order val="10"/>
          <c:tx>
            <c:v>Ac(OH)3(aq)</c:v>
          </c:tx>
          <c:spPr>
            <a:ln w="25400">
              <a:solidFill>
                <a:srgbClr val="0000FF"/>
              </a:solidFill>
              <a:prstDash val="dashDot"/>
            </a:ln>
          </c:spPr>
          <c:marker>
            <c:symbol val="none"/>
          </c:marker>
          <c:xVal>
            <c:numRef>
              <c:f>'Ac fresh'!$A$25:$A$55</c:f>
              <c:numCache>
                <c:formatCode>General</c:formatCode>
                <c:ptCount val="3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10.4</c:v>
                </c:pt>
                <c:pt idx="18">
                  <c:v>10.6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11.35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12.2</c:v>
                </c:pt>
                <c:pt idx="27">
                  <c:v>12.4</c:v>
                </c:pt>
                <c:pt idx="28">
                  <c:v>12.6</c:v>
                </c:pt>
                <c:pt idx="29">
                  <c:v>12.8</c:v>
                </c:pt>
                <c:pt idx="30">
                  <c:v>13</c:v>
                </c:pt>
              </c:numCache>
            </c:numRef>
          </c:xVal>
          <c:yVal>
            <c:numRef>
              <c:f>'Ac fresh'!$D$25:$D$55</c:f>
              <c:numCache>
                <c:formatCode>General</c:formatCode>
                <c:ptCount val="31"/>
                <c:pt idx="0">
                  <c:v>-7.8999999999999986</c:v>
                </c:pt>
                <c:pt idx="1">
                  <c:v>-7.8999999999999986</c:v>
                </c:pt>
                <c:pt idx="2">
                  <c:v>-7.8999999999999986</c:v>
                </c:pt>
                <c:pt idx="3">
                  <c:v>-7.8999999999999986</c:v>
                </c:pt>
                <c:pt idx="4">
                  <c:v>-7.8999999999999986</c:v>
                </c:pt>
                <c:pt idx="5">
                  <c:v>-7.8999999999999986</c:v>
                </c:pt>
                <c:pt idx="6">
                  <c:v>-7.8999999999999986</c:v>
                </c:pt>
                <c:pt idx="7">
                  <c:v>-7.8999999999999986</c:v>
                </c:pt>
                <c:pt idx="8">
                  <c:v>-7.8999999999999986</c:v>
                </c:pt>
                <c:pt idx="9">
                  <c:v>-7.8999999999999986</c:v>
                </c:pt>
                <c:pt idx="10">
                  <c:v>-7.8999999999999986</c:v>
                </c:pt>
                <c:pt idx="11">
                  <c:v>-7.8999999999999986</c:v>
                </c:pt>
                <c:pt idx="12">
                  <c:v>-7.8999999999999986</c:v>
                </c:pt>
                <c:pt idx="13">
                  <c:v>-7.8999999999999986</c:v>
                </c:pt>
                <c:pt idx="14">
                  <c:v>-7.8999999999999986</c:v>
                </c:pt>
                <c:pt idx="15">
                  <c:v>-7.8999999999999986</c:v>
                </c:pt>
                <c:pt idx="16">
                  <c:v>-7.8999999999999986</c:v>
                </c:pt>
                <c:pt idx="17">
                  <c:v>-7.8999999999999986</c:v>
                </c:pt>
                <c:pt idx="18">
                  <c:v>-7.8999999999999986</c:v>
                </c:pt>
                <c:pt idx="19">
                  <c:v>-7.8999999999999986</c:v>
                </c:pt>
                <c:pt idx="20">
                  <c:v>-7.8999999999999986</c:v>
                </c:pt>
                <c:pt idx="21">
                  <c:v>-7.8999999999999986</c:v>
                </c:pt>
                <c:pt idx="22">
                  <c:v>-7.8999999999999986</c:v>
                </c:pt>
                <c:pt idx="23">
                  <c:v>-7.8999999999999986</c:v>
                </c:pt>
                <c:pt idx="24">
                  <c:v>-7.8999999999999986</c:v>
                </c:pt>
                <c:pt idx="25">
                  <c:v>-7.8999999999999986</c:v>
                </c:pt>
                <c:pt idx="26">
                  <c:v>-7.8999999999999986</c:v>
                </c:pt>
                <c:pt idx="27">
                  <c:v>-7.8999999999999986</c:v>
                </c:pt>
                <c:pt idx="28">
                  <c:v>-7.8999999999999986</c:v>
                </c:pt>
                <c:pt idx="29">
                  <c:v>-7.8999999999999986</c:v>
                </c:pt>
                <c:pt idx="30">
                  <c:v>-7.8999999999999986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E4B-4CC1-B962-F4EE20C0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9008"/>
        <c:axId val="149185280"/>
      </c:scatterChart>
      <c:valAx>
        <c:axId val="149179008"/>
        <c:scaling>
          <c:orientation val="minMax"/>
          <c:max val="13"/>
          <c:min val="7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185280"/>
        <c:crossesAt val="-12"/>
        <c:crossBetween val="midCat"/>
      </c:valAx>
      <c:valAx>
        <c:axId val="149185280"/>
        <c:scaling>
          <c:orientation val="minMax"/>
          <c:max val="-3"/>
          <c:min val="-1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</a:t>
                </a:r>
                <a:r>
                  <a:rPr lang="en-US" sz="1400" b="0" baseline="-25000"/>
                  <a:t>10 </a:t>
                </a:r>
                <a:r>
                  <a:rPr lang="en-US" sz="1400" b="0" baseline="0"/>
                  <a:t>(</a:t>
                </a:r>
                <a:r>
                  <a:rPr lang="en-US" sz="1400" b="0"/>
                  <a:t>[Ac]</a:t>
                </a:r>
                <a:r>
                  <a:rPr lang="en-US" sz="1400" b="0" baseline="-25000"/>
                  <a:t>total </a:t>
                </a:r>
                <a:r>
                  <a:rPr lang="en-US" sz="1400" b="0"/>
                  <a:t>/ mol</a:t>
                </a:r>
                <a:r>
                  <a:rPr lang="en-US" sz="1400" b="0" baseline="0"/>
                  <a:t> kg</a:t>
                </a:r>
                <a:r>
                  <a:rPr lang="en-US" sz="1400" b="0" baseline="30000"/>
                  <a:t>-1</a:t>
                </a:r>
                <a:r>
                  <a:rPr lang="en-US" sz="1400" b="0" baseline="0"/>
                  <a:t>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8.1799591002044997E-3"/>
              <c:y val="0.26736435367241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179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827142006022242"/>
          <c:y val="5.4359911872850296E-2"/>
          <c:w val="0.31874289486820284"/>
          <c:h val="0.2481625753041219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27</xdr:row>
      <xdr:rowOff>42862</xdr:rowOff>
    </xdr:from>
    <xdr:to>
      <xdr:col>18</xdr:col>
      <xdr:colOff>82550</xdr:colOff>
      <xdr:row>52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0.40951</cdr:x>
      <cdr:y>0.37782</cdr:y>
    </cdr:from>
    <cdr:to>
      <cdr:x>0.45399</cdr:x>
      <cdr:y>0.42296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3175" y="1833564"/>
          <a:ext cx="2762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/>
            <a:t>7</a:t>
          </a:r>
        </a:p>
      </cdr:txBody>
    </cdr:sp>
  </cdr:relSizeAnchor>
  <cdr:relSizeAnchor xmlns:cdr="http://schemas.openxmlformats.org/drawingml/2006/chartDrawing">
    <cdr:from>
      <cdr:x>0.43456</cdr:x>
      <cdr:y>0.43049</cdr:y>
    </cdr:from>
    <cdr:to>
      <cdr:x>0.47904</cdr:x>
      <cdr:y>0.47563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98750" y="2089150"/>
          <a:ext cx="2762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9</a:t>
          </a:r>
        </a:p>
      </cdr:txBody>
    </cdr:sp>
  </cdr:relSizeAnchor>
  <cdr:relSizeAnchor xmlns:cdr="http://schemas.openxmlformats.org/drawingml/2006/chartDrawing">
    <cdr:from>
      <cdr:x>0.41564</cdr:x>
      <cdr:y>0.40497</cdr:y>
    </cdr:from>
    <cdr:to>
      <cdr:x>0.47597</cdr:x>
      <cdr:y>0.44652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81276" y="1965325"/>
          <a:ext cx="374650" cy="20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11</a:t>
          </a:r>
        </a:p>
      </cdr:txBody>
    </cdr:sp>
  </cdr:relSizeAnchor>
  <cdr:relSizeAnchor xmlns:cdr="http://schemas.openxmlformats.org/drawingml/2006/chartDrawing">
    <cdr:from>
      <cdr:x>0.35787</cdr:x>
      <cdr:y>0.31076</cdr:y>
    </cdr:from>
    <cdr:to>
      <cdr:x>0.4182</cdr:x>
      <cdr:y>0.35231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22500" y="1508125"/>
          <a:ext cx="374650" cy="20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16</a:t>
          </a:r>
        </a:p>
      </cdr:txBody>
    </cdr:sp>
  </cdr:relSizeAnchor>
  <cdr:relSizeAnchor xmlns:cdr="http://schemas.openxmlformats.org/drawingml/2006/chartDrawing">
    <cdr:from>
      <cdr:x>0.60021</cdr:x>
      <cdr:y>0.46974</cdr:y>
    </cdr:from>
    <cdr:to>
      <cdr:x>0.64469</cdr:x>
      <cdr:y>0.51488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727469" y="2279660"/>
          <a:ext cx="276234" cy="219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1</a:t>
          </a:r>
        </a:p>
      </cdr:txBody>
    </cdr:sp>
  </cdr:relSizeAnchor>
  <cdr:relSizeAnchor xmlns:cdr="http://schemas.openxmlformats.org/drawingml/2006/chartDrawing">
    <cdr:from>
      <cdr:x>0.59714</cdr:x>
      <cdr:y>0.43245</cdr:y>
    </cdr:from>
    <cdr:to>
      <cdr:x>0.64162</cdr:x>
      <cdr:y>0.47759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708400" y="2098675"/>
          <a:ext cx="2762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3</a:t>
          </a:r>
        </a:p>
      </cdr:txBody>
    </cdr:sp>
  </cdr:relSizeAnchor>
  <cdr:relSizeAnchor xmlns:cdr="http://schemas.openxmlformats.org/drawingml/2006/chartDrawing">
    <cdr:from>
      <cdr:x>0.53272</cdr:x>
      <cdr:y>0.47171</cdr:y>
    </cdr:from>
    <cdr:to>
      <cdr:x>0.57719</cdr:x>
      <cdr:y>0.51685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08320" y="2289198"/>
          <a:ext cx="276234" cy="219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4</a:t>
          </a:r>
        </a:p>
      </cdr:txBody>
    </cdr:sp>
  </cdr:relSizeAnchor>
  <cdr:relSizeAnchor xmlns:cdr="http://schemas.openxmlformats.org/drawingml/2006/chartDrawing">
    <cdr:from>
      <cdr:x>0.52812</cdr:x>
      <cdr:y>0.43245</cdr:y>
    </cdr:from>
    <cdr:to>
      <cdr:x>0.5726</cdr:x>
      <cdr:y>0.47759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279775" y="2098675"/>
          <a:ext cx="2762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5</a:t>
          </a:r>
        </a:p>
      </cdr:txBody>
    </cdr:sp>
  </cdr:relSizeAnchor>
  <cdr:relSizeAnchor xmlns:cdr="http://schemas.openxmlformats.org/drawingml/2006/chartDrawing">
    <cdr:from>
      <cdr:x>0.49898</cdr:x>
      <cdr:y>0.40497</cdr:y>
    </cdr:from>
    <cdr:to>
      <cdr:x>0.54346</cdr:x>
      <cdr:y>0.45011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098800" y="1965325"/>
          <a:ext cx="2762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2/97835276561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abSelected="1" workbookViewId="0">
      <selection activeCell="C9" sqref="C9"/>
    </sheetView>
  </sheetViews>
  <sheetFormatPr defaultColWidth="8.77734375" defaultRowHeight="14.4" x14ac:dyDescent="0.3"/>
  <cols>
    <col min="1" max="1" width="12" style="3" bestFit="1" customWidth="1"/>
    <col min="2" max="2" width="9.21875" style="3"/>
    <col min="3" max="7" width="9.21875" customWidth="1"/>
    <col min="8" max="8" width="9.21875" style="3"/>
    <col min="15" max="15" width="9.21875" customWidth="1"/>
    <col min="17" max="17" width="12" bestFit="1" customWidth="1"/>
    <col min="19" max="19" width="12.44140625" bestFit="1" customWidth="1"/>
  </cols>
  <sheetData>
    <row r="1" spans="1:9" x14ac:dyDescent="0.3">
      <c r="A1" s="15" t="s">
        <v>6</v>
      </c>
    </row>
    <row r="2" spans="1:9" x14ac:dyDescent="0.3">
      <c r="A2"/>
    </row>
    <row r="3" spans="1:9" x14ac:dyDescent="0.3">
      <c r="A3" t="s">
        <v>7</v>
      </c>
    </row>
    <row r="4" spans="1:9" x14ac:dyDescent="0.3">
      <c r="A4"/>
    </row>
    <row r="5" spans="1:9" x14ac:dyDescent="0.3">
      <c r="A5"/>
    </row>
    <row r="6" spans="1:9" ht="15.6" x14ac:dyDescent="0.35">
      <c r="A6" t="s">
        <v>24</v>
      </c>
    </row>
    <row r="7" spans="1:9" x14ac:dyDescent="0.3">
      <c r="A7"/>
    </row>
    <row r="8" spans="1:9" x14ac:dyDescent="0.3">
      <c r="A8" t="s">
        <v>8</v>
      </c>
    </row>
    <row r="9" spans="1:9" x14ac:dyDescent="0.3">
      <c r="A9" s="16" t="s">
        <v>9</v>
      </c>
      <c r="B9" s="16"/>
      <c r="C9" s="14" t="s">
        <v>10</v>
      </c>
      <c r="H9"/>
      <c r="I9" s="3"/>
    </row>
    <row r="10" spans="1:9" x14ac:dyDescent="0.3">
      <c r="A10" s="16" t="s">
        <v>11</v>
      </c>
      <c r="B10" s="19" t="s">
        <v>28</v>
      </c>
      <c r="C10" s="14" t="s">
        <v>12</v>
      </c>
      <c r="H10"/>
      <c r="I10" s="3"/>
    </row>
    <row r="11" spans="1:9" x14ac:dyDescent="0.3">
      <c r="A11" s="16"/>
      <c r="B11"/>
    </row>
    <row r="15" spans="1:9" x14ac:dyDescent="0.3">
      <c r="A15" t="s">
        <v>1</v>
      </c>
      <c r="B15"/>
      <c r="E15" s="16" t="s">
        <v>11</v>
      </c>
      <c r="G15" s="16" t="s">
        <v>9</v>
      </c>
    </row>
    <row r="16" spans="1:9" s="2" customFormat="1" ht="15.6" x14ac:dyDescent="0.35">
      <c r="A16"/>
      <c r="B16"/>
      <c r="C16"/>
      <c r="D16"/>
      <c r="E16" s="4" t="s">
        <v>20</v>
      </c>
      <c r="F16" s="4" t="s">
        <v>19</v>
      </c>
      <c r="G16" s="4" t="s">
        <v>21</v>
      </c>
      <c r="H16"/>
      <c r="I16"/>
    </row>
    <row r="17" spans="1:19" s="2" customFormat="1" ht="15.6" x14ac:dyDescent="0.35">
      <c r="A17" t="s">
        <v>13</v>
      </c>
      <c r="B17">
        <v>21.1</v>
      </c>
      <c r="C17">
        <v>0.2</v>
      </c>
      <c r="D17"/>
      <c r="E17" s="2">
        <f>F17+3*14</f>
        <v>21.113943352306837</v>
      </c>
      <c r="F17" s="2">
        <f>LOG(G17)</f>
        <v>-20.886056647693163</v>
      </c>
      <c r="G17" s="13">
        <v>1.3000000000000001E-21</v>
      </c>
      <c r="H17"/>
      <c r="I17"/>
      <c r="J17"/>
      <c r="K17"/>
      <c r="L17"/>
      <c r="M17"/>
      <c r="N17"/>
      <c r="O17"/>
      <c r="P17"/>
    </row>
    <row r="18" spans="1:19" s="2" customFormat="1" ht="15.6" x14ac:dyDescent="0.35">
      <c r="A18" t="s">
        <v>26</v>
      </c>
      <c r="B18">
        <v>-9.3000000000000007</v>
      </c>
      <c r="C18">
        <v>0.2</v>
      </c>
      <c r="D18"/>
      <c r="E18">
        <v>-10.4</v>
      </c>
      <c r="F18" t="s">
        <v>5</v>
      </c>
      <c r="G18"/>
      <c r="H18"/>
      <c r="I18"/>
      <c r="J18"/>
      <c r="K18"/>
      <c r="L18"/>
      <c r="M18"/>
      <c r="N18"/>
      <c r="O18"/>
      <c r="P18"/>
    </row>
    <row r="19" spans="1:19" s="2" customFormat="1" ht="15.6" x14ac:dyDescent="0.35">
      <c r="A19" t="s">
        <v>27</v>
      </c>
      <c r="B19">
        <v>-31.2</v>
      </c>
      <c r="C19">
        <v>0.2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s="2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s="2" customFormat="1" ht="15.6" x14ac:dyDescent="0.35">
      <c r="A21" t="s">
        <v>14</v>
      </c>
      <c r="B21">
        <f>B17+B18</f>
        <v>11.8</v>
      </c>
      <c r="C21" s="5">
        <f>SQRT(C$17^2+C18^2)</f>
        <v>0.28284271247461906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s="2" customFormat="1" ht="15.6" x14ac:dyDescent="0.35">
      <c r="A22" t="s">
        <v>15</v>
      </c>
      <c r="B22">
        <f>B17+B19</f>
        <v>-10.099999999999998</v>
      </c>
      <c r="C22" s="5">
        <f>SQRT(C$17^2+C19^2)</f>
        <v>0.28284271247461906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s="2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9" s="2" customFormat="1" ht="16.2" x14ac:dyDescent="0.3">
      <c r="A24" s="17" t="s">
        <v>0</v>
      </c>
      <c r="B24" s="17" t="s">
        <v>2</v>
      </c>
      <c r="C24" s="6" t="s">
        <v>3</v>
      </c>
      <c r="D24" s="6" t="s">
        <v>4</v>
      </c>
      <c r="E24"/>
      <c r="F24" t="s">
        <v>22</v>
      </c>
      <c r="G24"/>
      <c r="H24"/>
      <c r="I24"/>
      <c r="J24"/>
      <c r="K24"/>
      <c r="L24"/>
      <c r="M24"/>
      <c r="N24"/>
      <c r="O24"/>
      <c r="P24"/>
    </row>
    <row r="25" spans="1:19" s="2" customFormat="1" x14ac:dyDescent="0.3">
      <c r="A25">
        <v>7</v>
      </c>
      <c r="B25">
        <f>$B$17-3*$A25</f>
        <v>0.10000000000000142</v>
      </c>
      <c r="C25">
        <f>$B$21-2*$A25</f>
        <v>-2.1999999999999993</v>
      </c>
      <c r="D25">
        <f>$B$22</f>
        <v>-10.099999999999998</v>
      </c>
      <c r="F25">
        <f t="shared" ref="F25:F55" si="0">LOG(10^B25+10^C25+10^D25)</f>
        <v>0.10217119219141205</v>
      </c>
      <c r="G25"/>
      <c r="H25"/>
      <c r="I25"/>
      <c r="J25"/>
      <c r="K25"/>
      <c r="L25"/>
      <c r="M25"/>
      <c r="N25"/>
      <c r="O25"/>
      <c r="P25"/>
    </row>
    <row r="26" spans="1:19" s="2" customFormat="1" x14ac:dyDescent="0.3">
      <c r="A26">
        <v>7.2</v>
      </c>
      <c r="B26">
        <f t="shared" ref="B26:B55" si="1">$B$17-3*$A26</f>
        <v>-0.5</v>
      </c>
      <c r="C26">
        <f t="shared" ref="C26:C55" si="2">$B$21-2*$A26</f>
        <v>-2.5999999999999996</v>
      </c>
      <c r="D26">
        <f t="shared" ref="D26:D55" si="3">$B$22</f>
        <v>-10.099999999999998</v>
      </c>
      <c r="F26">
        <f t="shared" si="0"/>
        <v>-0.49656390514004134</v>
      </c>
      <c r="G26"/>
      <c r="H26"/>
      <c r="I26"/>
      <c r="J26"/>
      <c r="K26"/>
      <c r="L26"/>
      <c r="M26"/>
      <c r="N26"/>
      <c r="O26"/>
      <c r="P26"/>
    </row>
    <row r="27" spans="1:19" s="2" customFormat="1" x14ac:dyDescent="0.3">
      <c r="A27">
        <v>7.4</v>
      </c>
      <c r="B27">
        <f t="shared" si="1"/>
        <v>-1.1000000000000014</v>
      </c>
      <c r="C27">
        <f t="shared" si="2"/>
        <v>-3</v>
      </c>
      <c r="D27">
        <f t="shared" si="3"/>
        <v>-10.099999999999998</v>
      </c>
      <c r="F27">
        <f t="shared" si="0"/>
        <v>-1.0945666853510607</v>
      </c>
      <c r="G27"/>
      <c r="H27"/>
      <c r="I27"/>
      <c r="J27"/>
      <c r="K27"/>
      <c r="L27"/>
      <c r="M27"/>
      <c r="N27"/>
      <c r="O27"/>
      <c r="P27"/>
    </row>
    <row r="28" spans="1:19" s="2" customFormat="1" x14ac:dyDescent="0.3">
      <c r="A28">
        <v>7.6</v>
      </c>
      <c r="B28">
        <f t="shared" si="1"/>
        <v>-1.6999999999999957</v>
      </c>
      <c r="C28">
        <f t="shared" si="2"/>
        <v>-3.3999999999999986</v>
      </c>
      <c r="D28">
        <f t="shared" si="3"/>
        <v>-10.099999999999998</v>
      </c>
      <c r="F28">
        <f t="shared" si="0"/>
        <v>-1.6914199990748249</v>
      </c>
      <c r="G28"/>
      <c r="H28"/>
      <c r="I28"/>
      <c r="J28"/>
      <c r="K28"/>
      <c r="L28"/>
      <c r="M28"/>
      <c r="N28"/>
      <c r="O28"/>
      <c r="P28"/>
    </row>
    <row r="29" spans="1:19" s="2" customFormat="1" x14ac:dyDescent="0.3">
      <c r="A29">
        <v>7.8</v>
      </c>
      <c r="B29">
        <f t="shared" si="1"/>
        <v>-2.2999999999999972</v>
      </c>
      <c r="C29">
        <f t="shared" si="2"/>
        <v>-3.7999999999999989</v>
      </c>
      <c r="D29">
        <f t="shared" si="3"/>
        <v>-10.099999999999998</v>
      </c>
      <c r="F29">
        <f t="shared" si="0"/>
        <v>-2.2864790712198464</v>
      </c>
      <c r="G29"/>
      <c r="H29"/>
      <c r="I29"/>
      <c r="J29"/>
      <c r="K29"/>
      <c r="L29"/>
      <c r="M29"/>
      <c r="N29"/>
      <c r="O29"/>
      <c r="P29"/>
    </row>
    <row r="30" spans="1:19" s="2" customFormat="1" x14ac:dyDescent="0.3">
      <c r="A30">
        <v>8</v>
      </c>
      <c r="B30">
        <f t="shared" si="1"/>
        <v>-2.8999999999999986</v>
      </c>
      <c r="C30">
        <f t="shared" si="2"/>
        <v>-4.1999999999999993</v>
      </c>
      <c r="D30">
        <f t="shared" si="3"/>
        <v>-10.099999999999998</v>
      </c>
      <c r="F30">
        <f t="shared" si="0"/>
        <v>-2.8787615719914288</v>
      </c>
      <c r="G30"/>
      <c r="H30"/>
      <c r="I30"/>
      <c r="J30"/>
      <c r="K30"/>
      <c r="L30"/>
      <c r="M30"/>
      <c r="N30"/>
      <c r="O30"/>
      <c r="P30"/>
    </row>
    <row r="31" spans="1:19" s="2" customFormat="1" x14ac:dyDescent="0.3">
      <c r="A31">
        <v>8.1999999999999993</v>
      </c>
      <c r="B31">
        <f t="shared" si="1"/>
        <v>-3.4999999999999964</v>
      </c>
      <c r="C31">
        <f t="shared" si="2"/>
        <v>-4.5999999999999979</v>
      </c>
      <c r="D31">
        <f t="shared" si="3"/>
        <v>-10.099999999999998</v>
      </c>
      <c r="F31">
        <f t="shared" si="0"/>
        <v>-3.4668042789493945</v>
      </c>
      <c r="G31"/>
      <c r="H31"/>
      <c r="I31"/>
      <c r="J31"/>
      <c r="K31"/>
      <c r="L31"/>
      <c r="M31"/>
      <c r="N31"/>
      <c r="O31"/>
      <c r="P31"/>
    </row>
    <row r="32" spans="1:19" s="2" customFormat="1" x14ac:dyDescent="0.3">
      <c r="A32">
        <v>8.4</v>
      </c>
      <c r="B32">
        <f t="shared" si="1"/>
        <v>-4.1000000000000014</v>
      </c>
      <c r="C32">
        <f t="shared" si="2"/>
        <v>-5</v>
      </c>
      <c r="D32">
        <f t="shared" si="3"/>
        <v>-10.099999999999998</v>
      </c>
      <c r="F32">
        <f t="shared" si="0"/>
        <v>-4.0485026722414323</v>
      </c>
      <c r="G32"/>
      <c r="H32"/>
      <c r="I32"/>
      <c r="J32"/>
      <c r="K32"/>
      <c r="L32"/>
      <c r="M32"/>
      <c r="N32"/>
      <c r="O32"/>
      <c r="P32"/>
    </row>
    <row r="33" spans="1:18" s="2" customFormat="1" x14ac:dyDescent="0.3">
      <c r="A33">
        <v>8.6</v>
      </c>
      <c r="B33">
        <f t="shared" si="1"/>
        <v>-4.6999999999999957</v>
      </c>
      <c r="C33">
        <f t="shared" si="2"/>
        <v>-5.3999999999999986</v>
      </c>
      <c r="D33">
        <f t="shared" si="3"/>
        <v>-10.099999999999998</v>
      </c>
      <c r="F33">
        <f t="shared" si="0"/>
        <v>-4.6209888089828652</v>
      </c>
      <c r="G33"/>
      <c r="H33"/>
      <c r="I33"/>
      <c r="J33"/>
      <c r="K33"/>
      <c r="L33"/>
      <c r="M33"/>
      <c r="N33"/>
      <c r="O33"/>
      <c r="P33"/>
    </row>
    <row r="34" spans="1:18" s="2" customFormat="1" x14ac:dyDescent="0.3">
      <c r="A34">
        <v>8.8000000000000007</v>
      </c>
      <c r="B34">
        <f t="shared" si="1"/>
        <v>-5.3000000000000007</v>
      </c>
      <c r="C34">
        <f t="shared" si="2"/>
        <v>-5.8000000000000007</v>
      </c>
      <c r="D34">
        <f t="shared" si="3"/>
        <v>-10.099999999999998</v>
      </c>
      <c r="F34">
        <f t="shared" si="0"/>
        <v>-5.180663722548525</v>
      </c>
      <c r="G34"/>
      <c r="H34"/>
      <c r="I34"/>
      <c r="J34"/>
      <c r="K34"/>
      <c r="L34"/>
      <c r="M34"/>
      <c r="N34"/>
      <c r="O34"/>
      <c r="P34"/>
    </row>
    <row r="35" spans="1:18" s="2" customFormat="1" x14ac:dyDescent="0.3">
      <c r="A35">
        <v>9</v>
      </c>
      <c r="B35">
        <f t="shared" si="1"/>
        <v>-5.8999999999999986</v>
      </c>
      <c r="C35">
        <f t="shared" si="2"/>
        <v>-6.1999999999999993</v>
      </c>
      <c r="D35">
        <f t="shared" si="3"/>
        <v>-10.099999999999998</v>
      </c>
      <c r="F35">
        <f t="shared" si="0"/>
        <v>-5.7235468843084627</v>
      </c>
      <c r="G35"/>
      <c r="H35"/>
      <c r="I35"/>
      <c r="J35"/>
      <c r="K35"/>
      <c r="L35"/>
      <c r="M35"/>
      <c r="N35"/>
      <c r="O35"/>
      <c r="P35"/>
    </row>
    <row r="36" spans="1:18" s="2" customFormat="1" x14ac:dyDescent="0.3">
      <c r="A36">
        <v>9.1999999999999993</v>
      </c>
      <c r="B36">
        <f t="shared" si="1"/>
        <v>-6.4999999999999964</v>
      </c>
      <c r="C36">
        <f t="shared" si="2"/>
        <v>-6.5999999999999979</v>
      </c>
      <c r="D36">
        <f t="shared" si="3"/>
        <v>-10.099999999999998</v>
      </c>
      <c r="F36">
        <f t="shared" si="0"/>
        <v>-6.2460373161733633</v>
      </c>
      <c r="G36"/>
      <c r="H36"/>
      <c r="I36"/>
      <c r="J36"/>
      <c r="K36"/>
      <c r="L36"/>
      <c r="M36"/>
      <c r="N36"/>
      <c r="O36"/>
      <c r="P36"/>
    </row>
    <row r="37" spans="1:18" s="2" customFormat="1" x14ac:dyDescent="0.3">
      <c r="A37" s="7">
        <v>9.3000000000000007</v>
      </c>
      <c r="B37" s="7">
        <f t="shared" si="1"/>
        <v>-6.8000000000000007</v>
      </c>
      <c r="C37" s="7">
        <f t="shared" si="2"/>
        <v>-6.8000000000000007</v>
      </c>
      <c r="D37">
        <f t="shared" si="3"/>
        <v>-10.099999999999998</v>
      </c>
      <c r="F37">
        <f t="shared" si="0"/>
        <v>-6.4988611865449899</v>
      </c>
      <c r="G37"/>
      <c r="H37"/>
      <c r="I37"/>
      <c r="J37"/>
      <c r="K37"/>
      <c r="L37"/>
      <c r="M37"/>
      <c r="N37"/>
      <c r="O37"/>
      <c r="P37"/>
    </row>
    <row r="38" spans="1:18" s="2" customFormat="1" x14ac:dyDescent="0.3">
      <c r="A38">
        <v>9.5</v>
      </c>
      <c r="B38">
        <f t="shared" si="1"/>
        <v>-7.3999999999999986</v>
      </c>
      <c r="C38">
        <f t="shared" si="2"/>
        <v>-7.1999999999999993</v>
      </c>
      <c r="D38">
        <f t="shared" si="3"/>
        <v>-10.099999999999998</v>
      </c>
      <c r="F38">
        <f t="shared" si="0"/>
        <v>-6.9872222974217024</v>
      </c>
      <c r="G38"/>
      <c r="H38"/>
      <c r="I38"/>
      <c r="J38"/>
      <c r="K38"/>
      <c r="L38"/>
      <c r="M38"/>
      <c r="N38"/>
      <c r="O38"/>
      <c r="P38"/>
    </row>
    <row r="39" spans="1:18" s="2" customFormat="1" x14ac:dyDescent="0.3">
      <c r="A39">
        <v>9.8000000000000007</v>
      </c>
      <c r="B39">
        <f t="shared" si="1"/>
        <v>-8.3000000000000007</v>
      </c>
      <c r="C39">
        <f t="shared" si="2"/>
        <v>-7.8000000000000007</v>
      </c>
      <c r="D39">
        <f t="shared" si="3"/>
        <v>-10.099999999999998</v>
      </c>
      <c r="F39">
        <f t="shared" si="0"/>
        <v>-7.6790184055681232</v>
      </c>
      <c r="G39"/>
      <c r="H39"/>
      <c r="I39"/>
      <c r="J39"/>
      <c r="K39"/>
      <c r="L39"/>
      <c r="M39"/>
      <c r="N39"/>
      <c r="O39"/>
      <c r="P39"/>
      <c r="R39" s="1"/>
    </row>
    <row r="40" spans="1:18" s="2" customFormat="1" x14ac:dyDescent="0.3">
      <c r="A40">
        <v>10</v>
      </c>
      <c r="B40">
        <f t="shared" si="1"/>
        <v>-8.8999999999999986</v>
      </c>
      <c r="C40">
        <f t="shared" si="2"/>
        <v>-8.1999999999999993</v>
      </c>
      <c r="D40">
        <f t="shared" si="3"/>
        <v>-10.099999999999998</v>
      </c>
      <c r="F40">
        <f t="shared" si="0"/>
        <v>-8.1164560003216231</v>
      </c>
      <c r="G40"/>
      <c r="H40"/>
      <c r="I40"/>
      <c r="J40"/>
      <c r="K40"/>
      <c r="L40"/>
      <c r="M40"/>
      <c r="N40"/>
      <c r="O40"/>
      <c r="P40"/>
      <c r="R40" s="1"/>
    </row>
    <row r="41" spans="1:18" s="2" customFormat="1" x14ac:dyDescent="0.3">
      <c r="A41">
        <v>10.199999999999999</v>
      </c>
      <c r="B41">
        <f t="shared" si="1"/>
        <v>-9.4999999999999964</v>
      </c>
      <c r="C41">
        <f t="shared" si="2"/>
        <v>-8.5999999999999979</v>
      </c>
      <c r="D41">
        <f t="shared" si="3"/>
        <v>-10.099999999999998</v>
      </c>
      <c r="F41">
        <f t="shared" si="0"/>
        <v>-8.5364732531101897</v>
      </c>
      <c r="G41"/>
      <c r="H41"/>
      <c r="I41"/>
      <c r="J41"/>
      <c r="K41"/>
      <c r="L41"/>
      <c r="M41"/>
      <c r="N41"/>
      <c r="O41"/>
      <c r="P41"/>
      <c r="R41" s="1"/>
    </row>
    <row r="42" spans="1:18" s="2" customFormat="1" x14ac:dyDescent="0.3">
      <c r="A42">
        <v>10.4</v>
      </c>
      <c r="B42">
        <f t="shared" si="1"/>
        <v>-10.100000000000001</v>
      </c>
      <c r="C42">
        <f t="shared" si="2"/>
        <v>-9</v>
      </c>
      <c r="D42">
        <f t="shared" si="3"/>
        <v>-10.099999999999998</v>
      </c>
      <c r="F42">
        <f t="shared" si="0"/>
        <v>-8.9359669110361253</v>
      </c>
      <c r="G42"/>
      <c r="H42"/>
      <c r="I42"/>
      <c r="J42"/>
      <c r="K42"/>
      <c r="L42"/>
      <c r="M42"/>
      <c r="N42"/>
      <c r="O42"/>
      <c r="P42"/>
    </row>
    <row r="43" spans="1:18" s="2" customFormat="1" x14ac:dyDescent="0.3">
      <c r="A43">
        <v>10.6</v>
      </c>
      <c r="B43">
        <f t="shared" si="1"/>
        <v>-10.699999999999996</v>
      </c>
      <c r="C43">
        <f t="shared" si="2"/>
        <v>-9.3999999999999986</v>
      </c>
      <c r="D43">
        <f t="shared" si="3"/>
        <v>-10.099999999999998</v>
      </c>
      <c r="F43">
        <f t="shared" si="0"/>
        <v>-9.3032133598301794</v>
      </c>
      <c r="G43"/>
      <c r="H43"/>
      <c r="I43"/>
      <c r="J43"/>
      <c r="K43"/>
      <c r="L43"/>
      <c r="M43"/>
      <c r="N43"/>
      <c r="O43"/>
      <c r="P43"/>
    </row>
    <row r="44" spans="1:18" s="2" customFormat="1" x14ac:dyDescent="0.3">
      <c r="A44">
        <v>10.8</v>
      </c>
      <c r="B44">
        <f t="shared" si="1"/>
        <v>-11.300000000000004</v>
      </c>
      <c r="C44">
        <f t="shared" si="2"/>
        <v>-9.8000000000000007</v>
      </c>
      <c r="D44">
        <f t="shared" si="3"/>
        <v>-10.099999999999998</v>
      </c>
      <c r="F44">
        <f t="shared" si="0"/>
        <v>-9.6145116720357535</v>
      </c>
      <c r="G44"/>
      <c r="H44"/>
      <c r="I44"/>
      <c r="J44"/>
      <c r="K44"/>
      <c r="L44"/>
      <c r="M44"/>
      <c r="N44"/>
      <c r="O44"/>
      <c r="P44"/>
    </row>
    <row r="45" spans="1:18" s="2" customFormat="1" x14ac:dyDescent="0.3">
      <c r="A45">
        <v>11</v>
      </c>
      <c r="B45">
        <f t="shared" si="1"/>
        <v>-11.899999999999999</v>
      </c>
      <c r="C45">
        <f t="shared" si="2"/>
        <v>-10.199999999999999</v>
      </c>
      <c r="D45">
        <f t="shared" si="3"/>
        <v>-10.099999999999998</v>
      </c>
      <c r="F45">
        <f t="shared" si="0"/>
        <v>-9.8422789175437497</v>
      </c>
      <c r="G45"/>
      <c r="H45"/>
      <c r="I45"/>
      <c r="J45"/>
      <c r="K45"/>
      <c r="L45"/>
      <c r="M45"/>
      <c r="N45"/>
      <c r="O45"/>
      <c r="P45"/>
    </row>
    <row r="46" spans="1:18" s="2" customFormat="1" x14ac:dyDescent="0.3">
      <c r="A46">
        <v>11.2</v>
      </c>
      <c r="B46">
        <f t="shared" si="1"/>
        <v>-12.499999999999993</v>
      </c>
      <c r="C46">
        <f t="shared" si="2"/>
        <v>-10.599999999999998</v>
      </c>
      <c r="D46">
        <f t="shared" si="3"/>
        <v>-10.099999999999998</v>
      </c>
      <c r="F46">
        <f t="shared" si="0"/>
        <v>-9.9793573643270381</v>
      </c>
      <c r="G46"/>
      <c r="H46"/>
      <c r="I46"/>
      <c r="J46"/>
      <c r="K46"/>
      <c r="L46"/>
      <c r="M46"/>
      <c r="N46"/>
      <c r="O46"/>
      <c r="P46"/>
    </row>
    <row r="47" spans="1:18" s="2" customFormat="1" x14ac:dyDescent="0.3">
      <c r="A47" s="7">
        <v>11.35</v>
      </c>
      <c r="B47">
        <f t="shared" si="1"/>
        <v>-12.949999999999996</v>
      </c>
      <c r="C47" s="7">
        <f t="shared" si="2"/>
        <v>-10.899999999999999</v>
      </c>
      <c r="D47" s="7">
        <f t="shared" si="3"/>
        <v>-10.099999999999998</v>
      </c>
      <c r="F47">
        <f t="shared" si="0"/>
        <v>-10.035578756339813</v>
      </c>
      <c r="G47"/>
      <c r="H47"/>
      <c r="I47"/>
      <c r="J47"/>
      <c r="K47"/>
      <c r="L47"/>
      <c r="M47"/>
      <c r="N47"/>
      <c r="O47"/>
      <c r="P47"/>
    </row>
    <row r="48" spans="1:18" s="2" customFormat="1" x14ac:dyDescent="0.3">
      <c r="A48">
        <v>11.6</v>
      </c>
      <c r="B48">
        <f t="shared" si="1"/>
        <v>-13.699999999999996</v>
      </c>
      <c r="C48">
        <f t="shared" si="2"/>
        <v>-11.399999999999999</v>
      </c>
      <c r="D48">
        <f t="shared" si="3"/>
        <v>-10.099999999999998</v>
      </c>
      <c r="F48">
        <f t="shared" si="0"/>
        <v>-10.078657727167023</v>
      </c>
      <c r="G48"/>
      <c r="H48"/>
      <c r="I48"/>
    </row>
    <row r="49" spans="1:9" s="2" customFormat="1" x14ac:dyDescent="0.3">
      <c r="A49">
        <v>11.8</v>
      </c>
      <c r="B49">
        <f t="shared" si="1"/>
        <v>-14.300000000000004</v>
      </c>
      <c r="C49">
        <f t="shared" si="2"/>
        <v>-11.8</v>
      </c>
      <c r="D49">
        <f t="shared" si="3"/>
        <v>-10.099999999999998</v>
      </c>
      <c r="F49">
        <f t="shared" si="0"/>
        <v>-10.091393135520393</v>
      </c>
      <c r="G49"/>
      <c r="H49"/>
      <c r="I49"/>
    </row>
    <row r="50" spans="1:9" s="2" customFormat="1" x14ac:dyDescent="0.3">
      <c r="A50">
        <v>12</v>
      </c>
      <c r="B50">
        <f t="shared" si="1"/>
        <v>-14.899999999999999</v>
      </c>
      <c r="C50">
        <f t="shared" si="2"/>
        <v>-12.2</v>
      </c>
      <c r="D50">
        <f t="shared" si="3"/>
        <v>-10.099999999999998</v>
      </c>
      <c r="F50">
        <f t="shared" si="0"/>
        <v>-10.096557076441844</v>
      </c>
      <c r="G50"/>
      <c r="H50"/>
      <c r="I50"/>
    </row>
    <row r="51" spans="1:9" x14ac:dyDescent="0.3">
      <c r="A51">
        <v>12.2</v>
      </c>
      <c r="B51">
        <f t="shared" si="1"/>
        <v>-15.499999999999993</v>
      </c>
      <c r="C51">
        <f t="shared" si="2"/>
        <v>-12.599999999999998</v>
      </c>
      <c r="D51">
        <f t="shared" si="3"/>
        <v>-10.099999999999998</v>
      </c>
      <c r="F51">
        <f t="shared" si="0"/>
        <v>-10.09862708366347</v>
      </c>
      <c r="H51"/>
    </row>
    <row r="52" spans="1:9" x14ac:dyDescent="0.3">
      <c r="A52">
        <v>12.4</v>
      </c>
      <c r="B52">
        <f t="shared" si="1"/>
        <v>-16.100000000000001</v>
      </c>
      <c r="C52">
        <f t="shared" si="2"/>
        <v>-13</v>
      </c>
      <c r="D52">
        <f t="shared" si="3"/>
        <v>-10.099999999999998</v>
      </c>
      <c r="F52">
        <f t="shared" si="0"/>
        <v>-10.099453165758932</v>
      </c>
      <c r="H52"/>
    </row>
    <row r="53" spans="1:9" x14ac:dyDescent="0.3">
      <c r="A53">
        <v>12.6</v>
      </c>
      <c r="B53">
        <f t="shared" si="1"/>
        <v>-16.699999999999996</v>
      </c>
      <c r="C53">
        <f t="shared" si="2"/>
        <v>-13.399999999999999</v>
      </c>
      <c r="D53">
        <f t="shared" si="3"/>
        <v>-10.099999999999998</v>
      </c>
      <c r="F53">
        <f t="shared" si="0"/>
        <v>-10.099782282641556</v>
      </c>
      <c r="H53"/>
    </row>
    <row r="54" spans="1:9" x14ac:dyDescent="0.3">
      <c r="A54" s="4">
        <v>12.8</v>
      </c>
      <c r="B54">
        <f t="shared" si="1"/>
        <v>-17.300000000000004</v>
      </c>
      <c r="C54">
        <f t="shared" si="2"/>
        <v>-13.8</v>
      </c>
      <c r="D54">
        <f t="shared" si="3"/>
        <v>-10.099999999999998</v>
      </c>
      <c r="F54">
        <f t="shared" si="0"/>
        <v>-10.099913328105639</v>
      </c>
    </row>
    <row r="55" spans="1:9" x14ac:dyDescent="0.3">
      <c r="A55" s="4">
        <v>13</v>
      </c>
      <c r="B55">
        <f t="shared" si="1"/>
        <v>-17.899999999999999</v>
      </c>
      <c r="C55">
        <f t="shared" si="2"/>
        <v>-14.2</v>
      </c>
      <c r="D55">
        <f t="shared" si="3"/>
        <v>-10.099999999999998</v>
      </c>
      <c r="F55">
        <f t="shared" si="0"/>
        <v>-10.09996549725056</v>
      </c>
    </row>
    <row r="56" spans="1:9" x14ac:dyDescent="0.3">
      <c r="A56" s="4"/>
      <c r="B56"/>
    </row>
    <row r="57" spans="1:9" ht="12" customHeight="1" x14ac:dyDescent="0.3">
      <c r="A57" s="10" t="s">
        <v>18</v>
      </c>
    </row>
    <row r="58" spans="1:9" ht="12" customHeight="1" x14ac:dyDescent="0.3">
      <c r="A58" s="4" t="s">
        <v>0</v>
      </c>
      <c r="B58" s="14" t="s">
        <v>17</v>
      </c>
    </row>
    <row r="59" spans="1:9" ht="12" customHeight="1" x14ac:dyDescent="0.3">
      <c r="A59" s="8">
        <v>10.199999999999999</v>
      </c>
      <c r="B59" s="9">
        <v>-7.25</v>
      </c>
    </row>
    <row r="60" spans="1:9" ht="12" customHeight="1" x14ac:dyDescent="0.3">
      <c r="A60" s="8">
        <v>10</v>
      </c>
      <c r="B60" s="9">
        <v>-6.59</v>
      </c>
    </row>
    <row r="61" spans="1:9" ht="12" customHeight="1" x14ac:dyDescent="0.3">
      <c r="A61" s="8">
        <v>10.4</v>
      </c>
      <c r="B61" s="9">
        <v>-7.94</v>
      </c>
    </row>
    <row r="62" spans="1:9" ht="12" customHeight="1" x14ac:dyDescent="0.3">
      <c r="A62" s="8">
        <v>10.1</v>
      </c>
      <c r="B62" s="9">
        <v>-7.16</v>
      </c>
    </row>
    <row r="63" spans="1:9" ht="12" customHeight="1" x14ac:dyDescent="0.3">
      <c r="A63" s="8">
        <v>10</v>
      </c>
      <c r="B63" s="9">
        <v>-6.8</v>
      </c>
    </row>
    <row r="64" spans="1:9" ht="12" customHeight="1" x14ac:dyDescent="0.3">
      <c r="A64" s="8">
        <v>10</v>
      </c>
      <c r="B64" s="9">
        <v>-6.82</v>
      </c>
    </row>
    <row r="65" spans="1:4" ht="12" customHeight="1" x14ac:dyDescent="0.3">
      <c r="A65" s="8">
        <v>9.5</v>
      </c>
      <c r="B65" s="9">
        <v>-4.96</v>
      </c>
    </row>
    <row r="66" spans="1:4" ht="12" customHeight="1" x14ac:dyDescent="0.3">
      <c r="A66" s="8">
        <v>10</v>
      </c>
      <c r="B66" s="9">
        <v>-7.14</v>
      </c>
    </row>
    <row r="67" spans="1:4" ht="12" customHeight="1" x14ac:dyDescent="0.3">
      <c r="A67" s="8">
        <v>10</v>
      </c>
      <c r="B67" s="9">
        <v>-6.8</v>
      </c>
    </row>
    <row r="68" spans="1:4" ht="12" customHeight="1" x14ac:dyDescent="0.3">
      <c r="A68" s="8">
        <v>9.8000000000000007</v>
      </c>
      <c r="B68" s="9">
        <v>-6.25</v>
      </c>
    </row>
    <row r="69" spans="1:4" ht="12" customHeight="1" x14ac:dyDescent="0.3">
      <c r="A69" s="8">
        <v>10.4</v>
      </c>
      <c r="B69" s="9">
        <v>-8.2100000000000009</v>
      </c>
    </row>
    <row r="70" spans="1:4" ht="12" customHeight="1" x14ac:dyDescent="0.3">
      <c r="A70" s="8">
        <v>9.5</v>
      </c>
      <c r="B70" s="9">
        <v>-5.36</v>
      </c>
    </row>
    <row r="71" spans="1:4" ht="12" customHeight="1" x14ac:dyDescent="0.3">
      <c r="A71" s="8">
        <v>9.4</v>
      </c>
      <c r="B71" s="9">
        <v>-4.5</v>
      </c>
    </row>
    <row r="72" spans="1:4" ht="12" customHeight="1" x14ac:dyDescent="0.3">
      <c r="A72" s="8">
        <v>9.6</v>
      </c>
      <c r="B72" s="9">
        <v>-5.3</v>
      </c>
    </row>
    <row r="73" spans="1:4" ht="12" customHeight="1" x14ac:dyDescent="0.3">
      <c r="A73" s="8"/>
      <c r="B73" s="9"/>
    </row>
    <row r="74" spans="1:4" ht="12" customHeight="1" x14ac:dyDescent="0.35">
      <c r="A74" s="10" t="s">
        <v>16</v>
      </c>
    </row>
    <row r="75" spans="1:4" ht="12" customHeight="1" x14ac:dyDescent="0.3">
      <c r="A75" s="4" t="s">
        <v>0</v>
      </c>
      <c r="B75" s="14" t="s">
        <v>17</v>
      </c>
      <c r="D75" s="4" t="s">
        <v>25</v>
      </c>
    </row>
    <row r="76" spans="1:4" ht="12" customHeight="1" x14ac:dyDescent="0.3">
      <c r="A76" s="11">
        <v>10.4</v>
      </c>
      <c r="B76" s="4">
        <v>-7.94</v>
      </c>
      <c r="D76">
        <v>1</v>
      </c>
    </row>
    <row r="77" spans="1:4" ht="12" customHeight="1" x14ac:dyDescent="0.3">
      <c r="A77" s="11">
        <v>10.4</v>
      </c>
      <c r="B77" s="4">
        <v>-7.77</v>
      </c>
      <c r="D77">
        <v>3</v>
      </c>
    </row>
    <row r="78" spans="1:4" ht="12" customHeight="1" x14ac:dyDescent="0.3">
      <c r="A78" s="12">
        <v>10.199999999999999</v>
      </c>
      <c r="B78" s="4">
        <v>-7.94</v>
      </c>
      <c r="D78">
        <v>4</v>
      </c>
    </row>
    <row r="79" spans="1:4" ht="12" customHeight="1" x14ac:dyDescent="0.3">
      <c r="A79" s="12">
        <v>10.199999999999999</v>
      </c>
      <c r="B79" s="4">
        <v>-7.73</v>
      </c>
      <c r="D79">
        <v>5</v>
      </c>
    </row>
    <row r="80" spans="1:4" ht="12" customHeight="1" x14ac:dyDescent="0.3">
      <c r="A80" s="11">
        <v>10</v>
      </c>
      <c r="B80" s="9">
        <v>-7.4</v>
      </c>
      <c r="D80">
        <v>6</v>
      </c>
    </row>
    <row r="81" spans="1:4" ht="12" customHeight="1" x14ac:dyDescent="0.3">
      <c r="A81" s="11"/>
      <c r="B81" s="9"/>
    </row>
    <row r="82" spans="1:4" ht="12" customHeight="1" x14ac:dyDescent="0.3">
      <c r="A82" s="4">
        <v>9.4</v>
      </c>
      <c r="B82" s="9">
        <v>-7.1</v>
      </c>
      <c r="D82">
        <v>7</v>
      </c>
    </row>
    <row r="83" spans="1:4" ht="12" customHeight="1" x14ac:dyDescent="0.3">
      <c r="A83" s="4">
        <v>9.5</v>
      </c>
      <c r="B83" s="9">
        <v>-7.4</v>
      </c>
      <c r="D83">
        <v>9</v>
      </c>
    </row>
    <row r="84" spans="1:4" ht="12" customHeight="1" x14ac:dyDescent="0.3">
      <c r="A84" s="4">
        <v>9.5</v>
      </c>
      <c r="B84" s="9">
        <v>-7.3</v>
      </c>
      <c r="D84">
        <v>11</v>
      </c>
    </row>
    <row r="85" spans="1:4" ht="12" customHeight="1" x14ac:dyDescent="0.3">
      <c r="A85" s="4">
        <v>9.1</v>
      </c>
      <c r="B85" s="9">
        <v>-6.25</v>
      </c>
      <c r="D85">
        <v>16</v>
      </c>
    </row>
    <row r="86" spans="1:4" ht="12" customHeight="1" x14ac:dyDescent="0.3"/>
    <row r="87" spans="1:4" ht="12" customHeight="1" x14ac:dyDescent="0.3"/>
    <row r="88" spans="1:4" ht="12" customHeight="1" x14ac:dyDescent="0.3"/>
    <row r="89" spans="1:4" ht="12" customHeight="1" x14ac:dyDescent="0.3"/>
    <row r="90" spans="1:4" ht="12" customHeight="1" x14ac:dyDescent="0.3"/>
    <row r="91" spans="1:4" ht="12" customHeight="1" x14ac:dyDescent="0.3"/>
    <row r="92" spans="1:4" ht="12" customHeight="1" x14ac:dyDescent="0.3"/>
    <row r="93" spans="1:4" ht="12" customHeight="1" x14ac:dyDescent="0.3"/>
    <row r="94" spans="1:4" ht="12" customHeight="1" x14ac:dyDescent="0.3"/>
    <row r="95" spans="1:4" ht="12" customHeight="1" x14ac:dyDescent="0.3"/>
    <row r="96" spans="1:4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</sheetData>
  <hyperlinks>
    <hyperlink ref="B10" r:id="rId1" xr:uid="{5BC3D50D-9761-4B91-8FFE-1231789D7C1F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G55"/>
  <sheetViews>
    <sheetView workbookViewId="0"/>
  </sheetViews>
  <sheetFormatPr defaultColWidth="8.77734375" defaultRowHeight="14.4" x14ac:dyDescent="0.3"/>
  <sheetData>
    <row r="15" spans="1:7" x14ac:dyDescent="0.3">
      <c r="A15" t="s">
        <v>1</v>
      </c>
      <c r="E15" s="16" t="s">
        <v>11</v>
      </c>
      <c r="G15" s="16" t="s">
        <v>9</v>
      </c>
    </row>
    <row r="16" spans="1:7" ht="15.6" x14ac:dyDescent="0.35">
      <c r="E16" s="4" t="s">
        <v>20</v>
      </c>
      <c r="F16" s="4" t="s">
        <v>19</v>
      </c>
      <c r="G16" s="4" t="s">
        <v>21</v>
      </c>
    </row>
    <row r="17" spans="1:7" ht="15.6" x14ac:dyDescent="0.35">
      <c r="A17" t="s">
        <v>13</v>
      </c>
      <c r="B17" s="18">
        <v>23.3</v>
      </c>
      <c r="C17">
        <v>0.2</v>
      </c>
      <c r="E17" s="2">
        <f>F17+3*14</f>
        <v>23.32221929473392</v>
      </c>
      <c r="F17" s="2">
        <f>LOG(G17)</f>
        <v>-18.67778070526608</v>
      </c>
      <c r="G17" s="13">
        <v>2.0999999999999999E-19</v>
      </c>
    </row>
    <row r="18" spans="1:7" ht="15.6" x14ac:dyDescent="0.35">
      <c r="A18" t="s">
        <v>26</v>
      </c>
      <c r="B18">
        <v>-9.3000000000000007</v>
      </c>
      <c r="C18">
        <v>0.2</v>
      </c>
      <c r="E18">
        <v>-10.4</v>
      </c>
      <c r="F18" t="s">
        <v>5</v>
      </c>
    </row>
    <row r="19" spans="1:7" ht="15.6" x14ac:dyDescent="0.35">
      <c r="A19" t="s">
        <v>27</v>
      </c>
      <c r="B19">
        <v>-31.2</v>
      </c>
      <c r="C19">
        <v>0.2</v>
      </c>
    </row>
    <row r="21" spans="1:7" ht="15.6" x14ac:dyDescent="0.35">
      <c r="A21" t="s">
        <v>14</v>
      </c>
      <c r="B21" s="5">
        <f>B17+B18</f>
        <v>14</v>
      </c>
      <c r="C21" s="5">
        <f>SQRT(C$17^2+C18^2)</f>
        <v>0.28284271247461906</v>
      </c>
    </row>
    <row r="22" spans="1:7" ht="15.6" x14ac:dyDescent="0.35">
      <c r="A22" t="s">
        <v>15</v>
      </c>
      <c r="B22" s="5">
        <f>B17+B19</f>
        <v>-7.8999999999999986</v>
      </c>
      <c r="C22" s="5">
        <f>SQRT(C$17^2+C19^2)</f>
        <v>0.28284271247461906</v>
      </c>
    </row>
    <row r="24" spans="1:7" ht="16.2" x14ac:dyDescent="0.3">
      <c r="A24" s="17" t="s">
        <v>0</v>
      </c>
      <c r="B24" s="17" t="s">
        <v>2</v>
      </c>
      <c r="C24" s="6" t="s">
        <v>3</v>
      </c>
      <c r="D24" s="6" t="s">
        <v>4</v>
      </c>
      <c r="F24" t="s">
        <v>23</v>
      </c>
    </row>
    <row r="25" spans="1:7" x14ac:dyDescent="0.3">
      <c r="A25">
        <v>7</v>
      </c>
      <c r="B25">
        <f>$B$17-3*$A25</f>
        <v>2.3000000000000007</v>
      </c>
      <c r="C25">
        <f>$B$21-2*$A25</f>
        <v>0</v>
      </c>
      <c r="D25">
        <f>$B$22</f>
        <v>-7.8999999999999986</v>
      </c>
      <c r="F25">
        <f t="shared" ref="F25:F55" si="0">LOG(10^B25+10^C25+10^D25)</f>
        <v>2.3021711921914116</v>
      </c>
    </row>
    <row r="26" spans="1:7" x14ac:dyDescent="0.3">
      <c r="A26">
        <v>7.2</v>
      </c>
      <c r="B26">
        <f t="shared" ref="B26:B55" si="1">$B$17-3*$A26</f>
        <v>1.6999999999999993</v>
      </c>
      <c r="C26">
        <f t="shared" ref="C26:C55" si="2">$B$21-2*$A26</f>
        <v>-0.40000000000000036</v>
      </c>
      <c r="D26">
        <f t="shared" ref="D26:D55" si="3">$B$22</f>
        <v>-7.8999999999999986</v>
      </c>
      <c r="F26">
        <f t="shared" si="0"/>
        <v>1.7034360948599581</v>
      </c>
    </row>
    <row r="27" spans="1:7" x14ac:dyDescent="0.3">
      <c r="A27">
        <v>7.4</v>
      </c>
      <c r="B27">
        <f t="shared" si="1"/>
        <v>1.0999999999999979</v>
      </c>
      <c r="C27">
        <f t="shared" si="2"/>
        <v>-0.80000000000000071</v>
      </c>
      <c r="D27">
        <f t="shared" si="3"/>
        <v>-7.8999999999999986</v>
      </c>
      <c r="F27">
        <f t="shared" si="0"/>
        <v>1.1054333146489388</v>
      </c>
    </row>
    <row r="28" spans="1:7" x14ac:dyDescent="0.3">
      <c r="A28">
        <v>7.6</v>
      </c>
      <c r="B28">
        <f t="shared" si="1"/>
        <v>0.50000000000000355</v>
      </c>
      <c r="C28">
        <f t="shared" si="2"/>
        <v>-1.1999999999999993</v>
      </c>
      <c r="D28">
        <f t="shared" si="3"/>
        <v>-7.8999999999999986</v>
      </c>
      <c r="F28">
        <f t="shared" si="0"/>
        <v>0.50858000092517452</v>
      </c>
    </row>
    <row r="29" spans="1:7" x14ac:dyDescent="0.3">
      <c r="A29">
        <v>7.8</v>
      </c>
      <c r="B29">
        <f t="shared" si="1"/>
        <v>-9.9999999999997868E-2</v>
      </c>
      <c r="C29">
        <f t="shared" si="2"/>
        <v>-1.5999999999999996</v>
      </c>
      <c r="D29">
        <f t="shared" si="3"/>
        <v>-7.8999999999999986</v>
      </c>
      <c r="F29">
        <f t="shared" si="0"/>
        <v>-8.6479071219846909E-2</v>
      </c>
    </row>
    <row r="30" spans="1:7" x14ac:dyDescent="0.3">
      <c r="A30">
        <v>8</v>
      </c>
      <c r="B30">
        <f t="shared" si="1"/>
        <v>-0.69999999999999929</v>
      </c>
      <c r="C30">
        <f t="shared" si="2"/>
        <v>-2</v>
      </c>
      <c r="D30">
        <f t="shared" si="3"/>
        <v>-7.8999999999999986</v>
      </c>
      <c r="F30">
        <f t="shared" si="0"/>
        <v>-0.67876157199142939</v>
      </c>
    </row>
    <row r="31" spans="1:7" x14ac:dyDescent="0.3">
      <c r="A31">
        <v>8.1999999999999993</v>
      </c>
      <c r="B31">
        <f t="shared" si="1"/>
        <v>-1.2999999999999972</v>
      </c>
      <c r="C31">
        <f t="shared" si="2"/>
        <v>-2.3999999999999986</v>
      </c>
      <c r="D31">
        <f t="shared" si="3"/>
        <v>-7.8999999999999986</v>
      </c>
      <c r="F31">
        <f t="shared" si="0"/>
        <v>-1.2668042789493945</v>
      </c>
    </row>
    <row r="32" spans="1:7" x14ac:dyDescent="0.3">
      <c r="A32">
        <v>8.4</v>
      </c>
      <c r="B32">
        <f t="shared" si="1"/>
        <v>-1.9000000000000021</v>
      </c>
      <c r="C32">
        <f t="shared" si="2"/>
        <v>-2.8000000000000007</v>
      </c>
      <c r="D32">
        <f t="shared" si="3"/>
        <v>-7.8999999999999986</v>
      </c>
      <c r="F32">
        <f t="shared" si="0"/>
        <v>-1.8485026722414331</v>
      </c>
    </row>
    <row r="33" spans="1:6" x14ac:dyDescent="0.3">
      <c r="A33">
        <v>8.6</v>
      </c>
      <c r="B33">
        <f t="shared" si="1"/>
        <v>-2.4999999999999964</v>
      </c>
      <c r="C33">
        <f t="shared" si="2"/>
        <v>-3.1999999999999993</v>
      </c>
      <c r="D33">
        <f t="shared" si="3"/>
        <v>-7.8999999999999986</v>
      </c>
      <c r="F33">
        <f t="shared" si="0"/>
        <v>-2.4209888089828659</v>
      </c>
    </row>
    <row r="34" spans="1:6" x14ac:dyDescent="0.3">
      <c r="A34">
        <v>8.8000000000000007</v>
      </c>
      <c r="B34">
        <f t="shared" si="1"/>
        <v>-3.1000000000000014</v>
      </c>
      <c r="C34">
        <f t="shared" si="2"/>
        <v>-3.6000000000000014</v>
      </c>
      <c r="D34">
        <f t="shared" si="3"/>
        <v>-7.8999999999999986</v>
      </c>
      <c r="F34">
        <f t="shared" si="0"/>
        <v>-2.9806637225485253</v>
      </c>
    </row>
    <row r="35" spans="1:6" x14ac:dyDescent="0.3">
      <c r="A35">
        <v>9</v>
      </c>
      <c r="B35">
        <f t="shared" si="1"/>
        <v>-3.6999999999999993</v>
      </c>
      <c r="C35">
        <f t="shared" si="2"/>
        <v>-4</v>
      </c>
      <c r="D35">
        <f t="shared" si="3"/>
        <v>-7.8999999999999986</v>
      </c>
      <c r="F35">
        <f t="shared" si="0"/>
        <v>-3.523546884308463</v>
      </c>
    </row>
    <row r="36" spans="1:6" x14ac:dyDescent="0.3">
      <c r="A36">
        <v>9.1999999999999993</v>
      </c>
      <c r="B36">
        <f t="shared" si="1"/>
        <v>-4.2999999999999972</v>
      </c>
      <c r="C36">
        <f t="shared" si="2"/>
        <v>-4.3999999999999986</v>
      </c>
      <c r="D36">
        <f t="shared" si="3"/>
        <v>-7.8999999999999986</v>
      </c>
      <c r="F36">
        <f t="shared" si="0"/>
        <v>-4.0460373161733632</v>
      </c>
    </row>
    <row r="37" spans="1:6" x14ac:dyDescent="0.3">
      <c r="A37" s="7">
        <v>9.3000000000000007</v>
      </c>
      <c r="B37" s="7">
        <f t="shared" si="1"/>
        <v>-4.6000000000000014</v>
      </c>
      <c r="C37" s="7">
        <f t="shared" si="2"/>
        <v>-4.6000000000000014</v>
      </c>
      <c r="D37">
        <f t="shared" si="3"/>
        <v>-7.8999999999999986</v>
      </c>
      <c r="F37">
        <f t="shared" si="0"/>
        <v>-4.2988611865449906</v>
      </c>
    </row>
    <row r="38" spans="1:6" x14ac:dyDescent="0.3">
      <c r="A38">
        <v>9.5</v>
      </c>
      <c r="B38">
        <f t="shared" si="1"/>
        <v>-5.1999999999999993</v>
      </c>
      <c r="C38">
        <f t="shared" si="2"/>
        <v>-5</v>
      </c>
      <c r="D38">
        <f t="shared" si="3"/>
        <v>-7.8999999999999986</v>
      </c>
      <c r="F38">
        <f t="shared" si="0"/>
        <v>-4.7872222974217031</v>
      </c>
    </row>
    <row r="39" spans="1:6" x14ac:dyDescent="0.3">
      <c r="A39">
        <v>9.8000000000000007</v>
      </c>
      <c r="B39">
        <f t="shared" si="1"/>
        <v>-6.1000000000000014</v>
      </c>
      <c r="C39">
        <f t="shared" si="2"/>
        <v>-5.6000000000000014</v>
      </c>
      <c r="D39">
        <f t="shared" si="3"/>
        <v>-7.8999999999999986</v>
      </c>
      <c r="F39">
        <f t="shared" si="0"/>
        <v>-5.4790184055681239</v>
      </c>
    </row>
    <row r="40" spans="1:6" x14ac:dyDescent="0.3">
      <c r="A40">
        <v>10</v>
      </c>
      <c r="B40">
        <f t="shared" si="1"/>
        <v>-6.6999999999999993</v>
      </c>
      <c r="C40">
        <f t="shared" si="2"/>
        <v>-6</v>
      </c>
      <c r="D40">
        <f t="shared" si="3"/>
        <v>-7.8999999999999986</v>
      </c>
      <c r="F40">
        <f t="shared" si="0"/>
        <v>-5.9164560003216229</v>
      </c>
    </row>
    <row r="41" spans="1:6" x14ac:dyDescent="0.3">
      <c r="A41">
        <v>10.199999999999999</v>
      </c>
      <c r="B41">
        <f t="shared" si="1"/>
        <v>-7.2999999999999972</v>
      </c>
      <c r="C41">
        <f t="shared" si="2"/>
        <v>-6.3999999999999986</v>
      </c>
      <c r="D41">
        <f t="shared" si="3"/>
        <v>-7.8999999999999986</v>
      </c>
      <c r="F41">
        <f t="shared" si="0"/>
        <v>-6.3364732531101895</v>
      </c>
    </row>
    <row r="42" spans="1:6" x14ac:dyDescent="0.3">
      <c r="A42">
        <v>10.4</v>
      </c>
      <c r="B42">
        <f t="shared" si="1"/>
        <v>-7.9000000000000021</v>
      </c>
      <c r="C42">
        <f t="shared" si="2"/>
        <v>-6.8000000000000007</v>
      </c>
      <c r="D42">
        <f t="shared" si="3"/>
        <v>-7.8999999999999986</v>
      </c>
      <c r="F42">
        <f t="shared" si="0"/>
        <v>-6.7359669110361269</v>
      </c>
    </row>
    <row r="43" spans="1:6" x14ac:dyDescent="0.3">
      <c r="A43">
        <v>10.6</v>
      </c>
      <c r="B43">
        <f t="shared" si="1"/>
        <v>-8.4999999999999964</v>
      </c>
      <c r="C43">
        <f t="shared" si="2"/>
        <v>-7.1999999999999993</v>
      </c>
      <c r="D43">
        <f t="shared" si="3"/>
        <v>-7.8999999999999986</v>
      </c>
      <c r="F43">
        <f t="shared" si="0"/>
        <v>-7.1032133598301801</v>
      </c>
    </row>
    <row r="44" spans="1:6" x14ac:dyDescent="0.3">
      <c r="A44">
        <v>10.8</v>
      </c>
      <c r="B44">
        <f t="shared" si="1"/>
        <v>-9.100000000000005</v>
      </c>
      <c r="C44">
        <f t="shared" si="2"/>
        <v>-7.6000000000000014</v>
      </c>
      <c r="D44">
        <f t="shared" si="3"/>
        <v>-7.8999999999999986</v>
      </c>
      <c r="F44">
        <f t="shared" si="0"/>
        <v>-7.4145116720357551</v>
      </c>
    </row>
    <row r="45" spans="1:6" x14ac:dyDescent="0.3">
      <c r="A45">
        <v>11</v>
      </c>
      <c r="B45">
        <f t="shared" si="1"/>
        <v>-9.6999999999999993</v>
      </c>
      <c r="C45">
        <f t="shared" si="2"/>
        <v>-8</v>
      </c>
      <c r="D45">
        <f t="shared" si="3"/>
        <v>-7.8999999999999986</v>
      </c>
      <c r="F45">
        <f t="shared" si="0"/>
        <v>-7.6422789175437496</v>
      </c>
    </row>
    <row r="46" spans="1:6" x14ac:dyDescent="0.3">
      <c r="A46">
        <v>11.2</v>
      </c>
      <c r="B46">
        <f t="shared" si="1"/>
        <v>-10.299999999999994</v>
      </c>
      <c r="C46">
        <f t="shared" si="2"/>
        <v>-8.3999999999999986</v>
      </c>
      <c r="D46">
        <f t="shared" si="3"/>
        <v>-7.8999999999999986</v>
      </c>
      <c r="F46">
        <f t="shared" si="0"/>
        <v>-7.7793573643270388</v>
      </c>
    </row>
    <row r="47" spans="1:6" x14ac:dyDescent="0.3">
      <c r="A47" s="7">
        <v>11.35</v>
      </c>
      <c r="B47">
        <f t="shared" si="1"/>
        <v>-10.749999999999996</v>
      </c>
      <c r="C47" s="7">
        <f t="shared" si="2"/>
        <v>-8.6999999999999993</v>
      </c>
      <c r="D47" s="7">
        <f t="shared" si="3"/>
        <v>-7.8999999999999986</v>
      </c>
      <c r="F47">
        <f t="shared" si="0"/>
        <v>-7.8355787563398138</v>
      </c>
    </row>
    <row r="48" spans="1:6" x14ac:dyDescent="0.3">
      <c r="A48">
        <v>11.6</v>
      </c>
      <c r="B48">
        <f t="shared" si="1"/>
        <v>-11.499999999999996</v>
      </c>
      <c r="C48">
        <f t="shared" si="2"/>
        <v>-9.1999999999999993</v>
      </c>
      <c r="D48">
        <f t="shared" si="3"/>
        <v>-7.8999999999999986</v>
      </c>
      <c r="F48">
        <f t="shared" si="0"/>
        <v>-7.8786577271670257</v>
      </c>
    </row>
    <row r="49" spans="1:6" x14ac:dyDescent="0.3">
      <c r="A49">
        <v>11.8</v>
      </c>
      <c r="B49">
        <f t="shared" si="1"/>
        <v>-12.100000000000005</v>
      </c>
      <c r="C49">
        <f t="shared" si="2"/>
        <v>-9.6000000000000014</v>
      </c>
      <c r="D49">
        <f t="shared" si="3"/>
        <v>-7.8999999999999986</v>
      </c>
      <c r="F49">
        <f t="shared" si="0"/>
        <v>-7.8913931355203948</v>
      </c>
    </row>
    <row r="50" spans="1:6" x14ac:dyDescent="0.3">
      <c r="A50">
        <v>12</v>
      </c>
      <c r="B50">
        <f t="shared" si="1"/>
        <v>-12.7</v>
      </c>
      <c r="C50">
        <f t="shared" si="2"/>
        <v>-10</v>
      </c>
      <c r="D50">
        <f t="shared" si="3"/>
        <v>-7.8999999999999986</v>
      </c>
      <c r="F50">
        <f t="shared" si="0"/>
        <v>-7.8965570764418445</v>
      </c>
    </row>
    <row r="51" spans="1:6" x14ac:dyDescent="0.3">
      <c r="A51">
        <v>12.2</v>
      </c>
      <c r="B51">
        <f t="shared" si="1"/>
        <v>-13.299999999999994</v>
      </c>
      <c r="C51">
        <f t="shared" si="2"/>
        <v>-10.399999999999999</v>
      </c>
      <c r="D51">
        <f t="shared" si="3"/>
        <v>-7.8999999999999986</v>
      </c>
      <c r="F51">
        <f t="shared" si="0"/>
        <v>-7.8986270836634711</v>
      </c>
    </row>
    <row r="52" spans="1:6" x14ac:dyDescent="0.3">
      <c r="A52">
        <v>12.4</v>
      </c>
      <c r="B52">
        <f t="shared" si="1"/>
        <v>-13.900000000000002</v>
      </c>
      <c r="C52">
        <f t="shared" si="2"/>
        <v>-10.8</v>
      </c>
      <c r="D52">
        <f t="shared" si="3"/>
        <v>-7.8999999999999986</v>
      </c>
      <c r="F52">
        <f t="shared" si="0"/>
        <v>-7.899453165758934</v>
      </c>
    </row>
    <row r="53" spans="1:6" x14ac:dyDescent="0.3">
      <c r="A53">
        <v>12.6</v>
      </c>
      <c r="B53">
        <f t="shared" si="1"/>
        <v>-14.499999999999996</v>
      </c>
      <c r="C53">
        <f t="shared" si="2"/>
        <v>-11.2</v>
      </c>
      <c r="D53">
        <f t="shared" si="3"/>
        <v>-7.8999999999999986</v>
      </c>
      <c r="F53">
        <f t="shared" si="0"/>
        <v>-7.8997822826415574</v>
      </c>
    </row>
    <row r="54" spans="1:6" x14ac:dyDescent="0.3">
      <c r="A54" s="4">
        <v>12.8</v>
      </c>
      <c r="B54">
        <f t="shared" si="1"/>
        <v>-15.100000000000005</v>
      </c>
      <c r="C54">
        <f t="shared" si="2"/>
        <v>-11.600000000000001</v>
      </c>
      <c r="D54">
        <f t="shared" si="3"/>
        <v>-7.8999999999999986</v>
      </c>
      <c r="F54">
        <f t="shared" si="0"/>
        <v>-7.8999133281056411</v>
      </c>
    </row>
    <row r="55" spans="1:6" x14ac:dyDescent="0.3">
      <c r="A55" s="4">
        <v>13</v>
      </c>
      <c r="B55">
        <f t="shared" si="1"/>
        <v>-15.7</v>
      </c>
      <c r="C55">
        <f t="shared" si="2"/>
        <v>-12</v>
      </c>
      <c r="D55">
        <f t="shared" si="3"/>
        <v>-7.8999999999999986</v>
      </c>
      <c r="F55">
        <f t="shared" si="0"/>
        <v>-7.8999654972505606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 aged</vt:lpstr>
      <vt:lpstr>Ac fresh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</dc:creator>
  <cp:lastModifiedBy>Josep Bonet</cp:lastModifiedBy>
  <cp:lastPrinted>2016-07-08T18:46:00Z</cp:lastPrinted>
  <dcterms:created xsi:type="dcterms:W3CDTF">2016-07-08T16:42:14Z</dcterms:created>
  <dcterms:modified xsi:type="dcterms:W3CDTF">2023-11-14T14:08:08Z</dcterms:modified>
</cp:coreProperties>
</file>