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2800" windowHeight="5000"/>
  </bookViews>
  <sheets>
    <sheet name="Sheet1" sheetId="1" r:id="rId1"/>
    <sheet name="Sheet3" sheetId="2" r:id="rId2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"Sheet3"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<sst xmlns="http://schemas.openxmlformats.org/spreadsheetml/2006/main" uniqueCount="2" count="2">
  <si>
    <t>NO</t>
  </si>
  <si>
    <t>YES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</si>
</sst>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7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2" xfId="0">
      <alignment horizontal="center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20"/>
  <sheetViews>
    <sheetView workbookViewId="0" tabSelected="1">
      <selection activeCell="C12" sqref="C12"/>
    </sheetView>
  </sheetViews>
  <sheetFormatPr defaultRowHeight="12.75"/>
  <cols>
    <col min="1" max="1" style="1" width="13.856310096153848" customWidth="1"/>
    <col min="2" max="2" style="1" width="13.999158653846155" customWidth="1"/>
    <col min="3" max="3" style="2" width="13.713461538461539" customWidth="1"/>
    <col min="4" max="4" style="3" width="17.284675480769234" customWidth="1"/>
    <col min="5" max="5" style="3" width="12.142127403846155" customWidth="1"/>
    <col min="6" max="6" style="3" width="11.999278846153848" customWidth="1"/>
    <col min="7" max="7" style="3" width="11.1421875" customWidth="1"/>
    <col min="8" max="8" style="1" width="13.856310096153848" customWidth="1"/>
    <col min="9" max="9" style="1" width="12.284975961538462" customWidth="1"/>
    <col min="10" max="10" style="2" width="13.14206730769231" customWidth="1"/>
    <col min="11" max="11" style="2" width="20.722564102564103" bestFit="1" customWidth="1"/>
    <col min="12" max="256" style="2" width="9.142307692307693"/>
  </cols>
  <sheetData>
    <row r="1" spans="1:256">
      <c r="A1" s="4" t="inlineStr">
        <is>
          <t>Fiscal Year</t>
        </is>
      </c>
      <c r="B1" s="4" t="inlineStr">
        <is>
          <t>valuation</t>
        </is>
      </c>
      <c r="C1" s="4" t="inlineStr">
        <is>
          <t>tax bill</t>
        </is>
      </c>
      <c r="D1" s="5" t="inlineStr">
        <is>
          <t>computed rate</t>
        </is>
      </c>
      <c r="E1" s="5" t="inlineStr">
        <is>
          <t>Total Rate</t>
        </is>
      </c>
      <c r="F1" s="5" t="inlineStr">
        <is>
          <t>Town Rate</t>
        </is>
      </c>
      <c r="G1" s="5" t="inlineStr">
        <is>
          <t>Fire Rate</t>
        </is>
      </c>
      <c r="H1" s="4" t="inlineStr">
        <is>
          <t>FD Bill</t>
        </is>
      </c>
      <c r="I1" s="4" t="inlineStr">
        <is>
          <t>Add Fire?</t>
        </is>
      </c>
      <c r="J1" s="4" t="inlineStr">
        <is>
          <t>Rate %chg</t>
        </is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>
      <c r="A2">
        <v>2018</v>
      </c>
      <c r="B2">
        <v>490800</v>
      </c>
      <c r="C2">
        <v>11612.33</v>
      </c>
      <c r="D2">
        <f>1000*C2/B2</f>
        <v>23.660004074979625</v>
      </c>
      <c r="E2">
        <f>F2+G2</f>
        <v>23.66</v>
      </c>
      <c r="F2">
        <v>23.66</v>
      </c>
      <c r="G2">
        <v>0</v>
      </c>
      <c r="H2" s="3">
        <f>G2*B2/1000</f>
        <v>0</v>
      </c>
      <c r="I2" t="s">
        <f>IF(ABS(D2-E2)&lt;0.01,"NO","YES")</f>
        <v>0</v>
      </c>
      <c r="J2" s="6">
        <f>100*((E2/E3)-1)</f>
        <v>-1.7849730178497336</v>
      </c>
    </row>
    <row r="3" spans="1:256">
      <c r="A3">
        <v>2017</v>
      </c>
      <c r="B3">
        <v>443600</v>
      </c>
      <c r="C3">
        <v>10686.32</v>
      </c>
      <c r="D3">
        <f>1000*C3/B3</f>
        <v>24.089990982867448</v>
      </c>
      <c r="E3">
        <f>F3+G3</f>
        <v>24.09</v>
      </c>
      <c r="F3">
        <v>24.09</v>
      </c>
      <c r="G3">
        <v>0</v>
      </c>
      <c r="H3" s="3">
        <f>G3*B3/1000</f>
        <v>0</v>
      </c>
      <c r="I3" t="s">
        <f>IF(ABS(D3-E3)&lt;0.01,"NO","YES")</f>
        <v>0</v>
      </c>
      <c r="J3" s="6">
        <f>100*((E3/E4)-1)</f>
        <v>1.7314189189189255</v>
      </c>
    </row>
    <row r="4" spans="1:256">
      <c r="A4">
        <v>2016</v>
      </c>
      <c r="B4">
        <v>443600</v>
      </c>
      <c r="C4">
        <v>10504.450000000001</v>
      </c>
      <c r="D4">
        <f>1000*C4/B4</f>
        <v>23.680004508566277</v>
      </c>
      <c r="E4">
        <f>F4+G4</f>
        <v>23.68</v>
      </c>
      <c r="F4">
        <v>23.68</v>
      </c>
      <c r="G4">
        <v>0</v>
      </c>
      <c r="H4" s="3">
        <f>G4*B4/1000</f>
        <v>0</v>
      </c>
      <c r="I4" t="s">
        <f>IF(ABS(D4-E4)&lt;0.01,"NO","YES")</f>
        <v>0</v>
      </c>
      <c r="J4" s="6">
        <f>100*((E4/E5)-1)</f>
        <v>1.8056749785038573</v>
      </c>
    </row>
    <row r="5" spans="1:256">
      <c r="A5">
        <v>2015</v>
      </c>
      <c r="B5">
        <v>580400</v>
      </c>
      <c r="C5">
        <v>13500.1</v>
      </c>
      <c r="D5">
        <f>1000*C5/B5</f>
        <v>23.25999310820124</v>
      </c>
      <c r="E5">
        <f>F5+G5</f>
        <v>23.260000000000002</v>
      </c>
      <c r="F5">
        <v>23.260000000000002</v>
      </c>
      <c r="G5">
        <v>0</v>
      </c>
      <c r="H5" s="3">
        <f>G5*B5/1000</f>
        <v>0</v>
      </c>
      <c r="I5" t="s">
        <f>IF(ABS(D5-E5)&lt;0.01,"NO","YES")</f>
        <v>0</v>
      </c>
      <c r="J5" s="6">
        <f>100*((E5/E6)-1)</f>
        <v>1.5720524017467374</v>
      </c>
    </row>
    <row r="6" spans="1:256">
      <c r="A6">
        <v>2014</v>
      </c>
      <c r="B6">
        <v>580400</v>
      </c>
      <c r="C6">
        <v>13291.16</v>
      </c>
      <c r="D6">
        <f>1000*C6/B6</f>
        <v>22.899999999999999</v>
      </c>
      <c r="E6">
        <f>F6+G6</f>
        <v>22.899999999999999</v>
      </c>
      <c r="F6">
        <v>22.899999999999999</v>
      </c>
      <c r="G6">
        <v>0</v>
      </c>
      <c r="H6" s="3">
        <f>G6*B6/1000</f>
        <v>0</v>
      </c>
      <c r="I6" t="s">
        <f>IF(ABS(D6-E6)&lt;0.01,"NO","YES")</f>
        <v>0</v>
      </c>
      <c r="J6" s="6">
        <f>100*((E6/E7)-1)</f>
        <v>2.9676258992805682</v>
      </c>
    </row>
    <row r="7" spans="1:256">
      <c r="A7">
        <v>2013</v>
      </c>
      <c r="B7">
        <v>573900</v>
      </c>
      <c r="C7">
        <v>12763.540000000001</v>
      </c>
      <c r="D7">
        <f>1000*C7/B7</f>
        <v>22.240006969855376</v>
      </c>
      <c r="E7">
        <f>F7+G7</f>
        <v>22.240000000000002</v>
      </c>
      <c r="F7">
        <v>20.140000000000001</v>
      </c>
      <c r="G7">
        <v>2.1000000000000001</v>
      </c>
      <c r="H7" s="3">
        <f>G7*B7/1000</f>
        <v>1205.1900000000001</v>
      </c>
      <c r="I7" t="s">
        <f>IF(ABS(D7-E7)&lt;0.01,"NO","YES")</f>
        <v>0</v>
      </c>
      <c r="J7" s="6">
        <f>100*((E7/E8)-1)</f>
        <v>15.412558380902963</v>
      </c>
    </row>
    <row r="8" spans="1:256">
      <c r="A8">
        <v>2012</v>
      </c>
      <c r="B8">
        <v>575300</v>
      </c>
      <c r="C8">
        <v>11086.030000000001</v>
      </c>
      <c r="D8">
        <f>1000*C8/B8</f>
        <v>19.269998261776465</v>
      </c>
      <c r="E8">
        <f>F8+G8</f>
        <v>19.27</v>
      </c>
      <c r="F8">
        <v>17.489999999999998</v>
      </c>
      <c r="G8">
        <v>1.78</v>
      </c>
      <c r="H8" s="3">
        <f>G8*B8/1000</f>
        <v>1024.0340000000001</v>
      </c>
      <c r="I8" t="s">
        <f>IF(ABS(D8-E8)&lt;0.01,"NO","YES")</f>
        <v>0</v>
      </c>
      <c r="J8" s="6">
        <f>100*((E8/E9)-1)</f>
        <v>1.4744602422327668</v>
      </c>
    </row>
    <row r="9" spans="1:256">
      <c r="A9">
        <v>2011</v>
      </c>
      <c r="B9">
        <v>601400</v>
      </c>
      <c r="C9">
        <v>11420.59</v>
      </c>
      <c r="D9">
        <f>1000*C9/B9</f>
        <v>18.990006651147322</v>
      </c>
      <c r="E9">
        <f>F9+G9</f>
        <v>18.989999999999998</v>
      </c>
      <c r="F9">
        <v>17.25</v>
      </c>
      <c r="G9">
        <v>1.74</v>
      </c>
      <c r="H9" s="3">
        <f>G9*B9/1000</f>
        <v>1046.4359999999999</v>
      </c>
      <c r="I9" t="s">
        <f>IF(ABS(D9-E9)&lt;0.01,"NO","YES")</f>
        <v>0</v>
      </c>
      <c r="J9" s="6">
        <f>100*((E9/E10)-1)</f>
        <v>3.4313725490195957</v>
      </c>
    </row>
    <row r="10" spans="1:256">
      <c r="A10">
        <v>2010</v>
      </c>
      <c r="B10">
        <v>499300</v>
      </c>
      <c r="C10">
        <v>9167.1499999999996</v>
      </c>
      <c r="D10">
        <f>1000*C10/B10</f>
        <v>18.360004005607852</v>
      </c>
      <c r="E10">
        <f>F10+G10</f>
        <v>18.359999999999999</v>
      </c>
      <c r="F10">
        <v>16.640000000000001</v>
      </c>
      <c r="G10">
        <v>1.72</v>
      </c>
      <c r="H10" s="3">
        <f>G10*B10/1000</f>
        <v>858.79600000000005</v>
      </c>
      <c r="I10" t="s">
        <f>IF(ABS(D10-E10)&lt;0.01,"NO","YES")</f>
        <v>0</v>
      </c>
      <c r="J10" s="6">
        <f>100*((E10/E11)-1)</f>
        <v>18.222794591113978</v>
      </c>
    </row>
    <row r="11" spans="1:256">
      <c r="A11">
        <v>2009</v>
      </c>
      <c r="B11">
        <v>530580</v>
      </c>
      <c r="C11">
        <v>8239.9099999999999</v>
      </c>
      <c r="D11">
        <f>1000*C11/B11</f>
        <v>15.530004900297786</v>
      </c>
      <c r="E11">
        <f>F11+G11</f>
        <v>15.529999999999999</v>
      </c>
      <c r="F11">
        <v>14</v>
      </c>
      <c r="G11">
        <v>1.53</v>
      </c>
      <c r="H11" s="3">
        <f>G11*B11/1000</f>
        <v>811.78740000000005</v>
      </c>
      <c r="I11" t="s">
        <v>0</v>
      </c>
      <c r="J11" s="6">
        <f>100*((E11/E12)-1)</f>
        <v>3.5333333333333217</v>
      </c>
    </row>
    <row r="12" spans="1:256">
      <c r="A12">
        <v>2008</v>
      </c>
      <c r="B12">
        <v>530580</v>
      </c>
      <c r="C12">
        <v>7958.6999999999998</v>
      </c>
      <c r="D12">
        <f>1000*C12/B12</f>
        <v>15</v>
      </c>
      <c r="E12">
        <f>F12+G12</f>
        <v>15</v>
      </c>
      <c r="F12">
        <v>13.539999999999999</v>
      </c>
      <c r="G12">
        <v>1.46</v>
      </c>
      <c r="H12" s="3">
        <f>G12*B12/1000</f>
        <v>774.64679999999998</v>
      </c>
      <c r="I12" t="s">
        <f>IF(ABS(D12-E12)&lt;0.01,"NO","YES")</f>
        <v>0</v>
      </c>
      <c r="J12" s="6">
        <f>100*((E12/E13)-1)</f>
        <v>5.1156271899089001</v>
      </c>
    </row>
    <row r="13" spans="1:256">
      <c r="A13">
        <f>A12-1</f>
        <v>2007</v>
      </c>
      <c r="B13">
        <v>530580</v>
      </c>
      <c r="C13">
        <v>6823.2600000000002</v>
      </c>
      <c r="D13">
        <f>1000*C13/B13</f>
        <v>12.860002261675902</v>
      </c>
      <c r="E13">
        <f>F13+G13</f>
        <v>14.27</v>
      </c>
      <c r="F13">
        <v>12.859999999999999</v>
      </c>
      <c r="G13">
        <v>1.4099999999999999</v>
      </c>
      <c r="H13" s="3">
        <f>G13*B13/1000</f>
        <v>748.11779999999987</v>
      </c>
      <c r="I13" t="s">
        <f>IF(ABS(D13-E13)&lt;0.01,"NO","YES")</f>
        <v>1</v>
      </c>
      <c r="J13" s="6">
        <f>100*((E13/E14)-1)</f>
        <v>-29.635108481262318</v>
      </c>
    </row>
    <row r="14" spans="1:256">
      <c r="A14">
        <f>A13-1</f>
        <v>2006</v>
      </c>
      <c r="B14">
        <v>369990</v>
      </c>
      <c r="C14">
        <v>6781.9200000000001</v>
      </c>
      <c r="D14">
        <f>1000*C14/B14</f>
        <v>18.330008919159976</v>
      </c>
      <c r="E14">
        <f>F14+G14</f>
        <v>20.279999999999998</v>
      </c>
      <c r="F14">
        <v>18.329999999999998</v>
      </c>
      <c r="G14">
        <v>1.95</v>
      </c>
      <c r="H14" s="3">
        <f>G14*B14/1000</f>
        <v>721.48050000000001</v>
      </c>
      <c r="I14" t="s">
        <f>IF(ABS(D14-E14)&lt;0.01,"NO","YES")</f>
        <v>1</v>
      </c>
      <c r="J14" s="6">
        <f>100*((E14/E15)-1)</f>
        <v>3.522205206738116</v>
      </c>
    </row>
    <row r="15" spans="1:256">
      <c r="A15">
        <f>A14-1</f>
        <v>2005</v>
      </c>
      <c r="B15">
        <v>369990</v>
      </c>
      <c r="C15">
        <v>6626.5200000000004</v>
      </c>
      <c r="D15">
        <f>1000*C15/B15</f>
        <v>17.909997567501826</v>
      </c>
      <c r="E15">
        <f>F15+G15</f>
        <v>19.59</v>
      </c>
      <c r="F15">
        <v>17.91</v>
      </c>
      <c r="G15">
        <v>1.6799999999999999</v>
      </c>
      <c r="H15" s="3">
        <f>G15*B15/1000</f>
        <v>621.58319999999992</v>
      </c>
      <c r="I15" t="s">
        <f>IF(ABS(D15-E15)&lt;0.01,"NO","YES")</f>
        <v>1</v>
      </c>
      <c r="J15" s="6">
        <f>100*((E15/E16)-1)</f>
        <v>4.8715203426124232</v>
      </c>
    </row>
    <row r="16" spans="1:256">
      <c r="A16">
        <f>A15-1</f>
        <v>2004</v>
      </c>
      <c r="B16">
        <v>369990</v>
      </c>
      <c r="C16">
        <v>6341.6300000000001</v>
      </c>
      <c r="D16">
        <f>1000*C16/B16</f>
        <v>17.140003783886051</v>
      </c>
      <c r="E16">
        <f>F16+G16</f>
        <v>18.68</v>
      </c>
      <c r="F16">
        <v>17.140000000000001</v>
      </c>
      <c r="G16">
        <v>1.54</v>
      </c>
      <c r="H16" s="3">
        <f>G16*B16/1000</f>
        <v>569.78459999999995</v>
      </c>
      <c r="I16" t="s">
        <f>IF(ABS(D16-E16)&lt;0.01,"NO","YES")</f>
        <v>1</v>
      </c>
      <c r="J16" s="6">
        <f>100*((E16/E17)-1)</f>
        <v>-37.816245006657788</v>
      </c>
    </row>
    <row r="17" spans="1:256">
      <c r="A17">
        <f>A16-1</f>
        <v>2003</v>
      </c>
      <c r="B17">
        <v>207700</v>
      </c>
      <c r="C17">
        <v>5728.3699999999999</v>
      </c>
      <c r="D17">
        <f>1000*C17/B17</f>
        <v>27.580019258545981</v>
      </c>
      <c r="E17">
        <f>F17+G17</f>
        <v>30.039999999999999</v>
      </c>
      <c r="F17">
        <v>27.579999999999998</v>
      </c>
      <c r="G17">
        <v>2.46</v>
      </c>
      <c r="H17" s="3">
        <f>G17*B17/1000</f>
        <v>510.94200000000001</v>
      </c>
      <c r="I17" t="s">
        <f>IF(ABS(D17-E17)&lt;0.01,"NO","YES")</f>
        <v>1</v>
      </c>
      <c r="J17" s="6">
        <f>100*((E17/E18)-1)</f>
        <v>0.40106951871656804</v>
      </c>
    </row>
    <row r="18" spans="1:256">
      <c r="A18">
        <f>A17-1</f>
        <v>2002</v>
      </c>
      <c r="B18">
        <v>207700</v>
      </c>
      <c r="C18">
        <v>5730.4399999999996</v>
      </c>
      <c r="D18">
        <f>1000*C18/B18</f>
        <v>27.589985556090515</v>
      </c>
      <c r="E18">
        <f>F18+G18</f>
        <v>29.920000000000002</v>
      </c>
      <c r="F18">
        <v>27.59</v>
      </c>
      <c r="G18">
        <v>2.3300000000000001</v>
      </c>
      <c r="H18" s="3">
        <f>G18*B18/1000</f>
        <v>483.94099999999997</v>
      </c>
      <c r="I18" t="s">
        <f>IF(ABS(D18-E18)&lt;0.01,"NO","YES")</f>
        <v>1</v>
      </c>
      <c r="J18" s="6">
        <f>100*((E18/E19)-1)</f>
        <v>2.6063100137174278</v>
      </c>
    </row>
    <row r="19" spans="1:256">
      <c r="A19">
        <f>A18-1</f>
        <v>2001</v>
      </c>
      <c r="B19">
        <v>209800</v>
      </c>
      <c r="C19">
        <v>5620.54</v>
      </c>
      <c r="D19">
        <f>1000*C19/B19</f>
        <v>26.789990467111537</v>
      </c>
      <c r="E19">
        <f>F19+G19</f>
        <v>29.16</v>
      </c>
      <c r="F19">
        <v>26.789999999999999</v>
      </c>
      <c r="G19">
        <v>2.3700000000000001</v>
      </c>
      <c r="H19" s="3">
        <f>G19*B19/1000</f>
        <v>497.226</v>
      </c>
      <c r="I19" t="s">
        <f>IF(ABS(D19-E19)&lt;0.01,"NO","YES")</f>
        <v>1</v>
      </c>
      <c r="J19" s="6">
        <f>100*((E19/E20)-1)</f>
        <v>7.0877708409841977</v>
      </c>
    </row>
    <row r="20" spans="1:256">
      <c r="A20">
        <f>A19-1</f>
        <v>2000</v>
      </c>
      <c r="B20">
        <v>209800</v>
      </c>
      <c r="C20">
        <v>5211.4300000000003</v>
      </c>
      <c r="D20">
        <f>1000*C20/B20</f>
        <v>24.839990467111534</v>
      </c>
      <c r="E20">
        <f>F20+G20</f>
        <v>27.23</v>
      </c>
      <c r="F20">
        <v>24.84</v>
      </c>
      <c r="G20">
        <v>2.3900000000000001</v>
      </c>
      <c r="H20" s="3">
        <f>G20*B20/1000</f>
        <v>501.42200000000003</v>
      </c>
      <c r="I20" t="s">
        <f>IF(ABS(D20-E20)&lt;0.01,"NO","YES")</f>
        <v>1</v>
      </c>
      <c r="J20" s="6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2" width="9.142307692307693"/>
    <col min="2" max="256" style="2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2017-12-18T22:43:40Z</dcterms:modified>
  <dcterms:created xsi:type="dcterms:W3CDTF">2017-12-09T03:09:41Z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