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atoilsrm-my.sharepoint.com/personal/seros_equinor_com/Documents/TDI/CCS/"/>
    </mc:Choice>
  </mc:AlternateContent>
  <xr:revisionPtr revIDLastSave="293" documentId="8_{DB1A4AF8-54AF-4516-B3CF-DA0CB0291822}" xr6:coauthVersionLast="47" xr6:coauthVersionMax="47" xr10:uidLastSave="{22787785-0BF2-4D19-90D4-C699AC91B1E5}"/>
  <bookViews>
    <workbookView xWindow="-38520" yWindow="2790" windowWidth="38640" windowHeight="21240" xr2:uid="{85502397-2635-4F9A-8282-943E5A5E5C1B}"/>
  </bookViews>
  <sheets>
    <sheet name="Sheet1" sheetId="1" r:id="rId1"/>
    <sheet name="validation_results (4)" sheetId="4" r:id="rId2"/>
    <sheet name="Sheet2" sheetId="2" r:id="rId3"/>
  </sheets>
  <definedNames>
    <definedName name="ExternalData_1" localSheetId="1" hidden="1">'validation_results (4)'!$A$1:$O$27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E14" i="1"/>
  <c r="E13" i="1"/>
  <c r="F12" i="1"/>
  <c r="F11" i="1"/>
  <c r="C22" i="1"/>
  <c r="C27" i="1"/>
  <c r="L27" i="1"/>
  <c r="L26" i="1"/>
  <c r="L25" i="1"/>
  <c r="L24" i="1"/>
  <c r="C26" i="1"/>
  <c r="C25" i="1"/>
  <c r="C24" i="1"/>
  <c r="L23" i="1"/>
  <c r="C23" i="1"/>
  <c r="M22" i="1"/>
  <c r="M21" i="1"/>
  <c r="C21" i="1"/>
  <c r="M20" i="1"/>
  <c r="C20" i="1"/>
  <c r="M19" i="1"/>
  <c r="C19" i="1"/>
  <c r="C18" i="1"/>
  <c r="M18" i="1"/>
  <c r="M17" i="1"/>
  <c r="C17" i="1"/>
  <c r="C14" i="1" l="1"/>
  <c r="C13" i="1"/>
  <c r="C12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54A8FF-47EC-459F-92FF-78AB4DC7C7FF}" keepAlive="1" name="Query - validation_results (3)" description="Connection to the 'validation_results (3)' query in the workbook." type="5" refreshedVersion="8" background="1" saveData="1">
    <dbPr connection="Provider=Microsoft.Mashup.OleDb.1;Data Source=$Workbook$;Location=&quot;validation_results (3)&quot;;Extended Properties=&quot;&quot;" command="SELECT * FROM [validation_results (3)]"/>
  </connection>
  <connection id="2" xr16:uid="{F2E5F955-DB2D-4056-A68A-B150C85937E9}" keepAlive="1" name="Query - validation_results (4)" description="Connection to the 'validation_results (4)' query in the workbook." type="5" refreshedVersion="8" background="1" saveData="1">
    <dbPr connection="Provider=Microsoft.Mashup.OleDb.1;Data Source=$Workbook$;Location=&quot;validation_results (4)&quot;;Extended Properties=&quot;&quot;" command="SELECT * FROM [validation_results (4)]"/>
  </connection>
</connections>
</file>

<file path=xl/sharedStrings.xml><?xml version="1.0" encoding="utf-8"?>
<sst xmlns="http://schemas.openxmlformats.org/spreadsheetml/2006/main" count="419" uniqueCount="172">
  <si>
    <t>Comment</t>
  </si>
  <si>
    <t>1 Water solubility in CO2</t>
  </si>
  <si>
    <t>2 Water solubility in CO2</t>
  </si>
  <si>
    <t>3 Water solubility in CO2</t>
  </si>
  <si>
    <t>4 Water solubility in CO2</t>
  </si>
  <si>
    <t>5 Water solubility in CO2</t>
  </si>
  <si>
    <t>6 Water solubility in CO2</t>
  </si>
  <si>
    <t>7 Water solubility in CO2</t>
  </si>
  <si>
    <t>8 Water solubility in CO2</t>
  </si>
  <si>
    <t>9 Water solubility in CO2</t>
  </si>
  <si>
    <t>1 Boiling point HNO3</t>
  </si>
  <si>
    <t>2 Boiling point HNO3</t>
  </si>
  <si>
    <t>1 Boiling point H2SO4</t>
  </si>
  <si>
    <t>2 Boiling point H2SO4</t>
  </si>
  <si>
    <t>N</t>
  </si>
  <si>
    <t>1 Boiling point water</t>
  </si>
  <si>
    <t>2 Boiling point water</t>
  </si>
  <si>
    <t>double phase</t>
  </si>
  <si>
    <t>single phase</t>
  </si>
  <si>
    <t>Input.Pressure</t>
  </si>
  <si>
    <t>Input.Temperature</t>
  </si>
  <si>
    <t>Input.H2O</t>
  </si>
  <si>
    <t>Input.H2SO4</t>
  </si>
  <si>
    <t>Input.HNO3</t>
  </si>
  <si>
    <t>Result.betta</t>
  </si>
  <si>
    <t>Liq.H2O</t>
  </si>
  <si>
    <t>Liq.H2SO4</t>
  </si>
  <si>
    <t>Liq.HNO3</t>
  </si>
  <si>
    <t>Gas.H2O</t>
  </si>
  <si>
    <t>Gas.H2SO4</t>
  </si>
  <si>
    <t>Gas.HNO3</t>
  </si>
  <si>
    <t>1 IFE HNO3 experiments</t>
  </si>
  <si>
    <t>2 IFE HNO3 experiments</t>
  </si>
  <si>
    <t>3 IFE HNO3 experiments</t>
  </si>
  <si>
    <t>4 IFE HNO3 experiments</t>
  </si>
  <si>
    <t>5 IFE HNO3 experiments</t>
  </si>
  <si>
    <t>6 IFE HNO3 experiments</t>
  </si>
  <si>
    <t>1 IFE H2SO4 experiments</t>
  </si>
  <si>
    <t>2 IFE H2SO4 experiments</t>
  </si>
  <si>
    <t>3 IFE H2SO4 experiments</t>
  </si>
  <si>
    <t>4 IFE H2SO4 experiments</t>
  </si>
  <si>
    <t>5 IFE H2SO4 experiments</t>
  </si>
  <si>
    <t>row_index</t>
  </si>
  <si>
    <t>error</t>
  </si>
  <si>
    <t>simulation_successful</t>
  </si>
  <si>
    <t>experimental_betta</t>
  </si>
  <si>
    <t>simulated_betta</t>
  </si>
  <si>
    <t>betta_validation</t>
  </si>
  <si>
    <t>simulated_pressure</t>
  </si>
  <si>
    <t>simulated_temperature</t>
  </si>
  <si>
    <t>composition</t>
  </si>
  <si>
    <t>None</t>
  </si>
  <si>
    <t>0.9903002247465338</t>
  </si>
  <si>
    <t>VALID (simulated 0.9903, expected double phase)</t>
  </si>
  <si>
    <t>260.0</t>
  </si>
  <si>
    <t>353.15</t>
  </si>
  <si>
    <t>{'H2O': 0.02, 'H2SO4': 0.0, 'HNO3': 0.0, 'CO2': 0.98}</t>
  </si>
  <si>
    <t>VALID (0.49%, simulated 0.013265, expected 0.013200)</t>
  </si>
  <si>
    <t/>
  </si>
  <si>
    <t>0.9897325861293211</t>
  </si>
  <si>
    <t>VALID (simulated 0.9897, expected double phase)</t>
  </si>
  <si>
    <t>140.0</t>
  </si>
  <si>
    <t>VALID (3.51%, simulated 0.009834, expected 0.009500)</t>
  </si>
  <si>
    <t>0.9952965076317923</t>
  </si>
  <si>
    <t>VALID (simulated 0.9953, expected double phase)</t>
  </si>
  <si>
    <t>40.0</t>
  </si>
  <si>
    <t>VALID (8.23%, simulated 0.015369, expected 0.014200)</t>
  </si>
  <si>
    <t>0.968805589227486</t>
  </si>
  <si>
    <t>VALID (simulated 0.9688, expected double phase)</t>
  </si>
  <si>
    <t>323.15</t>
  </si>
  <si>
    <t>VALID (3.07%, simulated 0.007215, expected 0.007000)</t>
  </si>
  <si>
    <t>0.9812638469611557</t>
  </si>
  <si>
    <t>VALID (simulated 0.9813, expected double phase)</t>
  </si>
  <si>
    <t>VALID (5.97%, simulated 0.005616, expected 0.005300)</t>
  </si>
  <si>
    <t>0.984177591117259</t>
  </si>
  <si>
    <t>VALID (simulated 0.9842, expected double phase)</t>
  </si>
  <si>
    <t>VALID (6.12%, simulated 0.004245, expected 0.004000)</t>
  </si>
  <si>
    <t>0.9865988470173761</t>
  </si>
  <si>
    <t>VALID (simulated 0.9866, expected double phase)</t>
  </si>
  <si>
    <t>333.2</t>
  </si>
  <si>
    <t>VALID (2.90%, simulated 0.006688, expected 0.006500)</t>
  </si>
  <si>
    <t>0.9846870294441032</t>
  </si>
  <si>
    <t>VALID (simulated 0.9847, expected double phase)</t>
  </si>
  <si>
    <t>80.0</t>
  </si>
  <si>
    <t>VALID (4.80%, simulated 0.004760, expected 0.005000)</t>
  </si>
  <si>
    <t>0.9854187347900734</t>
  </si>
  <si>
    <t>VALID (simulated 0.9854, expected double phase)</t>
  </si>
  <si>
    <t>VALID (4.97%, simulated 0.006508, expected 0.006200)</t>
  </si>
  <si>
    <t>1.0</t>
  </si>
  <si>
    <t>VALID (simulated 1.0000, expected single phase)</t>
  </si>
  <si>
    <t>358.15</t>
  </si>
  <si>
    <t>{'H2O': 0.0, 'H2SO4': 0.0, 'HNO3': 0.1, 'CO2': 0.9}</t>
  </si>
  <si>
    <t>INVALID (simulated 1.0000, expected double phase)</t>
  </si>
  <si>
    <t>354.15</t>
  </si>
  <si>
    <t>555.15</t>
  </si>
  <si>
    <t>{'H2O': 0.0, 'H2SO4': 0.1, 'HNO3': 0.0, 'CO2': 0.9}</t>
  </si>
  <si>
    <t>551.15</t>
  </si>
  <si>
    <t>375.0</t>
  </si>
  <si>
    <t>{'H2O': 0.1, 'H2SO4': 0.0, 'HNO3': 0.0, 'CO2': 0.9}</t>
  </si>
  <si>
    <t>371.0</t>
  </si>
  <si>
    <t>0.974731362568491</t>
  </si>
  <si>
    <t>VALID (simulated 0.9747, expected double phase)</t>
  </si>
  <si>
    <t>98.6</t>
  </si>
  <si>
    <t>297.15</t>
  </si>
  <si>
    <t>{'H2O': 0.01, 'H2SO4': 0.0, 'HNO3': 0.0078, 'CO2': 0.9822}</t>
  </si>
  <si>
    <t>VALID (0.29%, simulated 0.601761, expected 0.600000)</t>
  </si>
  <si>
    <t>VALID (0.06%, simulated 0.398239, expected 0.398000)</t>
  </si>
  <si>
    <t>0.9837616271524894</t>
  </si>
  <si>
    <t>VALID (simulated 0.9838, expected double phase)</t>
  </si>
  <si>
    <t>81.3</t>
  </si>
  <si>
    <t>326.25</t>
  </si>
  <si>
    <t>VALID (1.38%, simulated 0.591722, expected 0.600000)</t>
  </si>
  <si>
    <t>VALID (2.58%, simulated 0.408278, expected 0.398000)</t>
  </si>
  <si>
    <t>0.9840190098057064</t>
  </si>
  <si>
    <t>VALID (simulated 0.9840, expected double phase)</t>
  </si>
  <si>
    <t>101.3</t>
  </si>
  <si>
    <t>VALID (0.54%, simulated 0.596744, expected 0.600000)</t>
  </si>
  <si>
    <t>VALID (1.32%, simulated 0.403256, expected 0.398000)</t>
  </si>
  <si>
    <t>0.9838893895230285</t>
  </si>
  <si>
    <t>VALID (simulated 0.9839, expected double phase)</t>
  </si>
  <si>
    <t>99.3</t>
  </si>
  <si>
    <t>321.04999999999995</t>
  </si>
  <si>
    <t>VALID (0.63%, simulated 0.596209, expected 0.600000)</t>
  </si>
  <si>
    <t>VALID (1.46%, simulated 0.403791, expected 0.398000)</t>
  </si>
  <si>
    <t>0.9820920668917097</t>
  </si>
  <si>
    <t>VALID (simulated 0.9821, expected double phase)</t>
  </si>
  <si>
    <t>119.2</t>
  </si>
  <si>
    <t>321.34999999999997</t>
  </si>
  <si>
    <t>VALID (0.58%, simulated 0.603477, expected 0.600000)</t>
  </si>
  <si>
    <t>VALID (0.37%, simulated 0.396523, expected 0.398000)</t>
  </si>
  <si>
    <t>169.1</t>
  </si>
  <si>
    <t>0.9510960453317239</t>
  </si>
  <si>
    <t>VALID (simulated 0.9511, expected double phase)</t>
  </si>
  <si>
    <t>94.6</t>
  </si>
  <si>
    <t>262.15</t>
  </si>
  <si>
    <t>{'H2O': 0.0013, 'H2SO4': 0.012, 'HNO3': 0.0, 'CO2': 0.9867}</t>
  </si>
  <si>
    <t>VALID (2.26%, simulated 0.097735, expected 0.100000)</t>
  </si>
  <si>
    <t>VALID (0.25%, simulated 0.902265, expected 0.900000)</t>
  </si>
  <si>
    <t>0.9867009378958755</t>
  </si>
  <si>
    <t>VALID (simulated 0.9867, expected double phase)</t>
  </si>
  <si>
    <t>77.9</t>
  </si>
  <si>
    <t>319.65</t>
  </si>
  <si>
    <t>VALID (2.28%, simulated 0.097717, expected 0.100000)</t>
  </si>
  <si>
    <t>VALID (0.25%, simulated 0.902283, expected 0.900000)</t>
  </si>
  <si>
    <t>0.9867020945730474</t>
  </si>
  <si>
    <t>98.4</t>
  </si>
  <si>
    <t>320.34999999999997</t>
  </si>
  <si>
    <t>0.9847513189215533</t>
  </si>
  <si>
    <t>VALID (simulated 0.9848, expected double phase)</t>
  </si>
  <si>
    <t>118.6</t>
  </si>
  <si>
    <t>VALID (2.28%, simulated 0.097721, expected 0.100000)</t>
  </si>
  <si>
    <t>VALID (0.25%, simulated 0.902279, expected 0.900000)</t>
  </si>
  <si>
    <t>0.9785242996313173</t>
  </si>
  <si>
    <t>VALID (simulated 0.9785, expected double phase)</t>
  </si>
  <si>
    <t>168.7</t>
  </si>
  <si>
    <t>321.54999999999995</t>
  </si>
  <si>
    <t>VALID (0.07%, simulated 0.000008, expected 0.000008)</t>
  </si>
  <si>
    <t>INVALID (absolute error 0.00, ppm;34.38%, simulated 0.001411, expected 0.002150)</t>
  </si>
  <si>
    <t>INVALID (absolute error 0.00, ppm;43.32%, simulated 0.001190, expected 0.000830)</t>
  </si>
  <si>
    <t>INVALID (absolute error 0.00, ppm;164.92%, simulated 0.001378, expected 0.000520)</t>
  </si>
  <si>
    <t>INVALID (absolute error 0.00, ppm;119.31%, simulated 0.001316, expected 0.000600)</t>
  </si>
  <si>
    <t>INVALID (absolute error 0.00, ppm;29.56%, simulated 0.001620, expected 0.001250)</t>
  </si>
  <si>
    <t>0.9751699363350781</t>
  </si>
  <si>
    <t>VALID (simulated 0.9752, expected double phase)</t>
  </si>
  <si>
    <t>321.25</t>
  </si>
  <si>
    <t>INVALID (absolute error 0.00, ppm;17.04%, simulated 0.001850, expected 0.002230)</t>
  </si>
  <si>
    <t>VALID (1.28%, simulated 0.607653, expected 0.600000)</t>
  </si>
  <si>
    <t>VALID (1.42%, simulated 0.392347, expected 0.398000)</t>
  </si>
  <si>
    <t>INVALID (absolute error 0.00, ppm;59.77%, simulated 0.000001, expected 0.000002)</t>
  </si>
  <si>
    <t>VALID (absolute error 0.000000, simulated 0.000000, expected 0.000000)</t>
  </si>
  <si>
    <t>VALID (absolute error 0.000000, simulated 0.000002, expected 0.000001)</t>
  </si>
  <si>
    <t>INVALID (absolute error 0.00, ppm;56.44%, simulated 0.000004, expected 0.000002)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</si>
</sst>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55DFEEC-517A-4CAD-82EA-19BBC425503F}" autoFormatId="16" applyNumberFormats="0" applyBorderFormats="0" applyFontFormats="0" applyPatternFormats="0" applyAlignmentFormats="0" applyWidthHeightFormats="0">
  <queryTableRefresh nextId="16">
    <queryTableFields count="15">
      <queryTableField id="1" name="row_index" tableColumnId="1"/>
      <queryTableField id="2" name="error" tableColumnId="2"/>
      <queryTableField id="3" name="simulation_successful" tableColumnId="3"/>
      <queryTableField id="4" name="experimental_betta" tableColumnId="4"/>
      <queryTableField id="5" name="simulated_betta" tableColumnId="5"/>
      <queryTableField id="6" name="betta_validation" tableColumnId="6"/>
      <queryTableField id="7" name="simulated_pressure" tableColumnId="7"/>
      <queryTableField id="8" name="simulated_temperature" tableColumnId="8"/>
      <queryTableField id="9" name="composition" tableColumnId="9"/>
      <queryTableField id="10" name="Gas.H2O" tableColumnId="10"/>
      <queryTableField id="11" name="Gas.HNO3" tableColumnId="11"/>
      <queryTableField id="12" name="Liq.H2O" tableColumnId="12"/>
      <queryTableField id="13" name="Liq.HNO3" tableColumnId="13"/>
      <queryTableField id="14" name="Gas.H2SO4" tableColumnId="14"/>
      <queryTableField id="15" name="Liq.H2SO4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5E1EE0-475E-4E27-83C3-BB4049E9F5AA}" name="validation_results__4" displayName="validation_results__4" ref="A1:O27" tableType="queryTable" totalsRowShown="0">
  <autoFilter ref="A1:O27" xr:uid="{205E1EE0-475E-4E27-83C3-BB4049E9F5AA}"/>
  <tableColumns count="15">
    <tableColumn id="1" xr3:uid="{78FB1BDA-0790-45B0-851A-BB8F937E5F58}" uniqueName="1" name="row_index" queryTableFieldId="1"/>
    <tableColumn id="2" xr3:uid="{30D952F0-F152-4AC6-BC31-EC06C410D3FA}" uniqueName="2" name="error" queryTableFieldId="2" dataDxfId="12"/>
    <tableColumn id="3" xr3:uid="{A0FC5DB2-9B7A-41CF-9788-061571693C55}" uniqueName="3" name="simulation_successful" queryTableFieldId="3"/>
    <tableColumn id="4" xr3:uid="{58D739A8-0198-4DBC-BD1B-ACD93E49B4CB}" uniqueName="4" name="experimental_betta" queryTableFieldId="4" dataDxfId="11"/>
    <tableColumn id="5" xr3:uid="{EDC3B2EC-25F6-4F06-BAA1-43BA1408AC98}" uniqueName="5" name="simulated_betta" queryTableFieldId="5" dataDxfId="10"/>
    <tableColumn id="6" xr3:uid="{8018812D-49C5-478D-94B2-A3884D1B8FB4}" uniqueName="6" name="betta_validation" queryTableFieldId="6" dataDxfId="9"/>
    <tableColumn id="7" xr3:uid="{535B9B33-327F-4A20-85AD-BFA7F43D779A}" uniqueName="7" name="simulated_pressure" queryTableFieldId="7" dataDxfId="8"/>
    <tableColumn id="8" xr3:uid="{700EB0F7-51A6-48F7-B3B0-7020DEEC1883}" uniqueName="8" name="simulated_temperature" queryTableFieldId="8" dataDxfId="7"/>
    <tableColumn id="9" xr3:uid="{5D8E8C10-2EAF-436D-A323-0ACC75E83A80}" uniqueName="9" name="composition" queryTableFieldId="9" dataDxfId="6"/>
    <tableColumn id="10" xr3:uid="{2C43AA61-52CA-46DB-B5FB-4325681511FD}" uniqueName="10" name="Gas.H2O" queryTableFieldId="10" dataDxfId="5"/>
    <tableColumn id="11" xr3:uid="{A9BD3FB1-A402-4271-B934-6FD8538571B6}" uniqueName="11" name="Gas.HNO3" queryTableFieldId="11" dataDxfId="4"/>
    <tableColumn id="12" xr3:uid="{8ACFD222-2B92-4DBA-A7AC-10EA06E0762F}" uniqueName="12" name="Liq.H2O" queryTableFieldId="12" dataDxfId="3"/>
    <tableColumn id="13" xr3:uid="{8A3D9515-811D-46A6-A124-D8A2F4D87EF1}" uniqueName="13" name="Liq.HNO3" queryTableFieldId="13" dataDxfId="2"/>
    <tableColumn id="14" xr3:uid="{86645FCF-4563-47F5-856D-EF146A9CCF31}" uniqueName="14" name="Gas.H2SO4" queryTableFieldId="14" dataDxfId="1"/>
    <tableColumn id="15" xr3:uid="{F18C0116-5F73-456F-927E-46A1EB785E89}" uniqueName="15" name="Liq.H2SO4" queryTableFieldId="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20EE-ED36-49C3-8A65-57BE72EF30E0}">
  <dimension ref="A1:N27"/>
  <sheetViews>
    <sheetView tabSelected="1" workbookViewId="0">
      <selection activeCell="C13" sqref="C13"/>
    </sheetView>
  </sheetViews>
  <sheetFormatPr defaultRowHeight="15" x14ac:dyDescent="0.25"/>
  <cols>
    <col min="2" max="2" width="14" bestFit="1" customWidth="1"/>
    <col min="3" max="3" width="17.5703125" bestFit="1" customWidth="1"/>
    <col min="4" max="4" width="9.85546875" bestFit="1" customWidth="1"/>
    <col min="5" max="5" width="11.85546875" bestFit="1" customWidth="1"/>
    <col min="6" max="6" width="11.28515625" bestFit="1" customWidth="1"/>
    <col min="7" max="7" width="13.140625" bestFit="1" customWidth="1"/>
    <col min="10" max="10" width="9.28515625" bestFit="1" customWidth="1"/>
    <col min="12" max="12" width="10.7109375" bestFit="1" customWidth="1"/>
    <col min="13" max="13" width="14.140625" customWidth="1"/>
    <col min="14" max="14" width="25.5703125" customWidth="1"/>
    <col min="15" max="15" width="8.85546875" customWidth="1"/>
  </cols>
  <sheetData>
    <row r="1" spans="1:14" x14ac:dyDescent="0.25">
      <c r="A1" t="s">
        <v>14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0</v>
      </c>
    </row>
    <row r="2" spans="1:14" x14ac:dyDescent="0.25">
      <c r="A2">
        <v>1</v>
      </c>
      <c r="B2">
        <v>260</v>
      </c>
      <c r="C2">
        <v>353.15</v>
      </c>
      <c r="D2">
        <v>20000</v>
      </c>
      <c r="E2">
        <v>0</v>
      </c>
      <c r="F2">
        <v>0</v>
      </c>
      <c r="G2" t="s">
        <v>17</v>
      </c>
      <c r="K2">
        <v>1.32E-2</v>
      </c>
      <c r="N2" t="s">
        <v>1</v>
      </c>
    </row>
    <row r="3" spans="1:14" x14ac:dyDescent="0.25">
      <c r="A3">
        <v>2</v>
      </c>
      <c r="B3">
        <v>140</v>
      </c>
      <c r="C3">
        <v>353.15</v>
      </c>
      <c r="D3">
        <v>20000</v>
      </c>
      <c r="E3">
        <v>0</v>
      </c>
      <c r="F3">
        <v>0</v>
      </c>
      <c r="G3" t="s">
        <v>17</v>
      </c>
      <c r="K3">
        <v>9.4999999999999998E-3</v>
      </c>
      <c r="N3" t="s">
        <v>2</v>
      </c>
    </row>
    <row r="4" spans="1:14" x14ac:dyDescent="0.25">
      <c r="A4">
        <v>3</v>
      </c>
      <c r="B4">
        <v>40</v>
      </c>
      <c r="C4">
        <v>353.15</v>
      </c>
      <c r="D4">
        <v>20000</v>
      </c>
      <c r="E4">
        <v>0</v>
      </c>
      <c r="F4">
        <v>0</v>
      </c>
      <c r="G4" t="s">
        <v>17</v>
      </c>
      <c r="K4">
        <v>1.4200000000000001E-2</v>
      </c>
      <c r="N4" t="s">
        <v>3</v>
      </c>
    </row>
    <row r="5" spans="1:14" x14ac:dyDescent="0.25">
      <c r="A5">
        <v>4</v>
      </c>
      <c r="B5">
        <v>260</v>
      </c>
      <c r="C5">
        <v>323.14999999999998</v>
      </c>
      <c r="D5">
        <v>20000</v>
      </c>
      <c r="E5">
        <v>0</v>
      </c>
      <c r="F5">
        <v>0</v>
      </c>
      <c r="G5" t="s">
        <v>17</v>
      </c>
      <c r="K5">
        <v>7.0000000000000001E-3</v>
      </c>
      <c r="N5" t="s">
        <v>4</v>
      </c>
    </row>
    <row r="6" spans="1:14" x14ac:dyDescent="0.25">
      <c r="A6">
        <v>5</v>
      </c>
      <c r="B6">
        <v>140</v>
      </c>
      <c r="C6">
        <v>323.14999999999998</v>
      </c>
      <c r="D6">
        <v>20000</v>
      </c>
      <c r="E6">
        <v>0</v>
      </c>
      <c r="F6">
        <v>0</v>
      </c>
      <c r="G6" t="s">
        <v>17</v>
      </c>
      <c r="K6">
        <v>5.3E-3</v>
      </c>
      <c r="N6" t="s">
        <v>5</v>
      </c>
    </row>
    <row r="7" spans="1:14" x14ac:dyDescent="0.25">
      <c r="A7">
        <v>6</v>
      </c>
      <c r="B7">
        <v>40</v>
      </c>
      <c r="C7">
        <v>323.14999999999998</v>
      </c>
      <c r="D7">
        <v>20000</v>
      </c>
      <c r="E7">
        <v>0</v>
      </c>
      <c r="F7">
        <v>0</v>
      </c>
      <c r="G7" t="s">
        <v>17</v>
      </c>
      <c r="K7">
        <v>4.0000000000000001E-3</v>
      </c>
      <c r="N7" t="s">
        <v>6</v>
      </c>
    </row>
    <row r="8" spans="1:14" x14ac:dyDescent="0.25">
      <c r="A8">
        <v>7</v>
      </c>
      <c r="B8">
        <v>40</v>
      </c>
      <c r="C8">
        <v>333.2</v>
      </c>
      <c r="D8">
        <v>20000</v>
      </c>
      <c r="E8">
        <v>0</v>
      </c>
      <c r="F8">
        <v>0</v>
      </c>
      <c r="G8" t="s">
        <v>17</v>
      </c>
      <c r="K8">
        <v>6.4999999999999997E-3</v>
      </c>
      <c r="N8" t="s">
        <v>7</v>
      </c>
    </row>
    <row r="9" spans="1:14" x14ac:dyDescent="0.25">
      <c r="A9">
        <v>8</v>
      </c>
      <c r="B9">
        <v>80</v>
      </c>
      <c r="C9">
        <v>333.2</v>
      </c>
      <c r="D9">
        <v>20000</v>
      </c>
      <c r="E9">
        <v>0</v>
      </c>
      <c r="F9">
        <v>0</v>
      </c>
      <c r="G9" t="s">
        <v>17</v>
      </c>
      <c r="K9">
        <v>5.0000000000000001E-3</v>
      </c>
      <c r="N9" t="s">
        <v>8</v>
      </c>
    </row>
    <row r="10" spans="1:14" x14ac:dyDescent="0.25">
      <c r="A10">
        <v>9</v>
      </c>
      <c r="B10">
        <v>140</v>
      </c>
      <c r="C10">
        <v>333.2</v>
      </c>
      <c r="D10">
        <v>20000</v>
      </c>
      <c r="E10">
        <v>0</v>
      </c>
      <c r="F10">
        <v>0</v>
      </c>
      <c r="G10" t="s">
        <v>17</v>
      </c>
      <c r="K10">
        <v>6.1999999999999998E-3</v>
      </c>
      <c r="N10" t="s">
        <v>9</v>
      </c>
    </row>
    <row r="11" spans="1:14" x14ac:dyDescent="0.25">
      <c r="A11">
        <v>10</v>
      </c>
      <c r="B11">
        <v>1</v>
      </c>
      <c r="C11">
        <f>85+273.15</f>
        <v>358.15</v>
      </c>
      <c r="D11">
        <v>0</v>
      </c>
      <c r="E11">
        <v>0</v>
      </c>
      <c r="F11">
        <f>1000000 - 1</f>
        <v>999999</v>
      </c>
      <c r="G11" t="s">
        <v>18</v>
      </c>
      <c r="N11" t="s">
        <v>10</v>
      </c>
    </row>
    <row r="12" spans="1:14" x14ac:dyDescent="0.25">
      <c r="A12">
        <v>11</v>
      </c>
      <c r="B12">
        <v>1</v>
      </c>
      <c r="C12">
        <f>81+273.15</f>
        <v>354.15</v>
      </c>
      <c r="D12">
        <v>0</v>
      </c>
      <c r="E12">
        <v>0</v>
      </c>
      <c r="F12">
        <f>1000000 - 1</f>
        <v>999999</v>
      </c>
      <c r="G12" t="s">
        <v>17</v>
      </c>
      <c r="N12" t="s">
        <v>11</v>
      </c>
    </row>
    <row r="13" spans="1:14" x14ac:dyDescent="0.25">
      <c r="A13">
        <v>12</v>
      </c>
      <c r="B13">
        <v>1</v>
      </c>
      <c r="C13">
        <f>282+273.15</f>
        <v>555.15</v>
      </c>
      <c r="D13">
        <v>0</v>
      </c>
      <c r="E13">
        <f>1000000 - 1</f>
        <v>999999</v>
      </c>
      <c r="F13">
        <v>0</v>
      </c>
      <c r="G13" t="s">
        <v>18</v>
      </c>
      <c r="N13" t="s">
        <v>12</v>
      </c>
    </row>
    <row r="14" spans="1:14" x14ac:dyDescent="0.25">
      <c r="A14">
        <v>13</v>
      </c>
      <c r="B14">
        <v>1</v>
      </c>
      <c r="C14">
        <f>278+273.15</f>
        <v>551.15</v>
      </c>
      <c r="D14">
        <v>0</v>
      </c>
      <c r="E14">
        <f>1000000 - 1</f>
        <v>999999</v>
      </c>
      <c r="F14">
        <v>0</v>
      </c>
      <c r="G14" t="s">
        <v>17</v>
      </c>
      <c r="N14" t="s">
        <v>13</v>
      </c>
    </row>
    <row r="15" spans="1:14" x14ac:dyDescent="0.25">
      <c r="A15">
        <v>14</v>
      </c>
      <c r="B15">
        <v>1</v>
      </c>
      <c r="C15">
        <v>375</v>
      </c>
      <c r="D15">
        <f>1000000 - 1</f>
        <v>999999</v>
      </c>
      <c r="E15">
        <v>0</v>
      </c>
      <c r="F15">
        <v>0</v>
      </c>
      <c r="G15" t="s">
        <v>18</v>
      </c>
      <c r="N15" t="s">
        <v>15</v>
      </c>
    </row>
    <row r="16" spans="1:14" x14ac:dyDescent="0.25">
      <c r="A16">
        <v>15</v>
      </c>
      <c r="B16">
        <v>1</v>
      </c>
      <c r="C16">
        <v>371</v>
      </c>
      <c r="D16">
        <f>1000000 - 1</f>
        <v>999999</v>
      </c>
      <c r="E16">
        <v>0</v>
      </c>
      <c r="F16">
        <v>0</v>
      </c>
      <c r="G16" t="s">
        <v>17</v>
      </c>
      <c r="N16" t="s">
        <v>16</v>
      </c>
    </row>
    <row r="17" spans="1:14" x14ac:dyDescent="0.25">
      <c r="A17">
        <v>16</v>
      </c>
      <c r="B17">
        <v>98.6</v>
      </c>
      <c r="C17">
        <f>24+273.15</f>
        <v>297.14999999999998</v>
      </c>
      <c r="D17">
        <v>10000</v>
      </c>
      <c r="E17">
        <v>0</v>
      </c>
      <c r="F17">
        <v>7800</v>
      </c>
      <c r="G17" t="s">
        <v>17</v>
      </c>
      <c r="H17">
        <v>0.6</v>
      </c>
      <c r="J17">
        <v>0.39800000000000002</v>
      </c>
      <c r="M17">
        <f>2150/1000000</f>
        <v>2.15E-3</v>
      </c>
      <c r="N17" t="s">
        <v>31</v>
      </c>
    </row>
    <row r="18" spans="1:14" x14ac:dyDescent="0.25">
      <c r="A18">
        <v>17</v>
      </c>
      <c r="B18">
        <v>81.3</v>
      </c>
      <c r="C18">
        <f>53.1+273.15</f>
        <v>326.25</v>
      </c>
      <c r="D18">
        <v>10000</v>
      </c>
      <c r="E18">
        <v>0</v>
      </c>
      <c r="F18">
        <v>7800</v>
      </c>
      <c r="G18" t="s">
        <v>17</v>
      </c>
      <c r="H18">
        <v>0.6</v>
      </c>
      <c r="J18">
        <v>0.39800000000000002</v>
      </c>
      <c r="M18">
        <f>830/1000000</f>
        <v>8.3000000000000001E-4</v>
      </c>
      <c r="N18" t="s">
        <v>32</v>
      </c>
    </row>
    <row r="19" spans="1:14" x14ac:dyDescent="0.25">
      <c r="A19">
        <v>18</v>
      </c>
      <c r="B19">
        <v>101.3</v>
      </c>
      <c r="C19">
        <f>53.1+273.15</f>
        <v>326.25</v>
      </c>
      <c r="D19">
        <v>10000</v>
      </c>
      <c r="E19">
        <v>0</v>
      </c>
      <c r="F19">
        <v>7800</v>
      </c>
      <c r="G19" t="s">
        <v>17</v>
      </c>
      <c r="H19">
        <v>0.6</v>
      </c>
      <c r="J19">
        <v>0.39800000000000002</v>
      </c>
      <c r="M19">
        <f>520/1000000</f>
        <v>5.1999999999999995E-4</v>
      </c>
      <c r="N19" t="s">
        <v>33</v>
      </c>
    </row>
    <row r="20" spans="1:14" x14ac:dyDescent="0.25">
      <c r="A20">
        <v>19</v>
      </c>
      <c r="B20">
        <v>99.3</v>
      </c>
      <c r="C20">
        <f>47.9+273.15</f>
        <v>321.04999999999995</v>
      </c>
      <c r="D20">
        <v>10000</v>
      </c>
      <c r="E20">
        <v>0</v>
      </c>
      <c r="F20">
        <v>7800</v>
      </c>
      <c r="G20" t="s">
        <v>17</v>
      </c>
      <c r="H20">
        <v>0.6</v>
      </c>
      <c r="J20">
        <v>0.39800000000000002</v>
      </c>
      <c r="M20">
        <f>600/1000000</f>
        <v>5.9999999999999995E-4</v>
      </c>
      <c r="N20" t="s">
        <v>34</v>
      </c>
    </row>
    <row r="21" spans="1:14" x14ac:dyDescent="0.25">
      <c r="A21">
        <v>20</v>
      </c>
      <c r="B21">
        <v>119.2</v>
      </c>
      <c r="C21">
        <f>48.2+273.15</f>
        <v>321.34999999999997</v>
      </c>
      <c r="D21">
        <v>10000</v>
      </c>
      <c r="E21">
        <v>0</v>
      </c>
      <c r="F21">
        <v>7800</v>
      </c>
      <c r="G21" t="s">
        <v>17</v>
      </c>
      <c r="H21">
        <v>0.6</v>
      </c>
      <c r="J21">
        <v>0.39800000000000002</v>
      </c>
      <c r="M21">
        <f>1250/1000000</f>
        <v>1.25E-3</v>
      </c>
      <c r="N21" t="s">
        <v>35</v>
      </c>
    </row>
    <row r="22" spans="1:14" x14ac:dyDescent="0.25">
      <c r="A22">
        <v>21</v>
      </c>
      <c r="B22">
        <v>169.1</v>
      </c>
      <c r="C22">
        <f>48.1 + 273.15</f>
        <v>321.25</v>
      </c>
      <c r="D22">
        <v>10000</v>
      </c>
      <c r="E22">
        <v>0</v>
      </c>
      <c r="F22">
        <v>7800</v>
      </c>
      <c r="G22" t="s">
        <v>17</v>
      </c>
      <c r="H22">
        <v>0.6</v>
      </c>
      <c r="J22">
        <v>0.39800000000000002</v>
      </c>
      <c r="M22">
        <f>2230/1000000</f>
        <v>2.2300000000000002E-3</v>
      </c>
      <c r="N22" t="s">
        <v>36</v>
      </c>
    </row>
    <row r="23" spans="1:14" x14ac:dyDescent="0.25">
      <c r="A23">
        <v>22</v>
      </c>
      <c r="B23">
        <v>94.6</v>
      </c>
      <c r="C23">
        <f>25+237.15</f>
        <v>262.14999999999998</v>
      </c>
      <c r="D23">
        <v>1300</v>
      </c>
      <c r="E23">
        <v>12000</v>
      </c>
      <c r="F23">
        <v>0</v>
      </c>
      <c r="G23" t="s">
        <v>17</v>
      </c>
      <c r="H23">
        <v>0.1</v>
      </c>
      <c r="I23">
        <v>0.9</v>
      </c>
      <c r="L23">
        <f>2.26/1000000</f>
        <v>2.26E-6</v>
      </c>
      <c r="N23" t="s">
        <v>37</v>
      </c>
    </row>
    <row r="24" spans="1:14" x14ac:dyDescent="0.25">
      <c r="A24">
        <v>23</v>
      </c>
      <c r="B24">
        <v>77.900000000000006</v>
      </c>
      <c r="C24">
        <f>46.5+273.15</f>
        <v>319.64999999999998</v>
      </c>
      <c r="D24">
        <v>1300</v>
      </c>
      <c r="E24">
        <v>12000</v>
      </c>
      <c r="F24">
        <v>0</v>
      </c>
      <c r="G24" t="s">
        <v>17</v>
      </c>
      <c r="H24">
        <v>0.1</v>
      </c>
      <c r="I24">
        <v>0.9</v>
      </c>
      <c r="L24">
        <f>60/1000000000</f>
        <v>5.9999999999999995E-8</v>
      </c>
      <c r="N24" t="s">
        <v>38</v>
      </c>
    </row>
    <row r="25" spans="1:14" x14ac:dyDescent="0.25">
      <c r="A25">
        <v>24</v>
      </c>
      <c r="B25">
        <v>98.4</v>
      </c>
      <c r="C25">
        <f>47.2+273.15</f>
        <v>320.34999999999997</v>
      </c>
      <c r="D25">
        <v>1300</v>
      </c>
      <c r="E25">
        <v>12000</v>
      </c>
      <c r="F25">
        <v>0</v>
      </c>
      <c r="G25" t="s">
        <v>17</v>
      </c>
      <c r="H25">
        <v>0.1</v>
      </c>
      <c r="I25">
        <v>0.9</v>
      </c>
      <c r="L25">
        <f>1180/1000000000</f>
        <v>1.1799999999999999E-6</v>
      </c>
      <c r="N25" t="s">
        <v>39</v>
      </c>
    </row>
    <row r="26" spans="1:14" x14ac:dyDescent="0.25">
      <c r="A26">
        <v>25</v>
      </c>
      <c r="B26">
        <v>118.6</v>
      </c>
      <c r="C26">
        <f>47.9+273.15</f>
        <v>321.04999999999995</v>
      </c>
      <c r="D26">
        <v>1300</v>
      </c>
      <c r="E26">
        <v>12000</v>
      </c>
      <c r="F26">
        <v>0</v>
      </c>
      <c r="G26" t="s">
        <v>17</v>
      </c>
      <c r="H26">
        <v>0.1</v>
      </c>
      <c r="I26">
        <v>0.9</v>
      </c>
      <c r="L26">
        <f>2400/1000000000</f>
        <v>2.3999999999999999E-6</v>
      </c>
      <c r="N26" t="s">
        <v>40</v>
      </c>
    </row>
    <row r="27" spans="1:14" x14ac:dyDescent="0.25">
      <c r="A27">
        <v>26</v>
      </c>
      <c r="B27">
        <v>168.7</v>
      </c>
      <c r="C27">
        <f>48.4+273.15</f>
        <v>321.54999999999995</v>
      </c>
      <c r="D27">
        <v>1300</v>
      </c>
      <c r="E27">
        <v>12000</v>
      </c>
      <c r="F27">
        <v>0</v>
      </c>
      <c r="G27" t="s">
        <v>17</v>
      </c>
      <c r="H27">
        <v>0.1</v>
      </c>
      <c r="I27">
        <v>0.9</v>
      </c>
      <c r="L27">
        <f>7700/1000000000</f>
        <v>7.7000000000000008E-6</v>
      </c>
      <c r="N27" t="s">
        <v>41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56B8-6122-4A2E-98C9-2F423FDA31E4}">
  <dimension ref="A1:O27"/>
  <sheetViews>
    <sheetView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7.7109375" bestFit="1" customWidth="1"/>
    <col min="3" max="3" width="23.85546875" bestFit="1" customWidth="1"/>
    <col min="4" max="4" width="21.140625" bestFit="1" customWidth="1"/>
    <col min="5" max="5" width="18.85546875" bestFit="1" customWidth="1"/>
    <col min="6" max="6" width="47.140625" bestFit="1" customWidth="1"/>
    <col min="7" max="7" width="21.42578125" bestFit="1" customWidth="1"/>
    <col min="8" max="8" width="24.85546875" bestFit="1" customWidth="1"/>
    <col min="9" max="9" width="50.42578125" bestFit="1" customWidth="1"/>
    <col min="10" max="10" width="48.85546875" bestFit="1" customWidth="1"/>
    <col min="11" max="11" width="75.85546875" bestFit="1" customWidth="1"/>
    <col min="12" max="13" width="48.85546875" bestFit="1" customWidth="1"/>
    <col min="14" max="14" width="74.7109375" bestFit="1" customWidth="1"/>
    <col min="15" max="15" width="48.85546875" bestFit="1" customWidth="1"/>
  </cols>
  <sheetData>
    <row r="1" spans="1:1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28</v>
      </c>
      <c r="K1" t="s">
        <v>30</v>
      </c>
      <c r="L1" t="s">
        <v>25</v>
      </c>
      <c r="M1" t="s">
        <v>27</v>
      </c>
      <c r="N1" t="s">
        <v>29</v>
      </c>
      <c r="O1" t="s">
        <v>26</v>
      </c>
    </row>
    <row r="2" spans="1:15" x14ac:dyDescent="0.25">
      <c r="A2">
        <v>0</v>
      </c>
      <c r="B2" s="1" t="s">
        <v>51</v>
      </c>
      <c r="C2" t="b">
        <v>1</v>
      </c>
      <c r="D2" s="1" t="s">
        <v>17</v>
      </c>
      <c r="E2" s="1" t="s">
        <v>52</v>
      </c>
      <c r="F2" s="1" t="s">
        <v>53</v>
      </c>
      <c r="G2" s="1" t="s">
        <v>54</v>
      </c>
      <c r="H2" s="1" t="s">
        <v>55</v>
      </c>
      <c r="I2" s="1" t="s">
        <v>56</v>
      </c>
      <c r="J2" s="1" t="s">
        <v>57</v>
      </c>
      <c r="K2" s="1" t="s">
        <v>58</v>
      </c>
      <c r="L2" s="1" t="s">
        <v>58</v>
      </c>
      <c r="M2" s="1" t="s">
        <v>58</v>
      </c>
      <c r="N2" s="1" t="s">
        <v>58</v>
      </c>
      <c r="O2" s="1" t="s">
        <v>58</v>
      </c>
    </row>
    <row r="3" spans="1:15" x14ac:dyDescent="0.25">
      <c r="A3">
        <v>1</v>
      </c>
      <c r="B3" s="1" t="s">
        <v>51</v>
      </c>
      <c r="C3" t="b">
        <v>1</v>
      </c>
      <c r="D3" s="1" t="s">
        <v>17</v>
      </c>
      <c r="E3" s="1" t="s">
        <v>59</v>
      </c>
      <c r="F3" s="1" t="s">
        <v>60</v>
      </c>
      <c r="G3" s="1" t="s">
        <v>61</v>
      </c>
      <c r="H3" s="1" t="s">
        <v>55</v>
      </c>
      <c r="I3" s="1" t="s">
        <v>56</v>
      </c>
      <c r="J3" s="1" t="s">
        <v>62</v>
      </c>
      <c r="K3" s="1" t="s">
        <v>58</v>
      </c>
      <c r="L3" s="1" t="s">
        <v>58</v>
      </c>
      <c r="M3" s="1" t="s">
        <v>58</v>
      </c>
      <c r="N3" s="1" t="s">
        <v>58</v>
      </c>
      <c r="O3" s="1" t="s">
        <v>58</v>
      </c>
    </row>
    <row r="4" spans="1:15" x14ac:dyDescent="0.25">
      <c r="A4">
        <v>2</v>
      </c>
      <c r="B4" s="1" t="s">
        <v>51</v>
      </c>
      <c r="C4" t="b">
        <v>1</v>
      </c>
      <c r="D4" s="1" t="s">
        <v>17</v>
      </c>
      <c r="E4" s="1" t="s">
        <v>63</v>
      </c>
      <c r="F4" s="1" t="s">
        <v>64</v>
      </c>
      <c r="G4" s="1" t="s">
        <v>65</v>
      </c>
      <c r="H4" s="1" t="s">
        <v>55</v>
      </c>
      <c r="I4" s="1" t="s">
        <v>56</v>
      </c>
      <c r="J4" s="1" t="s">
        <v>66</v>
      </c>
      <c r="K4" s="1" t="s">
        <v>58</v>
      </c>
      <c r="L4" s="1" t="s">
        <v>58</v>
      </c>
      <c r="M4" s="1" t="s">
        <v>58</v>
      </c>
      <c r="N4" s="1" t="s">
        <v>58</v>
      </c>
      <c r="O4" s="1" t="s">
        <v>58</v>
      </c>
    </row>
    <row r="5" spans="1:15" x14ac:dyDescent="0.25">
      <c r="A5">
        <v>3</v>
      </c>
      <c r="B5" s="1" t="s">
        <v>51</v>
      </c>
      <c r="C5" t="b">
        <v>1</v>
      </c>
      <c r="D5" s="1" t="s">
        <v>17</v>
      </c>
      <c r="E5" s="1" t="s">
        <v>67</v>
      </c>
      <c r="F5" s="1" t="s">
        <v>68</v>
      </c>
      <c r="G5" s="1" t="s">
        <v>54</v>
      </c>
      <c r="H5" s="1" t="s">
        <v>69</v>
      </c>
      <c r="I5" s="1" t="s">
        <v>56</v>
      </c>
      <c r="J5" s="1" t="s">
        <v>70</v>
      </c>
      <c r="K5" s="1" t="s">
        <v>58</v>
      </c>
      <c r="L5" s="1" t="s">
        <v>58</v>
      </c>
      <c r="M5" s="1" t="s">
        <v>58</v>
      </c>
      <c r="N5" s="1" t="s">
        <v>58</v>
      </c>
      <c r="O5" s="1" t="s">
        <v>58</v>
      </c>
    </row>
    <row r="6" spans="1:15" x14ac:dyDescent="0.25">
      <c r="A6">
        <v>4</v>
      </c>
      <c r="B6" s="1" t="s">
        <v>51</v>
      </c>
      <c r="C6" t="b">
        <v>1</v>
      </c>
      <c r="D6" s="1" t="s">
        <v>17</v>
      </c>
      <c r="E6" s="1" t="s">
        <v>71</v>
      </c>
      <c r="F6" s="1" t="s">
        <v>72</v>
      </c>
      <c r="G6" s="1" t="s">
        <v>61</v>
      </c>
      <c r="H6" s="1" t="s">
        <v>69</v>
      </c>
      <c r="I6" s="1" t="s">
        <v>56</v>
      </c>
      <c r="J6" s="1" t="s">
        <v>73</v>
      </c>
      <c r="K6" s="1" t="s">
        <v>58</v>
      </c>
      <c r="L6" s="1" t="s">
        <v>58</v>
      </c>
      <c r="M6" s="1" t="s">
        <v>58</v>
      </c>
      <c r="N6" s="1" t="s">
        <v>58</v>
      </c>
      <c r="O6" s="1" t="s">
        <v>58</v>
      </c>
    </row>
    <row r="7" spans="1:15" x14ac:dyDescent="0.25">
      <c r="A7">
        <v>5</v>
      </c>
      <c r="B7" s="1" t="s">
        <v>51</v>
      </c>
      <c r="C7" t="b">
        <v>1</v>
      </c>
      <c r="D7" s="1" t="s">
        <v>17</v>
      </c>
      <c r="E7" s="1" t="s">
        <v>74</v>
      </c>
      <c r="F7" s="1" t="s">
        <v>75</v>
      </c>
      <c r="G7" s="1" t="s">
        <v>65</v>
      </c>
      <c r="H7" s="1" t="s">
        <v>69</v>
      </c>
      <c r="I7" s="1" t="s">
        <v>56</v>
      </c>
      <c r="J7" s="1" t="s">
        <v>76</v>
      </c>
      <c r="K7" s="1" t="s">
        <v>58</v>
      </c>
      <c r="L7" s="1" t="s">
        <v>58</v>
      </c>
      <c r="M7" s="1" t="s">
        <v>58</v>
      </c>
      <c r="N7" s="1" t="s">
        <v>58</v>
      </c>
      <c r="O7" s="1" t="s">
        <v>58</v>
      </c>
    </row>
    <row r="8" spans="1:15" x14ac:dyDescent="0.25">
      <c r="A8">
        <v>6</v>
      </c>
      <c r="B8" s="1" t="s">
        <v>51</v>
      </c>
      <c r="C8" t="b">
        <v>1</v>
      </c>
      <c r="D8" s="1" t="s">
        <v>17</v>
      </c>
      <c r="E8" s="1" t="s">
        <v>77</v>
      </c>
      <c r="F8" s="1" t="s">
        <v>78</v>
      </c>
      <c r="G8" s="1" t="s">
        <v>65</v>
      </c>
      <c r="H8" s="1" t="s">
        <v>79</v>
      </c>
      <c r="I8" s="1" t="s">
        <v>56</v>
      </c>
      <c r="J8" s="1" t="s">
        <v>80</v>
      </c>
      <c r="K8" s="1" t="s">
        <v>58</v>
      </c>
      <c r="L8" s="1" t="s">
        <v>58</v>
      </c>
      <c r="M8" s="1" t="s">
        <v>58</v>
      </c>
      <c r="N8" s="1" t="s">
        <v>58</v>
      </c>
      <c r="O8" s="1" t="s">
        <v>58</v>
      </c>
    </row>
    <row r="9" spans="1:15" x14ac:dyDescent="0.25">
      <c r="A9">
        <v>7</v>
      </c>
      <c r="B9" s="1" t="s">
        <v>51</v>
      </c>
      <c r="C9" t="b">
        <v>1</v>
      </c>
      <c r="D9" s="1" t="s">
        <v>17</v>
      </c>
      <c r="E9" s="1" t="s">
        <v>81</v>
      </c>
      <c r="F9" s="1" t="s">
        <v>82</v>
      </c>
      <c r="G9" s="1" t="s">
        <v>83</v>
      </c>
      <c r="H9" s="1" t="s">
        <v>79</v>
      </c>
      <c r="I9" s="1" t="s">
        <v>56</v>
      </c>
      <c r="J9" s="1" t="s">
        <v>84</v>
      </c>
      <c r="K9" s="1" t="s">
        <v>58</v>
      </c>
      <c r="L9" s="1" t="s">
        <v>58</v>
      </c>
      <c r="M9" s="1" t="s">
        <v>58</v>
      </c>
      <c r="N9" s="1" t="s">
        <v>58</v>
      </c>
      <c r="O9" s="1" t="s">
        <v>58</v>
      </c>
    </row>
    <row r="10" spans="1:15" x14ac:dyDescent="0.25">
      <c r="A10">
        <v>8</v>
      </c>
      <c r="B10" s="1" t="s">
        <v>51</v>
      </c>
      <c r="C10" t="b">
        <v>1</v>
      </c>
      <c r="D10" s="1" t="s">
        <v>17</v>
      </c>
      <c r="E10" s="1" t="s">
        <v>85</v>
      </c>
      <c r="F10" s="1" t="s">
        <v>86</v>
      </c>
      <c r="G10" s="1" t="s">
        <v>61</v>
      </c>
      <c r="H10" s="1" t="s">
        <v>79</v>
      </c>
      <c r="I10" s="1" t="s">
        <v>56</v>
      </c>
      <c r="J10" s="1" t="s">
        <v>87</v>
      </c>
      <c r="K10" s="1" t="s">
        <v>58</v>
      </c>
      <c r="L10" s="1" t="s">
        <v>58</v>
      </c>
      <c r="M10" s="1" t="s">
        <v>58</v>
      </c>
      <c r="N10" s="1" t="s">
        <v>58</v>
      </c>
      <c r="O10" s="1" t="s">
        <v>58</v>
      </c>
    </row>
    <row r="11" spans="1:15" x14ac:dyDescent="0.25">
      <c r="A11">
        <v>9</v>
      </c>
      <c r="B11" s="1" t="s">
        <v>51</v>
      </c>
      <c r="C11" t="b">
        <v>1</v>
      </c>
      <c r="D11" s="1" t="s">
        <v>18</v>
      </c>
      <c r="E11" s="1" t="s">
        <v>88</v>
      </c>
      <c r="F11" s="1" t="s">
        <v>89</v>
      </c>
      <c r="G11" s="1" t="s">
        <v>88</v>
      </c>
      <c r="H11" s="1" t="s">
        <v>90</v>
      </c>
      <c r="I11" s="1" t="s">
        <v>91</v>
      </c>
      <c r="J11" s="1" t="s">
        <v>58</v>
      </c>
      <c r="K11" s="1" t="s">
        <v>58</v>
      </c>
      <c r="L11" s="1" t="s">
        <v>58</v>
      </c>
      <c r="M11" s="1" t="s">
        <v>58</v>
      </c>
      <c r="N11" s="1" t="s">
        <v>58</v>
      </c>
      <c r="O11" s="1" t="s">
        <v>58</v>
      </c>
    </row>
    <row r="12" spans="1:15" x14ac:dyDescent="0.25">
      <c r="A12">
        <v>10</v>
      </c>
      <c r="B12" s="1" t="s">
        <v>51</v>
      </c>
      <c r="C12" t="b">
        <v>1</v>
      </c>
      <c r="D12" s="1" t="s">
        <v>17</v>
      </c>
      <c r="E12" s="1" t="s">
        <v>88</v>
      </c>
      <c r="F12" s="1" t="s">
        <v>92</v>
      </c>
      <c r="G12" s="1" t="s">
        <v>88</v>
      </c>
      <c r="H12" s="1" t="s">
        <v>93</v>
      </c>
      <c r="I12" s="1" t="s">
        <v>91</v>
      </c>
      <c r="J12" s="1" t="s">
        <v>58</v>
      </c>
      <c r="K12" s="1" t="s">
        <v>58</v>
      </c>
      <c r="L12" s="1" t="s">
        <v>58</v>
      </c>
      <c r="M12" s="1" t="s">
        <v>58</v>
      </c>
      <c r="N12" s="1" t="s">
        <v>58</v>
      </c>
      <c r="O12" s="1" t="s">
        <v>58</v>
      </c>
    </row>
    <row r="13" spans="1:15" x14ac:dyDescent="0.25">
      <c r="A13">
        <v>11</v>
      </c>
      <c r="B13" s="1" t="s">
        <v>51</v>
      </c>
      <c r="C13" t="b">
        <v>1</v>
      </c>
      <c r="D13" s="1" t="s">
        <v>18</v>
      </c>
      <c r="E13" s="1" t="s">
        <v>88</v>
      </c>
      <c r="F13" s="1" t="s">
        <v>89</v>
      </c>
      <c r="G13" s="1" t="s">
        <v>88</v>
      </c>
      <c r="H13" s="1" t="s">
        <v>94</v>
      </c>
      <c r="I13" s="1" t="s">
        <v>95</v>
      </c>
      <c r="J13" s="1" t="s">
        <v>58</v>
      </c>
      <c r="K13" s="1" t="s">
        <v>58</v>
      </c>
      <c r="L13" s="1" t="s">
        <v>58</v>
      </c>
      <c r="M13" s="1" t="s">
        <v>58</v>
      </c>
      <c r="N13" s="1" t="s">
        <v>58</v>
      </c>
      <c r="O13" s="1" t="s">
        <v>58</v>
      </c>
    </row>
    <row r="14" spans="1:15" x14ac:dyDescent="0.25">
      <c r="A14">
        <v>12</v>
      </c>
      <c r="B14" s="1" t="s">
        <v>51</v>
      </c>
      <c r="C14" t="b">
        <v>1</v>
      </c>
      <c r="D14" s="1" t="s">
        <v>17</v>
      </c>
      <c r="E14" s="1" t="s">
        <v>88</v>
      </c>
      <c r="F14" s="1" t="s">
        <v>92</v>
      </c>
      <c r="G14" s="1" t="s">
        <v>88</v>
      </c>
      <c r="H14" s="1" t="s">
        <v>96</v>
      </c>
      <c r="I14" s="1" t="s">
        <v>95</v>
      </c>
      <c r="J14" s="1" t="s">
        <v>58</v>
      </c>
      <c r="K14" s="1" t="s">
        <v>58</v>
      </c>
      <c r="L14" s="1" t="s">
        <v>58</v>
      </c>
      <c r="M14" s="1" t="s">
        <v>58</v>
      </c>
      <c r="N14" s="1" t="s">
        <v>58</v>
      </c>
      <c r="O14" s="1" t="s">
        <v>58</v>
      </c>
    </row>
    <row r="15" spans="1:15" x14ac:dyDescent="0.25">
      <c r="A15">
        <v>13</v>
      </c>
      <c r="B15" s="1" t="s">
        <v>51</v>
      </c>
      <c r="C15" t="b">
        <v>1</v>
      </c>
      <c r="D15" s="1" t="s">
        <v>18</v>
      </c>
      <c r="E15" s="1" t="s">
        <v>88</v>
      </c>
      <c r="F15" s="1" t="s">
        <v>89</v>
      </c>
      <c r="G15" s="1" t="s">
        <v>88</v>
      </c>
      <c r="H15" s="1" t="s">
        <v>97</v>
      </c>
      <c r="I15" s="1" t="s">
        <v>98</v>
      </c>
      <c r="J15" s="1" t="s">
        <v>58</v>
      </c>
      <c r="K15" s="1" t="s">
        <v>58</v>
      </c>
      <c r="L15" s="1" t="s">
        <v>58</v>
      </c>
      <c r="M15" s="1" t="s">
        <v>58</v>
      </c>
      <c r="N15" s="1" t="s">
        <v>58</v>
      </c>
      <c r="O15" s="1" t="s">
        <v>58</v>
      </c>
    </row>
    <row r="16" spans="1:15" x14ac:dyDescent="0.25">
      <c r="A16">
        <v>14</v>
      </c>
      <c r="B16" s="1" t="s">
        <v>51</v>
      </c>
      <c r="C16" t="b">
        <v>1</v>
      </c>
      <c r="D16" s="1" t="s">
        <v>17</v>
      </c>
      <c r="E16" s="1" t="s">
        <v>88</v>
      </c>
      <c r="F16" s="1" t="s">
        <v>92</v>
      </c>
      <c r="G16" s="1" t="s">
        <v>88</v>
      </c>
      <c r="H16" s="1" t="s">
        <v>99</v>
      </c>
      <c r="I16" s="1" t="s">
        <v>98</v>
      </c>
      <c r="J16" s="1" t="s">
        <v>58</v>
      </c>
      <c r="K16" s="1" t="s">
        <v>58</v>
      </c>
      <c r="L16" s="1" t="s">
        <v>58</v>
      </c>
      <c r="M16" s="1" t="s">
        <v>58</v>
      </c>
      <c r="N16" s="1" t="s">
        <v>58</v>
      </c>
      <c r="O16" s="1" t="s">
        <v>58</v>
      </c>
    </row>
    <row r="17" spans="1:15" x14ac:dyDescent="0.25">
      <c r="A17">
        <v>15</v>
      </c>
      <c r="B17" s="1" t="s">
        <v>51</v>
      </c>
      <c r="C17" t="b">
        <v>1</v>
      </c>
      <c r="D17" s="1" t="s">
        <v>17</v>
      </c>
      <c r="E17" s="1" t="s">
        <v>100</v>
      </c>
      <c r="F17" s="1" t="s">
        <v>101</v>
      </c>
      <c r="G17" s="1" t="s">
        <v>102</v>
      </c>
      <c r="H17" s="1" t="s">
        <v>103</v>
      </c>
      <c r="I17" s="1" t="s">
        <v>104</v>
      </c>
      <c r="J17" s="1" t="s">
        <v>58</v>
      </c>
      <c r="K17" s="1" t="s">
        <v>157</v>
      </c>
      <c r="L17" s="1" t="s">
        <v>105</v>
      </c>
      <c r="M17" s="1" t="s">
        <v>106</v>
      </c>
      <c r="N17" s="1" t="s">
        <v>58</v>
      </c>
      <c r="O17" s="1" t="s">
        <v>58</v>
      </c>
    </row>
    <row r="18" spans="1:15" x14ac:dyDescent="0.25">
      <c r="A18">
        <v>16</v>
      </c>
      <c r="B18" s="1" t="s">
        <v>51</v>
      </c>
      <c r="C18" t="b">
        <v>1</v>
      </c>
      <c r="D18" s="1" t="s">
        <v>17</v>
      </c>
      <c r="E18" s="1" t="s">
        <v>107</v>
      </c>
      <c r="F18" s="1" t="s">
        <v>108</v>
      </c>
      <c r="G18" s="1" t="s">
        <v>109</v>
      </c>
      <c r="H18" s="1" t="s">
        <v>110</v>
      </c>
      <c r="I18" s="1" t="s">
        <v>104</v>
      </c>
      <c r="J18" s="1" t="s">
        <v>58</v>
      </c>
      <c r="K18" s="1" t="s">
        <v>158</v>
      </c>
      <c r="L18" s="1" t="s">
        <v>111</v>
      </c>
      <c r="M18" s="1" t="s">
        <v>112</v>
      </c>
      <c r="N18" s="1" t="s">
        <v>58</v>
      </c>
      <c r="O18" s="1" t="s">
        <v>58</v>
      </c>
    </row>
    <row r="19" spans="1:15" x14ac:dyDescent="0.25">
      <c r="A19">
        <v>17</v>
      </c>
      <c r="B19" s="1" t="s">
        <v>51</v>
      </c>
      <c r="C19" t="b">
        <v>1</v>
      </c>
      <c r="D19" s="1" t="s">
        <v>17</v>
      </c>
      <c r="E19" s="1" t="s">
        <v>113</v>
      </c>
      <c r="F19" s="1" t="s">
        <v>114</v>
      </c>
      <c r="G19" s="1" t="s">
        <v>115</v>
      </c>
      <c r="H19" s="1" t="s">
        <v>110</v>
      </c>
      <c r="I19" s="1" t="s">
        <v>104</v>
      </c>
      <c r="J19" s="1" t="s">
        <v>58</v>
      </c>
      <c r="K19" s="1" t="s">
        <v>159</v>
      </c>
      <c r="L19" s="1" t="s">
        <v>116</v>
      </c>
      <c r="M19" s="1" t="s">
        <v>117</v>
      </c>
      <c r="N19" s="1" t="s">
        <v>58</v>
      </c>
      <c r="O19" s="1" t="s">
        <v>58</v>
      </c>
    </row>
    <row r="20" spans="1:15" x14ac:dyDescent="0.25">
      <c r="A20">
        <v>18</v>
      </c>
      <c r="B20" s="1" t="s">
        <v>51</v>
      </c>
      <c r="C20" t="b">
        <v>1</v>
      </c>
      <c r="D20" s="1" t="s">
        <v>17</v>
      </c>
      <c r="E20" s="1" t="s">
        <v>118</v>
      </c>
      <c r="F20" s="1" t="s">
        <v>119</v>
      </c>
      <c r="G20" s="1" t="s">
        <v>120</v>
      </c>
      <c r="H20" s="1" t="s">
        <v>121</v>
      </c>
      <c r="I20" s="1" t="s">
        <v>104</v>
      </c>
      <c r="J20" s="1" t="s">
        <v>58</v>
      </c>
      <c r="K20" s="1" t="s">
        <v>160</v>
      </c>
      <c r="L20" s="1" t="s">
        <v>122</v>
      </c>
      <c r="M20" s="1" t="s">
        <v>123</v>
      </c>
      <c r="N20" s="1" t="s">
        <v>58</v>
      </c>
      <c r="O20" s="1" t="s">
        <v>58</v>
      </c>
    </row>
    <row r="21" spans="1:15" x14ac:dyDescent="0.25">
      <c r="A21">
        <v>19</v>
      </c>
      <c r="B21" s="1" t="s">
        <v>51</v>
      </c>
      <c r="C21" t="b">
        <v>1</v>
      </c>
      <c r="D21" s="1" t="s">
        <v>17</v>
      </c>
      <c r="E21" s="1" t="s">
        <v>124</v>
      </c>
      <c r="F21" s="1" t="s">
        <v>125</v>
      </c>
      <c r="G21" s="1" t="s">
        <v>126</v>
      </c>
      <c r="H21" s="1" t="s">
        <v>127</v>
      </c>
      <c r="I21" s="1" t="s">
        <v>104</v>
      </c>
      <c r="J21" s="1" t="s">
        <v>58</v>
      </c>
      <c r="K21" s="1" t="s">
        <v>161</v>
      </c>
      <c r="L21" s="1" t="s">
        <v>128</v>
      </c>
      <c r="M21" s="1" t="s">
        <v>129</v>
      </c>
      <c r="N21" s="1" t="s">
        <v>58</v>
      </c>
      <c r="O21" s="1" t="s">
        <v>58</v>
      </c>
    </row>
    <row r="22" spans="1:15" x14ac:dyDescent="0.25">
      <c r="A22">
        <v>20</v>
      </c>
      <c r="B22" s="1" t="s">
        <v>51</v>
      </c>
      <c r="C22" t="b">
        <v>1</v>
      </c>
      <c r="D22" s="1" t="s">
        <v>17</v>
      </c>
      <c r="E22" s="1" t="s">
        <v>162</v>
      </c>
      <c r="F22" s="1" t="s">
        <v>163</v>
      </c>
      <c r="G22" s="1" t="s">
        <v>130</v>
      </c>
      <c r="H22" s="1" t="s">
        <v>164</v>
      </c>
      <c r="I22" s="1" t="s">
        <v>104</v>
      </c>
      <c r="J22" s="1" t="s">
        <v>58</v>
      </c>
      <c r="K22" s="1" t="s">
        <v>165</v>
      </c>
      <c r="L22" s="1" t="s">
        <v>166</v>
      </c>
      <c r="M22" s="1" t="s">
        <v>167</v>
      </c>
      <c r="N22" s="1" t="s">
        <v>58</v>
      </c>
      <c r="O22" s="1" t="s">
        <v>58</v>
      </c>
    </row>
    <row r="23" spans="1:15" x14ac:dyDescent="0.25">
      <c r="A23">
        <v>21</v>
      </c>
      <c r="B23" s="1" t="s">
        <v>51</v>
      </c>
      <c r="C23" t="b">
        <v>1</v>
      </c>
      <c r="D23" s="1" t="s">
        <v>17</v>
      </c>
      <c r="E23" s="1" t="s">
        <v>131</v>
      </c>
      <c r="F23" s="1" t="s">
        <v>132</v>
      </c>
      <c r="G23" s="1" t="s">
        <v>133</v>
      </c>
      <c r="H23" s="1" t="s">
        <v>134</v>
      </c>
      <c r="I23" s="1" t="s">
        <v>135</v>
      </c>
      <c r="J23" s="1" t="s">
        <v>58</v>
      </c>
      <c r="K23" s="1" t="s">
        <v>58</v>
      </c>
      <c r="L23" s="1" t="s">
        <v>136</v>
      </c>
      <c r="M23" s="1" t="s">
        <v>58</v>
      </c>
      <c r="N23" s="1" t="s">
        <v>168</v>
      </c>
      <c r="O23" s="1" t="s">
        <v>137</v>
      </c>
    </row>
    <row r="24" spans="1:15" x14ac:dyDescent="0.25">
      <c r="A24">
        <v>22</v>
      </c>
      <c r="B24" s="1" t="s">
        <v>51</v>
      </c>
      <c r="C24" t="b">
        <v>1</v>
      </c>
      <c r="D24" s="1" t="s">
        <v>17</v>
      </c>
      <c r="E24" s="1" t="s">
        <v>138</v>
      </c>
      <c r="F24" s="1" t="s">
        <v>139</v>
      </c>
      <c r="G24" s="1" t="s">
        <v>140</v>
      </c>
      <c r="H24" s="1" t="s">
        <v>141</v>
      </c>
      <c r="I24" s="1" t="s">
        <v>135</v>
      </c>
      <c r="J24" s="1" t="s">
        <v>58</v>
      </c>
      <c r="K24" s="1" t="s">
        <v>58</v>
      </c>
      <c r="L24" s="1" t="s">
        <v>142</v>
      </c>
      <c r="M24" s="1" t="s">
        <v>58</v>
      </c>
      <c r="N24" s="1" t="s">
        <v>169</v>
      </c>
      <c r="O24" s="1" t="s">
        <v>143</v>
      </c>
    </row>
    <row r="25" spans="1:15" x14ac:dyDescent="0.25">
      <c r="A25">
        <v>23</v>
      </c>
      <c r="B25" s="1" t="s">
        <v>51</v>
      </c>
      <c r="C25" t="b">
        <v>1</v>
      </c>
      <c r="D25" s="1" t="s">
        <v>17</v>
      </c>
      <c r="E25" s="1" t="s">
        <v>144</v>
      </c>
      <c r="F25" s="1" t="s">
        <v>139</v>
      </c>
      <c r="G25" s="1" t="s">
        <v>145</v>
      </c>
      <c r="H25" s="1" t="s">
        <v>146</v>
      </c>
      <c r="I25" s="1" t="s">
        <v>135</v>
      </c>
      <c r="J25" s="1" t="s">
        <v>58</v>
      </c>
      <c r="K25" s="1" t="s">
        <v>58</v>
      </c>
      <c r="L25" s="1" t="s">
        <v>142</v>
      </c>
      <c r="M25" s="1" t="s">
        <v>58</v>
      </c>
      <c r="N25" s="1" t="s">
        <v>170</v>
      </c>
      <c r="O25" s="1" t="s">
        <v>143</v>
      </c>
    </row>
    <row r="26" spans="1:15" x14ac:dyDescent="0.25">
      <c r="A26">
        <v>24</v>
      </c>
      <c r="B26" s="1" t="s">
        <v>51</v>
      </c>
      <c r="C26" t="b">
        <v>1</v>
      </c>
      <c r="D26" s="1" t="s">
        <v>17</v>
      </c>
      <c r="E26" s="1" t="s">
        <v>147</v>
      </c>
      <c r="F26" s="1" t="s">
        <v>148</v>
      </c>
      <c r="G26" s="1" t="s">
        <v>149</v>
      </c>
      <c r="H26" s="1" t="s">
        <v>121</v>
      </c>
      <c r="I26" s="1" t="s">
        <v>135</v>
      </c>
      <c r="J26" s="1" t="s">
        <v>58</v>
      </c>
      <c r="K26" s="1" t="s">
        <v>58</v>
      </c>
      <c r="L26" s="1" t="s">
        <v>150</v>
      </c>
      <c r="M26" s="1" t="s">
        <v>58</v>
      </c>
      <c r="N26" s="1" t="s">
        <v>171</v>
      </c>
      <c r="O26" s="1" t="s">
        <v>151</v>
      </c>
    </row>
    <row r="27" spans="1:15" x14ac:dyDescent="0.25">
      <c r="A27">
        <v>25</v>
      </c>
      <c r="B27" s="1" t="s">
        <v>51</v>
      </c>
      <c r="C27" t="b">
        <v>1</v>
      </c>
      <c r="D27" s="1" t="s">
        <v>17</v>
      </c>
      <c r="E27" s="1" t="s">
        <v>152</v>
      </c>
      <c r="F27" s="1" t="s">
        <v>153</v>
      </c>
      <c r="G27" s="1" t="s">
        <v>154</v>
      </c>
      <c r="H27" s="1" t="s">
        <v>155</v>
      </c>
      <c r="I27" s="1" t="s">
        <v>135</v>
      </c>
      <c r="J27" s="1" t="s">
        <v>58</v>
      </c>
      <c r="K27" s="1" t="s">
        <v>58</v>
      </c>
      <c r="L27" s="1" t="s">
        <v>136</v>
      </c>
      <c r="M27" s="1" t="s">
        <v>58</v>
      </c>
      <c r="N27" s="1" t="s">
        <v>156</v>
      </c>
      <c r="O27" s="1" t="s">
        <v>137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F6FF-3C58-4E75-A5C3-56E741A4D64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W I L j W l Q r B k O l A A A A 9 g A A A B I A H A B D b 2 5 m a W c v U G F j a 2 F n Z S 5 4 b W w g o h g A K K A U A A A A A A A A A A A A A A A A A A A A A A A A A A A A h Y 9 B D o I w F E S v Q r q n h a q J I Z + y c C t q Y m L c 1 l K h E T 4 G i u V u L j y S V x C j q D u X M / M m m b l f b 5 D 0 V e l d d N O a G m M S 0 o B 4 G l W d G c x j 0 t m j P y e J g I 1 U J 5 l r b 4 C x j f r W x K S w 9 h w x 5 p y j b k L r J m c 8 C E K 2 T 5 d b V e h K + g Z b K 1 F p 8 m l l / 1 t E w O 4 1 R n A a T j n l s 2 E T s N G E 1 O A X 4 E P 2 T H 9 M W H S l 7 R o t 8 O C v 1 s B G C e z 9 Q T w A U E s D B B Q A A g A I A F i C 4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g u N a 8 F A s S J s B A A C T B g A A E w A c A E Z v c m 1 1 b G F z L 1 N l Y 3 R p b 2 4 x L m 0 g o h g A K K A U A A A A A A A A A A A A A A A A A A A A A A A A A A A A 7 V N N T + M w E L 1 X 6 n + w z C W V r E g t Z Q + g H F D K L k g r u q t 0 T x R V x h m K J c d T P H Y p q v j v O E 1 X R Z D C i Q M S O e T j v Z k 3 M x k / A u U 1 W l Y 0 z / 5 J t 9 P t 0 J 1 0 U L I D v p R G l 7 I m Z g 4 o G E 8 s O e x x l j E D v t t h 8 S o w O A U R y W m Z j l C F C q x P f m o D a Y 7 W x w 9 K e H 4 8 / U f g a B p v S N M R P l i D s q R p e 4 F U 0 Z L 3 x N U I j K 6 0 B 5 d x w Q X L 0 Y T K U t Y / E u z M K i y 1 n W f 9 w d F A s L 8 B P R T + 0 U C 2 e 0 0 v 0 c J 1 T z S N H v A / D q v I l e w c Z B m 7 q e e Y y J s Y u G W 2 e N L M J N j V F j 8 1 p l D S S E e Z d + G l Z H 4 n 7 T w q T h 4 X s J O b O G n p F l 3 V d F y T l L T U F + s 1 d / g w 0 7 a E V R z w w v o f w 7 Q O f x J s z c E 5 d B H 2 E W A e V n 6 D k q 6 C a X 4 Z B a W A 6 D a Y / 1 E G 5 z p 2 2 q S v F u B 0 v Q 5 p Z j f g v d y n B e U e f o P O d k t 6 R 2 A R 9 0 f B w T s h H q r Y k f R t U Q q r B Z J u L f J L U n o + G L f j l + P D N 8 R v f d + a s M H b E p o K x X i 4 R + o 1 8 9 T r d r R t P Q Q f G 2 j 4 2 Q Y a f h v o 2 0 B f 1 0 D P U E s B A i 0 A F A A C A A g A W I L j W l Q r B k O l A A A A 9 g A A A B I A A A A A A A A A A A A A A A A A A A A A A E N v b m Z p Z y 9 Q Y W N r Y W d l L n h t b F B L A Q I t A B Q A A g A I A F i C 4 1 o P y u m r p A A A A O k A A A A T A A A A A A A A A A A A A A A A A P E A A A B b Q 2 9 u d G V u d F 9 U e X B l c 1 0 u e G 1 s U E s B A i 0 A F A A C A A g A W I L j W v B Q L E i b A Q A A k w Y A A B M A A A A A A A A A A A A A A A A A 4 g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C U A A A A A A A A e J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5 f c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z N D d k M j U 5 L T F m O W I t N D h h N i 0 5 M T M w L T c 4 N W V h N j N m N D A x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1 Q x N D o w N D o 0 M C 4 2 N z Y 2 O D c 4 W i I g L z 4 8 R W 5 0 c n k g V H l w Z T 0 i R m l s b E N v b H V t b l R 5 c G V z I i B W Y W x 1 Z T 0 i c 0 F 3 W U J C Z 1 l H Q m d Z R 0 J n W U d C Z 1 l H I i A v P j x F b n R y e S B U e X B l P S J G a W x s Q 2 9 s d W 1 u T m F t Z X M i I F Z h b H V l P S J z W y Z x d W 9 0 O 3 J v d 1 9 p b m R l e C Z x d W 9 0 O y w m c X V v d D t l c n J v c i Z x d W 9 0 O y w m c X V v d D t z a W 1 1 b G F 0 a W 9 u X 3 N 1 Y 2 N l c 3 N m d W w m c X V v d D s s J n F 1 b 3 Q 7 Z X h w Z X J p b W V u d G F s X 2 J l d H R h J n F 1 b 3 Q 7 L C Z x d W 9 0 O 3 N p b X V s Y X R l Z F 9 i Z X R 0 Y S Z x d W 9 0 O y w m c X V v d D t i Z X R 0 Y V 9 2 Y W x p Z G F 0 a W 9 u J n F 1 b 3 Q 7 L C Z x d W 9 0 O 3 N p b X V s Y X R l Z F 9 w c m V z c 3 V y Z S Z x d W 9 0 O y w m c X V v d D t z a W 1 1 b G F 0 Z W R f d G V t c G V y Y X R 1 c m U m c X V v d D s s J n F 1 b 3 Q 7 Y 2 9 t c G 9 z a X R p b 2 4 m c X V v d D s s J n F 1 b 3 Q 7 R 2 F z L k g y T y Z x d W 9 0 O y w m c X V v d D t H Y X M u S E 5 P M y Z x d W 9 0 O y w m c X V v d D t M a X E u S D J P J n F 1 b 3 Q 7 L C Z x d W 9 0 O 0 x p c S 5 I T k 8 z J n F 1 b 3 Q 7 L C Z x d W 9 0 O 0 d h c y 5 I M l N P N C Z x d W 9 0 O y w m c X V v d D t M a X E u S D J T T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a W R h d G l v b l 9 y Z X N 1 b H R z I C g z K S 9 B d X R v U m V t b 3 Z l Z E N v b H V t b n M x L n t y b 3 d f a W 5 k Z X g s M H 0 m c X V v d D s s J n F 1 b 3 Q 7 U 2 V j d G l v b j E v d m F s a W R h d G l v b l 9 y Z X N 1 b H R z I C g z K S 9 B d X R v U m V t b 3 Z l Z E N v b H V t b n M x L n t l c n J v c i w x f S Z x d W 9 0 O y w m c X V v d D t T Z W N 0 a W 9 u M S 9 2 Y W x p Z G F 0 a W 9 u X 3 J l c 3 V s d H M g K D M p L 0 F 1 d G 9 S Z W 1 v d m V k Q 2 9 s d W 1 u c z E u e 3 N p b X V s Y X R p b 2 5 f c 3 V j Y 2 V z c 2 Z 1 b C w y f S Z x d W 9 0 O y w m c X V v d D t T Z W N 0 a W 9 u M S 9 2 Y W x p Z G F 0 a W 9 u X 3 J l c 3 V s d H M g K D M p L 0 F 1 d G 9 S Z W 1 v d m V k Q 2 9 s d W 1 u c z E u e 2 V 4 c G V y a W 1 l b n R h b F 9 i Z X R 0 Y S w z f S Z x d W 9 0 O y w m c X V v d D t T Z W N 0 a W 9 u M S 9 2 Y W x p Z G F 0 a W 9 u X 3 J l c 3 V s d H M g K D M p L 0 F 1 d G 9 S Z W 1 v d m V k Q 2 9 s d W 1 u c z E u e 3 N p b X V s Y X R l Z F 9 i Z X R 0 Y S w 0 f S Z x d W 9 0 O y w m c X V v d D t T Z W N 0 a W 9 u M S 9 2 Y W x p Z G F 0 a W 9 u X 3 J l c 3 V s d H M g K D M p L 0 F 1 d G 9 S Z W 1 v d m V k Q 2 9 s d W 1 u c z E u e 2 J l d H R h X 3 Z h b G l k Y X R p b 2 4 s N X 0 m c X V v d D s s J n F 1 b 3 Q 7 U 2 V j d G l v b j E v d m F s a W R h d G l v b l 9 y Z X N 1 b H R z I C g z K S 9 B d X R v U m V t b 3 Z l Z E N v b H V t b n M x L n t z a W 1 1 b G F 0 Z W R f c H J l c 3 N 1 c m U s N n 0 m c X V v d D s s J n F 1 b 3 Q 7 U 2 V j d G l v b j E v d m F s a W R h d G l v b l 9 y Z X N 1 b H R z I C g z K S 9 B d X R v U m V t b 3 Z l Z E N v b H V t b n M x L n t z a W 1 1 b G F 0 Z W R f d G V t c G V y Y X R 1 c m U s N 3 0 m c X V v d D s s J n F 1 b 3 Q 7 U 2 V j d G l v b j E v d m F s a W R h d G l v b l 9 y Z X N 1 b H R z I C g z K S 9 B d X R v U m V t b 3 Z l Z E N v b H V t b n M x L n t j b 2 1 w b 3 N p d G l v b i w 4 f S Z x d W 9 0 O y w m c X V v d D t T Z W N 0 a W 9 u M S 9 2 Y W x p Z G F 0 a W 9 u X 3 J l c 3 V s d H M g K D M p L 0 F 1 d G 9 S Z W 1 v d m V k Q 2 9 s d W 1 u c z E u e 0 d h c y 5 I M k 8 s O X 0 m c X V v d D s s J n F 1 b 3 Q 7 U 2 V j d G l v b j E v d m F s a W R h d G l v b l 9 y Z X N 1 b H R z I C g z K S 9 B d X R v U m V t b 3 Z l Z E N v b H V t b n M x L n t H Y X M u S E 5 P M y w x M H 0 m c X V v d D s s J n F 1 b 3 Q 7 U 2 V j d G l v b j E v d m F s a W R h d G l v b l 9 y Z X N 1 b H R z I C g z K S 9 B d X R v U m V t b 3 Z l Z E N v b H V t b n M x L n t M a X E u S D J P L D E x f S Z x d W 9 0 O y w m c X V v d D t T Z W N 0 a W 9 u M S 9 2 Y W x p Z G F 0 a W 9 u X 3 J l c 3 V s d H M g K D M p L 0 F 1 d G 9 S Z W 1 v d m V k Q 2 9 s d W 1 u c z E u e 0 x p c S 5 I T k 8 z L D E y f S Z x d W 9 0 O y w m c X V v d D t T Z W N 0 a W 9 u M S 9 2 Y W x p Z G F 0 a W 9 u X 3 J l c 3 V s d H M g K D M p L 0 F 1 d G 9 S Z W 1 v d m V k Q 2 9 s d W 1 u c z E u e 0 d h c y 5 I M l N P N C w x M 3 0 m c X V v d D s s J n F 1 b 3 Q 7 U 2 V j d G l v b j E v d m F s a W R h d G l v b l 9 y Z X N 1 b H R z I C g z K S 9 B d X R v U m V t b 3 Z l Z E N v b H V t b n M x L n t M a X E u S D J T T z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2 Y W x p Z G F 0 a W 9 u X 3 J l c 3 V s d H M g K D M p L 0 F 1 d G 9 S Z W 1 v d m V k Q 2 9 s d W 1 u c z E u e 3 J v d 1 9 p b m R l e C w w f S Z x d W 9 0 O y w m c X V v d D t T Z W N 0 a W 9 u M S 9 2 Y W x p Z G F 0 a W 9 u X 3 J l c 3 V s d H M g K D M p L 0 F 1 d G 9 S Z W 1 v d m V k Q 2 9 s d W 1 u c z E u e 2 V y c m 9 y L D F 9 J n F 1 b 3 Q 7 L C Z x d W 9 0 O 1 N l Y 3 R p b 2 4 x L 3 Z h b G l k Y X R p b 2 5 f c m V z d W x 0 c y A o M y k v Q X V 0 b 1 J l b W 9 2 Z W R D b 2 x 1 b W 5 z M S 5 7 c 2 l t d W x h d G l v b l 9 z d W N j Z X N z Z n V s L D J 9 J n F 1 b 3 Q 7 L C Z x d W 9 0 O 1 N l Y 3 R p b 2 4 x L 3 Z h b G l k Y X R p b 2 5 f c m V z d W x 0 c y A o M y k v Q X V 0 b 1 J l b W 9 2 Z W R D b 2 x 1 b W 5 z M S 5 7 Z X h w Z X J p b W V u d G F s X 2 J l d H R h L D N 9 J n F 1 b 3 Q 7 L C Z x d W 9 0 O 1 N l Y 3 R p b 2 4 x L 3 Z h b G l k Y X R p b 2 5 f c m V z d W x 0 c y A o M y k v Q X V 0 b 1 J l b W 9 2 Z W R D b 2 x 1 b W 5 z M S 5 7 c 2 l t d W x h d G V k X 2 J l d H R h L D R 9 J n F 1 b 3 Q 7 L C Z x d W 9 0 O 1 N l Y 3 R p b 2 4 x L 3 Z h b G l k Y X R p b 2 5 f c m V z d W x 0 c y A o M y k v Q X V 0 b 1 J l b W 9 2 Z W R D b 2 x 1 b W 5 z M S 5 7 Y m V 0 d G F f d m F s a W R h d G l v b i w 1 f S Z x d W 9 0 O y w m c X V v d D t T Z W N 0 a W 9 u M S 9 2 Y W x p Z G F 0 a W 9 u X 3 J l c 3 V s d H M g K D M p L 0 F 1 d G 9 S Z W 1 v d m V k Q 2 9 s d W 1 u c z E u e 3 N p b X V s Y X R l Z F 9 w c m V z c 3 V y Z S w 2 f S Z x d W 9 0 O y w m c X V v d D t T Z W N 0 a W 9 u M S 9 2 Y W x p Z G F 0 a W 9 u X 3 J l c 3 V s d H M g K D M p L 0 F 1 d G 9 S Z W 1 v d m V k Q 2 9 s d W 1 u c z E u e 3 N p b X V s Y X R l Z F 9 0 Z W 1 w Z X J h d H V y Z S w 3 f S Z x d W 9 0 O y w m c X V v d D t T Z W N 0 a W 9 u M S 9 2 Y W x p Z G F 0 a W 9 u X 3 J l c 3 V s d H M g K D M p L 0 F 1 d G 9 S Z W 1 v d m V k Q 2 9 s d W 1 u c z E u e 2 N v b X B v c 2 l 0 a W 9 u L D h 9 J n F 1 b 3 Q 7 L C Z x d W 9 0 O 1 N l Y 3 R p b 2 4 x L 3 Z h b G l k Y X R p b 2 5 f c m V z d W x 0 c y A o M y k v Q X V 0 b 1 J l b W 9 2 Z W R D b 2 x 1 b W 5 z M S 5 7 R 2 F z L k g y T y w 5 f S Z x d W 9 0 O y w m c X V v d D t T Z W N 0 a W 9 u M S 9 2 Y W x p Z G F 0 a W 9 u X 3 J l c 3 V s d H M g K D M p L 0 F 1 d G 9 S Z W 1 v d m V k Q 2 9 s d W 1 u c z E u e 0 d h c y 5 I T k 8 z L D E w f S Z x d W 9 0 O y w m c X V v d D t T Z W N 0 a W 9 u M S 9 2 Y W x p Z G F 0 a W 9 u X 3 J l c 3 V s d H M g K D M p L 0 F 1 d G 9 S Z W 1 v d m V k Q 2 9 s d W 1 u c z E u e 0 x p c S 5 I M k 8 s M T F 9 J n F 1 b 3 Q 7 L C Z x d W 9 0 O 1 N l Y 3 R p b 2 4 x L 3 Z h b G l k Y X R p b 2 5 f c m V z d W x 0 c y A o M y k v Q X V 0 b 1 J l b W 9 2 Z W R D b 2 x 1 b W 5 z M S 5 7 T G l x L k h O T z M s M T J 9 J n F 1 b 3 Q 7 L C Z x d W 9 0 O 1 N l Y 3 R p b 2 4 x L 3 Z h b G l k Y X R p b 2 5 f c m V z d W x 0 c y A o M y k v Q X V 0 b 1 J l b W 9 2 Z W R D b 2 x 1 b W 5 z M S 5 7 R 2 F z L k g y U 0 8 0 L D E z f S Z x d W 9 0 O y w m c X V v d D t T Z W N 0 a W 9 u M S 9 2 Y W x p Z G F 0 a W 9 u X 3 J l c 3 V s d H M g K D M p L 0 F 1 d G 9 S Z W 1 v d m V k Q 2 9 s d W 1 u c z E u e 0 x p c S 5 I M l N P N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l k Y X R p b 2 5 f c m V z d W x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G F 0 a W 9 u X 3 J l c 3 V s d H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l 9 y Z X N 1 b H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l 9 y Z X N 1 b H R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V l Z D A 0 N j k t Z m J m N y 0 0 M T U w L W J h M m Y t Z m V m N W M x O G Z k O G M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h b G l k Y X R p b 2 5 f c m V z d W x 0 c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1 Q x N D o x O D o 0 O S 4 3 M D M 4 O D Y x W i I g L z 4 8 R W 5 0 c n k g V H l w Z T 0 i R m l s b E N v b H V t b l R 5 c G V z I i B W Y W x 1 Z T 0 i c 0 F 3 W U J C Z 1 l H Q m d Z R 0 J n W U d C Z 1 l H I i A v P j x F b n R y e S B U e X B l P S J G a W x s Q 2 9 s d W 1 u T m F t Z X M i I F Z h b H V l P S J z W y Z x d W 9 0 O 3 J v d 1 9 p b m R l e C Z x d W 9 0 O y w m c X V v d D t l c n J v c i Z x d W 9 0 O y w m c X V v d D t z a W 1 1 b G F 0 a W 9 u X 3 N 1 Y 2 N l c 3 N m d W w m c X V v d D s s J n F 1 b 3 Q 7 Z X h w Z X J p b W V u d G F s X 2 J l d H R h J n F 1 b 3 Q 7 L C Z x d W 9 0 O 3 N p b X V s Y X R l Z F 9 i Z X R 0 Y S Z x d W 9 0 O y w m c X V v d D t i Z X R 0 Y V 9 2 Y W x p Z G F 0 a W 9 u J n F 1 b 3 Q 7 L C Z x d W 9 0 O 3 N p b X V s Y X R l Z F 9 w c m V z c 3 V y Z S Z x d W 9 0 O y w m c X V v d D t z a W 1 1 b G F 0 Z W R f d G V t c G V y Y X R 1 c m U m c X V v d D s s J n F 1 b 3 Q 7 Y 2 9 t c G 9 z a X R p b 2 4 m c X V v d D s s J n F 1 b 3 Q 7 R 2 F z L k g y T y Z x d W 9 0 O y w m c X V v d D t H Y X M u S E 5 P M y Z x d W 9 0 O y w m c X V v d D t M a X E u S D J P J n F 1 b 3 Q 7 L C Z x d W 9 0 O 0 x p c S 5 I T k 8 z J n F 1 b 3 Q 7 L C Z x d W 9 0 O 0 d h c y 5 I M l N P N C Z x d W 9 0 O y w m c X V v d D t M a X E u S D J T T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a W R h d G l v b l 9 y Z X N 1 b H R z I C g 0 K S 9 B d X R v U m V t b 3 Z l Z E N v b H V t b n M x L n t y b 3 d f a W 5 k Z X g s M H 0 m c X V v d D s s J n F 1 b 3 Q 7 U 2 V j d G l v b j E v d m F s a W R h d G l v b l 9 y Z X N 1 b H R z I C g 0 K S 9 B d X R v U m V t b 3 Z l Z E N v b H V t b n M x L n t l c n J v c i w x f S Z x d W 9 0 O y w m c X V v d D t T Z W N 0 a W 9 u M S 9 2 Y W x p Z G F 0 a W 9 u X 3 J l c 3 V s d H M g K D Q p L 0 F 1 d G 9 S Z W 1 v d m V k Q 2 9 s d W 1 u c z E u e 3 N p b X V s Y X R p b 2 5 f c 3 V j Y 2 V z c 2 Z 1 b C w y f S Z x d W 9 0 O y w m c X V v d D t T Z W N 0 a W 9 u M S 9 2 Y W x p Z G F 0 a W 9 u X 3 J l c 3 V s d H M g K D Q p L 0 F 1 d G 9 S Z W 1 v d m V k Q 2 9 s d W 1 u c z E u e 2 V 4 c G V y a W 1 l b n R h b F 9 i Z X R 0 Y S w z f S Z x d W 9 0 O y w m c X V v d D t T Z W N 0 a W 9 u M S 9 2 Y W x p Z G F 0 a W 9 u X 3 J l c 3 V s d H M g K D Q p L 0 F 1 d G 9 S Z W 1 v d m V k Q 2 9 s d W 1 u c z E u e 3 N p b X V s Y X R l Z F 9 i Z X R 0 Y S w 0 f S Z x d W 9 0 O y w m c X V v d D t T Z W N 0 a W 9 u M S 9 2 Y W x p Z G F 0 a W 9 u X 3 J l c 3 V s d H M g K D Q p L 0 F 1 d G 9 S Z W 1 v d m V k Q 2 9 s d W 1 u c z E u e 2 J l d H R h X 3 Z h b G l k Y X R p b 2 4 s N X 0 m c X V v d D s s J n F 1 b 3 Q 7 U 2 V j d G l v b j E v d m F s a W R h d G l v b l 9 y Z X N 1 b H R z I C g 0 K S 9 B d X R v U m V t b 3 Z l Z E N v b H V t b n M x L n t z a W 1 1 b G F 0 Z W R f c H J l c 3 N 1 c m U s N n 0 m c X V v d D s s J n F 1 b 3 Q 7 U 2 V j d G l v b j E v d m F s a W R h d G l v b l 9 y Z X N 1 b H R z I C g 0 K S 9 B d X R v U m V t b 3 Z l Z E N v b H V t b n M x L n t z a W 1 1 b G F 0 Z W R f d G V t c G V y Y X R 1 c m U s N 3 0 m c X V v d D s s J n F 1 b 3 Q 7 U 2 V j d G l v b j E v d m F s a W R h d G l v b l 9 y Z X N 1 b H R z I C g 0 K S 9 B d X R v U m V t b 3 Z l Z E N v b H V t b n M x L n t j b 2 1 w b 3 N p d G l v b i w 4 f S Z x d W 9 0 O y w m c X V v d D t T Z W N 0 a W 9 u M S 9 2 Y W x p Z G F 0 a W 9 u X 3 J l c 3 V s d H M g K D Q p L 0 F 1 d G 9 S Z W 1 v d m V k Q 2 9 s d W 1 u c z E u e 0 d h c y 5 I M k 8 s O X 0 m c X V v d D s s J n F 1 b 3 Q 7 U 2 V j d G l v b j E v d m F s a W R h d G l v b l 9 y Z X N 1 b H R z I C g 0 K S 9 B d X R v U m V t b 3 Z l Z E N v b H V t b n M x L n t H Y X M u S E 5 P M y w x M H 0 m c X V v d D s s J n F 1 b 3 Q 7 U 2 V j d G l v b j E v d m F s a W R h d G l v b l 9 y Z X N 1 b H R z I C g 0 K S 9 B d X R v U m V t b 3 Z l Z E N v b H V t b n M x L n t M a X E u S D J P L D E x f S Z x d W 9 0 O y w m c X V v d D t T Z W N 0 a W 9 u M S 9 2 Y W x p Z G F 0 a W 9 u X 3 J l c 3 V s d H M g K D Q p L 0 F 1 d G 9 S Z W 1 v d m V k Q 2 9 s d W 1 u c z E u e 0 x p c S 5 I T k 8 z L D E y f S Z x d W 9 0 O y w m c X V v d D t T Z W N 0 a W 9 u M S 9 2 Y W x p Z G F 0 a W 9 u X 3 J l c 3 V s d H M g K D Q p L 0 F 1 d G 9 S Z W 1 v d m V k Q 2 9 s d W 1 u c z E u e 0 d h c y 5 I M l N P N C w x M 3 0 m c X V v d D s s J n F 1 b 3 Q 7 U 2 V j d G l v b j E v d m F s a W R h d G l v b l 9 y Z X N 1 b H R z I C g 0 K S 9 B d X R v U m V t b 3 Z l Z E N v b H V t b n M x L n t M a X E u S D J T T z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2 Y W x p Z G F 0 a W 9 u X 3 J l c 3 V s d H M g K D Q p L 0 F 1 d G 9 S Z W 1 v d m V k Q 2 9 s d W 1 u c z E u e 3 J v d 1 9 p b m R l e C w w f S Z x d W 9 0 O y w m c X V v d D t T Z W N 0 a W 9 u M S 9 2 Y W x p Z G F 0 a W 9 u X 3 J l c 3 V s d H M g K D Q p L 0 F 1 d G 9 S Z W 1 v d m V k Q 2 9 s d W 1 u c z E u e 2 V y c m 9 y L D F 9 J n F 1 b 3 Q 7 L C Z x d W 9 0 O 1 N l Y 3 R p b 2 4 x L 3 Z h b G l k Y X R p b 2 5 f c m V z d W x 0 c y A o N C k v Q X V 0 b 1 J l b W 9 2 Z W R D b 2 x 1 b W 5 z M S 5 7 c 2 l t d W x h d G l v b l 9 z d W N j Z X N z Z n V s L D J 9 J n F 1 b 3 Q 7 L C Z x d W 9 0 O 1 N l Y 3 R p b 2 4 x L 3 Z h b G l k Y X R p b 2 5 f c m V z d W x 0 c y A o N C k v Q X V 0 b 1 J l b W 9 2 Z W R D b 2 x 1 b W 5 z M S 5 7 Z X h w Z X J p b W V u d G F s X 2 J l d H R h L D N 9 J n F 1 b 3 Q 7 L C Z x d W 9 0 O 1 N l Y 3 R p b 2 4 x L 3 Z h b G l k Y X R p b 2 5 f c m V z d W x 0 c y A o N C k v Q X V 0 b 1 J l b W 9 2 Z W R D b 2 x 1 b W 5 z M S 5 7 c 2 l t d W x h d G V k X 2 J l d H R h L D R 9 J n F 1 b 3 Q 7 L C Z x d W 9 0 O 1 N l Y 3 R p b 2 4 x L 3 Z h b G l k Y X R p b 2 5 f c m V z d W x 0 c y A o N C k v Q X V 0 b 1 J l b W 9 2 Z W R D b 2 x 1 b W 5 z M S 5 7 Y m V 0 d G F f d m F s a W R h d G l v b i w 1 f S Z x d W 9 0 O y w m c X V v d D t T Z W N 0 a W 9 u M S 9 2 Y W x p Z G F 0 a W 9 u X 3 J l c 3 V s d H M g K D Q p L 0 F 1 d G 9 S Z W 1 v d m V k Q 2 9 s d W 1 u c z E u e 3 N p b X V s Y X R l Z F 9 w c m V z c 3 V y Z S w 2 f S Z x d W 9 0 O y w m c X V v d D t T Z W N 0 a W 9 u M S 9 2 Y W x p Z G F 0 a W 9 u X 3 J l c 3 V s d H M g K D Q p L 0 F 1 d G 9 S Z W 1 v d m V k Q 2 9 s d W 1 u c z E u e 3 N p b X V s Y X R l Z F 9 0 Z W 1 w Z X J h d H V y Z S w 3 f S Z x d W 9 0 O y w m c X V v d D t T Z W N 0 a W 9 u M S 9 2 Y W x p Z G F 0 a W 9 u X 3 J l c 3 V s d H M g K D Q p L 0 F 1 d G 9 S Z W 1 v d m V k Q 2 9 s d W 1 u c z E u e 2 N v b X B v c 2 l 0 a W 9 u L D h 9 J n F 1 b 3 Q 7 L C Z x d W 9 0 O 1 N l Y 3 R p b 2 4 x L 3 Z h b G l k Y X R p b 2 5 f c m V z d W x 0 c y A o N C k v Q X V 0 b 1 J l b W 9 2 Z W R D b 2 x 1 b W 5 z M S 5 7 R 2 F z L k g y T y w 5 f S Z x d W 9 0 O y w m c X V v d D t T Z W N 0 a W 9 u M S 9 2 Y W x p Z G F 0 a W 9 u X 3 J l c 3 V s d H M g K D Q p L 0 F 1 d G 9 S Z W 1 v d m V k Q 2 9 s d W 1 u c z E u e 0 d h c y 5 I T k 8 z L D E w f S Z x d W 9 0 O y w m c X V v d D t T Z W N 0 a W 9 u M S 9 2 Y W x p Z G F 0 a W 9 u X 3 J l c 3 V s d H M g K D Q p L 0 F 1 d G 9 S Z W 1 v d m V k Q 2 9 s d W 1 u c z E u e 0 x p c S 5 I M k 8 s M T F 9 J n F 1 b 3 Q 7 L C Z x d W 9 0 O 1 N l Y 3 R p b 2 4 x L 3 Z h b G l k Y X R p b 2 5 f c m V z d W x 0 c y A o N C k v Q X V 0 b 1 J l b W 9 2 Z W R D b 2 x 1 b W 5 z M S 5 7 T G l x L k h O T z M s M T J 9 J n F 1 b 3 Q 7 L C Z x d W 9 0 O 1 N l Y 3 R p b 2 4 x L 3 Z h b G l k Y X R p b 2 5 f c m V z d W x 0 c y A o N C k v Q X V 0 b 1 J l b W 9 2 Z W R D b 2 x 1 b W 5 z M S 5 7 R 2 F z L k g y U 0 8 0 L D E z f S Z x d W 9 0 O y w m c X V v d D t T Z W N 0 a W 9 u M S 9 2 Y W x p Z G F 0 a W 9 u X 3 J l c 3 V s d H M g K D Q p L 0 F 1 d G 9 S Z W 1 v d m V k Q 2 9 s d W 1 u c z E u e 0 x p c S 5 I M l N P N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l k Y X R p b 2 5 f c m V z d W x 0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G F 0 a W 9 u X 3 J l c 3 V s d H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l 9 y Z X N 1 b H R z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i 1 y r 7 P J V R D m D 4 T U M b D S O Y A A A A A A g A A A A A A A 2 Y A A M A A A A A Q A A A A D O G Q U o 7 8 A M + v M g l h V 1 X e m Q A A A A A E g A A A o A A A A B A A A A C Y L s U 1 / G 3 Y t 6 q W y V 4 g / e L D U A A A A H I j w 4 R o D A F 0 t T o w L l L G u H A j w 4 K 0 Q C c K U b D d E 9 H d a m x N k q y W W L Y g 8 E g p Y M d k 1 + 5 v f u j T L 0 O R T r k P V 0 N 5 Q y Q q o f D k Y f w E 9 O l V 9 D / H V l c y 8 4 o M F A A A A C a f B l o g 6 M + p G g 5 W m s j x s u Z 2 F k c v < / D a t a M a s h u p > 
</file>

<file path=customXml/itemProps1.xml><?xml version="1.0" encoding="utf-8"?>
<ds:datastoreItem xmlns:ds="http://schemas.openxmlformats.org/officeDocument/2006/customXml" ds:itemID="{F28BFCBB-61BF-45FE-8073-D2AFDD8C1364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3aa4a235-b6e2-48d5-9195-7fcf05b459b0}" enabled="0" method="" siteId="{3aa4a235-b6e2-48d5-9195-7fcf05b459b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validation_results (4)</vt:lpstr>
      <vt:lpstr>Sheet2</vt:lpstr>
    </vt:vector>
  </TitlesOfParts>
  <Company>Equinor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Sviatoslav Eroshkin</dc:creator>
  <cp:lastModifiedBy>Sviatoslav Eroshkin</cp:lastModifiedBy>
  <dcterms:created xsi:type="dcterms:W3CDTF">2025-07-03T08:58:31Z</dcterms:created>
  <dcterms:modified xsi:type="dcterms:W3CDTF">2025-07-03T14:27:24Z</dcterms:modified>
</cp:coreProperties>
</file>