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uela\Facultad\2022\Segundo cuatrimestre\Ingeniería en computacion 1\Proyecto\"/>
    </mc:Choice>
  </mc:AlternateContent>
  <xr:revisionPtr revIDLastSave="0" documentId="13_ncr:1_{ECE66657-D8FC-4C6F-A5E7-025DC7A25163}" xr6:coauthVersionLast="47" xr6:coauthVersionMax="47" xr10:uidLastSave="{00000000-0000-0000-0000-000000000000}"/>
  <bookViews>
    <workbookView xWindow="-120" yWindow="-120" windowWidth="29040" windowHeight="15840" xr2:uid="{511346AB-2681-4F2B-A0C5-D431A66926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  <c r="L31" i="1"/>
  <c r="L32" i="1"/>
  <c r="M30" i="1"/>
  <c r="I34" i="1" s="1"/>
  <c r="H39" i="1"/>
  <c r="B39" i="1"/>
  <c r="J40" i="1"/>
  <c r="H40" i="1"/>
  <c r="J39" i="1"/>
  <c r="D37" i="1"/>
  <c r="D36" i="1"/>
  <c r="D35" i="1"/>
  <c r="D32" i="1"/>
  <c r="K26" i="1"/>
  <c r="K27" i="1"/>
  <c r="D31" i="1"/>
  <c r="I25" i="1"/>
  <c r="I24" i="1"/>
  <c r="I23" i="1"/>
  <c r="D27" i="1"/>
  <c r="D26" i="1"/>
  <c r="D25" i="1"/>
  <c r="D24" i="1"/>
  <c r="D19" i="1"/>
  <c r="D23" i="1"/>
  <c r="D18" i="1"/>
  <c r="D17" i="1"/>
  <c r="F3" i="1"/>
  <c r="H13" i="1"/>
  <c r="H12" i="1"/>
  <c r="H9" i="1"/>
  <c r="H7" i="1"/>
  <c r="H5" i="1"/>
  <c r="F13" i="1"/>
  <c r="F5" i="1"/>
  <c r="F12" i="1"/>
  <c r="D6" i="1"/>
  <c r="D9" i="1"/>
  <c r="D2" i="1"/>
  <c r="F14" i="1" l="1"/>
  <c r="D20" i="1"/>
  <c r="K28" i="1"/>
  <c r="D14" i="1"/>
  <c r="I28" i="1"/>
  <c r="H14" i="1"/>
  <c r="D28" i="1"/>
  <c r="F39" i="1" s="1"/>
  <c r="F40" i="1" s="1"/>
  <c r="D39" i="1" l="1"/>
  <c r="D40" i="1"/>
  <c r="B40" i="1" l="1"/>
</calcChain>
</file>

<file path=xl/sharedStrings.xml><?xml version="1.0" encoding="utf-8"?>
<sst xmlns="http://schemas.openxmlformats.org/spreadsheetml/2006/main" count="115" uniqueCount="73">
  <si>
    <t>cantidad</t>
  </si>
  <si>
    <t>Arduino Mega+ cable</t>
  </si>
  <si>
    <t>hultrasonico</t>
  </si>
  <si>
    <t>electro valvula</t>
  </si>
  <si>
    <t>modulo bluethot</t>
  </si>
  <si>
    <t>motor dc</t>
  </si>
  <si>
    <t>protoboard</t>
  </si>
  <si>
    <t>minimo</t>
  </si>
  <si>
    <t>maximo</t>
  </si>
  <si>
    <t>50k</t>
  </si>
  <si>
    <t>100k</t>
  </si>
  <si>
    <t>170Us</t>
  </si>
  <si>
    <t>350Us</t>
  </si>
  <si>
    <t>1Us=293pesos</t>
  </si>
  <si>
    <t>nutcience (precio unitario)</t>
  </si>
  <si>
    <t>precio X total componentes</t>
  </si>
  <si>
    <t>caudalimetro 1/2</t>
  </si>
  <si>
    <t>bomba de agua 1/2</t>
  </si>
  <si>
    <t>bomba de agua 1/4</t>
  </si>
  <si>
    <t>caudalimetro 1/4</t>
  </si>
  <si>
    <t>Led Alto Brillo 5mm x 10 unidad (Rojo, Amarillo, Azul, Verde, Blanco)</t>
  </si>
  <si>
    <t>buzzer activo</t>
  </si>
  <si>
    <t>https://listado.mercadolibre.com.ar/_CustId_74228560?item_id=MLA625082810&amp;category_id=MLA372999&amp;seller_id=74228560&amp;client=recoview-selleritems&amp;recos_listing=true</t>
  </si>
  <si>
    <t>https://listado.mercadolibre.com.ar/_CustId_78474820?item_id=MLA640637522&amp;category_id=MLA380663&amp;seller_id=78474820&amp;client=recoview-selleritems&amp;recos_listing=true</t>
  </si>
  <si>
    <t>1Us=357pesos</t>
  </si>
  <si>
    <t>141Us</t>
  </si>
  <si>
    <t>281Us</t>
  </si>
  <si>
    <t>total</t>
  </si>
  <si>
    <t>en Rafaela</t>
  </si>
  <si>
    <t>cables 3 m</t>
  </si>
  <si>
    <t>mangera 3 m</t>
  </si>
  <si>
    <t>tarros</t>
  </si>
  <si>
    <t>experimentores</t>
  </si>
  <si>
    <t>precio unitario</t>
  </si>
  <si>
    <t>precio por tipo total</t>
  </si>
  <si>
    <t>total por miembro</t>
  </si>
  <si>
    <t>en Rafaela compra 2</t>
  </si>
  <si>
    <t>total compra 1</t>
  </si>
  <si>
    <t>termocontraible medidas varias</t>
  </si>
  <si>
    <t>precio total</t>
  </si>
  <si>
    <t>ficha banana macho</t>
  </si>
  <si>
    <t>conector cocodrilo</t>
  </si>
  <si>
    <t>resistencias 330</t>
  </si>
  <si>
    <t>total compra 2</t>
  </si>
  <si>
    <t>1Us=378pesos</t>
  </si>
  <si>
    <t>132Us</t>
  </si>
  <si>
    <t>264Us</t>
  </si>
  <si>
    <t>componentes compra 1</t>
  </si>
  <si>
    <t>componentes compra 2</t>
  </si>
  <si>
    <t>arduino mega</t>
  </si>
  <si>
    <t>https://listado.mercadolibre.com.ar/_CustId_135668396?item_id=MLA758628502&amp;category_id=MLA413757&amp;seller_id=135668396&amp;client=recoview-selleritems&amp;recos_listing=true</t>
  </si>
  <si>
    <t>reles modulo de 4</t>
  </si>
  <si>
    <t>mio</t>
  </si>
  <si>
    <t>fuente de alimentacion</t>
  </si>
  <si>
    <t>Kit 120 Cables 20cm Protoboard Arduino M-m + M-h + H-h Kit22</t>
  </si>
  <si>
    <t>https://listado.mercadolibre.com.ar/_CustId_158752154?item_id=MLA1262147968&amp;category_id=MLA5848&amp;seller_id=158752154&amp;client=recoview-selleritems&amp;recos_listing=true</t>
  </si>
  <si>
    <t>total compra 3</t>
  </si>
  <si>
    <t>en rafaela compra 3</t>
  </si>
  <si>
    <t>electrovalvula</t>
  </si>
  <si>
    <t>gastos envio</t>
  </si>
  <si>
    <t xml:space="preserve">precio total </t>
  </si>
  <si>
    <t>chiabbo</t>
  </si>
  <si>
    <t>palomeque</t>
  </si>
  <si>
    <t>diaz</t>
  </si>
  <si>
    <t>yo</t>
  </si>
  <si>
    <t>pagos</t>
  </si>
  <si>
    <t>total compra 4</t>
  </si>
  <si>
    <t>en rafaela compra 4</t>
  </si>
  <si>
    <t>6m cable</t>
  </si>
  <si>
    <t>cargador 5v 3a</t>
  </si>
  <si>
    <t>1Us=391pesos</t>
  </si>
  <si>
    <t>128Us</t>
  </si>
  <si>
    <t>256Us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</si>
</sst>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8" formatCode="&quot;$&quot;\ #,##0.00;[Red]\-&quot;$&quot;\ #,##0.00"/>
  </numFmts>
  <fonts count="7" x14ac:knownFonts="1">
    <font>
      <sz val="11"/>
      <color theme="1"/>
      <name val="Calibri"/>
      <family val="2"/>
      <scheme val="minor"/>
    </font>
    <font>
      <sz val="11"/>
      <color rgb="FF76933C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4" fillId="8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/>
    <xf numFmtId="0" fontId="0" fillId="3" borderId="6" xfId="0" applyFill="1" applyBorder="1"/>
    <xf numFmtId="0" fontId="0" fillId="5" borderId="3" xfId="0" applyFill="1" applyBorder="1"/>
    <xf numFmtId="0" fontId="0" fillId="5" borderId="6" xfId="0" applyFill="1" applyBorder="1"/>
    <xf numFmtId="0" fontId="0" fillId="9" borderId="3" xfId="0" applyFill="1" applyBorder="1"/>
    <xf numFmtId="0" fontId="0" fillId="9" borderId="6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2" fillId="6" borderId="1" xfId="1" applyFill="1" applyBorder="1" applyAlignment="1">
      <alignment horizontal="left"/>
    </xf>
    <xf numFmtId="0" fontId="2" fillId="0" borderId="1" xfId="1" applyBorder="1" applyAlignment="1">
      <alignment horizontal="left"/>
    </xf>
    <xf numFmtId="0" fontId="0" fillId="0" borderId="0" xfId="0" applyAlignment="1">
      <alignment horizontal="left"/>
    </xf>
    <xf numFmtId="0" fontId="2" fillId="4" borderId="1" xfId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4" fillId="8" borderId="8" xfId="0" applyFont="1" applyFill="1" applyBorder="1"/>
    <xf numFmtId="0" fontId="4" fillId="8" borderId="9" xfId="0" applyFont="1" applyFill="1" applyBorder="1"/>
    <xf numFmtId="0" fontId="4" fillId="8" borderId="6" xfId="0" applyFont="1" applyFill="1" applyBorder="1"/>
    <xf numFmtId="0" fontId="4" fillId="8" borderId="2" xfId="0" applyFont="1" applyFill="1" applyBorder="1"/>
    <xf numFmtId="0" fontId="4" fillId="8" borderId="7" xfId="0" applyFont="1" applyFill="1" applyBorder="1"/>
    <xf numFmtId="0" fontId="4" fillId="2" borderId="3" xfId="0" applyFont="1" applyFill="1" applyBorder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7" fontId="0" fillId="0" borderId="10" xfId="0" applyNumberFormat="1" applyBorder="1" applyAlignment="1">
      <alignment horizontal="center"/>
    </xf>
    <xf numFmtId="17" fontId="0" fillId="0" borderId="11" xfId="0" applyNumberFormat="1" applyBorder="1" applyAlignment="1">
      <alignment horizontal="center"/>
    </xf>
    <xf numFmtId="17" fontId="0" fillId="0" borderId="12" xfId="0" applyNumberForma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AB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stado.mercadolibre.com.ar/_CustId_78474820?item_id=MLA640637522&amp;category_id=MLA380663&amp;seller_id=78474820&amp;client=recoview-selleritems&amp;recos_listing=true" TargetMode="External"/><Relationship Id="rId2" Type="http://schemas.openxmlformats.org/officeDocument/2006/relationships/hyperlink" Target="https://listado.mercadolibre.com.ar/_CustId_135668396?item_id=MLA758628502&amp;category_id=MLA413757&amp;seller_id=135668396&amp;client=recoview-selleritems&amp;recos_listing=true" TargetMode="External"/><Relationship Id="rId1" Type="http://schemas.openxmlformats.org/officeDocument/2006/relationships/hyperlink" Target="https://listado.mercadolibre.com.ar/_CustId_74228560?item_id=MLA625082810&amp;category_id=MLA372999&amp;seller_id=74228560&amp;client=recoview-selleritems&amp;recos_listing=tru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listado.mercadolibre.com.ar/_CustId_158752154?item_id=MLA1262147968&amp;category_id=MLA5848&amp;seller_id=158752154&amp;client=recoview-selleritems&amp;recos_listing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38B71-89BF-45DD-930C-E49BDC79EB65}">
  <dimension ref="A1:M48"/>
  <sheetViews>
    <sheetView tabSelected="1" topLeftCell="A19" workbookViewId="0">
      <selection activeCell="K37" sqref="K37"/>
    </sheetView>
  </sheetViews>
  <sheetFormatPr baseColWidth="10" defaultRowHeight="15" x14ac:dyDescent="0.25"/>
  <cols>
    <col min="1" max="1" width="19.5703125" customWidth="1"/>
    <col min="2" max="2" width="12" customWidth="1"/>
    <col min="3" max="3" width="24.28515625" customWidth="1"/>
    <col min="4" max="4" width="25.42578125" customWidth="1"/>
    <col min="5" max="5" width="15.85546875" customWidth="1"/>
    <col min="6" max="6" width="17" customWidth="1"/>
    <col min="7" max="7" width="13.140625" customWidth="1"/>
    <col min="8" max="8" width="18" customWidth="1"/>
    <col min="9" max="9" width="17.28515625" customWidth="1"/>
    <col min="10" max="10" width="15.7109375" customWidth="1"/>
    <col min="11" max="11" width="16.28515625" customWidth="1"/>
    <col min="12" max="12" width="15" customWidth="1"/>
    <col min="13" max="13" width="9" customWidth="1"/>
    <col min="14" max="14" width="22.42578125" customWidth="1"/>
    <col min="15" max="15" width="22.5703125" customWidth="1"/>
  </cols>
  <sheetData>
    <row r="1" spans="1:9" x14ac:dyDescent="0.25">
      <c r="A1" s="1" t="s">
        <v>47</v>
      </c>
      <c r="B1" s="11" t="s">
        <v>0</v>
      </c>
      <c r="C1" s="26" t="s">
        <v>14</v>
      </c>
      <c r="D1" s="25" t="s">
        <v>60</v>
      </c>
      <c r="E1" s="39" t="s">
        <v>22</v>
      </c>
      <c r="F1" s="4" t="s">
        <v>60</v>
      </c>
      <c r="G1" s="41" t="s">
        <v>23</v>
      </c>
      <c r="H1" s="25" t="s">
        <v>60</v>
      </c>
    </row>
    <row r="2" spans="1:9" x14ac:dyDescent="0.25">
      <c r="A2" s="1" t="s">
        <v>1</v>
      </c>
      <c r="B2" s="11">
        <v>1</v>
      </c>
      <c r="C2" s="26">
        <v>8735.23</v>
      </c>
      <c r="D2" s="25">
        <f>PRODUCT(B2:C2)</f>
        <v>8735.23</v>
      </c>
      <c r="E2" s="4"/>
      <c r="F2" s="4"/>
      <c r="G2" s="25"/>
      <c r="H2" s="25"/>
    </row>
    <row r="3" spans="1:9" x14ac:dyDescent="0.25">
      <c r="A3" s="1" t="s">
        <v>2</v>
      </c>
      <c r="B3" s="11">
        <v>3</v>
      </c>
      <c r="C3" s="26"/>
      <c r="D3" s="25"/>
      <c r="E3" s="4">
        <v>642</v>
      </c>
      <c r="F3" s="4">
        <f>PRODUCT(E3,B3)</f>
        <v>1926</v>
      </c>
      <c r="G3" s="25"/>
      <c r="H3" s="25"/>
    </row>
    <row r="4" spans="1:9" x14ac:dyDescent="0.25">
      <c r="A4" s="1" t="s">
        <v>3</v>
      </c>
      <c r="B4" s="11">
        <v>1</v>
      </c>
      <c r="C4" s="26"/>
      <c r="D4" s="25"/>
      <c r="E4" s="4"/>
      <c r="F4" s="4"/>
      <c r="G4" s="25"/>
      <c r="H4" s="25"/>
    </row>
    <row r="5" spans="1:9" x14ac:dyDescent="0.25">
      <c r="A5" s="1" t="s">
        <v>4</v>
      </c>
      <c r="B5" s="11">
        <v>1</v>
      </c>
      <c r="C5" s="26"/>
      <c r="D5" s="25"/>
      <c r="E5" s="4">
        <v>1614</v>
      </c>
      <c r="F5" s="4">
        <f>PRODUCT(E5,B5)</f>
        <v>1614</v>
      </c>
      <c r="G5" s="25">
        <v>4700</v>
      </c>
      <c r="H5" s="25">
        <f>PRODUCT(G5,B5)</f>
        <v>4700</v>
      </c>
    </row>
    <row r="6" spans="1:9" x14ac:dyDescent="0.25">
      <c r="A6" s="1" t="s">
        <v>21</v>
      </c>
      <c r="B6" s="11">
        <v>1</v>
      </c>
      <c r="C6" s="26">
        <v>149.07</v>
      </c>
      <c r="D6" s="25">
        <f>PRODUCT(B6:C6)</f>
        <v>149.07</v>
      </c>
      <c r="E6" s="4"/>
      <c r="F6" s="4"/>
      <c r="G6" s="25"/>
      <c r="H6" s="25"/>
    </row>
    <row r="7" spans="1:9" x14ac:dyDescent="0.25">
      <c r="A7" s="1" t="s">
        <v>5</v>
      </c>
      <c r="B7" s="11">
        <v>1</v>
      </c>
      <c r="C7" s="26"/>
      <c r="D7" s="25"/>
      <c r="E7" s="4">
        <v>1600</v>
      </c>
      <c r="F7" s="4"/>
      <c r="G7" s="25">
        <v>1600</v>
      </c>
      <c r="H7" s="25">
        <f>PRODUCT(G7,B7)</f>
        <v>1600</v>
      </c>
    </row>
    <row r="8" spans="1:9" x14ac:dyDescent="0.25">
      <c r="A8" s="1" t="s">
        <v>6</v>
      </c>
      <c r="B8" s="11">
        <v>2</v>
      </c>
      <c r="C8" s="26"/>
      <c r="D8" s="25"/>
      <c r="E8" s="4"/>
      <c r="F8" s="4"/>
      <c r="G8" s="25"/>
      <c r="H8" s="25"/>
      <c r="I8" s="40"/>
    </row>
    <row r="9" spans="1:9" x14ac:dyDescent="0.25">
      <c r="A9" s="1" t="s">
        <v>20</v>
      </c>
      <c r="B9" s="11">
        <v>1</v>
      </c>
      <c r="C9" s="26">
        <v>272.10000000000002</v>
      </c>
      <c r="D9" s="25">
        <f>PRODUCT(B9:C9)</f>
        <v>272.10000000000002</v>
      </c>
      <c r="E9" s="4"/>
      <c r="F9" s="4"/>
      <c r="G9" s="25">
        <v>576</v>
      </c>
      <c r="H9" s="25">
        <f>PRODUCT(G9,B9)</f>
        <v>576</v>
      </c>
    </row>
    <row r="10" spans="1:9" x14ac:dyDescent="0.25">
      <c r="A10" s="1" t="s">
        <v>17</v>
      </c>
      <c r="B10" s="11">
        <v>4</v>
      </c>
      <c r="C10" s="26"/>
      <c r="D10" s="25"/>
      <c r="E10" s="4"/>
      <c r="F10" s="4"/>
      <c r="G10" s="25"/>
      <c r="H10" s="25"/>
    </row>
    <row r="11" spans="1:9" x14ac:dyDescent="0.25">
      <c r="A11" s="1" t="s">
        <v>16</v>
      </c>
      <c r="B11" s="11">
        <v>2</v>
      </c>
      <c r="C11" s="27"/>
      <c r="D11" s="25"/>
      <c r="E11" s="4"/>
      <c r="F11" s="4"/>
      <c r="G11" s="25"/>
      <c r="H11" s="25"/>
    </row>
    <row r="12" spans="1:9" x14ac:dyDescent="0.25">
      <c r="A12" s="1" t="s">
        <v>18</v>
      </c>
      <c r="B12" s="11">
        <v>4</v>
      </c>
      <c r="C12" s="26"/>
      <c r="D12" s="25"/>
      <c r="E12" s="33">
        <v>855.79</v>
      </c>
      <c r="F12" s="4">
        <f>PRODUCT(E12,B12)</f>
        <v>3423.16</v>
      </c>
      <c r="G12" s="25">
        <v>1563</v>
      </c>
      <c r="H12" s="25">
        <f>PRODUCT(G12,B12)</f>
        <v>6252</v>
      </c>
    </row>
    <row r="13" spans="1:9" x14ac:dyDescent="0.25">
      <c r="A13" s="1" t="s">
        <v>19</v>
      </c>
      <c r="B13" s="11">
        <v>2</v>
      </c>
      <c r="C13" s="27"/>
      <c r="D13" s="25"/>
      <c r="E13" s="4">
        <v>2120</v>
      </c>
      <c r="F13" s="4">
        <f>PRODUCT(E13,B13)</f>
        <v>4240</v>
      </c>
      <c r="G13" s="25">
        <v>3000</v>
      </c>
      <c r="H13" s="25">
        <f>PRODUCT(G13,B13)</f>
        <v>6000</v>
      </c>
    </row>
    <row r="14" spans="1:9" x14ac:dyDescent="0.25">
      <c r="A14" s="1"/>
      <c r="B14" s="11"/>
      <c r="C14" s="26"/>
      <c r="D14" s="28">
        <f>SUM(D2:D12)</f>
        <v>9156.4</v>
      </c>
      <c r="E14" s="4"/>
      <c r="F14" s="29">
        <f>SUM(F2:F13)</f>
        <v>11203.16</v>
      </c>
      <c r="G14" s="25"/>
      <c r="H14" s="28">
        <f>SUM(H2:H13)</f>
        <v>19128</v>
      </c>
    </row>
    <row r="15" spans="1:9" x14ac:dyDescent="0.25">
      <c r="B15" s="12"/>
      <c r="C15" s="12"/>
      <c r="D15" s="3"/>
      <c r="E15" s="3"/>
    </row>
    <row r="16" spans="1:9" x14ac:dyDescent="0.25">
      <c r="A16" s="1" t="s">
        <v>28</v>
      </c>
      <c r="B16" s="11" t="s">
        <v>0</v>
      </c>
      <c r="C16" s="11" t="s">
        <v>33</v>
      </c>
      <c r="D16" s="4" t="s">
        <v>34</v>
      </c>
      <c r="E16" s="3"/>
      <c r="G16" s="2" t="s">
        <v>52</v>
      </c>
    </row>
    <row r="17" spans="1:13" x14ac:dyDescent="0.25">
      <c r="A17" s="1" t="s">
        <v>29</v>
      </c>
      <c r="B17" s="11">
        <v>1</v>
      </c>
      <c r="C17" s="11">
        <v>400</v>
      </c>
      <c r="D17" s="4">
        <f>PRODUCT(B17:C17)</f>
        <v>400</v>
      </c>
      <c r="E17" s="3"/>
    </row>
    <row r="18" spans="1:13" x14ac:dyDescent="0.25">
      <c r="A18" s="1" t="s">
        <v>30</v>
      </c>
      <c r="B18" s="11">
        <v>1</v>
      </c>
      <c r="C18" s="11">
        <v>700</v>
      </c>
      <c r="D18" s="4">
        <f>PRODUCT(B18:C18)</f>
        <v>700</v>
      </c>
      <c r="E18" s="3"/>
    </row>
    <row r="19" spans="1:13" x14ac:dyDescent="0.25">
      <c r="A19" s="1" t="s">
        <v>32</v>
      </c>
      <c r="B19" s="11">
        <v>2</v>
      </c>
      <c r="C19" s="11">
        <v>2500</v>
      </c>
      <c r="D19" s="4">
        <f>PRODUCT(B19:C19)</f>
        <v>5000</v>
      </c>
      <c r="E19" s="3"/>
    </row>
    <row r="20" spans="1:13" x14ac:dyDescent="0.25">
      <c r="A20" s="1" t="s">
        <v>27</v>
      </c>
      <c r="B20" s="11"/>
      <c r="C20" s="11"/>
      <c r="D20" s="29">
        <f>SUM(D17,D18,D19)</f>
        <v>6100</v>
      </c>
      <c r="E20" s="3"/>
    </row>
    <row r="21" spans="1:13" x14ac:dyDescent="0.25">
      <c r="B21" s="12"/>
      <c r="C21" s="12"/>
      <c r="D21" s="3"/>
      <c r="E21" s="3"/>
    </row>
    <row r="22" spans="1:13" ht="22.5" customHeight="1" x14ac:dyDescent="0.25">
      <c r="A22" s="11" t="s">
        <v>36</v>
      </c>
      <c r="B22" s="11" t="s">
        <v>0</v>
      </c>
      <c r="C22" s="11" t="s">
        <v>33</v>
      </c>
      <c r="D22" s="4" t="s">
        <v>39</v>
      </c>
      <c r="E22" s="3"/>
      <c r="F22" s="37" t="s">
        <v>48</v>
      </c>
      <c r="G22" s="4" t="s">
        <v>0</v>
      </c>
      <c r="H22" s="38" t="s">
        <v>50</v>
      </c>
      <c r="I22" s="42" t="s">
        <v>15</v>
      </c>
      <c r="J22" s="39" t="s">
        <v>55</v>
      </c>
      <c r="K22" s="4" t="s">
        <v>39</v>
      </c>
    </row>
    <row r="23" spans="1:13" x14ac:dyDescent="0.25">
      <c r="A23" s="1" t="s">
        <v>31</v>
      </c>
      <c r="B23" s="11">
        <v>3</v>
      </c>
      <c r="C23" s="11">
        <v>532</v>
      </c>
      <c r="D23" s="4">
        <f>PRODUCT(B23:C23)</f>
        <v>1596</v>
      </c>
      <c r="E23" s="3"/>
      <c r="F23" s="37" t="s">
        <v>51</v>
      </c>
      <c r="G23" s="4">
        <v>2</v>
      </c>
      <c r="H23" s="4">
        <v>2145</v>
      </c>
      <c r="I23" s="4">
        <f>PRODUCT(G23:H23)</f>
        <v>4290</v>
      </c>
      <c r="J23" s="4"/>
      <c r="K23" s="4"/>
    </row>
    <row r="24" spans="1:13" x14ac:dyDescent="0.25">
      <c r="A24" s="1" t="s">
        <v>38</v>
      </c>
      <c r="B24" s="11">
        <v>1</v>
      </c>
      <c r="C24" s="11">
        <v>2100</v>
      </c>
      <c r="D24" s="4">
        <f>PRODUCT(B24:C24)</f>
        <v>2100</v>
      </c>
      <c r="E24" s="3"/>
      <c r="F24" s="37" t="s">
        <v>49</v>
      </c>
      <c r="G24" s="4">
        <v>1</v>
      </c>
      <c r="H24" s="36">
        <v>13565</v>
      </c>
      <c r="I24" s="4">
        <f>PRODUCT(G24:H24)</f>
        <v>13565</v>
      </c>
      <c r="J24" s="4"/>
      <c r="K24" s="4"/>
    </row>
    <row r="25" spans="1:13" x14ac:dyDescent="0.25">
      <c r="A25" s="1" t="s">
        <v>40</v>
      </c>
      <c r="B25" s="11">
        <v>5</v>
      </c>
      <c r="C25" s="11">
        <v>180</v>
      </c>
      <c r="D25" s="4">
        <f>PRODUCT(B25:C25)</f>
        <v>900</v>
      </c>
      <c r="E25" s="3"/>
      <c r="F25" s="37" t="s">
        <v>54</v>
      </c>
      <c r="G25" s="4">
        <v>1</v>
      </c>
      <c r="H25" s="4">
        <v>2694</v>
      </c>
      <c r="I25" s="4">
        <f>PRODUCT(G25:H25)</f>
        <v>2694</v>
      </c>
      <c r="J25" s="4"/>
      <c r="K25" s="4"/>
    </row>
    <row r="26" spans="1:13" x14ac:dyDescent="0.25">
      <c r="A26" s="1" t="s">
        <v>41</v>
      </c>
      <c r="B26" s="11">
        <v>4</v>
      </c>
      <c r="C26" s="11">
        <v>80</v>
      </c>
      <c r="D26" s="4">
        <f>PRODUCT(B26:C26)</f>
        <v>320</v>
      </c>
      <c r="E26" s="3"/>
      <c r="F26" s="37" t="s">
        <v>53</v>
      </c>
      <c r="G26" s="4">
        <v>1</v>
      </c>
      <c r="H26" s="4"/>
      <c r="I26" s="4"/>
      <c r="J26" s="4">
        <v>1380</v>
      </c>
      <c r="K26" s="4">
        <f>PRODUCT(G26,J26)</f>
        <v>1380</v>
      </c>
    </row>
    <row r="27" spans="1:13" x14ac:dyDescent="0.25">
      <c r="A27" s="1" t="s">
        <v>42</v>
      </c>
      <c r="B27" s="11">
        <v>5</v>
      </c>
      <c r="C27" s="11">
        <v>20</v>
      </c>
      <c r="D27" s="4">
        <f>PRODUCT(B27:C27)</f>
        <v>100</v>
      </c>
      <c r="E27" s="3"/>
      <c r="F27" s="37" t="s">
        <v>59</v>
      </c>
      <c r="G27" s="4">
        <v>1</v>
      </c>
      <c r="H27" s="4">
        <v>0</v>
      </c>
      <c r="I27" s="4"/>
      <c r="J27" s="4">
        <v>1580</v>
      </c>
      <c r="K27" s="4">
        <f>PRODUCT(G27,J27)</f>
        <v>1580</v>
      </c>
    </row>
    <row r="28" spans="1:13" x14ac:dyDescent="0.25">
      <c r="A28" s="1" t="s">
        <v>27</v>
      </c>
      <c r="B28" s="11"/>
      <c r="C28" s="11"/>
      <c r="D28" s="30">
        <f>SUM(D25,D26,D27,D24,D23)</f>
        <v>5016</v>
      </c>
      <c r="E28" s="3"/>
      <c r="F28" s="37" t="s">
        <v>27</v>
      </c>
      <c r="G28" s="4"/>
      <c r="H28" s="4"/>
      <c r="I28" s="31">
        <f>SUM(I24,I25,I26,I23,I22)</f>
        <v>20549</v>
      </c>
      <c r="J28" s="4"/>
      <c r="K28" s="31">
        <f>SUM(K24,K25,K26,K23,K22,K27)</f>
        <v>2960</v>
      </c>
    </row>
    <row r="29" spans="1:13" x14ac:dyDescent="0.25">
      <c r="B29" s="12"/>
      <c r="C29" s="12"/>
      <c r="D29" s="3"/>
      <c r="E29" s="3"/>
    </row>
    <row r="30" spans="1:13" x14ac:dyDescent="0.25">
      <c r="A30" s="1" t="s">
        <v>57</v>
      </c>
      <c r="B30" s="11" t="s">
        <v>0</v>
      </c>
      <c r="C30" s="11" t="s">
        <v>33</v>
      </c>
      <c r="D30" s="4" t="s">
        <v>39</v>
      </c>
      <c r="E30" s="3"/>
      <c r="H30" s="55" t="s">
        <v>65</v>
      </c>
      <c r="I30" s="56"/>
      <c r="J30" s="56"/>
      <c r="K30" s="57"/>
      <c r="L30" s="1"/>
      <c r="M30" s="11">
        <f>SUM(I31:K33)</f>
        <v>29981</v>
      </c>
    </row>
    <row r="31" spans="1:13" x14ac:dyDescent="0.25">
      <c r="A31" s="1" t="s">
        <v>58</v>
      </c>
      <c r="B31" s="11">
        <v>1</v>
      </c>
      <c r="C31" s="11">
        <v>4800</v>
      </c>
      <c r="D31" s="4">
        <f>PRODUCT(B31:C31)</f>
        <v>4800</v>
      </c>
      <c r="E31" s="3"/>
      <c r="H31" s="1" t="s">
        <v>61</v>
      </c>
      <c r="I31" s="1">
        <v>4325</v>
      </c>
      <c r="J31" s="1">
        <v>8331</v>
      </c>
      <c r="K31" s="1">
        <v>0</v>
      </c>
      <c r="L31" s="11">
        <f>SUM(I31:K31)</f>
        <v>12656</v>
      </c>
      <c r="M31" s="1"/>
    </row>
    <row r="32" spans="1:13" x14ac:dyDescent="0.25">
      <c r="A32" s="1" t="s">
        <v>27</v>
      </c>
      <c r="B32" s="11"/>
      <c r="C32" s="11"/>
      <c r="D32" s="31">
        <f>SUM(D31)</f>
        <v>4800</v>
      </c>
      <c r="E32" s="3"/>
      <c r="H32" s="1" t="s">
        <v>62</v>
      </c>
      <c r="I32" s="1">
        <v>4325</v>
      </c>
      <c r="J32" s="1">
        <v>0</v>
      </c>
      <c r="K32" s="1">
        <v>0</v>
      </c>
      <c r="L32" s="11">
        <f>SUM(I32:K32)</f>
        <v>4325</v>
      </c>
      <c r="M32" s="1"/>
    </row>
    <row r="33" spans="1:13" x14ac:dyDescent="0.25">
      <c r="A33" s="3"/>
      <c r="B33" s="3"/>
      <c r="C33" s="3"/>
      <c r="D33" s="3"/>
      <c r="E33" s="3"/>
      <c r="H33" s="1" t="s">
        <v>63</v>
      </c>
      <c r="I33" s="1">
        <v>4325</v>
      </c>
      <c r="J33" s="1">
        <v>8675</v>
      </c>
      <c r="K33" s="1">
        <v>0</v>
      </c>
      <c r="L33" s="11">
        <f>SUM(I33:K33)</f>
        <v>13000</v>
      </c>
      <c r="M33" s="1"/>
    </row>
    <row r="34" spans="1:13" x14ac:dyDescent="0.25">
      <c r="A34" s="1" t="s">
        <v>67</v>
      </c>
      <c r="B34" s="11" t="s">
        <v>0</v>
      </c>
      <c r="C34" s="11" t="s">
        <v>33</v>
      </c>
      <c r="D34" s="4" t="s">
        <v>39</v>
      </c>
      <c r="E34" s="3"/>
      <c r="H34" s="1" t="s">
        <v>64</v>
      </c>
      <c r="I34" s="11">
        <f>B39-M30</f>
        <v>22047.160000000003</v>
      </c>
      <c r="J34" s="1"/>
      <c r="K34" s="1"/>
      <c r="L34" s="1"/>
      <c r="M34" s="1"/>
    </row>
    <row r="35" spans="1:13" x14ac:dyDescent="0.25">
      <c r="A35" s="1" t="s">
        <v>68</v>
      </c>
      <c r="B35" s="11">
        <v>1</v>
      </c>
      <c r="C35" s="11">
        <v>600</v>
      </c>
      <c r="D35" s="4">
        <f>PRODUCT(B35:C35)</f>
        <v>600</v>
      </c>
      <c r="E35" s="3"/>
    </row>
    <row r="36" spans="1:13" x14ac:dyDescent="0.25">
      <c r="A36" s="1" t="s">
        <v>69</v>
      </c>
      <c r="B36" s="11">
        <v>1</v>
      </c>
      <c r="C36" s="11">
        <v>800</v>
      </c>
      <c r="D36" s="4">
        <f>PRODUCT(B36:C36)</f>
        <v>800</v>
      </c>
      <c r="E36" s="3"/>
    </row>
    <row r="37" spans="1:13" x14ac:dyDescent="0.25">
      <c r="A37" s="1" t="s">
        <v>27</v>
      </c>
      <c r="B37" s="11"/>
      <c r="C37" s="11"/>
      <c r="D37" s="54">
        <f>SUM(D35,D36)</f>
        <v>1400</v>
      </c>
      <c r="E37" s="3"/>
    </row>
    <row r="39" spans="1:13" x14ac:dyDescent="0.25">
      <c r="A39" s="1" t="s">
        <v>27</v>
      </c>
      <c r="B39" s="11">
        <f>SUM(D39,F39,H39,J39)</f>
        <v>52028.160000000003</v>
      </c>
      <c r="C39" s="11" t="s">
        <v>37</v>
      </c>
      <c r="D39" s="32">
        <f>SUM(D20,F14)</f>
        <v>17303.16</v>
      </c>
      <c r="E39" s="34" t="s">
        <v>43</v>
      </c>
      <c r="F39" s="35">
        <f>SUM(D28)</f>
        <v>5016</v>
      </c>
      <c r="G39" s="4" t="s">
        <v>56</v>
      </c>
      <c r="H39" s="31">
        <f>SUM(I28,K28,D32)</f>
        <v>28309</v>
      </c>
      <c r="I39" s="1" t="s">
        <v>66</v>
      </c>
      <c r="J39" s="54">
        <f>SUM(D37)</f>
        <v>1400</v>
      </c>
    </row>
    <row r="40" spans="1:13" x14ac:dyDescent="0.25">
      <c r="A40" s="1" t="s">
        <v>35</v>
      </c>
      <c r="B40" s="11">
        <f>QUOTIENT(B39,4)</f>
        <v>13007</v>
      </c>
      <c r="C40" s="11"/>
      <c r="D40" s="32">
        <f>QUOTIENT(D39,4)</f>
        <v>4325</v>
      </c>
      <c r="E40" s="34"/>
      <c r="F40" s="35">
        <f>QUOTIENT(F39,4)</f>
        <v>1254</v>
      </c>
      <c r="G40" s="4"/>
      <c r="H40" s="31">
        <f>QUOTIENT(H39,4)</f>
        <v>7077</v>
      </c>
      <c r="I40" s="1"/>
      <c r="J40" s="54">
        <f>QUOTIENT(J39,4)</f>
        <v>350</v>
      </c>
    </row>
    <row r="42" spans="1:13" x14ac:dyDescent="0.25">
      <c r="A42" s="58">
        <v>44866</v>
      </c>
      <c r="B42" s="59"/>
      <c r="C42" s="59"/>
      <c r="D42" s="60"/>
      <c r="E42" s="58">
        <v>44896</v>
      </c>
      <c r="F42" s="59"/>
      <c r="G42" s="59"/>
      <c r="H42" s="60"/>
      <c r="I42" s="58">
        <v>44958</v>
      </c>
      <c r="J42" s="59"/>
      <c r="K42" s="59"/>
      <c r="L42" s="60"/>
    </row>
    <row r="43" spans="1:13" x14ac:dyDescent="0.25">
      <c r="A43" s="5" t="s">
        <v>7</v>
      </c>
      <c r="B43" s="13" t="s">
        <v>9</v>
      </c>
      <c r="C43" s="13" t="s">
        <v>11</v>
      </c>
      <c r="D43" s="15" t="s">
        <v>13</v>
      </c>
      <c r="E43" s="48" t="s">
        <v>7</v>
      </c>
      <c r="F43" s="49" t="s">
        <v>9</v>
      </c>
      <c r="G43" s="49" t="s">
        <v>25</v>
      </c>
      <c r="H43" s="50" t="s">
        <v>24</v>
      </c>
      <c r="I43" s="7" t="s">
        <v>7</v>
      </c>
      <c r="J43" s="17" t="s">
        <v>9</v>
      </c>
      <c r="K43" s="17" t="s">
        <v>45</v>
      </c>
      <c r="L43" s="18" t="s">
        <v>44</v>
      </c>
    </row>
    <row r="44" spans="1:13" x14ac:dyDescent="0.25">
      <c r="A44" s="6" t="s">
        <v>8</v>
      </c>
      <c r="B44" s="14" t="s">
        <v>10</v>
      </c>
      <c r="C44" s="14" t="s">
        <v>12</v>
      </c>
      <c r="D44" s="16" t="s">
        <v>13</v>
      </c>
      <c r="E44" s="51" t="s">
        <v>8</v>
      </c>
      <c r="F44" s="52" t="s">
        <v>10</v>
      </c>
      <c r="G44" s="52" t="s">
        <v>26</v>
      </c>
      <c r="H44" s="53" t="s">
        <v>24</v>
      </c>
      <c r="I44" s="8" t="s">
        <v>8</v>
      </c>
      <c r="J44" s="19" t="s">
        <v>10</v>
      </c>
      <c r="K44" s="19" t="s">
        <v>46</v>
      </c>
      <c r="L44" s="20" t="s">
        <v>44</v>
      </c>
    </row>
    <row r="46" spans="1:13" x14ac:dyDescent="0.25">
      <c r="A46" s="58">
        <v>44986</v>
      </c>
      <c r="B46" s="59"/>
      <c r="C46" s="59"/>
      <c r="D46" s="60"/>
      <c r="E46" s="58">
        <v>44986</v>
      </c>
      <c r="F46" s="59"/>
      <c r="G46" s="59"/>
      <c r="H46" s="60"/>
    </row>
    <row r="47" spans="1:13" x14ac:dyDescent="0.25">
      <c r="A47" s="9" t="s">
        <v>7</v>
      </c>
      <c r="B47" s="21" t="s">
        <v>9</v>
      </c>
      <c r="C47" s="21" t="s">
        <v>45</v>
      </c>
      <c r="D47" s="22" t="s">
        <v>44</v>
      </c>
      <c r="E47" s="43" t="s">
        <v>7</v>
      </c>
      <c r="F47" s="2" t="s">
        <v>9</v>
      </c>
      <c r="G47" s="2" t="s">
        <v>71</v>
      </c>
      <c r="H47" s="44" t="s">
        <v>70</v>
      </c>
    </row>
    <row r="48" spans="1:13" x14ac:dyDescent="0.25">
      <c r="A48" s="10" t="s">
        <v>8</v>
      </c>
      <c r="B48" s="23" t="s">
        <v>10</v>
      </c>
      <c r="C48" s="23" t="s">
        <v>46</v>
      </c>
      <c r="D48" s="24" t="s">
        <v>44</v>
      </c>
      <c r="E48" s="45" t="s">
        <v>8</v>
      </c>
      <c r="F48" s="46" t="s">
        <v>10</v>
      </c>
      <c r="G48" s="46" t="s">
        <v>72</v>
      </c>
      <c r="H48" s="47" t="s">
        <v>70</v>
      </c>
    </row>
  </sheetData>
  <mergeCells count="6">
    <mergeCell ref="H30:K30"/>
    <mergeCell ref="A42:D42"/>
    <mergeCell ref="E42:H42"/>
    <mergeCell ref="I42:L42"/>
    <mergeCell ref="E46:H46"/>
    <mergeCell ref="A46:D46"/>
  </mergeCells>
  <hyperlinks>
    <hyperlink ref="E1" r:id="rId1" xr:uid="{79FC5012-A513-4AE3-B0B2-97D684717994}"/>
    <hyperlink ref="H22" r:id="rId2" xr:uid="{DACF0EF7-893C-402F-9B67-B0E7F92977EC}"/>
    <hyperlink ref="G1" r:id="rId3" xr:uid="{E4D8F6C2-E915-4876-9FD9-4209F4035F02}"/>
    <hyperlink ref="J22" r:id="rId4" xr:uid="{6DE52742-E418-449D-AA78-4537D1591173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2022-11-24T23:07:03Z</dcterms:created>
  <dcterms:modified xsi:type="dcterms:W3CDTF">2023-03-30T13:56:34Z</dcterms:modified>
</cp:coreProperties>
</file>