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600" windowHeight="9975" activeTab="1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Sheet1!$A$2:$Q$20</definedName>
    <definedName name="_xlnm.Criteria" localSheetId="0">Sheet1!$B$27:$Q$28</definedName>
    <definedName name="_xlnm.Extract" localSheetId="0">Sheet1!$B$29:$Q$29</definedName>
  </definedNames>
  <calcPr calcId="124519"/>
</workbook>
</file>

<file path=xl/calcChain.xml><?xml version="1.0" encoding="utf-8"?>
<calcChain xmlns="http://schemas.openxmlformats.org/spreadsheetml/2006/main">
  <c r="E62" i="1"/>
  <c r="E63"/>
  <c r="E64"/>
  <c r="E65"/>
  <c r="E66"/>
  <c r="E67"/>
  <c r="E68"/>
  <c r="E69"/>
  <c r="E70"/>
  <c r="E71"/>
  <c r="E72"/>
  <c r="E73"/>
  <c r="E74"/>
  <c r="E75"/>
  <c r="E76"/>
  <c r="E77"/>
  <c r="E78"/>
  <c r="E61"/>
  <c r="I53"/>
  <c r="V51"/>
  <c r="U51"/>
  <c r="T51"/>
  <c r="S51"/>
  <c r="R51"/>
  <c r="Q51"/>
  <c r="P51"/>
  <c r="O51"/>
  <c r="N51"/>
  <c r="M51"/>
  <c r="L51"/>
  <c r="K51"/>
  <c r="J51"/>
  <c r="I51"/>
  <c r="H51"/>
  <c r="G51"/>
  <c r="F51"/>
  <c r="E51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V45"/>
  <c r="V52" s="1"/>
  <c r="U45"/>
  <c r="U52" s="1"/>
  <c r="T45"/>
  <c r="T46" s="1"/>
  <c r="S45"/>
  <c r="S49" s="1"/>
  <c r="S53" s="1"/>
  <c r="R45"/>
  <c r="R52" s="1"/>
  <c r="Q45"/>
  <c r="Q52" s="1"/>
  <c r="P45"/>
  <c r="P46" s="1"/>
  <c r="O45"/>
  <c r="O49" s="1"/>
  <c r="O53" s="1"/>
  <c r="N45"/>
  <c r="N52" s="1"/>
  <c r="M45"/>
  <c r="M52" s="1"/>
  <c r="L45"/>
  <c r="L46" s="1"/>
  <c r="K45"/>
  <c r="K49" s="1"/>
  <c r="K53" s="1"/>
  <c r="J45"/>
  <c r="J52" s="1"/>
  <c r="I45"/>
  <c r="I52" s="1"/>
  <c r="H45"/>
  <c r="H46" s="1"/>
  <c r="G45"/>
  <c r="G49" s="1"/>
  <c r="G53" s="1"/>
  <c r="F45"/>
  <c r="F49" s="1"/>
  <c r="E45"/>
  <c r="E52" s="1"/>
  <c r="I24"/>
  <c r="F24"/>
  <c r="O6" i="3"/>
  <c r="Q5" s="1"/>
  <c r="K24" i="4"/>
  <c r="K25"/>
  <c r="K26"/>
  <c r="K27"/>
  <c r="K28"/>
  <c r="K29"/>
  <c r="K30"/>
  <c r="K31"/>
  <c r="K32"/>
  <c r="K33"/>
  <c r="K34"/>
  <c r="K35"/>
  <c r="K36"/>
  <c r="K37"/>
  <c r="K38"/>
  <c r="K39"/>
  <c r="K40"/>
  <c r="K23"/>
  <c r="G20"/>
  <c r="T18"/>
  <c r="S18"/>
  <c r="R18"/>
  <c r="Q18"/>
  <c r="P18"/>
  <c r="O18"/>
  <c r="N18"/>
  <c r="M18"/>
  <c r="L18"/>
  <c r="K18"/>
  <c r="J18"/>
  <c r="I18"/>
  <c r="H18"/>
  <c r="G18"/>
  <c r="F18"/>
  <c r="E18"/>
  <c r="D18"/>
  <c r="C18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T12"/>
  <c r="T13" s="1"/>
  <c r="S12"/>
  <c r="R12"/>
  <c r="R13" s="1"/>
  <c r="Q12"/>
  <c r="P12"/>
  <c r="P13" s="1"/>
  <c r="O12"/>
  <c r="N12"/>
  <c r="N13" s="1"/>
  <c r="M12"/>
  <c r="L12"/>
  <c r="L13" s="1"/>
  <c r="K12"/>
  <c r="J12"/>
  <c r="J13" s="1"/>
  <c r="I12"/>
  <c r="H12"/>
  <c r="H13" s="1"/>
  <c r="G12"/>
  <c r="F12"/>
  <c r="F16" s="1"/>
  <c r="E12"/>
  <c r="D12"/>
  <c r="D16" s="1"/>
  <c r="C12"/>
  <c r="D7" i="3"/>
  <c r="D10" s="1"/>
  <c r="D22" i="2"/>
  <c r="R4" i="1"/>
  <c r="R5"/>
  <c r="R6"/>
  <c r="R7"/>
  <c r="R8"/>
  <c r="R9"/>
  <c r="R10"/>
  <c r="R11"/>
  <c r="R12"/>
  <c r="R13"/>
  <c r="R14"/>
  <c r="R15"/>
  <c r="R16"/>
  <c r="R17"/>
  <c r="R18"/>
  <c r="R19"/>
  <c r="R20"/>
  <c r="R3"/>
  <c r="Q4"/>
  <c r="Q5"/>
  <c r="Q6"/>
  <c r="Q7"/>
  <c r="Q8"/>
  <c r="Q9"/>
  <c r="Q10"/>
  <c r="Q11"/>
  <c r="Q12"/>
  <c r="Q13"/>
  <c r="Q14"/>
  <c r="Q15"/>
  <c r="Q16"/>
  <c r="Q17"/>
  <c r="Q18"/>
  <c r="Q19"/>
  <c r="Q20"/>
  <c r="Q3"/>
  <c r="P4"/>
  <c r="P5"/>
  <c r="P6"/>
  <c r="P7"/>
  <c r="P8"/>
  <c r="P9"/>
  <c r="P10"/>
  <c r="P11"/>
  <c r="P12"/>
  <c r="P13"/>
  <c r="P14"/>
  <c r="P15"/>
  <c r="P16"/>
  <c r="P17"/>
  <c r="P18"/>
  <c r="P19"/>
  <c r="P20"/>
  <c r="O5"/>
  <c r="O6"/>
  <c r="O7"/>
  <c r="O8"/>
  <c r="O9"/>
  <c r="O10"/>
  <c r="O11"/>
  <c r="O12"/>
  <c r="O13"/>
  <c r="O14"/>
  <c r="O15"/>
  <c r="O16"/>
  <c r="O17"/>
  <c r="O18"/>
  <c r="O19"/>
  <c r="O20"/>
  <c r="P3"/>
  <c r="O4"/>
  <c r="F50" l="1"/>
  <c r="F53"/>
  <c r="G46"/>
  <c r="K46"/>
  <c r="O46"/>
  <c r="S46"/>
  <c r="E49"/>
  <c r="E53" s="1"/>
  <c r="J49"/>
  <c r="N49"/>
  <c r="R49"/>
  <c r="V49"/>
  <c r="H52"/>
  <c r="L52"/>
  <c r="P52"/>
  <c r="T52"/>
  <c r="F46"/>
  <c r="J46"/>
  <c r="N46"/>
  <c r="R46"/>
  <c r="V46"/>
  <c r="H49"/>
  <c r="M49"/>
  <c r="M53" s="1"/>
  <c r="Q49"/>
  <c r="Q53" s="1"/>
  <c r="U49"/>
  <c r="U53" s="1"/>
  <c r="G50"/>
  <c r="K50"/>
  <c r="O50"/>
  <c r="S50"/>
  <c r="G52"/>
  <c r="K52"/>
  <c r="O52"/>
  <c r="S52"/>
  <c r="E46"/>
  <c r="I46"/>
  <c r="M46"/>
  <c r="Q46"/>
  <c r="U46"/>
  <c r="L49"/>
  <c r="P49"/>
  <c r="T49"/>
  <c r="F52"/>
  <c r="E50"/>
  <c r="I50"/>
  <c r="M50"/>
  <c r="Q50"/>
  <c r="U50"/>
  <c r="G3" i="3"/>
  <c r="H26"/>
  <c r="H25"/>
  <c r="G24"/>
  <c r="G23"/>
  <c r="H22"/>
  <c r="H21"/>
  <c r="G20"/>
  <c r="G19"/>
  <c r="H18"/>
  <c r="H17"/>
  <c r="G16"/>
  <c r="G15"/>
  <c r="H14"/>
  <c r="H13"/>
  <c r="G12"/>
  <c r="G11"/>
  <c r="G10"/>
  <c r="H9"/>
  <c r="G8"/>
  <c r="G7"/>
  <c r="H6"/>
  <c r="H5"/>
  <c r="G4"/>
  <c r="O9"/>
  <c r="R3"/>
  <c r="R25"/>
  <c r="R23"/>
  <c r="R21"/>
  <c r="R19"/>
  <c r="R17"/>
  <c r="R15"/>
  <c r="R13"/>
  <c r="R11"/>
  <c r="R9"/>
  <c r="R7"/>
  <c r="R5"/>
  <c r="S5" s="1"/>
  <c r="Q26"/>
  <c r="Q24"/>
  <c r="Q22"/>
  <c r="Q20"/>
  <c r="Q18"/>
  <c r="Q16"/>
  <c r="Q14"/>
  <c r="Q12"/>
  <c r="Q10"/>
  <c r="Q8"/>
  <c r="Q6"/>
  <c r="Q4"/>
  <c r="H3"/>
  <c r="G26"/>
  <c r="I26" s="1"/>
  <c r="G25"/>
  <c r="H24"/>
  <c r="H23"/>
  <c r="I23" s="1"/>
  <c r="G22"/>
  <c r="I22" s="1"/>
  <c r="G21"/>
  <c r="H20"/>
  <c r="H19"/>
  <c r="I19" s="1"/>
  <c r="G18"/>
  <c r="I18" s="1"/>
  <c r="G17"/>
  <c r="H16"/>
  <c r="H15"/>
  <c r="I15" s="1"/>
  <c r="G14"/>
  <c r="I14" s="1"/>
  <c r="G13"/>
  <c r="H12"/>
  <c r="H11"/>
  <c r="I11" s="1"/>
  <c r="H10"/>
  <c r="I10" s="1"/>
  <c r="G9"/>
  <c r="I9" s="1"/>
  <c r="H8"/>
  <c r="H7"/>
  <c r="I7" s="1"/>
  <c r="G6"/>
  <c r="I6" s="1"/>
  <c r="G5"/>
  <c r="H4"/>
  <c r="Q3"/>
  <c r="R26"/>
  <c r="R24"/>
  <c r="R22"/>
  <c r="R20"/>
  <c r="R18"/>
  <c r="R16"/>
  <c r="R14"/>
  <c r="R12"/>
  <c r="R10"/>
  <c r="R8"/>
  <c r="R6"/>
  <c r="R4"/>
  <c r="Q25"/>
  <c r="S25" s="1"/>
  <c r="Q23"/>
  <c r="S23" s="1"/>
  <c r="Q21"/>
  <c r="S21" s="1"/>
  <c r="Q19"/>
  <c r="S19" s="1"/>
  <c r="Q17"/>
  <c r="S17" s="1"/>
  <c r="Q15"/>
  <c r="S15" s="1"/>
  <c r="Q13"/>
  <c r="S13" s="1"/>
  <c r="Q11"/>
  <c r="S11" s="1"/>
  <c r="Q9"/>
  <c r="S9" s="1"/>
  <c r="Q7"/>
  <c r="S7" s="1"/>
  <c r="C19" i="4"/>
  <c r="E19"/>
  <c r="G19"/>
  <c r="I19"/>
  <c r="K19"/>
  <c r="M19"/>
  <c r="O19"/>
  <c r="Q19"/>
  <c r="S19"/>
  <c r="D20"/>
  <c r="D17"/>
  <c r="F20"/>
  <c r="F17"/>
  <c r="C13"/>
  <c r="E13"/>
  <c r="G13"/>
  <c r="I13"/>
  <c r="K13"/>
  <c r="M13"/>
  <c r="O13"/>
  <c r="Q13"/>
  <c r="S13"/>
  <c r="C16"/>
  <c r="C20" s="1"/>
  <c r="E16"/>
  <c r="E20" s="1"/>
  <c r="H16"/>
  <c r="J16"/>
  <c r="L16"/>
  <c r="N16"/>
  <c r="P16"/>
  <c r="R16"/>
  <c r="T16"/>
  <c r="D19"/>
  <c r="F19"/>
  <c r="H19"/>
  <c r="J19"/>
  <c r="L19"/>
  <c r="N19"/>
  <c r="P19"/>
  <c r="R19"/>
  <c r="T19"/>
  <c r="D13"/>
  <c r="F13"/>
  <c r="I16"/>
  <c r="I20" s="1"/>
  <c r="K16"/>
  <c r="K20" s="1"/>
  <c r="M16"/>
  <c r="M20" s="1"/>
  <c r="O16"/>
  <c r="O20" s="1"/>
  <c r="Q16"/>
  <c r="Q20" s="1"/>
  <c r="S16"/>
  <c r="S20" s="1"/>
  <c r="C17"/>
  <c r="E17"/>
  <c r="G17"/>
  <c r="I17"/>
  <c r="K17"/>
  <c r="M17"/>
  <c r="O17"/>
  <c r="Q17"/>
  <c r="S17"/>
  <c r="J13" i="1"/>
  <c r="J14"/>
  <c r="L14"/>
  <c r="M14"/>
  <c r="J11"/>
  <c r="L11"/>
  <c r="M11"/>
  <c r="J15"/>
  <c r="L15"/>
  <c r="M15"/>
  <c r="J16"/>
  <c r="L16"/>
  <c r="M16"/>
  <c r="J12"/>
  <c r="L12"/>
  <c r="M12"/>
  <c r="J8"/>
  <c r="L8"/>
  <c r="M8"/>
  <c r="J10"/>
  <c r="L10"/>
  <c r="M10"/>
  <c r="J18"/>
  <c r="L18"/>
  <c r="M18"/>
  <c r="D15" i="2"/>
  <c r="E15"/>
  <c r="F15"/>
  <c r="G15"/>
  <c r="H15"/>
  <c r="I15"/>
  <c r="J15"/>
  <c r="K15"/>
  <c r="L15"/>
  <c r="M15"/>
  <c r="D16"/>
  <c r="E16"/>
  <c r="F16"/>
  <c r="G16"/>
  <c r="H16"/>
  <c r="I16"/>
  <c r="J16"/>
  <c r="K16"/>
  <c r="L16"/>
  <c r="M16"/>
  <c r="D17"/>
  <c r="E17"/>
  <c r="F17"/>
  <c r="G17"/>
  <c r="H17"/>
  <c r="I17"/>
  <c r="J17"/>
  <c r="K17"/>
  <c r="L17"/>
  <c r="M17"/>
  <c r="C17"/>
  <c r="C16"/>
  <c r="C15"/>
  <c r="D14"/>
  <c r="E14"/>
  <c r="F14"/>
  <c r="G14"/>
  <c r="H14"/>
  <c r="I14"/>
  <c r="J14"/>
  <c r="K14"/>
  <c r="L14"/>
  <c r="M14"/>
  <c r="C14"/>
  <c r="D13"/>
  <c r="E13"/>
  <c r="F13"/>
  <c r="G13"/>
  <c r="H13"/>
  <c r="I13"/>
  <c r="J13"/>
  <c r="K13"/>
  <c r="L13"/>
  <c r="M13"/>
  <c r="C13"/>
  <c r="J6" i="1"/>
  <c r="L6"/>
  <c r="M6"/>
  <c r="J3"/>
  <c r="O3" s="1"/>
  <c r="L3"/>
  <c r="M3"/>
  <c r="J20"/>
  <c r="L20"/>
  <c r="M20"/>
  <c r="J7"/>
  <c r="L7"/>
  <c r="M7"/>
  <c r="J17"/>
  <c r="L17"/>
  <c r="M17"/>
  <c r="J4"/>
  <c r="L4"/>
  <c r="M4"/>
  <c r="J9"/>
  <c r="L9"/>
  <c r="M9"/>
  <c r="J19"/>
  <c r="L19"/>
  <c r="M19"/>
  <c r="J5"/>
  <c r="L5"/>
  <c r="M5"/>
  <c r="M13"/>
  <c r="L13"/>
  <c r="N13"/>
  <c r="H53" l="1"/>
  <c r="H50"/>
  <c r="N50"/>
  <c r="N53"/>
  <c r="L53"/>
  <c r="L50"/>
  <c r="R50"/>
  <c r="R53"/>
  <c r="P53"/>
  <c r="P50"/>
  <c r="V50"/>
  <c r="V53"/>
  <c r="T53"/>
  <c r="T50"/>
  <c r="J50"/>
  <c r="J53"/>
  <c r="Q27" i="3"/>
  <c r="S3"/>
  <c r="S6"/>
  <c r="S10"/>
  <c r="S14"/>
  <c r="S18"/>
  <c r="S22"/>
  <c r="S26"/>
  <c r="R27"/>
  <c r="I4"/>
  <c r="I8"/>
  <c r="I12"/>
  <c r="I16"/>
  <c r="I20"/>
  <c r="I24"/>
  <c r="S4"/>
  <c r="S8"/>
  <c r="S12"/>
  <c r="S16"/>
  <c r="S20"/>
  <c r="S24"/>
  <c r="I5"/>
  <c r="I13"/>
  <c r="I17"/>
  <c r="I21"/>
  <c r="I25"/>
  <c r="I3"/>
  <c r="R20" i="4"/>
  <c r="R17"/>
  <c r="N20"/>
  <c r="N17"/>
  <c r="J20"/>
  <c r="J17"/>
  <c r="T20"/>
  <c r="T17"/>
  <c r="P20"/>
  <c r="P17"/>
  <c r="L20"/>
  <c r="L17"/>
  <c r="H20"/>
  <c r="H17"/>
  <c r="K5" i="1"/>
  <c r="K9"/>
  <c r="K17"/>
  <c r="K20"/>
  <c r="K6"/>
  <c r="K18"/>
  <c r="K8"/>
  <c r="K16"/>
  <c r="K11"/>
  <c r="K4"/>
  <c r="K3"/>
  <c r="K10"/>
  <c r="K12"/>
  <c r="K15"/>
  <c r="K14"/>
  <c r="N18"/>
  <c r="N16"/>
  <c r="N5"/>
  <c r="N19"/>
  <c r="N8"/>
  <c r="N11"/>
  <c r="K13"/>
  <c r="K19"/>
  <c r="N9"/>
  <c r="N4"/>
  <c r="K7"/>
  <c r="N20"/>
  <c r="N3"/>
  <c r="N6"/>
  <c r="N10"/>
  <c r="N12"/>
  <c r="N15"/>
  <c r="N14"/>
  <c r="U13" i="3"/>
  <c r="N17" i="1"/>
  <c r="S27" i="3" l="1"/>
</calcChain>
</file>

<file path=xl/sharedStrings.xml><?xml version="1.0" encoding="utf-8"?>
<sst xmlns="http://schemas.openxmlformats.org/spreadsheetml/2006/main" count="273" uniqueCount="65">
  <si>
    <t>Name</t>
  </si>
  <si>
    <t>Sl.No</t>
  </si>
  <si>
    <t>Class</t>
  </si>
  <si>
    <t>Roll</t>
  </si>
  <si>
    <t>Phy</t>
  </si>
  <si>
    <t>Che</t>
  </si>
  <si>
    <t>Math</t>
  </si>
  <si>
    <t>Eng</t>
  </si>
  <si>
    <t>Bio</t>
  </si>
  <si>
    <t>Total</t>
  </si>
  <si>
    <t>Average</t>
  </si>
  <si>
    <t>Max</t>
  </si>
  <si>
    <t>min</t>
  </si>
  <si>
    <t>Percentage</t>
  </si>
  <si>
    <t>Raj</t>
  </si>
  <si>
    <t>Raju</t>
  </si>
  <si>
    <t>sita</t>
  </si>
  <si>
    <t>gita</t>
  </si>
  <si>
    <t>mohan</t>
  </si>
  <si>
    <t>sohan</t>
  </si>
  <si>
    <t>sonu</t>
  </si>
  <si>
    <t>soni</t>
  </si>
  <si>
    <t>Shilpi</t>
  </si>
  <si>
    <t>Simran</t>
  </si>
  <si>
    <t>Xii</t>
  </si>
  <si>
    <t>Maximum</t>
  </si>
  <si>
    <t>Minimum</t>
  </si>
  <si>
    <t>Mohan</t>
  </si>
  <si>
    <t>Manoj</t>
  </si>
  <si>
    <t>Salma</t>
  </si>
  <si>
    <t>Babita</t>
  </si>
  <si>
    <t>Gita</t>
  </si>
  <si>
    <t>Sita</t>
  </si>
  <si>
    <t>Nitu</t>
  </si>
  <si>
    <t>Soni</t>
  </si>
  <si>
    <t>Riya</t>
  </si>
  <si>
    <t>X</t>
  </si>
  <si>
    <t>Division</t>
  </si>
  <si>
    <t>Pass or Fail</t>
  </si>
  <si>
    <t>Rank</t>
  </si>
  <si>
    <t>rate of bike</t>
  </si>
  <si>
    <t>down payment</t>
  </si>
  <si>
    <t>loan amount</t>
  </si>
  <si>
    <t>Rate of interest</t>
  </si>
  <si>
    <t>duration</t>
  </si>
  <si>
    <t>installment</t>
  </si>
  <si>
    <t>months</t>
  </si>
  <si>
    <t>ppmt</t>
  </si>
  <si>
    <t>ipmt</t>
  </si>
  <si>
    <t>pmt</t>
  </si>
  <si>
    <t>Sweta</t>
  </si>
  <si>
    <t>Sabbir</t>
  </si>
  <si>
    <t>Afsar</t>
  </si>
  <si>
    <t>Aslam</t>
  </si>
  <si>
    <t>Ratan</t>
  </si>
  <si>
    <t>Rahul</t>
  </si>
  <si>
    <t>snk</t>
  </si>
  <si>
    <t>Grade</t>
  </si>
  <si>
    <t>SL.NO</t>
  </si>
  <si>
    <t>Down Payment</t>
  </si>
  <si>
    <t>Loan Amount</t>
  </si>
  <si>
    <t>Duration</t>
  </si>
  <si>
    <t>Installement</t>
  </si>
  <si>
    <t>Months</t>
  </si>
  <si>
    <t>SL NO</t>
  </si>
</sst>
</file>

<file path=xl/styles.xml><?xml version="1.0" encoding="utf-8"?>
<styleSheet xmlns="http://schemas.openxmlformats.org/spreadsheetml/2006/main">
  <numFmts count="2">
    <numFmt numFmtId="8" formatCode="&quot;$&quot;#,##0.00_);[Red]\(&quot;$&quot;#,##0.00\)"/>
    <numFmt numFmtId="43" formatCode="_(* #,##0.00_);_(* \(#,##0.00\);_(* &quot;-&quot;??_);_(@_)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0" applyNumberFormat="1"/>
    <xf numFmtId="8" fontId="0" fillId="0" borderId="0" xfId="0" applyNumberFormat="1"/>
    <xf numFmtId="43" fontId="0" fillId="0" borderId="0" xfId="1" applyFont="1"/>
    <xf numFmtId="43" fontId="0" fillId="0" borderId="0" xfId="0" applyNumberFormat="1"/>
    <xf numFmtId="0" fontId="3" fillId="2" borderId="0" xfId="2" applyAlignment="1">
      <alignment horizontal="center"/>
    </xf>
    <xf numFmtId="0" fontId="1" fillId="0" borderId="0" xfId="0" applyFont="1" applyAlignment="1">
      <alignment horizontal="center" vertical="center"/>
    </xf>
    <xf numFmtId="43" fontId="0" fillId="0" borderId="0" xfId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43" fontId="0" fillId="0" borderId="0" xfId="0" applyNumberFormat="1" applyAlignment="1">
      <alignment horizontal="center" vertical="center"/>
    </xf>
  </cellXfs>
  <cellStyles count="3">
    <cellStyle name="Bad" xfId="2" builtinId="27"/>
    <cellStyle name="Comma" xfId="1" builtinId="3"/>
    <cellStyle name="Normal" xfId="0" builtinId="0"/>
  </cellStyles>
  <dxfs count="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78"/>
  <sheetViews>
    <sheetView topLeftCell="A30" zoomScale="80" zoomScaleNormal="80" workbookViewId="0">
      <selection activeCell="E61" sqref="E61"/>
    </sheetView>
  </sheetViews>
  <sheetFormatPr defaultRowHeight="15"/>
  <cols>
    <col min="1" max="13" width="9.140625" customWidth="1"/>
    <col min="14" max="14" width="11" customWidth="1"/>
    <col min="15" max="15" width="12.28515625" customWidth="1"/>
    <col min="16" max="16" width="11.7109375" customWidth="1"/>
    <col min="17" max="18" width="9.140625" customWidth="1"/>
  </cols>
  <sheetData>
    <row r="1" spans="1:18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</row>
    <row r="2" spans="1:18">
      <c r="A2" s="2" t="s">
        <v>0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56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37</v>
      </c>
      <c r="P2" s="2" t="s">
        <v>38</v>
      </c>
      <c r="Q2" s="2" t="s">
        <v>39</v>
      </c>
      <c r="R2" s="2" t="s">
        <v>57</v>
      </c>
    </row>
    <row r="3" spans="1:18">
      <c r="A3" s="2" t="s">
        <v>16</v>
      </c>
      <c r="B3" s="2" t="s">
        <v>24</v>
      </c>
      <c r="C3" s="2">
        <v>3</v>
      </c>
      <c r="D3" s="2">
        <v>66</v>
      </c>
      <c r="E3" s="2">
        <v>68</v>
      </c>
      <c r="F3" s="2">
        <v>95</v>
      </c>
      <c r="G3" s="2">
        <v>32</v>
      </c>
      <c r="H3" s="2">
        <v>57</v>
      </c>
      <c r="I3" s="2">
        <v>62</v>
      </c>
      <c r="J3" s="2">
        <f t="shared" ref="J3:J20" si="0">SUM(D3:H3)</f>
        <v>318</v>
      </c>
      <c r="K3" s="2">
        <f t="shared" ref="K3:K20" si="1">SUM(J3/5)</f>
        <v>63.6</v>
      </c>
      <c r="L3" s="2">
        <f t="shared" ref="L3:L20" si="2">MAX(D3:H3)</f>
        <v>95</v>
      </c>
      <c r="M3" s="2">
        <f t="shared" ref="M3:M20" si="3">MIN(D3:H3)</f>
        <v>32</v>
      </c>
      <c r="N3" s="2">
        <f>SUM(J3*100/500)</f>
        <v>63.6</v>
      </c>
      <c r="O3" s="1" t="str">
        <f>IF(J3&gt;299,"1stdiv",IF(J3&gt;224,"2nddiv",IF(J3&gt;164,"3rddiv",IF(J3&lt;165,"fail"))))</f>
        <v>1stdiv</v>
      </c>
      <c r="P3" s="1" t="str">
        <f>IF(D3&lt;33,"fail",IF(E3&lt;33,"fail",IF(F3&lt;33,"fail",IF(G3&lt;33,"fail",IF(H3&lt;33,"fail","pass")))))</f>
        <v>fail</v>
      </c>
      <c r="Q3" s="1">
        <f>RANK(J3,$J$3:$J$20)</f>
        <v>10</v>
      </c>
      <c r="R3" s="1" t="str">
        <f>IF(N3&gt;74,"a+",IF(N3&gt;59,"a",IF(N3&gt;44,"b",IF(N3&gt;32,"c",IF(N3&lt;33,"marginal")))))</f>
        <v>a</v>
      </c>
    </row>
    <row r="4" spans="1:18">
      <c r="A4" s="2" t="s">
        <v>20</v>
      </c>
      <c r="B4" s="2" t="s">
        <v>24</v>
      </c>
      <c r="C4" s="2">
        <v>7</v>
      </c>
      <c r="D4" s="2">
        <v>57</v>
      </c>
      <c r="E4" s="2">
        <v>59</v>
      </c>
      <c r="F4" s="2">
        <v>71</v>
      </c>
      <c r="G4" s="2">
        <v>86</v>
      </c>
      <c r="H4" s="2">
        <v>80</v>
      </c>
      <c r="I4" s="2">
        <v>62</v>
      </c>
      <c r="J4" s="2">
        <f t="shared" si="0"/>
        <v>353</v>
      </c>
      <c r="K4" s="2">
        <f t="shared" si="1"/>
        <v>70.599999999999994</v>
      </c>
      <c r="L4" s="2">
        <f t="shared" si="2"/>
        <v>86</v>
      </c>
      <c r="M4" s="2">
        <f t="shared" si="3"/>
        <v>57</v>
      </c>
      <c r="N4" s="2">
        <f>SUM(J4*100/500)</f>
        <v>70.599999999999994</v>
      </c>
      <c r="O4" s="1" t="str">
        <f>IF(N4&gt;59,"1stdiv",IF(N4&gt;44,"2nddiv",IF(N4&gt;32,"3rddiv",IF(N4&lt;33,"fail"))))</f>
        <v>1stdiv</v>
      </c>
      <c r="P4" s="1" t="str">
        <f t="shared" ref="P4:P20" si="4">IF(D4&lt;33,"fail",IF(E4&lt;33,"fail",IF(F4&lt;33,"fail",IF(G4&lt;33,"fail",IF(H4&lt;33,"fail","pass")))))</f>
        <v>pass</v>
      </c>
      <c r="Q4" s="1">
        <f t="shared" ref="Q4:Q20" si="5">RANK(J4,$J$3:$J$20)</f>
        <v>1</v>
      </c>
      <c r="R4" s="1" t="str">
        <f t="shared" ref="R4:R20" si="6">IF(N4&gt;74,"a+",IF(N4&gt;59,"a",IF(N4&gt;44,"b",IF(N4&gt;32,"c",IF(N4&lt;33,"marginal")))))</f>
        <v>a</v>
      </c>
    </row>
    <row r="5" spans="1:18">
      <c r="A5" s="2" t="s">
        <v>23</v>
      </c>
      <c r="B5" s="2" t="s">
        <v>24</v>
      </c>
      <c r="C5" s="2">
        <v>10</v>
      </c>
      <c r="D5" s="2">
        <v>62</v>
      </c>
      <c r="E5" s="2">
        <v>60</v>
      </c>
      <c r="F5" s="2">
        <v>67</v>
      </c>
      <c r="G5" s="2">
        <v>84</v>
      </c>
      <c r="H5" s="2">
        <v>75</v>
      </c>
      <c r="I5" s="2">
        <v>43</v>
      </c>
      <c r="J5" s="2">
        <f t="shared" si="0"/>
        <v>348</v>
      </c>
      <c r="K5" s="2">
        <f t="shared" si="1"/>
        <v>69.599999999999994</v>
      </c>
      <c r="L5" s="2">
        <f t="shared" si="2"/>
        <v>84</v>
      </c>
      <c r="M5" s="2">
        <f t="shared" si="3"/>
        <v>60</v>
      </c>
      <c r="N5" s="2">
        <f>SUM(J5*100/500)</f>
        <v>69.599999999999994</v>
      </c>
      <c r="O5" s="1" t="str">
        <f t="shared" ref="O5" si="7">IF(J5&gt;299,"1stdiv",IF(J5&gt;224,"2nddiv",IF(J5&gt;164,"3rddiv",IF(J5&lt;165,"fail"))))</f>
        <v>1stdiv</v>
      </c>
      <c r="P5" s="1" t="str">
        <f t="shared" si="4"/>
        <v>pass</v>
      </c>
      <c r="Q5" s="1">
        <f t="shared" si="5"/>
        <v>2</v>
      </c>
      <c r="R5" s="1" t="str">
        <f t="shared" si="6"/>
        <v>a</v>
      </c>
    </row>
    <row r="6" spans="1:18">
      <c r="A6" s="2" t="s">
        <v>15</v>
      </c>
      <c r="B6" s="2" t="s">
        <v>24</v>
      </c>
      <c r="C6" s="2">
        <v>2</v>
      </c>
      <c r="D6" s="2">
        <v>85</v>
      </c>
      <c r="E6" s="2">
        <v>58</v>
      </c>
      <c r="F6" s="2">
        <v>45</v>
      </c>
      <c r="G6" s="2">
        <v>74</v>
      </c>
      <c r="H6" s="2">
        <v>85</v>
      </c>
      <c r="I6" s="2">
        <v>55</v>
      </c>
      <c r="J6" s="2">
        <f t="shared" si="0"/>
        <v>347</v>
      </c>
      <c r="K6" s="2">
        <f t="shared" si="1"/>
        <v>69.400000000000006</v>
      </c>
      <c r="L6" s="2">
        <f t="shared" si="2"/>
        <v>85</v>
      </c>
      <c r="M6" s="2">
        <f t="shared" si="3"/>
        <v>45</v>
      </c>
      <c r="N6" s="2">
        <f>SUM(J6*100/500)</f>
        <v>69.400000000000006</v>
      </c>
      <c r="O6" s="1" t="str">
        <f t="shared" ref="O6" si="8">IF(N6&gt;59,"1stdiv",IF(N6&gt;44,"2nddiv",IF(N6&gt;32,"3rddiv",IF(N6&lt;33,"fail"))))</f>
        <v>1stdiv</v>
      </c>
      <c r="P6" s="1" t="str">
        <f t="shared" si="4"/>
        <v>pass</v>
      </c>
      <c r="Q6" s="1">
        <f t="shared" si="5"/>
        <v>3</v>
      </c>
      <c r="R6" s="1" t="str">
        <f t="shared" si="6"/>
        <v>a</v>
      </c>
    </row>
    <row r="7" spans="1:18">
      <c r="A7" s="2" t="s">
        <v>18</v>
      </c>
      <c r="B7" s="2" t="s">
        <v>24</v>
      </c>
      <c r="C7" s="2">
        <v>5</v>
      </c>
      <c r="D7" s="2">
        <v>74</v>
      </c>
      <c r="E7" s="2">
        <v>85</v>
      </c>
      <c r="F7" s="2">
        <v>58</v>
      </c>
      <c r="G7" s="2">
        <v>55</v>
      </c>
      <c r="H7" s="2">
        <v>62</v>
      </c>
      <c r="I7" s="2">
        <v>45</v>
      </c>
      <c r="J7" s="2">
        <f t="shared" si="0"/>
        <v>334</v>
      </c>
      <c r="K7" s="2">
        <f t="shared" si="1"/>
        <v>66.8</v>
      </c>
      <c r="L7" s="2">
        <f t="shared" si="2"/>
        <v>85</v>
      </c>
      <c r="M7" s="2">
        <f t="shared" si="3"/>
        <v>55</v>
      </c>
      <c r="N7" s="2">
        <v>82</v>
      </c>
      <c r="O7" s="1" t="str">
        <f t="shared" ref="O7" si="9">IF(J7&gt;299,"1stdiv",IF(J7&gt;224,"2nddiv",IF(J7&gt;164,"3rddiv",IF(J7&lt;165,"fail"))))</f>
        <v>1stdiv</v>
      </c>
      <c r="P7" s="1" t="str">
        <f t="shared" si="4"/>
        <v>pass</v>
      </c>
      <c r="Q7" s="1">
        <f t="shared" si="5"/>
        <v>4</v>
      </c>
      <c r="R7" s="1" t="str">
        <f t="shared" si="6"/>
        <v>a+</v>
      </c>
    </row>
    <row r="8" spans="1:18">
      <c r="A8" s="2" t="s">
        <v>50</v>
      </c>
      <c r="B8" s="2" t="s">
        <v>24</v>
      </c>
      <c r="C8" s="2">
        <v>13</v>
      </c>
      <c r="D8" s="2">
        <v>63</v>
      </c>
      <c r="E8" s="2">
        <v>58</v>
      </c>
      <c r="F8" s="2">
        <v>65</v>
      </c>
      <c r="G8" s="2">
        <v>64</v>
      </c>
      <c r="H8" s="2">
        <v>77</v>
      </c>
      <c r="I8" s="2">
        <v>51</v>
      </c>
      <c r="J8" s="2">
        <f t="shared" si="0"/>
        <v>327</v>
      </c>
      <c r="K8" s="2">
        <f t="shared" si="1"/>
        <v>65.400000000000006</v>
      </c>
      <c r="L8" s="2">
        <f t="shared" si="2"/>
        <v>77</v>
      </c>
      <c r="M8" s="8">
        <f t="shared" si="3"/>
        <v>58</v>
      </c>
      <c r="N8" s="2">
        <f t="shared" ref="N8:N20" si="10">SUM(J8*100/500)</f>
        <v>65.400000000000006</v>
      </c>
      <c r="O8" s="1" t="str">
        <f t="shared" ref="O8" si="11">IF(N8&gt;59,"1stdiv",IF(N8&gt;44,"2nddiv",IF(N8&gt;32,"3rddiv",IF(N8&lt;33,"fail"))))</f>
        <v>1stdiv</v>
      </c>
      <c r="P8" s="1" t="str">
        <f t="shared" si="4"/>
        <v>pass</v>
      </c>
      <c r="Q8" s="1">
        <f t="shared" si="5"/>
        <v>5</v>
      </c>
      <c r="R8" s="1" t="str">
        <f t="shared" si="6"/>
        <v>a</v>
      </c>
    </row>
    <row r="9" spans="1:18">
      <c r="A9" s="2" t="s">
        <v>21</v>
      </c>
      <c r="B9" s="2" t="s">
        <v>24</v>
      </c>
      <c r="C9" s="2">
        <v>8</v>
      </c>
      <c r="D9" s="2">
        <v>60</v>
      </c>
      <c r="E9" s="2">
        <v>65</v>
      </c>
      <c r="F9" s="2">
        <v>67</v>
      </c>
      <c r="G9" s="2">
        <v>48</v>
      </c>
      <c r="H9" s="2">
        <v>85</v>
      </c>
      <c r="I9" s="2">
        <v>75</v>
      </c>
      <c r="J9" s="2">
        <f t="shared" si="0"/>
        <v>325</v>
      </c>
      <c r="K9" s="2">
        <f t="shared" si="1"/>
        <v>65</v>
      </c>
      <c r="L9" s="2">
        <f t="shared" si="2"/>
        <v>85</v>
      </c>
      <c r="M9" s="2">
        <f t="shared" si="3"/>
        <v>48</v>
      </c>
      <c r="N9" s="2">
        <f t="shared" si="10"/>
        <v>65</v>
      </c>
      <c r="O9" s="1" t="str">
        <f t="shared" ref="O9" si="12">IF(J9&gt;299,"1stdiv",IF(J9&gt;224,"2nddiv",IF(J9&gt;164,"3rddiv",IF(J9&lt;165,"fail"))))</f>
        <v>1stdiv</v>
      </c>
      <c r="P9" s="1" t="str">
        <f t="shared" si="4"/>
        <v>pass</v>
      </c>
      <c r="Q9" s="1">
        <f t="shared" si="5"/>
        <v>6</v>
      </c>
      <c r="R9" s="1" t="str">
        <f t="shared" si="6"/>
        <v>a</v>
      </c>
    </row>
    <row r="10" spans="1:18">
      <c r="A10" s="2" t="s">
        <v>28</v>
      </c>
      <c r="B10" s="2" t="s">
        <v>24</v>
      </c>
      <c r="C10" s="2">
        <v>12</v>
      </c>
      <c r="D10" s="2">
        <v>65</v>
      </c>
      <c r="E10" s="2">
        <v>54</v>
      </c>
      <c r="F10" s="2">
        <v>74</v>
      </c>
      <c r="G10" s="2">
        <v>65</v>
      </c>
      <c r="H10" s="2">
        <v>65</v>
      </c>
      <c r="I10" s="2">
        <v>71</v>
      </c>
      <c r="J10" s="2">
        <f t="shared" si="0"/>
        <v>323</v>
      </c>
      <c r="K10" s="2">
        <f t="shared" si="1"/>
        <v>64.599999999999994</v>
      </c>
      <c r="L10" s="2">
        <f t="shared" si="2"/>
        <v>74</v>
      </c>
      <c r="M10" s="2">
        <f t="shared" si="3"/>
        <v>54</v>
      </c>
      <c r="N10" s="2">
        <f t="shared" si="10"/>
        <v>64.599999999999994</v>
      </c>
      <c r="O10" s="1" t="str">
        <f t="shared" ref="O10" si="13">IF(N10&gt;59,"1stdiv",IF(N10&gt;44,"2nddiv",IF(N10&gt;32,"3rddiv",IF(N10&lt;33,"fail"))))</f>
        <v>1stdiv</v>
      </c>
      <c r="P10" s="1" t="str">
        <f t="shared" si="4"/>
        <v>pass</v>
      </c>
      <c r="Q10" s="1">
        <f t="shared" si="5"/>
        <v>7</v>
      </c>
      <c r="R10" s="1" t="str">
        <f t="shared" si="6"/>
        <v>a</v>
      </c>
    </row>
    <row r="11" spans="1:18">
      <c r="A11" s="2" t="s">
        <v>53</v>
      </c>
      <c r="B11" s="2" t="s">
        <v>24</v>
      </c>
      <c r="C11" s="2">
        <v>17</v>
      </c>
      <c r="D11" s="2">
        <v>84</v>
      </c>
      <c r="E11" s="2">
        <v>62</v>
      </c>
      <c r="F11" s="2">
        <v>54</v>
      </c>
      <c r="G11" s="2">
        <v>70</v>
      </c>
      <c r="H11" s="2">
        <v>50</v>
      </c>
      <c r="I11" s="2">
        <v>51</v>
      </c>
      <c r="J11" s="2">
        <f t="shared" si="0"/>
        <v>320</v>
      </c>
      <c r="K11" s="2">
        <f t="shared" si="1"/>
        <v>64</v>
      </c>
      <c r="L11" s="2">
        <f t="shared" si="2"/>
        <v>84</v>
      </c>
      <c r="M11" s="2">
        <f t="shared" si="3"/>
        <v>50</v>
      </c>
      <c r="N11" s="2">
        <f t="shared" si="10"/>
        <v>64</v>
      </c>
      <c r="O11" s="1" t="str">
        <f t="shared" ref="O11" si="14">IF(J11&gt;299,"1stdiv",IF(J11&gt;224,"2nddiv",IF(J11&gt;164,"3rddiv",IF(J11&lt;165,"fail"))))</f>
        <v>1stdiv</v>
      </c>
      <c r="P11" s="1" t="str">
        <f t="shared" si="4"/>
        <v>pass</v>
      </c>
      <c r="Q11" s="1">
        <f t="shared" si="5"/>
        <v>8</v>
      </c>
      <c r="R11" s="1" t="str">
        <f t="shared" si="6"/>
        <v>a</v>
      </c>
    </row>
    <row r="12" spans="1:18">
      <c r="A12" s="2" t="s">
        <v>31</v>
      </c>
      <c r="B12" s="2" t="s">
        <v>24</v>
      </c>
      <c r="C12" s="2">
        <v>14</v>
      </c>
      <c r="D12" s="2">
        <v>52</v>
      </c>
      <c r="E12" s="2">
        <v>74</v>
      </c>
      <c r="F12" s="2">
        <v>63</v>
      </c>
      <c r="G12" s="2">
        <v>85</v>
      </c>
      <c r="H12" s="2">
        <v>45</v>
      </c>
      <c r="I12" s="2">
        <v>44</v>
      </c>
      <c r="J12" s="2">
        <f t="shared" si="0"/>
        <v>319</v>
      </c>
      <c r="K12" s="2">
        <f t="shared" si="1"/>
        <v>63.8</v>
      </c>
      <c r="L12" s="2">
        <f t="shared" si="2"/>
        <v>85</v>
      </c>
      <c r="M12" s="2">
        <f t="shared" si="3"/>
        <v>45</v>
      </c>
      <c r="N12" s="2">
        <f t="shared" si="10"/>
        <v>63.8</v>
      </c>
      <c r="O12" s="1" t="str">
        <f t="shared" ref="O12" si="15">IF(N12&gt;59,"1stdiv",IF(N12&gt;44,"2nddiv",IF(N12&gt;32,"3rddiv",IF(N12&lt;33,"fail"))))</f>
        <v>1stdiv</v>
      </c>
      <c r="P12" s="1" t="str">
        <f t="shared" si="4"/>
        <v>pass</v>
      </c>
      <c r="Q12" s="1">
        <f t="shared" si="5"/>
        <v>9</v>
      </c>
      <c r="R12" s="1" t="str">
        <f t="shared" si="6"/>
        <v>a</v>
      </c>
    </row>
    <row r="13" spans="1:18">
      <c r="A13" s="2" t="s">
        <v>14</v>
      </c>
      <c r="B13" s="2" t="s">
        <v>24</v>
      </c>
      <c r="C13" s="2">
        <v>1</v>
      </c>
      <c r="D13" s="2">
        <v>73</v>
      </c>
      <c r="E13" s="2">
        <v>87</v>
      </c>
      <c r="F13" s="2">
        <v>30</v>
      </c>
      <c r="G13" s="2">
        <v>65</v>
      </c>
      <c r="H13" s="2">
        <v>57</v>
      </c>
      <c r="I13" s="2">
        <v>85</v>
      </c>
      <c r="J13" s="2">
        <f t="shared" si="0"/>
        <v>312</v>
      </c>
      <c r="K13" s="2">
        <f t="shared" si="1"/>
        <v>62.4</v>
      </c>
      <c r="L13" s="2">
        <f t="shared" si="2"/>
        <v>87</v>
      </c>
      <c r="M13" s="2">
        <f t="shared" si="3"/>
        <v>30</v>
      </c>
      <c r="N13" s="2">
        <f t="shared" si="10"/>
        <v>62.4</v>
      </c>
      <c r="O13" s="1" t="str">
        <f t="shared" ref="O13" si="16">IF(J13&gt;299,"1stdiv",IF(J13&gt;224,"2nddiv",IF(J13&gt;164,"3rddiv",IF(J13&lt;165,"fail"))))</f>
        <v>1stdiv</v>
      </c>
      <c r="P13" s="1" t="str">
        <f t="shared" si="4"/>
        <v>fail</v>
      </c>
      <c r="Q13" s="1">
        <f t="shared" si="5"/>
        <v>11</v>
      </c>
      <c r="R13" s="1" t="str">
        <f t="shared" si="6"/>
        <v>a</v>
      </c>
    </row>
    <row r="14" spans="1:18">
      <c r="A14" s="2" t="s">
        <v>55</v>
      </c>
      <c r="B14" s="2" t="s">
        <v>24</v>
      </c>
      <c r="C14" s="2">
        <v>18</v>
      </c>
      <c r="D14" s="2">
        <v>75</v>
      </c>
      <c r="E14" s="2">
        <v>60</v>
      </c>
      <c r="F14" s="2">
        <v>48</v>
      </c>
      <c r="G14" s="2">
        <v>55</v>
      </c>
      <c r="H14" s="2">
        <v>62</v>
      </c>
      <c r="I14" s="2">
        <v>39</v>
      </c>
      <c r="J14" s="2">
        <f t="shared" si="0"/>
        <v>300</v>
      </c>
      <c r="K14" s="2">
        <f t="shared" si="1"/>
        <v>60</v>
      </c>
      <c r="L14" s="2">
        <f t="shared" si="2"/>
        <v>75</v>
      </c>
      <c r="M14" s="2">
        <f t="shared" si="3"/>
        <v>48</v>
      </c>
      <c r="N14" s="2">
        <f t="shared" si="10"/>
        <v>60</v>
      </c>
      <c r="O14" s="1" t="str">
        <f t="shared" ref="O14" si="17">IF(N14&gt;59,"1stdiv",IF(N14&gt;44,"2nddiv",IF(N14&gt;32,"3rddiv",IF(N14&lt;33,"fail"))))</f>
        <v>1stdiv</v>
      </c>
      <c r="P14" s="1" t="str">
        <f t="shared" si="4"/>
        <v>pass</v>
      </c>
      <c r="Q14" s="1">
        <f t="shared" si="5"/>
        <v>12</v>
      </c>
      <c r="R14" s="1" t="str">
        <f t="shared" si="6"/>
        <v>a</v>
      </c>
    </row>
    <row r="15" spans="1:18">
      <c r="A15" s="2" t="s">
        <v>52</v>
      </c>
      <c r="B15" s="2" t="s">
        <v>24</v>
      </c>
      <c r="C15" s="2">
        <v>16</v>
      </c>
      <c r="D15" s="2">
        <v>44</v>
      </c>
      <c r="E15" s="2">
        <v>55</v>
      </c>
      <c r="F15" s="2">
        <v>50</v>
      </c>
      <c r="G15" s="2">
        <v>74</v>
      </c>
      <c r="H15" s="2">
        <v>75</v>
      </c>
      <c r="I15" s="2">
        <v>53</v>
      </c>
      <c r="J15" s="2">
        <f t="shared" si="0"/>
        <v>298</v>
      </c>
      <c r="K15" s="2">
        <f t="shared" si="1"/>
        <v>59.6</v>
      </c>
      <c r="L15" s="2">
        <f t="shared" si="2"/>
        <v>75</v>
      </c>
      <c r="M15" s="2">
        <f t="shared" si="3"/>
        <v>44</v>
      </c>
      <c r="N15" s="2">
        <f t="shared" si="10"/>
        <v>59.6</v>
      </c>
      <c r="O15" s="1" t="str">
        <f t="shared" ref="O15" si="18">IF(J15&gt;299,"1stdiv",IF(J15&gt;224,"2nddiv",IF(J15&gt;164,"3rddiv",IF(J15&lt;165,"fail"))))</f>
        <v>2nddiv</v>
      </c>
      <c r="P15" s="1" t="str">
        <f t="shared" si="4"/>
        <v>pass</v>
      </c>
      <c r="Q15" s="1">
        <f t="shared" si="5"/>
        <v>13</v>
      </c>
      <c r="R15" s="1" t="str">
        <f t="shared" si="6"/>
        <v>a</v>
      </c>
    </row>
    <row r="16" spans="1:18">
      <c r="A16" s="2" t="s">
        <v>51</v>
      </c>
      <c r="B16" s="2" t="s">
        <v>24</v>
      </c>
      <c r="C16" s="2">
        <v>15</v>
      </c>
      <c r="D16" s="2">
        <v>50</v>
      </c>
      <c r="E16" s="2">
        <v>53</v>
      </c>
      <c r="F16" s="2">
        <v>52</v>
      </c>
      <c r="G16" s="2">
        <v>75</v>
      </c>
      <c r="H16" s="2">
        <v>64</v>
      </c>
      <c r="I16" s="2">
        <v>62</v>
      </c>
      <c r="J16" s="2">
        <f t="shared" si="0"/>
        <v>294</v>
      </c>
      <c r="K16" s="2">
        <f t="shared" si="1"/>
        <v>58.8</v>
      </c>
      <c r="L16" s="2">
        <f t="shared" si="2"/>
        <v>75</v>
      </c>
      <c r="M16" s="2">
        <f t="shared" si="3"/>
        <v>50</v>
      </c>
      <c r="N16" s="2">
        <f t="shared" si="10"/>
        <v>58.8</v>
      </c>
      <c r="O16" s="1" t="str">
        <f t="shared" ref="O16" si="19">IF(N16&gt;59,"1stdiv",IF(N16&gt;44,"2nddiv",IF(N16&gt;32,"3rddiv",IF(N16&lt;33,"fail"))))</f>
        <v>2nddiv</v>
      </c>
      <c r="P16" s="1" t="str">
        <f t="shared" si="4"/>
        <v>pass</v>
      </c>
      <c r="Q16" s="1">
        <f t="shared" si="5"/>
        <v>14</v>
      </c>
      <c r="R16" s="1" t="str">
        <f t="shared" si="6"/>
        <v>b</v>
      </c>
    </row>
    <row r="17" spans="1:20">
      <c r="A17" s="2" t="s">
        <v>19</v>
      </c>
      <c r="B17" s="2" t="s">
        <v>24</v>
      </c>
      <c r="C17" s="2">
        <v>6</v>
      </c>
      <c r="D17" s="2">
        <v>45</v>
      </c>
      <c r="E17" s="2">
        <v>62</v>
      </c>
      <c r="F17" s="2">
        <v>53</v>
      </c>
      <c r="G17" s="2">
        <v>47</v>
      </c>
      <c r="H17" s="2">
        <v>84</v>
      </c>
      <c r="I17" s="2">
        <v>35</v>
      </c>
      <c r="J17" s="2">
        <f t="shared" si="0"/>
        <v>291</v>
      </c>
      <c r="K17" s="2">
        <f t="shared" si="1"/>
        <v>58.2</v>
      </c>
      <c r="L17" s="2">
        <f t="shared" si="2"/>
        <v>84</v>
      </c>
      <c r="M17" s="2">
        <f t="shared" si="3"/>
        <v>45</v>
      </c>
      <c r="N17" s="2">
        <f t="shared" si="10"/>
        <v>58.2</v>
      </c>
      <c r="O17" s="1" t="str">
        <f t="shared" ref="O17" si="20">IF(J17&gt;299,"1stdiv",IF(J17&gt;224,"2nddiv",IF(J17&gt;164,"3rddiv",IF(J17&lt;165,"fail"))))</f>
        <v>2nddiv</v>
      </c>
      <c r="P17" s="1" t="str">
        <f t="shared" si="4"/>
        <v>pass</v>
      </c>
      <c r="Q17" s="1">
        <f t="shared" si="5"/>
        <v>15</v>
      </c>
      <c r="R17" s="1" t="str">
        <f t="shared" si="6"/>
        <v>b</v>
      </c>
    </row>
    <row r="18" spans="1:20">
      <c r="A18" s="2" t="s">
        <v>54</v>
      </c>
      <c r="B18" s="2" t="s">
        <v>24</v>
      </c>
      <c r="C18" s="2">
        <v>11</v>
      </c>
      <c r="D18" s="2">
        <v>54</v>
      </c>
      <c r="E18" s="2">
        <v>62</v>
      </c>
      <c r="F18" s="2">
        <v>54</v>
      </c>
      <c r="G18" s="2">
        <v>60</v>
      </c>
      <c r="H18" s="2">
        <v>60</v>
      </c>
      <c r="I18" s="2">
        <v>61</v>
      </c>
      <c r="J18" s="2">
        <f t="shared" si="0"/>
        <v>290</v>
      </c>
      <c r="K18" s="2">
        <f t="shared" si="1"/>
        <v>58</v>
      </c>
      <c r="L18" s="2">
        <f t="shared" si="2"/>
        <v>62</v>
      </c>
      <c r="M18" s="2">
        <f t="shared" si="3"/>
        <v>54</v>
      </c>
      <c r="N18" s="2">
        <f t="shared" si="10"/>
        <v>58</v>
      </c>
      <c r="O18" s="1" t="str">
        <f t="shared" ref="O18" si="21">IF(N18&gt;59,"1stdiv",IF(N18&gt;44,"2nddiv",IF(N18&gt;32,"3rddiv",IF(N18&lt;33,"fail"))))</f>
        <v>2nddiv</v>
      </c>
      <c r="P18" s="1" t="str">
        <f t="shared" si="4"/>
        <v>pass</v>
      </c>
      <c r="Q18" s="1">
        <f t="shared" si="5"/>
        <v>16</v>
      </c>
      <c r="R18" s="1" t="str">
        <f t="shared" si="6"/>
        <v>b</v>
      </c>
    </row>
    <row r="19" spans="1:20">
      <c r="A19" s="2" t="s">
        <v>22</v>
      </c>
      <c r="B19" s="2" t="s">
        <v>24</v>
      </c>
      <c r="C19" s="2">
        <v>9</v>
      </c>
      <c r="D19" s="2">
        <v>55</v>
      </c>
      <c r="E19" s="2">
        <v>53</v>
      </c>
      <c r="F19" s="2">
        <v>62</v>
      </c>
      <c r="G19" s="2">
        <v>67</v>
      </c>
      <c r="H19" s="2">
        <v>48</v>
      </c>
      <c r="I19" s="2">
        <v>50</v>
      </c>
      <c r="J19" s="2">
        <f t="shared" si="0"/>
        <v>285</v>
      </c>
      <c r="K19" s="2">
        <f t="shared" si="1"/>
        <v>57</v>
      </c>
      <c r="L19" s="2">
        <f t="shared" si="2"/>
        <v>67</v>
      </c>
      <c r="M19" s="2">
        <f t="shared" si="3"/>
        <v>48</v>
      </c>
      <c r="N19" s="2">
        <f t="shared" si="10"/>
        <v>57</v>
      </c>
      <c r="O19" s="1" t="str">
        <f t="shared" ref="O19" si="22">IF(J19&gt;299,"1stdiv",IF(J19&gt;224,"2nddiv",IF(J19&gt;164,"3rddiv",IF(J19&lt;165,"fail"))))</f>
        <v>2nddiv</v>
      </c>
      <c r="P19" s="1" t="str">
        <f t="shared" si="4"/>
        <v>pass</v>
      </c>
      <c r="Q19" s="1">
        <f t="shared" si="5"/>
        <v>17</v>
      </c>
      <c r="R19" s="1" t="str">
        <f t="shared" si="6"/>
        <v>b</v>
      </c>
    </row>
    <row r="20" spans="1:20">
      <c r="A20" s="2" t="s">
        <v>17</v>
      </c>
      <c r="B20" s="2" t="s">
        <v>24</v>
      </c>
      <c r="C20" s="2">
        <v>4</v>
      </c>
      <c r="D20" s="2">
        <v>50</v>
      </c>
      <c r="E20" s="2">
        <v>60</v>
      </c>
      <c r="F20" s="2">
        <v>35</v>
      </c>
      <c r="G20" s="2">
        <v>45</v>
      </c>
      <c r="H20" s="2">
        <v>55</v>
      </c>
      <c r="I20" s="2">
        <v>53</v>
      </c>
      <c r="J20" s="2">
        <f t="shared" si="0"/>
        <v>245</v>
      </c>
      <c r="K20" s="2">
        <f t="shared" si="1"/>
        <v>49</v>
      </c>
      <c r="L20" s="2">
        <f t="shared" si="2"/>
        <v>60</v>
      </c>
      <c r="M20" s="2">
        <f t="shared" si="3"/>
        <v>35</v>
      </c>
      <c r="N20" s="2">
        <f t="shared" si="10"/>
        <v>49</v>
      </c>
      <c r="O20" s="1" t="str">
        <f t="shared" ref="O20" si="23">IF(N20&gt;59,"1stdiv",IF(N20&gt;44,"2nddiv",IF(N20&gt;32,"3rddiv",IF(N20&lt;33,"fail"))))</f>
        <v>2nddiv</v>
      </c>
      <c r="P20" s="1" t="str">
        <f t="shared" si="4"/>
        <v>pass</v>
      </c>
      <c r="Q20" s="1">
        <f t="shared" si="5"/>
        <v>18</v>
      </c>
      <c r="R20" s="1" t="str">
        <f t="shared" si="6"/>
        <v>b</v>
      </c>
    </row>
    <row r="21" spans="1:20">
      <c r="A21" s="1"/>
      <c r="B21" s="2"/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>
      <c r="B22" s="2"/>
    </row>
    <row r="23" spans="1:20">
      <c r="B23" s="2"/>
    </row>
    <row r="24" spans="1:20">
      <c r="B24" s="2"/>
      <c r="F24">
        <f>VLOOKUP("GITA",A2:R20,17,0)</f>
        <v>9</v>
      </c>
      <c r="I24">
        <f>VLOOKUP("gita",A2:R20,14,0)</f>
        <v>63.8</v>
      </c>
    </row>
    <row r="25" spans="1:20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20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20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20">
      <c r="B28" s="2"/>
    </row>
    <row r="29" spans="1:20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20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20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20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2:2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2:2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2:22">
      <c r="B35" s="2"/>
      <c r="D35" t="s">
        <v>64</v>
      </c>
      <c r="E35" s="1">
        <v>1</v>
      </c>
      <c r="F35" s="1">
        <v>2</v>
      </c>
      <c r="G35" s="1">
        <v>3</v>
      </c>
      <c r="H35" s="1">
        <v>4</v>
      </c>
      <c r="I35" s="1">
        <v>5</v>
      </c>
      <c r="J35" s="1">
        <v>6</v>
      </c>
      <c r="K35" s="1">
        <v>7</v>
      </c>
      <c r="L35" s="1">
        <v>8</v>
      </c>
      <c r="M35" s="1">
        <v>9</v>
      </c>
      <c r="N35" s="1">
        <v>10</v>
      </c>
      <c r="O35" s="1">
        <v>11</v>
      </c>
      <c r="P35" s="1">
        <v>12</v>
      </c>
      <c r="Q35" s="1">
        <v>13</v>
      </c>
      <c r="R35" s="1">
        <v>14</v>
      </c>
      <c r="S35" s="1">
        <v>15</v>
      </c>
      <c r="T35" s="1">
        <v>16</v>
      </c>
      <c r="U35" s="1">
        <v>17</v>
      </c>
      <c r="V35" s="1">
        <v>18</v>
      </c>
    </row>
    <row r="36" spans="2:22">
      <c r="B36" s="2"/>
      <c r="D36" s="2" t="s">
        <v>0</v>
      </c>
      <c r="E36" s="2" t="s">
        <v>16</v>
      </c>
      <c r="F36" s="2" t="s">
        <v>20</v>
      </c>
      <c r="G36" s="2" t="s">
        <v>23</v>
      </c>
      <c r="H36" s="2" t="s">
        <v>15</v>
      </c>
      <c r="I36" s="2" t="s">
        <v>18</v>
      </c>
      <c r="J36" s="2" t="s">
        <v>50</v>
      </c>
      <c r="K36" s="2" t="s">
        <v>21</v>
      </c>
      <c r="L36" s="2" t="s">
        <v>28</v>
      </c>
      <c r="M36" s="2" t="s">
        <v>53</v>
      </c>
      <c r="N36" s="2" t="s">
        <v>31</v>
      </c>
      <c r="O36" s="2" t="s">
        <v>14</v>
      </c>
      <c r="P36" s="2" t="s">
        <v>55</v>
      </c>
      <c r="Q36" s="2" t="s">
        <v>52</v>
      </c>
      <c r="R36" s="2" t="s">
        <v>51</v>
      </c>
      <c r="S36" s="2" t="s">
        <v>19</v>
      </c>
      <c r="T36" s="2" t="s">
        <v>54</v>
      </c>
      <c r="U36" s="2" t="s">
        <v>22</v>
      </c>
      <c r="V36" s="2" t="s">
        <v>17</v>
      </c>
    </row>
    <row r="37" spans="2:22">
      <c r="B37" s="2"/>
      <c r="D37" s="2" t="s">
        <v>2</v>
      </c>
      <c r="E37" s="2" t="s">
        <v>24</v>
      </c>
      <c r="F37" s="2" t="s">
        <v>24</v>
      </c>
      <c r="G37" s="2" t="s">
        <v>24</v>
      </c>
      <c r="H37" s="2" t="s">
        <v>24</v>
      </c>
      <c r="I37" s="2" t="s">
        <v>24</v>
      </c>
      <c r="J37" s="2" t="s">
        <v>24</v>
      </c>
      <c r="K37" s="2" t="s">
        <v>24</v>
      </c>
      <c r="L37" s="2" t="s">
        <v>24</v>
      </c>
      <c r="M37" s="2" t="s">
        <v>24</v>
      </c>
      <c r="N37" s="2" t="s">
        <v>24</v>
      </c>
      <c r="O37" s="2" t="s">
        <v>24</v>
      </c>
      <c r="P37" s="2" t="s">
        <v>24</v>
      </c>
      <c r="Q37" s="2" t="s">
        <v>24</v>
      </c>
      <c r="R37" s="2" t="s">
        <v>24</v>
      </c>
      <c r="S37" s="2" t="s">
        <v>24</v>
      </c>
      <c r="T37" s="2" t="s">
        <v>24</v>
      </c>
      <c r="U37" s="2" t="s">
        <v>24</v>
      </c>
      <c r="V37" s="2" t="s">
        <v>24</v>
      </c>
    </row>
    <row r="38" spans="2:22">
      <c r="B38" s="2"/>
      <c r="D38" s="2" t="s">
        <v>3</v>
      </c>
      <c r="E38" s="2">
        <v>3</v>
      </c>
      <c r="F38" s="2">
        <v>7</v>
      </c>
      <c r="G38" s="2">
        <v>10</v>
      </c>
      <c r="H38" s="2">
        <v>2</v>
      </c>
      <c r="I38" s="2">
        <v>5</v>
      </c>
      <c r="J38" s="2">
        <v>13</v>
      </c>
      <c r="K38" s="2">
        <v>8</v>
      </c>
      <c r="L38" s="2">
        <v>12</v>
      </c>
      <c r="M38" s="2">
        <v>17</v>
      </c>
      <c r="N38" s="2">
        <v>14</v>
      </c>
      <c r="O38" s="2">
        <v>1</v>
      </c>
      <c r="P38" s="2">
        <v>18</v>
      </c>
      <c r="Q38" s="2">
        <v>16</v>
      </c>
      <c r="R38" s="2">
        <v>15</v>
      </c>
      <c r="S38" s="2">
        <v>6</v>
      </c>
      <c r="T38" s="2">
        <v>11</v>
      </c>
      <c r="U38" s="2">
        <v>9</v>
      </c>
      <c r="V38" s="2">
        <v>4</v>
      </c>
    </row>
    <row r="39" spans="2:22">
      <c r="B39" s="2"/>
      <c r="D39" s="2" t="s">
        <v>4</v>
      </c>
      <c r="E39" s="2">
        <v>66</v>
      </c>
      <c r="F39" s="2">
        <v>57</v>
      </c>
      <c r="G39" s="2">
        <v>62</v>
      </c>
      <c r="H39" s="2">
        <v>85</v>
      </c>
      <c r="I39" s="2">
        <v>74</v>
      </c>
      <c r="J39" s="2">
        <v>63</v>
      </c>
      <c r="K39" s="2">
        <v>60</v>
      </c>
      <c r="L39" s="2">
        <v>65</v>
      </c>
      <c r="M39" s="2">
        <v>84</v>
      </c>
      <c r="N39" s="2">
        <v>52</v>
      </c>
      <c r="O39" s="2">
        <v>73</v>
      </c>
      <c r="P39" s="2">
        <v>75</v>
      </c>
      <c r="Q39" s="2">
        <v>44</v>
      </c>
      <c r="R39" s="2">
        <v>50</v>
      </c>
      <c r="S39" s="2">
        <v>45</v>
      </c>
      <c r="T39" s="2">
        <v>54</v>
      </c>
      <c r="U39" s="2">
        <v>55</v>
      </c>
      <c r="V39" s="2">
        <v>50</v>
      </c>
    </row>
    <row r="40" spans="2:22">
      <c r="D40" s="2" t="s">
        <v>5</v>
      </c>
      <c r="E40" s="2">
        <v>68</v>
      </c>
      <c r="F40" s="2">
        <v>59</v>
      </c>
      <c r="G40" s="2">
        <v>60</v>
      </c>
      <c r="H40" s="2">
        <v>58</v>
      </c>
      <c r="I40" s="2">
        <v>85</v>
      </c>
      <c r="J40" s="2">
        <v>58</v>
      </c>
      <c r="K40" s="2">
        <v>65</v>
      </c>
      <c r="L40" s="2">
        <v>54</v>
      </c>
      <c r="M40" s="2">
        <v>62</v>
      </c>
      <c r="N40" s="2">
        <v>74</v>
      </c>
      <c r="O40" s="2">
        <v>87</v>
      </c>
      <c r="P40" s="2">
        <v>60</v>
      </c>
      <c r="Q40" s="2">
        <v>55</v>
      </c>
      <c r="R40" s="2">
        <v>53</v>
      </c>
      <c r="S40" s="2">
        <v>62</v>
      </c>
      <c r="T40" s="2">
        <v>62</v>
      </c>
      <c r="U40" s="2">
        <v>53</v>
      </c>
      <c r="V40" s="2">
        <v>60</v>
      </c>
    </row>
    <row r="41" spans="2:22">
      <c r="D41" s="2" t="s">
        <v>6</v>
      </c>
      <c r="E41" s="2">
        <v>95</v>
      </c>
      <c r="F41" s="2">
        <v>71</v>
      </c>
      <c r="G41" s="2">
        <v>67</v>
      </c>
      <c r="H41" s="2">
        <v>45</v>
      </c>
      <c r="I41" s="2">
        <v>58</v>
      </c>
      <c r="J41" s="2">
        <v>65</v>
      </c>
      <c r="K41" s="2">
        <v>67</v>
      </c>
      <c r="L41" s="2">
        <v>74</v>
      </c>
      <c r="M41" s="2">
        <v>54</v>
      </c>
      <c r="N41" s="2">
        <v>63</v>
      </c>
      <c r="O41" s="2">
        <v>30</v>
      </c>
      <c r="P41" s="2">
        <v>48</v>
      </c>
      <c r="Q41" s="2">
        <v>50</v>
      </c>
      <c r="R41" s="2">
        <v>52</v>
      </c>
      <c r="S41" s="2">
        <v>53</v>
      </c>
      <c r="T41" s="2">
        <v>54</v>
      </c>
      <c r="U41" s="2">
        <v>62</v>
      </c>
      <c r="V41" s="2">
        <v>35</v>
      </c>
    </row>
    <row r="42" spans="2:22">
      <c r="D42" s="2" t="s">
        <v>7</v>
      </c>
      <c r="E42" s="2">
        <v>32</v>
      </c>
      <c r="F42" s="2">
        <v>86</v>
      </c>
      <c r="G42" s="2">
        <v>84</v>
      </c>
      <c r="H42" s="2">
        <v>74</v>
      </c>
      <c r="I42" s="2">
        <v>55</v>
      </c>
      <c r="J42" s="2">
        <v>64</v>
      </c>
      <c r="K42" s="2">
        <v>48</v>
      </c>
      <c r="L42" s="2">
        <v>65</v>
      </c>
      <c r="M42" s="2">
        <v>70</v>
      </c>
      <c r="N42" s="2">
        <v>85</v>
      </c>
      <c r="O42" s="2">
        <v>65</v>
      </c>
      <c r="P42" s="2">
        <v>55</v>
      </c>
      <c r="Q42" s="2">
        <v>74</v>
      </c>
      <c r="R42" s="2">
        <v>75</v>
      </c>
      <c r="S42" s="2">
        <v>47</v>
      </c>
      <c r="T42" s="2">
        <v>60</v>
      </c>
      <c r="U42" s="2">
        <v>67</v>
      </c>
      <c r="V42" s="2">
        <v>45</v>
      </c>
    </row>
    <row r="43" spans="2:22">
      <c r="D43" s="2" t="s">
        <v>8</v>
      </c>
      <c r="E43" s="2">
        <v>57</v>
      </c>
      <c r="F43" s="2">
        <v>80</v>
      </c>
      <c r="G43" s="2">
        <v>75</v>
      </c>
      <c r="H43" s="2">
        <v>85</v>
      </c>
      <c r="I43" s="2">
        <v>62</v>
      </c>
      <c r="J43" s="2">
        <v>77</v>
      </c>
      <c r="K43" s="2">
        <v>85</v>
      </c>
      <c r="L43" s="2">
        <v>65</v>
      </c>
      <c r="M43" s="2">
        <v>50</v>
      </c>
      <c r="N43" s="2">
        <v>45</v>
      </c>
      <c r="O43" s="2">
        <v>57</v>
      </c>
      <c r="P43" s="2">
        <v>62</v>
      </c>
      <c r="Q43" s="2">
        <v>75</v>
      </c>
      <c r="R43" s="2">
        <v>64</v>
      </c>
      <c r="S43" s="2">
        <v>84</v>
      </c>
      <c r="T43" s="2">
        <v>60</v>
      </c>
      <c r="U43" s="2">
        <v>48</v>
      </c>
      <c r="V43" s="2">
        <v>55</v>
      </c>
    </row>
    <row r="44" spans="2:22">
      <c r="D44" s="2" t="s">
        <v>56</v>
      </c>
      <c r="E44" s="2">
        <v>62</v>
      </c>
      <c r="F44" s="2">
        <v>62</v>
      </c>
      <c r="G44" s="2">
        <v>43</v>
      </c>
      <c r="H44" s="2">
        <v>55</v>
      </c>
      <c r="I44" s="2">
        <v>45</v>
      </c>
      <c r="J44" s="2">
        <v>51</v>
      </c>
      <c r="K44" s="2">
        <v>75</v>
      </c>
      <c r="L44" s="2">
        <v>71</v>
      </c>
      <c r="M44" s="2">
        <v>51</v>
      </c>
      <c r="N44" s="2">
        <v>44</v>
      </c>
      <c r="O44" s="2">
        <v>85</v>
      </c>
      <c r="P44" s="2">
        <v>39</v>
      </c>
      <c r="Q44" s="2">
        <v>53</v>
      </c>
      <c r="R44" s="2">
        <v>62</v>
      </c>
      <c r="S44" s="2">
        <v>35</v>
      </c>
      <c r="T44" s="2">
        <v>61</v>
      </c>
      <c r="U44" s="2">
        <v>50</v>
      </c>
      <c r="V44" s="2">
        <v>53</v>
      </c>
    </row>
    <row r="45" spans="2:22">
      <c r="D45" s="2" t="s">
        <v>9</v>
      </c>
      <c r="E45" s="2">
        <f t="shared" ref="E45:V45" si="24">SUM(E39:E43)</f>
        <v>318</v>
      </c>
      <c r="F45" s="2">
        <f t="shared" si="24"/>
        <v>353</v>
      </c>
      <c r="G45" s="2">
        <f t="shared" si="24"/>
        <v>348</v>
      </c>
      <c r="H45" s="2">
        <f t="shared" si="24"/>
        <v>347</v>
      </c>
      <c r="I45" s="2">
        <f t="shared" si="24"/>
        <v>334</v>
      </c>
      <c r="J45" s="2">
        <f t="shared" si="24"/>
        <v>327</v>
      </c>
      <c r="K45" s="2">
        <f t="shared" si="24"/>
        <v>325</v>
      </c>
      <c r="L45" s="2">
        <f t="shared" si="24"/>
        <v>323</v>
      </c>
      <c r="M45" s="2">
        <f t="shared" si="24"/>
        <v>320</v>
      </c>
      <c r="N45" s="2">
        <f t="shared" si="24"/>
        <v>319</v>
      </c>
      <c r="O45" s="2">
        <f t="shared" si="24"/>
        <v>312</v>
      </c>
      <c r="P45" s="2">
        <f t="shared" si="24"/>
        <v>300</v>
      </c>
      <c r="Q45" s="2">
        <f t="shared" si="24"/>
        <v>298</v>
      </c>
      <c r="R45" s="2">
        <f t="shared" si="24"/>
        <v>294</v>
      </c>
      <c r="S45" s="2">
        <f t="shared" si="24"/>
        <v>291</v>
      </c>
      <c r="T45" s="2">
        <f t="shared" si="24"/>
        <v>290</v>
      </c>
      <c r="U45" s="2">
        <f t="shared" si="24"/>
        <v>285</v>
      </c>
      <c r="V45" s="2">
        <f t="shared" si="24"/>
        <v>245</v>
      </c>
    </row>
    <row r="46" spans="2:22">
      <c r="D46" s="2" t="s">
        <v>10</v>
      </c>
      <c r="E46" s="2">
        <f t="shared" ref="E46:V46" si="25">SUM(E45/5)</f>
        <v>63.6</v>
      </c>
      <c r="F46" s="2">
        <f t="shared" si="25"/>
        <v>70.599999999999994</v>
      </c>
      <c r="G46" s="2">
        <f t="shared" si="25"/>
        <v>69.599999999999994</v>
      </c>
      <c r="H46" s="2">
        <f t="shared" si="25"/>
        <v>69.400000000000006</v>
      </c>
      <c r="I46" s="2">
        <f t="shared" si="25"/>
        <v>66.8</v>
      </c>
      <c r="J46" s="2">
        <f t="shared" si="25"/>
        <v>65.400000000000006</v>
      </c>
      <c r="K46" s="2">
        <f t="shared" si="25"/>
        <v>65</v>
      </c>
      <c r="L46" s="2">
        <f t="shared" si="25"/>
        <v>64.599999999999994</v>
      </c>
      <c r="M46" s="2">
        <f t="shared" si="25"/>
        <v>64</v>
      </c>
      <c r="N46" s="2">
        <f t="shared" si="25"/>
        <v>63.8</v>
      </c>
      <c r="O46" s="2">
        <f t="shared" si="25"/>
        <v>62.4</v>
      </c>
      <c r="P46" s="2">
        <f t="shared" si="25"/>
        <v>60</v>
      </c>
      <c r="Q46" s="2">
        <f t="shared" si="25"/>
        <v>59.6</v>
      </c>
      <c r="R46" s="2">
        <f t="shared" si="25"/>
        <v>58.8</v>
      </c>
      <c r="S46" s="2">
        <f t="shared" si="25"/>
        <v>58.2</v>
      </c>
      <c r="T46" s="2">
        <f t="shared" si="25"/>
        <v>58</v>
      </c>
      <c r="U46" s="2">
        <f t="shared" si="25"/>
        <v>57</v>
      </c>
      <c r="V46" s="2">
        <f t="shared" si="25"/>
        <v>49</v>
      </c>
    </row>
    <row r="47" spans="2:22">
      <c r="D47" s="2" t="s">
        <v>11</v>
      </c>
      <c r="E47" s="2">
        <f t="shared" ref="E47:V47" si="26">MAX(E39:E43)</f>
        <v>95</v>
      </c>
      <c r="F47" s="2">
        <f t="shared" si="26"/>
        <v>86</v>
      </c>
      <c r="G47" s="2">
        <f t="shared" si="26"/>
        <v>84</v>
      </c>
      <c r="H47" s="2">
        <f t="shared" si="26"/>
        <v>85</v>
      </c>
      <c r="I47" s="2">
        <f t="shared" si="26"/>
        <v>85</v>
      </c>
      <c r="J47" s="2">
        <f t="shared" si="26"/>
        <v>77</v>
      </c>
      <c r="K47" s="2">
        <f t="shared" si="26"/>
        <v>85</v>
      </c>
      <c r="L47" s="2">
        <f t="shared" si="26"/>
        <v>74</v>
      </c>
      <c r="M47" s="2">
        <f t="shared" si="26"/>
        <v>84</v>
      </c>
      <c r="N47" s="2">
        <f t="shared" si="26"/>
        <v>85</v>
      </c>
      <c r="O47" s="2">
        <f t="shared" si="26"/>
        <v>87</v>
      </c>
      <c r="P47" s="2">
        <f t="shared" si="26"/>
        <v>75</v>
      </c>
      <c r="Q47" s="2">
        <f t="shared" si="26"/>
        <v>75</v>
      </c>
      <c r="R47" s="2">
        <f t="shared" si="26"/>
        <v>75</v>
      </c>
      <c r="S47" s="2">
        <f t="shared" si="26"/>
        <v>84</v>
      </c>
      <c r="T47" s="2">
        <f t="shared" si="26"/>
        <v>62</v>
      </c>
      <c r="U47" s="2">
        <f t="shared" si="26"/>
        <v>67</v>
      </c>
      <c r="V47" s="2">
        <f t="shared" si="26"/>
        <v>60</v>
      </c>
    </row>
    <row r="48" spans="2:22">
      <c r="D48" s="2" t="s">
        <v>12</v>
      </c>
      <c r="E48" s="2">
        <f t="shared" ref="E48:V48" si="27">MIN(E39:E43)</f>
        <v>32</v>
      </c>
      <c r="F48" s="2">
        <f t="shared" si="27"/>
        <v>57</v>
      </c>
      <c r="G48" s="2">
        <f t="shared" si="27"/>
        <v>60</v>
      </c>
      <c r="H48" s="2">
        <f t="shared" si="27"/>
        <v>45</v>
      </c>
      <c r="I48" s="2">
        <f t="shared" si="27"/>
        <v>55</v>
      </c>
      <c r="J48" s="8">
        <f t="shared" si="27"/>
        <v>58</v>
      </c>
      <c r="K48" s="2">
        <f t="shared" si="27"/>
        <v>48</v>
      </c>
      <c r="L48" s="2">
        <f t="shared" si="27"/>
        <v>54</v>
      </c>
      <c r="M48" s="2">
        <f t="shared" si="27"/>
        <v>50</v>
      </c>
      <c r="N48" s="2">
        <f t="shared" si="27"/>
        <v>45</v>
      </c>
      <c r="O48" s="2">
        <f t="shared" si="27"/>
        <v>30</v>
      </c>
      <c r="P48" s="2">
        <f t="shared" si="27"/>
        <v>48</v>
      </c>
      <c r="Q48" s="2">
        <f t="shared" si="27"/>
        <v>44</v>
      </c>
      <c r="R48" s="2">
        <f t="shared" si="27"/>
        <v>50</v>
      </c>
      <c r="S48" s="2">
        <f t="shared" si="27"/>
        <v>45</v>
      </c>
      <c r="T48" s="2">
        <f t="shared" si="27"/>
        <v>54</v>
      </c>
      <c r="U48" s="2">
        <f t="shared" si="27"/>
        <v>48</v>
      </c>
      <c r="V48" s="2">
        <f t="shared" si="27"/>
        <v>35</v>
      </c>
    </row>
    <row r="49" spans="3:22">
      <c r="D49" s="2" t="s">
        <v>13</v>
      </c>
      <c r="E49" s="2">
        <f>SUM(E45*100/500)</f>
        <v>63.6</v>
      </c>
      <c r="F49" s="2">
        <f>SUM(F45*100/500)</f>
        <v>70.599999999999994</v>
      </c>
      <c r="G49" s="2">
        <f>SUM(G45*100/500)</f>
        <v>69.599999999999994</v>
      </c>
      <c r="H49" s="2">
        <f>SUM(H45*100/500)</f>
        <v>69.400000000000006</v>
      </c>
      <c r="I49" s="2">
        <v>82</v>
      </c>
      <c r="J49" s="2">
        <f t="shared" ref="J49:V49" si="28">SUM(J45*100/500)</f>
        <v>65.400000000000006</v>
      </c>
      <c r="K49" s="2">
        <f t="shared" si="28"/>
        <v>65</v>
      </c>
      <c r="L49" s="2">
        <f t="shared" si="28"/>
        <v>64.599999999999994</v>
      </c>
      <c r="M49" s="2">
        <f t="shared" si="28"/>
        <v>64</v>
      </c>
      <c r="N49" s="2">
        <f t="shared" si="28"/>
        <v>63.8</v>
      </c>
      <c r="O49" s="2">
        <f t="shared" si="28"/>
        <v>62.4</v>
      </c>
      <c r="P49" s="2">
        <f t="shared" si="28"/>
        <v>60</v>
      </c>
      <c r="Q49" s="2">
        <f t="shared" si="28"/>
        <v>59.6</v>
      </c>
      <c r="R49" s="2">
        <f t="shared" si="28"/>
        <v>58.8</v>
      </c>
      <c r="S49" s="2">
        <f t="shared" si="28"/>
        <v>58.2</v>
      </c>
      <c r="T49" s="2">
        <f t="shared" si="28"/>
        <v>58</v>
      </c>
      <c r="U49" s="2">
        <f t="shared" si="28"/>
        <v>57</v>
      </c>
      <c r="V49" s="2">
        <f t="shared" si="28"/>
        <v>49</v>
      </c>
    </row>
    <row r="50" spans="3:22">
      <c r="D50" s="2" t="s">
        <v>37</v>
      </c>
      <c r="E50" s="1" t="str">
        <f>IF(E45&gt;299,"1stdiv",IF(E45&gt;224,"2nddiv",IF(E45&gt;164,"3rddiv",IF(E45&lt;165,"fail"))))</f>
        <v>1stdiv</v>
      </c>
      <c r="F50" s="1" t="str">
        <f>IF(F49&gt;59,"1stdiv",IF(F49&gt;44,"2nddiv",IF(F49&gt;32,"3rddiv",IF(F49&lt;33,"fail"))))</f>
        <v>1stdiv</v>
      </c>
      <c r="G50" s="1" t="str">
        <f>IF(G45&gt;299,"1stdiv",IF(G45&gt;224,"2nddiv",IF(G45&gt;164,"3rddiv",IF(G45&lt;165,"fail"))))</f>
        <v>1stdiv</v>
      </c>
      <c r="H50" s="1" t="str">
        <f>IF(H49&gt;59,"1stdiv",IF(H49&gt;44,"2nddiv",IF(H49&gt;32,"3rddiv",IF(H49&lt;33,"fail"))))</f>
        <v>1stdiv</v>
      </c>
      <c r="I50" s="1" t="str">
        <f>IF(I45&gt;299,"1stdiv",IF(I45&gt;224,"2nddiv",IF(I45&gt;164,"3rddiv",IF(I45&lt;165,"fail"))))</f>
        <v>1stdiv</v>
      </c>
      <c r="J50" s="1" t="str">
        <f>IF(J49&gt;59,"1stdiv",IF(J49&gt;44,"2nddiv",IF(J49&gt;32,"3rddiv",IF(J49&lt;33,"fail"))))</f>
        <v>1stdiv</v>
      </c>
      <c r="K50" s="1" t="str">
        <f>IF(K45&gt;299,"1stdiv",IF(K45&gt;224,"2nddiv",IF(K45&gt;164,"3rddiv",IF(K45&lt;165,"fail"))))</f>
        <v>1stdiv</v>
      </c>
      <c r="L50" s="1" t="str">
        <f>IF(L49&gt;59,"1stdiv",IF(L49&gt;44,"2nddiv",IF(L49&gt;32,"3rddiv",IF(L49&lt;33,"fail"))))</f>
        <v>1stdiv</v>
      </c>
      <c r="M50" s="1" t="str">
        <f>IF(M45&gt;299,"1stdiv",IF(M45&gt;224,"2nddiv",IF(M45&gt;164,"3rddiv",IF(M45&lt;165,"fail"))))</f>
        <v>1stdiv</v>
      </c>
      <c r="N50" s="1" t="str">
        <f>IF(N49&gt;59,"1stdiv",IF(N49&gt;44,"2nddiv",IF(N49&gt;32,"3rddiv",IF(N49&lt;33,"fail"))))</f>
        <v>1stdiv</v>
      </c>
      <c r="O50" s="1" t="str">
        <f>IF(O45&gt;299,"1stdiv",IF(O45&gt;224,"2nddiv",IF(O45&gt;164,"3rddiv",IF(O45&lt;165,"fail"))))</f>
        <v>1stdiv</v>
      </c>
      <c r="P50" s="1" t="str">
        <f>IF(P49&gt;59,"1stdiv",IF(P49&gt;44,"2nddiv",IF(P49&gt;32,"3rddiv",IF(P49&lt;33,"fail"))))</f>
        <v>1stdiv</v>
      </c>
      <c r="Q50" s="1" t="str">
        <f>IF(Q45&gt;299,"1stdiv",IF(Q45&gt;224,"2nddiv",IF(Q45&gt;164,"3rddiv",IF(Q45&lt;165,"fail"))))</f>
        <v>2nddiv</v>
      </c>
      <c r="R50" s="1" t="str">
        <f>IF(R49&gt;59,"1stdiv",IF(R49&gt;44,"2nddiv",IF(R49&gt;32,"3rddiv",IF(R49&lt;33,"fail"))))</f>
        <v>2nddiv</v>
      </c>
      <c r="S50" s="1" t="str">
        <f>IF(S45&gt;299,"1stdiv",IF(S45&gt;224,"2nddiv",IF(S45&gt;164,"3rddiv",IF(S45&lt;165,"fail"))))</f>
        <v>2nddiv</v>
      </c>
      <c r="T50" s="1" t="str">
        <f>IF(T49&gt;59,"1stdiv",IF(T49&gt;44,"2nddiv",IF(T49&gt;32,"3rddiv",IF(T49&lt;33,"fail"))))</f>
        <v>2nddiv</v>
      </c>
      <c r="U50" s="1" t="str">
        <f>IF(U45&gt;299,"1stdiv",IF(U45&gt;224,"2nddiv",IF(U45&gt;164,"3rddiv",IF(U45&lt;165,"fail"))))</f>
        <v>2nddiv</v>
      </c>
      <c r="V50" s="1" t="str">
        <f>IF(V49&gt;59,"1stdiv",IF(V49&gt;44,"2nddiv",IF(V49&gt;32,"3rddiv",IF(V49&lt;33,"fail"))))</f>
        <v>2nddiv</v>
      </c>
    </row>
    <row r="51" spans="3:22">
      <c r="D51" s="2" t="s">
        <v>38</v>
      </c>
      <c r="E51" s="1" t="str">
        <f t="shared" ref="E51:V51" si="29">IF(E39&lt;33,"fail",IF(E40&lt;33,"fail",IF(E41&lt;33,"fail",IF(E42&lt;33,"fail",IF(E43&lt;33,"fail","pass")))))</f>
        <v>fail</v>
      </c>
      <c r="F51" s="1" t="str">
        <f t="shared" si="29"/>
        <v>pass</v>
      </c>
      <c r="G51" s="1" t="str">
        <f t="shared" si="29"/>
        <v>pass</v>
      </c>
      <c r="H51" s="1" t="str">
        <f t="shared" si="29"/>
        <v>pass</v>
      </c>
      <c r="I51" s="1" t="str">
        <f t="shared" si="29"/>
        <v>pass</v>
      </c>
      <c r="J51" s="1" t="str">
        <f t="shared" si="29"/>
        <v>pass</v>
      </c>
      <c r="K51" s="1" t="str">
        <f t="shared" si="29"/>
        <v>pass</v>
      </c>
      <c r="L51" s="1" t="str">
        <f t="shared" si="29"/>
        <v>pass</v>
      </c>
      <c r="M51" s="1" t="str">
        <f t="shared" si="29"/>
        <v>pass</v>
      </c>
      <c r="N51" s="1" t="str">
        <f t="shared" si="29"/>
        <v>pass</v>
      </c>
      <c r="O51" s="1" t="str">
        <f t="shared" si="29"/>
        <v>fail</v>
      </c>
      <c r="P51" s="1" t="str">
        <f t="shared" si="29"/>
        <v>pass</v>
      </c>
      <c r="Q51" s="1" t="str">
        <f t="shared" si="29"/>
        <v>pass</v>
      </c>
      <c r="R51" s="1" t="str">
        <f t="shared" si="29"/>
        <v>pass</v>
      </c>
      <c r="S51" s="1" t="str">
        <f t="shared" si="29"/>
        <v>pass</v>
      </c>
      <c r="T51" s="1" t="str">
        <f t="shared" si="29"/>
        <v>pass</v>
      </c>
      <c r="U51" s="1" t="str">
        <f t="shared" si="29"/>
        <v>pass</v>
      </c>
      <c r="V51" s="1" t="str">
        <f t="shared" si="29"/>
        <v>pass</v>
      </c>
    </row>
    <row r="52" spans="3:22">
      <c r="D52" s="2" t="s">
        <v>39</v>
      </c>
      <c r="E52" s="1">
        <f t="shared" ref="E52:V52" si="30">RANK(E45,$E$45:$V$45)</f>
        <v>10</v>
      </c>
      <c r="F52" s="1">
        <f t="shared" si="30"/>
        <v>1</v>
      </c>
      <c r="G52" s="1">
        <f t="shared" si="30"/>
        <v>2</v>
      </c>
      <c r="H52" s="1">
        <f t="shared" si="30"/>
        <v>3</v>
      </c>
      <c r="I52" s="1">
        <f t="shared" si="30"/>
        <v>4</v>
      </c>
      <c r="J52" s="1">
        <f t="shared" si="30"/>
        <v>5</v>
      </c>
      <c r="K52" s="1">
        <f t="shared" si="30"/>
        <v>6</v>
      </c>
      <c r="L52" s="1">
        <f t="shared" si="30"/>
        <v>7</v>
      </c>
      <c r="M52" s="1">
        <f t="shared" si="30"/>
        <v>8</v>
      </c>
      <c r="N52" s="1">
        <f t="shared" si="30"/>
        <v>9</v>
      </c>
      <c r="O52" s="1">
        <f t="shared" si="30"/>
        <v>11</v>
      </c>
      <c r="P52" s="1">
        <f t="shared" si="30"/>
        <v>12</v>
      </c>
      <c r="Q52" s="1">
        <f t="shared" si="30"/>
        <v>13</v>
      </c>
      <c r="R52" s="1">
        <f t="shared" si="30"/>
        <v>14</v>
      </c>
      <c r="S52" s="1">
        <f t="shared" si="30"/>
        <v>15</v>
      </c>
      <c r="T52" s="1">
        <f t="shared" si="30"/>
        <v>16</v>
      </c>
      <c r="U52" s="1">
        <f t="shared" si="30"/>
        <v>17</v>
      </c>
      <c r="V52" s="1">
        <f t="shared" si="30"/>
        <v>18</v>
      </c>
    </row>
    <row r="53" spans="3:22">
      <c r="D53" s="2" t="s">
        <v>57</v>
      </c>
      <c r="E53" s="1" t="str">
        <f t="shared" ref="E53:V53" si="31">IF(E49&gt;74,"a+",IF(E49&gt;59,"a",IF(E49&gt;44,"b",IF(E49&gt;32,"c",IF(E49&lt;33,"marginal")))))</f>
        <v>a</v>
      </c>
      <c r="F53" s="1" t="str">
        <f t="shared" si="31"/>
        <v>a</v>
      </c>
      <c r="G53" s="1" t="str">
        <f t="shared" si="31"/>
        <v>a</v>
      </c>
      <c r="H53" s="1" t="str">
        <f t="shared" si="31"/>
        <v>a</v>
      </c>
      <c r="I53" s="1" t="str">
        <f t="shared" si="31"/>
        <v>a+</v>
      </c>
      <c r="J53" s="1" t="str">
        <f t="shared" si="31"/>
        <v>a</v>
      </c>
      <c r="K53" s="1" t="str">
        <f t="shared" si="31"/>
        <v>a</v>
      </c>
      <c r="L53" s="1" t="str">
        <f t="shared" si="31"/>
        <v>a</v>
      </c>
      <c r="M53" s="1" t="str">
        <f t="shared" si="31"/>
        <v>a</v>
      </c>
      <c r="N53" s="1" t="str">
        <f t="shared" si="31"/>
        <v>a</v>
      </c>
      <c r="O53" s="1" t="str">
        <f t="shared" si="31"/>
        <v>a</v>
      </c>
      <c r="P53" s="1" t="str">
        <f t="shared" si="31"/>
        <v>a</v>
      </c>
      <c r="Q53" s="1" t="str">
        <f t="shared" si="31"/>
        <v>a</v>
      </c>
      <c r="R53" s="1" t="str">
        <f t="shared" si="31"/>
        <v>b</v>
      </c>
      <c r="S53" s="1" t="str">
        <f t="shared" si="31"/>
        <v>b</v>
      </c>
      <c r="T53" s="1" t="str">
        <f t="shared" si="31"/>
        <v>b</v>
      </c>
      <c r="U53" s="1" t="str">
        <f t="shared" si="31"/>
        <v>b</v>
      </c>
      <c r="V53" s="1" t="str">
        <f t="shared" si="31"/>
        <v>b</v>
      </c>
    </row>
    <row r="60" spans="3:22">
      <c r="C60">
        <v>1</v>
      </c>
      <c r="D60" t="s">
        <v>64</v>
      </c>
      <c r="E60">
        <v>12</v>
      </c>
    </row>
    <row r="61" spans="3:22">
      <c r="C61">
        <v>2</v>
      </c>
      <c r="D61" s="2" t="s">
        <v>0</v>
      </c>
      <c r="E61" t="str">
        <f>HLOOKUP($E$60,$D$35:$V$53,C61,0)</f>
        <v>Rahul</v>
      </c>
    </row>
    <row r="62" spans="3:22">
      <c r="C62">
        <v>3</v>
      </c>
      <c r="D62" s="2" t="s">
        <v>2</v>
      </c>
      <c r="E62" t="str">
        <f t="shared" ref="E62:E78" si="32">HLOOKUP($E$60,$D$35:$V$53,C62,0)</f>
        <v>Xii</v>
      </c>
    </row>
    <row r="63" spans="3:22">
      <c r="C63">
        <v>4</v>
      </c>
      <c r="D63" s="2" t="s">
        <v>3</v>
      </c>
      <c r="E63">
        <f t="shared" si="32"/>
        <v>18</v>
      </c>
    </row>
    <row r="64" spans="3:22">
      <c r="C64">
        <v>5</v>
      </c>
      <c r="D64" s="2" t="s">
        <v>4</v>
      </c>
      <c r="E64">
        <f t="shared" si="32"/>
        <v>75</v>
      </c>
    </row>
    <row r="65" spans="3:5">
      <c r="C65">
        <v>6</v>
      </c>
      <c r="D65" s="2" t="s">
        <v>5</v>
      </c>
      <c r="E65">
        <f t="shared" si="32"/>
        <v>60</v>
      </c>
    </row>
    <row r="66" spans="3:5">
      <c r="C66">
        <v>7</v>
      </c>
      <c r="D66" s="2" t="s">
        <v>6</v>
      </c>
      <c r="E66">
        <f t="shared" si="32"/>
        <v>48</v>
      </c>
    </row>
    <row r="67" spans="3:5">
      <c r="C67">
        <v>8</v>
      </c>
      <c r="D67" s="2" t="s">
        <v>7</v>
      </c>
      <c r="E67">
        <f t="shared" si="32"/>
        <v>55</v>
      </c>
    </row>
    <row r="68" spans="3:5">
      <c r="C68">
        <v>9</v>
      </c>
      <c r="D68" s="2" t="s">
        <v>8</v>
      </c>
      <c r="E68">
        <f t="shared" si="32"/>
        <v>62</v>
      </c>
    </row>
    <row r="69" spans="3:5">
      <c r="C69">
        <v>10</v>
      </c>
      <c r="D69" s="2" t="s">
        <v>56</v>
      </c>
      <c r="E69">
        <f t="shared" si="32"/>
        <v>39</v>
      </c>
    </row>
    <row r="70" spans="3:5">
      <c r="C70">
        <v>11</v>
      </c>
      <c r="D70" s="2" t="s">
        <v>9</v>
      </c>
      <c r="E70">
        <f t="shared" si="32"/>
        <v>300</v>
      </c>
    </row>
    <row r="71" spans="3:5">
      <c r="C71">
        <v>12</v>
      </c>
      <c r="D71" s="2" t="s">
        <v>10</v>
      </c>
      <c r="E71">
        <f t="shared" si="32"/>
        <v>60</v>
      </c>
    </row>
    <row r="72" spans="3:5">
      <c r="C72">
        <v>13</v>
      </c>
      <c r="D72" s="2" t="s">
        <v>11</v>
      </c>
      <c r="E72">
        <f t="shared" si="32"/>
        <v>75</v>
      </c>
    </row>
    <row r="73" spans="3:5">
      <c r="C73">
        <v>14</v>
      </c>
      <c r="D73" s="2" t="s">
        <v>12</v>
      </c>
      <c r="E73">
        <f t="shared" si="32"/>
        <v>48</v>
      </c>
    </row>
    <row r="74" spans="3:5">
      <c r="C74">
        <v>15</v>
      </c>
      <c r="D74" s="2" t="s">
        <v>13</v>
      </c>
      <c r="E74">
        <f t="shared" si="32"/>
        <v>60</v>
      </c>
    </row>
    <row r="75" spans="3:5">
      <c r="C75">
        <v>16</v>
      </c>
      <c r="D75" s="2" t="s">
        <v>37</v>
      </c>
      <c r="E75" t="str">
        <f t="shared" si="32"/>
        <v>1stdiv</v>
      </c>
    </row>
    <row r="76" spans="3:5">
      <c r="C76">
        <v>17</v>
      </c>
      <c r="D76" s="2" t="s">
        <v>38</v>
      </c>
      <c r="E76" t="str">
        <f t="shared" si="32"/>
        <v>pass</v>
      </c>
    </row>
    <row r="77" spans="3:5">
      <c r="C77">
        <v>18</v>
      </c>
      <c r="D77" s="2" t="s">
        <v>39</v>
      </c>
      <c r="E77">
        <f t="shared" si="32"/>
        <v>12</v>
      </c>
    </row>
    <row r="78" spans="3:5">
      <c r="C78">
        <v>19</v>
      </c>
      <c r="D78" s="2" t="s">
        <v>57</v>
      </c>
      <c r="E78" t="str">
        <f t="shared" si="32"/>
        <v>a</v>
      </c>
    </row>
  </sheetData>
  <sortState ref="A3:R20">
    <sortCondition ref="Q3"/>
  </sortState>
  <conditionalFormatting sqref="D14:H20 D3:I12 I13:I20">
    <cfRule type="cellIs" dxfId="6" priority="2" operator="lessThan">
      <formula>33</formula>
    </cfRule>
  </conditionalFormatting>
  <conditionalFormatting sqref="P39:V43 E39:N44 O44:V44">
    <cfRule type="cellIs" dxfId="5" priority="1" operator="lessThan">
      <formula>33</formula>
    </cfRule>
  </conditionalFormatting>
  <pageMargins left="0.7" right="0.7" top="0.75" bottom="0.75" header="0.3" footer="0.3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4:Q36"/>
  <sheetViews>
    <sheetView tabSelected="1" topLeftCell="C1" zoomScale="85" zoomScaleNormal="85" workbookViewId="0">
      <selection activeCell="O4" sqref="O4"/>
    </sheetView>
  </sheetViews>
  <sheetFormatPr defaultRowHeight="15"/>
  <cols>
    <col min="2" max="2" width="14.140625" customWidth="1"/>
    <col min="4" max="4" width="11.140625" customWidth="1"/>
    <col min="6" max="6" width="11.7109375" customWidth="1"/>
  </cols>
  <sheetData>
    <row r="4" spans="2:17">
      <c r="B4" s="1" t="s">
        <v>1</v>
      </c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  <c r="K4" s="1">
        <v>9</v>
      </c>
      <c r="L4" s="1">
        <v>10</v>
      </c>
      <c r="M4" s="1">
        <v>11</v>
      </c>
    </row>
    <row r="5" spans="2:17">
      <c r="B5" s="2" t="s">
        <v>0</v>
      </c>
      <c r="C5" s="2" t="s">
        <v>14</v>
      </c>
      <c r="D5" s="2" t="s">
        <v>15</v>
      </c>
      <c r="E5" s="2" t="s">
        <v>27</v>
      </c>
      <c r="F5" s="2" t="s">
        <v>28</v>
      </c>
      <c r="G5" s="2" t="s">
        <v>29</v>
      </c>
      <c r="H5" s="2" t="s">
        <v>30</v>
      </c>
      <c r="I5" s="2" t="s">
        <v>31</v>
      </c>
      <c r="J5" s="2" t="s">
        <v>32</v>
      </c>
      <c r="K5" s="2" t="s">
        <v>33</v>
      </c>
      <c r="L5" s="2" t="s">
        <v>34</v>
      </c>
      <c r="M5" s="2" t="s">
        <v>35</v>
      </c>
    </row>
    <row r="6" spans="2:17">
      <c r="B6" s="2" t="s">
        <v>2</v>
      </c>
      <c r="C6" s="2" t="s">
        <v>36</v>
      </c>
      <c r="D6" s="2" t="s">
        <v>36</v>
      </c>
      <c r="E6" s="2" t="s">
        <v>36</v>
      </c>
      <c r="F6" s="2" t="s">
        <v>36</v>
      </c>
      <c r="G6" s="2" t="s">
        <v>36</v>
      </c>
      <c r="H6" s="2" t="s">
        <v>36</v>
      </c>
      <c r="I6" s="2" t="s">
        <v>36</v>
      </c>
      <c r="J6" s="2" t="s">
        <v>36</v>
      </c>
      <c r="K6" s="2" t="s">
        <v>36</v>
      </c>
      <c r="L6" s="2" t="s">
        <v>36</v>
      </c>
      <c r="M6" s="2" t="s">
        <v>36</v>
      </c>
    </row>
    <row r="7" spans="2:17">
      <c r="B7" s="2" t="s">
        <v>3</v>
      </c>
      <c r="C7" s="2">
        <v>1</v>
      </c>
      <c r="D7" s="2">
        <v>2</v>
      </c>
      <c r="E7" s="2">
        <v>3</v>
      </c>
      <c r="F7" s="2">
        <v>4</v>
      </c>
      <c r="G7" s="2">
        <v>5</v>
      </c>
      <c r="H7" s="2">
        <v>6</v>
      </c>
      <c r="I7" s="2">
        <v>7</v>
      </c>
      <c r="J7" s="2">
        <v>8</v>
      </c>
      <c r="K7" s="2">
        <v>9</v>
      </c>
      <c r="L7" s="2">
        <v>10</v>
      </c>
      <c r="M7" s="2">
        <v>11</v>
      </c>
    </row>
    <row r="8" spans="2:17">
      <c r="B8" s="2" t="s">
        <v>4</v>
      </c>
      <c r="C8" s="2">
        <v>45</v>
      </c>
      <c r="D8" s="2">
        <v>66</v>
      </c>
      <c r="E8" s="2">
        <v>52</v>
      </c>
      <c r="F8" s="2">
        <v>53</v>
      </c>
      <c r="G8" s="2">
        <v>57</v>
      </c>
      <c r="H8" s="2">
        <v>85</v>
      </c>
      <c r="I8" s="2">
        <v>58</v>
      </c>
      <c r="J8" s="2">
        <v>45</v>
      </c>
      <c r="K8" s="2">
        <v>74</v>
      </c>
      <c r="L8" s="2">
        <v>85</v>
      </c>
      <c r="M8" s="2">
        <v>54</v>
      </c>
      <c r="N8" s="2"/>
      <c r="O8" s="2"/>
      <c r="P8" s="2"/>
      <c r="Q8" s="2"/>
    </row>
    <row r="9" spans="2:17">
      <c r="B9" s="2" t="s">
        <v>5</v>
      </c>
      <c r="C9" s="2">
        <v>66</v>
      </c>
      <c r="D9" s="2">
        <v>68</v>
      </c>
      <c r="E9" s="2">
        <v>95</v>
      </c>
      <c r="F9" s="2">
        <v>86</v>
      </c>
      <c r="G9" s="2">
        <v>57</v>
      </c>
      <c r="H9" s="2">
        <v>57</v>
      </c>
      <c r="I9" s="2">
        <v>59</v>
      </c>
      <c r="J9" s="2">
        <v>68</v>
      </c>
      <c r="K9" s="2">
        <v>86</v>
      </c>
      <c r="L9" s="2">
        <v>80</v>
      </c>
      <c r="M9" s="2">
        <v>74</v>
      </c>
      <c r="Q9" s="2"/>
    </row>
    <row r="10" spans="2:17">
      <c r="B10" s="2" t="s">
        <v>6</v>
      </c>
      <c r="C10" s="2">
        <v>50</v>
      </c>
      <c r="D10" s="2">
        <v>60</v>
      </c>
      <c r="E10" s="2">
        <v>35</v>
      </c>
      <c r="F10" s="2">
        <v>45</v>
      </c>
      <c r="G10" s="2">
        <v>55</v>
      </c>
      <c r="H10" s="2">
        <v>60</v>
      </c>
      <c r="I10" s="2">
        <v>65</v>
      </c>
      <c r="J10" s="2">
        <v>67</v>
      </c>
      <c r="K10" s="2">
        <v>48</v>
      </c>
      <c r="L10" s="2">
        <v>85</v>
      </c>
      <c r="M10" s="2">
        <v>65</v>
      </c>
      <c r="Q10" s="2"/>
    </row>
    <row r="11" spans="2:17">
      <c r="B11" s="2" t="s">
        <v>7</v>
      </c>
      <c r="C11" s="2">
        <v>74</v>
      </c>
      <c r="D11" s="2">
        <v>85</v>
      </c>
      <c r="E11" s="2">
        <v>58</v>
      </c>
      <c r="F11" s="2">
        <v>68</v>
      </c>
      <c r="G11" s="2">
        <v>62</v>
      </c>
      <c r="H11" s="2">
        <v>55</v>
      </c>
      <c r="I11" s="2">
        <v>53</v>
      </c>
      <c r="J11" s="2">
        <v>62</v>
      </c>
      <c r="K11" s="2">
        <v>67</v>
      </c>
      <c r="L11" s="2">
        <v>48</v>
      </c>
      <c r="M11" s="2">
        <v>53</v>
      </c>
      <c r="Q11" s="2"/>
    </row>
    <row r="12" spans="2:17">
      <c r="B12" s="2" t="s">
        <v>8</v>
      </c>
      <c r="C12" s="2">
        <v>45</v>
      </c>
      <c r="D12" s="2">
        <v>62</v>
      </c>
      <c r="E12" s="2">
        <v>53</v>
      </c>
      <c r="F12" s="2">
        <v>47</v>
      </c>
      <c r="G12" s="2">
        <v>84</v>
      </c>
      <c r="H12" s="2">
        <v>62</v>
      </c>
      <c r="I12" s="2">
        <v>60</v>
      </c>
      <c r="J12" s="2">
        <v>67</v>
      </c>
      <c r="K12" s="2">
        <v>84</v>
      </c>
      <c r="L12" s="2">
        <v>75</v>
      </c>
      <c r="M12" s="2">
        <v>77</v>
      </c>
      <c r="Q12" s="2"/>
    </row>
    <row r="13" spans="2:17">
      <c r="B13" s="2" t="s">
        <v>9</v>
      </c>
      <c r="C13" s="2">
        <f>SUM(C8:C12)</f>
        <v>280</v>
      </c>
      <c r="D13" s="2">
        <f t="shared" ref="D13:M13" si="0">SUM(D8:D12)</f>
        <v>341</v>
      </c>
      <c r="E13" s="2">
        <f t="shared" si="0"/>
        <v>293</v>
      </c>
      <c r="F13" s="2">
        <f t="shared" si="0"/>
        <v>299</v>
      </c>
      <c r="G13" s="2">
        <f t="shared" si="0"/>
        <v>315</v>
      </c>
      <c r="H13" s="2">
        <f t="shared" si="0"/>
        <v>319</v>
      </c>
      <c r="I13" s="2">
        <f t="shared" si="0"/>
        <v>295</v>
      </c>
      <c r="J13" s="2">
        <f t="shared" si="0"/>
        <v>309</v>
      </c>
      <c r="K13" s="2">
        <f t="shared" si="0"/>
        <v>359</v>
      </c>
      <c r="L13" s="2">
        <f t="shared" si="0"/>
        <v>373</v>
      </c>
      <c r="M13" s="2">
        <f t="shared" si="0"/>
        <v>323</v>
      </c>
      <c r="Q13" s="2"/>
    </row>
    <row r="14" spans="2:17">
      <c r="B14" s="2" t="s">
        <v>10</v>
      </c>
      <c r="C14" s="2">
        <f>SUM(C13/5)</f>
        <v>56</v>
      </c>
      <c r="D14" s="2">
        <f t="shared" ref="D14:M14" si="1">SUM(D13/5)</f>
        <v>68.2</v>
      </c>
      <c r="E14" s="2">
        <f t="shared" si="1"/>
        <v>58.6</v>
      </c>
      <c r="F14" s="2">
        <f t="shared" si="1"/>
        <v>59.8</v>
      </c>
      <c r="G14" s="2">
        <f t="shared" si="1"/>
        <v>63</v>
      </c>
      <c r="H14" s="2">
        <f t="shared" si="1"/>
        <v>63.8</v>
      </c>
      <c r="I14" s="2">
        <f t="shared" si="1"/>
        <v>59</v>
      </c>
      <c r="J14" s="2">
        <f t="shared" si="1"/>
        <v>61.8</v>
      </c>
      <c r="K14" s="2">
        <f t="shared" si="1"/>
        <v>71.8</v>
      </c>
      <c r="L14" s="2">
        <f t="shared" si="1"/>
        <v>74.599999999999994</v>
      </c>
      <c r="M14" s="2">
        <f t="shared" si="1"/>
        <v>64.599999999999994</v>
      </c>
      <c r="Q14" s="2"/>
    </row>
    <row r="15" spans="2:17">
      <c r="B15" s="2" t="s">
        <v>25</v>
      </c>
      <c r="C15" s="2">
        <f>MAX(C8:C12)</f>
        <v>74</v>
      </c>
      <c r="D15" s="2">
        <f t="shared" ref="D15:M15" si="2">MAX(D8:D12)</f>
        <v>85</v>
      </c>
      <c r="E15" s="2">
        <f t="shared" si="2"/>
        <v>95</v>
      </c>
      <c r="F15" s="2">
        <f t="shared" si="2"/>
        <v>86</v>
      </c>
      <c r="G15" s="2">
        <f t="shared" si="2"/>
        <v>84</v>
      </c>
      <c r="H15" s="2">
        <f t="shared" si="2"/>
        <v>85</v>
      </c>
      <c r="I15" s="2">
        <f t="shared" si="2"/>
        <v>65</v>
      </c>
      <c r="J15" s="2">
        <f t="shared" si="2"/>
        <v>68</v>
      </c>
      <c r="K15" s="2">
        <f t="shared" si="2"/>
        <v>86</v>
      </c>
      <c r="L15" s="2">
        <f t="shared" si="2"/>
        <v>85</v>
      </c>
      <c r="M15" s="2">
        <f t="shared" si="2"/>
        <v>77</v>
      </c>
      <c r="Q15" s="2"/>
    </row>
    <row r="16" spans="2:17">
      <c r="B16" s="2" t="s">
        <v>26</v>
      </c>
      <c r="C16" s="2">
        <f>MIN(C8:C12)</f>
        <v>45</v>
      </c>
      <c r="D16" s="2">
        <f t="shared" ref="D16:M16" si="3">MIN(D8:D12)</f>
        <v>60</v>
      </c>
      <c r="E16" s="2">
        <f t="shared" si="3"/>
        <v>35</v>
      </c>
      <c r="F16" s="2">
        <f t="shared" si="3"/>
        <v>45</v>
      </c>
      <c r="G16" s="2">
        <f t="shared" si="3"/>
        <v>55</v>
      </c>
      <c r="H16" s="2">
        <f t="shared" si="3"/>
        <v>55</v>
      </c>
      <c r="I16" s="2">
        <f t="shared" si="3"/>
        <v>53</v>
      </c>
      <c r="J16" s="2">
        <f t="shared" si="3"/>
        <v>45</v>
      </c>
      <c r="K16" s="2">
        <f t="shared" si="3"/>
        <v>48</v>
      </c>
      <c r="L16" s="2">
        <f t="shared" si="3"/>
        <v>48</v>
      </c>
      <c r="M16" s="2">
        <f t="shared" si="3"/>
        <v>53</v>
      </c>
      <c r="Q16" s="2"/>
    </row>
    <row r="17" spans="2:17">
      <c r="B17" s="2" t="s">
        <v>13</v>
      </c>
      <c r="C17" s="2">
        <f>SUM(C13*100/500)</f>
        <v>56</v>
      </c>
      <c r="D17" s="2">
        <f t="shared" ref="D17:M17" si="4">SUM(D13*100/500)</f>
        <v>68.2</v>
      </c>
      <c r="E17" s="2">
        <f t="shared" si="4"/>
        <v>58.6</v>
      </c>
      <c r="F17" s="2">
        <f t="shared" si="4"/>
        <v>59.8</v>
      </c>
      <c r="G17" s="2">
        <f t="shared" si="4"/>
        <v>63</v>
      </c>
      <c r="H17" s="2">
        <f t="shared" si="4"/>
        <v>63.8</v>
      </c>
      <c r="I17" s="2">
        <f t="shared" si="4"/>
        <v>59</v>
      </c>
      <c r="J17" s="2">
        <f t="shared" si="4"/>
        <v>61.8</v>
      </c>
      <c r="K17" s="2">
        <f t="shared" si="4"/>
        <v>71.8</v>
      </c>
      <c r="L17" s="2">
        <f t="shared" si="4"/>
        <v>74.599999999999994</v>
      </c>
      <c r="M17" s="2">
        <f t="shared" si="4"/>
        <v>64.599999999999994</v>
      </c>
      <c r="Q17" s="2"/>
    </row>
    <row r="18" spans="2:17">
      <c r="Q18" s="2"/>
    </row>
    <row r="19" spans="2:17">
      <c r="F19" s="1"/>
      <c r="I19" s="1"/>
      <c r="Q19" s="2"/>
    </row>
    <row r="20" spans="2:17">
      <c r="C20" s="1"/>
      <c r="D20" s="1"/>
      <c r="E20" s="1"/>
      <c r="F20" s="2"/>
      <c r="I20" s="2"/>
      <c r="Q20" s="2"/>
    </row>
    <row r="21" spans="2:17">
      <c r="B21">
        <v>1</v>
      </c>
      <c r="C21" s="1" t="s">
        <v>1</v>
      </c>
      <c r="D21" s="1"/>
      <c r="E21" s="1"/>
      <c r="F21" s="2"/>
      <c r="I21" s="2"/>
      <c r="Q21" s="2"/>
    </row>
    <row r="22" spans="2:17">
      <c r="B22">
        <v>2</v>
      </c>
      <c r="C22" s="2" t="s">
        <v>0</v>
      </c>
      <c r="D22" s="2" t="e">
        <f>B20=HLOOKUP($D$21,$B$4:$N$17,G20)</f>
        <v>#N/A</v>
      </c>
      <c r="E22" s="1"/>
      <c r="F22" s="2"/>
      <c r="I22" s="2"/>
    </row>
    <row r="23" spans="2:17">
      <c r="B23">
        <v>3</v>
      </c>
      <c r="C23" s="2" t="s">
        <v>2</v>
      </c>
      <c r="D23" s="2"/>
      <c r="E23" s="1"/>
      <c r="F23" s="2"/>
      <c r="I23" s="2"/>
    </row>
    <row r="24" spans="2:17">
      <c r="B24">
        <v>4</v>
      </c>
      <c r="C24" s="2" t="s">
        <v>3</v>
      </c>
      <c r="D24" s="2"/>
      <c r="E24" s="1"/>
      <c r="F24" s="2"/>
      <c r="I24" s="2"/>
    </row>
    <row r="25" spans="2:17">
      <c r="B25">
        <v>5</v>
      </c>
      <c r="C25" s="2" t="s">
        <v>4</v>
      </c>
      <c r="D25" s="2"/>
      <c r="E25" s="1"/>
      <c r="F25" s="2"/>
      <c r="I25" s="2"/>
    </row>
    <row r="26" spans="2:17">
      <c r="B26">
        <v>6</v>
      </c>
      <c r="C26" s="2" t="s">
        <v>5</v>
      </c>
      <c r="D26" s="2"/>
      <c r="E26" s="1"/>
      <c r="F26" s="2"/>
      <c r="I26" s="2"/>
    </row>
    <row r="27" spans="2:17">
      <c r="B27">
        <v>7</v>
      </c>
      <c r="C27" s="2" t="s">
        <v>6</v>
      </c>
      <c r="D27" s="2"/>
      <c r="E27" s="1"/>
      <c r="F27" s="2"/>
      <c r="I27" s="2"/>
    </row>
    <row r="28" spans="2:17">
      <c r="B28">
        <v>8</v>
      </c>
      <c r="C28" s="2" t="s">
        <v>7</v>
      </c>
      <c r="D28" s="2"/>
      <c r="E28" s="1"/>
      <c r="F28" s="2"/>
      <c r="I28" s="2"/>
    </row>
    <row r="29" spans="2:17">
      <c r="B29">
        <v>9</v>
      </c>
      <c r="C29" s="2" t="s">
        <v>8</v>
      </c>
      <c r="D29" s="2"/>
      <c r="E29" s="1"/>
      <c r="F29" s="2"/>
      <c r="I29" s="2"/>
    </row>
    <row r="30" spans="2:17">
      <c r="B30">
        <v>10</v>
      </c>
      <c r="C30" s="2" t="s">
        <v>9</v>
      </c>
      <c r="D30" s="2"/>
      <c r="E30" s="1"/>
      <c r="F30" s="2"/>
      <c r="I30" s="2"/>
    </row>
    <row r="31" spans="2:17">
      <c r="B31">
        <v>11</v>
      </c>
      <c r="C31" s="2" t="s">
        <v>10</v>
      </c>
      <c r="D31" s="2"/>
      <c r="E31" s="1"/>
      <c r="F31" s="2"/>
      <c r="I31" s="2"/>
    </row>
    <row r="32" spans="2:17">
      <c r="B32">
        <v>12</v>
      </c>
      <c r="C32" s="2" t="s">
        <v>25</v>
      </c>
      <c r="D32" s="2"/>
      <c r="E32" s="1"/>
      <c r="F32" s="2"/>
      <c r="I32" s="2"/>
    </row>
    <row r="33" spans="2:7">
      <c r="B33">
        <v>13</v>
      </c>
      <c r="C33" s="2" t="s">
        <v>26</v>
      </c>
      <c r="D33" s="2"/>
      <c r="E33" s="1"/>
      <c r="F33" s="2"/>
      <c r="G33" s="3"/>
    </row>
    <row r="34" spans="2:7">
      <c r="B34">
        <v>14</v>
      </c>
      <c r="C34" s="2" t="s">
        <v>13</v>
      </c>
      <c r="D34" s="2"/>
      <c r="E34" s="1"/>
      <c r="F34" s="2"/>
      <c r="G34" s="3"/>
    </row>
    <row r="35" spans="2:7">
      <c r="C35" s="2"/>
      <c r="E35" s="1"/>
      <c r="F35" s="2"/>
      <c r="G35" s="3"/>
    </row>
    <row r="36" spans="2:7">
      <c r="E36" s="1"/>
      <c r="F36" s="2"/>
      <c r="G36" s="3"/>
    </row>
  </sheetData>
  <conditionalFormatting sqref="C13:M13">
    <cfRule type="cellIs" dxfId="2" priority="2" operator="greaterThan">
      <formula>350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C2:U29"/>
  <sheetViews>
    <sheetView topLeftCell="C1" workbookViewId="0">
      <selection activeCell="K6" sqref="K6"/>
    </sheetView>
  </sheetViews>
  <sheetFormatPr defaultRowHeight="15"/>
  <cols>
    <col min="3" max="3" width="31.42578125" customWidth="1"/>
    <col min="4" max="4" width="10.5703125" bestFit="1" customWidth="1"/>
    <col min="7" max="7" width="10.5703125" bestFit="1" customWidth="1"/>
    <col min="9" max="9" width="10.5703125" bestFit="1" customWidth="1"/>
    <col min="10" max="12" width="10.5703125" customWidth="1"/>
    <col min="14" max="14" width="14.5703125" bestFit="1" customWidth="1"/>
    <col min="15" max="15" width="10.5703125" bestFit="1" customWidth="1"/>
    <col min="17" max="17" width="11.28515625" bestFit="1" customWidth="1"/>
    <col min="18" max="18" width="10.28515625" bestFit="1" customWidth="1"/>
    <col min="19" max="19" width="11.28515625" bestFit="1" customWidth="1"/>
    <col min="21" max="21" width="10.28515625" bestFit="1" customWidth="1"/>
  </cols>
  <sheetData>
    <row r="2" spans="3:21">
      <c r="F2" t="s">
        <v>46</v>
      </c>
      <c r="G2" t="s">
        <v>47</v>
      </c>
      <c r="H2" t="s">
        <v>48</v>
      </c>
      <c r="I2" t="s">
        <v>49</v>
      </c>
      <c r="N2" s="3"/>
      <c r="O2" s="3"/>
      <c r="P2" s="9" t="s">
        <v>63</v>
      </c>
      <c r="Q2" s="9" t="s">
        <v>47</v>
      </c>
      <c r="R2" s="9" t="s">
        <v>48</v>
      </c>
      <c r="S2" s="9" t="s">
        <v>49</v>
      </c>
    </row>
    <row r="3" spans="3:21">
      <c r="F3">
        <v>1</v>
      </c>
      <c r="G3" s="6">
        <f>PPMT($D$8/12,F3,$D$9,$D$7)</f>
        <v>-1843.9846654153107</v>
      </c>
      <c r="H3" s="6">
        <f>IPMT($D$8/12,F3,$D$9,$D$7)</f>
        <v>-522.08333333333337</v>
      </c>
      <c r="I3" s="6">
        <f>SUM(G3:H3)</f>
        <v>-2366.0679987486442</v>
      </c>
      <c r="J3" s="6"/>
      <c r="K3" s="6"/>
      <c r="L3" s="6"/>
      <c r="N3" s="3"/>
      <c r="O3" s="3"/>
      <c r="P3" s="3">
        <v>1</v>
      </c>
      <c r="Q3" s="10">
        <f>PPMT($O$7/12,P3,$O$8,$O$6)</f>
        <v>-1843.9846654153107</v>
      </c>
      <c r="R3" s="10">
        <f>IPMT($O$7/12,P3,$O$8,$O$6)</f>
        <v>-522.08333333333337</v>
      </c>
      <c r="S3" s="7">
        <f>SUM(Q3+R3)</f>
        <v>-2366.0679987486442</v>
      </c>
    </row>
    <row r="4" spans="3:21">
      <c r="F4">
        <v>2</v>
      </c>
      <c r="G4" s="6">
        <f t="shared" ref="G4:G26" si="0">PPMT($D$8/12,F4,$D$9,$D$7)</f>
        <v>-1863.2389386300224</v>
      </c>
      <c r="H4" s="6">
        <f t="shared" ref="H4:H26" si="1">IPMT($D$8/12,F4,$D$9,$D$7)</f>
        <v>-502.82906011862178</v>
      </c>
      <c r="I4" s="6">
        <f t="shared" ref="I4:I26" si="2">SUM(G4:H4)</f>
        <v>-2366.0679987486442</v>
      </c>
      <c r="J4" s="6"/>
      <c r="K4" s="6"/>
      <c r="L4" s="6"/>
      <c r="N4" s="3" t="s">
        <v>40</v>
      </c>
      <c r="O4" s="3">
        <v>80000</v>
      </c>
      <c r="P4" s="3">
        <v>2</v>
      </c>
      <c r="Q4" s="10">
        <f t="shared" ref="Q4:Q26" si="3">PPMT($O$7/12,P4,$O$8,$O$6)</f>
        <v>-1863.2389386300224</v>
      </c>
      <c r="R4" s="10">
        <f t="shared" ref="R4:R26" si="4">IPMT($O$7/12,P4,$O$8,$O$6)</f>
        <v>-502.82906011862178</v>
      </c>
      <c r="S4" s="7">
        <f t="shared" ref="S4:S26" si="5">SUM(Q4+R4)</f>
        <v>-2366.0679987486442</v>
      </c>
    </row>
    <row r="5" spans="3:21">
      <c r="C5" t="s">
        <v>40</v>
      </c>
      <c r="D5">
        <v>80000</v>
      </c>
      <c r="F5">
        <v>3</v>
      </c>
      <c r="G5" s="6">
        <f t="shared" si="0"/>
        <v>-1882.694258547551</v>
      </c>
      <c r="H5" s="6">
        <f t="shared" si="1"/>
        <v>-483.3737402010932</v>
      </c>
      <c r="I5" s="6">
        <f t="shared" si="2"/>
        <v>-2366.0679987486442</v>
      </c>
      <c r="J5" s="6"/>
      <c r="K5" s="6"/>
      <c r="L5" s="6"/>
      <c r="N5" s="3" t="s">
        <v>59</v>
      </c>
      <c r="O5" s="3">
        <v>30000</v>
      </c>
      <c r="P5" s="3">
        <v>3</v>
      </c>
      <c r="Q5" s="10">
        <f t="shared" si="3"/>
        <v>-1882.694258547551</v>
      </c>
      <c r="R5" s="10">
        <f t="shared" si="4"/>
        <v>-483.3737402010932</v>
      </c>
      <c r="S5" s="7">
        <f t="shared" si="5"/>
        <v>-2366.0679987486442</v>
      </c>
    </row>
    <row r="6" spans="3:21">
      <c r="C6" t="s">
        <v>41</v>
      </c>
      <c r="D6">
        <v>30000</v>
      </c>
      <c r="F6">
        <v>4</v>
      </c>
      <c r="G6" s="6">
        <f t="shared" si="0"/>
        <v>-1902.3527244305519</v>
      </c>
      <c r="H6" s="6">
        <f t="shared" si="1"/>
        <v>-463.71527431809233</v>
      </c>
      <c r="I6" s="6">
        <f t="shared" si="2"/>
        <v>-2366.0679987486442</v>
      </c>
      <c r="J6" s="6"/>
      <c r="K6" s="6"/>
      <c r="L6" s="6"/>
      <c r="N6" s="3" t="s">
        <v>60</v>
      </c>
      <c r="O6" s="3">
        <f>SUM(O4-O5)</f>
        <v>50000</v>
      </c>
      <c r="P6" s="3">
        <v>4</v>
      </c>
      <c r="Q6" s="10">
        <f t="shared" si="3"/>
        <v>-1902.3527244305519</v>
      </c>
      <c r="R6" s="10">
        <f t="shared" si="4"/>
        <v>-463.71527431809233</v>
      </c>
      <c r="S6" s="7">
        <f t="shared" si="5"/>
        <v>-2366.0679987486442</v>
      </c>
    </row>
    <row r="7" spans="3:21">
      <c r="C7" t="s">
        <v>42</v>
      </c>
      <c r="D7">
        <f>SUM(D5-D6)</f>
        <v>50000</v>
      </c>
      <c r="F7">
        <v>5</v>
      </c>
      <c r="G7" s="6">
        <f t="shared" si="0"/>
        <v>-1922.2164574614808</v>
      </c>
      <c r="H7" s="6">
        <f t="shared" si="1"/>
        <v>-443.85154128716351</v>
      </c>
      <c r="I7" s="6">
        <f t="shared" si="2"/>
        <v>-2366.0679987486442</v>
      </c>
      <c r="J7" s="6"/>
      <c r="K7" s="6"/>
      <c r="L7" s="6"/>
      <c r="N7" s="3" t="s">
        <v>43</v>
      </c>
      <c r="O7" s="11">
        <v>0.12529999999999999</v>
      </c>
      <c r="P7" s="3">
        <v>5</v>
      </c>
      <c r="Q7" s="10">
        <f t="shared" si="3"/>
        <v>-1922.2164574614808</v>
      </c>
      <c r="R7" s="10">
        <f t="shared" si="4"/>
        <v>-443.85154128716351</v>
      </c>
      <c r="S7" s="7">
        <f t="shared" si="5"/>
        <v>-2366.0679987486442</v>
      </c>
    </row>
    <row r="8" spans="3:21">
      <c r="C8" t="s">
        <v>43</v>
      </c>
      <c r="D8" s="4">
        <v>0.12529999999999999</v>
      </c>
      <c r="F8">
        <v>6</v>
      </c>
      <c r="G8" s="6">
        <f t="shared" si="0"/>
        <v>-1942.2876009714744</v>
      </c>
      <c r="H8" s="6">
        <f t="shared" si="1"/>
        <v>-423.78039777716987</v>
      </c>
      <c r="I8" s="6">
        <f t="shared" si="2"/>
        <v>-2366.0679987486442</v>
      </c>
      <c r="J8" s="6"/>
      <c r="K8" s="6"/>
      <c r="L8" s="6"/>
      <c r="N8" s="3" t="s">
        <v>61</v>
      </c>
      <c r="O8" s="3">
        <v>24</v>
      </c>
      <c r="P8" s="3">
        <v>6</v>
      </c>
      <c r="Q8" s="10">
        <f t="shared" si="3"/>
        <v>-1942.2876009714744</v>
      </c>
      <c r="R8" s="10">
        <f t="shared" si="4"/>
        <v>-423.78039777716987</v>
      </c>
      <c r="S8" s="7">
        <f t="shared" si="5"/>
        <v>-2366.0679987486442</v>
      </c>
    </row>
    <row r="9" spans="3:21">
      <c r="C9" t="s">
        <v>44</v>
      </c>
      <c r="D9">
        <v>24</v>
      </c>
      <c r="F9">
        <v>7</v>
      </c>
      <c r="G9" s="6">
        <f t="shared" si="0"/>
        <v>-1962.568320671618</v>
      </c>
      <c r="H9" s="6">
        <f t="shared" si="1"/>
        <v>-403.49967807702603</v>
      </c>
      <c r="I9" s="6">
        <f t="shared" si="2"/>
        <v>-2366.0679987486442</v>
      </c>
      <c r="J9" s="6"/>
      <c r="K9" s="6"/>
      <c r="L9" s="6"/>
      <c r="N9" s="3" t="s">
        <v>62</v>
      </c>
      <c r="O9" s="10">
        <f>PMT(O7/12,O8,O6)</f>
        <v>-2366.0679987486442</v>
      </c>
      <c r="P9" s="3">
        <v>7</v>
      </c>
      <c r="Q9" s="10">
        <f t="shared" si="3"/>
        <v>-1962.568320671618</v>
      </c>
      <c r="R9" s="10">
        <f t="shared" si="4"/>
        <v>-403.49967807702603</v>
      </c>
      <c r="S9" s="7">
        <f t="shared" si="5"/>
        <v>-2366.0679987486442</v>
      </c>
    </row>
    <row r="10" spans="3:21">
      <c r="C10" t="s">
        <v>45</v>
      </c>
      <c r="D10" s="6">
        <f>PMT(D8/12,D9,D7)</f>
        <v>-2366.0679987486442</v>
      </c>
      <c r="F10">
        <v>8</v>
      </c>
      <c r="G10" s="6">
        <f t="shared" si="0"/>
        <v>-1983.0608048866311</v>
      </c>
      <c r="H10" s="6">
        <f t="shared" si="1"/>
        <v>-383.00719386201297</v>
      </c>
      <c r="I10" s="6">
        <f t="shared" si="2"/>
        <v>-2366.0679987486442</v>
      </c>
      <c r="J10" s="6"/>
      <c r="K10" s="6"/>
      <c r="L10" s="6"/>
      <c r="N10" s="3"/>
      <c r="O10" s="3"/>
      <c r="P10" s="3">
        <v>8</v>
      </c>
      <c r="Q10" s="10">
        <f t="shared" si="3"/>
        <v>-1983.0608048866311</v>
      </c>
      <c r="R10" s="10">
        <f t="shared" si="4"/>
        <v>-383.00719386201297</v>
      </c>
      <c r="S10" s="7">
        <f t="shared" si="5"/>
        <v>-2366.0679987486442</v>
      </c>
    </row>
    <row r="11" spans="3:21">
      <c r="F11">
        <v>9</v>
      </c>
      <c r="G11" s="6">
        <f t="shared" si="0"/>
        <v>-2003.7672647909894</v>
      </c>
      <c r="H11" s="6">
        <f t="shared" si="1"/>
        <v>-362.30073395765487</v>
      </c>
      <c r="I11" s="6">
        <f t="shared" si="2"/>
        <v>-2366.0679987486442</v>
      </c>
      <c r="J11" s="6"/>
      <c r="K11" s="6"/>
      <c r="L11" s="6"/>
      <c r="N11" s="3"/>
      <c r="O11" s="3"/>
      <c r="P11" s="3">
        <v>9</v>
      </c>
      <c r="Q11" s="10">
        <f t="shared" si="3"/>
        <v>-2003.7672647909894</v>
      </c>
      <c r="R11" s="10">
        <f t="shared" si="4"/>
        <v>-362.30073395765487</v>
      </c>
      <c r="S11" s="7">
        <f t="shared" si="5"/>
        <v>-2366.0679987486442</v>
      </c>
    </row>
    <row r="12" spans="3:21">
      <c r="F12">
        <v>10</v>
      </c>
      <c r="G12" s="6">
        <f t="shared" si="0"/>
        <v>-2024.6899346475152</v>
      </c>
      <c r="H12" s="6">
        <f t="shared" si="1"/>
        <v>-341.37806410112904</v>
      </c>
      <c r="I12" s="6">
        <f t="shared" si="2"/>
        <v>-2366.0679987486442</v>
      </c>
      <c r="J12" s="6"/>
      <c r="K12" s="6"/>
      <c r="L12" s="6"/>
      <c r="N12" s="3"/>
      <c r="O12" s="3"/>
      <c r="P12" s="3">
        <v>10</v>
      </c>
      <c r="Q12" s="10">
        <f t="shared" si="3"/>
        <v>-2024.6899346475152</v>
      </c>
      <c r="R12" s="10">
        <f t="shared" si="4"/>
        <v>-341.37806410112904</v>
      </c>
      <c r="S12" s="7">
        <f t="shared" si="5"/>
        <v>-2366.0679987486442</v>
      </c>
    </row>
    <row r="13" spans="3:21">
      <c r="F13">
        <v>11</v>
      </c>
      <c r="G13" s="6">
        <f t="shared" si="0"/>
        <v>-2045.8310720484599</v>
      </c>
      <c r="H13" s="6">
        <f t="shared" si="1"/>
        <v>-320.23692670018431</v>
      </c>
      <c r="I13" s="6">
        <f t="shared" si="2"/>
        <v>-2366.0679987486442</v>
      </c>
      <c r="J13" s="6"/>
      <c r="K13" s="6"/>
      <c r="L13" s="6"/>
      <c r="N13" s="3"/>
      <c r="O13" s="3"/>
      <c r="P13" s="3">
        <v>11</v>
      </c>
      <c r="Q13" s="10">
        <f t="shared" si="3"/>
        <v>-2045.8310720484599</v>
      </c>
      <c r="R13" s="10">
        <f t="shared" si="4"/>
        <v>-320.23692670018431</v>
      </c>
      <c r="S13" s="7">
        <f t="shared" si="5"/>
        <v>-2366.0679987486442</v>
      </c>
      <c r="U13" s="7">
        <f>SUM(Q5-Q12)</f>
        <v>141.99567609996416</v>
      </c>
    </row>
    <row r="14" spans="3:21">
      <c r="F14">
        <v>12</v>
      </c>
      <c r="G14" s="6">
        <f t="shared" si="0"/>
        <v>-2067.1929581590994</v>
      </c>
      <c r="H14" s="6">
        <f t="shared" si="1"/>
        <v>-298.87504058954488</v>
      </c>
      <c r="I14" s="6">
        <f t="shared" si="2"/>
        <v>-2366.0679987486442</v>
      </c>
      <c r="J14" s="6"/>
      <c r="K14" s="6"/>
      <c r="L14" s="6"/>
      <c r="N14" s="12"/>
      <c r="O14" s="12"/>
      <c r="P14" s="3">
        <v>12</v>
      </c>
      <c r="Q14" s="10">
        <f t="shared" si="3"/>
        <v>-2067.1929581590994</v>
      </c>
      <c r="R14" s="10">
        <f t="shared" si="4"/>
        <v>-298.87504058954488</v>
      </c>
      <c r="S14" s="7">
        <f t="shared" si="5"/>
        <v>-2366.0679987486442</v>
      </c>
    </row>
    <row r="15" spans="3:21">
      <c r="F15">
        <v>13</v>
      </c>
      <c r="G15" s="6">
        <f t="shared" si="0"/>
        <v>-2088.777897963877</v>
      </c>
      <c r="H15" s="6">
        <f t="shared" si="1"/>
        <v>-277.29010078476733</v>
      </c>
      <c r="I15" s="6">
        <f t="shared" si="2"/>
        <v>-2366.0679987486442</v>
      </c>
      <c r="J15" s="6"/>
      <c r="K15" s="6"/>
      <c r="L15" s="6"/>
      <c r="N15" s="3"/>
      <c r="O15" s="3"/>
      <c r="P15" s="3">
        <v>13</v>
      </c>
      <c r="Q15" s="10">
        <f t="shared" si="3"/>
        <v>-2088.777897963877</v>
      </c>
      <c r="R15" s="10">
        <f t="shared" si="4"/>
        <v>-277.29010078476733</v>
      </c>
      <c r="S15" s="7">
        <f t="shared" si="5"/>
        <v>-2366.0679987486442</v>
      </c>
    </row>
    <row r="16" spans="3:21">
      <c r="F16">
        <v>14</v>
      </c>
      <c r="G16" s="6">
        <f t="shared" si="0"/>
        <v>-2110.5882205151165</v>
      </c>
      <c r="H16" s="6">
        <f t="shared" si="1"/>
        <v>-255.47977823352753</v>
      </c>
      <c r="I16" s="6">
        <f t="shared" si="2"/>
        <v>-2366.0679987486442</v>
      </c>
      <c r="J16" s="6"/>
      <c r="K16" s="6"/>
      <c r="L16" s="6"/>
      <c r="N16" s="3"/>
      <c r="O16" s="3"/>
      <c r="P16" s="3">
        <v>14</v>
      </c>
      <c r="Q16" s="10">
        <f t="shared" si="3"/>
        <v>-2110.5882205151165</v>
      </c>
      <c r="R16" s="10">
        <f t="shared" si="4"/>
        <v>-255.47977823352753</v>
      </c>
      <c r="S16" s="7">
        <f t="shared" si="5"/>
        <v>-2366.0679987486442</v>
      </c>
    </row>
    <row r="17" spans="6:19">
      <c r="F17">
        <v>15</v>
      </c>
      <c r="G17" s="6">
        <f t="shared" si="0"/>
        <v>-2132.6262791843283</v>
      </c>
      <c r="H17" s="6">
        <f t="shared" si="1"/>
        <v>-233.44171956431578</v>
      </c>
      <c r="I17" s="6">
        <f t="shared" si="2"/>
        <v>-2366.0679987486442</v>
      </c>
      <c r="J17" s="6"/>
      <c r="K17" s="6"/>
      <c r="L17" s="6"/>
      <c r="N17" s="3"/>
      <c r="O17" s="3"/>
      <c r="P17" s="3">
        <v>15</v>
      </c>
      <c r="Q17" s="10">
        <f t="shared" si="3"/>
        <v>-2132.6262791843283</v>
      </c>
      <c r="R17" s="10">
        <f t="shared" si="4"/>
        <v>-233.44171956431578</v>
      </c>
      <c r="S17" s="7">
        <f t="shared" si="5"/>
        <v>-2366.0679987486442</v>
      </c>
    </row>
    <row r="18" spans="6:19">
      <c r="F18">
        <v>16</v>
      </c>
      <c r="G18" s="6">
        <f t="shared" si="0"/>
        <v>-2154.894451916145</v>
      </c>
      <c r="H18" s="6">
        <f t="shared" si="1"/>
        <v>-211.17354683249923</v>
      </c>
      <c r="I18" s="6">
        <f t="shared" si="2"/>
        <v>-2366.0679987486442</v>
      </c>
      <c r="J18" s="6"/>
      <c r="K18" s="6"/>
      <c r="L18" s="6"/>
      <c r="N18" s="3"/>
      <c r="O18" s="3"/>
      <c r="P18" s="3">
        <v>16</v>
      </c>
      <c r="Q18" s="10">
        <f t="shared" si="3"/>
        <v>-2154.894451916145</v>
      </c>
      <c r="R18" s="10">
        <f t="shared" si="4"/>
        <v>-211.17354683249923</v>
      </c>
      <c r="S18" s="7">
        <f t="shared" si="5"/>
        <v>-2366.0679987486442</v>
      </c>
    </row>
    <row r="19" spans="6:19">
      <c r="F19">
        <v>17</v>
      </c>
      <c r="G19" s="6">
        <f t="shared" si="0"/>
        <v>-2177.395141484903</v>
      </c>
      <c r="H19" s="6">
        <f t="shared" si="1"/>
        <v>-188.67285726374118</v>
      </c>
      <c r="I19" s="6">
        <f t="shared" si="2"/>
        <v>-2366.0679987486442</v>
      </c>
      <c r="J19" s="6"/>
      <c r="K19" s="6"/>
      <c r="L19" s="6"/>
      <c r="N19" s="3"/>
      <c r="O19" s="3"/>
      <c r="P19" s="3">
        <v>17</v>
      </c>
      <c r="Q19" s="10">
        <f t="shared" si="3"/>
        <v>-2177.395141484903</v>
      </c>
      <c r="R19" s="10">
        <f t="shared" si="4"/>
        <v>-188.67285726374118</v>
      </c>
      <c r="S19" s="7">
        <f t="shared" si="5"/>
        <v>-2366.0679987486442</v>
      </c>
    </row>
    <row r="20" spans="6:19">
      <c r="F20">
        <v>18</v>
      </c>
      <c r="G20" s="6">
        <f t="shared" si="0"/>
        <v>-2200.130775753908</v>
      </c>
      <c r="H20" s="6">
        <f t="shared" si="1"/>
        <v>-165.93722299473612</v>
      </c>
      <c r="I20" s="6">
        <f t="shared" si="2"/>
        <v>-2366.0679987486442</v>
      </c>
      <c r="J20" s="6"/>
      <c r="K20" s="6"/>
      <c r="L20" s="6"/>
      <c r="N20" s="3"/>
      <c r="O20" s="3"/>
      <c r="P20" s="3">
        <v>18</v>
      </c>
      <c r="Q20" s="10">
        <f t="shared" si="3"/>
        <v>-2200.130775753908</v>
      </c>
      <c r="R20" s="10">
        <f t="shared" si="4"/>
        <v>-165.93722299473612</v>
      </c>
      <c r="S20" s="7">
        <f t="shared" si="5"/>
        <v>-2366.0679987486442</v>
      </c>
    </row>
    <row r="21" spans="6:19">
      <c r="F21">
        <v>19</v>
      </c>
      <c r="G21" s="6">
        <f t="shared" si="0"/>
        <v>-2223.1038079374048</v>
      </c>
      <c r="H21" s="6">
        <f t="shared" si="1"/>
        <v>-142.96419081123926</v>
      </c>
      <c r="I21" s="6">
        <f t="shared" si="2"/>
        <v>-2366.0679987486442</v>
      </c>
      <c r="J21" s="6"/>
      <c r="K21" s="6"/>
      <c r="L21" s="6"/>
      <c r="N21" s="3"/>
      <c r="O21" s="3"/>
      <c r="P21" s="3">
        <v>19</v>
      </c>
      <c r="Q21" s="10">
        <f t="shared" si="3"/>
        <v>-2223.1038079374048</v>
      </c>
      <c r="R21" s="10">
        <f t="shared" si="4"/>
        <v>-142.96419081123926</v>
      </c>
      <c r="S21" s="7">
        <f t="shared" si="5"/>
        <v>-2366.0679987486442</v>
      </c>
    </row>
    <row r="22" spans="6:19">
      <c r="F22">
        <v>20</v>
      </c>
      <c r="G22" s="6">
        <f t="shared" si="0"/>
        <v>-2246.3167168652849</v>
      </c>
      <c r="H22" s="6">
        <f t="shared" si="1"/>
        <v>-119.75128188335921</v>
      </c>
      <c r="I22" s="6">
        <f t="shared" si="2"/>
        <v>-2366.0679987486442</v>
      </c>
      <c r="J22" s="6"/>
      <c r="K22" s="6"/>
      <c r="L22" s="6"/>
      <c r="N22" s="3"/>
      <c r="O22" s="3"/>
      <c r="P22" s="3">
        <v>20</v>
      </c>
      <c r="Q22" s="10">
        <f t="shared" si="3"/>
        <v>-2246.3167168652849</v>
      </c>
      <c r="R22" s="10">
        <f t="shared" si="4"/>
        <v>-119.75128188335921</v>
      </c>
      <c r="S22" s="7">
        <f t="shared" si="5"/>
        <v>-2366.0679987486442</v>
      </c>
    </row>
    <row r="23" spans="6:19">
      <c r="F23">
        <v>21</v>
      </c>
      <c r="G23" s="6">
        <f t="shared" si="0"/>
        <v>-2269.7720072505531</v>
      </c>
      <c r="H23" s="6">
        <f t="shared" si="1"/>
        <v>-96.295991498091226</v>
      </c>
      <c r="I23" s="6">
        <f t="shared" si="2"/>
        <v>-2366.0679987486442</v>
      </c>
      <c r="J23" s="6"/>
      <c r="K23" s="6"/>
      <c r="L23" s="6"/>
      <c r="N23" s="3"/>
      <c r="O23" s="3"/>
      <c r="P23" s="3">
        <v>21</v>
      </c>
      <c r="Q23" s="10">
        <f t="shared" si="3"/>
        <v>-2269.7720072505531</v>
      </c>
      <c r="R23" s="10">
        <f t="shared" si="4"/>
        <v>-96.295991498091226</v>
      </c>
      <c r="S23" s="7">
        <f t="shared" si="5"/>
        <v>-2366.0679987486442</v>
      </c>
    </row>
    <row r="24" spans="6:19">
      <c r="F24">
        <v>22</v>
      </c>
      <c r="G24" s="6">
        <f t="shared" si="0"/>
        <v>-2293.4722099595947</v>
      </c>
      <c r="H24" s="6">
        <f t="shared" si="1"/>
        <v>-72.595788789049706</v>
      </c>
      <c r="I24" s="6">
        <f t="shared" si="2"/>
        <v>-2366.0679987486442</v>
      </c>
      <c r="J24" s="6"/>
      <c r="K24" s="6"/>
      <c r="L24" s="6"/>
      <c r="N24" s="3"/>
      <c r="O24" s="3"/>
      <c r="P24" s="3">
        <v>22</v>
      </c>
      <c r="Q24" s="10">
        <f t="shared" si="3"/>
        <v>-2293.4722099595947</v>
      </c>
      <c r="R24" s="10">
        <f t="shared" si="4"/>
        <v>-72.595788789049706</v>
      </c>
      <c r="S24" s="7">
        <f t="shared" si="5"/>
        <v>-2366.0679987486442</v>
      </c>
    </row>
    <row r="25" spans="6:19">
      <c r="F25">
        <v>23</v>
      </c>
      <c r="G25" s="6">
        <f t="shared" si="0"/>
        <v>-2317.4198822852559</v>
      </c>
      <c r="H25" s="6">
        <f t="shared" si="1"/>
        <v>-48.648116463388185</v>
      </c>
      <c r="I25" s="6">
        <f t="shared" si="2"/>
        <v>-2366.0679987486442</v>
      </c>
      <c r="J25" s="6"/>
      <c r="K25" s="6"/>
      <c r="L25" s="6"/>
      <c r="N25" s="3"/>
      <c r="O25" s="3"/>
      <c r="P25" s="3">
        <v>23</v>
      </c>
      <c r="Q25" s="10">
        <f t="shared" si="3"/>
        <v>-2317.4198822852559</v>
      </c>
      <c r="R25" s="10">
        <f t="shared" si="4"/>
        <v>-48.648116463388185</v>
      </c>
      <c r="S25" s="7">
        <f t="shared" si="5"/>
        <v>-2366.0679987486442</v>
      </c>
    </row>
    <row r="26" spans="6:19">
      <c r="F26">
        <v>24</v>
      </c>
      <c r="G26" s="6">
        <f t="shared" si="0"/>
        <v>-2341.6176082227848</v>
      </c>
      <c r="H26" s="6">
        <f t="shared" si="1"/>
        <v>-24.450390525859561</v>
      </c>
      <c r="I26" s="6">
        <f t="shared" si="2"/>
        <v>-2366.0679987486442</v>
      </c>
      <c r="J26" s="6"/>
      <c r="K26" s="6"/>
      <c r="L26" s="6"/>
      <c r="N26" s="3"/>
      <c r="O26" s="3"/>
      <c r="P26" s="3">
        <v>24</v>
      </c>
      <c r="Q26" s="10">
        <f t="shared" si="3"/>
        <v>-2341.6176082227848</v>
      </c>
      <c r="R26" s="10">
        <f t="shared" si="4"/>
        <v>-24.450390525859561</v>
      </c>
      <c r="S26" s="7">
        <f t="shared" si="5"/>
        <v>-2366.0679987486442</v>
      </c>
    </row>
    <row r="27" spans="6:19">
      <c r="G27" s="6"/>
      <c r="H27" s="6"/>
      <c r="I27" s="6"/>
      <c r="J27" s="6"/>
      <c r="K27" s="6"/>
      <c r="L27" s="6"/>
      <c r="N27" s="3"/>
      <c r="O27" s="3"/>
      <c r="P27" s="3" t="s">
        <v>9</v>
      </c>
      <c r="Q27" s="12">
        <f>SUM(Q3:Q26)</f>
        <v>-49999.999999999862</v>
      </c>
      <c r="R27" s="12">
        <f>SUM(R3:R26)</f>
        <v>-6785.6319699676005</v>
      </c>
      <c r="S27" s="7">
        <f>SUM(S3:S26)</f>
        <v>-56785.631969967457</v>
      </c>
    </row>
    <row r="28" spans="6:19">
      <c r="G28" s="5"/>
    </row>
    <row r="29" spans="6:19">
      <c r="G29" s="5"/>
    </row>
  </sheetData>
  <pageMargins left="0.7" right="0.7" top="0.75" bottom="0.75" header="0.3" footer="0.3"/>
  <pageSetup paperSize="256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T42"/>
  <sheetViews>
    <sheetView topLeftCell="C18" workbookViewId="0">
      <selection activeCell="M22" sqref="M22"/>
    </sheetView>
  </sheetViews>
  <sheetFormatPr defaultRowHeight="15"/>
  <cols>
    <col min="2" max="2" width="15.42578125" customWidth="1"/>
    <col min="7" max="7" width="14.7109375" customWidth="1"/>
    <col min="10" max="10" width="11" bestFit="1" customWidth="1"/>
  </cols>
  <sheetData>
    <row r="2" spans="2:20">
      <c r="B2" s="3" t="s">
        <v>58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</row>
    <row r="3" spans="2:20">
      <c r="B3" s="2" t="s">
        <v>0</v>
      </c>
      <c r="C3" s="2" t="s">
        <v>16</v>
      </c>
      <c r="D3" s="2" t="s">
        <v>20</v>
      </c>
      <c r="E3" s="2" t="s">
        <v>23</v>
      </c>
      <c r="F3" s="2" t="s">
        <v>15</v>
      </c>
      <c r="G3" s="2" t="s">
        <v>18</v>
      </c>
      <c r="H3" s="2" t="s">
        <v>50</v>
      </c>
      <c r="I3" s="2" t="s">
        <v>21</v>
      </c>
      <c r="J3" s="2" t="s">
        <v>28</v>
      </c>
      <c r="K3" s="2" t="s">
        <v>53</v>
      </c>
      <c r="L3" s="2" t="s">
        <v>31</v>
      </c>
      <c r="M3" s="2" t="s">
        <v>14</v>
      </c>
      <c r="N3" s="2" t="s">
        <v>55</v>
      </c>
      <c r="O3" s="2" t="s">
        <v>52</v>
      </c>
      <c r="P3" s="2" t="s">
        <v>51</v>
      </c>
      <c r="Q3" s="2" t="s">
        <v>19</v>
      </c>
      <c r="R3" s="2" t="s">
        <v>54</v>
      </c>
      <c r="S3" s="2" t="s">
        <v>22</v>
      </c>
      <c r="T3" s="2" t="s">
        <v>17</v>
      </c>
    </row>
    <row r="4" spans="2:20">
      <c r="B4" s="2" t="s">
        <v>2</v>
      </c>
      <c r="C4" s="2" t="s">
        <v>24</v>
      </c>
      <c r="D4" s="2" t="s">
        <v>24</v>
      </c>
      <c r="E4" s="2" t="s">
        <v>24</v>
      </c>
      <c r="F4" s="2" t="s">
        <v>24</v>
      </c>
      <c r="G4" s="2" t="s">
        <v>24</v>
      </c>
      <c r="H4" s="2" t="s">
        <v>24</v>
      </c>
      <c r="I4" s="2" t="s">
        <v>24</v>
      </c>
      <c r="J4" s="2" t="s">
        <v>24</v>
      </c>
      <c r="K4" s="2" t="s">
        <v>24</v>
      </c>
      <c r="L4" s="2" t="s">
        <v>24</v>
      </c>
      <c r="M4" s="2" t="s">
        <v>24</v>
      </c>
      <c r="N4" s="2" t="s">
        <v>24</v>
      </c>
      <c r="O4" s="2" t="s">
        <v>24</v>
      </c>
      <c r="P4" s="2" t="s">
        <v>24</v>
      </c>
      <c r="Q4" s="2" t="s">
        <v>24</v>
      </c>
      <c r="R4" s="2" t="s">
        <v>24</v>
      </c>
      <c r="S4" s="2" t="s">
        <v>24</v>
      </c>
      <c r="T4" s="2" t="s">
        <v>24</v>
      </c>
    </row>
    <row r="5" spans="2:20">
      <c r="B5" s="2" t="s">
        <v>3</v>
      </c>
      <c r="C5" s="2">
        <v>3</v>
      </c>
      <c r="D5" s="2">
        <v>7</v>
      </c>
      <c r="E5" s="2">
        <v>10</v>
      </c>
      <c r="F5" s="2">
        <v>2</v>
      </c>
      <c r="G5" s="2">
        <v>5</v>
      </c>
      <c r="H5" s="2">
        <v>13</v>
      </c>
      <c r="I5" s="2">
        <v>8</v>
      </c>
      <c r="J5" s="2">
        <v>12</v>
      </c>
      <c r="K5" s="2">
        <v>17</v>
      </c>
      <c r="L5" s="2">
        <v>14</v>
      </c>
      <c r="M5" s="2">
        <v>1</v>
      </c>
      <c r="N5" s="2">
        <v>18</v>
      </c>
      <c r="O5" s="2">
        <v>16</v>
      </c>
      <c r="P5" s="2">
        <v>15</v>
      </c>
      <c r="Q5" s="2">
        <v>6</v>
      </c>
      <c r="R5" s="2">
        <v>11</v>
      </c>
      <c r="S5" s="2">
        <v>9</v>
      </c>
      <c r="T5" s="2">
        <v>4</v>
      </c>
    </row>
    <row r="6" spans="2:20">
      <c r="B6" s="2" t="s">
        <v>4</v>
      </c>
      <c r="C6" s="2">
        <v>66</v>
      </c>
      <c r="D6" s="2">
        <v>57</v>
      </c>
      <c r="E6" s="2">
        <v>62</v>
      </c>
      <c r="F6" s="2">
        <v>85</v>
      </c>
      <c r="G6" s="2">
        <v>74</v>
      </c>
      <c r="H6" s="2">
        <v>63</v>
      </c>
      <c r="I6" s="2">
        <v>60</v>
      </c>
      <c r="J6" s="2">
        <v>65</v>
      </c>
      <c r="K6" s="2">
        <v>84</v>
      </c>
      <c r="L6" s="2">
        <v>52</v>
      </c>
      <c r="M6" s="2">
        <v>73</v>
      </c>
      <c r="N6" s="2">
        <v>75</v>
      </c>
      <c r="O6" s="2">
        <v>44</v>
      </c>
      <c r="P6" s="2">
        <v>50</v>
      </c>
      <c r="Q6" s="2">
        <v>45</v>
      </c>
      <c r="R6" s="2">
        <v>54</v>
      </c>
      <c r="S6" s="2">
        <v>55</v>
      </c>
      <c r="T6" s="2">
        <v>50</v>
      </c>
    </row>
    <row r="7" spans="2:20">
      <c r="B7" s="2" t="s">
        <v>5</v>
      </c>
      <c r="C7" s="2">
        <v>68</v>
      </c>
      <c r="D7" s="2">
        <v>59</v>
      </c>
      <c r="E7" s="2">
        <v>60</v>
      </c>
      <c r="F7" s="2">
        <v>58</v>
      </c>
      <c r="G7" s="2">
        <v>85</v>
      </c>
      <c r="H7" s="2">
        <v>58</v>
      </c>
      <c r="I7" s="2">
        <v>65</v>
      </c>
      <c r="J7" s="2">
        <v>54</v>
      </c>
      <c r="K7" s="2">
        <v>62</v>
      </c>
      <c r="L7" s="2">
        <v>74</v>
      </c>
      <c r="M7" s="2">
        <v>87</v>
      </c>
      <c r="N7" s="2">
        <v>60</v>
      </c>
      <c r="O7" s="2">
        <v>55</v>
      </c>
      <c r="P7" s="2">
        <v>53</v>
      </c>
      <c r="Q7" s="2">
        <v>62</v>
      </c>
      <c r="R7" s="2">
        <v>62</v>
      </c>
      <c r="S7" s="2">
        <v>53</v>
      </c>
      <c r="T7" s="2">
        <v>60</v>
      </c>
    </row>
    <row r="8" spans="2:20">
      <c r="B8" s="2" t="s">
        <v>6</v>
      </c>
      <c r="C8" s="2">
        <v>95</v>
      </c>
      <c r="D8" s="2">
        <v>71</v>
      </c>
      <c r="E8" s="2">
        <v>67</v>
      </c>
      <c r="F8" s="2">
        <v>55</v>
      </c>
      <c r="G8" s="2">
        <v>58</v>
      </c>
      <c r="H8" s="2">
        <v>65</v>
      </c>
      <c r="I8" s="2">
        <v>67</v>
      </c>
      <c r="J8" s="2">
        <v>74</v>
      </c>
      <c r="K8" s="2">
        <v>54</v>
      </c>
      <c r="L8" s="2">
        <v>63</v>
      </c>
      <c r="M8" s="2">
        <v>30</v>
      </c>
      <c r="N8" s="2">
        <v>48</v>
      </c>
      <c r="O8" s="2">
        <v>50</v>
      </c>
      <c r="P8" s="2">
        <v>52</v>
      </c>
      <c r="Q8" s="2">
        <v>53</v>
      </c>
      <c r="R8" s="2">
        <v>54</v>
      </c>
      <c r="S8" s="2">
        <v>62</v>
      </c>
      <c r="T8" s="2">
        <v>35</v>
      </c>
    </row>
    <row r="9" spans="2:20">
      <c r="B9" s="2" t="s">
        <v>7</v>
      </c>
      <c r="C9" s="2">
        <v>32</v>
      </c>
      <c r="D9" s="2">
        <v>86</v>
      </c>
      <c r="E9" s="2">
        <v>84</v>
      </c>
      <c r="F9" s="2">
        <v>74</v>
      </c>
      <c r="G9" s="2">
        <v>55</v>
      </c>
      <c r="H9" s="2">
        <v>64</v>
      </c>
      <c r="I9" s="2">
        <v>48</v>
      </c>
      <c r="J9" s="2">
        <v>65</v>
      </c>
      <c r="K9" s="2">
        <v>70</v>
      </c>
      <c r="L9" s="2">
        <v>85</v>
      </c>
      <c r="M9" s="2">
        <v>65</v>
      </c>
      <c r="N9" s="2">
        <v>55</v>
      </c>
      <c r="O9" s="2">
        <v>74</v>
      </c>
      <c r="P9" s="2">
        <v>75</v>
      </c>
      <c r="Q9" s="2">
        <v>47</v>
      </c>
      <c r="R9" s="2">
        <v>60</v>
      </c>
      <c r="S9" s="2">
        <v>67</v>
      </c>
      <c r="T9" s="2">
        <v>45</v>
      </c>
    </row>
    <row r="10" spans="2:20">
      <c r="B10" s="2" t="s">
        <v>8</v>
      </c>
      <c r="C10" s="2">
        <v>57</v>
      </c>
      <c r="D10" s="2">
        <v>80</v>
      </c>
      <c r="E10" s="2">
        <v>75</v>
      </c>
      <c r="F10" s="2">
        <v>85</v>
      </c>
      <c r="G10" s="2">
        <v>62</v>
      </c>
      <c r="H10" s="2">
        <v>77</v>
      </c>
      <c r="I10" s="2">
        <v>85</v>
      </c>
      <c r="J10" s="2">
        <v>65</v>
      </c>
      <c r="K10" s="2">
        <v>50</v>
      </c>
      <c r="L10" s="2">
        <v>45</v>
      </c>
      <c r="M10" s="2">
        <v>57</v>
      </c>
      <c r="N10" s="2">
        <v>62</v>
      </c>
      <c r="O10" s="2">
        <v>75</v>
      </c>
      <c r="P10" s="2">
        <v>64</v>
      </c>
      <c r="Q10" s="2">
        <v>84</v>
      </c>
      <c r="R10" s="2">
        <v>60</v>
      </c>
      <c r="S10" s="2">
        <v>48</v>
      </c>
      <c r="T10" s="2">
        <v>55</v>
      </c>
    </row>
    <row r="11" spans="2:20">
      <c r="B11" s="2" t="s">
        <v>56</v>
      </c>
      <c r="C11" s="2">
        <v>62</v>
      </c>
      <c r="D11" s="2">
        <v>62</v>
      </c>
      <c r="E11" s="2">
        <v>43</v>
      </c>
      <c r="F11" s="2">
        <v>55</v>
      </c>
      <c r="G11" s="2">
        <v>45</v>
      </c>
      <c r="H11" s="2">
        <v>51</v>
      </c>
      <c r="I11" s="2">
        <v>75</v>
      </c>
      <c r="J11" s="2">
        <v>71</v>
      </c>
      <c r="K11" s="2">
        <v>51</v>
      </c>
      <c r="L11" s="2">
        <v>44</v>
      </c>
      <c r="M11" s="2">
        <v>85</v>
      </c>
      <c r="N11" s="2">
        <v>39</v>
      </c>
      <c r="O11" s="2">
        <v>53</v>
      </c>
      <c r="P11" s="2">
        <v>62</v>
      </c>
      <c r="Q11" s="2">
        <v>35</v>
      </c>
      <c r="R11" s="2">
        <v>61</v>
      </c>
      <c r="S11" s="2">
        <v>50</v>
      </c>
      <c r="T11" s="2">
        <v>53</v>
      </c>
    </row>
    <row r="12" spans="2:20">
      <c r="B12" s="2" t="s">
        <v>9</v>
      </c>
      <c r="C12" s="2">
        <f t="shared" ref="C12:T12" si="0">SUM(C6:C10)</f>
        <v>318</v>
      </c>
      <c r="D12" s="2">
        <f t="shared" si="0"/>
        <v>353</v>
      </c>
      <c r="E12" s="2">
        <f t="shared" si="0"/>
        <v>348</v>
      </c>
      <c r="F12" s="2">
        <f t="shared" si="0"/>
        <v>357</v>
      </c>
      <c r="G12" s="2">
        <f t="shared" si="0"/>
        <v>334</v>
      </c>
      <c r="H12" s="2">
        <f t="shared" si="0"/>
        <v>327</v>
      </c>
      <c r="I12" s="2">
        <f t="shared" si="0"/>
        <v>325</v>
      </c>
      <c r="J12" s="2">
        <f t="shared" si="0"/>
        <v>323</v>
      </c>
      <c r="K12" s="2">
        <f t="shared" si="0"/>
        <v>320</v>
      </c>
      <c r="L12" s="2">
        <f t="shared" si="0"/>
        <v>319</v>
      </c>
      <c r="M12" s="2">
        <f t="shared" si="0"/>
        <v>312</v>
      </c>
      <c r="N12" s="2">
        <f t="shared" si="0"/>
        <v>300</v>
      </c>
      <c r="O12" s="2">
        <f t="shared" si="0"/>
        <v>298</v>
      </c>
      <c r="P12" s="2">
        <f t="shared" si="0"/>
        <v>294</v>
      </c>
      <c r="Q12" s="2">
        <f t="shared" si="0"/>
        <v>291</v>
      </c>
      <c r="R12" s="2">
        <f t="shared" si="0"/>
        <v>290</v>
      </c>
      <c r="S12" s="2">
        <f t="shared" si="0"/>
        <v>285</v>
      </c>
      <c r="T12" s="2">
        <f t="shared" si="0"/>
        <v>245</v>
      </c>
    </row>
    <row r="13" spans="2:20">
      <c r="B13" s="2" t="s">
        <v>10</v>
      </c>
      <c r="C13" s="2">
        <f t="shared" ref="C13:T13" si="1">SUM(C12/5)</f>
        <v>63.6</v>
      </c>
      <c r="D13" s="2">
        <f t="shared" si="1"/>
        <v>70.599999999999994</v>
      </c>
      <c r="E13" s="2">
        <f t="shared" si="1"/>
        <v>69.599999999999994</v>
      </c>
      <c r="F13" s="2">
        <f t="shared" si="1"/>
        <v>71.400000000000006</v>
      </c>
      <c r="G13" s="2">
        <f t="shared" si="1"/>
        <v>66.8</v>
      </c>
      <c r="H13" s="2">
        <f t="shared" si="1"/>
        <v>65.400000000000006</v>
      </c>
      <c r="I13" s="2">
        <f t="shared" si="1"/>
        <v>65</v>
      </c>
      <c r="J13" s="2">
        <f t="shared" si="1"/>
        <v>64.599999999999994</v>
      </c>
      <c r="K13" s="2">
        <f t="shared" si="1"/>
        <v>64</v>
      </c>
      <c r="L13" s="2">
        <f t="shared" si="1"/>
        <v>63.8</v>
      </c>
      <c r="M13" s="2">
        <f t="shared" si="1"/>
        <v>62.4</v>
      </c>
      <c r="N13" s="2">
        <f t="shared" si="1"/>
        <v>60</v>
      </c>
      <c r="O13" s="2">
        <f t="shared" si="1"/>
        <v>59.6</v>
      </c>
      <c r="P13" s="2">
        <f t="shared" si="1"/>
        <v>58.8</v>
      </c>
      <c r="Q13" s="2">
        <f t="shared" si="1"/>
        <v>58.2</v>
      </c>
      <c r="R13" s="2">
        <f t="shared" si="1"/>
        <v>58</v>
      </c>
      <c r="S13" s="2">
        <f t="shared" si="1"/>
        <v>57</v>
      </c>
      <c r="T13" s="2">
        <f t="shared" si="1"/>
        <v>49</v>
      </c>
    </row>
    <row r="14" spans="2:20">
      <c r="B14" s="2" t="s">
        <v>11</v>
      </c>
      <c r="C14" s="2">
        <f t="shared" ref="C14:T14" si="2">MAX(C6:C10)</f>
        <v>95</v>
      </c>
      <c r="D14" s="2">
        <f t="shared" si="2"/>
        <v>86</v>
      </c>
      <c r="E14" s="2">
        <f t="shared" si="2"/>
        <v>84</v>
      </c>
      <c r="F14" s="2">
        <f t="shared" si="2"/>
        <v>85</v>
      </c>
      <c r="G14" s="2">
        <f t="shared" si="2"/>
        <v>85</v>
      </c>
      <c r="H14" s="2">
        <f t="shared" si="2"/>
        <v>77</v>
      </c>
      <c r="I14" s="2">
        <f t="shared" si="2"/>
        <v>85</v>
      </c>
      <c r="J14" s="2">
        <f t="shared" si="2"/>
        <v>74</v>
      </c>
      <c r="K14" s="2">
        <f t="shared" si="2"/>
        <v>84</v>
      </c>
      <c r="L14" s="2">
        <f t="shared" si="2"/>
        <v>85</v>
      </c>
      <c r="M14" s="2">
        <f t="shared" si="2"/>
        <v>87</v>
      </c>
      <c r="N14" s="2">
        <f t="shared" si="2"/>
        <v>75</v>
      </c>
      <c r="O14" s="2">
        <f t="shared" si="2"/>
        <v>75</v>
      </c>
      <c r="P14" s="2">
        <f t="shared" si="2"/>
        <v>75</v>
      </c>
      <c r="Q14" s="2">
        <f t="shared" si="2"/>
        <v>84</v>
      </c>
      <c r="R14" s="2">
        <f t="shared" si="2"/>
        <v>62</v>
      </c>
      <c r="S14" s="2">
        <f t="shared" si="2"/>
        <v>67</v>
      </c>
      <c r="T14" s="2">
        <f t="shared" si="2"/>
        <v>60</v>
      </c>
    </row>
    <row r="15" spans="2:20">
      <c r="B15" s="2" t="s">
        <v>12</v>
      </c>
      <c r="C15" s="2">
        <f t="shared" ref="C15:T15" si="3">MIN(C6:C10)</f>
        <v>32</v>
      </c>
      <c r="D15" s="2">
        <f t="shared" si="3"/>
        <v>57</v>
      </c>
      <c r="E15" s="2">
        <f t="shared" si="3"/>
        <v>60</v>
      </c>
      <c r="F15" s="2">
        <f t="shared" si="3"/>
        <v>55</v>
      </c>
      <c r="G15" s="2">
        <f t="shared" si="3"/>
        <v>55</v>
      </c>
      <c r="H15" s="8">
        <f t="shared" si="3"/>
        <v>58</v>
      </c>
      <c r="I15" s="2">
        <f t="shared" si="3"/>
        <v>48</v>
      </c>
      <c r="J15" s="2">
        <f t="shared" si="3"/>
        <v>54</v>
      </c>
      <c r="K15" s="2">
        <f t="shared" si="3"/>
        <v>50</v>
      </c>
      <c r="L15" s="2">
        <f t="shared" si="3"/>
        <v>45</v>
      </c>
      <c r="M15" s="2">
        <f t="shared" si="3"/>
        <v>30</v>
      </c>
      <c r="N15" s="2">
        <f t="shared" si="3"/>
        <v>48</v>
      </c>
      <c r="O15" s="2">
        <f t="shared" si="3"/>
        <v>44</v>
      </c>
      <c r="P15" s="2">
        <f t="shared" si="3"/>
        <v>50</v>
      </c>
      <c r="Q15" s="2">
        <f t="shared" si="3"/>
        <v>45</v>
      </c>
      <c r="R15" s="2">
        <f t="shared" si="3"/>
        <v>54</v>
      </c>
      <c r="S15" s="2">
        <f t="shared" si="3"/>
        <v>48</v>
      </c>
      <c r="T15" s="2">
        <f t="shared" si="3"/>
        <v>35</v>
      </c>
    </row>
    <row r="16" spans="2:20">
      <c r="B16" s="2" t="s">
        <v>13</v>
      </c>
      <c r="C16" s="2">
        <f>SUM(C12*100/500)</f>
        <v>63.6</v>
      </c>
      <c r="D16" s="2">
        <f>SUM(D12*100/500)</f>
        <v>70.599999999999994</v>
      </c>
      <c r="E16" s="2">
        <f>SUM(E12*100/500)</f>
        <v>69.599999999999994</v>
      </c>
      <c r="F16" s="2">
        <f>SUM(F12*100/500)</f>
        <v>71.400000000000006</v>
      </c>
      <c r="G16" s="2">
        <v>82</v>
      </c>
      <c r="H16" s="2">
        <f t="shared" ref="H16:T16" si="4">SUM(H12*100/500)</f>
        <v>65.400000000000006</v>
      </c>
      <c r="I16" s="2">
        <f t="shared" si="4"/>
        <v>65</v>
      </c>
      <c r="J16" s="2">
        <f t="shared" si="4"/>
        <v>64.599999999999994</v>
      </c>
      <c r="K16" s="2">
        <f t="shared" si="4"/>
        <v>64</v>
      </c>
      <c r="L16" s="2">
        <f t="shared" si="4"/>
        <v>63.8</v>
      </c>
      <c r="M16" s="2">
        <f t="shared" si="4"/>
        <v>62.4</v>
      </c>
      <c r="N16" s="2">
        <f t="shared" si="4"/>
        <v>60</v>
      </c>
      <c r="O16" s="2">
        <f t="shared" si="4"/>
        <v>59.6</v>
      </c>
      <c r="P16" s="2">
        <f t="shared" si="4"/>
        <v>58.8</v>
      </c>
      <c r="Q16" s="2">
        <f t="shared" si="4"/>
        <v>58.2</v>
      </c>
      <c r="R16" s="2">
        <f t="shared" si="4"/>
        <v>58</v>
      </c>
      <c r="S16" s="2">
        <f t="shared" si="4"/>
        <v>57</v>
      </c>
      <c r="T16" s="2">
        <f t="shared" si="4"/>
        <v>49</v>
      </c>
    </row>
    <row r="17" spans="2:20">
      <c r="B17" s="2" t="s">
        <v>37</v>
      </c>
      <c r="C17" s="1" t="str">
        <f>IF(C12&gt;299,"1stdiv",IF(C12&gt;224,"2nddiv",IF(C12&gt;164,"3rddiv",IF(C12&lt;165,"fail"))))</f>
        <v>1stdiv</v>
      </c>
      <c r="D17" s="1" t="str">
        <f>IF(D16&gt;59,"1stdiv",IF(D16&gt;44,"2nddiv",IF(D16&gt;32,"3rddiv",IF(D16&lt;33,"fail"))))</f>
        <v>1stdiv</v>
      </c>
      <c r="E17" s="1" t="str">
        <f>IF(E12&gt;299,"1stdiv",IF(E12&gt;224,"2nddiv",IF(E12&gt;164,"3rddiv",IF(E12&lt;165,"fail"))))</f>
        <v>1stdiv</v>
      </c>
      <c r="F17" s="1" t="str">
        <f>IF(F16&gt;59,"1stdiv",IF(F16&gt;44,"2nddiv",IF(F16&gt;32,"3rddiv",IF(F16&lt;33,"fail"))))</f>
        <v>1stdiv</v>
      </c>
      <c r="G17" s="1" t="str">
        <f>IF(G12&gt;299,"1stdiv",IF(G12&gt;224,"2nddiv",IF(G12&gt;164,"3rddiv",IF(G12&lt;165,"fail"))))</f>
        <v>1stdiv</v>
      </c>
      <c r="H17" s="1" t="str">
        <f>IF(H16&gt;59,"1stdiv",IF(H16&gt;44,"2nddiv",IF(H16&gt;32,"3rddiv",IF(H16&lt;33,"fail"))))</f>
        <v>1stdiv</v>
      </c>
      <c r="I17" s="1" t="str">
        <f>IF(I12&gt;299,"1stdiv",IF(I12&gt;224,"2nddiv",IF(I12&gt;164,"3rddiv",IF(I12&lt;165,"fail"))))</f>
        <v>1stdiv</v>
      </c>
      <c r="J17" s="1" t="str">
        <f>IF(J16&gt;59,"1stdiv",IF(J16&gt;44,"2nddiv",IF(J16&gt;32,"3rddiv",IF(J16&lt;33,"fail"))))</f>
        <v>1stdiv</v>
      </c>
      <c r="K17" s="1" t="str">
        <f>IF(K12&gt;299,"1stdiv",IF(K12&gt;224,"2nddiv",IF(K12&gt;164,"3rddiv",IF(K12&lt;165,"fail"))))</f>
        <v>1stdiv</v>
      </c>
      <c r="L17" s="1" t="str">
        <f>IF(L16&gt;59,"1stdiv",IF(L16&gt;44,"2nddiv",IF(L16&gt;32,"3rddiv",IF(L16&lt;33,"fail"))))</f>
        <v>1stdiv</v>
      </c>
      <c r="M17" s="1" t="str">
        <f>IF(M12&gt;299,"1stdiv",IF(M12&gt;224,"2nddiv",IF(M12&gt;164,"3rddiv",IF(M12&lt;165,"fail"))))</f>
        <v>1stdiv</v>
      </c>
      <c r="N17" s="1" t="str">
        <f>IF(N16&gt;59,"1stdiv",IF(N16&gt;44,"2nddiv",IF(N16&gt;32,"3rddiv",IF(N16&lt;33,"fail"))))</f>
        <v>1stdiv</v>
      </c>
      <c r="O17" s="1" t="str">
        <f>IF(O12&gt;299,"1stdiv",IF(O12&gt;224,"2nddiv",IF(O12&gt;164,"3rddiv",IF(O12&lt;165,"fail"))))</f>
        <v>2nddiv</v>
      </c>
      <c r="P17" s="1" t="str">
        <f>IF(P16&gt;59,"1stdiv",IF(P16&gt;44,"2nddiv",IF(P16&gt;32,"3rddiv",IF(P16&lt;33,"fail"))))</f>
        <v>2nddiv</v>
      </c>
      <c r="Q17" s="1" t="str">
        <f>IF(Q12&gt;299,"1stdiv",IF(Q12&gt;224,"2nddiv",IF(Q12&gt;164,"3rddiv",IF(Q12&lt;165,"fail"))))</f>
        <v>2nddiv</v>
      </c>
      <c r="R17" s="1" t="str">
        <f>IF(R16&gt;59,"1stdiv",IF(R16&gt;44,"2nddiv",IF(R16&gt;32,"3rddiv",IF(R16&lt;33,"fail"))))</f>
        <v>2nddiv</v>
      </c>
      <c r="S17" s="1" t="str">
        <f>IF(S12&gt;299,"1stdiv",IF(S12&gt;224,"2nddiv",IF(S12&gt;164,"3rddiv",IF(S12&lt;165,"fail"))))</f>
        <v>2nddiv</v>
      </c>
      <c r="T17" s="1" t="str">
        <f>IF(T16&gt;59,"1stdiv",IF(T16&gt;44,"2nddiv",IF(T16&gt;32,"3rddiv",IF(T16&lt;33,"fail"))))</f>
        <v>2nddiv</v>
      </c>
    </row>
    <row r="18" spans="2:20">
      <c r="B18" s="2" t="s">
        <v>38</v>
      </c>
      <c r="C18" s="1" t="str">
        <f t="shared" ref="C18:T18" si="5">IF(C6&lt;33,"fail",IF(C7&lt;33,"fail",IF(C8&lt;33,"fail",IF(C9&lt;33,"fail",IF(C10&lt;33,"fail","pass")))))</f>
        <v>fail</v>
      </c>
      <c r="D18" s="1" t="str">
        <f t="shared" si="5"/>
        <v>pass</v>
      </c>
      <c r="E18" s="1" t="str">
        <f t="shared" si="5"/>
        <v>pass</v>
      </c>
      <c r="F18" s="1" t="str">
        <f t="shared" si="5"/>
        <v>pass</v>
      </c>
      <c r="G18" s="1" t="str">
        <f t="shared" si="5"/>
        <v>pass</v>
      </c>
      <c r="H18" s="1" t="str">
        <f t="shared" si="5"/>
        <v>pass</v>
      </c>
      <c r="I18" s="1" t="str">
        <f t="shared" si="5"/>
        <v>pass</v>
      </c>
      <c r="J18" s="1" t="str">
        <f t="shared" si="5"/>
        <v>pass</v>
      </c>
      <c r="K18" s="1" t="str">
        <f t="shared" si="5"/>
        <v>pass</v>
      </c>
      <c r="L18" s="1" t="str">
        <f t="shared" si="5"/>
        <v>pass</v>
      </c>
      <c r="M18" s="1" t="str">
        <f t="shared" si="5"/>
        <v>fail</v>
      </c>
      <c r="N18" s="1" t="str">
        <f t="shared" si="5"/>
        <v>pass</v>
      </c>
      <c r="O18" s="1" t="str">
        <f t="shared" si="5"/>
        <v>pass</v>
      </c>
      <c r="P18" s="1" t="str">
        <f t="shared" si="5"/>
        <v>pass</v>
      </c>
      <c r="Q18" s="1" t="str">
        <f t="shared" si="5"/>
        <v>pass</v>
      </c>
      <c r="R18" s="1" t="str">
        <f t="shared" si="5"/>
        <v>pass</v>
      </c>
      <c r="S18" s="1" t="str">
        <f t="shared" si="5"/>
        <v>pass</v>
      </c>
      <c r="T18" s="1" t="str">
        <f t="shared" si="5"/>
        <v>pass</v>
      </c>
    </row>
    <row r="19" spans="2:20">
      <c r="B19" s="2" t="s">
        <v>39</v>
      </c>
      <c r="C19" s="1">
        <f t="shared" ref="C19:T19" si="6">RANK(C12,$C$12:$T$12)</f>
        <v>10</v>
      </c>
      <c r="D19" s="1">
        <f t="shared" si="6"/>
        <v>2</v>
      </c>
      <c r="E19" s="1">
        <f t="shared" si="6"/>
        <v>3</v>
      </c>
      <c r="F19" s="1">
        <f t="shared" si="6"/>
        <v>1</v>
      </c>
      <c r="G19" s="1">
        <f t="shared" si="6"/>
        <v>4</v>
      </c>
      <c r="H19" s="1">
        <f t="shared" si="6"/>
        <v>5</v>
      </c>
      <c r="I19" s="1">
        <f t="shared" si="6"/>
        <v>6</v>
      </c>
      <c r="J19" s="1">
        <f t="shared" si="6"/>
        <v>7</v>
      </c>
      <c r="K19" s="1">
        <f t="shared" si="6"/>
        <v>8</v>
      </c>
      <c r="L19" s="1">
        <f t="shared" si="6"/>
        <v>9</v>
      </c>
      <c r="M19" s="1">
        <f t="shared" si="6"/>
        <v>11</v>
      </c>
      <c r="N19" s="1">
        <f t="shared" si="6"/>
        <v>12</v>
      </c>
      <c r="O19" s="1">
        <f t="shared" si="6"/>
        <v>13</v>
      </c>
      <c r="P19" s="1">
        <f t="shared" si="6"/>
        <v>14</v>
      </c>
      <c r="Q19" s="1">
        <f t="shared" si="6"/>
        <v>15</v>
      </c>
      <c r="R19" s="1">
        <f t="shared" si="6"/>
        <v>16</v>
      </c>
      <c r="S19" s="1">
        <f t="shared" si="6"/>
        <v>17</v>
      </c>
      <c r="T19" s="1">
        <f t="shared" si="6"/>
        <v>18</v>
      </c>
    </row>
    <row r="20" spans="2:20">
      <c r="B20" s="2" t="s">
        <v>57</v>
      </c>
      <c r="C20" s="1" t="str">
        <f t="shared" ref="C20:T20" si="7">IF(C16&gt;74,"a+",IF(C16&gt;59,"a",IF(C16&gt;44,"b",IF(C16&gt;32,"c",IF(C16&lt;33,"marginal")))))</f>
        <v>a</v>
      </c>
      <c r="D20" s="1" t="str">
        <f t="shared" si="7"/>
        <v>a</v>
      </c>
      <c r="E20" s="1" t="str">
        <f t="shared" si="7"/>
        <v>a</v>
      </c>
      <c r="F20" s="1" t="str">
        <f t="shared" si="7"/>
        <v>a</v>
      </c>
      <c r="G20" s="1" t="str">
        <f t="shared" si="7"/>
        <v>a+</v>
      </c>
      <c r="H20" s="1" t="str">
        <f t="shared" si="7"/>
        <v>a</v>
      </c>
      <c r="I20" s="1" t="str">
        <f t="shared" si="7"/>
        <v>a</v>
      </c>
      <c r="J20" s="1" t="str">
        <f t="shared" si="7"/>
        <v>a</v>
      </c>
      <c r="K20" s="1" t="str">
        <f t="shared" si="7"/>
        <v>a</v>
      </c>
      <c r="L20" s="1" t="str">
        <f t="shared" si="7"/>
        <v>a</v>
      </c>
      <c r="M20" s="1" t="str">
        <f t="shared" si="7"/>
        <v>a</v>
      </c>
      <c r="N20" s="1" t="str">
        <f t="shared" si="7"/>
        <v>a</v>
      </c>
      <c r="O20" s="1" t="str">
        <f t="shared" si="7"/>
        <v>a</v>
      </c>
      <c r="P20" s="1" t="str">
        <f t="shared" si="7"/>
        <v>b</v>
      </c>
      <c r="Q20" s="1" t="str">
        <f t="shared" si="7"/>
        <v>b</v>
      </c>
      <c r="R20" s="1" t="str">
        <f t="shared" si="7"/>
        <v>b</v>
      </c>
      <c r="S20" s="1" t="str">
        <f t="shared" si="7"/>
        <v>b</v>
      </c>
      <c r="T20" s="1" t="str">
        <f t="shared" si="7"/>
        <v>b</v>
      </c>
    </row>
    <row r="22" spans="2:20">
      <c r="I22" s="3">
        <v>1</v>
      </c>
      <c r="J22" s="9" t="s">
        <v>58</v>
      </c>
      <c r="K22" s="3">
        <v>16</v>
      </c>
    </row>
    <row r="23" spans="2:20">
      <c r="I23" s="3">
        <v>2</v>
      </c>
      <c r="J23" s="9" t="s">
        <v>0</v>
      </c>
      <c r="K23" s="3" t="str">
        <f>HLOOKUP($K$22,$B$2:$T$20,I23,0)</f>
        <v>Ratan</v>
      </c>
    </row>
    <row r="24" spans="2:20">
      <c r="F24" s="3"/>
      <c r="I24" s="3">
        <v>3</v>
      </c>
      <c r="J24" s="9" t="s">
        <v>2</v>
      </c>
      <c r="K24" s="3" t="str">
        <f t="shared" ref="K24:K40" si="8">HLOOKUP($K$22,$B$2:$T$20,I24,0)</f>
        <v>Xii</v>
      </c>
    </row>
    <row r="25" spans="2:20">
      <c r="F25" s="2"/>
      <c r="I25" s="3">
        <v>4</v>
      </c>
      <c r="J25" s="9" t="s">
        <v>3</v>
      </c>
      <c r="K25" s="3">
        <f t="shared" si="8"/>
        <v>11</v>
      </c>
    </row>
    <row r="26" spans="2:20">
      <c r="F26" s="2"/>
      <c r="I26" s="3">
        <v>5</v>
      </c>
      <c r="J26" s="9" t="s">
        <v>4</v>
      </c>
      <c r="K26" s="3">
        <f t="shared" si="8"/>
        <v>54</v>
      </c>
    </row>
    <row r="27" spans="2:20">
      <c r="F27" s="2"/>
      <c r="I27" s="3">
        <v>6</v>
      </c>
      <c r="J27" s="9" t="s">
        <v>5</v>
      </c>
      <c r="K27" s="3">
        <f t="shared" si="8"/>
        <v>62</v>
      </c>
    </row>
    <row r="28" spans="2:20">
      <c r="F28" s="2"/>
      <c r="I28" s="3">
        <v>7</v>
      </c>
      <c r="J28" s="9" t="s">
        <v>6</v>
      </c>
      <c r="K28" s="3">
        <f t="shared" si="8"/>
        <v>54</v>
      </c>
    </row>
    <row r="29" spans="2:20">
      <c r="F29" s="2"/>
      <c r="I29" s="3">
        <v>8</v>
      </c>
      <c r="J29" s="9" t="s">
        <v>7</v>
      </c>
      <c r="K29" s="3">
        <f t="shared" si="8"/>
        <v>60</v>
      </c>
    </row>
    <row r="30" spans="2:20">
      <c r="F30" s="2"/>
      <c r="I30" s="3">
        <v>9</v>
      </c>
      <c r="J30" s="9" t="s">
        <v>8</v>
      </c>
      <c r="K30" s="3">
        <f t="shared" si="8"/>
        <v>60</v>
      </c>
    </row>
    <row r="31" spans="2:20">
      <c r="F31" s="2"/>
      <c r="I31" s="3">
        <v>10</v>
      </c>
      <c r="J31" s="9" t="s">
        <v>56</v>
      </c>
      <c r="K31" s="3">
        <f t="shared" si="8"/>
        <v>61</v>
      </c>
    </row>
    <row r="32" spans="2:20">
      <c r="F32" s="2"/>
      <c r="I32" s="3">
        <v>11</v>
      </c>
      <c r="J32" s="9" t="s">
        <v>9</v>
      </c>
      <c r="K32" s="3">
        <f t="shared" si="8"/>
        <v>290</v>
      </c>
    </row>
    <row r="33" spans="6:11">
      <c r="F33" s="2"/>
      <c r="I33" s="3">
        <v>12</v>
      </c>
      <c r="J33" s="9" t="s">
        <v>10</v>
      </c>
      <c r="K33" s="3">
        <f t="shared" si="8"/>
        <v>58</v>
      </c>
    </row>
    <row r="34" spans="6:11">
      <c r="F34" s="2"/>
      <c r="I34" s="3">
        <v>13</v>
      </c>
      <c r="J34" s="9" t="s">
        <v>11</v>
      </c>
      <c r="K34" s="3">
        <f t="shared" si="8"/>
        <v>62</v>
      </c>
    </row>
    <row r="35" spans="6:11">
      <c r="F35" s="2"/>
      <c r="I35" s="3">
        <v>14</v>
      </c>
      <c r="J35" s="9" t="s">
        <v>12</v>
      </c>
      <c r="K35" s="3">
        <f t="shared" si="8"/>
        <v>54</v>
      </c>
    </row>
    <row r="36" spans="6:11">
      <c r="F36" s="2"/>
      <c r="I36" s="3">
        <v>15</v>
      </c>
      <c r="J36" s="9" t="s">
        <v>13</v>
      </c>
      <c r="K36" s="3">
        <f t="shared" si="8"/>
        <v>58</v>
      </c>
    </row>
    <row r="37" spans="6:11">
      <c r="F37" s="2"/>
      <c r="I37" s="3">
        <v>16</v>
      </c>
      <c r="J37" s="9" t="s">
        <v>37</v>
      </c>
      <c r="K37" s="3" t="str">
        <f t="shared" si="8"/>
        <v>2nddiv</v>
      </c>
    </row>
    <row r="38" spans="6:11">
      <c r="F38" s="2"/>
      <c r="I38" s="3">
        <v>17</v>
      </c>
      <c r="J38" s="9" t="s">
        <v>38</v>
      </c>
      <c r="K38" s="3" t="str">
        <f t="shared" si="8"/>
        <v>pass</v>
      </c>
    </row>
    <row r="39" spans="6:11">
      <c r="F39" s="2"/>
      <c r="I39" s="3">
        <v>18</v>
      </c>
      <c r="J39" s="9" t="s">
        <v>39</v>
      </c>
      <c r="K39" s="3">
        <f t="shared" si="8"/>
        <v>16</v>
      </c>
    </row>
    <row r="40" spans="6:11">
      <c r="F40" s="2"/>
      <c r="I40" s="3">
        <v>19</v>
      </c>
      <c r="J40" s="9" t="s">
        <v>57</v>
      </c>
      <c r="K40" s="3" t="str">
        <f t="shared" si="8"/>
        <v>b</v>
      </c>
    </row>
    <row r="41" spans="6:11">
      <c r="F41" s="2"/>
    </row>
    <row r="42" spans="6:11">
      <c r="F42" s="2"/>
    </row>
  </sheetData>
  <conditionalFormatting sqref="N6:T10 C6:L11 M11:T11">
    <cfRule type="cellIs" dxfId="4" priority="1" operator="lessThan">
      <formula>33</formula>
    </cfRule>
  </conditionalFormatting>
  <pageMargins left="0.7" right="0.7" top="0.75" bottom="0.75" header="0.3" footer="0.3"/>
  <pageSetup paperSize="256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Sheet1!Criteria</vt:lpstr>
      <vt:lpstr>Sheet1!Extract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European</cp:lastModifiedBy>
  <cp:lastPrinted>2011-08-23T18:52:45Z</cp:lastPrinted>
  <dcterms:created xsi:type="dcterms:W3CDTF">2018-02-08T03:42:49Z</dcterms:created>
  <dcterms:modified xsi:type="dcterms:W3CDTF">2024-10-24T12:43:13Z</dcterms:modified>
</cp:coreProperties>
</file>