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440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Sheet1!$A$2:$Q$20</definedName>
    <definedName name="_xlnm.Criteria" localSheetId="0">Sheet1!$B$27:$Q$28</definedName>
    <definedName name="_xlnm.Extract" localSheetId="0">Sheet1!$B$29:$Q$29</definedName>
  </definedNames>
  <calcPr calcId="124519"/>
</workbook>
</file>

<file path=xl/calcChain.xml><?xml version="1.0" encoding="utf-8"?>
<calcChain xmlns="http://schemas.openxmlformats.org/spreadsheetml/2006/main">
  <c r="G26" i="1"/>
  <c r="G25"/>
  <c r="G24"/>
  <c r="G23"/>
  <c r="F26"/>
  <c r="F25"/>
  <c r="F24"/>
  <c r="F23"/>
  <c r="R3"/>
  <c r="R4"/>
  <c r="R5"/>
  <c r="R6"/>
  <c r="R7"/>
  <c r="R8"/>
  <c r="R9"/>
  <c r="R10"/>
  <c r="R11"/>
  <c r="R12"/>
  <c r="R13"/>
  <c r="R14"/>
  <c r="R15"/>
  <c r="R16"/>
  <c r="R17"/>
  <c r="R18"/>
  <c r="R19"/>
  <c r="R20"/>
  <c r="Q4"/>
  <c r="Q5"/>
  <c r="Q6"/>
  <c r="Q7"/>
  <c r="Q8"/>
  <c r="Q9"/>
  <c r="Q10"/>
  <c r="Q11"/>
  <c r="Q12"/>
  <c r="Q13"/>
  <c r="Q14"/>
  <c r="Q15"/>
  <c r="Q16"/>
  <c r="Q17"/>
  <c r="Q18"/>
  <c r="Q19"/>
  <c r="Q20"/>
  <c r="Q3"/>
  <c r="P4"/>
  <c r="P5"/>
  <c r="P6"/>
  <c r="P7"/>
  <c r="P8"/>
  <c r="P9"/>
  <c r="P10"/>
  <c r="P11"/>
  <c r="P12"/>
  <c r="P13"/>
  <c r="P14"/>
  <c r="P15"/>
  <c r="P16"/>
  <c r="P17"/>
  <c r="P18"/>
  <c r="P19"/>
  <c r="P20"/>
  <c r="P3"/>
  <c r="J3" l="1"/>
  <c r="J20"/>
  <c r="K20" s="1"/>
  <c r="L20"/>
  <c r="M20"/>
  <c r="J19"/>
  <c r="K19" s="1"/>
  <c r="L19"/>
  <c r="M19"/>
  <c r="J18"/>
  <c r="K18" s="1"/>
  <c r="L18"/>
  <c r="M18"/>
  <c r="J17"/>
  <c r="K17" s="1"/>
  <c r="L17"/>
  <c r="M17"/>
  <c r="J16"/>
  <c r="K16" s="1"/>
  <c r="L16"/>
  <c r="M16"/>
  <c r="J15"/>
  <c r="K15" s="1"/>
  <c r="L15"/>
  <c r="M15"/>
  <c r="J14"/>
  <c r="K14" s="1"/>
  <c r="L14"/>
  <c r="M14"/>
  <c r="J13"/>
  <c r="K13" s="1"/>
  <c r="L13"/>
  <c r="M13"/>
  <c r="D10" i="3"/>
  <c r="N12"/>
  <c r="L14"/>
  <c r="D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3"/>
  <c r="N5" s="1"/>
  <c r="G4"/>
  <c r="I4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3"/>
  <c r="I3" s="1"/>
  <c r="D15" i="2"/>
  <c r="E15"/>
  <c r="F15"/>
  <c r="G15"/>
  <c r="H15"/>
  <c r="I15"/>
  <c r="J15"/>
  <c r="K15"/>
  <c r="L15"/>
  <c r="M15"/>
  <c r="D16"/>
  <c r="E16"/>
  <c r="F16"/>
  <c r="G16"/>
  <c r="H16"/>
  <c r="I16"/>
  <c r="J16"/>
  <c r="K16"/>
  <c r="L16"/>
  <c r="M16"/>
  <c r="D17"/>
  <c r="E17"/>
  <c r="F17"/>
  <c r="G17"/>
  <c r="H17"/>
  <c r="I17"/>
  <c r="J17"/>
  <c r="K17"/>
  <c r="L17"/>
  <c r="M17"/>
  <c r="C17"/>
  <c r="C16"/>
  <c r="C15"/>
  <c r="D14"/>
  <c r="E14"/>
  <c r="F14"/>
  <c r="G14"/>
  <c r="H14"/>
  <c r="I14"/>
  <c r="J14"/>
  <c r="K14"/>
  <c r="L14"/>
  <c r="M14"/>
  <c r="C14"/>
  <c r="D13"/>
  <c r="E13"/>
  <c r="F13"/>
  <c r="G13"/>
  <c r="H13"/>
  <c r="I13"/>
  <c r="J13"/>
  <c r="K13"/>
  <c r="L13"/>
  <c r="M13"/>
  <c r="C13"/>
  <c r="J4" i="1"/>
  <c r="K4" s="1"/>
  <c r="L4"/>
  <c r="M4"/>
  <c r="J5"/>
  <c r="K5" s="1"/>
  <c r="L5"/>
  <c r="M5"/>
  <c r="J6"/>
  <c r="K6" s="1"/>
  <c r="L6"/>
  <c r="M6"/>
  <c r="J7"/>
  <c r="L7"/>
  <c r="M7"/>
  <c r="J8"/>
  <c r="K8" s="1"/>
  <c r="L8"/>
  <c r="M8"/>
  <c r="J9"/>
  <c r="K9" s="1"/>
  <c r="L9"/>
  <c r="M9"/>
  <c r="J10"/>
  <c r="K10" s="1"/>
  <c r="L10"/>
  <c r="M10"/>
  <c r="J11"/>
  <c r="L11"/>
  <c r="M11"/>
  <c r="J12"/>
  <c r="K12" s="1"/>
  <c r="L12"/>
  <c r="M12"/>
  <c r="M3"/>
  <c r="L3"/>
  <c r="N3"/>
  <c r="O3" l="1"/>
  <c r="O19"/>
  <c r="O17"/>
  <c r="O15"/>
  <c r="O13"/>
  <c r="O11"/>
  <c r="O9"/>
  <c r="O7"/>
  <c r="O5"/>
  <c r="O20"/>
  <c r="O18"/>
  <c r="O16"/>
  <c r="O14"/>
  <c r="O12"/>
  <c r="O10"/>
  <c r="O8"/>
  <c r="O6"/>
  <c r="O4"/>
  <c r="N13"/>
  <c r="N17"/>
  <c r="N12"/>
  <c r="N11"/>
  <c r="N15"/>
  <c r="N19"/>
  <c r="K3"/>
  <c r="K11"/>
  <c r="N10"/>
  <c r="N9"/>
  <c r="K7"/>
  <c r="N6"/>
  <c r="N5"/>
  <c r="N4"/>
  <c r="N14"/>
  <c r="N16"/>
  <c r="N18"/>
  <c r="N20"/>
  <c r="R13" i="3"/>
  <c r="N8" i="1"/>
  <c r="K14" i="3"/>
</calcChain>
</file>

<file path=xl/sharedStrings.xml><?xml version="1.0" encoding="utf-8"?>
<sst xmlns="http://schemas.openxmlformats.org/spreadsheetml/2006/main" count="100" uniqueCount="58">
  <si>
    <t>Name</t>
  </si>
  <si>
    <t>Sl.No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</si>
  <si>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</si>
  <si>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</si>
  <si>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</si>
  <si>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</si>
  <si>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</si>
  <si>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</si>
  <si>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</si>
  <si>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</si>
  <si>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</si>
  <si>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</si>
  <si>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</si>
  <si>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</si>
  <si>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Raj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</si>
  <si>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</si>
  <si>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</si>
  <si>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</si>
  <si>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</si>
  <si>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</si>
  <si>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</si>
  <si>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</si>
  <si>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</si>
  <si>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</si>
  <si>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Xii</t>
  </si>
  <si>
    <t>Maximum</t>
  </si>
  <si>
    <t>Minimum</t>
  </si>
  <si>
    <t>Mohan</t>
  </si>
  <si>
    <t>Manoj</t>
  </si>
  <si>
    <t>Salma</t>
  </si>
  <si>
    <t>Babita</t>
  </si>
  <si>
    <t>Gita</t>
  </si>
  <si>
    <t>Sita</t>
  </si>
  <si>
    <t>Nitu</t>
  </si>
  <si>
    <t>Soni</t>
  </si>
  <si>
    <t>Riya</t>
  </si>
  <si>
    <t>X</t>
  </si>
  <si>
    <t>Division</t>
  </si>
  <si>
    <t>Pass or Fail</t>
  </si>
  <si>
    <t>Rank</t>
  </si>
  <si>
    <t>rate of bike</t>
  </si>
  <si>
    <t>down payment</t>
  </si>
  <si>
    <t>loan amount</t>
  </si>
  <si>
    <t>Rate of interest</t>
  </si>
  <si>
    <t>duration</t>
  </si>
  <si>
    <t>installment</t>
  </si>
  <si>
    <t>months</t>
  </si>
  <si>
    <t>ppmt</t>
  </si>
  <si>
    <t>ipmt</t>
  </si>
  <si>
    <t>pmt</t>
  </si>
  <si>
    <t>Sweta</t>
  </si>
  <si>
    <t>Sabbir</t>
  </si>
  <si>
    <t>Afsar</t>
  </si>
  <si>
    <t>Aslam</t>
  </si>
  <si>
    <t>Ratan</t>
  </si>
  <si>
    <t>Rahul</t>
  </si>
  <si>
    <t>snk</t>
  </si>
  <si>
    <t>Grade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</si>
</sst>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8" fontId="0" fillId="0" borderId="0" xfId="1" applyNumberFormat="1" applyFont="1"/>
    <xf numFmtId="0" fontId="3" fillId="2" borderId="0" xfId="2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"/>
  <sheetViews>
    <sheetView tabSelected="1" topLeftCell="A37" zoomScale="115" zoomScaleNormal="115" workbookViewId="0">
      <pane ySplit="735" topLeftCell="A2" activePane="bottomLeft"/>
      <selection activeCell="R7" sqref="A7:XFD38"/>
      <selection pane="bottomLeft" activeCell="G27" sqref="G27"/>
    </sheetView>
  </sheetViews>
  <sheetFormatPr defaultRowHeight="15"/>
  <cols>
    <col min="1" max="13" width="9.140625" customWidth="1"/>
    <col min="14" max="14" width="11" customWidth="1"/>
    <col min="15" max="15" width="12.28515625" customWidth="1"/>
    <col min="16" max="16" width="11.7109375" customWidth="1"/>
    <col min="17" max="18" width="9.140625" customWidth="1"/>
  </cols>
  <sheetData>
    <row r="1" spans="1:18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</row>
    <row r="2" spans="1:18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56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37</v>
      </c>
      <c r="P2" s="2" t="s">
        <v>38</v>
      </c>
      <c r="Q2" s="2" t="s">
        <v>39</v>
      </c>
      <c r="R2" s="2" t="s">
        <v>57</v>
      </c>
    </row>
    <row r="3" spans="1:18">
      <c r="A3" s="2" t="s">
        <v>14</v>
      </c>
      <c r="B3" s="2" t="s">
        <v>24</v>
      </c>
      <c r="C3" s="2">
        <v>1</v>
      </c>
      <c r="D3" s="2">
        <v>73</v>
      </c>
      <c r="E3" s="2">
        <v>87</v>
      </c>
      <c r="F3" s="2">
        <v>68</v>
      </c>
      <c r="G3" s="2">
        <v>65</v>
      </c>
      <c r="H3" s="2">
        <v>57</v>
      </c>
      <c r="I3" s="2">
        <v>85</v>
      </c>
      <c r="J3" s="2">
        <f t="shared" ref="J3:J20" si="0">SUM(D3:H3)</f>
        <v>350</v>
      </c>
      <c r="K3" s="2">
        <f t="shared" ref="K3:K20" si="1">SUM(J3/5)</f>
        <v>70</v>
      </c>
      <c r="L3" s="2">
        <f t="shared" ref="L3:L20" si="2">MAX(D3:H3)</f>
        <v>87</v>
      </c>
      <c r="M3" s="2">
        <f t="shared" ref="M3:M20" si="3">MIN(D3:H3)</f>
        <v>57</v>
      </c>
      <c r="N3" s="2">
        <f t="shared" ref="N3:N20" si="4">SUM(J3*100/500)</f>
        <v>70</v>
      </c>
      <c r="O3" s="1" t="str">
        <f t="shared" ref="O3:O20" si="5">IF(J3&gt;299,"1st div",IF(J3&gt;224,"2nd div",IF(J3&gt;164,"3rd div",IF(J3&lt;165,"Fail"))))</f>
        <v>1st div</v>
      </c>
      <c r="P3" s="1" t="str">
        <f>IF(D3&lt;33,"fail",IF(E3&lt;33,"fail",IF(F3&lt;33,"fail",IF(G3&lt;33,"fail",IF(H3&lt;33,"fail","PASS")))))</f>
        <v>PASS</v>
      </c>
      <c r="Q3" s="1">
        <f>RANK(J3,$J$3:$J$20)</f>
        <v>3</v>
      </c>
      <c r="R3" s="1" t="str">
        <f>IF(N3&gt;80,"A+",IF(N3&gt;59,"A",IF(N3&gt;44,"B",IF(N3&gt;32,"C",IF(N3&lt;33,"Marginal")))))</f>
        <v>A</v>
      </c>
    </row>
    <row r="4" spans="1:18">
      <c r="A4" s="2" t="s">
        <v>15</v>
      </c>
      <c r="B4" s="2" t="s">
        <v>24</v>
      </c>
      <c r="C4" s="2">
        <v>2</v>
      </c>
      <c r="D4" s="2">
        <v>85</v>
      </c>
      <c r="E4" s="2">
        <v>58</v>
      </c>
      <c r="F4" s="2">
        <v>45</v>
      </c>
      <c r="G4" s="2">
        <v>74</v>
      </c>
      <c r="H4" s="2">
        <v>85</v>
      </c>
      <c r="I4" s="2">
        <v>55</v>
      </c>
      <c r="J4" s="2">
        <f t="shared" si="0"/>
        <v>347</v>
      </c>
      <c r="K4" s="2">
        <f t="shared" si="1"/>
        <v>69.400000000000006</v>
      </c>
      <c r="L4" s="2">
        <f t="shared" si="2"/>
        <v>85</v>
      </c>
      <c r="M4" s="2">
        <f t="shared" si="3"/>
        <v>45</v>
      </c>
      <c r="N4" s="2">
        <f t="shared" si="4"/>
        <v>69.400000000000006</v>
      </c>
      <c r="O4" s="1" t="str">
        <f t="shared" si="5"/>
        <v>1st div</v>
      </c>
      <c r="P4" s="1" t="str">
        <f t="shared" ref="P4:P20" si="6">IF(D4&lt;33,"fail",IF(E4&lt;33,"fail",IF(F4&lt;33,"fail",IF(G4&lt;33,"fail",IF(H4&lt;33,"fail","PASS")))))</f>
        <v>PASS</v>
      </c>
      <c r="Q4" s="1">
        <f t="shared" ref="Q4:Q20" si="7">RANK(J4,$J$3:$J$20)</f>
        <v>5</v>
      </c>
      <c r="R4" s="1" t="str">
        <f t="shared" ref="R4:R20" si="8">IF(N4&gt;80,"A+",IF(N4&gt;59,"A",IF(N4&gt;44,"B",IF(N4&gt;32,"C",IF(N4&lt;33,"Marginal")))))</f>
        <v>A</v>
      </c>
    </row>
    <row r="5" spans="1:18">
      <c r="A5" s="2" t="s">
        <v>16</v>
      </c>
      <c r="B5" s="2" t="s">
        <v>24</v>
      </c>
      <c r="C5" s="2">
        <v>3</v>
      </c>
      <c r="D5" s="2">
        <v>66</v>
      </c>
      <c r="E5" s="2">
        <v>68</v>
      </c>
      <c r="F5" s="2">
        <v>95</v>
      </c>
      <c r="G5" s="2">
        <v>86</v>
      </c>
      <c r="H5" s="2">
        <v>57</v>
      </c>
      <c r="I5" s="2">
        <v>62</v>
      </c>
      <c r="J5" s="2">
        <f t="shared" si="0"/>
        <v>372</v>
      </c>
      <c r="K5" s="2">
        <f t="shared" si="1"/>
        <v>74.400000000000006</v>
      </c>
      <c r="L5" s="2">
        <f t="shared" si="2"/>
        <v>95</v>
      </c>
      <c r="M5" s="2">
        <f t="shared" si="3"/>
        <v>57</v>
      </c>
      <c r="N5" s="2">
        <f t="shared" si="4"/>
        <v>74.400000000000006</v>
      </c>
      <c r="O5" s="1" t="str">
        <f t="shared" si="5"/>
        <v>1st div</v>
      </c>
      <c r="P5" s="1" t="str">
        <f t="shared" si="6"/>
        <v>PASS</v>
      </c>
      <c r="Q5" s="1">
        <f t="shared" si="7"/>
        <v>1</v>
      </c>
      <c r="R5" s="1" t="str">
        <f t="shared" si="8"/>
        <v>A</v>
      </c>
    </row>
    <row r="6" spans="1:18">
      <c r="A6" s="2" t="s">
        <v>17</v>
      </c>
      <c r="B6" s="2" t="s">
        <v>24</v>
      </c>
      <c r="C6" s="2">
        <v>4</v>
      </c>
      <c r="D6" s="2">
        <v>50</v>
      </c>
      <c r="E6" s="2">
        <v>60</v>
      </c>
      <c r="F6" s="2">
        <v>35</v>
      </c>
      <c r="G6" s="2">
        <v>45</v>
      </c>
      <c r="H6" s="2">
        <v>55</v>
      </c>
      <c r="I6" s="2">
        <v>53</v>
      </c>
      <c r="J6" s="2">
        <f t="shared" si="0"/>
        <v>245</v>
      </c>
      <c r="K6" s="2">
        <f t="shared" si="1"/>
        <v>49</v>
      </c>
      <c r="L6" s="2">
        <f t="shared" si="2"/>
        <v>60</v>
      </c>
      <c r="M6" s="2">
        <f t="shared" si="3"/>
        <v>35</v>
      </c>
      <c r="N6" s="2">
        <f t="shared" si="4"/>
        <v>49</v>
      </c>
      <c r="O6" s="1" t="str">
        <f t="shared" si="5"/>
        <v>2nd div</v>
      </c>
      <c r="P6" s="1" t="str">
        <f t="shared" si="6"/>
        <v>PASS</v>
      </c>
      <c r="Q6" s="1">
        <f t="shared" si="7"/>
        <v>18</v>
      </c>
      <c r="R6" s="1" t="str">
        <f t="shared" si="8"/>
        <v>B</v>
      </c>
    </row>
    <row r="7" spans="1:18">
      <c r="A7" s="2" t="s">
        <v>18</v>
      </c>
      <c r="B7" s="2" t="s">
        <v>24</v>
      </c>
      <c r="C7" s="2">
        <v>5</v>
      </c>
      <c r="D7" s="2">
        <v>74</v>
      </c>
      <c r="E7" s="2">
        <v>85</v>
      </c>
      <c r="F7" s="2">
        <v>58</v>
      </c>
      <c r="G7" s="2">
        <v>55</v>
      </c>
      <c r="H7" s="2">
        <v>62</v>
      </c>
      <c r="I7" s="2">
        <v>45</v>
      </c>
      <c r="J7" s="2">
        <f t="shared" si="0"/>
        <v>334</v>
      </c>
      <c r="K7" s="2">
        <f t="shared" si="1"/>
        <v>66.8</v>
      </c>
      <c r="L7" s="2">
        <f t="shared" si="2"/>
        <v>85</v>
      </c>
      <c r="M7" s="2">
        <f t="shared" si="3"/>
        <v>55</v>
      </c>
      <c r="N7" s="2">
        <v>82</v>
      </c>
      <c r="O7" s="1" t="str">
        <f t="shared" si="5"/>
        <v>1st div</v>
      </c>
      <c r="P7" s="1" t="str">
        <f t="shared" si="6"/>
        <v>PASS</v>
      </c>
      <c r="Q7" s="1">
        <f t="shared" si="7"/>
        <v>6</v>
      </c>
      <c r="R7" s="1" t="str">
        <f t="shared" si="8"/>
        <v>A+</v>
      </c>
    </row>
    <row r="8" spans="1:18">
      <c r="A8" s="2" t="s">
        <v>19</v>
      </c>
      <c r="B8" s="2" t="s">
        <v>24</v>
      </c>
      <c r="C8" s="2">
        <v>6</v>
      </c>
      <c r="D8" s="2">
        <v>45</v>
      </c>
      <c r="E8" s="2">
        <v>62</v>
      </c>
      <c r="F8" s="2">
        <v>53</v>
      </c>
      <c r="G8" s="2">
        <v>47</v>
      </c>
      <c r="H8" s="2">
        <v>84</v>
      </c>
      <c r="I8" s="2">
        <v>35</v>
      </c>
      <c r="J8" s="2">
        <f t="shared" si="0"/>
        <v>291</v>
      </c>
      <c r="K8" s="2">
        <f t="shared" si="1"/>
        <v>58.2</v>
      </c>
      <c r="L8" s="2">
        <f t="shared" si="2"/>
        <v>84</v>
      </c>
      <c r="M8" s="2">
        <f t="shared" si="3"/>
        <v>45</v>
      </c>
      <c r="N8" s="2">
        <f t="shared" si="4"/>
        <v>58.2</v>
      </c>
      <c r="O8" s="1" t="str">
        <f t="shared" si="5"/>
        <v>2nd div</v>
      </c>
      <c r="P8" s="1" t="str">
        <f t="shared" si="6"/>
        <v>PASS</v>
      </c>
      <c r="Q8" s="1">
        <f t="shared" si="7"/>
        <v>15</v>
      </c>
      <c r="R8" s="1" t="str">
        <f t="shared" si="8"/>
        <v>B</v>
      </c>
    </row>
    <row r="9" spans="1:18">
      <c r="A9" s="2" t="s">
        <v>20</v>
      </c>
      <c r="B9" s="2" t="s">
        <v>24</v>
      </c>
      <c r="C9" s="2">
        <v>7</v>
      </c>
      <c r="D9" s="2">
        <v>57</v>
      </c>
      <c r="E9" s="2">
        <v>59</v>
      </c>
      <c r="F9" s="2">
        <v>71</v>
      </c>
      <c r="G9" s="2">
        <v>86</v>
      </c>
      <c r="H9" s="2">
        <v>80</v>
      </c>
      <c r="I9" s="2">
        <v>62</v>
      </c>
      <c r="J9" s="2">
        <f t="shared" si="0"/>
        <v>353</v>
      </c>
      <c r="K9" s="2">
        <f t="shared" si="1"/>
        <v>70.599999999999994</v>
      </c>
      <c r="L9" s="2">
        <f t="shared" si="2"/>
        <v>86</v>
      </c>
      <c r="M9" s="2">
        <f t="shared" si="3"/>
        <v>57</v>
      </c>
      <c r="N9" s="2">
        <f t="shared" si="4"/>
        <v>70.599999999999994</v>
      </c>
      <c r="O9" s="1" t="str">
        <f t="shared" si="5"/>
        <v>1st div</v>
      </c>
      <c r="P9" s="1" t="str">
        <f t="shared" si="6"/>
        <v>PASS</v>
      </c>
      <c r="Q9" s="1">
        <f t="shared" si="7"/>
        <v>2</v>
      </c>
      <c r="R9" s="1" t="str">
        <f t="shared" si="8"/>
        <v>A</v>
      </c>
    </row>
    <row r="10" spans="1:18">
      <c r="A10" s="2" t="s">
        <v>21</v>
      </c>
      <c r="B10" s="2" t="s">
        <v>24</v>
      </c>
      <c r="C10" s="2">
        <v>8</v>
      </c>
      <c r="D10" s="2">
        <v>60</v>
      </c>
      <c r="E10" s="2">
        <v>65</v>
      </c>
      <c r="F10" s="2">
        <v>67</v>
      </c>
      <c r="G10" s="2">
        <v>48</v>
      </c>
      <c r="H10" s="2">
        <v>85</v>
      </c>
      <c r="I10" s="2">
        <v>75</v>
      </c>
      <c r="J10" s="2">
        <f t="shared" si="0"/>
        <v>325</v>
      </c>
      <c r="K10" s="2">
        <f t="shared" si="1"/>
        <v>65</v>
      </c>
      <c r="L10" s="2">
        <f t="shared" si="2"/>
        <v>85</v>
      </c>
      <c r="M10" s="2">
        <f t="shared" si="3"/>
        <v>48</v>
      </c>
      <c r="N10" s="2">
        <f t="shared" si="4"/>
        <v>65</v>
      </c>
      <c r="O10" s="1" t="str">
        <f t="shared" si="5"/>
        <v>1st div</v>
      </c>
      <c r="P10" s="1" t="str">
        <f t="shared" si="6"/>
        <v>PASS</v>
      </c>
      <c r="Q10" s="1">
        <f t="shared" si="7"/>
        <v>8</v>
      </c>
      <c r="R10" s="1" t="str">
        <f t="shared" si="8"/>
        <v>A</v>
      </c>
    </row>
    <row r="11" spans="1:18">
      <c r="A11" s="2" t="s">
        <v>22</v>
      </c>
      <c r="B11" s="2" t="s">
        <v>24</v>
      </c>
      <c r="C11" s="2">
        <v>9</v>
      </c>
      <c r="D11" s="2">
        <v>55</v>
      </c>
      <c r="E11" s="2">
        <v>53</v>
      </c>
      <c r="F11" s="2">
        <v>62</v>
      </c>
      <c r="G11" s="2">
        <v>67</v>
      </c>
      <c r="H11" s="2">
        <v>48</v>
      </c>
      <c r="I11" s="2">
        <v>50</v>
      </c>
      <c r="J11" s="2">
        <f t="shared" si="0"/>
        <v>285</v>
      </c>
      <c r="K11" s="2">
        <f t="shared" si="1"/>
        <v>57</v>
      </c>
      <c r="L11" s="2">
        <f t="shared" si="2"/>
        <v>67</v>
      </c>
      <c r="M11" s="2">
        <f t="shared" si="3"/>
        <v>48</v>
      </c>
      <c r="N11" s="2">
        <f t="shared" si="4"/>
        <v>57</v>
      </c>
      <c r="O11" s="1" t="str">
        <f t="shared" si="5"/>
        <v>2nd div</v>
      </c>
      <c r="P11" s="1" t="str">
        <f t="shared" si="6"/>
        <v>PASS</v>
      </c>
      <c r="Q11" s="1">
        <f t="shared" si="7"/>
        <v>17</v>
      </c>
      <c r="R11" s="1" t="str">
        <f t="shared" si="8"/>
        <v>B</v>
      </c>
    </row>
    <row r="12" spans="1:18">
      <c r="A12" s="2" t="s">
        <v>23</v>
      </c>
      <c r="B12" s="2" t="s">
        <v>24</v>
      </c>
      <c r="C12" s="2">
        <v>10</v>
      </c>
      <c r="D12" s="2">
        <v>62</v>
      </c>
      <c r="E12" s="2">
        <v>60</v>
      </c>
      <c r="F12" s="2">
        <v>67</v>
      </c>
      <c r="G12" s="2">
        <v>84</v>
      </c>
      <c r="H12" s="2">
        <v>75</v>
      </c>
      <c r="I12" s="2">
        <v>43</v>
      </c>
      <c r="J12" s="2">
        <f t="shared" si="0"/>
        <v>348</v>
      </c>
      <c r="K12" s="2">
        <f t="shared" si="1"/>
        <v>69.599999999999994</v>
      </c>
      <c r="L12" s="2">
        <f t="shared" si="2"/>
        <v>84</v>
      </c>
      <c r="M12" s="2">
        <f t="shared" si="3"/>
        <v>60</v>
      </c>
      <c r="N12" s="2">
        <f t="shared" si="4"/>
        <v>69.599999999999994</v>
      </c>
      <c r="O12" s="1" t="str">
        <f t="shared" si="5"/>
        <v>1st div</v>
      </c>
      <c r="P12" s="1" t="str">
        <f t="shared" si="6"/>
        <v>PASS</v>
      </c>
      <c r="Q12" s="1">
        <f t="shared" si="7"/>
        <v>4</v>
      </c>
      <c r="R12" s="1" t="str">
        <f t="shared" si="8"/>
        <v>A</v>
      </c>
    </row>
    <row r="13" spans="1:18">
      <c r="A13" s="2" t="s">
        <v>54</v>
      </c>
      <c r="B13" s="2" t="s">
        <v>24</v>
      </c>
      <c r="C13" s="2">
        <v>11</v>
      </c>
      <c r="D13" s="2">
        <v>54</v>
      </c>
      <c r="E13" s="2">
        <v>62</v>
      </c>
      <c r="F13" s="2">
        <v>54</v>
      </c>
      <c r="G13" s="2">
        <v>60</v>
      </c>
      <c r="H13" s="2">
        <v>60</v>
      </c>
      <c r="I13" s="2">
        <v>61</v>
      </c>
      <c r="J13" s="2">
        <f t="shared" si="0"/>
        <v>290</v>
      </c>
      <c r="K13" s="2">
        <f t="shared" si="1"/>
        <v>58</v>
      </c>
      <c r="L13" s="2">
        <f t="shared" si="2"/>
        <v>62</v>
      </c>
      <c r="M13" s="2">
        <f t="shared" si="3"/>
        <v>54</v>
      </c>
      <c r="N13" s="2">
        <f t="shared" si="4"/>
        <v>58</v>
      </c>
      <c r="O13" s="1" t="str">
        <f t="shared" si="5"/>
        <v>2nd div</v>
      </c>
      <c r="P13" s="1" t="str">
        <f t="shared" si="6"/>
        <v>PASS</v>
      </c>
      <c r="Q13" s="1">
        <f t="shared" si="7"/>
        <v>16</v>
      </c>
      <c r="R13" s="1" t="str">
        <f t="shared" si="8"/>
        <v>B</v>
      </c>
    </row>
    <row r="14" spans="1:18">
      <c r="A14" s="2" t="s">
        <v>28</v>
      </c>
      <c r="B14" s="2" t="s">
        <v>24</v>
      </c>
      <c r="C14" s="2">
        <v>12</v>
      </c>
      <c r="D14" s="2">
        <v>65</v>
      </c>
      <c r="E14" s="2">
        <v>54</v>
      </c>
      <c r="F14" s="2">
        <v>74</v>
      </c>
      <c r="G14" s="2">
        <v>65</v>
      </c>
      <c r="H14" s="2">
        <v>65</v>
      </c>
      <c r="I14" s="2">
        <v>71</v>
      </c>
      <c r="J14" s="2">
        <f t="shared" si="0"/>
        <v>323</v>
      </c>
      <c r="K14" s="2">
        <f t="shared" si="1"/>
        <v>64.599999999999994</v>
      </c>
      <c r="L14" s="2">
        <f t="shared" si="2"/>
        <v>74</v>
      </c>
      <c r="M14" s="2">
        <f t="shared" si="3"/>
        <v>54</v>
      </c>
      <c r="N14" s="2">
        <f t="shared" si="4"/>
        <v>64.599999999999994</v>
      </c>
      <c r="O14" s="1" t="str">
        <f t="shared" si="5"/>
        <v>1st div</v>
      </c>
      <c r="P14" s="1" t="str">
        <f t="shared" si="6"/>
        <v>PASS</v>
      </c>
      <c r="Q14" s="1">
        <f t="shared" si="7"/>
        <v>9</v>
      </c>
      <c r="R14" s="1" t="str">
        <f t="shared" si="8"/>
        <v>A</v>
      </c>
    </row>
    <row r="15" spans="1:18">
      <c r="A15" s="2" t="s">
        <v>50</v>
      </c>
      <c r="B15" s="2" t="s">
        <v>24</v>
      </c>
      <c r="C15" s="2">
        <v>13</v>
      </c>
      <c r="D15" s="2">
        <v>63</v>
      </c>
      <c r="E15" s="2">
        <v>58</v>
      </c>
      <c r="F15" s="2">
        <v>65</v>
      </c>
      <c r="G15" s="2">
        <v>64</v>
      </c>
      <c r="H15" s="2">
        <v>77</v>
      </c>
      <c r="I15" s="2">
        <v>51</v>
      </c>
      <c r="J15" s="2">
        <f t="shared" si="0"/>
        <v>327</v>
      </c>
      <c r="K15" s="2">
        <f t="shared" si="1"/>
        <v>65.400000000000006</v>
      </c>
      <c r="L15" s="2">
        <f t="shared" si="2"/>
        <v>77</v>
      </c>
      <c r="M15" s="9">
        <f t="shared" si="3"/>
        <v>58</v>
      </c>
      <c r="N15" s="2">
        <f t="shared" si="4"/>
        <v>65.400000000000006</v>
      </c>
      <c r="O15" s="1" t="str">
        <f t="shared" si="5"/>
        <v>1st div</v>
      </c>
      <c r="P15" s="1" t="str">
        <f t="shared" si="6"/>
        <v>PASS</v>
      </c>
      <c r="Q15" s="1">
        <f t="shared" si="7"/>
        <v>7</v>
      </c>
      <c r="R15" s="1" t="str">
        <f t="shared" si="8"/>
        <v>A</v>
      </c>
    </row>
    <row r="16" spans="1:18">
      <c r="A16" s="2" t="s">
        <v>31</v>
      </c>
      <c r="B16" s="2" t="s">
        <v>24</v>
      </c>
      <c r="C16" s="2">
        <v>14</v>
      </c>
      <c r="D16" s="2">
        <v>52</v>
      </c>
      <c r="E16" s="2">
        <v>74</v>
      </c>
      <c r="F16" s="2">
        <v>63</v>
      </c>
      <c r="G16" s="2">
        <v>85</v>
      </c>
      <c r="H16" s="2">
        <v>45</v>
      </c>
      <c r="I16" s="2">
        <v>44</v>
      </c>
      <c r="J16" s="2">
        <f t="shared" si="0"/>
        <v>319</v>
      </c>
      <c r="K16" s="2">
        <f t="shared" si="1"/>
        <v>63.8</v>
      </c>
      <c r="L16" s="2">
        <f t="shared" si="2"/>
        <v>85</v>
      </c>
      <c r="M16" s="2">
        <f t="shared" si="3"/>
        <v>45</v>
      </c>
      <c r="N16" s="2">
        <f t="shared" si="4"/>
        <v>63.8</v>
      </c>
      <c r="O16" s="1" t="str">
        <f t="shared" si="5"/>
        <v>1st div</v>
      </c>
      <c r="P16" s="1" t="str">
        <f t="shared" si="6"/>
        <v>PASS</v>
      </c>
      <c r="Q16" s="1">
        <f t="shared" si="7"/>
        <v>11</v>
      </c>
      <c r="R16" s="1" t="str">
        <f t="shared" si="8"/>
        <v>A</v>
      </c>
    </row>
    <row r="17" spans="1:20">
      <c r="A17" s="2" t="s">
        <v>51</v>
      </c>
      <c r="B17" s="2" t="s">
        <v>24</v>
      </c>
      <c r="C17" s="2">
        <v>15</v>
      </c>
      <c r="D17" s="2">
        <v>50</v>
      </c>
      <c r="E17" s="2">
        <v>53</v>
      </c>
      <c r="F17" s="2">
        <v>52</v>
      </c>
      <c r="G17" s="2">
        <v>75</v>
      </c>
      <c r="H17" s="2">
        <v>64</v>
      </c>
      <c r="I17" s="2">
        <v>62</v>
      </c>
      <c r="J17" s="2">
        <f t="shared" si="0"/>
        <v>294</v>
      </c>
      <c r="K17" s="2">
        <f t="shared" si="1"/>
        <v>58.8</v>
      </c>
      <c r="L17" s="2">
        <f t="shared" si="2"/>
        <v>75</v>
      </c>
      <c r="M17" s="2">
        <f t="shared" si="3"/>
        <v>50</v>
      </c>
      <c r="N17" s="2">
        <f t="shared" si="4"/>
        <v>58.8</v>
      </c>
      <c r="O17" s="1" t="str">
        <f t="shared" si="5"/>
        <v>2nd div</v>
      </c>
      <c r="P17" s="1" t="str">
        <f t="shared" si="6"/>
        <v>PASS</v>
      </c>
      <c r="Q17" s="1">
        <f t="shared" si="7"/>
        <v>14</v>
      </c>
      <c r="R17" s="1" t="str">
        <f t="shared" si="8"/>
        <v>B</v>
      </c>
    </row>
    <row r="18" spans="1:20">
      <c r="A18" s="2" t="s">
        <v>52</v>
      </c>
      <c r="B18" s="2" t="s">
        <v>24</v>
      </c>
      <c r="C18" s="2">
        <v>16</v>
      </c>
      <c r="D18" s="2">
        <v>44</v>
      </c>
      <c r="E18" s="2">
        <v>55</v>
      </c>
      <c r="F18" s="2">
        <v>50</v>
      </c>
      <c r="G18" s="2">
        <v>74</v>
      </c>
      <c r="H18" s="2">
        <v>75</v>
      </c>
      <c r="I18" s="2">
        <v>53</v>
      </c>
      <c r="J18" s="2">
        <f t="shared" si="0"/>
        <v>298</v>
      </c>
      <c r="K18" s="2">
        <f t="shared" si="1"/>
        <v>59.6</v>
      </c>
      <c r="L18" s="2">
        <f t="shared" si="2"/>
        <v>75</v>
      </c>
      <c r="M18" s="2">
        <f t="shared" si="3"/>
        <v>44</v>
      </c>
      <c r="N18" s="2">
        <f t="shared" si="4"/>
        <v>59.6</v>
      </c>
      <c r="O18" s="1" t="str">
        <f t="shared" si="5"/>
        <v>2nd div</v>
      </c>
      <c r="P18" s="1" t="str">
        <f t="shared" si="6"/>
        <v>PASS</v>
      </c>
      <c r="Q18" s="1">
        <f t="shared" si="7"/>
        <v>13</v>
      </c>
      <c r="R18" s="1" t="str">
        <f t="shared" si="8"/>
        <v>A</v>
      </c>
    </row>
    <row r="19" spans="1:20">
      <c r="A19" s="2" t="s">
        <v>53</v>
      </c>
      <c r="B19" s="2" t="s">
        <v>24</v>
      </c>
      <c r="C19" s="2">
        <v>17</v>
      </c>
      <c r="D19" s="2">
        <v>84</v>
      </c>
      <c r="E19" s="2">
        <v>62</v>
      </c>
      <c r="F19" s="2">
        <v>54</v>
      </c>
      <c r="G19" s="2">
        <v>70</v>
      </c>
      <c r="H19" s="2">
        <v>50</v>
      </c>
      <c r="I19" s="2">
        <v>51</v>
      </c>
      <c r="J19" s="2">
        <f t="shared" si="0"/>
        <v>320</v>
      </c>
      <c r="K19" s="2">
        <f t="shared" si="1"/>
        <v>64</v>
      </c>
      <c r="L19" s="2">
        <f t="shared" si="2"/>
        <v>84</v>
      </c>
      <c r="M19" s="2">
        <f t="shared" si="3"/>
        <v>50</v>
      </c>
      <c r="N19" s="2">
        <f t="shared" si="4"/>
        <v>64</v>
      </c>
      <c r="O19" s="1" t="str">
        <f t="shared" si="5"/>
        <v>1st div</v>
      </c>
      <c r="P19" s="1" t="str">
        <f t="shared" si="6"/>
        <v>PASS</v>
      </c>
      <c r="Q19" s="1">
        <f t="shared" si="7"/>
        <v>10</v>
      </c>
      <c r="R19" s="1" t="str">
        <f t="shared" si="8"/>
        <v>A</v>
      </c>
    </row>
    <row r="20" spans="1:20">
      <c r="A20" s="2" t="s">
        <v>55</v>
      </c>
      <c r="B20" s="2" t="s">
        <v>24</v>
      </c>
      <c r="C20" s="2">
        <v>18</v>
      </c>
      <c r="D20" s="2">
        <v>75</v>
      </c>
      <c r="E20" s="2">
        <v>60</v>
      </c>
      <c r="F20" s="2">
        <v>48</v>
      </c>
      <c r="G20" s="2">
        <v>55</v>
      </c>
      <c r="H20" s="2">
        <v>62</v>
      </c>
      <c r="I20" s="2">
        <v>39</v>
      </c>
      <c r="J20" s="2">
        <f t="shared" si="0"/>
        <v>300</v>
      </c>
      <c r="K20" s="2">
        <f t="shared" si="1"/>
        <v>60</v>
      </c>
      <c r="L20" s="2">
        <f t="shared" si="2"/>
        <v>75</v>
      </c>
      <c r="M20" s="2">
        <f t="shared" si="3"/>
        <v>48</v>
      </c>
      <c r="N20" s="2">
        <f t="shared" si="4"/>
        <v>60</v>
      </c>
      <c r="O20" s="1" t="str">
        <f t="shared" si="5"/>
        <v>1st div</v>
      </c>
      <c r="P20" s="1" t="str">
        <f t="shared" si="6"/>
        <v>PASS</v>
      </c>
      <c r="Q20" s="1">
        <f t="shared" si="7"/>
        <v>12</v>
      </c>
      <c r="R20" s="1" t="str">
        <f t="shared" si="8"/>
        <v>A</v>
      </c>
    </row>
    <row r="21" spans="1:20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B22" s="2"/>
    </row>
    <row r="23" spans="1:20">
      <c r="B23" s="2"/>
      <c r="F23">
        <f>VLOOKUP("RAJU",A2:R20,7,0)</f>
        <v>74</v>
      </c>
      <c r="G23">
        <f>VLOOKUP("SWETA",A2:R20,4,0)</f>
        <v>63</v>
      </c>
    </row>
    <row r="24" spans="1:20">
      <c r="B24" s="2"/>
      <c r="F24">
        <f>VLOOKUP("SITA",A2:R20,5,0)</f>
        <v>68</v>
      </c>
      <c r="G24">
        <f>VLOOKUP("RAHUL",A2:R20,11,0)</f>
        <v>60</v>
      </c>
    </row>
    <row r="25" spans="1:20">
      <c r="B25" s="2"/>
      <c r="C25" s="2"/>
      <c r="D25" s="2"/>
      <c r="E25" s="2"/>
      <c r="F25" s="2">
        <f>VLOOKUP("GITA",A2:R20,8,0)</f>
        <v>55</v>
      </c>
      <c r="G25" s="2">
        <f>VLOOKUP("ASLAm",A2:R20,8,0)</f>
        <v>50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0">
      <c r="B26" s="2"/>
      <c r="C26" s="2"/>
      <c r="D26" s="2"/>
      <c r="E26" s="2"/>
      <c r="F26" s="2">
        <f>VLOOKUP("SHILPI",A2:R20,9,0)</f>
        <v>50</v>
      </c>
      <c r="G26" s="2">
        <f>VLOOKUP("afsar",A2:R20,4,0)</f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0">
      <c r="B28" s="2"/>
    </row>
    <row r="29" spans="1:2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0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0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>
      <c r="B35" s="2"/>
    </row>
    <row r="36" spans="2:14">
      <c r="B36" s="2"/>
    </row>
    <row r="37" spans="2:14">
      <c r="B37" s="2"/>
    </row>
    <row r="38" spans="2:14">
      <c r="B38" s="2"/>
    </row>
    <row r="39" spans="2:14">
      <c r="B39" s="2"/>
    </row>
  </sheetData>
  <sortState ref="A3:Q20">
    <sortCondition ref="C2:C19"/>
  </sortState>
  <conditionalFormatting sqref="D14:H20 D3:I12 I13:I20">
    <cfRule type="cellIs" dxfId="0" priority="1" operator="lessThan">
      <formula>33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Q35"/>
  <sheetViews>
    <sheetView topLeftCell="A2" zoomScale="130" zoomScaleNormal="130" workbookViewId="0">
      <selection activeCell="F20" sqref="F20"/>
    </sheetView>
  </sheetViews>
  <sheetFormatPr defaultRowHeight="15"/>
  <cols>
    <col min="2" max="2" width="14.140625" customWidth="1"/>
    <col min="4" max="4" width="11.140625" customWidth="1"/>
    <col min="6" max="6" width="11.7109375" customWidth="1"/>
  </cols>
  <sheetData>
    <row r="4" spans="2:17">
      <c r="B4" s="1" t="s">
        <v>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</row>
    <row r="5" spans="2:17">
      <c r="B5" s="2" t="s">
        <v>0</v>
      </c>
      <c r="C5" s="2" t="s">
        <v>14</v>
      </c>
      <c r="D5" s="2" t="s">
        <v>15</v>
      </c>
      <c r="E5" s="2" t="s">
        <v>27</v>
      </c>
      <c r="F5" s="2" t="s">
        <v>28</v>
      </c>
      <c r="G5" s="2" t="s">
        <v>29</v>
      </c>
      <c r="H5" s="2" t="s">
        <v>30</v>
      </c>
      <c r="I5" s="2" t="s">
        <v>31</v>
      </c>
      <c r="J5" s="2" t="s">
        <v>32</v>
      </c>
      <c r="K5" s="2" t="s">
        <v>33</v>
      </c>
      <c r="L5" s="2" t="s">
        <v>34</v>
      </c>
      <c r="M5" s="2" t="s">
        <v>35</v>
      </c>
    </row>
    <row r="6" spans="2:17">
      <c r="B6" s="2" t="s">
        <v>2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</row>
    <row r="7" spans="2:17">
      <c r="B7" s="2" t="s">
        <v>3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</row>
    <row r="8" spans="2:17">
      <c r="B8" s="2" t="s">
        <v>4</v>
      </c>
      <c r="C8" s="2">
        <v>45</v>
      </c>
      <c r="D8" s="2">
        <v>66</v>
      </c>
      <c r="E8" s="2">
        <v>52</v>
      </c>
      <c r="F8" s="2">
        <v>53</v>
      </c>
      <c r="G8" s="2">
        <v>57</v>
      </c>
      <c r="H8" s="2">
        <v>85</v>
      </c>
      <c r="I8" s="2">
        <v>58</v>
      </c>
      <c r="J8" s="2">
        <v>45</v>
      </c>
      <c r="K8" s="2">
        <v>74</v>
      </c>
      <c r="L8" s="2">
        <v>85</v>
      </c>
      <c r="M8" s="2">
        <v>54</v>
      </c>
      <c r="N8" s="2"/>
      <c r="O8" s="2"/>
      <c r="P8" s="2"/>
      <c r="Q8" s="2"/>
    </row>
    <row r="9" spans="2:17">
      <c r="B9" s="2" t="s">
        <v>5</v>
      </c>
      <c r="C9" s="2">
        <v>66</v>
      </c>
      <c r="D9" s="2">
        <v>68</v>
      </c>
      <c r="E9" s="2">
        <v>95</v>
      </c>
      <c r="F9" s="2">
        <v>86</v>
      </c>
      <c r="G9" s="2">
        <v>57</v>
      </c>
      <c r="H9" s="2">
        <v>57</v>
      </c>
      <c r="I9" s="2">
        <v>59</v>
      </c>
      <c r="J9" s="2">
        <v>68</v>
      </c>
      <c r="K9" s="2">
        <v>86</v>
      </c>
      <c r="L9" s="2">
        <v>80</v>
      </c>
      <c r="M9" s="2">
        <v>74</v>
      </c>
      <c r="Q9" s="2"/>
    </row>
    <row r="10" spans="2:17">
      <c r="B10" s="2" t="s">
        <v>6</v>
      </c>
      <c r="C10" s="2">
        <v>50</v>
      </c>
      <c r="D10" s="2">
        <v>60</v>
      </c>
      <c r="E10" s="2">
        <v>35</v>
      </c>
      <c r="F10" s="2">
        <v>45</v>
      </c>
      <c r="G10" s="2">
        <v>55</v>
      </c>
      <c r="H10" s="2">
        <v>60</v>
      </c>
      <c r="I10" s="2">
        <v>65</v>
      </c>
      <c r="J10" s="2">
        <v>67</v>
      </c>
      <c r="K10" s="2">
        <v>48</v>
      </c>
      <c r="L10" s="2">
        <v>85</v>
      </c>
      <c r="M10" s="2">
        <v>65</v>
      </c>
      <c r="Q10" s="2"/>
    </row>
    <row r="11" spans="2:17">
      <c r="B11" s="2" t="s">
        <v>7</v>
      </c>
      <c r="C11" s="2">
        <v>74</v>
      </c>
      <c r="D11" s="2">
        <v>85</v>
      </c>
      <c r="E11" s="2">
        <v>58</v>
      </c>
      <c r="F11" s="2">
        <v>68</v>
      </c>
      <c r="G11" s="2">
        <v>62</v>
      </c>
      <c r="H11" s="2">
        <v>55</v>
      </c>
      <c r="I11" s="2">
        <v>53</v>
      </c>
      <c r="J11" s="2">
        <v>62</v>
      </c>
      <c r="K11" s="2">
        <v>67</v>
      </c>
      <c r="L11" s="2">
        <v>48</v>
      </c>
      <c r="M11" s="2">
        <v>53</v>
      </c>
      <c r="Q11" s="2"/>
    </row>
    <row r="12" spans="2:17">
      <c r="B12" s="2" t="s">
        <v>8</v>
      </c>
      <c r="C12" s="2">
        <v>45</v>
      </c>
      <c r="D12" s="2">
        <v>62</v>
      </c>
      <c r="E12" s="2">
        <v>53</v>
      </c>
      <c r="F12" s="2">
        <v>47</v>
      </c>
      <c r="G12" s="2">
        <v>84</v>
      </c>
      <c r="H12" s="2">
        <v>62</v>
      </c>
      <c r="I12" s="2">
        <v>60</v>
      </c>
      <c r="J12" s="2">
        <v>67</v>
      </c>
      <c r="K12" s="2">
        <v>84</v>
      </c>
      <c r="L12" s="2">
        <v>75</v>
      </c>
      <c r="M12" s="2">
        <v>77</v>
      </c>
      <c r="Q12" s="2"/>
    </row>
    <row r="13" spans="2:17">
      <c r="B13" s="2" t="s">
        <v>9</v>
      </c>
      <c r="C13" s="2">
        <f>SUM(C8:C12)</f>
        <v>280</v>
      </c>
      <c r="D13" s="2">
        <f t="shared" ref="D13:M13" si="0">SUM(D8:D12)</f>
        <v>341</v>
      </c>
      <c r="E13" s="2">
        <f t="shared" si="0"/>
        <v>293</v>
      </c>
      <c r="F13" s="2">
        <f t="shared" si="0"/>
        <v>299</v>
      </c>
      <c r="G13" s="2">
        <f t="shared" si="0"/>
        <v>315</v>
      </c>
      <c r="H13" s="2">
        <f t="shared" si="0"/>
        <v>319</v>
      </c>
      <c r="I13" s="2">
        <f t="shared" si="0"/>
        <v>295</v>
      </c>
      <c r="J13" s="2">
        <f t="shared" si="0"/>
        <v>309</v>
      </c>
      <c r="K13" s="2">
        <f t="shared" si="0"/>
        <v>359</v>
      </c>
      <c r="L13" s="2">
        <f t="shared" si="0"/>
        <v>373</v>
      </c>
      <c r="M13" s="2">
        <f t="shared" si="0"/>
        <v>323</v>
      </c>
      <c r="Q13" s="2"/>
    </row>
    <row r="14" spans="2:17">
      <c r="B14" s="2" t="s">
        <v>10</v>
      </c>
      <c r="C14" s="2">
        <f>SUM(C13/5)</f>
        <v>56</v>
      </c>
      <c r="D14" s="2">
        <f t="shared" ref="D14:M14" si="1">SUM(D13/5)</f>
        <v>68.2</v>
      </c>
      <c r="E14" s="2">
        <f t="shared" si="1"/>
        <v>58.6</v>
      </c>
      <c r="F14" s="2">
        <f t="shared" si="1"/>
        <v>59.8</v>
      </c>
      <c r="G14" s="2">
        <f t="shared" si="1"/>
        <v>63</v>
      </c>
      <c r="H14" s="2">
        <f t="shared" si="1"/>
        <v>63.8</v>
      </c>
      <c r="I14" s="2">
        <f t="shared" si="1"/>
        <v>59</v>
      </c>
      <c r="J14" s="2">
        <f t="shared" si="1"/>
        <v>61.8</v>
      </c>
      <c r="K14" s="2">
        <f t="shared" si="1"/>
        <v>71.8</v>
      </c>
      <c r="L14" s="2">
        <f t="shared" si="1"/>
        <v>74.599999999999994</v>
      </c>
      <c r="M14" s="2">
        <f t="shared" si="1"/>
        <v>64.599999999999994</v>
      </c>
      <c r="Q14" s="2"/>
    </row>
    <row r="15" spans="2:17">
      <c r="B15" s="2" t="s">
        <v>25</v>
      </c>
      <c r="C15" s="2">
        <f>MAX(C8:C12)</f>
        <v>74</v>
      </c>
      <c r="D15" s="2">
        <f t="shared" ref="D15:M15" si="2">MAX(D8:D12)</f>
        <v>85</v>
      </c>
      <c r="E15" s="2">
        <f t="shared" si="2"/>
        <v>95</v>
      </c>
      <c r="F15" s="2">
        <f t="shared" si="2"/>
        <v>86</v>
      </c>
      <c r="G15" s="2">
        <f t="shared" si="2"/>
        <v>84</v>
      </c>
      <c r="H15" s="2">
        <f t="shared" si="2"/>
        <v>85</v>
      </c>
      <c r="I15" s="2">
        <f t="shared" si="2"/>
        <v>65</v>
      </c>
      <c r="J15" s="2">
        <f t="shared" si="2"/>
        <v>68</v>
      </c>
      <c r="K15" s="2">
        <f t="shared" si="2"/>
        <v>86</v>
      </c>
      <c r="L15" s="2">
        <f t="shared" si="2"/>
        <v>85</v>
      </c>
      <c r="M15" s="2">
        <f t="shared" si="2"/>
        <v>77</v>
      </c>
      <c r="Q15" s="2"/>
    </row>
    <row r="16" spans="2:17">
      <c r="B16" s="2" t="s">
        <v>26</v>
      </c>
      <c r="C16" s="2">
        <f>MIN(C8:C12)</f>
        <v>45</v>
      </c>
      <c r="D16" s="2">
        <f t="shared" ref="D16:M16" si="3">MIN(D8:D12)</f>
        <v>60</v>
      </c>
      <c r="E16" s="2">
        <f t="shared" si="3"/>
        <v>35</v>
      </c>
      <c r="F16" s="2">
        <f t="shared" si="3"/>
        <v>45</v>
      </c>
      <c r="G16" s="2">
        <f t="shared" si="3"/>
        <v>55</v>
      </c>
      <c r="H16" s="2">
        <f t="shared" si="3"/>
        <v>55</v>
      </c>
      <c r="I16" s="2">
        <f t="shared" si="3"/>
        <v>53</v>
      </c>
      <c r="J16" s="2">
        <f t="shared" si="3"/>
        <v>45</v>
      </c>
      <c r="K16" s="2">
        <f t="shared" si="3"/>
        <v>48</v>
      </c>
      <c r="L16" s="2">
        <f t="shared" si="3"/>
        <v>48</v>
      </c>
      <c r="M16" s="2">
        <f t="shared" si="3"/>
        <v>53</v>
      </c>
      <c r="Q16" s="2"/>
    </row>
    <row r="17" spans="2:17">
      <c r="B17" s="2" t="s">
        <v>13</v>
      </c>
      <c r="C17" s="2">
        <f>SUM(C13*100/500)</f>
        <v>56</v>
      </c>
      <c r="D17" s="2">
        <f t="shared" ref="D17:M17" si="4">SUM(D13*100/500)</f>
        <v>68.2</v>
      </c>
      <c r="E17" s="2">
        <f t="shared" si="4"/>
        <v>58.6</v>
      </c>
      <c r="F17" s="2">
        <f t="shared" si="4"/>
        <v>59.8</v>
      </c>
      <c r="G17" s="2">
        <f t="shared" si="4"/>
        <v>63</v>
      </c>
      <c r="H17" s="2">
        <f t="shared" si="4"/>
        <v>63.8</v>
      </c>
      <c r="I17" s="2">
        <f t="shared" si="4"/>
        <v>59</v>
      </c>
      <c r="J17" s="2">
        <f t="shared" si="4"/>
        <v>61.8</v>
      </c>
      <c r="K17" s="2">
        <f t="shared" si="4"/>
        <v>71.8</v>
      </c>
      <c r="L17" s="2">
        <f t="shared" si="4"/>
        <v>74.599999999999994</v>
      </c>
      <c r="M17" s="2">
        <f t="shared" si="4"/>
        <v>64.599999999999994</v>
      </c>
      <c r="Q17" s="2"/>
    </row>
    <row r="18" spans="2:17">
      <c r="Q18" s="2"/>
    </row>
    <row r="19" spans="2:17">
      <c r="Q19" s="2"/>
    </row>
    <row r="20" spans="2:17">
      <c r="C20" s="1"/>
      <c r="D20" s="1"/>
      <c r="E20" s="1"/>
      <c r="F20" s="1"/>
      <c r="Q20" s="2"/>
    </row>
    <row r="21" spans="2:17">
      <c r="C21" s="1"/>
      <c r="D21" s="2"/>
      <c r="E21" s="1"/>
      <c r="F21" s="2"/>
      <c r="G21" s="3"/>
      <c r="Q21" s="2"/>
    </row>
    <row r="22" spans="2:17">
      <c r="C22" s="2"/>
      <c r="D22" s="2"/>
      <c r="E22" s="1"/>
      <c r="F22" s="2"/>
      <c r="G22" s="3"/>
    </row>
    <row r="23" spans="2:17">
      <c r="C23" s="2"/>
      <c r="D23" s="2"/>
      <c r="E23" s="1"/>
      <c r="F23" s="2"/>
      <c r="G23" s="3"/>
    </row>
    <row r="24" spans="2:17">
      <c r="C24" s="2"/>
      <c r="D24" s="2"/>
      <c r="E24" s="1"/>
      <c r="F24" s="2"/>
      <c r="G24" s="3"/>
    </row>
    <row r="25" spans="2:17">
      <c r="C25" s="2"/>
      <c r="D25" s="2"/>
      <c r="E25" s="1"/>
      <c r="F25" s="2"/>
      <c r="G25" s="3"/>
    </row>
    <row r="26" spans="2:17">
      <c r="C26" s="2"/>
      <c r="D26" s="2"/>
      <c r="E26" s="1"/>
      <c r="F26" s="2"/>
      <c r="G26" s="3"/>
    </row>
    <row r="27" spans="2:17">
      <c r="C27" s="2"/>
      <c r="D27" s="2"/>
      <c r="E27" s="1"/>
      <c r="F27" s="2"/>
      <c r="G27" s="3"/>
    </row>
    <row r="28" spans="2:17">
      <c r="C28" s="2"/>
      <c r="D28" s="2"/>
      <c r="E28" s="1"/>
      <c r="F28" s="2"/>
      <c r="G28" s="3"/>
    </row>
    <row r="29" spans="2:17">
      <c r="C29" s="2"/>
      <c r="D29" s="2"/>
      <c r="E29" s="1"/>
      <c r="F29" s="2"/>
      <c r="G29" s="3"/>
    </row>
    <row r="30" spans="2:17">
      <c r="C30" s="2"/>
      <c r="D30" s="2"/>
      <c r="E30" s="1"/>
      <c r="F30" s="2"/>
      <c r="G30" s="3"/>
    </row>
    <row r="31" spans="2:17">
      <c r="C31" s="2"/>
      <c r="D31" s="2"/>
      <c r="E31" s="1"/>
      <c r="F31" s="2"/>
      <c r="G31" s="3"/>
    </row>
    <row r="32" spans="2:17">
      <c r="C32" s="2"/>
      <c r="D32" s="2"/>
      <c r="E32" s="1"/>
      <c r="F32" s="2"/>
      <c r="G32" s="3"/>
    </row>
    <row r="33" spans="3:7">
      <c r="C33" s="2"/>
      <c r="D33" s="2"/>
      <c r="E33" s="1"/>
      <c r="F33" s="2"/>
      <c r="G33" s="3"/>
    </row>
    <row r="34" spans="3:7">
      <c r="C34" s="2"/>
      <c r="D34" s="2"/>
      <c r="E34" s="1"/>
      <c r="F34" s="2"/>
      <c r="G34" s="1"/>
    </row>
    <row r="35" spans="3:7">
      <c r="E35" s="1"/>
      <c r="F35" s="2"/>
      <c r="G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R29"/>
  <sheetViews>
    <sheetView workbookViewId="0">
      <selection activeCell="D10" sqref="D10"/>
    </sheetView>
  </sheetViews>
  <sheetFormatPr defaultRowHeight="15"/>
  <cols>
    <col min="3" max="3" width="31.42578125" customWidth="1"/>
    <col min="4" max="4" width="10.5703125" bestFit="1" customWidth="1"/>
    <col min="7" max="7" width="10.5703125" bestFit="1" customWidth="1"/>
    <col min="9" max="9" width="10.28515625" bestFit="1" customWidth="1"/>
    <col min="11" max="11" width="11.28515625" bestFit="1" customWidth="1"/>
    <col min="12" max="12" width="10.28515625" bestFit="1" customWidth="1"/>
    <col min="14" max="14" width="10.28515625" bestFit="1" customWidth="1"/>
    <col min="18" max="18" width="10.28515625" bestFit="1" customWidth="1"/>
  </cols>
  <sheetData>
    <row r="2" spans="3:18">
      <c r="F2" t="s">
        <v>46</v>
      </c>
      <c r="G2" t="s">
        <v>47</v>
      </c>
      <c r="H2" t="s">
        <v>48</v>
      </c>
      <c r="I2" t="s">
        <v>49</v>
      </c>
    </row>
    <row r="3" spans="3:18">
      <c r="F3">
        <v>1</v>
      </c>
      <c r="G3" s="6">
        <f>PPMT($D$8/12,F3,$D$9,$D$7)</f>
        <v>-1512.0674256405548</v>
      </c>
      <c r="H3" s="6">
        <f>IPMT($D$8/12,F3,$D$9,$D$7)</f>
        <v>-428.10833333333335</v>
      </c>
      <c r="I3" s="7">
        <f>SUM(G3+H3)</f>
        <v>-1940.1757589738882</v>
      </c>
    </row>
    <row r="4" spans="3:18">
      <c r="F4">
        <v>2</v>
      </c>
      <c r="G4" s="6">
        <f t="shared" ref="G4:G26" si="0">PPMT($D$8/12,F4,$D$9,$D$7)</f>
        <v>-1527.8559296766182</v>
      </c>
      <c r="H4" s="6">
        <f t="shared" ref="H4:H26" si="1">IPMT($D$8/12,F4,$D$9,$D$7)</f>
        <v>-412.31982929726991</v>
      </c>
      <c r="I4" s="7">
        <f t="shared" ref="I4:I26" si="2">SUM(G4+H4)</f>
        <v>-1940.1757589738882</v>
      </c>
    </row>
    <row r="5" spans="3:18">
      <c r="C5" t="s">
        <v>40</v>
      </c>
      <c r="D5">
        <v>62253</v>
      </c>
      <c r="F5">
        <v>3</v>
      </c>
      <c r="G5" s="6">
        <f t="shared" si="0"/>
        <v>-1543.8092920089916</v>
      </c>
      <c r="H5" s="6">
        <f t="shared" si="1"/>
        <v>-396.36646696489646</v>
      </c>
      <c r="I5" s="7">
        <f t="shared" si="2"/>
        <v>-1940.1757589738882</v>
      </c>
      <c r="N5" s="7">
        <f>SUM(H3:H14)</f>
        <v>-4058.1234071448812</v>
      </c>
    </row>
    <row r="6" spans="3:18">
      <c r="C6" t="s">
        <v>41</v>
      </c>
      <c r="D6">
        <v>21253</v>
      </c>
      <c r="F6">
        <v>4</v>
      </c>
      <c r="G6" s="6">
        <f t="shared" si="0"/>
        <v>-1559.9292340330526</v>
      </c>
      <c r="H6" s="6">
        <f t="shared" si="1"/>
        <v>-380.24652494083568</v>
      </c>
      <c r="I6" s="7">
        <f t="shared" si="2"/>
        <v>-1940.1757589738882</v>
      </c>
    </row>
    <row r="7" spans="3:18">
      <c r="C7" t="s">
        <v>42</v>
      </c>
      <c r="D7">
        <f>SUM(D5-D6)</f>
        <v>41000</v>
      </c>
      <c r="F7">
        <v>5</v>
      </c>
      <c r="G7" s="6">
        <f t="shared" si="0"/>
        <v>-1576.217495118414</v>
      </c>
      <c r="H7" s="6">
        <f t="shared" si="1"/>
        <v>-363.95826385547406</v>
      </c>
      <c r="I7" s="7">
        <f t="shared" si="2"/>
        <v>-1940.1757589738882</v>
      </c>
    </row>
    <row r="8" spans="3:18">
      <c r="C8" t="s">
        <v>43</v>
      </c>
      <c r="D8" s="4">
        <v>0.12529999999999999</v>
      </c>
      <c r="F8">
        <v>6</v>
      </c>
      <c r="G8" s="6">
        <f t="shared" si="0"/>
        <v>-1592.6758327966088</v>
      </c>
      <c r="H8" s="6">
        <f t="shared" si="1"/>
        <v>-347.49992617727929</v>
      </c>
      <c r="I8" s="7">
        <f t="shared" si="2"/>
        <v>-1940.1757589738882</v>
      </c>
    </row>
    <row r="9" spans="3:18">
      <c r="C9" t="s">
        <v>44</v>
      </c>
      <c r="D9">
        <v>24</v>
      </c>
      <c r="F9">
        <v>7</v>
      </c>
      <c r="G9" s="6">
        <f t="shared" si="0"/>
        <v>-1609.3060229507269</v>
      </c>
      <c r="H9" s="6">
        <f t="shared" si="1"/>
        <v>-330.86973602316129</v>
      </c>
      <c r="I9" s="7">
        <f t="shared" si="2"/>
        <v>-1940.1757589738882</v>
      </c>
    </row>
    <row r="10" spans="3:18">
      <c r="C10" t="s">
        <v>45</v>
      </c>
      <c r="D10" s="8">
        <f>PMT(D8/12,D9,D7)</f>
        <v>-1940.1757589738882</v>
      </c>
      <c r="F10">
        <v>8</v>
      </c>
      <c r="G10" s="6">
        <f t="shared" si="0"/>
        <v>-1626.1098600070375</v>
      </c>
      <c r="H10" s="6">
        <f t="shared" si="1"/>
        <v>-314.06589896685068</v>
      </c>
      <c r="I10" s="7">
        <f t="shared" si="2"/>
        <v>-1940.1757589738882</v>
      </c>
    </row>
    <row r="11" spans="3:18">
      <c r="F11">
        <v>9</v>
      </c>
      <c r="G11" s="6">
        <f t="shared" si="0"/>
        <v>-1643.0891571286111</v>
      </c>
      <c r="H11" s="6">
        <f t="shared" si="1"/>
        <v>-297.08660184527707</v>
      </c>
      <c r="I11" s="7">
        <f t="shared" si="2"/>
        <v>-1940.1757589738882</v>
      </c>
    </row>
    <row r="12" spans="3:18">
      <c r="F12">
        <v>10</v>
      </c>
      <c r="G12" s="6">
        <f t="shared" si="0"/>
        <v>-1660.2457464109623</v>
      </c>
      <c r="H12" s="6">
        <f t="shared" si="1"/>
        <v>-279.93001256292581</v>
      </c>
      <c r="I12" s="7">
        <f t="shared" si="2"/>
        <v>-1940.1757589738882</v>
      </c>
      <c r="N12" s="7">
        <f>SUM(H15:H26)</f>
        <v>-1506.0948082285508</v>
      </c>
    </row>
    <row r="13" spans="3:18">
      <c r="F13">
        <v>11</v>
      </c>
      <c r="G13" s="6">
        <f t="shared" si="0"/>
        <v>-1677.5814790797369</v>
      </c>
      <c r="H13" s="6">
        <f t="shared" si="1"/>
        <v>-262.59427989415116</v>
      </c>
      <c r="I13" s="7">
        <f t="shared" si="2"/>
        <v>-1940.1757589738882</v>
      </c>
      <c r="R13" s="7">
        <f>SUM(N5-N12)</f>
        <v>-2552.0285989163303</v>
      </c>
    </row>
    <row r="14" spans="3:18">
      <c r="F14">
        <v>12</v>
      </c>
      <c r="G14" s="6">
        <f t="shared" si="0"/>
        <v>-1695.0982256904613</v>
      </c>
      <c r="H14" s="6">
        <f t="shared" si="1"/>
        <v>-245.07753328342685</v>
      </c>
      <c r="I14" s="7">
        <f t="shared" si="2"/>
        <v>-1940.1757589738882</v>
      </c>
      <c r="K14" s="7" t="e">
        <f ca="1">SUM(G3:N20)</f>
        <v>#NUM!</v>
      </c>
      <c r="L14" s="7">
        <f>SUM(H3:H14)</f>
        <v>-4058.1234071448812</v>
      </c>
    </row>
    <row r="15" spans="3:18">
      <c r="F15">
        <v>13</v>
      </c>
      <c r="G15" s="6">
        <f t="shared" si="0"/>
        <v>-1712.797876330379</v>
      </c>
      <c r="H15" s="6">
        <f t="shared" si="1"/>
        <v>-227.3778826435092</v>
      </c>
      <c r="I15" s="7">
        <f t="shared" si="2"/>
        <v>-1940.1757589738882</v>
      </c>
    </row>
    <row r="16" spans="3:18">
      <c r="F16">
        <v>14</v>
      </c>
      <c r="G16" s="6">
        <f t="shared" si="0"/>
        <v>-1730.6823408223954</v>
      </c>
      <c r="H16" s="6">
        <f t="shared" si="1"/>
        <v>-209.49341815149262</v>
      </c>
      <c r="I16" s="7">
        <f t="shared" si="2"/>
        <v>-1940.1757589738882</v>
      </c>
    </row>
    <row r="17" spans="6:9">
      <c r="F17">
        <v>15</v>
      </c>
      <c r="G17" s="6">
        <f t="shared" si="0"/>
        <v>-1748.7535489311492</v>
      </c>
      <c r="H17" s="6">
        <f t="shared" si="1"/>
        <v>-191.42221004273895</v>
      </c>
      <c r="I17" s="7">
        <f t="shared" si="2"/>
        <v>-1940.1757589738882</v>
      </c>
    </row>
    <row r="18" spans="6:9">
      <c r="F18">
        <v>16</v>
      </c>
      <c r="G18" s="6">
        <f t="shared" si="0"/>
        <v>-1767.0134505712388</v>
      </c>
      <c r="H18" s="6">
        <f t="shared" si="1"/>
        <v>-173.16230840264939</v>
      </c>
      <c r="I18" s="7">
        <f t="shared" si="2"/>
        <v>-1940.1757589738882</v>
      </c>
    </row>
    <row r="19" spans="6:9">
      <c r="F19">
        <v>17</v>
      </c>
      <c r="G19" s="6">
        <f t="shared" si="0"/>
        <v>-1785.4640160176205</v>
      </c>
      <c r="H19" s="6">
        <f t="shared" si="1"/>
        <v>-154.71174295626778</v>
      </c>
      <c r="I19" s="7">
        <f t="shared" si="2"/>
        <v>-1940.1757589738882</v>
      </c>
    </row>
    <row r="20" spans="6:9">
      <c r="F20">
        <v>18</v>
      </c>
      <c r="G20" s="6">
        <f t="shared" si="0"/>
        <v>-1804.1072361182046</v>
      </c>
      <c r="H20" s="6">
        <f t="shared" si="1"/>
        <v>-136.06852285568365</v>
      </c>
      <c r="I20" s="7">
        <f t="shared" si="2"/>
        <v>-1940.1757589738882</v>
      </c>
    </row>
    <row r="21" spans="6:9">
      <c r="F21">
        <v>19</v>
      </c>
      <c r="G21" s="6">
        <f t="shared" si="0"/>
        <v>-1822.9451225086721</v>
      </c>
      <c r="H21" s="6">
        <f t="shared" si="1"/>
        <v>-117.23063646521618</v>
      </c>
      <c r="I21" s="7">
        <f t="shared" si="2"/>
        <v>-1940.1757589738882</v>
      </c>
    </row>
    <row r="22" spans="6:9">
      <c r="F22">
        <v>20</v>
      </c>
      <c r="G22" s="6">
        <f t="shared" si="0"/>
        <v>-1841.9797078295337</v>
      </c>
      <c r="H22" s="6">
        <f t="shared" si="1"/>
        <v>-98.196051144354541</v>
      </c>
      <c r="I22" s="7">
        <f t="shared" si="2"/>
        <v>-1940.1757589738882</v>
      </c>
    </row>
    <row r="23" spans="6:9">
      <c r="F23">
        <v>21</v>
      </c>
      <c r="G23" s="6">
        <f t="shared" si="0"/>
        <v>-1861.2130459454534</v>
      </c>
      <c r="H23" s="6">
        <f t="shared" si="1"/>
        <v>-78.962713028434834</v>
      </c>
      <c r="I23" s="7">
        <f t="shared" si="2"/>
        <v>-1940.1757589738882</v>
      </c>
    </row>
    <row r="24" spans="6:9">
      <c r="F24">
        <v>22</v>
      </c>
      <c r="G24" s="6">
        <f t="shared" si="0"/>
        <v>-1880.6472121668673</v>
      </c>
      <c r="H24" s="6">
        <f t="shared" si="1"/>
        <v>-59.528546807020717</v>
      </c>
      <c r="I24" s="7">
        <f t="shared" si="2"/>
        <v>-1940.1757589738882</v>
      </c>
    </row>
    <row r="25" spans="6:9">
      <c r="F25">
        <v>23</v>
      </c>
      <c r="G25" s="6">
        <f t="shared" si="0"/>
        <v>-1900.2843034739099</v>
      </c>
      <c r="H25" s="6">
        <f t="shared" si="1"/>
        <v>-39.891455499978385</v>
      </c>
      <c r="I25" s="7">
        <f t="shared" si="2"/>
        <v>-1940.1757589738882</v>
      </c>
    </row>
    <row r="26" spans="6:9">
      <c r="F26">
        <v>24</v>
      </c>
      <c r="G26" s="6">
        <f t="shared" si="0"/>
        <v>-1920.1264387426834</v>
      </c>
      <c r="H26" s="6">
        <f t="shared" si="1"/>
        <v>-20.049320231204874</v>
      </c>
      <c r="I26" s="7">
        <f t="shared" si="2"/>
        <v>-1940.1757589738882</v>
      </c>
    </row>
    <row r="27" spans="6:9">
      <c r="G27" s="5"/>
    </row>
    <row r="28" spans="6:9">
      <c r="G28" s="5"/>
    </row>
    <row r="29" spans="6:9">
      <c r="G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cp:lastPrinted>2019-07-05T12:43:15Z</cp:lastPrinted>
  <dcterms:created xsi:type="dcterms:W3CDTF">2018-02-08T03:42:49Z</dcterms:created>
  <dcterms:modified xsi:type="dcterms:W3CDTF">2021-02-06T06:38:07Z</dcterms:modified>
</cp:coreProperties>
</file>