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290164\OneDrive - Mayo Clinic\Desktop\DNAdamagerep\dnarep-R\data\"/>
    </mc:Choice>
  </mc:AlternateContent>
  <xr:revisionPtr revIDLastSave="0" documentId="13_ncr:1_{87B9D04D-179E-4963-B078-978B18EDBC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Sheet1!$A$1:$AL$1692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19" i="1" l="1"/>
  <c r="AG1218" i="1"/>
  <c r="AG1217" i="1"/>
  <c r="AG1216" i="1"/>
  <c r="AG1215" i="1"/>
  <c r="AG1302" i="1"/>
  <c r="AG1303" i="1"/>
  <c r="AG1304" i="1"/>
  <c r="AG1301" i="1"/>
  <c r="AF374" i="1"/>
  <c r="AF375" i="1" s="1"/>
  <c r="AF379" i="1"/>
  <c r="AF380" i="1"/>
  <c r="AF381" i="1"/>
  <c r="AF382" i="1"/>
  <c r="AF383" i="1"/>
  <c r="AF384" i="1"/>
  <c r="AF385" i="1"/>
  <c r="AF386" i="1"/>
  <c r="AF387" i="1"/>
  <c r="AF388" i="1"/>
  <c r="AF389" i="1"/>
  <c r="AF430" i="1"/>
  <c r="AF431" i="1"/>
  <c r="AF438" i="1"/>
  <c r="AF439" i="1"/>
  <c r="AF446" i="1"/>
  <c r="AF447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B1689" i="1"/>
  <c r="AB1690" i="1"/>
  <c r="AB1691" i="1"/>
  <c r="AB1692" i="1"/>
  <c r="AK1692" i="1"/>
  <c r="AK1691" i="1"/>
  <c r="AK1690" i="1"/>
  <c r="AK1689" i="1"/>
  <c r="AL1689" i="1" s="1"/>
  <c r="AJ1692" i="1"/>
  <c r="AJ1691" i="1"/>
  <c r="AJ1690" i="1"/>
  <c r="AJ1689" i="1"/>
  <c r="AG1692" i="1"/>
  <c r="AG1691" i="1"/>
  <c r="AG1690" i="1"/>
  <c r="AG1689" i="1"/>
  <c r="AB1685" i="1"/>
  <c r="AB1686" i="1"/>
  <c r="AB1687" i="1"/>
  <c r="AB1688" i="1"/>
  <c r="AK1688" i="1"/>
  <c r="AK1687" i="1"/>
  <c r="AK1686" i="1"/>
  <c r="AK1685" i="1"/>
  <c r="AJ1688" i="1"/>
  <c r="AJ1687" i="1"/>
  <c r="AJ1686" i="1"/>
  <c r="AJ1685" i="1"/>
  <c r="AG1688" i="1"/>
  <c r="AG1687" i="1"/>
  <c r="AG1686" i="1"/>
  <c r="AG1685" i="1"/>
  <c r="AB1681" i="1"/>
  <c r="AB1682" i="1"/>
  <c r="AB1683" i="1"/>
  <c r="AB1684" i="1"/>
  <c r="AK1684" i="1"/>
  <c r="AK1683" i="1"/>
  <c r="AK1682" i="1"/>
  <c r="AK1681" i="1"/>
  <c r="AL1681" i="1" s="1"/>
  <c r="AJ1684" i="1"/>
  <c r="AJ1683" i="1"/>
  <c r="AJ1682" i="1"/>
  <c r="AJ1681" i="1"/>
  <c r="AG1684" i="1"/>
  <c r="AG1683" i="1"/>
  <c r="AG1682" i="1"/>
  <c r="AG1681" i="1"/>
  <c r="AB1677" i="1"/>
  <c r="AB1678" i="1"/>
  <c r="AB1679" i="1"/>
  <c r="AB1680" i="1"/>
  <c r="AK1680" i="1"/>
  <c r="AK1679" i="1"/>
  <c r="AK1678" i="1"/>
  <c r="AK1677" i="1"/>
  <c r="AL1677" i="1" s="1"/>
  <c r="AJ1680" i="1"/>
  <c r="AJ1679" i="1"/>
  <c r="AJ1678" i="1"/>
  <c r="AJ1677" i="1"/>
  <c r="AG1680" i="1"/>
  <c r="AG1679" i="1"/>
  <c r="AG1678" i="1"/>
  <c r="AG1677" i="1"/>
  <c r="AB1673" i="1"/>
  <c r="AB1674" i="1"/>
  <c r="AB1675" i="1"/>
  <c r="AB1676" i="1"/>
  <c r="AK1676" i="1"/>
  <c r="AK1675" i="1"/>
  <c r="AK1674" i="1"/>
  <c r="AK1673" i="1"/>
  <c r="AL1673" i="1" s="1"/>
  <c r="AJ1676" i="1"/>
  <c r="AJ1675" i="1"/>
  <c r="AJ1674" i="1"/>
  <c r="AJ1673" i="1"/>
  <c r="AG1676" i="1"/>
  <c r="AG1675" i="1"/>
  <c r="AG1674" i="1"/>
  <c r="AG1673" i="1"/>
  <c r="AB1669" i="1"/>
  <c r="AB1670" i="1"/>
  <c r="AB1671" i="1"/>
  <c r="AB1672" i="1"/>
  <c r="AK1672" i="1"/>
  <c r="AK1671" i="1"/>
  <c r="AK1670" i="1"/>
  <c r="AK1669" i="1"/>
  <c r="AL1669" i="1" s="1"/>
  <c r="AJ1672" i="1"/>
  <c r="AJ1671" i="1"/>
  <c r="AJ1670" i="1"/>
  <c r="AJ1669" i="1"/>
  <c r="AG1672" i="1"/>
  <c r="AG1671" i="1"/>
  <c r="AG1670" i="1"/>
  <c r="AG1669" i="1"/>
  <c r="AB1665" i="1"/>
  <c r="AB1666" i="1"/>
  <c r="AB1667" i="1"/>
  <c r="AB1668" i="1"/>
  <c r="AK1668" i="1"/>
  <c r="AK1667" i="1"/>
  <c r="AK1666" i="1"/>
  <c r="AK1665" i="1"/>
  <c r="AL1665" i="1" s="1"/>
  <c r="AJ1668" i="1"/>
  <c r="AJ1667" i="1"/>
  <c r="AJ1666" i="1"/>
  <c r="AJ1665" i="1"/>
  <c r="AG1668" i="1"/>
  <c r="AG1667" i="1"/>
  <c r="AG1666" i="1"/>
  <c r="AG1665" i="1"/>
  <c r="AB1661" i="1"/>
  <c r="AB1662" i="1"/>
  <c r="AB1663" i="1"/>
  <c r="AB1664" i="1"/>
  <c r="AK1664" i="1"/>
  <c r="AK1663" i="1"/>
  <c r="AK1662" i="1"/>
  <c r="AK1661" i="1"/>
  <c r="AL1661" i="1" s="1"/>
  <c r="AJ1664" i="1"/>
  <c r="AJ1663" i="1"/>
  <c r="AJ1662" i="1"/>
  <c r="AJ1661" i="1"/>
  <c r="AG1664" i="1"/>
  <c r="AG1663" i="1"/>
  <c r="AG1662" i="1"/>
  <c r="AG1661" i="1"/>
  <c r="AB1657" i="1"/>
  <c r="AB1658" i="1"/>
  <c r="AB1659" i="1"/>
  <c r="AB1660" i="1"/>
  <c r="AK1660" i="1"/>
  <c r="AK1659" i="1"/>
  <c r="AK1658" i="1"/>
  <c r="AK1657" i="1"/>
  <c r="AL1657" i="1" s="1"/>
  <c r="AJ1660" i="1"/>
  <c r="AJ1659" i="1"/>
  <c r="AJ1658" i="1"/>
  <c r="AJ1657" i="1"/>
  <c r="AG1660" i="1"/>
  <c r="AG1659" i="1"/>
  <c r="AG1658" i="1"/>
  <c r="AG1657" i="1"/>
  <c r="AB1653" i="1"/>
  <c r="AB1654" i="1"/>
  <c r="AB1655" i="1"/>
  <c r="AB1656" i="1"/>
  <c r="AK1656" i="1"/>
  <c r="AK1655" i="1"/>
  <c r="AK1654" i="1"/>
  <c r="AK1653" i="1"/>
  <c r="AL1653" i="1" s="1"/>
  <c r="AJ1656" i="1"/>
  <c r="AJ1655" i="1"/>
  <c r="AJ1654" i="1"/>
  <c r="AJ1653" i="1"/>
  <c r="AG1656" i="1"/>
  <c r="AG1655" i="1"/>
  <c r="AG1654" i="1"/>
  <c r="AG1653" i="1"/>
  <c r="AB1649" i="1"/>
  <c r="AB1650" i="1"/>
  <c r="AB1651" i="1"/>
  <c r="AB1652" i="1"/>
  <c r="AK1652" i="1"/>
  <c r="AK1651" i="1"/>
  <c r="AK1650" i="1"/>
  <c r="AK1649" i="1"/>
  <c r="AJ1652" i="1"/>
  <c r="AJ1651" i="1"/>
  <c r="AJ1650" i="1"/>
  <c r="AJ1649" i="1"/>
  <c r="AG1652" i="1"/>
  <c r="AG1651" i="1"/>
  <c r="AG1650" i="1"/>
  <c r="AG1649" i="1"/>
  <c r="AB1645" i="1"/>
  <c r="AB1646" i="1"/>
  <c r="AB1647" i="1"/>
  <c r="AB1648" i="1"/>
  <c r="AK1648" i="1"/>
  <c r="AK1647" i="1"/>
  <c r="AK1646" i="1"/>
  <c r="AK1645" i="1"/>
  <c r="AL1645" i="1" s="1"/>
  <c r="AJ1648" i="1"/>
  <c r="AJ1647" i="1"/>
  <c r="AJ1646" i="1"/>
  <c r="AJ1645" i="1"/>
  <c r="AG1648" i="1"/>
  <c r="AG1647" i="1"/>
  <c r="AG1646" i="1"/>
  <c r="AG1645" i="1"/>
  <c r="AB1641" i="1"/>
  <c r="AB1642" i="1"/>
  <c r="AB1643" i="1"/>
  <c r="AB1644" i="1"/>
  <c r="AK1644" i="1"/>
  <c r="AK1643" i="1"/>
  <c r="AK1642" i="1"/>
  <c r="AK1641" i="1"/>
  <c r="AL1641" i="1" s="1"/>
  <c r="AJ1644" i="1"/>
  <c r="AJ1643" i="1"/>
  <c r="AJ1642" i="1"/>
  <c r="AJ1641" i="1"/>
  <c r="AG1644" i="1"/>
  <c r="AG1643" i="1"/>
  <c r="AG1642" i="1"/>
  <c r="AG1641" i="1"/>
  <c r="AB1637" i="1"/>
  <c r="AB1638" i="1"/>
  <c r="AB1639" i="1"/>
  <c r="AB1640" i="1"/>
  <c r="AK1640" i="1"/>
  <c r="AK1639" i="1"/>
  <c r="AK1638" i="1"/>
  <c r="AK1637" i="1"/>
  <c r="AJ1640" i="1"/>
  <c r="AJ1639" i="1"/>
  <c r="AJ1638" i="1"/>
  <c r="AJ1637" i="1"/>
  <c r="AG1640" i="1"/>
  <c r="AG1639" i="1"/>
  <c r="AG1638" i="1"/>
  <c r="AG1637" i="1"/>
  <c r="AB1633" i="1"/>
  <c r="AB1634" i="1"/>
  <c r="AB1635" i="1"/>
  <c r="AB1636" i="1"/>
  <c r="AK1636" i="1"/>
  <c r="AK1635" i="1"/>
  <c r="AK1634" i="1"/>
  <c r="AK1633" i="1"/>
  <c r="AL1633" i="1" s="1"/>
  <c r="AJ1636" i="1"/>
  <c r="AJ1635" i="1"/>
  <c r="AJ1634" i="1"/>
  <c r="AJ1633" i="1"/>
  <c r="AG1636" i="1"/>
  <c r="AG1635" i="1"/>
  <c r="AG1634" i="1"/>
  <c r="AG1633" i="1"/>
  <c r="AB1629" i="1"/>
  <c r="AB1630" i="1"/>
  <c r="AB1631" i="1"/>
  <c r="AB1632" i="1"/>
  <c r="AK1632" i="1"/>
  <c r="AK1631" i="1"/>
  <c r="AK1630" i="1"/>
  <c r="AK1629" i="1"/>
  <c r="AL1629" i="1" s="1"/>
  <c r="AJ1632" i="1"/>
  <c r="AJ1631" i="1"/>
  <c r="AJ1630" i="1"/>
  <c r="AJ1629" i="1"/>
  <c r="AG1632" i="1"/>
  <c r="AG1631" i="1"/>
  <c r="AG1630" i="1"/>
  <c r="AG1629" i="1"/>
  <c r="AB1625" i="1"/>
  <c r="AB1626" i="1"/>
  <c r="AB1627" i="1"/>
  <c r="AB1628" i="1"/>
  <c r="AK1628" i="1"/>
  <c r="AK1627" i="1"/>
  <c r="AK1626" i="1"/>
  <c r="AK1625" i="1"/>
  <c r="AJ1628" i="1"/>
  <c r="AJ1627" i="1"/>
  <c r="AJ1626" i="1"/>
  <c r="AJ1625" i="1"/>
  <c r="AG1628" i="1"/>
  <c r="AG1627" i="1"/>
  <c r="AG1626" i="1"/>
  <c r="AG1625" i="1"/>
  <c r="AB1621" i="1"/>
  <c r="AB1622" i="1"/>
  <c r="AB1623" i="1"/>
  <c r="AB1624" i="1"/>
  <c r="AK1624" i="1"/>
  <c r="AK1623" i="1"/>
  <c r="AK1622" i="1"/>
  <c r="AK1621" i="1"/>
  <c r="AL1621" i="1" s="1"/>
  <c r="AJ1624" i="1"/>
  <c r="AJ1623" i="1"/>
  <c r="AJ1622" i="1"/>
  <c r="AJ1621" i="1"/>
  <c r="AG1624" i="1"/>
  <c r="AG1623" i="1"/>
  <c r="AG1622" i="1"/>
  <c r="AG1621" i="1"/>
  <c r="AB1617" i="1"/>
  <c r="AB1618" i="1"/>
  <c r="AB1619" i="1"/>
  <c r="AB1620" i="1"/>
  <c r="AK1620" i="1"/>
  <c r="AK1619" i="1"/>
  <c r="AK1618" i="1"/>
  <c r="AK1617" i="1"/>
  <c r="AJ1620" i="1"/>
  <c r="AJ1619" i="1"/>
  <c r="AJ1618" i="1"/>
  <c r="AJ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620" i="1"/>
  <c r="AG1619" i="1"/>
  <c r="AG1618" i="1"/>
  <c r="AG1617" i="1"/>
  <c r="AB1613" i="1"/>
  <c r="AB1614" i="1"/>
  <c r="AB1615" i="1"/>
  <c r="AB1616" i="1"/>
  <c r="AK1616" i="1"/>
  <c r="AK1615" i="1"/>
  <c r="AK1614" i="1"/>
  <c r="AK1613" i="1"/>
  <c r="AL1613" i="1" s="1"/>
  <c r="AJ1616" i="1"/>
  <c r="AJ1615" i="1"/>
  <c r="AJ1614" i="1"/>
  <c r="AJ1613" i="1"/>
  <c r="AB1609" i="1"/>
  <c r="AB1610" i="1"/>
  <c r="AB1611" i="1"/>
  <c r="AB1612" i="1"/>
  <c r="AK1612" i="1"/>
  <c r="AK1611" i="1"/>
  <c r="AK1610" i="1"/>
  <c r="AK1609" i="1"/>
  <c r="AL1609" i="1" s="1"/>
  <c r="AJ1610" i="1"/>
  <c r="AJ1611" i="1"/>
  <c r="AJ1612" i="1"/>
  <c r="AJ1609" i="1"/>
  <c r="AB1605" i="1"/>
  <c r="AB1606" i="1"/>
  <c r="AB1607" i="1"/>
  <c r="AB1608" i="1"/>
  <c r="AK1608" i="1"/>
  <c r="AK1607" i="1"/>
  <c r="AK1606" i="1"/>
  <c r="AK1605" i="1"/>
  <c r="AJ1608" i="1"/>
  <c r="AJ1607" i="1"/>
  <c r="AJ1606" i="1"/>
  <c r="AJ1605" i="1"/>
  <c r="AB1601" i="1"/>
  <c r="AB1602" i="1"/>
  <c r="AB1603" i="1"/>
  <c r="AB1604" i="1"/>
  <c r="AK1604" i="1"/>
  <c r="AK1603" i="1"/>
  <c r="AK1602" i="1"/>
  <c r="AK1601" i="1"/>
  <c r="AJ1604" i="1"/>
  <c r="AJ1603" i="1"/>
  <c r="AJ1602" i="1"/>
  <c r="AJ1601" i="1"/>
  <c r="AK1600" i="1"/>
  <c r="AK1599" i="1"/>
  <c r="AK1598" i="1"/>
  <c r="AK1597" i="1"/>
  <c r="AL1597" i="1" s="1"/>
  <c r="AB1598" i="1"/>
  <c r="AB1599" i="1"/>
  <c r="AB1600" i="1"/>
  <c r="AB1597" i="1"/>
  <c r="AJ1600" i="1"/>
  <c r="AJ1599" i="1"/>
  <c r="AJ1598" i="1"/>
  <c r="AJ1597" i="1"/>
  <c r="AB1592" i="1"/>
  <c r="AB1593" i="1"/>
  <c r="AB1594" i="1"/>
  <c r="AB1595" i="1"/>
  <c r="AB1596" i="1"/>
  <c r="AK1596" i="1"/>
  <c r="AK1595" i="1"/>
  <c r="AK1594" i="1"/>
  <c r="AK1593" i="1"/>
  <c r="AK1592" i="1"/>
  <c r="AL1592" i="1" s="1"/>
  <c r="AB1587" i="1"/>
  <c r="AB1588" i="1"/>
  <c r="AB1589" i="1"/>
  <c r="AB1590" i="1"/>
  <c r="AB1591" i="1"/>
  <c r="AK1591" i="1"/>
  <c r="AK1590" i="1"/>
  <c r="AK1589" i="1"/>
  <c r="AK1588" i="1"/>
  <c r="AK1587" i="1"/>
  <c r="AL1587" i="1" s="1"/>
  <c r="AB1582" i="1"/>
  <c r="AB1583" i="1"/>
  <c r="AB1584" i="1"/>
  <c r="AB1585" i="1"/>
  <c r="AB1586" i="1"/>
  <c r="AK1586" i="1"/>
  <c r="AK1585" i="1"/>
  <c r="AK1584" i="1"/>
  <c r="AK1583" i="1"/>
  <c r="AK1582" i="1"/>
  <c r="AL1582" i="1" s="1"/>
  <c r="AB1577" i="1"/>
  <c r="AB1578" i="1"/>
  <c r="AB1579" i="1"/>
  <c r="AB1580" i="1"/>
  <c r="AB1581" i="1"/>
  <c r="AK1581" i="1"/>
  <c r="AK1580" i="1"/>
  <c r="AK1579" i="1"/>
  <c r="AK1578" i="1"/>
  <c r="AK1577" i="1"/>
  <c r="AL1577" i="1" s="1"/>
  <c r="AB1572" i="1"/>
  <c r="AB1573" i="1"/>
  <c r="AB1574" i="1"/>
  <c r="AB1575" i="1"/>
  <c r="AB1576" i="1"/>
  <c r="AK1573" i="1"/>
  <c r="AK1574" i="1"/>
  <c r="AK1575" i="1"/>
  <c r="AK1576" i="1"/>
  <c r="AK1572" i="1"/>
  <c r="AL1572" i="1" s="1"/>
  <c r="AB1567" i="1"/>
  <c r="AB1568" i="1"/>
  <c r="AB1569" i="1"/>
  <c r="AB1570" i="1"/>
  <c r="AB1571" i="1"/>
  <c r="AK1568" i="1"/>
  <c r="AK1569" i="1"/>
  <c r="AK1570" i="1"/>
  <c r="AK1571" i="1"/>
  <c r="AK1567" i="1"/>
  <c r="AL1567" i="1" s="1"/>
  <c r="AB1562" i="1"/>
  <c r="AB1563" i="1"/>
  <c r="AB1564" i="1"/>
  <c r="AB1565" i="1"/>
  <c r="AB1566" i="1"/>
  <c r="AK1566" i="1"/>
  <c r="AK1565" i="1"/>
  <c r="AK1564" i="1"/>
  <c r="AK1563" i="1"/>
  <c r="AK1562" i="1"/>
  <c r="AL1562" i="1" s="1"/>
  <c r="AB1557" i="1"/>
  <c r="AB1558" i="1"/>
  <c r="AB1559" i="1"/>
  <c r="AB1560" i="1"/>
  <c r="AB1561" i="1"/>
  <c r="AK1561" i="1"/>
  <c r="AK1560" i="1"/>
  <c r="AK1559" i="1"/>
  <c r="AK1558" i="1"/>
  <c r="AK1557" i="1"/>
  <c r="AL1557" i="1" s="1"/>
  <c r="AB1552" i="1"/>
  <c r="AB1553" i="1"/>
  <c r="AB1554" i="1"/>
  <c r="AB1555" i="1"/>
  <c r="AB1556" i="1"/>
  <c r="AB1551" i="1"/>
  <c r="AK1556" i="1"/>
  <c r="AK1555" i="1"/>
  <c r="AK1554" i="1"/>
  <c r="AK1553" i="1"/>
  <c r="AK1552" i="1"/>
  <c r="AK1551" i="1"/>
  <c r="AB1546" i="1"/>
  <c r="AB1547" i="1"/>
  <c r="AB1548" i="1"/>
  <c r="AB1549" i="1"/>
  <c r="AB1550" i="1"/>
  <c r="AJ1550" i="1"/>
  <c r="AJ1549" i="1"/>
  <c r="AJ1548" i="1"/>
  <c r="AJ1547" i="1"/>
  <c r="AJ1546" i="1"/>
  <c r="AB1541" i="1"/>
  <c r="AB1542" i="1"/>
  <c r="AB1543" i="1"/>
  <c r="AB1544" i="1"/>
  <c r="AB1545" i="1"/>
  <c r="AJ1545" i="1"/>
  <c r="AJ1544" i="1"/>
  <c r="AJ1543" i="1"/>
  <c r="AJ1542" i="1"/>
  <c r="AJ1541" i="1"/>
  <c r="AB1537" i="1"/>
  <c r="AB1538" i="1"/>
  <c r="AB1539" i="1"/>
  <c r="AB1540" i="1"/>
  <c r="AB1536" i="1"/>
  <c r="AJ1540" i="1"/>
  <c r="AJ1539" i="1"/>
  <c r="AJ1538" i="1"/>
  <c r="AJ1537" i="1"/>
  <c r="AJ1536" i="1"/>
  <c r="X1525" i="1"/>
  <c r="X1526" i="1"/>
  <c r="X1527" i="1"/>
  <c r="X1528" i="1"/>
  <c r="X1529" i="1"/>
  <c r="X1530" i="1"/>
  <c r="X1531" i="1"/>
  <c r="X1532" i="1"/>
  <c r="X1533" i="1"/>
  <c r="X1534" i="1"/>
  <c r="X1535" i="1"/>
  <c r="X1524" i="1"/>
  <c r="AK1535" i="1"/>
  <c r="AK1534" i="1"/>
  <c r="AK1533" i="1"/>
  <c r="AK1532" i="1"/>
  <c r="AK1531" i="1"/>
  <c r="AK1530" i="1"/>
  <c r="AL1530" i="1" s="1"/>
  <c r="AK1525" i="1"/>
  <c r="AK1526" i="1"/>
  <c r="AK1527" i="1"/>
  <c r="AK1528" i="1"/>
  <c r="AK1529" i="1"/>
  <c r="AK1524" i="1"/>
  <c r="AL1524" i="1" s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24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12" i="1"/>
  <c r="AK1519" i="1"/>
  <c r="AK1520" i="1"/>
  <c r="AK1521" i="1"/>
  <c r="AK1522" i="1"/>
  <c r="AK1523" i="1"/>
  <c r="AK1518" i="1"/>
  <c r="AJ1519" i="1"/>
  <c r="AJ1520" i="1"/>
  <c r="AJ1521" i="1"/>
  <c r="AJ1522" i="1"/>
  <c r="AJ1523" i="1"/>
  <c r="AJ1518" i="1"/>
  <c r="AG1518" i="1"/>
  <c r="AJ1513" i="1"/>
  <c r="AJ1514" i="1"/>
  <c r="AJ1515" i="1"/>
  <c r="AJ1516" i="1"/>
  <c r="AJ1517" i="1"/>
  <c r="AK1517" i="1" s="1"/>
  <c r="AJ1512" i="1"/>
  <c r="AG1523" i="1"/>
  <c r="AG1522" i="1"/>
  <c r="AG1521" i="1"/>
  <c r="AG1520" i="1"/>
  <c r="AG1519" i="1"/>
  <c r="AG1517" i="1"/>
  <c r="AG1516" i="1"/>
  <c r="AG1515" i="1"/>
  <c r="AG1514" i="1"/>
  <c r="AG1513" i="1"/>
  <c r="AB1507" i="1"/>
  <c r="AB1508" i="1"/>
  <c r="AB1509" i="1"/>
  <c r="AB1510" i="1"/>
  <c r="AB1511" i="1"/>
  <c r="AG1511" i="1"/>
  <c r="AG1510" i="1"/>
  <c r="AG1509" i="1"/>
  <c r="AG1508" i="1"/>
  <c r="AG1507" i="1"/>
  <c r="AK1511" i="1"/>
  <c r="AK1510" i="1"/>
  <c r="AK1509" i="1"/>
  <c r="AK1508" i="1"/>
  <c r="AK1507" i="1"/>
  <c r="AL1507" i="1" s="1"/>
  <c r="AJ1511" i="1"/>
  <c r="AJ1510" i="1"/>
  <c r="AJ1509" i="1"/>
  <c r="AJ1508" i="1"/>
  <c r="AJ1507" i="1"/>
  <c r="AB1502" i="1"/>
  <c r="AB1503" i="1"/>
  <c r="AB1504" i="1"/>
  <c r="AB1505" i="1"/>
  <c r="AB1506" i="1"/>
  <c r="AK1506" i="1"/>
  <c r="AK1505" i="1"/>
  <c r="AK1504" i="1"/>
  <c r="AK1503" i="1"/>
  <c r="AK1502" i="1"/>
  <c r="AL1502" i="1" s="1"/>
  <c r="AJ1506" i="1"/>
  <c r="AJ1505" i="1"/>
  <c r="AJ1504" i="1"/>
  <c r="AJ1503" i="1"/>
  <c r="AJ1502" i="1"/>
  <c r="AG1506" i="1"/>
  <c r="AG1505" i="1"/>
  <c r="AG1504" i="1"/>
  <c r="AG1503" i="1"/>
  <c r="AG1502" i="1"/>
  <c r="AB1497" i="1"/>
  <c r="AB1498" i="1"/>
  <c r="AB1499" i="1"/>
  <c r="AB1500" i="1"/>
  <c r="AB1501" i="1"/>
  <c r="AK1498" i="1"/>
  <c r="AK1499" i="1"/>
  <c r="AK1500" i="1"/>
  <c r="AK1501" i="1"/>
  <c r="AK1497" i="1"/>
  <c r="AJ1498" i="1"/>
  <c r="AJ1499" i="1"/>
  <c r="AJ1500" i="1"/>
  <c r="AJ1501" i="1"/>
  <c r="AJ1497" i="1"/>
  <c r="AG1501" i="1"/>
  <c r="AG1500" i="1"/>
  <c r="AG1499" i="1"/>
  <c r="AG1498" i="1"/>
  <c r="AG1497" i="1"/>
  <c r="AB1492" i="1"/>
  <c r="AB1493" i="1"/>
  <c r="AB1494" i="1"/>
  <c r="AB1495" i="1"/>
  <c r="AB1496" i="1"/>
  <c r="AK1496" i="1"/>
  <c r="AK1495" i="1"/>
  <c r="AK1494" i="1"/>
  <c r="AK1493" i="1"/>
  <c r="AK1492" i="1"/>
  <c r="AJ1496" i="1"/>
  <c r="AJ1495" i="1"/>
  <c r="AJ1494" i="1"/>
  <c r="AJ1493" i="1"/>
  <c r="AJ1492" i="1"/>
  <c r="AG1496" i="1"/>
  <c r="AG1495" i="1"/>
  <c r="AG1494" i="1"/>
  <c r="AG1493" i="1"/>
  <c r="AG1492" i="1"/>
  <c r="AB1487" i="1"/>
  <c r="AB1488" i="1"/>
  <c r="AB1489" i="1"/>
  <c r="AB1490" i="1"/>
  <c r="AB1491" i="1"/>
  <c r="AK1491" i="1"/>
  <c r="AK1490" i="1"/>
  <c r="AK1489" i="1"/>
  <c r="AK1488" i="1"/>
  <c r="AK1487" i="1"/>
  <c r="AL1487" i="1" s="1"/>
  <c r="AJ1491" i="1"/>
  <c r="AJ1490" i="1"/>
  <c r="AJ1489" i="1"/>
  <c r="AJ1488" i="1"/>
  <c r="AJ1487" i="1"/>
  <c r="AG1491" i="1"/>
  <c r="AG1490" i="1"/>
  <c r="AG1489" i="1"/>
  <c r="AG1488" i="1"/>
  <c r="AG1487" i="1"/>
  <c r="AB1482" i="1"/>
  <c r="AB1483" i="1"/>
  <c r="AB1484" i="1"/>
  <c r="AB1485" i="1"/>
  <c r="AB1486" i="1"/>
  <c r="AK1486" i="1"/>
  <c r="AK1485" i="1"/>
  <c r="AK1484" i="1"/>
  <c r="AK1483" i="1"/>
  <c r="AK1482" i="1"/>
  <c r="AJ1486" i="1"/>
  <c r="AJ1485" i="1"/>
  <c r="AJ1484" i="1"/>
  <c r="AJ1483" i="1"/>
  <c r="AJ1482" i="1"/>
  <c r="AG1486" i="1"/>
  <c r="AG1485" i="1"/>
  <c r="AG1484" i="1"/>
  <c r="AG1483" i="1"/>
  <c r="AG1482" i="1"/>
  <c r="AB1477" i="1"/>
  <c r="AB1478" i="1"/>
  <c r="AB1479" i="1"/>
  <c r="AB1480" i="1"/>
  <c r="AB1481" i="1"/>
  <c r="AJ1481" i="1"/>
  <c r="AJ1480" i="1"/>
  <c r="AJ1479" i="1"/>
  <c r="AJ1478" i="1"/>
  <c r="AJ1477" i="1"/>
  <c r="AG1481" i="1"/>
  <c r="AG1480" i="1"/>
  <c r="AG1479" i="1"/>
  <c r="AG1478" i="1"/>
  <c r="AG1477" i="1"/>
  <c r="AB1472" i="1"/>
  <c r="AB1473" i="1"/>
  <c r="AB1474" i="1"/>
  <c r="AB1475" i="1"/>
  <c r="AB1476" i="1"/>
  <c r="AK1476" i="1"/>
  <c r="AK1475" i="1"/>
  <c r="AK1474" i="1"/>
  <c r="AK1473" i="1"/>
  <c r="AK1472" i="1"/>
  <c r="AL1472" i="1" s="1"/>
  <c r="AJ1476" i="1"/>
  <c r="AJ1475" i="1"/>
  <c r="AJ1474" i="1"/>
  <c r="AJ1473" i="1"/>
  <c r="AJ1472" i="1"/>
  <c r="AG1476" i="1"/>
  <c r="AG1475" i="1"/>
  <c r="AG1474" i="1"/>
  <c r="AG1473" i="1"/>
  <c r="AG1472" i="1"/>
  <c r="AB1468" i="1"/>
  <c r="AB1469" i="1"/>
  <c r="AB1470" i="1"/>
  <c r="AB1471" i="1"/>
  <c r="AB1467" i="1"/>
  <c r="AK1471" i="1"/>
  <c r="AK1470" i="1"/>
  <c r="AK1469" i="1"/>
  <c r="AK1468" i="1"/>
  <c r="AK1467" i="1"/>
  <c r="AJ1471" i="1"/>
  <c r="AJ1470" i="1"/>
  <c r="AJ1469" i="1"/>
  <c r="AJ1468" i="1"/>
  <c r="AJ1467" i="1"/>
  <c r="AG1471" i="1"/>
  <c r="AG1470" i="1"/>
  <c r="AG1469" i="1"/>
  <c r="AG1468" i="1"/>
  <c r="AG1467" i="1"/>
  <c r="AB1459" i="1"/>
  <c r="AB1460" i="1"/>
  <c r="AB1461" i="1"/>
  <c r="AB1462" i="1"/>
  <c r="AB1463" i="1"/>
  <c r="AB1464" i="1"/>
  <c r="AB1465" i="1"/>
  <c r="AB1466" i="1"/>
  <c r="AK1460" i="1"/>
  <c r="AK1461" i="1"/>
  <c r="AK1462" i="1"/>
  <c r="AK1463" i="1"/>
  <c r="AK1464" i="1"/>
  <c r="AK1465" i="1"/>
  <c r="AK1466" i="1"/>
  <c r="AK1459" i="1"/>
  <c r="AL1459" i="1" s="1"/>
  <c r="AJ1460" i="1"/>
  <c r="AJ1461" i="1"/>
  <c r="AJ1462" i="1"/>
  <c r="AJ1463" i="1"/>
  <c r="AJ1464" i="1"/>
  <c r="AJ1465" i="1"/>
  <c r="AJ1466" i="1"/>
  <c r="AJ1459" i="1"/>
  <c r="AB1451" i="1"/>
  <c r="AB1452" i="1"/>
  <c r="AB1453" i="1"/>
  <c r="AB1454" i="1"/>
  <c r="AB1455" i="1"/>
  <c r="AB1456" i="1"/>
  <c r="AB1457" i="1"/>
  <c r="AB1458" i="1"/>
  <c r="AK1452" i="1"/>
  <c r="AK1453" i="1"/>
  <c r="AK1454" i="1"/>
  <c r="AK1455" i="1"/>
  <c r="AK1456" i="1"/>
  <c r="AK1457" i="1"/>
  <c r="AK1458" i="1"/>
  <c r="AK1451" i="1"/>
  <c r="AL1451" i="1" s="1"/>
  <c r="AJ1452" i="1"/>
  <c r="AJ1453" i="1"/>
  <c r="AJ1454" i="1"/>
  <c r="AJ1455" i="1"/>
  <c r="AJ1456" i="1"/>
  <c r="AJ1457" i="1"/>
  <c r="AJ1458" i="1"/>
  <c r="AJ1451" i="1"/>
  <c r="AB1444" i="1"/>
  <c r="AB1445" i="1"/>
  <c r="AB1446" i="1"/>
  <c r="AB1447" i="1"/>
  <c r="AB1448" i="1"/>
  <c r="AB1449" i="1"/>
  <c r="AB1450" i="1"/>
  <c r="AK1445" i="1"/>
  <c r="AK1446" i="1"/>
  <c r="AK1447" i="1"/>
  <c r="AK1448" i="1"/>
  <c r="AK1449" i="1"/>
  <c r="AK1450" i="1"/>
  <c r="AK1444" i="1"/>
  <c r="AJ1445" i="1"/>
  <c r="AJ1446" i="1"/>
  <c r="AJ1447" i="1"/>
  <c r="AJ1448" i="1"/>
  <c r="AJ1449" i="1"/>
  <c r="AJ1450" i="1"/>
  <c r="AJ1444" i="1"/>
  <c r="AB1437" i="1"/>
  <c r="AB1438" i="1"/>
  <c r="AB1439" i="1"/>
  <c r="AB1440" i="1"/>
  <c r="AB1441" i="1"/>
  <c r="AB1442" i="1"/>
  <c r="AB1443" i="1"/>
  <c r="AK1438" i="1"/>
  <c r="AK1439" i="1"/>
  <c r="AK1440" i="1"/>
  <c r="AK1441" i="1"/>
  <c r="AK1442" i="1"/>
  <c r="AK1443" i="1"/>
  <c r="AK1437" i="1"/>
  <c r="AL1437" i="1" s="1"/>
  <c r="AJ1438" i="1"/>
  <c r="AJ1439" i="1"/>
  <c r="AJ1440" i="1"/>
  <c r="AJ1441" i="1"/>
  <c r="AJ1442" i="1"/>
  <c r="AJ1443" i="1"/>
  <c r="AJ1437" i="1"/>
  <c r="AB1430" i="1"/>
  <c r="AB1431" i="1"/>
  <c r="AB1432" i="1"/>
  <c r="AB1433" i="1"/>
  <c r="AB1434" i="1"/>
  <c r="AB1435" i="1"/>
  <c r="AB1436" i="1"/>
  <c r="AK1431" i="1"/>
  <c r="AK1432" i="1"/>
  <c r="AK1433" i="1"/>
  <c r="AK1434" i="1"/>
  <c r="AK1435" i="1"/>
  <c r="AK1436" i="1"/>
  <c r="AK1430" i="1"/>
  <c r="AL1430" i="1" s="1"/>
  <c r="AJ1431" i="1"/>
  <c r="AJ1432" i="1"/>
  <c r="AJ1433" i="1"/>
  <c r="AJ1434" i="1"/>
  <c r="AJ1435" i="1"/>
  <c r="AJ1436" i="1"/>
  <c r="AJ1430" i="1"/>
  <c r="AB1423" i="1"/>
  <c r="AB1424" i="1"/>
  <c r="AB1425" i="1"/>
  <c r="AB1426" i="1"/>
  <c r="AB1427" i="1"/>
  <c r="AB1428" i="1"/>
  <c r="AB1429" i="1"/>
  <c r="AK1424" i="1"/>
  <c r="AK1425" i="1"/>
  <c r="AK1426" i="1"/>
  <c r="AK1427" i="1"/>
  <c r="AK1428" i="1"/>
  <c r="AK1429" i="1"/>
  <c r="AK1423" i="1"/>
  <c r="AL1423" i="1" s="1"/>
  <c r="AJ1424" i="1"/>
  <c r="AJ1425" i="1"/>
  <c r="AJ1426" i="1"/>
  <c r="AJ1427" i="1"/>
  <c r="AJ1428" i="1"/>
  <c r="AJ1429" i="1"/>
  <c r="AJ1423" i="1"/>
  <c r="AB1416" i="1"/>
  <c r="AB1417" i="1"/>
  <c r="AB1418" i="1"/>
  <c r="AB1419" i="1"/>
  <c r="AB1420" i="1"/>
  <c r="AB1421" i="1"/>
  <c r="AB1422" i="1"/>
  <c r="AK1417" i="1"/>
  <c r="AK1418" i="1"/>
  <c r="AK1419" i="1"/>
  <c r="AK1420" i="1"/>
  <c r="AK1421" i="1"/>
  <c r="AK1422" i="1"/>
  <c r="AK1416" i="1"/>
  <c r="AL1416" i="1" s="1"/>
  <c r="AJ1417" i="1"/>
  <c r="AJ1418" i="1"/>
  <c r="AJ1419" i="1"/>
  <c r="AJ1420" i="1"/>
  <c r="AJ1421" i="1"/>
  <c r="AJ1422" i="1"/>
  <c r="AJ1416" i="1"/>
  <c r="AB1409" i="1"/>
  <c r="AB1410" i="1"/>
  <c r="AB1411" i="1"/>
  <c r="AB1412" i="1"/>
  <c r="AB1413" i="1"/>
  <c r="AB1414" i="1"/>
  <c r="AB1415" i="1"/>
  <c r="AK1410" i="1"/>
  <c r="AK1411" i="1"/>
  <c r="AK1412" i="1"/>
  <c r="AK1413" i="1"/>
  <c r="AK1414" i="1"/>
  <c r="AK1415" i="1"/>
  <c r="AK1409" i="1"/>
  <c r="AJ1410" i="1"/>
  <c r="AJ1411" i="1"/>
  <c r="AJ1412" i="1"/>
  <c r="AJ1413" i="1"/>
  <c r="AJ1414" i="1"/>
  <c r="AJ1415" i="1"/>
  <c r="AJ1409" i="1"/>
  <c r="AB1401" i="1"/>
  <c r="AB1402" i="1"/>
  <c r="AB1403" i="1"/>
  <c r="AB1404" i="1"/>
  <c r="AB1405" i="1"/>
  <c r="AB1406" i="1"/>
  <c r="AB1407" i="1"/>
  <c r="AB1408" i="1"/>
  <c r="AK1402" i="1"/>
  <c r="AK1403" i="1"/>
  <c r="AK1404" i="1"/>
  <c r="AK1405" i="1"/>
  <c r="AK1406" i="1"/>
  <c r="AK1407" i="1"/>
  <c r="AK1408" i="1"/>
  <c r="AK1401" i="1"/>
  <c r="AL1401" i="1" s="1"/>
  <c r="AJ1402" i="1"/>
  <c r="AJ1403" i="1"/>
  <c r="AJ1404" i="1"/>
  <c r="AJ1405" i="1"/>
  <c r="AJ1406" i="1"/>
  <c r="AJ1407" i="1"/>
  <c r="AJ1408" i="1"/>
  <c r="AJ1401" i="1"/>
  <c r="AB1395" i="1"/>
  <c r="AB1396" i="1"/>
  <c r="AB1397" i="1"/>
  <c r="AB1398" i="1"/>
  <c r="AB1399" i="1"/>
  <c r="AB1400" i="1"/>
  <c r="AB1394" i="1"/>
  <c r="AK1395" i="1"/>
  <c r="AK1396" i="1"/>
  <c r="AK1397" i="1"/>
  <c r="AK1398" i="1"/>
  <c r="AK1399" i="1"/>
  <c r="AK1400" i="1"/>
  <c r="AK1394" i="1"/>
  <c r="AL1394" i="1" s="1"/>
  <c r="AJ1395" i="1"/>
  <c r="AJ1396" i="1"/>
  <c r="AJ1397" i="1"/>
  <c r="AJ1398" i="1"/>
  <c r="AJ1399" i="1"/>
  <c r="AJ1400" i="1"/>
  <c r="AJ1394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82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70" i="1"/>
  <c r="AL1370" i="1" s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70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58" i="1"/>
  <c r="AB1349" i="1"/>
  <c r="AB1350" i="1"/>
  <c r="AB1351" i="1"/>
  <c r="AB1352" i="1"/>
  <c r="AB1353" i="1"/>
  <c r="AB1354" i="1"/>
  <c r="AB1355" i="1"/>
  <c r="AB1356" i="1"/>
  <c r="AB1357" i="1"/>
  <c r="AK1350" i="1"/>
  <c r="AK1351" i="1"/>
  <c r="AK1352" i="1"/>
  <c r="AK1353" i="1"/>
  <c r="AK1354" i="1"/>
  <c r="AK1355" i="1"/>
  <c r="AK1356" i="1"/>
  <c r="AK1357" i="1"/>
  <c r="AK1349" i="1"/>
  <c r="AL1349" i="1" s="1"/>
  <c r="AJ1350" i="1"/>
  <c r="AJ1351" i="1"/>
  <c r="AJ1352" i="1"/>
  <c r="AJ1353" i="1"/>
  <c r="AJ1354" i="1"/>
  <c r="AJ1355" i="1"/>
  <c r="AJ1356" i="1"/>
  <c r="AJ1357" i="1"/>
  <c r="AJ1349" i="1"/>
  <c r="AB1342" i="1"/>
  <c r="AB1343" i="1"/>
  <c r="AB1344" i="1"/>
  <c r="AB1345" i="1"/>
  <c r="AB1346" i="1"/>
  <c r="AB1347" i="1"/>
  <c r="AB1348" i="1"/>
  <c r="AB1341" i="1"/>
  <c r="AK1342" i="1"/>
  <c r="AK1343" i="1"/>
  <c r="AK1344" i="1"/>
  <c r="AK1345" i="1"/>
  <c r="AK1346" i="1"/>
  <c r="AK1347" i="1"/>
  <c r="AK1348" i="1"/>
  <c r="AK1341" i="1"/>
  <c r="AL1341" i="1" s="1"/>
  <c r="AJ1342" i="1"/>
  <c r="AJ1343" i="1"/>
  <c r="AJ1344" i="1"/>
  <c r="AJ1345" i="1"/>
  <c r="AJ1346" i="1"/>
  <c r="AJ1347" i="1"/>
  <c r="AJ1348" i="1"/>
  <c r="AJ1341" i="1"/>
  <c r="AK1336" i="1"/>
  <c r="AK1337" i="1"/>
  <c r="AK1338" i="1"/>
  <c r="AK1339" i="1"/>
  <c r="AK1340" i="1"/>
  <c r="AK1335" i="1"/>
  <c r="AJ1336" i="1"/>
  <c r="AJ1337" i="1"/>
  <c r="AJ1338" i="1"/>
  <c r="AJ1339" i="1"/>
  <c r="AJ1340" i="1"/>
  <c r="AJ1335" i="1"/>
  <c r="AB1330" i="1"/>
  <c r="AB1331" i="1"/>
  <c r="AB1332" i="1"/>
  <c r="AB1333" i="1"/>
  <c r="AB1334" i="1"/>
  <c r="AB1329" i="1"/>
  <c r="AK1330" i="1"/>
  <c r="AK1331" i="1"/>
  <c r="AK1332" i="1"/>
  <c r="AK1333" i="1"/>
  <c r="AK1334" i="1"/>
  <c r="AK1329" i="1"/>
  <c r="AJ1330" i="1"/>
  <c r="AJ1331" i="1"/>
  <c r="AJ1332" i="1"/>
  <c r="AJ1333" i="1"/>
  <c r="AJ1334" i="1"/>
  <c r="AJ1329" i="1"/>
  <c r="AK1324" i="1"/>
  <c r="AK1325" i="1"/>
  <c r="AK1326" i="1"/>
  <c r="AK1327" i="1"/>
  <c r="AK1328" i="1"/>
  <c r="AK1323" i="1"/>
  <c r="AL1323" i="1" s="1"/>
  <c r="AJ1324" i="1"/>
  <c r="AJ1325" i="1"/>
  <c r="AJ1326" i="1"/>
  <c r="AJ1327" i="1"/>
  <c r="AJ1328" i="1"/>
  <c r="AJ1323" i="1"/>
  <c r="AB1318" i="1"/>
  <c r="AB1319" i="1"/>
  <c r="AB1320" i="1"/>
  <c r="AB1321" i="1"/>
  <c r="AB1322" i="1"/>
  <c r="AB1317" i="1"/>
  <c r="AK1318" i="1"/>
  <c r="AK1319" i="1"/>
  <c r="AK1320" i="1"/>
  <c r="AK1321" i="1"/>
  <c r="AK1322" i="1"/>
  <c r="AK1317" i="1"/>
  <c r="AJ1318" i="1"/>
  <c r="AJ1319" i="1"/>
  <c r="AJ1320" i="1"/>
  <c r="AJ1321" i="1"/>
  <c r="AJ1322" i="1"/>
  <c r="AJ1317" i="1"/>
  <c r="AK1312" i="1"/>
  <c r="AK1313" i="1"/>
  <c r="AK1314" i="1"/>
  <c r="AK1315" i="1"/>
  <c r="AK1316" i="1"/>
  <c r="AK1311" i="1"/>
  <c r="AL1311" i="1" s="1"/>
  <c r="AJ1312" i="1"/>
  <c r="AJ1313" i="1"/>
  <c r="AJ1314" i="1"/>
  <c r="AJ1315" i="1"/>
  <c r="AJ1316" i="1"/>
  <c r="AJ1311" i="1"/>
  <c r="AB1306" i="1"/>
  <c r="AB1307" i="1"/>
  <c r="AB1308" i="1"/>
  <c r="AB1309" i="1"/>
  <c r="AB1310" i="1"/>
  <c r="AB1305" i="1"/>
  <c r="AK1306" i="1"/>
  <c r="AK1307" i="1"/>
  <c r="AK1308" i="1"/>
  <c r="AK1309" i="1"/>
  <c r="AK1310" i="1"/>
  <c r="AK1305" i="1"/>
  <c r="AL1305" i="1" s="1"/>
  <c r="AJ1306" i="1"/>
  <c r="AJ1307" i="1"/>
  <c r="AJ1308" i="1"/>
  <c r="AJ1309" i="1"/>
  <c r="AJ1310" i="1"/>
  <c r="AJ1305" i="1"/>
  <c r="AG1184" i="1"/>
  <c r="AG1183" i="1"/>
  <c r="AG1182" i="1"/>
  <c r="AG1181" i="1"/>
  <c r="AG1180" i="1"/>
  <c r="AG1179" i="1"/>
  <c r="AB1300" i="1"/>
  <c r="AB1301" i="1"/>
  <c r="AB1302" i="1"/>
  <c r="AB1303" i="1"/>
  <c r="AB1304" i="1"/>
  <c r="AB1299" i="1"/>
  <c r="AI1301" i="1"/>
  <c r="AI1302" i="1"/>
  <c r="AI1303" i="1"/>
  <c r="AI1304" i="1"/>
  <c r="AI1300" i="1"/>
  <c r="AB1294" i="1"/>
  <c r="AB1295" i="1"/>
  <c r="AB1296" i="1"/>
  <c r="AB1297" i="1"/>
  <c r="AB1298" i="1"/>
  <c r="AB1293" i="1"/>
  <c r="AI1295" i="1"/>
  <c r="AI1296" i="1"/>
  <c r="AI1297" i="1"/>
  <c r="AI1298" i="1"/>
  <c r="AK1298" i="1" s="1"/>
  <c r="AI1294" i="1"/>
  <c r="AJ1294" i="1" s="1"/>
  <c r="AG1298" i="1"/>
  <c r="AG1297" i="1"/>
  <c r="AG1296" i="1"/>
  <c r="AG1295" i="1"/>
  <c r="AG1294" i="1"/>
  <c r="AB1288" i="1"/>
  <c r="AB1289" i="1"/>
  <c r="AB1290" i="1"/>
  <c r="AB1291" i="1"/>
  <c r="AB1292" i="1"/>
  <c r="AB1287" i="1"/>
  <c r="AI1289" i="1"/>
  <c r="AI1290" i="1"/>
  <c r="AI1291" i="1"/>
  <c r="AI1292" i="1"/>
  <c r="AI1288" i="1"/>
  <c r="AG1292" i="1"/>
  <c r="AG1291" i="1"/>
  <c r="AG1290" i="1"/>
  <c r="AG1289" i="1"/>
  <c r="AG1288" i="1"/>
  <c r="AB1281" i="1"/>
  <c r="AB1282" i="1"/>
  <c r="AB1283" i="1"/>
  <c r="AB1284" i="1"/>
  <c r="AB1285" i="1"/>
  <c r="AB1286" i="1"/>
  <c r="AI1283" i="1"/>
  <c r="AI1284" i="1"/>
  <c r="AI1285" i="1"/>
  <c r="AI1286" i="1"/>
  <c r="AK1286" i="1" s="1"/>
  <c r="AI1282" i="1"/>
  <c r="AJ1282" i="1" s="1"/>
  <c r="AG1286" i="1"/>
  <c r="AG1285" i="1"/>
  <c r="AG1284" i="1"/>
  <c r="AG1283" i="1"/>
  <c r="AG1282" i="1"/>
  <c r="AB1276" i="1"/>
  <c r="AB1277" i="1"/>
  <c r="AB1278" i="1"/>
  <c r="AB1279" i="1"/>
  <c r="AB1280" i="1"/>
  <c r="AB1275" i="1"/>
  <c r="AI1277" i="1"/>
  <c r="AI1278" i="1"/>
  <c r="AI1279" i="1"/>
  <c r="AI1280" i="1"/>
  <c r="AK1280" i="1" s="1"/>
  <c r="AI1276" i="1"/>
  <c r="AG1280" i="1"/>
  <c r="AG1279" i="1"/>
  <c r="AG1278" i="1"/>
  <c r="AG1277" i="1"/>
  <c r="AG1276" i="1"/>
  <c r="AB1269" i="1"/>
  <c r="AB1178" i="1"/>
  <c r="AB1270" i="1"/>
  <c r="AB1271" i="1"/>
  <c r="AB1272" i="1"/>
  <c r="AB1273" i="1"/>
  <c r="AB1274" i="1"/>
  <c r="AG1271" i="1"/>
  <c r="AG1272" i="1"/>
  <c r="AG1273" i="1"/>
  <c r="AG1274" i="1"/>
  <c r="AG1270" i="1"/>
  <c r="AI1271" i="1"/>
  <c r="AI1272" i="1"/>
  <c r="AI1273" i="1"/>
  <c r="AI1274" i="1"/>
  <c r="AK1274" i="1" s="1"/>
  <c r="AI1270" i="1"/>
  <c r="AG1264" i="1"/>
  <c r="AG1265" i="1"/>
  <c r="AG1266" i="1"/>
  <c r="AG1267" i="1"/>
  <c r="AG1268" i="1"/>
  <c r="AG1263" i="1"/>
  <c r="AI1264" i="1"/>
  <c r="AI1265" i="1"/>
  <c r="AI1266" i="1"/>
  <c r="AI1267" i="1"/>
  <c r="AI1268" i="1"/>
  <c r="AK1268" i="1" s="1"/>
  <c r="AI1263" i="1"/>
  <c r="AG1257" i="1"/>
  <c r="AG1258" i="1"/>
  <c r="AG1259" i="1"/>
  <c r="AG1260" i="1"/>
  <c r="AG1261" i="1"/>
  <c r="AG1256" i="1"/>
  <c r="AI1257" i="1"/>
  <c r="AI1258" i="1"/>
  <c r="AI1259" i="1"/>
  <c r="AI1260" i="1"/>
  <c r="AI1261" i="1"/>
  <c r="AI1256" i="1"/>
  <c r="AJ1256" i="1" s="1"/>
  <c r="AG1250" i="1"/>
  <c r="AG1251" i="1"/>
  <c r="AG1252" i="1"/>
  <c r="AG1253" i="1"/>
  <c r="AG1254" i="1"/>
  <c r="AG1249" i="1"/>
  <c r="AI1250" i="1"/>
  <c r="AI1251" i="1"/>
  <c r="AI1252" i="1"/>
  <c r="AI1253" i="1"/>
  <c r="AI1254" i="1"/>
  <c r="AK1254" i="1" s="1"/>
  <c r="AI1249" i="1"/>
  <c r="AJ1249" i="1" s="1"/>
  <c r="AG1243" i="1"/>
  <c r="AG1244" i="1"/>
  <c r="AG1245" i="1"/>
  <c r="AG1246" i="1"/>
  <c r="AG1247" i="1"/>
  <c r="AG1242" i="1"/>
  <c r="AI1243" i="1"/>
  <c r="AI1244" i="1"/>
  <c r="AI1245" i="1"/>
  <c r="AI1246" i="1"/>
  <c r="AI1247" i="1"/>
  <c r="AI1242" i="1"/>
  <c r="AJ1242" i="1" s="1"/>
  <c r="AG1237" i="1"/>
  <c r="AG1238" i="1"/>
  <c r="AG1239" i="1"/>
  <c r="AG1240" i="1"/>
  <c r="AG1236" i="1"/>
  <c r="AI1236" i="1"/>
  <c r="AI1237" i="1"/>
  <c r="AI1238" i="1"/>
  <c r="AI1239" i="1"/>
  <c r="AI1240" i="1"/>
  <c r="AK1240" i="1" s="1"/>
  <c r="AI1235" i="1"/>
  <c r="AI1229" i="1"/>
  <c r="AI1230" i="1"/>
  <c r="AI1231" i="1"/>
  <c r="AI1232" i="1"/>
  <c r="AI1233" i="1"/>
  <c r="AI1228" i="1"/>
  <c r="AJ1228" i="1" s="1"/>
  <c r="AG1229" i="1"/>
  <c r="AG1230" i="1"/>
  <c r="AG1231" i="1"/>
  <c r="AG1232" i="1"/>
  <c r="AG1233" i="1"/>
  <c r="AG1228" i="1"/>
  <c r="AG1222" i="1"/>
  <c r="AG1223" i="1"/>
  <c r="AG1224" i="1"/>
  <c r="AG1225" i="1"/>
  <c r="AG1226" i="1"/>
  <c r="AG1221" i="1"/>
  <c r="AI1222" i="1"/>
  <c r="AI1223" i="1"/>
  <c r="AI1224" i="1"/>
  <c r="AI1225" i="1"/>
  <c r="AI1226" i="1"/>
  <c r="AI1221" i="1"/>
  <c r="AI1215" i="1"/>
  <c r="AI1216" i="1"/>
  <c r="AI1217" i="1"/>
  <c r="AI1218" i="1"/>
  <c r="AI1219" i="1"/>
  <c r="AI1214" i="1"/>
  <c r="AG1208" i="1"/>
  <c r="AG1209" i="1"/>
  <c r="AG1210" i="1"/>
  <c r="AG1211" i="1"/>
  <c r="AG1212" i="1"/>
  <c r="AG1207" i="1"/>
  <c r="AI1208" i="1"/>
  <c r="AI1209" i="1"/>
  <c r="AI1210" i="1"/>
  <c r="AI1211" i="1"/>
  <c r="AI1212" i="1"/>
  <c r="AI1207" i="1"/>
  <c r="AJ1207" i="1" s="1"/>
  <c r="AG1201" i="1"/>
  <c r="AG1202" i="1"/>
  <c r="AG1203" i="1"/>
  <c r="AG1204" i="1"/>
  <c r="AG1205" i="1"/>
  <c r="AG1200" i="1"/>
  <c r="AI1201" i="1"/>
  <c r="AI1202" i="1"/>
  <c r="AI1203" i="1"/>
  <c r="AI1204" i="1"/>
  <c r="AI1205" i="1"/>
  <c r="AI1200" i="1"/>
  <c r="AJ1200" i="1" s="1"/>
  <c r="AG1195" i="1"/>
  <c r="AG1196" i="1"/>
  <c r="AG1197" i="1"/>
  <c r="AG1198" i="1"/>
  <c r="AG1194" i="1"/>
  <c r="AI1194" i="1"/>
  <c r="AI1195" i="1"/>
  <c r="AI1196" i="1"/>
  <c r="AI1197" i="1"/>
  <c r="AI1198" i="1"/>
  <c r="AK1198" i="1" s="1"/>
  <c r="AI1193" i="1"/>
  <c r="AG1187" i="1"/>
  <c r="AG1188" i="1"/>
  <c r="AG1189" i="1"/>
  <c r="AG1190" i="1"/>
  <c r="AG1191" i="1"/>
  <c r="AG1186" i="1"/>
  <c r="AI1187" i="1"/>
  <c r="AI1188" i="1"/>
  <c r="AI1189" i="1"/>
  <c r="AI1190" i="1"/>
  <c r="AI1191" i="1"/>
  <c r="AK1191" i="1" s="1"/>
  <c r="AI1186" i="1"/>
  <c r="AB1179" i="1"/>
  <c r="AB1180" i="1"/>
  <c r="AB1181" i="1"/>
  <c r="AB1182" i="1"/>
  <c r="AB1183" i="1"/>
  <c r="AB1184" i="1"/>
  <c r="AI1180" i="1"/>
  <c r="AI1181" i="1"/>
  <c r="AI1182" i="1"/>
  <c r="AI1183" i="1"/>
  <c r="AI1184" i="1"/>
  <c r="AI1179" i="1"/>
  <c r="AJ1179" i="1" s="1"/>
  <c r="AB1172" i="1"/>
  <c r="AB1173" i="1"/>
  <c r="AB1174" i="1"/>
  <c r="AB1175" i="1"/>
  <c r="AB1176" i="1"/>
  <c r="AB1177" i="1"/>
  <c r="AB1171" i="1"/>
  <c r="AG1173" i="1"/>
  <c r="AG1174" i="1"/>
  <c r="AG1175" i="1"/>
  <c r="AG1176" i="1"/>
  <c r="AG1177" i="1"/>
  <c r="AG1172" i="1"/>
  <c r="AI1173" i="1"/>
  <c r="AI1174" i="1"/>
  <c r="AI1175" i="1"/>
  <c r="AI1176" i="1"/>
  <c r="AI1177" i="1"/>
  <c r="AI1172" i="1"/>
  <c r="AJ1172" i="1" s="1"/>
  <c r="AB1165" i="1"/>
  <c r="AB1166" i="1"/>
  <c r="AB1167" i="1"/>
  <c r="AB1168" i="1"/>
  <c r="AB1169" i="1"/>
  <c r="AB1170" i="1"/>
  <c r="AK1168" i="1"/>
  <c r="AK1169" i="1"/>
  <c r="AK1170" i="1"/>
  <c r="AK1167" i="1"/>
  <c r="AJ1168" i="1"/>
  <c r="AJ1169" i="1"/>
  <c r="AJ1170" i="1"/>
  <c r="AJ1167" i="1"/>
  <c r="AG1170" i="1"/>
  <c r="AG1169" i="1"/>
  <c r="AG1168" i="1"/>
  <c r="AG1167" i="1"/>
  <c r="AB1159" i="1"/>
  <c r="AB1160" i="1"/>
  <c r="AB1161" i="1"/>
  <c r="AB1162" i="1"/>
  <c r="AB1163" i="1"/>
  <c r="AB1164" i="1"/>
  <c r="AK1162" i="1"/>
  <c r="AK1163" i="1"/>
  <c r="AK1164" i="1"/>
  <c r="AK1161" i="1"/>
  <c r="AL1161" i="1" s="1"/>
  <c r="AJ1162" i="1"/>
  <c r="AJ1163" i="1"/>
  <c r="AJ1164" i="1"/>
  <c r="AJ1161" i="1"/>
  <c r="AG1164" i="1"/>
  <c r="AG1163" i="1"/>
  <c r="AG1162" i="1"/>
  <c r="AG1161" i="1"/>
  <c r="AB1153" i="1"/>
  <c r="AB1154" i="1"/>
  <c r="AB1155" i="1"/>
  <c r="AB1156" i="1"/>
  <c r="AB1157" i="1"/>
  <c r="AB1158" i="1"/>
  <c r="AK1158" i="1"/>
  <c r="AK1157" i="1"/>
  <c r="AK1156" i="1"/>
  <c r="AK1155" i="1"/>
  <c r="AL1155" i="1" s="1"/>
  <c r="AJ1158" i="1"/>
  <c r="AJ1157" i="1"/>
  <c r="AJ1156" i="1"/>
  <c r="AJ1155" i="1"/>
  <c r="AG1158" i="1"/>
  <c r="AG1157" i="1"/>
  <c r="AG1156" i="1"/>
  <c r="AG1155" i="1"/>
  <c r="AB1147" i="1"/>
  <c r="AB1148" i="1"/>
  <c r="AB1149" i="1"/>
  <c r="AB1150" i="1"/>
  <c r="AB1151" i="1"/>
  <c r="AB1152" i="1"/>
  <c r="AK1152" i="1"/>
  <c r="AK1151" i="1"/>
  <c r="AK1150" i="1"/>
  <c r="AK1149" i="1"/>
  <c r="AL1149" i="1" s="1"/>
  <c r="AJ1152" i="1"/>
  <c r="AJ1151" i="1"/>
  <c r="AJ1150" i="1"/>
  <c r="AJ1149" i="1"/>
  <c r="AG1152" i="1"/>
  <c r="AG1151" i="1"/>
  <c r="AG1150" i="1"/>
  <c r="AG1149" i="1"/>
  <c r="AB1141" i="1"/>
  <c r="AB1142" i="1"/>
  <c r="AB1143" i="1"/>
  <c r="AB1144" i="1"/>
  <c r="AB1145" i="1"/>
  <c r="AB1146" i="1"/>
  <c r="AK1146" i="1"/>
  <c r="AK1145" i="1"/>
  <c r="AK1144" i="1"/>
  <c r="AK1143" i="1"/>
  <c r="AL1143" i="1" s="1"/>
  <c r="AJ1146" i="1"/>
  <c r="AJ1145" i="1"/>
  <c r="AJ1144" i="1"/>
  <c r="AJ1143" i="1"/>
  <c r="AG1146" i="1"/>
  <c r="AG1145" i="1"/>
  <c r="AG1144" i="1"/>
  <c r="AG1143" i="1"/>
  <c r="AB1136" i="1"/>
  <c r="AB1137" i="1"/>
  <c r="AB1138" i="1"/>
  <c r="AB1139" i="1"/>
  <c r="AB1140" i="1"/>
  <c r="AB1135" i="1"/>
  <c r="AK1140" i="1"/>
  <c r="AK1139" i="1"/>
  <c r="AK1138" i="1"/>
  <c r="AK1137" i="1"/>
  <c r="AL1137" i="1" s="1"/>
  <c r="AJ1140" i="1"/>
  <c r="AJ1139" i="1"/>
  <c r="AJ1138" i="1"/>
  <c r="AJ1137" i="1"/>
  <c r="AG1140" i="1"/>
  <c r="AG1139" i="1"/>
  <c r="AG1138" i="1"/>
  <c r="AG1137" i="1"/>
  <c r="AK1120" i="1"/>
  <c r="AL1120" i="1" s="1"/>
  <c r="AJ1130" i="1"/>
  <c r="AJ1125" i="1"/>
  <c r="AJ1121" i="1"/>
  <c r="AJ1122" i="1"/>
  <c r="AJ1123" i="1"/>
  <c r="AJ1124" i="1"/>
  <c r="AJ1120" i="1"/>
  <c r="AJ1115" i="1"/>
  <c r="AK1131" i="1"/>
  <c r="AK1132" i="1"/>
  <c r="AK1133" i="1"/>
  <c r="AK1134" i="1"/>
  <c r="AK1130" i="1"/>
  <c r="AL1130" i="1" s="1"/>
  <c r="AJ1131" i="1"/>
  <c r="AJ1132" i="1"/>
  <c r="AJ1133" i="1"/>
  <c r="AJ1134" i="1"/>
  <c r="AG1131" i="1"/>
  <c r="AG1132" i="1"/>
  <c r="AG1133" i="1"/>
  <c r="AG1134" i="1"/>
  <c r="AG1130" i="1"/>
  <c r="AK1126" i="1"/>
  <c r="AK1127" i="1"/>
  <c r="AK1128" i="1"/>
  <c r="AK1129" i="1"/>
  <c r="AK1125" i="1"/>
  <c r="AL1125" i="1" s="1"/>
  <c r="AJ1126" i="1"/>
  <c r="AJ1127" i="1"/>
  <c r="AJ1128" i="1"/>
  <c r="AJ1129" i="1"/>
  <c r="AG1127" i="1"/>
  <c r="AG1128" i="1"/>
  <c r="AG1129" i="1"/>
  <c r="AG1126" i="1"/>
  <c r="AG1125" i="1"/>
  <c r="AK1124" i="1"/>
  <c r="AK1123" i="1"/>
  <c r="AK1122" i="1"/>
  <c r="AK1121" i="1"/>
  <c r="AG1124" i="1"/>
  <c r="AG1123" i="1"/>
  <c r="AG1122" i="1"/>
  <c r="AG1121" i="1"/>
  <c r="AG1120" i="1"/>
  <c r="AK1119" i="1"/>
  <c r="AK1118" i="1"/>
  <c r="AK1117" i="1"/>
  <c r="AK1116" i="1"/>
  <c r="AK1115" i="1"/>
  <c r="AL1115" i="1" s="1"/>
  <c r="AJ1119" i="1"/>
  <c r="AJ1118" i="1"/>
  <c r="AJ1117" i="1"/>
  <c r="AJ1116" i="1"/>
  <c r="AG1119" i="1"/>
  <c r="AG1118" i="1"/>
  <c r="AG1117" i="1"/>
  <c r="AG1116" i="1"/>
  <c r="AG1115" i="1"/>
  <c r="AB1111" i="1"/>
  <c r="AB1112" i="1"/>
  <c r="AB1113" i="1"/>
  <c r="AB1114" i="1"/>
  <c r="AK1114" i="1"/>
  <c r="AK1113" i="1"/>
  <c r="AK1112" i="1"/>
  <c r="AK1111" i="1"/>
  <c r="AL1111" i="1" s="1"/>
  <c r="AG1114" i="1"/>
  <c r="AG1113" i="1"/>
  <c r="AG1112" i="1"/>
  <c r="AG1111" i="1"/>
  <c r="AB1107" i="1"/>
  <c r="AB1108" i="1"/>
  <c r="AB1109" i="1"/>
  <c r="AB1110" i="1"/>
  <c r="AK1110" i="1"/>
  <c r="AK1109" i="1"/>
  <c r="AK1108" i="1"/>
  <c r="AK1107" i="1"/>
  <c r="AL1107" i="1" s="1"/>
  <c r="AG1110" i="1"/>
  <c r="AG1109" i="1"/>
  <c r="AG1108" i="1"/>
  <c r="AG1107" i="1"/>
  <c r="AB1103" i="1"/>
  <c r="AB1104" i="1"/>
  <c r="AB1105" i="1"/>
  <c r="AB1106" i="1"/>
  <c r="AK1106" i="1"/>
  <c r="AK1105" i="1"/>
  <c r="AK1104" i="1"/>
  <c r="AK1103" i="1"/>
  <c r="AL1103" i="1" s="1"/>
  <c r="AG1106" i="1"/>
  <c r="AG1105" i="1"/>
  <c r="AG1104" i="1"/>
  <c r="AG1103" i="1"/>
  <c r="AB1100" i="1"/>
  <c r="AB1101" i="1"/>
  <c r="AB1102" i="1"/>
  <c r="AB1099" i="1"/>
  <c r="AK1102" i="1"/>
  <c r="AK1101" i="1"/>
  <c r="AK1100" i="1"/>
  <c r="AK1099" i="1"/>
  <c r="AL1099" i="1" s="1"/>
  <c r="AG1100" i="1"/>
  <c r="AG1101" i="1"/>
  <c r="AG1102" i="1"/>
  <c r="AG1099" i="1"/>
  <c r="AB1095" i="1"/>
  <c r="AB1096" i="1"/>
  <c r="AB1097" i="1"/>
  <c r="AB1098" i="1"/>
  <c r="AJ1096" i="1"/>
  <c r="AJ1097" i="1"/>
  <c r="AJ1098" i="1"/>
  <c r="AJ1095" i="1"/>
  <c r="AB1091" i="1"/>
  <c r="AB1092" i="1"/>
  <c r="AB1093" i="1"/>
  <c r="AB1094" i="1"/>
  <c r="AK1092" i="1"/>
  <c r="AK1093" i="1"/>
  <c r="AK1094" i="1"/>
  <c r="AK1091" i="1"/>
  <c r="AL1091" i="1" s="1"/>
  <c r="AJ1092" i="1"/>
  <c r="AJ1093" i="1"/>
  <c r="AJ1094" i="1"/>
  <c r="AJ1091" i="1"/>
  <c r="AB1087" i="1"/>
  <c r="AB1088" i="1"/>
  <c r="AB1089" i="1"/>
  <c r="AB1090" i="1"/>
  <c r="AK1088" i="1"/>
  <c r="AK1089" i="1"/>
  <c r="AK1090" i="1"/>
  <c r="AK1087" i="1"/>
  <c r="AL1087" i="1" s="1"/>
  <c r="AG1085" i="1"/>
  <c r="AG1086" i="1"/>
  <c r="AG1084" i="1"/>
  <c r="AJ1088" i="1"/>
  <c r="AJ1089" i="1"/>
  <c r="AJ1090" i="1"/>
  <c r="AJ1087" i="1"/>
  <c r="AB1083" i="1"/>
  <c r="AB1084" i="1"/>
  <c r="AB1085" i="1"/>
  <c r="AB1086" i="1"/>
  <c r="AJ1085" i="1"/>
  <c r="AJ1086" i="1"/>
  <c r="AJ1084" i="1"/>
  <c r="AB1079" i="1"/>
  <c r="AB1080" i="1"/>
  <c r="AB1081" i="1"/>
  <c r="AB1082" i="1"/>
  <c r="AK1080" i="1"/>
  <c r="AK1081" i="1"/>
  <c r="AK1082" i="1"/>
  <c r="AK1079" i="1"/>
  <c r="AB1075" i="1"/>
  <c r="AB1076" i="1"/>
  <c r="AB1077" i="1"/>
  <c r="AB1078" i="1"/>
  <c r="AK1076" i="1"/>
  <c r="AK1077" i="1"/>
  <c r="AK1078" i="1"/>
  <c r="AK1075" i="1"/>
  <c r="AL1075" i="1" s="1"/>
  <c r="AB1071" i="1"/>
  <c r="AB1072" i="1"/>
  <c r="AB1073" i="1"/>
  <c r="AB1074" i="1"/>
  <c r="AB1068" i="1"/>
  <c r="AB1069" i="1"/>
  <c r="AB1070" i="1"/>
  <c r="AB1067" i="1"/>
  <c r="AK1068" i="1"/>
  <c r="AK1069" i="1"/>
  <c r="AK1070" i="1"/>
  <c r="AK1067" i="1"/>
  <c r="AL1067" i="1" s="1"/>
  <c r="AB1061" i="1"/>
  <c r="AB1062" i="1"/>
  <c r="AB1063" i="1"/>
  <c r="AB1064" i="1"/>
  <c r="AB1065" i="1"/>
  <c r="AB1066" i="1"/>
  <c r="AG1062" i="1"/>
  <c r="AG1063" i="1"/>
  <c r="AG1064" i="1"/>
  <c r="AG1065" i="1"/>
  <c r="AG1066" i="1"/>
  <c r="AG1061" i="1"/>
  <c r="AK1062" i="1"/>
  <c r="AK1063" i="1"/>
  <c r="AK1064" i="1"/>
  <c r="AK1065" i="1"/>
  <c r="AK1066" i="1"/>
  <c r="AK1061" i="1"/>
  <c r="AL1061" i="1" s="1"/>
  <c r="AJ1062" i="1"/>
  <c r="AJ1063" i="1"/>
  <c r="AJ1064" i="1"/>
  <c r="AJ1065" i="1"/>
  <c r="AJ1066" i="1"/>
  <c r="AJ1061" i="1"/>
  <c r="AB1055" i="1"/>
  <c r="AB1056" i="1"/>
  <c r="AB1057" i="1"/>
  <c r="AB1058" i="1"/>
  <c r="AB1059" i="1"/>
  <c r="AB1060" i="1"/>
  <c r="AG1056" i="1"/>
  <c r="AG1057" i="1"/>
  <c r="AG1058" i="1"/>
  <c r="AG1059" i="1"/>
  <c r="AG1060" i="1"/>
  <c r="AG1055" i="1"/>
  <c r="AK1056" i="1"/>
  <c r="AK1057" i="1"/>
  <c r="AK1058" i="1"/>
  <c r="AK1059" i="1"/>
  <c r="AK1060" i="1"/>
  <c r="AK1055" i="1"/>
  <c r="AJ1056" i="1"/>
  <c r="AJ1057" i="1"/>
  <c r="AJ1058" i="1"/>
  <c r="AJ1059" i="1"/>
  <c r="AJ1060" i="1"/>
  <c r="AJ1055" i="1"/>
  <c r="AB1049" i="1"/>
  <c r="AB1050" i="1"/>
  <c r="AB1051" i="1"/>
  <c r="AB1052" i="1"/>
  <c r="AB1053" i="1"/>
  <c r="AB1054" i="1"/>
  <c r="AG1050" i="1"/>
  <c r="AG1051" i="1"/>
  <c r="AG1052" i="1"/>
  <c r="AG1053" i="1"/>
  <c r="AG1054" i="1"/>
  <c r="AG1049" i="1"/>
  <c r="AK1050" i="1"/>
  <c r="AK1051" i="1"/>
  <c r="AK1052" i="1"/>
  <c r="AK1053" i="1"/>
  <c r="AK1054" i="1"/>
  <c r="AK1049" i="1"/>
  <c r="AJ1050" i="1"/>
  <c r="AJ1051" i="1"/>
  <c r="AJ1052" i="1"/>
  <c r="AJ1053" i="1"/>
  <c r="AJ1054" i="1"/>
  <c r="AJ1049" i="1"/>
  <c r="AB1043" i="1"/>
  <c r="AB1044" i="1"/>
  <c r="AB1045" i="1"/>
  <c r="AB1046" i="1"/>
  <c r="AB1047" i="1"/>
  <c r="AB1048" i="1"/>
  <c r="AK1044" i="1"/>
  <c r="AK1045" i="1"/>
  <c r="AK1046" i="1"/>
  <c r="AK1047" i="1"/>
  <c r="AK1048" i="1"/>
  <c r="AK1043" i="1"/>
  <c r="AJ1044" i="1"/>
  <c r="AJ1045" i="1"/>
  <c r="AJ1046" i="1"/>
  <c r="AJ1047" i="1"/>
  <c r="AJ1048" i="1"/>
  <c r="AJ1043" i="1"/>
  <c r="AG1044" i="1"/>
  <c r="AG1045" i="1"/>
  <c r="AG1046" i="1"/>
  <c r="AG1047" i="1"/>
  <c r="AG1048" i="1"/>
  <c r="AG1043" i="1"/>
  <c r="AB1037" i="1"/>
  <c r="AB1038" i="1"/>
  <c r="AB1039" i="1"/>
  <c r="AB1040" i="1"/>
  <c r="AB1041" i="1"/>
  <c r="AB1042" i="1"/>
  <c r="AG1038" i="1"/>
  <c r="AG1039" i="1"/>
  <c r="AG1040" i="1"/>
  <c r="AG1041" i="1"/>
  <c r="AG1042" i="1"/>
  <c r="AG1037" i="1"/>
  <c r="AK1038" i="1"/>
  <c r="AK1039" i="1"/>
  <c r="AK1040" i="1"/>
  <c r="AK1041" i="1"/>
  <c r="AK1042" i="1"/>
  <c r="AK1037" i="1"/>
  <c r="AL1037" i="1" s="1"/>
  <c r="AJ1038" i="1"/>
  <c r="AJ1039" i="1"/>
  <c r="AJ1040" i="1"/>
  <c r="AJ1041" i="1"/>
  <c r="AJ1042" i="1"/>
  <c r="AJ1037" i="1"/>
  <c r="AB1032" i="1"/>
  <c r="AB1033" i="1"/>
  <c r="AB1034" i="1"/>
  <c r="AB1035" i="1"/>
  <c r="AB1036" i="1"/>
  <c r="AB1031" i="1"/>
  <c r="AK1032" i="1"/>
  <c r="AK1033" i="1"/>
  <c r="AK1034" i="1"/>
  <c r="AK1035" i="1"/>
  <c r="AK1036" i="1"/>
  <c r="AK1031" i="1"/>
  <c r="AL1031" i="1" s="1"/>
  <c r="AG1032" i="1"/>
  <c r="AG1033" i="1"/>
  <c r="AG1034" i="1"/>
  <c r="AG1035" i="1"/>
  <c r="AG1036" i="1"/>
  <c r="AG1031" i="1"/>
  <c r="AJ1032" i="1"/>
  <c r="AJ1033" i="1"/>
  <c r="AJ1034" i="1"/>
  <c r="AJ1035" i="1"/>
  <c r="AJ1036" i="1"/>
  <c r="AJ1031" i="1"/>
  <c r="AG1026" i="1"/>
  <c r="AG1021" i="1"/>
  <c r="AG1030" i="1"/>
  <c r="AG1029" i="1"/>
  <c r="AG1028" i="1"/>
  <c r="AG1027" i="1"/>
  <c r="AK1027" i="1"/>
  <c r="AK1028" i="1"/>
  <c r="AK1029" i="1"/>
  <c r="AK1030" i="1"/>
  <c r="AK1026" i="1"/>
  <c r="AL1026" i="1" s="1"/>
  <c r="AK1022" i="1"/>
  <c r="AK1023" i="1"/>
  <c r="AK1024" i="1"/>
  <c r="AK1025" i="1"/>
  <c r="AK1021" i="1"/>
  <c r="AG1025" i="1"/>
  <c r="AG1024" i="1"/>
  <c r="AG1023" i="1"/>
  <c r="AG1022" i="1"/>
  <c r="AK1017" i="1"/>
  <c r="AK1018" i="1"/>
  <c r="AK1019" i="1"/>
  <c r="AK1020" i="1"/>
  <c r="AK1016" i="1"/>
  <c r="AL1016" i="1" s="1"/>
  <c r="AG1017" i="1"/>
  <c r="AG1018" i="1"/>
  <c r="AG1019" i="1"/>
  <c r="AG1020" i="1"/>
  <c r="AG1016" i="1"/>
  <c r="AG1015" i="1"/>
  <c r="AG1014" i="1"/>
  <c r="AG1013" i="1"/>
  <c r="AG1011" i="1"/>
  <c r="AG1012" i="1"/>
  <c r="AG1010" i="1"/>
  <c r="AB1001" i="1"/>
  <c r="AB1000" i="1"/>
  <c r="AB999" i="1"/>
  <c r="AB998" i="1"/>
  <c r="AB991" i="1"/>
  <c r="AB992" i="1"/>
  <c r="AB993" i="1"/>
  <c r="AB995" i="1"/>
  <c r="AB996" i="1"/>
  <c r="AB997" i="1"/>
  <c r="AB994" i="1"/>
  <c r="AJ995" i="1"/>
  <c r="AJ996" i="1"/>
  <c r="AJ997" i="1"/>
  <c r="AJ994" i="1"/>
  <c r="AB990" i="1"/>
  <c r="AJ991" i="1"/>
  <c r="AJ992" i="1"/>
  <c r="AJ993" i="1"/>
  <c r="AJ990" i="1"/>
  <c r="AB986" i="1"/>
  <c r="AB987" i="1"/>
  <c r="AB988" i="1"/>
  <c r="AB989" i="1"/>
  <c r="AB985" i="1"/>
  <c r="AK986" i="1"/>
  <c r="AK987" i="1"/>
  <c r="AK988" i="1"/>
  <c r="AK989" i="1"/>
  <c r="AK985" i="1"/>
  <c r="AL985" i="1" s="1"/>
  <c r="AJ986" i="1"/>
  <c r="AJ987" i="1"/>
  <c r="AJ988" i="1"/>
  <c r="AJ989" i="1"/>
  <c r="AJ985" i="1"/>
  <c r="AB979" i="1"/>
  <c r="AB980" i="1"/>
  <c r="AB981" i="1"/>
  <c r="AB982" i="1"/>
  <c r="AB983" i="1"/>
  <c r="AB984" i="1"/>
  <c r="AB978" i="1"/>
  <c r="AK979" i="1"/>
  <c r="AK980" i="1"/>
  <c r="AK981" i="1"/>
  <c r="AK982" i="1"/>
  <c r="AK983" i="1"/>
  <c r="AK984" i="1"/>
  <c r="AK978" i="1"/>
  <c r="AL978" i="1" s="1"/>
  <c r="AJ979" i="1"/>
  <c r="AJ980" i="1"/>
  <c r="AJ981" i="1"/>
  <c r="AJ982" i="1"/>
  <c r="AJ983" i="1"/>
  <c r="AJ984" i="1"/>
  <c r="AJ978" i="1"/>
  <c r="AB972" i="1"/>
  <c r="AB973" i="1"/>
  <c r="AB974" i="1"/>
  <c r="AB975" i="1"/>
  <c r="AB976" i="1"/>
  <c r="AB977" i="1"/>
  <c r="AK972" i="1"/>
  <c r="AK973" i="1"/>
  <c r="AK974" i="1"/>
  <c r="AK975" i="1"/>
  <c r="AK976" i="1"/>
  <c r="AK977" i="1"/>
  <c r="AK971" i="1"/>
  <c r="AJ972" i="1"/>
  <c r="AJ973" i="1"/>
  <c r="AJ974" i="1"/>
  <c r="AJ975" i="1"/>
  <c r="AJ976" i="1"/>
  <c r="AJ977" i="1"/>
  <c r="AJ971" i="1"/>
  <c r="AB971" i="1"/>
  <c r="AG747" i="1"/>
  <c r="AG746" i="1"/>
  <c r="AG745" i="1"/>
  <c r="AG744" i="1"/>
  <c r="AG743" i="1"/>
  <c r="AG742" i="1"/>
  <c r="AG741" i="1"/>
  <c r="AG740" i="1"/>
  <c r="AG739" i="1"/>
  <c r="AG737" i="1"/>
  <c r="AG738" i="1"/>
  <c r="AG736" i="1"/>
  <c r="AB965" i="1"/>
  <c r="AB966" i="1"/>
  <c r="AB967" i="1"/>
  <c r="AB968" i="1"/>
  <c r="AB969" i="1"/>
  <c r="AB970" i="1"/>
  <c r="AK966" i="1"/>
  <c r="AK967" i="1"/>
  <c r="AK968" i="1"/>
  <c r="AK969" i="1"/>
  <c r="AK970" i="1"/>
  <c r="AK965" i="1"/>
  <c r="AL965" i="1" s="1"/>
  <c r="AJ966" i="1"/>
  <c r="AJ967" i="1"/>
  <c r="AJ968" i="1"/>
  <c r="AJ969" i="1"/>
  <c r="AJ970" i="1"/>
  <c r="AJ965" i="1"/>
  <c r="AB959" i="1"/>
  <c r="AB960" i="1"/>
  <c r="AB961" i="1"/>
  <c r="AB962" i="1"/>
  <c r="AB963" i="1"/>
  <c r="AB964" i="1"/>
  <c r="AK960" i="1"/>
  <c r="AK961" i="1"/>
  <c r="AK962" i="1"/>
  <c r="AK963" i="1"/>
  <c r="AK964" i="1"/>
  <c r="AK959" i="1"/>
  <c r="AL959" i="1" s="1"/>
  <c r="AJ960" i="1"/>
  <c r="AJ961" i="1"/>
  <c r="AJ962" i="1"/>
  <c r="AJ963" i="1"/>
  <c r="AJ964" i="1"/>
  <c r="AJ959" i="1"/>
  <c r="AB953" i="1"/>
  <c r="AB954" i="1"/>
  <c r="AB955" i="1"/>
  <c r="AB956" i="1"/>
  <c r="AB957" i="1"/>
  <c r="AB958" i="1"/>
  <c r="AK954" i="1"/>
  <c r="AK955" i="1"/>
  <c r="AK956" i="1"/>
  <c r="AK957" i="1"/>
  <c r="AK958" i="1"/>
  <c r="AK953" i="1"/>
  <c r="AJ954" i="1"/>
  <c r="AJ955" i="1"/>
  <c r="AJ956" i="1"/>
  <c r="AJ957" i="1"/>
  <c r="AJ958" i="1"/>
  <c r="AJ953" i="1"/>
  <c r="AB947" i="1"/>
  <c r="AB948" i="1"/>
  <c r="AB949" i="1"/>
  <c r="AB950" i="1"/>
  <c r="AB951" i="1"/>
  <c r="AB952" i="1"/>
  <c r="AK948" i="1"/>
  <c r="AK949" i="1"/>
  <c r="AK950" i="1"/>
  <c r="AK951" i="1"/>
  <c r="AK952" i="1"/>
  <c r="AK947" i="1"/>
  <c r="AL947" i="1" s="1"/>
  <c r="AJ948" i="1"/>
  <c r="AJ949" i="1"/>
  <c r="AJ950" i="1"/>
  <c r="AJ951" i="1"/>
  <c r="AJ952" i="1"/>
  <c r="AJ947" i="1"/>
  <c r="AB941" i="1"/>
  <c r="AB942" i="1"/>
  <c r="AB943" i="1"/>
  <c r="AB944" i="1"/>
  <c r="AB945" i="1"/>
  <c r="AB946" i="1"/>
  <c r="AK942" i="1"/>
  <c r="AK943" i="1"/>
  <c r="AK944" i="1"/>
  <c r="AK945" i="1"/>
  <c r="AK946" i="1"/>
  <c r="AK941" i="1"/>
  <c r="AL941" i="1" s="1"/>
  <c r="AJ942" i="1"/>
  <c r="AJ943" i="1"/>
  <c r="AJ944" i="1"/>
  <c r="AJ945" i="1"/>
  <c r="AJ946" i="1"/>
  <c r="AJ941" i="1"/>
  <c r="AB936" i="1"/>
  <c r="AB937" i="1"/>
  <c r="AB938" i="1"/>
  <c r="AB939" i="1"/>
  <c r="AB940" i="1"/>
  <c r="AB935" i="1"/>
  <c r="AJ936" i="1"/>
  <c r="AJ937" i="1"/>
  <c r="AJ938" i="1"/>
  <c r="AJ939" i="1"/>
  <c r="AJ940" i="1"/>
  <c r="AJ935" i="1"/>
  <c r="AI934" i="1"/>
  <c r="AI933" i="1"/>
  <c r="AI932" i="1"/>
  <c r="AI931" i="1"/>
  <c r="AI930" i="1"/>
  <c r="AG931" i="1"/>
  <c r="AG932" i="1"/>
  <c r="AG933" i="1"/>
  <c r="AG934" i="1"/>
  <c r="AG930" i="1"/>
  <c r="AG926" i="1"/>
  <c r="AG927" i="1"/>
  <c r="AG928" i="1"/>
  <c r="AG929" i="1"/>
  <c r="AG925" i="1"/>
  <c r="AI929" i="1"/>
  <c r="AK929" i="1" s="1"/>
  <c r="AI928" i="1"/>
  <c r="AI927" i="1"/>
  <c r="AI926" i="1"/>
  <c r="AI925" i="1"/>
  <c r="AI920" i="1"/>
  <c r="AI924" i="1"/>
  <c r="AI923" i="1"/>
  <c r="AI922" i="1"/>
  <c r="AI921" i="1"/>
  <c r="AG921" i="1"/>
  <c r="AG922" i="1"/>
  <c r="AG923" i="1"/>
  <c r="AG924" i="1"/>
  <c r="AG920" i="1"/>
  <c r="AI919" i="1"/>
  <c r="AK919" i="1" s="1"/>
  <c r="AI918" i="1"/>
  <c r="AI917" i="1"/>
  <c r="AI916" i="1"/>
  <c r="AI915" i="1"/>
  <c r="AJ915" i="1" s="1"/>
  <c r="AG916" i="1"/>
  <c r="AG917" i="1"/>
  <c r="AG918" i="1"/>
  <c r="AG919" i="1"/>
  <c r="AG915" i="1"/>
  <c r="AB912" i="1"/>
  <c r="AB913" i="1"/>
  <c r="AB914" i="1"/>
  <c r="AB911" i="1"/>
  <c r="AK912" i="1"/>
  <c r="AK913" i="1"/>
  <c r="AK914" i="1"/>
  <c r="AK911" i="1"/>
  <c r="AL911" i="1" s="1"/>
  <c r="AJ912" i="1"/>
  <c r="AJ913" i="1"/>
  <c r="AJ914" i="1"/>
  <c r="AJ911" i="1"/>
  <c r="AG912" i="1"/>
  <c r="AG913" i="1"/>
  <c r="AG914" i="1"/>
  <c r="AG911" i="1"/>
  <c r="AB908" i="1"/>
  <c r="AB909" i="1"/>
  <c r="AB910" i="1"/>
  <c r="AB907" i="1"/>
  <c r="AK908" i="1"/>
  <c r="AK909" i="1"/>
  <c r="AK910" i="1"/>
  <c r="AJ908" i="1"/>
  <c r="AJ909" i="1"/>
  <c r="AJ910" i="1"/>
  <c r="AJ907" i="1"/>
  <c r="AK907" i="1"/>
  <c r="AG908" i="1"/>
  <c r="AG909" i="1"/>
  <c r="AG910" i="1"/>
  <c r="AG907" i="1"/>
  <c r="AB904" i="1"/>
  <c r="AB905" i="1"/>
  <c r="AB906" i="1"/>
  <c r="AB903" i="1"/>
  <c r="AK904" i="1"/>
  <c r="AK905" i="1"/>
  <c r="AK906" i="1"/>
  <c r="AK903" i="1"/>
  <c r="AL903" i="1" s="1"/>
  <c r="AJ904" i="1"/>
  <c r="AJ905" i="1"/>
  <c r="AJ906" i="1"/>
  <c r="AJ903" i="1"/>
  <c r="AG904" i="1"/>
  <c r="AG905" i="1"/>
  <c r="AG906" i="1"/>
  <c r="AG903" i="1"/>
  <c r="AB900" i="1"/>
  <c r="AB901" i="1"/>
  <c r="AB902" i="1"/>
  <c r="AB899" i="1"/>
  <c r="AK900" i="1"/>
  <c r="AK901" i="1"/>
  <c r="AK902" i="1"/>
  <c r="AK899" i="1"/>
  <c r="AL899" i="1" s="1"/>
  <c r="AJ900" i="1"/>
  <c r="AJ901" i="1"/>
  <c r="AJ902" i="1"/>
  <c r="AJ899" i="1"/>
  <c r="AG900" i="1"/>
  <c r="AG901" i="1"/>
  <c r="AG902" i="1"/>
  <c r="AG899" i="1"/>
  <c r="AB896" i="1"/>
  <c r="AB897" i="1"/>
  <c r="AB898" i="1"/>
  <c r="AB895" i="1"/>
  <c r="AK896" i="1"/>
  <c r="AK897" i="1"/>
  <c r="AK898" i="1"/>
  <c r="AK895" i="1"/>
  <c r="AL895" i="1" s="1"/>
  <c r="AJ896" i="1"/>
  <c r="AJ897" i="1"/>
  <c r="AJ898" i="1"/>
  <c r="AJ895" i="1"/>
  <c r="AG896" i="1"/>
  <c r="AG897" i="1"/>
  <c r="AG898" i="1"/>
  <c r="AG895" i="1"/>
  <c r="AB892" i="1"/>
  <c r="AB893" i="1"/>
  <c r="AB894" i="1"/>
  <c r="AB891" i="1"/>
  <c r="AK891" i="1"/>
  <c r="AL891" i="1" s="1"/>
  <c r="AJ892" i="1"/>
  <c r="AJ893" i="1"/>
  <c r="AJ894" i="1"/>
  <c r="AJ891" i="1"/>
  <c r="AK892" i="1"/>
  <c r="AK893" i="1"/>
  <c r="AK894" i="1"/>
  <c r="AG892" i="1"/>
  <c r="AG893" i="1"/>
  <c r="AG894" i="1"/>
  <c r="AG891" i="1"/>
  <c r="AK885" i="1"/>
  <c r="AK886" i="1"/>
  <c r="AK887" i="1"/>
  <c r="AK888" i="1"/>
  <c r="AK889" i="1"/>
  <c r="AK890" i="1"/>
  <c r="AK884" i="1"/>
  <c r="AJ885" i="1"/>
  <c r="AJ886" i="1"/>
  <c r="AJ887" i="1"/>
  <c r="AJ888" i="1"/>
  <c r="AJ889" i="1"/>
  <c r="AJ890" i="1"/>
  <c r="AJ884" i="1"/>
  <c r="AK880" i="1"/>
  <c r="AK881" i="1"/>
  <c r="AK882" i="1"/>
  <c r="AK883" i="1"/>
  <c r="AK879" i="1"/>
  <c r="AL879" i="1" s="1"/>
  <c r="AJ880" i="1"/>
  <c r="AJ881" i="1"/>
  <c r="AJ882" i="1"/>
  <c r="AJ883" i="1"/>
  <c r="AJ879" i="1"/>
  <c r="AK873" i="1"/>
  <c r="AK874" i="1"/>
  <c r="AK875" i="1"/>
  <c r="AK876" i="1"/>
  <c r="AK877" i="1"/>
  <c r="AK878" i="1"/>
  <c r="AK872" i="1"/>
  <c r="AL872" i="1" s="1"/>
  <c r="AJ873" i="1"/>
  <c r="AJ874" i="1"/>
  <c r="AJ875" i="1"/>
  <c r="AJ876" i="1"/>
  <c r="AJ877" i="1"/>
  <c r="AJ878" i="1"/>
  <c r="AJ872" i="1"/>
  <c r="AB864" i="1"/>
  <c r="AB865" i="1"/>
  <c r="AB866" i="1"/>
  <c r="AB867" i="1"/>
  <c r="AB868" i="1"/>
  <c r="AB869" i="1"/>
  <c r="AB870" i="1"/>
  <c r="AB871" i="1"/>
  <c r="AK865" i="1"/>
  <c r="AK866" i="1"/>
  <c r="AK867" i="1"/>
  <c r="AK868" i="1"/>
  <c r="AK869" i="1"/>
  <c r="AK870" i="1"/>
  <c r="AK871" i="1"/>
  <c r="AK864" i="1"/>
  <c r="AL864" i="1" s="1"/>
  <c r="AJ865" i="1"/>
  <c r="AJ866" i="1"/>
  <c r="AJ867" i="1"/>
  <c r="AJ868" i="1"/>
  <c r="AJ869" i="1"/>
  <c r="AJ870" i="1"/>
  <c r="AJ871" i="1"/>
  <c r="AJ864" i="1"/>
  <c r="AB859" i="1"/>
  <c r="AB860" i="1"/>
  <c r="AB861" i="1"/>
  <c r="AB862" i="1"/>
  <c r="AB863" i="1"/>
  <c r="AB858" i="1"/>
  <c r="AK859" i="1"/>
  <c r="AK860" i="1"/>
  <c r="AK861" i="1"/>
  <c r="AK862" i="1"/>
  <c r="AK863" i="1"/>
  <c r="AK858" i="1"/>
  <c r="AL858" i="1" s="1"/>
  <c r="AJ859" i="1"/>
  <c r="AJ860" i="1"/>
  <c r="AJ861" i="1"/>
  <c r="AJ862" i="1"/>
  <c r="AJ863" i="1"/>
  <c r="AJ858" i="1"/>
  <c r="AB849" i="1"/>
  <c r="AB850" i="1"/>
  <c r="AB851" i="1"/>
  <c r="AB852" i="1"/>
  <c r="AB853" i="1"/>
  <c r="AB854" i="1"/>
  <c r="AB855" i="1"/>
  <c r="AB856" i="1"/>
  <c r="AB857" i="1"/>
  <c r="AG852" i="1"/>
  <c r="AG853" i="1"/>
  <c r="AG854" i="1"/>
  <c r="AG855" i="1"/>
  <c r="AG856" i="1"/>
  <c r="AG857" i="1"/>
  <c r="AG851" i="1"/>
  <c r="AK852" i="1"/>
  <c r="AK853" i="1"/>
  <c r="AK854" i="1"/>
  <c r="AK855" i="1"/>
  <c r="AK856" i="1"/>
  <c r="AK857" i="1"/>
  <c r="AK851" i="1"/>
  <c r="AJ852" i="1"/>
  <c r="AJ853" i="1"/>
  <c r="AJ854" i="1"/>
  <c r="AJ855" i="1"/>
  <c r="AJ856" i="1"/>
  <c r="AJ857" i="1"/>
  <c r="AJ851" i="1"/>
  <c r="AB843" i="1"/>
  <c r="AB844" i="1"/>
  <c r="AB845" i="1"/>
  <c r="AB846" i="1"/>
  <c r="AB847" i="1"/>
  <c r="AB848" i="1"/>
  <c r="AB842" i="1"/>
  <c r="AK845" i="1"/>
  <c r="AK846" i="1"/>
  <c r="AK847" i="1"/>
  <c r="AK848" i="1"/>
  <c r="AK844" i="1"/>
  <c r="AL844" i="1" s="1"/>
  <c r="AG845" i="1"/>
  <c r="AG846" i="1"/>
  <c r="AG847" i="1"/>
  <c r="AG848" i="1"/>
  <c r="AG844" i="1"/>
  <c r="AJ845" i="1"/>
  <c r="AJ846" i="1"/>
  <c r="AJ847" i="1"/>
  <c r="AJ848" i="1"/>
  <c r="AJ844" i="1"/>
  <c r="AB838" i="1"/>
  <c r="AB839" i="1"/>
  <c r="AB840" i="1"/>
  <c r="AB841" i="1"/>
  <c r="AG839" i="1"/>
  <c r="AG840" i="1"/>
  <c r="AG841" i="1"/>
  <c r="AG838" i="1"/>
  <c r="AI839" i="1"/>
  <c r="AI840" i="1"/>
  <c r="AI841" i="1"/>
  <c r="AI838" i="1"/>
  <c r="AG835" i="1"/>
  <c r="AG836" i="1"/>
  <c r="AG837" i="1"/>
  <c r="AG834" i="1"/>
  <c r="AB835" i="1"/>
  <c r="AB836" i="1"/>
  <c r="AB837" i="1"/>
  <c r="AB834" i="1"/>
  <c r="AI835" i="1"/>
  <c r="AI836" i="1"/>
  <c r="AI837" i="1"/>
  <c r="AK837" i="1" s="1"/>
  <c r="AI834" i="1"/>
  <c r="AJ834" i="1" s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21" i="1"/>
  <c r="AL821" i="1" s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21" i="1"/>
  <c r="AB814" i="1"/>
  <c r="AB815" i="1"/>
  <c r="AB816" i="1"/>
  <c r="AB817" i="1"/>
  <c r="AB818" i="1"/>
  <c r="AB819" i="1"/>
  <c r="AB820" i="1"/>
  <c r="AK815" i="1"/>
  <c r="AK816" i="1"/>
  <c r="AK817" i="1"/>
  <c r="AK818" i="1"/>
  <c r="AK819" i="1"/>
  <c r="AK820" i="1"/>
  <c r="AK814" i="1"/>
  <c r="AL814" i="1" s="1"/>
  <c r="AJ815" i="1"/>
  <c r="AJ816" i="1"/>
  <c r="AJ817" i="1"/>
  <c r="AJ818" i="1"/>
  <c r="AJ819" i="1"/>
  <c r="AJ820" i="1"/>
  <c r="AJ814" i="1"/>
  <c r="AB807" i="1"/>
  <c r="AB808" i="1"/>
  <c r="AB809" i="1"/>
  <c r="AB810" i="1"/>
  <c r="AB811" i="1"/>
  <c r="AB812" i="1"/>
  <c r="AB813" i="1"/>
  <c r="AK808" i="1"/>
  <c r="AK809" i="1"/>
  <c r="AK810" i="1"/>
  <c r="AK811" i="1"/>
  <c r="AK812" i="1"/>
  <c r="AK813" i="1"/>
  <c r="AK807" i="1"/>
  <c r="AJ808" i="1"/>
  <c r="AJ809" i="1"/>
  <c r="AJ810" i="1"/>
  <c r="AJ811" i="1"/>
  <c r="AJ812" i="1"/>
  <c r="AJ813" i="1"/>
  <c r="AJ807" i="1"/>
  <c r="AB800" i="1"/>
  <c r="AB801" i="1"/>
  <c r="AB802" i="1"/>
  <c r="AB803" i="1"/>
  <c r="AB804" i="1"/>
  <c r="AB805" i="1"/>
  <c r="AB806" i="1"/>
  <c r="AK801" i="1"/>
  <c r="AK802" i="1"/>
  <c r="AK803" i="1"/>
  <c r="AK804" i="1"/>
  <c r="AK805" i="1"/>
  <c r="AK806" i="1"/>
  <c r="AK800" i="1"/>
  <c r="AJ801" i="1"/>
  <c r="AJ802" i="1"/>
  <c r="AJ803" i="1"/>
  <c r="AJ804" i="1"/>
  <c r="AJ805" i="1"/>
  <c r="AJ806" i="1"/>
  <c r="AJ800" i="1"/>
  <c r="AB796" i="1"/>
  <c r="AB797" i="1"/>
  <c r="AB798" i="1"/>
  <c r="AB799" i="1"/>
  <c r="AB795" i="1"/>
  <c r="AL799" i="1"/>
  <c r="AL798" i="1"/>
  <c r="AL797" i="1"/>
  <c r="AL796" i="1"/>
  <c r="AL795" i="1"/>
  <c r="AJ796" i="1"/>
  <c r="AJ797" i="1"/>
  <c r="AJ798" i="1"/>
  <c r="AJ799" i="1"/>
  <c r="AJ795" i="1"/>
  <c r="AG270" i="1"/>
  <c r="AG271" i="1"/>
  <c r="AG272" i="1"/>
  <c r="AG273" i="1"/>
  <c r="AG269" i="1"/>
  <c r="AJ270" i="1"/>
  <c r="AJ271" i="1"/>
  <c r="AJ272" i="1"/>
  <c r="AJ273" i="1"/>
  <c r="AJ269" i="1"/>
  <c r="AJ181" i="1"/>
  <c r="AJ180" i="1"/>
  <c r="AJ179" i="1"/>
  <c r="AJ178" i="1"/>
  <c r="AJ177" i="1"/>
  <c r="AJ176" i="1"/>
  <c r="AJ175" i="1"/>
  <c r="AJ174" i="1"/>
  <c r="AJ173" i="1"/>
  <c r="AJ172" i="1"/>
  <c r="AJ169" i="1"/>
  <c r="AJ168" i="1"/>
  <c r="AJ167" i="1"/>
  <c r="AJ166" i="1"/>
  <c r="AJ165" i="1"/>
  <c r="AJ164" i="1"/>
  <c r="AJ163" i="1"/>
  <c r="AJ162" i="1"/>
  <c r="AB789" i="1"/>
  <c r="AB790" i="1"/>
  <c r="AB791" i="1"/>
  <c r="AB792" i="1"/>
  <c r="AB793" i="1"/>
  <c r="AB794" i="1"/>
  <c r="AK790" i="1"/>
  <c r="AK791" i="1"/>
  <c r="AK792" i="1"/>
  <c r="AK793" i="1"/>
  <c r="AK794" i="1"/>
  <c r="AK789" i="1"/>
  <c r="AL789" i="1" s="1"/>
  <c r="AJ790" i="1"/>
  <c r="AJ791" i="1"/>
  <c r="AJ792" i="1"/>
  <c r="AJ793" i="1"/>
  <c r="AJ794" i="1"/>
  <c r="AJ789" i="1"/>
  <c r="AB783" i="1"/>
  <c r="AB784" i="1"/>
  <c r="AB785" i="1"/>
  <c r="AB786" i="1"/>
  <c r="AB787" i="1"/>
  <c r="AB788" i="1"/>
  <c r="AK784" i="1"/>
  <c r="AK785" i="1"/>
  <c r="AK786" i="1"/>
  <c r="AK787" i="1"/>
  <c r="AK788" i="1"/>
  <c r="AK783" i="1"/>
  <c r="AJ784" i="1"/>
  <c r="AJ785" i="1"/>
  <c r="AJ786" i="1"/>
  <c r="AJ787" i="1"/>
  <c r="AJ788" i="1"/>
  <c r="AJ783" i="1"/>
  <c r="AB778" i="1"/>
  <c r="AB779" i="1"/>
  <c r="AB780" i="1"/>
  <c r="AB781" i="1"/>
  <c r="AB782" i="1"/>
  <c r="AB777" i="1"/>
  <c r="AK778" i="1"/>
  <c r="AK779" i="1"/>
  <c r="AK780" i="1"/>
  <c r="AK781" i="1"/>
  <c r="AK782" i="1"/>
  <c r="AK777" i="1"/>
  <c r="AL777" i="1" s="1"/>
  <c r="AJ778" i="1"/>
  <c r="AJ779" i="1"/>
  <c r="AJ780" i="1"/>
  <c r="AJ781" i="1"/>
  <c r="AJ782" i="1"/>
  <c r="AJ777" i="1"/>
  <c r="AB771" i="1"/>
  <c r="AB772" i="1"/>
  <c r="AB773" i="1"/>
  <c r="AB774" i="1"/>
  <c r="AB775" i="1"/>
  <c r="AB776" i="1"/>
  <c r="AB770" i="1"/>
  <c r="AB769" i="1"/>
  <c r="AG776" i="1"/>
  <c r="AG775" i="1"/>
  <c r="AG774" i="1"/>
  <c r="AG773" i="1"/>
  <c r="AG772" i="1"/>
  <c r="AG771" i="1"/>
  <c r="AG770" i="1"/>
  <c r="AI776" i="1"/>
  <c r="AI775" i="1"/>
  <c r="AI774" i="1"/>
  <c r="AI773" i="1"/>
  <c r="AI772" i="1"/>
  <c r="AI771" i="1"/>
  <c r="AI770" i="1"/>
  <c r="AJ770" i="1" s="1"/>
  <c r="AB766" i="1"/>
  <c r="AB767" i="1"/>
  <c r="AB768" i="1"/>
  <c r="AI769" i="1"/>
  <c r="AI768" i="1"/>
  <c r="AI767" i="1"/>
  <c r="AI766" i="1"/>
  <c r="AB765" i="1"/>
  <c r="AB764" i="1"/>
  <c r="AB763" i="1"/>
  <c r="AI764" i="1"/>
  <c r="AI765" i="1"/>
  <c r="AK765" i="1" s="1"/>
  <c r="AI763" i="1"/>
  <c r="AK762" i="1"/>
  <c r="AK761" i="1"/>
  <c r="AK760" i="1"/>
  <c r="AK759" i="1"/>
  <c r="AK758" i="1"/>
  <c r="AL758" i="1" s="1"/>
  <c r="AJ762" i="1"/>
  <c r="AJ761" i="1"/>
  <c r="AJ760" i="1"/>
  <c r="AJ759" i="1"/>
  <c r="AJ758" i="1"/>
  <c r="AG762" i="1"/>
  <c r="AG761" i="1"/>
  <c r="AG760" i="1"/>
  <c r="AG759" i="1"/>
  <c r="AG758" i="1"/>
  <c r="AK757" i="1"/>
  <c r="AK756" i="1"/>
  <c r="AK755" i="1"/>
  <c r="AK754" i="1"/>
  <c r="AK753" i="1"/>
  <c r="AL753" i="1" s="1"/>
  <c r="AJ757" i="1"/>
  <c r="AJ756" i="1"/>
  <c r="AJ755" i="1"/>
  <c r="AJ754" i="1"/>
  <c r="AJ753" i="1"/>
  <c r="AG757" i="1"/>
  <c r="AG756" i="1"/>
  <c r="AG755" i="1"/>
  <c r="AG754" i="1"/>
  <c r="AG753" i="1"/>
  <c r="AG752" i="1"/>
  <c r="AG751" i="1"/>
  <c r="AG750" i="1"/>
  <c r="AG749" i="1"/>
  <c r="AG748" i="1"/>
  <c r="AK752" i="1"/>
  <c r="AK751" i="1"/>
  <c r="AK750" i="1"/>
  <c r="AK749" i="1"/>
  <c r="AK748" i="1"/>
  <c r="AL748" i="1" s="1"/>
  <c r="AJ752" i="1"/>
  <c r="AJ751" i="1"/>
  <c r="AJ750" i="1"/>
  <c r="AJ749" i="1"/>
  <c r="AJ748" i="1"/>
  <c r="AK747" i="1"/>
  <c r="AK746" i="1"/>
  <c r="AK745" i="1"/>
  <c r="AL745" i="1" s="1"/>
  <c r="AJ747" i="1"/>
  <c r="AJ746" i="1"/>
  <c r="AJ745" i="1"/>
  <c r="AK744" i="1"/>
  <c r="AK743" i="1"/>
  <c r="AK742" i="1"/>
  <c r="AJ744" i="1"/>
  <c r="AJ743" i="1"/>
  <c r="AJ742" i="1"/>
  <c r="AK741" i="1"/>
  <c r="AK740" i="1"/>
  <c r="AK739" i="1"/>
  <c r="AJ740" i="1"/>
  <c r="AJ741" i="1"/>
  <c r="AJ739" i="1"/>
  <c r="AK737" i="1"/>
  <c r="AK738" i="1"/>
  <c r="AK736" i="1"/>
  <c r="AL736" i="1" s="1"/>
  <c r="AJ737" i="1"/>
  <c r="AJ738" i="1"/>
  <c r="AJ736" i="1"/>
  <c r="AG729" i="1"/>
  <c r="AG730" i="1"/>
  <c r="AG731" i="1"/>
  <c r="AG732" i="1"/>
  <c r="AG733" i="1"/>
  <c r="AG734" i="1"/>
  <c r="AG735" i="1"/>
  <c r="AG728" i="1"/>
  <c r="AK729" i="1"/>
  <c r="AK730" i="1"/>
  <c r="AK731" i="1"/>
  <c r="AK732" i="1"/>
  <c r="AK733" i="1"/>
  <c r="AK734" i="1"/>
  <c r="AK735" i="1"/>
  <c r="AK728" i="1"/>
  <c r="AL728" i="1" s="1"/>
  <c r="AJ729" i="1"/>
  <c r="AJ730" i="1"/>
  <c r="AJ731" i="1"/>
  <c r="AJ732" i="1"/>
  <c r="AJ733" i="1"/>
  <c r="AJ734" i="1"/>
  <c r="AJ735" i="1"/>
  <c r="AJ728" i="1"/>
  <c r="AG721" i="1"/>
  <c r="AG722" i="1"/>
  <c r="AG723" i="1"/>
  <c r="AG724" i="1"/>
  <c r="AG725" i="1"/>
  <c r="AG726" i="1"/>
  <c r="AG727" i="1"/>
  <c r="AG720" i="1"/>
  <c r="AK721" i="1"/>
  <c r="AK722" i="1"/>
  <c r="AK723" i="1"/>
  <c r="AK724" i="1"/>
  <c r="AK725" i="1"/>
  <c r="AK726" i="1"/>
  <c r="AK727" i="1"/>
  <c r="AK720" i="1"/>
  <c r="AL720" i="1" s="1"/>
  <c r="AJ721" i="1"/>
  <c r="AJ722" i="1"/>
  <c r="AJ723" i="1"/>
  <c r="AJ724" i="1"/>
  <c r="AJ725" i="1"/>
  <c r="AJ726" i="1"/>
  <c r="AJ727" i="1"/>
  <c r="AJ720" i="1"/>
  <c r="AG713" i="1"/>
  <c r="AG714" i="1"/>
  <c r="AG715" i="1"/>
  <c r="AG716" i="1"/>
  <c r="AG717" i="1"/>
  <c r="AG718" i="1"/>
  <c r="AG719" i="1"/>
  <c r="AG712" i="1"/>
  <c r="AK713" i="1"/>
  <c r="AK714" i="1"/>
  <c r="AK715" i="1"/>
  <c r="AK716" i="1"/>
  <c r="AK717" i="1"/>
  <c r="AK718" i="1"/>
  <c r="AK719" i="1"/>
  <c r="AK712" i="1"/>
  <c r="AL712" i="1" s="1"/>
  <c r="AJ713" i="1"/>
  <c r="AJ714" i="1"/>
  <c r="AJ715" i="1"/>
  <c r="AJ716" i="1"/>
  <c r="AJ717" i="1"/>
  <c r="AJ718" i="1"/>
  <c r="AJ719" i="1"/>
  <c r="AJ712" i="1"/>
  <c r="AB2" i="1"/>
  <c r="AJ2" i="1"/>
  <c r="AJ3" i="1"/>
  <c r="AB707" i="1"/>
  <c r="AB708" i="1"/>
  <c r="AB709" i="1"/>
  <c r="AB710" i="1"/>
  <c r="AB711" i="1"/>
  <c r="AK708" i="1"/>
  <c r="AK709" i="1"/>
  <c r="AK710" i="1"/>
  <c r="AK711" i="1"/>
  <c r="AK707" i="1"/>
  <c r="AL707" i="1" s="1"/>
  <c r="AJ708" i="1"/>
  <c r="AJ709" i="1"/>
  <c r="AJ710" i="1"/>
  <c r="AJ711" i="1"/>
  <c r="AJ707" i="1"/>
  <c r="AG711" i="1"/>
  <c r="AG710" i="1"/>
  <c r="AG709" i="1"/>
  <c r="AG708" i="1"/>
  <c r="AG707" i="1"/>
  <c r="AB702" i="1"/>
  <c r="AB703" i="1"/>
  <c r="AB704" i="1"/>
  <c r="AB705" i="1"/>
  <c r="AB706" i="1"/>
  <c r="AK703" i="1"/>
  <c r="AK704" i="1"/>
  <c r="AK705" i="1"/>
  <c r="AK706" i="1"/>
  <c r="AK702" i="1"/>
  <c r="AL702" i="1" s="1"/>
  <c r="AJ703" i="1"/>
  <c r="AJ704" i="1"/>
  <c r="AJ705" i="1"/>
  <c r="AJ706" i="1"/>
  <c r="AJ702" i="1"/>
  <c r="AG703" i="1"/>
  <c r="AG704" i="1"/>
  <c r="AG705" i="1"/>
  <c r="AG706" i="1"/>
  <c r="AG702" i="1"/>
  <c r="AB696" i="1"/>
  <c r="AB697" i="1"/>
  <c r="AB698" i="1"/>
  <c r="AB699" i="1"/>
  <c r="AB700" i="1"/>
  <c r="AB701" i="1"/>
  <c r="AK698" i="1"/>
  <c r="AK699" i="1"/>
  <c r="AK700" i="1"/>
  <c r="AK701" i="1"/>
  <c r="AK697" i="1"/>
  <c r="AJ698" i="1"/>
  <c r="AJ699" i="1"/>
  <c r="AJ700" i="1"/>
  <c r="AJ701" i="1"/>
  <c r="AJ697" i="1"/>
  <c r="AG698" i="1"/>
  <c r="AG699" i="1"/>
  <c r="AG700" i="1"/>
  <c r="AG701" i="1"/>
  <c r="AG697" i="1"/>
  <c r="AB691" i="1"/>
  <c r="AB692" i="1"/>
  <c r="AB693" i="1"/>
  <c r="AB694" i="1"/>
  <c r="AB695" i="1"/>
  <c r="AB690" i="1"/>
  <c r="AK691" i="1"/>
  <c r="AK692" i="1"/>
  <c r="AK693" i="1"/>
  <c r="AK694" i="1"/>
  <c r="AK695" i="1"/>
  <c r="AK690" i="1"/>
  <c r="AJ691" i="1"/>
  <c r="AJ692" i="1"/>
  <c r="AJ693" i="1"/>
  <c r="AJ694" i="1"/>
  <c r="AJ695" i="1"/>
  <c r="AJ690" i="1"/>
  <c r="AG691" i="1"/>
  <c r="AG692" i="1"/>
  <c r="AG693" i="1"/>
  <c r="AG694" i="1"/>
  <c r="AG695" i="1"/>
  <c r="AG690" i="1"/>
  <c r="AB685" i="1"/>
  <c r="AB686" i="1"/>
  <c r="AB687" i="1"/>
  <c r="AB688" i="1"/>
  <c r="AB689" i="1"/>
  <c r="AB684" i="1"/>
  <c r="AG687" i="1"/>
  <c r="AG688" i="1"/>
  <c r="AG689" i="1"/>
  <c r="AG686" i="1"/>
  <c r="AI685" i="1"/>
  <c r="AI686" i="1"/>
  <c r="AI687" i="1"/>
  <c r="AI688" i="1"/>
  <c r="AI689" i="1"/>
  <c r="AK689" i="1" s="1"/>
  <c r="AI684" i="1"/>
  <c r="AB678" i="1"/>
  <c r="AB679" i="1"/>
  <c r="AB680" i="1"/>
  <c r="AB681" i="1"/>
  <c r="AB682" i="1"/>
  <c r="AB683" i="1"/>
  <c r="AB677" i="1"/>
  <c r="AG680" i="1"/>
  <c r="AG681" i="1"/>
  <c r="AG682" i="1"/>
  <c r="AG683" i="1"/>
  <c r="AG679" i="1"/>
  <c r="AI678" i="1"/>
  <c r="AI679" i="1"/>
  <c r="AI680" i="1"/>
  <c r="AI681" i="1"/>
  <c r="AI682" i="1"/>
  <c r="AI683" i="1"/>
  <c r="AI67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68" i="1"/>
  <c r="AB269" i="1"/>
  <c r="AB270" i="1"/>
  <c r="AB271" i="1"/>
  <c r="AB272" i="1"/>
  <c r="AB273" i="1"/>
  <c r="AB286" i="1"/>
  <c r="AB287" i="1"/>
  <c r="AB288" i="1"/>
  <c r="AB289" i="1"/>
  <c r="AB290" i="1"/>
  <c r="AB291" i="1"/>
  <c r="AB292" i="1"/>
  <c r="AB306" i="1"/>
  <c r="AB307" i="1"/>
  <c r="AB308" i="1"/>
  <c r="AB309" i="1"/>
  <c r="AB310" i="1"/>
  <c r="AB311" i="1"/>
  <c r="AB312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3" i="1"/>
  <c r="AK675" i="1"/>
  <c r="AK676" i="1"/>
  <c r="AK674" i="1"/>
  <c r="AL674" i="1" s="1"/>
  <c r="AJ675" i="1"/>
  <c r="AJ676" i="1"/>
  <c r="AJ674" i="1"/>
  <c r="AK672" i="1"/>
  <c r="AK673" i="1"/>
  <c r="AK671" i="1"/>
  <c r="AL671" i="1" s="1"/>
  <c r="AJ672" i="1"/>
  <c r="AJ673" i="1"/>
  <c r="AJ671" i="1"/>
  <c r="AJ669" i="1"/>
  <c r="AJ670" i="1"/>
  <c r="AJ668" i="1"/>
  <c r="AK669" i="1"/>
  <c r="AK670" i="1"/>
  <c r="AK668" i="1"/>
  <c r="AL668" i="1" s="1"/>
  <c r="AK661" i="1"/>
  <c r="AK662" i="1"/>
  <c r="AK663" i="1"/>
  <c r="AK664" i="1"/>
  <c r="AK665" i="1"/>
  <c r="AK666" i="1"/>
  <c r="AK667" i="1"/>
  <c r="AK660" i="1"/>
  <c r="AL660" i="1" s="1"/>
  <c r="AJ654" i="1"/>
  <c r="AJ655" i="1"/>
  <c r="AJ656" i="1"/>
  <c r="AJ657" i="1"/>
  <c r="AJ658" i="1"/>
  <c r="AJ659" i="1"/>
  <c r="AJ653" i="1"/>
  <c r="AJ661" i="1"/>
  <c r="AJ662" i="1"/>
  <c r="AJ663" i="1"/>
  <c r="AJ664" i="1"/>
  <c r="AJ665" i="1"/>
  <c r="AJ666" i="1"/>
  <c r="AJ667" i="1"/>
  <c r="AJ660" i="1"/>
  <c r="AK654" i="1"/>
  <c r="AK655" i="1"/>
  <c r="AK656" i="1"/>
  <c r="AK657" i="1"/>
  <c r="AK658" i="1"/>
  <c r="AK659" i="1"/>
  <c r="AK653" i="1"/>
  <c r="AL653" i="1" s="1"/>
  <c r="AK645" i="1"/>
  <c r="AK646" i="1"/>
  <c r="AK647" i="1"/>
  <c r="AK648" i="1"/>
  <c r="AK649" i="1"/>
  <c r="AK650" i="1"/>
  <c r="AK651" i="1"/>
  <c r="AK652" i="1"/>
  <c r="AK644" i="1"/>
  <c r="AL644" i="1" s="1"/>
  <c r="AJ645" i="1"/>
  <c r="AJ646" i="1"/>
  <c r="AJ647" i="1"/>
  <c r="AJ648" i="1"/>
  <c r="AJ649" i="1"/>
  <c r="AJ650" i="1"/>
  <c r="AJ651" i="1"/>
  <c r="AJ652" i="1"/>
  <c r="AJ644" i="1"/>
  <c r="AK634" i="1"/>
  <c r="AK635" i="1"/>
  <c r="AK636" i="1"/>
  <c r="AK637" i="1"/>
  <c r="AK638" i="1"/>
  <c r="AK639" i="1"/>
  <c r="AK640" i="1"/>
  <c r="AK641" i="1"/>
  <c r="AK642" i="1"/>
  <c r="AK643" i="1"/>
  <c r="AK633" i="1"/>
  <c r="AL633" i="1" s="1"/>
  <c r="AJ634" i="1"/>
  <c r="AJ635" i="1"/>
  <c r="AJ636" i="1"/>
  <c r="AJ637" i="1"/>
  <c r="AJ638" i="1"/>
  <c r="AJ639" i="1"/>
  <c r="AJ640" i="1"/>
  <c r="AJ641" i="1"/>
  <c r="AJ642" i="1"/>
  <c r="AJ643" i="1"/>
  <c r="AJ633" i="1"/>
  <c r="AK631" i="1"/>
  <c r="AK632" i="1"/>
  <c r="AK630" i="1"/>
  <c r="AL630" i="1" s="1"/>
  <c r="AJ632" i="1"/>
  <c r="AJ631" i="1"/>
  <c r="AJ630" i="1"/>
  <c r="AG632" i="1"/>
  <c r="AG631" i="1"/>
  <c r="AG630" i="1"/>
  <c r="AK628" i="1"/>
  <c r="AK629" i="1"/>
  <c r="AK627" i="1"/>
  <c r="AL627" i="1" s="1"/>
  <c r="AJ629" i="1"/>
  <c r="AJ628" i="1"/>
  <c r="AJ627" i="1"/>
  <c r="AG628" i="1"/>
  <c r="AG629" i="1"/>
  <c r="AG627" i="1"/>
  <c r="AK617" i="1"/>
  <c r="AK618" i="1"/>
  <c r="AK619" i="1"/>
  <c r="AK620" i="1"/>
  <c r="AK621" i="1"/>
  <c r="AK622" i="1"/>
  <c r="AK623" i="1"/>
  <c r="AK624" i="1"/>
  <c r="AK625" i="1"/>
  <c r="AK626" i="1"/>
  <c r="AK616" i="1"/>
  <c r="AJ617" i="1"/>
  <c r="AJ618" i="1"/>
  <c r="AJ619" i="1"/>
  <c r="AJ620" i="1"/>
  <c r="AJ621" i="1"/>
  <c r="AJ622" i="1"/>
  <c r="AJ623" i="1"/>
  <c r="AJ624" i="1"/>
  <c r="AJ625" i="1"/>
  <c r="AJ626" i="1"/>
  <c r="AJ616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02" i="1"/>
  <c r="AJ1219" i="1" l="1"/>
  <c r="AJ1217" i="1"/>
  <c r="AK1218" i="1"/>
  <c r="AK1216" i="1"/>
  <c r="AK1215" i="1"/>
  <c r="AL1215" i="1" s="1"/>
  <c r="AJ1218" i="1"/>
  <c r="AK1217" i="1"/>
  <c r="AJ1215" i="1"/>
  <c r="AJ1216" i="1"/>
  <c r="AK1219" i="1"/>
  <c r="AJ1303" i="1"/>
  <c r="AK1303" i="1"/>
  <c r="AJ1302" i="1"/>
  <c r="AJ1304" i="1"/>
  <c r="AK1301" i="1"/>
  <c r="AL1301" i="1" s="1"/>
  <c r="AK1302" i="1"/>
  <c r="AK1304" i="1"/>
  <c r="AJ1301" i="1"/>
  <c r="AF377" i="1"/>
  <c r="AF376" i="1"/>
  <c r="AL1670" i="1"/>
  <c r="AL1682" i="1"/>
  <c r="AL1679" i="1"/>
  <c r="AL1688" i="1"/>
  <c r="AL1692" i="1"/>
  <c r="AL1639" i="1"/>
  <c r="AL1672" i="1"/>
  <c r="AL1662" i="1"/>
  <c r="AL1666" i="1"/>
  <c r="AL1663" i="1"/>
  <c r="AL1667" i="1"/>
  <c r="AL1664" i="1"/>
  <c r="AL1624" i="1"/>
  <c r="AL1656" i="1"/>
  <c r="AL1687" i="1"/>
  <c r="AL1628" i="1"/>
  <c r="AL1640" i="1"/>
  <c r="AL1674" i="1"/>
  <c r="AL1675" i="1"/>
  <c r="AL1622" i="1"/>
  <c r="AL1654" i="1"/>
  <c r="AL1671" i="1"/>
  <c r="AL1676" i="1"/>
  <c r="AL1690" i="1"/>
  <c r="AL1650" i="1"/>
  <c r="AL1668" i="1"/>
  <c r="AL1678" i="1"/>
  <c r="AL1658" i="1"/>
  <c r="AL1647" i="1"/>
  <c r="AL1659" i="1"/>
  <c r="AL1683" i="1"/>
  <c r="AL1634" i="1"/>
  <c r="AL1660" i="1"/>
  <c r="AL1680" i="1"/>
  <c r="AL1684" i="1"/>
  <c r="AL1686" i="1"/>
  <c r="AL1652" i="1"/>
  <c r="AL1635" i="1"/>
  <c r="AL1691" i="1"/>
  <c r="AL1631" i="1"/>
  <c r="AL1632" i="1"/>
  <c r="AL1655" i="1"/>
  <c r="AL1619" i="1"/>
  <c r="AL1685" i="1"/>
  <c r="AL1623" i="1"/>
  <c r="AL1630" i="1"/>
  <c r="AL1636" i="1"/>
  <c r="AL1643" i="1"/>
  <c r="AL1626" i="1"/>
  <c r="AL1627" i="1"/>
  <c r="AL1651" i="1"/>
  <c r="AL1610" i="1"/>
  <c r="AL1638" i="1"/>
  <c r="AL1642" i="1"/>
  <c r="AL1646" i="1"/>
  <c r="AL1618" i="1"/>
  <c r="AL1644" i="1"/>
  <c r="AL1648" i="1"/>
  <c r="AL1614" i="1"/>
  <c r="AL1637" i="1"/>
  <c r="AL1615" i="1"/>
  <c r="AL1649" i="1"/>
  <c r="AL1616" i="1"/>
  <c r="AL1620" i="1"/>
  <c r="AL1617" i="1"/>
  <c r="AL1611" i="1"/>
  <c r="AL1612" i="1"/>
  <c r="AL1625" i="1"/>
  <c r="AL1604" i="1"/>
  <c r="AL1608" i="1"/>
  <c r="AL1605" i="1"/>
  <c r="AL1606" i="1"/>
  <c r="AL1607" i="1"/>
  <c r="AL1602" i="1"/>
  <c r="AL1601" i="1"/>
  <c r="AL1603" i="1"/>
  <c r="AL1600" i="1"/>
  <c r="AL1599" i="1"/>
  <c r="AL1598" i="1"/>
  <c r="AL1570" i="1"/>
  <c r="AL1590" i="1"/>
  <c r="AL1584" i="1"/>
  <c r="AL1593" i="1"/>
  <c r="AL1504" i="1"/>
  <c r="AL1583" i="1"/>
  <c r="AL1558" i="1"/>
  <c r="AL1559" i="1"/>
  <c r="AL1575" i="1"/>
  <c r="AL1561" i="1"/>
  <c r="AL1573" i="1"/>
  <c r="AL1588" i="1"/>
  <c r="AK1513" i="1"/>
  <c r="AL1513" i="1" s="1"/>
  <c r="AL1586" i="1"/>
  <c r="AL1589" i="1"/>
  <c r="AL1594" i="1"/>
  <c r="AL1595" i="1"/>
  <c r="AL1596" i="1"/>
  <c r="AL1571" i="1"/>
  <c r="AL1581" i="1"/>
  <c r="AL1563" i="1"/>
  <c r="AL1578" i="1"/>
  <c r="AL1579" i="1"/>
  <c r="AL1585" i="1"/>
  <c r="AL1591" i="1"/>
  <c r="AL1503" i="1"/>
  <c r="AL1566" i="1"/>
  <c r="AL1569" i="1"/>
  <c r="AL1556" i="1"/>
  <c r="AL1568" i="1"/>
  <c r="AL1564" i="1"/>
  <c r="AL1580" i="1"/>
  <c r="AL1576" i="1"/>
  <c r="AL1574" i="1"/>
  <c r="AL1560" i="1"/>
  <c r="AL1527" i="1"/>
  <c r="AL1552" i="1"/>
  <c r="AL1526" i="1"/>
  <c r="AL1554" i="1"/>
  <c r="AL1555" i="1"/>
  <c r="AL1565" i="1"/>
  <c r="AL1508" i="1"/>
  <c r="AL1509" i="1"/>
  <c r="AL1510" i="1"/>
  <c r="AL1529" i="1"/>
  <c r="AL1523" i="1"/>
  <c r="AL1528" i="1"/>
  <c r="AL1553" i="1"/>
  <c r="AL1551" i="1"/>
  <c r="AL1505" i="1"/>
  <c r="AL1532" i="1"/>
  <c r="AL1534" i="1"/>
  <c r="AL1535" i="1"/>
  <c r="AK1512" i="1"/>
  <c r="AL1512" i="1" s="1"/>
  <c r="AL1506" i="1"/>
  <c r="AL1521" i="1"/>
  <c r="AL1525" i="1"/>
  <c r="AK1516" i="1"/>
  <c r="AK1515" i="1"/>
  <c r="AK1514" i="1"/>
  <c r="AL1494" i="1"/>
  <c r="AL1511" i="1"/>
  <c r="AL1488" i="1"/>
  <c r="AL1520" i="1"/>
  <c r="AL1489" i="1"/>
  <c r="AL1531" i="1"/>
  <c r="AL1490" i="1"/>
  <c r="AL1533" i="1"/>
  <c r="AL1522" i="1"/>
  <c r="AL1483" i="1"/>
  <c r="AL1499" i="1"/>
  <c r="AL1519" i="1"/>
  <c r="AL1498" i="1"/>
  <c r="AL1518" i="1"/>
  <c r="AL1469" i="1"/>
  <c r="AL1473" i="1"/>
  <c r="AL1493" i="1"/>
  <c r="AL1475" i="1"/>
  <c r="AL1491" i="1"/>
  <c r="AL1438" i="1"/>
  <c r="AL1471" i="1"/>
  <c r="AL1486" i="1"/>
  <c r="AL1495" i="1"/>
  <c r="AL1501" i="1"/>
  <c r="AL1496" i="1"/>
  <c r="AL1492" i="1"/>
  <c r="AL1485" i="1"/>
  <c r="AL1468" i="1"/>
  <c r="AL1474" i="1"/>
  <c r="AL1484" i="1"/>
  <c r="AL1500" i="1"/>
  <c r="AL1476" i="1"/>
  <c r="AL1470" i="1"/>
  <c r="AL1467" i="1"/>
  <c r="AL1482" i="1"/>
  <c r="AL1497" i="1"/>
  <c r="AL1419" i="1"/>
  <c r="AL1466" i="1"/>
  <c r="AL1465" i="1"/>
  <c r="AL1462" i="1"/>
  <c r="AL1464" i="1"/>
  <c r="AL1461" i="1"/>
  <c r="AL1463" i="1"/>
  <c r="AL1460" i="1"/>
  <c r="AL1435" i="1"/>
  <c r="AL1445" i="1"/>
  <c r="AL1457" i="1"/>
  <c r="AL1455" i="1"/>
  <c r="AL1458" i="1"/>
  <c r="AL1456" i="1"/>
  <c r="AL1453" i="1"/>
  <c r="AL1454" i="1"/>
  <c r="AL1422" i="1"/>
  <c r="AL1452" i="1"/>
  <c r="AL1421" i="1"/>
  <c r="AL1420" i="1"/>
  <c r="AL1436" i="1"/>
  <c r="AL1444" i="1"/>
  <c r="AL1418" i="1"/>
  <c r="AL1433" i="1"/>
  <c r="AL1432" i="1"/>
  <c r="AL1448" i="1"/>
  <c r="AL1446" i="1"/>
  <c r="AL1450" i="1"/>
  <c r="AL1449" i="1"/>
  <c r="AL1447" i="1"/>
  <c r="AL1431" i="1"/>
  <c r="AL1359" i="1"/>
  <c r="AL1434" i="1"/>
  <c r="AL1443" i="1"/>
  <c r="AL1362" i="1"/>
  <c r="AL1442" i="1"/>
  <c r="AL1441" i="1"/>
  <c r="AL1440" i="1"/>
  <c r="AL1417" i="1"/>
  <c r="AL1439" i="1"/>
  <c r="AL1358" i="1"/>
  <c r="AL1368" i="1"/>
  <c r="AL1360" i="1"/>
  <c r="AL1380" i="1"/>
  <c r="AL1372" i="1"/>
  <c r="AL1365" i="1"/>
  <c r="AL1366" i="1"/>
  <c r="AL1412" i="1"/>
  <c r="AL1413" i="1"/>
  <c r="AL1377" i="1"/>
  <c r="AL1393" i="1"/>
  <c r="AL1385" i="1"/>
  <c r="AL1399" i="1"/>
  <c r="AL1398" i="1"/>
  <c r="AL1390" i="1"/>
  <c r="AL1407" i="1"/>
  <c r="AL1376" i="1"/>
  <c r="AL1375" i="1"/>
  <c r="AL1406" i="1"/>
  <c r="AL1381" i="1"/>
  <c r="AL1373" i="1"/>
  <c r="AL1402" i="1"/>
  <c r="AL1415" i="1"/>
  <c r="AL1374" i="1"/>
  <c r="AL1392" i="1"/>
  <c r="AL1384" i="1"/>
  <c r="AL1400" i="1"/>
  <c r="AL1408" i="1"/>
  <c r="AL1414" i="1"/>
  <c r="AL1424" i="1"/>
  <c r="AL1379" i="1"/>
  <c r="AL1371" i="1"/>
  <c r="AL1389" i="1"/>
  <c r="AL1397" i="1"/>
  <c r="AL1405" i="1"/>
  <c r="AL1411" i="1"/>
  <c r="AL1429" i="1"/>
  <c r="AL1378" i="1"/>
  <c r="AL1388" i="1"/>
  <c r="AL1404" i="1"/>
  <c r="AL1410" i="1"/>
  <c r="AL1428" i="1"/>
  <c r="AL1387" i="1"/>
  <c r="AL1395" i="1"/>
  <c r="AL1403" i="1"/>
  <c r="AL1427" i="1"/>
  <c r="AL1383" i="1"/>
  <c r="AL1386" i="1"/>
  <c r="AL1426" i="1"/>
  <c r="AL1396" i="1"/>
  <c r="AL1425" i="1"/>
  <c r="AL1382" i="1"/>
  <c r="AL1364" i="1"/>
  <c r="AL1409" i="1"/>
  <c r="AL1363" i="1"/>
  <c r="AL1391" i="1"/>
  <c r="AL1369" i="1"/>
  <c r="AL1361" i="1"/>
  <c r="AL1367" i="1"/>
  <c r="AL1319" i="1"/>
  <c r="AL1352" i="1"/>
  <c r="AL1351" i="1"/>
  <c r="AL1339" i="1"/>
  <c r="AL1342" i="1"/>
  <c r="AL1331" i="1"/>
  <c r="AL1320" i="1"/>
  <c r="AL1328" i="1"/>
  <c r="AL1330" i="1"/>
  <c r="AL1348" i="1"/>
  <c r="AL1347" i="1"/>
  <c r="AL1350" i="1"/>
  <c r="AL1346" i="1"/>
  <c r="AL1357" i="1"/>
  <c r="AL1325" i="1"/>
  <c r="AL1332" i="1"/>
  <c r="AL1345" i="1"/>
  <c r="AL1356" i="1"/>
  <c r="AL1344" i="1"/>
  <c r="AL1355" i="1"/>
  <c r="AL1343" i="1"/>
  <c r="AL1354" i="1"/>
  <c r="AL1353" i="1"/>
  <c r="AL1340" i="1"/>
  <c r="AL1338" i="1"/>
  <c r="AL1314" i="1"/>
  <c r="AL1324" i="1"/>
  <c r="AL1334" i="1"/>
  <c r="AL1337" i="1"/>
  <c r="AL1333" i="1"/>
  <c r="AL1312" i="1"/>
  <c r="AL1327" i="1"/>
  <c r="AL1326" i="1"/>
  <c r="AL1336" i="1"/>
  <c r="AL1316" i="1"/>
  <c r="AL1318" i="1"/>
  <c r="AL1329" i="1"/>
  <c r="AL1315" i="1"/>
  <c r="AL1335" i="1"/>
  <c r="AL1313" i="1"/>
  <c r="AL1322" i="1"/>
  <c r="AL1308" i="1"/>
  <c r="AL1307" i="1"/>
  <c r="AL1321" i="1"/>
  <c r="AL1317" i="1"/>
  <c r="AL1306" i="1"/>
  <c r="AL1310" i="1"/>
  <c r="AL1309" i="1"/>
  <c r="AK1251" i="1"/>
  <c r="AK1250" i="1"/>
  <c r="AK1257" i="1"/>
  <c r="AK1267" i="1"/>
  <c r="AJ1289" i="1"/>
  <c r="AJ1291" i="1"/>
  <c r="AJ1297" i="1"/>
  <c r="AJ1237" i="1"/>
  <c r="AK1290" i="1"/>
  <c r="AJ1296" i="1"/>
  <c r="AK1289" i="1"/>
  <c r="AK1295" i="1"/>
  <c r="AJ1292" i="1"/>
  <c r="AJ1295" i="1"/>
  <c r="AJ1247" i="1"/>
  <c r="AK1278" i="1"/>
  <c r="AJ1284" i="1"/>
  <c r="AK1292" i="1"/>
  <c r="AK1297" i="1"/>
  <c r="AK1288" i="1"/>
  <c r="AL1288" i="1" s="1"/>
  <c r="AJ1205" i="1"/>
  <c r="AJ1260" i="1"/>
  <c r="AJ1273" i="1"/>
  <c r="AJ1283" i="1"/>
  <c r="AK1291" i="1"/>
  <c r="AK1296" i="1"/>
  <c r="AJ1230" i="1"/>
  <c r="AJ1259" i="1"/>
  <c r="AJ1288" i="1"/>
  <c r="AJ1298" i="1"/>
  <c r="AJ1290" i="1"/>
  <c r="AK1294" i="1"/>
  <c r="AL1294" i="1" s="1"/>
  <c r="AK1285" i="1"/>
  <c r="AK1272" i="1"/>
  <c r="AK1202" i="1"/>
  <c r="AK1244" i="1"/>
  <c r="AK1271" i="1"/>
  <c r="AJ1187" i="1"/>
  <c r="AK1200" i="1"/>
  <c r="AL1200" i="1" s="1"/>
  <c r="AJ1286" i="1"/>
  <c r="AJ1279" i="1"/>
  <c r="AJ1285" i="1"/>
  <c r="AK1221" i="1"/>
  <c r="AL1221" i="1" s="1"/>
  <c r="AK1282" i="1"/>
  <c r="AL1282" i="1" s="1"/>
  <c r="AJ1233" i="1"/>
  <c r="AK1284" i="1"/>
  <c r="AJ1253" i="1"/>
  <c r="AK1283" i="1"/>
  <c r="AK1237" i="1"/>
  <c r="AJ1252" i="1"/>
  <c r="AK1236" i="1"/>
  <c r="AL1236" i="1" s="1"/>
  <c r="AJ1240" i="1"/>
  <c r="AK1252" i="1"/>
  <c r="AK1256" i="1"/>
  <c r="AL1256" i="1" s="1"/>
  <c r="AJ1267" i="1"/>
  <c r="AK1265" i="1"/>
  <c r="AK1276" i="1"/>
  <c r="AL1276" i="1" s="1"/>
  <c r="AK1260" i="1"/>
  <c r="AJ1212" i="1"/>
  <c r="AK1246" i="1"/>
  <c r="AK1197" i="1"/>
  <c r="AJ1211" i="1"/>
  <c r="AJ1225" i="1"/>
  <c r="AK1245" i="1"/>
  <c r="AJ1266" i="1"/>
  <c r="AK1196" i="1"/>
  <c r="AJ1254" i="1"/>
  <c r="AJ1258" i="1"/>
  <c r="AJ1265" i="1"/>
  <c r="AJ1277" i="1"/>
  <c r="AJ1209" i="1"/>
  <c r="AJ1239" i="1"/>
  <c r="AJ1243" i="1"/>
  <c r="AJ1251" i="1"/>
  <c r="AJ1257" i="1"/>
  <c r="AJ1276" i="1"/>
  <c r="AK1194" i="1"/>
  <c r="AL1194" i="1" s="1"/>
  <c r="AJ1222" i="1"/>
  <c r="AJ1238" i="1"/>
  <c r="AK1247" i="1"/>
  <c r="AK1249" i="1"/>
  <c r="AL1249" i="1" s="1"/>
  <c r="AJ1263" i="1"/>
  <c r="AK1279" i="1"/>
  <c r="AK1225" i="1"/>
  <c r="AK1270" i="1"/>
  <c r="AK1239" i="1"/>
  <c r="AJ1246" i="1"/>
  <c r="AK1201" i="1"/>
  <c r="AJ1221" i="1"/>
  <c r="AK1232" i="1"/>
  <c r="AK1238" i="1"/>
  <c r="AJ1245" i="1"/>
  <c r="AK1243" i="1"/>
  <c r="AJ1250" i="1"/>
  <c r="AK1261" i="1"/>
  <c r="AJ1268" i="1"/>
  <c r="AK1266" i="1"/>
  <c r="AK1273" i="1"/>
  <c r="AK1231" i="1"/>
  <c r="AJ1244" i="1"/>
  <c r="AJ1270" i="1"/>
  <c r="AK1230" i="1"/>
  <c r="AJ1261" i="1"/>
  <c r="AK1259" i="1"/>
  <c r="AK1264" i="1"/>
  <c r="AJ1274" i="1"/>
  <c r="AJ1280" i="1"/>
  <c r="AK1277" i="1"/>
  <c r="AK1186" i="1"/>
  <c r="AL1186" i="1" s="1"/>
  <c r="AJ1195" i="1"/>
  <c r="AJ1210" i="1"/>
  <c r="AJ1226" i="1"/>
  <c r="AJ1229" i="1"/>
  <c r="AJ1236" i="1"/>
  <c r="AK1242" i="1"/>
  <c r="AL1242" i="1" s="1"/>
  <c r="AK1253" i="1"/>
  <c r="AK1258" i="1"/>
  <c r="AJ1264" i="1"/>
  <c r="AJ1272" i="1"/>
  <c r="AJ1278" i="1"/>
  <c r="AJ1194" i="1"/>
  <c r="AJ1204" i="1"/>
  <c r="AJ1208" i="1"/>
  <c r="AJ1224" i="1"/>
  <c r="AK1263" i="1"/>
  <c r="AJ1271" i="1"/>
  <c r="AK1189" i="1"/>
  <c r="AJ1203" i="1"/>
  <c r="AJ1223" i="1"/>
  <c r="AK1195" i="1"/>
  <c r="AJ1202" i="1"/>
  <c r="AJ1232" i="1"/>
  <c r="AJ1188" i="1"/>
  <c r="AJ1201" i="1"/>
  <c r="AK1226" i="1"/>
  <c r="AJ1231" i="1"/>
  <c r="AK1229" i="1"/>
  <c r="AJ1186" i="1"/>
  <c r="AJ1198" i="1"/>
  <c r="AK1205" i="1"/>
  <c r="AK1224" i="1"/>
  <c r="AJ1189" i="1"/>
  <c r="AJ1197" i="1"/>
  <c r="AK1204" i="1"/>
  <c r="AK1223" i="1"/>
  <c r="AK1228" i="1"/>
  <c r="AL1228" i="1" s="1"/>
  <c r="AK1187" i="1"/>
  <c r="AJ1196" i="1"/>
  <c r="AK1203" i="1"/>
  <c r="AK1222" i="1"/>
  <c r="AK1233" i="1"/>
  <c r="AJ1180" i="1"/>
  <c r="AJ1190" i="1"/>
  <c r="AK1190" i="1"/>
  <c r="AJ1191" i="1"/>
  <c r="AK1188" i="1"/>
  <c r="AJ1182" i="1"/>
  <c r="AJ1181" i="1"/>
  <c r="AK1172" i="1"/>
  <c r="AL1172" i="1" s="1"/>
  <c r="AJ1176" i="1"/>
  <c r="AJ1175" i="1"/>
  <c r="AJ1174" i="1"/>
  <c r="AJ1184" i="1"/>
  <c r="AJ1173" i="1"/>
  <c r="AJ1183" i="1"/>
  <c r="AK1183" i="1"/>
  <c r="AK1179" i="1"/>
  <c r="AL1179" i="1" s="1"/>
  <c r="AK1184" i="1"/>
  <c r="AK1182" i="1"/>
  <c r="AK1181" i="1"/>
  <c r="AK1180" i="1"/>
  <c r="AK1177" i="1"/>
  <c r="AK1176" i="1"/>
  <c r="AK1175" i="1"/>
  <c r="AJ1177" i="1"/>
  <c r="AK1174" i="1"/>
  <c r="AK1173" i="1"/>
  <c r="AL1127" i="1"/>
  <c r="AL1168" i="1"/>
  <c r="AL1151" i="1"/>
  <c r="AL1134" i="1"/>
  <c r="AL1152" i="1"/>
  <c r="AL1138" i="1"/>
  <c r="AL1156" i="1"/>
  <c r="AL1140" i="1"/>
  <c r="AL1158" i="1"/>
  <c r="AL1129" i="1"/>
  <c r="AL1139" i="1"/>
  <c r="AL1164" i="1"/>
  <c r="AL1128" i="1"/>
  <c r="AL1163" i="1"/>
  <c r="AL1169" i="1"/>
  <c r="AL1133" i="1"/>
  <c r="AL1167" i="1"/>
  <c r="AL1132" i="1"/>
  <c r="AL1131" i="1"/>
  <c r="AL1146" i="1"/>
  <c r="AL1150" i="1"/>
  <c r="AL1162" i="1"/>
  <c r="AL1170" i="1"/>
  <c r="AL1157" i="1"/>
  <c r="AL1145" i="1"/>
  <c r="AL1144" i="1"/>
  <c r="AL1126" i="1"/>
  <c r="AL1122" i="1"/>
  <c r="AL1118" i="1"/>
  <c r="AL1116" i="1"/>
  <c r="AL1121" i="1"/>
  <c r="AL1123" i="1"/>
  <c r="AL1117" i="1"/>
  <c r="AL1124" i="1"/>
  <c r="AL1119" i="1"/>
  <c r="AL1110" i="1"/>
  <c r="AL1104" i="1"/>
  <c r="AL1112" i="1"/>
  <c r="AL1113" i="1"/>
  <c r="AL1106" i="1"/>
  <c r="AL1114" i="1"/>
  <c r="AL1100" i="1"/>
  <c r="AL1101" i="1"/>
  <c r="AL1108" i="1"/>
  <c r="AL1102" i="1"/>
  <c r="AL1109" i="1"/>
  <c r="AL1105" i="1"/>
  <c r="AL1076" i="1"/>
  <c r="AL1022" i="1"/>
  <c r="AL1051" i="1"/>
  <c r="AL1019" i="1"/>
  <c r="AL1066" i="1"/>
  <c r="AL1094" i="1"/>
  <c r="AL1093" i="1"/>
  <c r="AL1058" i="1"/>
  <c r="AL1064" i="1"/>
  <c r="AL1092" i="1"/>
  <c r="AL1056" i="1"/>
  <c r="AL1054" i="1"/>
  <c r="AL1089" i="1"/>
  <c r="AL1065" i="1"/>
  <c r="AL1077" i="1"/>
  <c r="AL1081" i="1"/>
  <c r="AL1050" i="1"/>
  <c r="AL1063" i="1"/>
  <c r="AL1080" i="1"/>
  <c r="AL1047" i="1"/>
  <c r="AL1049" i="1"/>
  <c r="AL1062" i="1"/>
  <c r="AL1043" i="1"/>
  <c r="AL1088" i="1"/>
  <c r="AL1078" i="1"/>
  <c r="AL1082" i="1"/>
  <c r="AL1048" i="1"/>
  <c r="AL1070" i="1"/>
  <c r="AL1069" i="1"/>
  <c r="AL1045" i="1"/>
  <c r="AL1060" i="1"/>
  <c r="AL1068" i="1"/>
  <c r="AL1044" i="1"/>
  <c r="AL1059" i="1"/>
  <c r="AL1090" i="1"/>
  <c r="AL1053" i="1"/>
  <c r="AL1057" i="1"/>
  <c r="AL1046" i="1"/>
  <c r="AL1052" i="1"/>
  <c r="AL1030" i="1"/>
  <c r="AL1029" i="1"/>
  <c r="AL1034" i="1"/>
  <c r="AL1055" i="1"/>
  <c r="AL1079" i="1"/>
  <c r="AL1018" i="1"/>
  <c r="AL1017" i="1"/>
  <c r="AL1020" i="1"/>
  <c r="AL1023" i="1"/>
  <c r="AL1032" i="1"/>
  <c r="AL1040" i="1"/>
  <c r="AL1039" i="1"/>
  <c r="AL1036" i="1"/>
  <c r="AL1042" i="1"/>
  <c r="AL1025" i="1"/>
  <c r="AL1028" i="1"/>
  <c r="AL1027" i="1"/>
  <c r="AL1021" i="1"/>
  <c r="AL1024" i="1"/>
  <c r="AL1035" i="1"/>
  <c r="AL1041" i="1"/>
  <c r="AL1033" i="1"/>
  <c r="AL1038" i="1"/>
  <c r="AL988" i="1"/>
  <c r="AL987" i="1"/>
  <c r="AL989" i="1"/>
  <c r="AL974" i="1"/>
  <c r="AL972" i="1"/>
  <c r="AL986" i="1"/>
  <c r="AL976" i="1"/>
  <c r="AL975" i="1"/>
  <c r="AL973" i="1"/>
  <c r="AL984" i="1"/>
  <c r="AL983" i="1"/>
  <c r="AL982" i="1"/>
  <c r="AL981" i="1"/>
  <c r="AL980" i="1"/>
  <c r="AL979" i="1"/>
  <c r="AL971" i="1"/>
  <c r="AL977" i="1"/>
  <c r="AL966" i="1"/>
  <c r="AL961" i="1"/>
  <c r="AL946" i="1"/>
  <c r="AL952" i="1"/>
  <c r="AL945" i="1"/>
  <c r="AL954" i="1"/>
  <c r="AL960" i="1"/>
  <c r="AL964" i="1"/>
  <c r="AL944" i="1"/>
  <c r="AL943" i="1"/>
  <c r="AL942" i="1"/>
  <c r="AL955" i="1"/>
  <c r="AL969" i="1"/>
  <c r="AL898" i="1"/>
  <c r="AL958" i="1"/>
  <c r="AL970" i="1"/>
  <c r="AL963" i="1"/>
  <c r="AJ918" i="1"/>
  <c r="AL956" i="1"/>
  <c r="AL962" i="1"/>
  <c r="AL968" i="1"/>
  <c r="AL967" i="1"/>
  <c r="AK937" i="1"/>
  <c r="AK936" i="1"/>
  <c r="AK930" i="1"/>
  <c r="AL930" i="1" s="1"/>
  <c r="AL953" i="1"/>
  <c r="AK935" i="1"/>
  <c r="AL935" i="1" s="1"/>
  <c r="AL957" i="1"/>
  <c r="AJ926" i="1"/>
  <c r="AK933" i="1"/>
  <c r="AK939" i="1"/>
  <c r="AL902" i="1"/>
  <c r="AK918" i="1"/>
  <c r="AL951" i="1"/>
  <c r="AK920" i="1"/>
  <c r="AL920" i="1" s="1"/>
  <c r="AJ932" i="1"/>
  <c r="AL949" i="1"/>
  <c r="AJ927" i="1"/>
  <c r="AK925" i="1"/>
  <c r="AL925" i="1" s="1"/>
  <c r="AL948" i="1"/>
  <c r="AK915" i="1"/>
  <c r="AL915" i="1" s="1"/>
  <c r="AJ928" i="1"/>
  <c r="AJ934" i="1"/>
  <c r="AL908" i="1"/>
  <c r="AL901" i="1"/>
  <c r="AJ930" i="1"/>
  <c r="AJ931" i="1"/>
  <c r="AL950" i="1"/>
  <c r="AL900" i="1"/>
  <c r="AK921" i="1"/>
  <c r="AK938" i="1"/>
  <c r="AK940" i="1"/>
  <c r="AL914" i="1"/>
  <c r="AJ920" i="1"/>
  <c r="AL913" i="1"/>
  <c r="AJ921" i="1"/>
  <c r="AL897" i="1"/>
  <c r="AK926" i="1"/>
  <c r="AL896" i="1"/>
  <c r="AJ933" i="1"/>
  <c r="AJ922" i="1"/>
  <c r="AJ923" i="1"/>
  <c r="AJ929" i="1"/>
  <c r="AJ924" i="1"/>
  <c r="AL894" i="1"/>
  <c r="AK924" i="1"/>
  <c r="AL893" i="1"/>
  <c r="AL912" i="1"/>
  <c r="AK923" i="1"/>
  <c r="AK928" i="1"/>
  <c r="AK932" i="1"/>
  <c r="AL892" i="1"/>
  <c r="AK922" i="1"/>
  <c r="AJ925" i="1"/>
  <c r="AK927" i="1"/>
  <c r="AK931" i="1"/>
  <c r="AL906" i="1"/>
  <c r="AL909" i="1"/>
  <c r="AJ916" i="1"/>
  <c r="AL905" i="1"/>
  <c r="AJ917" i="1"/>
  <c r="AL904" i="1"/>
  <c r="AL907" i="1"/>
  <c r="AL910" i="1"/>
  <c r="AK917" i="1"/>
  <c r="AJ919" i="1"/>
  <c r="AK916" i="1"/>
  <c r="AL875" i="1"/>
  <c r="AL887" i="1"/>
  <c r="AL854" i="1"/>
  <c r="AL874" i="1"/>
  <c r="AL886" i="1"/>
  <c r="AL867" i="1"/>
  <c r="AL873" i="1"/>
  <c r="AL877" i="1"/>
  <c r="AL889" i="1"/>
  <c r="AL876" i="1"/>
  <c r="AL888" i="1"/>
  <c r="AL883" i="1"/>
  <c r="AL882" i="1"/>
  <c r="AL845" i="1"/>
  <c r="AL881" i="1"/>
  <c r="AL885" i="1"/>
  <c r="AL880" i="1"/>
  <c r="AL878" i="1"/>
  <c r="AL890" i="1"/>
  <c r="AL871" i="1"/>
  <c r="AL870" i="1"/>
  <c r="AL869" i="1"/>
  <c r="AJ841" i="1"/>
  <c r="AL846" i="1"/>
  <c r="AL868" i="1"/>
  <c r="AL884" i="1"/>
  <c r="AL861" i="1"/>
  <c r="AL866" i="1"/>
  <c r="AL860" i="1"/>
  <c r="AL865" i="1"/>
  <c r="AL859" i="1"/>
  <c r="AL862" i="1"/>
  <c r="AL863" i="1"/>
  <c r="AL855" i="1"/>
  <c r="AL853" i="1"/>
  <c r="AL852" i="1"/>
  <c r="AL851" i="1"/>
  <c r="AL856" i="1"/>
  <c r="AL857" i="1"/>
  <c r="AL847" i="1"/>
  <c r="AL803" i="1"/>
  <c r="AL822" i="1"/>
  <c r="AL829" i="1"/>
  <c r="AL848" i="1"/>
  <c r="AL828" i="1"/>
  <c r="AL820" i="1"/>
  <c r="AK839" i="1"/>
  <c r="AK840" i="1"/>
  <c r="AL819" i="1"/>
  <c r="AJ840" i="1"/>
  <c r="AL810" i="1"/>
  <c r="AL818" i="1"/>
  <c r="AL826" i="1"/>
  <c r="AL813" i="1"/>
  <c r="AL817" i="1"/>
  <c r="AL812" i="1"/>
  <c r="AL811" i="1"/>
  <c r="AL809" i="1"/>
  <c r="AL815" i="1"/>
  <c r="AL832" i="1"/>
  <c r="AL824" i="1"/>
  <c r="AJ835" i="1"/>
  <c r="AL827" i="1"/>
  <c r="AL802" i="1"/>
  <c r="AL808" i="1"/>
  <c r="AL831" i="1"/>
  <c r="AL823" i="1"/>
  <c r="AL801" i="1"/>
  <c r="AL807" i="1"/>
  <c r="AJ837" i="1"/>
  <c r="AL805" i="1"/>
  <c r="AL800" i="1"/>
  <c r="AL830" i="1"/>
  <c r="AL806" i="1"/>
  <c r="AK834" i="1"/>
  <c r="AL834" i="1" s="1"/>
  <c r="AL804" i="1"/>
  <c r="AL816" i="1"/>
  <c r="AL833" i="1"/>
  <c r="AL825" i="1"/>
  <c r="AJ836" i="1"/>
  <c r="AK838" i="1"/>
  <c r="AL838" i="1" s="1"/>
  <c r="AJ838" i="1"/>
  <c r="AK841" i="1"/>
  <c r="AK836" i="1"/>
  <c r="AK835" i="1"/>
  <c r="AJ839" i="1"/>
  <c r="AL780" i="1"/>
  <c r="AL786" i="1"/>
  <c r="AL785" i="1"/>
  <c r="AL788" i="1"/>
  <c r="AL784" i="1"/>
  <c r="AK763" i="1"/>
  <c r="AL763" i="1" s="1"/>
  <c r="AJ773" i="1"/>
  <c r="AK766" i="1"/>
  <c r="AL766" i="1" s="1"/>
  <c r="AL792" i="1"/>
  <c r="AJ776" i="1"/>
  <c r="AL794" i="1"/>
  <c r="AL778" i="1"/>
  <c r="AL787" i="1"/>
  <c r="AJ775" i="1"/>
  <c r="AJ771" i="1"/>
  <c r="AL783" i="1"/>
  <c r="AJ772" i="1"/>
  <c r="AL782" i="1"/>
  <c r="AL781" i="1"/>
  <c r="AJ774" i="1"/>
  <c r="AL779" i="1"/>
  <c r="AL793" i="1"/>
  <c r="AJ765" i="1"/>
  <c r="AL790" i="1"/>
  <c r="AL791" i="1"/>
  <c r="AJ763" i="1"/>
  <c r="AK767" i="1"/>
  <c r="AJ768" i="1"/>
  <c r="AJ769" i="1"/>
  <c r="AJ766" i="1"/>
  <c r="AJ767" i="1"/>
  <c r="AK769" i="1"/>
  <c r="AJ764" i="1"/>
  <c r="AK768" i="1"/>
  <c r="AK764" i="1"/>
  <c r="AL755" i="1"/>
  <c r="AL757" i="1"/>
  <c r="AL759" i="1"/>
  <c r="AL754" i="1"/>
  <c r="AL760" i="1"/>
  <c r="AL761" i="1"/>
  <c r="AL762" i="1"/>
  <c r="AL743" i="1"/>
  <c r="AL751" i="1"/>
  <c r="AL740" i="1"/>
  <c r="AL749" i="1"/>
  <c r="AL737" i="1"/>
  <c r="AL750" i="1"/>
  <c r="AL746" i="1"/>
  <c r="AL752" i="1"/>
  <c r="AL756" i="1"/>
  <c r="AL747" i="1"/>
  <c r="AL738" i="1"/>
  <c r="AL744" i="1"/>
  <c r="AL741" i="1"/>
  <c r="AL739" i="1"/>
  <c r="AL742" i="1"/>
  <c r="AL735" i="1"/>
  <c r="AL734" i="1"/>
  <c r="AL733" i="1"/>
  <c r="AL732" i="1"/>
  <c r="AL731" i="1"/>
  <c r="AL730" i="1"/>
  <c r="AL729" i="1"/>
  <c r="AL719" i="1"/>
  <c r="AL727" i="1"/>
  <c r="AL726" i="1"/>
  <c r="AL717" i="1"/>
  <c r="AL725" i="1"/>
  <c r="AL716" i="1"/>
  <c r="AL724" i="1"/>
  <c r="AL723" i="1"/>
  <c r="AL714" i="1"/>
  <c r="AL722" i="1"/>
  <c r="AL713" i="1"/>
  <c r="AL721" i="1"/>
  <c r="AL718" i="1"/>
  <c r="AL694" i="1"/>
  <c r="AL715" i="1"/>
  <c r="AL710" i="1"/>
  <c r="AL708" i="1"/>
  <c r="AL705" i="1"/>
  <c r="AL711" i="1"/>
  <c r="AL709" i="1"/>
  <c r="AL701" i="1"/>
  <c r="AL699" i="1"/>
  <c r="AL700" i="1"/>
  <c r="AL695" i="1"/>
  <c r="AL693" i="1"/>
  <c r="AL704" i="1"/>
  <c r="AL703" i="1"/>
  <c r="AL698" i="1"/>
  <c r="AL692" i="1"/>
  <c r="AL706" i="1"/>
  <c r="AL697" i="1"/>
  <c r="AL691" i="1"/>
  <c r="AL690" i="1"/>
  <c r="AJ680" i="1"/>
  <c r="AJ689" i="1"/>
  <c r="AK682" i="1"/>
  <c r="AJ688" i="1"/>
  <c r="AJ687" i="1"/>
  <c r="AK686" i="1"/>
  <c r="AL686" i="1" s="1"/>
  <c r="AJ681" i="1"/>
  <c r="AK681" i="1"/>
  <c r="AK679" i="1"/>
  <c r="AL679" i="1" s="1"/>
  <c r="AK688" i="1"/>
  <c r="AK687" i="1"/>
  <c r="AK680" i="1"/>
  <c r="AJ679" i="1"/>
  <c r="AJ683" i="1"/>
  <c r="AJ686" i="1"/>
  <c r="AJ682" i="1"/>
  <c r="AK683" i="1"/>
  <c r="AL673" i="1"/>
  <c r="AL672" i="1"/>
  <c r="AL606" i="1"/>
  <c r="AL661" i="1"/>
  <c r="AL620" i="1"/>
  <c r="AL664" i="1"/>
  <c r="AL622" i="1"/>
  <c r="AL636" i="1"/>
  <c r="AL663" i="1"/>
  <c r="AL648" i="1"/>
  <c r="AL662" i="1"/>
  <c r="AL626" i="1"/>
  <c r="AL605" i="1"/>
  <c r="AL642" i="1"/>
  <c r="AL612" i="1"/>
  <c r="AL624" i="1"/>
  <c r="AL632" i="1"/>
  <c r="AL611" i="1"/>
  <c r="AL631" i="1"/>
  <c r="AL640" i="1"/>
  <c r="AL667" i="1"/>
  <c r="AL652" i="1"/>
  <c r="AL666" i="1"/>
  <c r="AL669" i="1"/>
  <c r="AL676" i="1"/>
  <c r="AL613" i="1"/>
  <c r="AL625" i="1"/>
  <c r="AL629" i="1"/>
  <c r="AL634" i="1"/>
  <c r="AL670" i="1"/>
  <c r="AL609" i="1"/>
  <c r="AL638" i="1"/>
  <c r="AL665" i="1"/>
  <c r="AL675" i="1"/>
  <c r="AL608" i="1"/>
  <c r="AL623" i="1"/>
  <c r="AL643" i="1"/>
  <c r="AL635" i="1"/>
  <c r="AL654" i="1"/>
  <c r="AL615" i="1"/>
  <c r="AL607" i="1"/>
  <c r="AL628" i="1"/>
  <c r="AL651" i="1"/>
  <c r="AL614" i="1"/>
  <c r="AL621" i="1"/>
  <c r="AL641" i="1"/>
  <c r="AL650" i="1"/>
  <c r="AL649" i="1"/>
  <c r="AL645" i="1"/>
  <c r="AL604" i="1"/>
  <c r="AL619" i="1"/>
  <c r="AL639" i="1"/>
  <c r="AL658" i="1"/>
  <c r="AL603" i="1"/>
  <c r="AL618" i="1"/>
  <c r="AL647" i="1"/>
  <c r="AL657" i="1"/>
  <c r="AL610" i="1"/>
  <c r="AL617" i="1"/>
  <c r="AL637" i="1"/>
  <c r="AL656" i="1"/>
  <c r="AL659" i="1"/>
  <c r="AL616" i="1"/>
  <c r="AL655" i="1"/>
  <c r="AL602" i="1"/>
  <c r="AL646" i="1"/>
  <c r="AL1218" i="1" l="1"/>
  <c r="AL1217" i="1"/>
  <c r="AL1219" i="1"/>
  <c r="AL1216" i="1"/>
  <c r="AL1304" i="1"/>
  <c r="AL1302" i="1"/>
  <c r="AL1303" i="1"/>
  <c r="AL1514" i="1"/>
  <c r="AL1515" i="1"/>
  <c r="AL1516" i="1"/>
  <c r="AL1517" i="1"/>
  <c r="AL1285" i="1"/>
  <c r="AL1203" i="1"/>
  <c r="AL1289" i="1"/>
  <c r="AL1202" i="1"/>
  <c r="AL1226" i="1"/>
  <c r="AL1225" i="1"/>
  <c r="AL1224" i="1"/>
  <c r="AL1237" i="1"/>
  <c r="AL1187" i="1"/>
  <c r="AL1189" i="1"/>
  <c r="AL1273" i="1"/>
  <c r="AL1222" i="1"/>
  <c r="AL1204" i="1"/>
  <c r="AL1240" i="1"/>
  <c r="AL1238" i="1"/>
  <c r="AL1272" i="1"/>
  <c r="AL1284" i="1"/>
  <c r="AL1296" i="1"/>
  <c r="AL1223" i="1"/>
  <c r="AL1239" i="1"/>
  <c r="AL1286" i="1"/>
  <c r="AL1291" i="1"/>
  <c r="AL1292" i="1"/>
  <c r="AL1295" i="1"/>
  <c r="AL1290" i="1"/>
  <c r="AL1201" i="1"/>
  <c r="AL1205" i="1"/>
  <c r="AL1297" i="1"/>
  <c r="AL1283" i="1"/>
  <c r="AL1298" i="1"/>
  <c r="AL1177" i="1"/>
  <c r="AL1174" i="1"/>
  <c r="AL1198" i="1"/>
  <c r="AL1274" i="1"/>
  <c r="AL1196" i="1"/>
  <c r="AL1279" i="1"/>
  <c r="AL1197" i="1"/>
  <c r="AL1195" i="1"/>
  <c r="AL1271" i="1"/>
  <c r="AL1270" i="1"/>
  <c r="AL1251" i="1"/>
  <c r="AL1191" i="1"/>
  <c r="AL1264" i="1"/>
  <c r="AL1278" i="1"/>
  <c r="AL1259" i="1"/>
  <c r="AL1257" i="1"/>
  <c r="AL1258" i="1"/>
  <c r="AL1188" i="1"/>
  <c r="AL1277" i="1"/>
  <c r="AL1260" i="1"/>
  <c r="AL1247" i="1"/>
  <c r="AL1252" i="1"/>
  <c r="AL1253" i="1"/>
  <c r="AL1261" i="1"/>
  <c r="AL1233" i="1"/>
  <c r="AL1190" i="1"/>
  <c r="AL1280" i="1"/>
  <c r="AL1250" i="1"/>
  <c r="AL1254" i="1"/>
  <c r="AL1182" i="1"/>
  <c r="AL1184" i="1"/>
  <c r="AL1243" i="1"/>
  <c r="AL1263" i="1"/>
  <c r="AL1265" i="1"/>
  <c r="AL1266" i="1"/>
  <c r="AL1268" i="1"/>
  <c r="AL1267" i="1"/>
  <c r="AL1245" i="1"/>
  <c r="AL1229" i="1"/>
  <c r="AL1244" i="1"/>
  <c r="AL1246" i="1"/>
  <c r="AL1230" i="1"/>
  <c r="AL1175" i="1"/>
  <c r="AL1231" i="1"/>
  <c r="AL1176" i="1"/>
  <c r="AL1232" i="1"/>
  <c r="AL1183" i="1"/>
  <c r="AL1173" i="1"/>
  <c r="AL1181" i="1"/>
  <c r="AL1180" i="1"/>
  <c r="AL765" i="1"/>
  <c r="AL939" i="1"/>
  <c r="AL936" i="1"/>
  <c r="AL940" i="1"/>
  <c r="AL932" i="1"/>
  <c r="AL938" i="1"/>
  <c r="AL937" i="1"/>
  <c r="AL933" i="1"/>
  <c r="AL927" i="1"/>
  <c r="AL924" i="1"/>
  <c r="AL921" i="1"/>
  <c r="AL928" i="1"/>
  <c r="AL926" i="1"/>
  <c r="AL929" i="1"/>
  <c r="AL917" i="1"/>
  <c r="AL931" i="1"/>
  <c r="AL923" i="1"/>
  <c r="AL916" i="1"/>
  <c r="AL918" i="1"/>
  <c r="AL922" i="1"/>
  <c r="AL919" i="1"/>
  <c r="AL839" i="1"/>
  <c r="AL837" i="1"/>
  <c r="AL835" i="1"/>
  <c r="AL836" i="1"/>
  <c r="AL841" i="1"/>
  <c r="AL840" i="1"/>
  <c r="AL683" i="1"/>
  <c r="AL764" i="1"/>
  <c r="AL769" i="1"/>
  <c r="AL768" i="1"/>
  <c r="AL767" i="1"/>
  <c r="AL681" i="1"/>
  <c r="AL688" i="1"/>
  <c r="AL680" i="1"/>
  <c r="AL687" i="1"/>
  <c r="AL689" i="1"/>
  <c r="AL682" i="1"/>
  <c r="AI591" i="1"/>
  <c r="AJ591" i="1" s="1"/>
  <c r="AI592" i="1"/>
  <c r="AI593" i="1"/>
  <c r="AI594" i="1"/>
  <c r="AI595" i="1"/>
  <c r="AI596" i="1"/>
  <c r="AI597" i="1"/>
  <c r="AI598" i="1"/>
  <c r="AI599" i="1"/>
  <c r="AI600" i="1"/>
  <c r="AI601" i="1"/>
  <c r="AK601" i="1" s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J581" i="1" s="1"/>
  <c r="AI582" i="1"/>
  <c r="AI583" i="1"/>
  <c r="AI584" i="1"/>
  <c r="AI585" i="1"/>
  <c r="AI586" i="1"/>
  <c r="AI587" i="1"/>
  <c r="AI588" i="1"/>
  <c r="AI589" i="1"/>
  <c r="AI590" i="1"/>
  <c r="AK590" i="1" s="1"/>
  <c r="AI569" i="1"/>
  <c r="AJ569" i="1" s="1"/>
  <c r="AK561" i="1"/>
  <c r="AK562" i="1"/>
  <c r="AK563" i="1"/>
  <c r="AK564" i="1"/>
  <c r="AK565" i="1"/>
  <c r="AK566" i="1"/>
  <c r="AK567" i="1"/>
  <c r="AK568" i="1"/>
  <c r="AK560" i="1"/>
  <c r="AJ561" i="1"/>
  <c r="AJ562" i="1"/>
  <c r="AJ563" i="1"/>
  <c r="AJ564" i="1"/>
  <c r="AJ565" i="1"/>
  <c r="AJ566" i="1"/>
  <c r="AJ567" i="1"/>
  <c r="AJ568" i="1"/>
  <c r="AJ560" i="1"/>
  <c r="AK553" i="1"/>
  <c r="AK554" i="1"/>
  <c r="AK555" i="1"/>
  <c r="AK556" i="1"/>
  <c r="AK557" i="1"/>
  <c r="AK558" i="1"/>
  <c r="AK559" i="1"/>
  <c r="AK552" i="1"/>
  <c r="AL552" i="1" s="1"/>
  <c r="AJ553" i="1"/>
  <c r="AJ554" i="1"/>
  <c r="AJ555" i="1"/>
  <c r="AJ556" i="1"/>
  <c r="AJ557" i="1"/>
  <c r="AJ558" i="1"/>
  <c r="AJ559" i="1"/>
  <c r="AJ552" i="1"/>
  <c r="AK545" i="1"/>
  <c r="AK546" i="1"/>
  <c r="AK547" i="1"/>
  <c r="AK548" i="1"/>
  <c r="AK549" i="1"/>
  <c r="AK550" i="1"/>
  <c r="AK551" i="1"/>
  <c r="AK544" i="1"/>
  <c r="AL544" i="1" s="1"/>
  <c r="AJ545" i="1"/>
  <c r="AJ546" i="1"/>
  <c r="AJ547" i="1"/>
  <c r="AJ548" i="1"/>
  <c r="AJ549" i="1"/>
  <c r="AJ550" i="1"/>
  <c r="AJ551" i="1"/>
  <c r="AJ544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182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41" i="1"/>
  <c r="AJ12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5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70" i="1"/>
  <c r="AJ171" i="1"/>
  <c r="AK540" i="1"/>
  <c r="AK541" i="1"/>
  <c r="AK542" i="1"/>
  <c r="AK543" i="1"/>
  <c r="AK539" i="1"/>
  <c r="AL539" i="1" s="1"/>
  <c r="AJ540" i="1"/>
  <c r="AJ541" i="1"/>
  <c r="AJ542" i="1"/>
  <c r="AJ543" i="1"/>
  <c r="AJ539" i="1"/>
  <c r="AG540" i="1"/>
  <c r="AG541" i="1"/>
  <c r="AG542" i="1"/>
  <c r="AG543" i="1"/>
  <c r="AG539" i="1"/>
  <c r="AK535" i="1"/>
  <c r="AK536" i="1"/>
  <c r="AK537" i="1"/>
  <c r="AK538" i="1"/>
  <c r="AK534" i="1"/>
  <c r="AL534" i="1" s="1"/>
  <c r="AJ535" i="1"/>
  <c r="AJ536" i="1"/>
  <c r="AJ537" i="1"/>
  <c r="AJ538" i="1"/>
  <c r="AJ534" i="1"/>
  <c r="AG535" i="1"/>
  <c r="AG536" i="1"/>
  <c r="AG537" i="1"/>
  <c r="AG538" i="1"/>
  <c r="AG534" i="1"/>
  <c r="AK530" i="1"/>
  <c r="AK531" i="1"/>
  <c r="AK532" i="1"/>
  <c r="AK533" i="1"/>
  <c r="AK529" i="1"/>
  <c r="AL529" i="1" s="1"/>
  <c r="AJ530" i="1"/>
  <c r="AJ531" i="1"/>
  <c r="AJ532" i="1"/>
  <c r="AJ533" i="1"/>
  <c r="AJ529" i="1"/>
  <c r="AG530" i="1"/>
  <c r="AG531" i="1"/>
  <c r="AG532" i="1"/>
  <c r="AG533" i="1"/>
  <c r="AG529" i="1"/>
  <c r="AK525" i="1"/>
  <c r="AK526" i="1"/>
  <c r="AK527" i="1"/>
  <c r="AK528" i="1"/>
  <c r="AK524" i="1"/>
  <c r="AL524" i="1" s="1"/>
  <c r="AJ525" i="1"/>
  <c r="AJ526" i="1"/>
  <c r="AJ527" i="1"/>
  <c r="AJ528" i="1"/>
  <c r="AJ524" i="1"/>
  <c r="AG525" i="1"/>
  <c r="AG526" i="1"/>
  <c r="AG527" i="1"/>
  <c r="AG528" i="1"/>
  <c r="AG524" i="1"/>
  <c r="AK520" i="1"/>
  <c r="AK521" i="1"/>
  <c r="AK522" i="1"/>
  <c r="AK523" i="1"/>
  <c r="AK519" i="1"/>
  <c r="AL519" i="1" s="1"/>
  <c r="AJ520" i="1"/>
  <c r="AJ521" i="1"/>
  <c r="AJ522" i="1"/>
  <c r="AJ523" i="1"/>
  <c r="AJ519" i="1"/>
  <c r="AG520" i="1"/>
  <c r="AG521" i="1"/>
  <c r="AG522" i="1"/>
  <c r="AG523" i="1"/>
  <c r="AG519" i="1"/>
  <c r="AK515" i="1"/>
  <c r="AK516" i="1"/>
  <c r="AK517" i="1"/>
  <c r="AK518" i="1"/>
  <c r="AK514" i="1"/>
  <c r="AL514" i="1" s="1"/>
  <c r="AJ515" i="1"/>
  <c r="AJ516" i="1"/>
  <c r="AJ517" i="1"/>
  <c r="AJ518" i="1"/>
  <c r="AJ514" i="1"/>
  <c r="AG515" i="1"/>
  <c r="AG516" i="1"/>
  <c r="AG517" i="1"/>
  <c r="AG518" i="1"/>
  <c r="AG514" i="1"/>
  <c r="AK510" i="1"/>
  <c r="AK511" i="1"/>
  <c r="AK512" i="1"/>
  <c r="AK513" i="1"/>
  <c r="AK509" i="1"/>
  <c r="AL509" i="1" s="1"/>
  <c r="AJ510" i="1"/>
  <c r="AJ511" i="1"/>
  <c r="AJ512" i="1"/>
  <c r="AJ513" i="1"/>
  <c r="AJ509" i="1"/>
  <c r="AG510" i="1"/>
  <c r="AG511" i="1"/>
  <c r="AG512" i="1"/>
  <c r="AG513" i="1"/>
  <c r="AG509" i="1"/>
  <c r="AK505" i="1"/>
  <c r="AK506" i="1"/>
  <c r="AK507" i="1"/>
  <c r="AK508" i="1"/>
  <c r="AK504" i="1"/>
  <c r="AL504" i="1" s="1"/>
  <c r="AJ505" i="1"/>
  <c r="AJ506" i="1"/>
  <c r="AJ507" i="1"/>
  <c r="AJ508" i="1"/>
  <c r="AJ504" i="1"/>
  <c r="AG505" i="1"/>
  <c r="AG506" i="1"/>
  <c r="AG507" i="1"/>
  <c r="AG508" i="1"/>
  <c r="AG504" i="1"/>
  <c r="AK500" i="1"/>
  <c r="AK501" i="1"/>
  <c r="AK502" i="1"/>
  <c r="AK503" i="1"/>
  <c r="AK499" i="1"/>
  <c r="AL499" i="1" s="1"/>
  <c r="AJ500" i="1"/>
  <c r="AJ501" i="1"/>
  <c r="AJ502" i="1"/>
  <c r="AJ503" i="1"/>
  <c r="AJ499" i="1"/>
  <c r="AG500" i="1"/>
  <c r="AG501" i="1"/>
  <c r="AG502" i="1"/>
  <c r="AG503" i="1"/>
  <c r="AG499" i="1"/>
  <c r="AK495" i="1"/>
  <c r="AK496" i="1"/>
  <c r="AK497" i="1"/>
  <c r="AK498" i="1"/>
  <c r="AK494" i="1"/>
  <c r="AL494" i="1" s="1"/>
  <c r="AJ495" i="1"/>
  <c r="AJ496" i="1"/>
  <c r="AJ497" i="1"/>
  <c r="AJ498" i="1"/>
  <c r="AJ494" i="1"/>
  <c r="AG495" i="1"/>
  <c r="AG496" i="1"/>
  <c r="AG497" i="1"/>
  <c r="AG498" i="1"/>
  <c r="AG494" i="1"/>
  <c r="AK490" i="1"/>
  <c r="AK491" i="1"/>
  <c r="AK492" i="1"/>
  <c r="AK493" i="1"/>
  <c r="AK489" i="1"/>
  <c r="AL489" i="1" s="1"/>
  <c r="AJ490" i="1"/>
  <c r="AJ491" i="1"/>
  <c r="AJ492" i="1"/>
  <c r="AJ493" i="1"/>
  <c r="AJ489" i="1"/>
  <c r="AG490" i="1"/>
  <c r="AG491" i="1"/>
  <c r="AG492" i="1"/>
  <c r="AG493" i="1"/>
  <c r="AG489" i="1"/>
  <c r="AK485" i="1"/>
  <c r="AK486" i="1"/>
  <c r="AK487" i="1"/>
  <c r="AK488" i="1"/>
  <c r="AK484" i="1"/>
  <c r="AL484" i="1" s="1"/>
  <c r="AJ485" i="1"/>
  <c r="AJ486" i="1"/>
  <c r="AJ487" i="1"/>
  <c r="AJ488" i="1"/>
  <c r="AJ484" i="1"/>
  <c r="AG485" i="1"/>
  <c r="AG486" i="1"/>
  <c r="AG487" i="1"/>
  <c r="AG488" i="1"/>
  <c r="AG484" i="1"/>
  <c r="AK480" i="1"/>
  <c r="AK481" i="1"/>
  <c r="AK482" i="1"/>
  <c r="AK483" i="1"/>
  <c r="AK479" i="1"/>
  <c r="AL479" i="1" s="1"/>
  <c r="AJ480" i="1"/>
  <c r="AJ481" i="1"/>
  <c r="AJ482" i="1"/>
  <c r="AJ483" i="1"/>
  <c r="AJ479" i="1"/>
  <c r="AG480" i="1"/>
  <c r="AG481" i="1"/>
  <c r="AG482" i="1"/>
  <c r="AG483" i="1"/>
  <c r="AG479" i="1"/>
  <c r="AG478" i="1"/>
  <c r="AJ478" i="1"/>
  <c r="AK478" i="1"/>
  <c r="AK474" i="1"/>
  <c r="AL474" i="1" s="1"/>
  <c r="AK475" i="1"/>
  <c r="AK476" i="1"/>
  <c r="AK477" i="1"/>
  <c r="AJ475" i="1"/>
  <c r="AJ476" i="1"/>
  <c r="AJ477" i="1"/>
  <c r="AJ474" i="1"/>
  <c r="AG475" i="1"/>
  <c r="AG476" i="1"/>
  <c r="AG477" i="1"/>
  <c r="AG474" i="1"/>
  <c r="AK470" i="1"/>
  <c r="AK471" i="1"/>
  <c r="AK472" i="1"/>
  <c r="AK473" i="1"/>
  <c r="AK469" i="1"/>
  <c r="AJ470" i="1"/>
  <c r="AJ471" i="1"/>
  <c r="AJ472" i="1"/>
  <c r="AJ473" i="1"/>
  <c r="AJ469" i="1"/>
  <c r="AG470" i="1"/>
  <c r="AG471" i="1"/>
  <c r="AG472" i="1"/>
  <c r="AG473" i="1"/>
  <c r="AG469" i="1"/>
  <c r="AK465" i="1"/>
  <c r="AK466" i="1"/>
  <c r="AK467" i="1"/>
  <c r="AK468" i="1"/>
  <c r="AK464" i="1"/>
  <c r="AL464" i="1" s="1"/>
  <c r="AJ465" i="1"/>
  <c r="AJ466" i="1"/>
  <c r="AJ467" i="1"/>
  <c r="AJ468" i="1"/>
  <c r="AJ464" i="1"/>
  <c r="AG465" i="1"/>
  <c r="AG466" i="1"/>
  <c r="AG467" i="1"/>
  <c r="AG468" i="1"/>
  <c r="AG464" i="1"/>
  <c r="AG460" i="1"/>
  <c r="AG461" i="1"/>
  <c r="AG462" i="1"/>
  <c r="AG463" i="1"/>
  <c r="AG459" i="1"/>
  <c r="AK460" i="1"/>
  <c r="AK461" i="1"/>
  <c r="AK462" i="1"/>
  <c r="AK463" i="1"/>
  <c r="AK459" i="1"/>
  <c r="AL459" i="1" s="1"/>
  <c r="AJ460" i="1"/>
  <c r="AJ461" i="1"/>
  <c r="AJ462" i="1"/>
  <c r="AJ463" i="1"/>
  <c r="AJ459" i="1"/>
  <c r="AK455" i="1"/>
  <c r="AK456" i="1"/>
  <c r="AK457" i="1"/>
  <c r="AK458" i="1"/>
  <c r="AK454" i="1"/>
  <c r="AL454" i="1" s="1"/>
  <c r="AG455" i="1"/>
  <c r="AG456" i="1"/>
  <c r="AG457" i="1"/>
  <c r="AG458" i="1"/>
  <c r="AG454" i="1"/>
  <c r="AJ455" i="1"/>
  <c r="AJ456" i="1"/>
  <c r="AJ457" i="1"/>
  <c r="AJ458" i="1"/>
  <c r="AJ454" i="1"/>
  <c r="AG324" i="1"/>
  <c r="AG323" i="1"/>
  <c r="AG426" i="1"/>
  <c r="AG427" i="1"/>
  <c r="AG428" i="1"/>
  <c r="AG429" i="1"/>
  <c r="AG425" i="1"/>
  <c r="AJ396" i="1"/>
  <c r="AJ397" i="1"/>
  <c r="AJ398" i="1"/>
  <c r="AJ399" i="1"/>
  <c r="AJ395" i="1"/>
  <c r="AJ391" i="1"/>
  <c r="AJ392" i="1"/>
  <c r="AJ393" i="1"/>
  <c r="AJ394" i="1"/>
  <c r="AJ390" i="1"/>
  <c r="AJ371" i="1"/>
  <c r="AJ372" i="1"/>
  <c r="AJ373" i="1"/>
  <c r="AJ370" i="1"/>
  <c r="AJ367" i="1"/>
  <c r="AJ368" i="1"/>
  <c r="AJ369" i="1"/>
  <c r="AJ366" i="1"/>
  <c r="AJ363" i="1"/>
  <c r="AJ364" i="1"/>
  <c r="AJ365" i="1"/>
  <c r="AJ362" i="1"/>
  <c r="AJ359" i="1"/>
  <c r="AJ360" i="1"/>
  <c r="AJ361" i="1"/>
  <c r="AJ358" i="1"/>
  <c r="AJ354" i="1"/>
  <c r="AJ355" i="1"/>
  <c r="AJ356" i="1"/>
  <c r="AJ357" i="1"/>
  <c r="AJ353" i="1"/>
  <c r="AJ349" i="1"/>
  <c r="AJ350" i="1"/>
  <c r="AJ351" i="1"/>
  <c r="AJ352" i="1"/>
  <c r="AJ348" i="1"/>
  <c r="AJ344" i="1"/>
  <c r="AJ345" i="1"/>
  <c r="AJ346" i="1"/>
  <c r="AJ347" i="1"/>
  <c r="AJ343" i="1"/>
  <c r="AJ339" i="1"/>
  <c r="AJ340" i="1"/>
  <c r="AJ341" i="1"/>
  <c r="AJ342" i="1"/>
  <c r="AJ338" i="1"/>
  <c r="AJ334" i="1"/>
  <c r="AJ335" i="1"/>
  <c r="AJ336" i="1"/>
  <c r="AJ337" i="1"/>
  <c r="AJ333" i="1"/>
  <c r="AJ331" i="1"/>
  <c r="AJ332" i="1"/>
  <c r="AJ330" i="1"/>
  <c r="AJ326" i="1"/>
  <c r="AJ327" i="1"/>
  <c r="AJ328" i="1"/>
  <c r="AJ325" i="1"/>
  <c r="AJ324" i="1"/>
  <c r="AJ323" i="1"/>
  <c r="AJ318" i="1"/>
  <c r="AJ319" i="1"/>
  <c r="AJ317" i="1"/>
  <c r="AJ309" i="1"/>
  <c r="AJ310" i="1"/>
  <c r="AJ311" i="1"/>
  <c r="AJ312" i="1"/>
  <c r="AJ308" i="1"/>
  <c r="AJ303" i="1"/>
  <c r="AJ304" i="1"/>
  <c r="AJ305" i="1"/>
  <c r="AJ302" i="1"/>
  <c r="AJ296" i="1"/>
  <c r="AJ297" i="1"/>
  <c r="AJ298" i="1"/>
  <c r="AJ295" i="1"/>
  <c r="AJ292" i="1"/>
  <c r="AJ289" i="1"/>
  <c r="AJ290" i="1"/>
  <c r="AJ291" i="1"/>
  <c r="AJ288" i="1"/>
  <c r="AJ281" i="1"/>
  <c r="AJ282" i="1"/>
  <c r="AJ283" i="1"/>
  <c r="AJ284" i="1"/>
  <c r="AJ285" i="1"/>
  <c r="AJ280" i="1"/>
  <c r="AJ275" i="1"/>
  <c r="AJ276" i="1"/>
  <c r="AJ277" i="1"/>
  <c r="AJ278" i="1"/>
  <c r="AJ279" i="1"/>
  <c r="AJ274" i="1"/>
  <c r="AJ263" i="1"/>
  <c r="AJ264" i="1"/>
  <c r="AJ265" i="1"/>
  <c r="AJ266" i="1"/>
  <c r="AJ267" i="1"/>
  <c r="AJ262" i="1"/>
  <c r="AJ257" i="1"/>
  <c r="AJ258" i="1"/>
  <c r="AJ259" i="1"/>
  <c r="AJ260" i="1"/>
  <c r="AJ261" i="1"/>
  <c r="AJ256" i="1"/>
  <c r="AJ251" i="1"/>
  <c r="AJ252" i="1"/>
  <c r="AJ253" i="1"/>
  <c r="AJ254" i="1"/>
  <c r="AJ255" i="1"/>
  <c r="AJ25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596" i="1" l="1"/>
  <c r="AK574" i="1"/>
  <c r="AJ593" i="1"/>
  <c r="AJ582" i="1"/>
  <c r="AJ589" i="1"/>
  <c r="AL568" i="1"/>
  <c r="AL549" i="1"/>
  <c r="AL557" i="1"/>
  <c r="AJ594" i="1"/>
  <c r="AL548" i="1"/>
  <c r="AL556" i="1"/>
  <c r="AK588" i="1"/>
  <c r="AK584" i="1"/>
  <c r="AL566" i="1"/>
  <c r="AK583" i="1"/>
  <c r="AK575" i="1"/>
  <c r="AK595" i="1"/>
  <c r="AL567" i="1"/>
  <c r="AL545" i="1"/>
  <c r="AL547" i="1"/>
  <c r="AL555" i="1"/>
  <c r="AL565" i="1"/>
  <c r="AL546" i="1"/>
  <c r="AL554" i="1"/>
  <c r="AL564" i="1"/>
  <c r="AJ576" i="1"/>
  <c r="AL553" i="1"/>
  <c r="AL551" i="1"/>
  <c r="AL559" i="1"/>
  <c r="AL561" i="1"/>
  <c r="AK573" i="1"/>
  <c r="AL550" i="1"/>
  <c r="AL558" i="1"/>
  <c r="AK592" i="1"/>
  <c r="AK599" i="1"/>
  <c r="AK591" i="1"/>
  <c r="AL591" i="1" s="1"/>
  <c r="AL563" i="1"/>
  <c r="AK582" i="1"/>
  <c r="AK598" i="1"/>
  <c r="AK597" i="1"/>
  <c r="AJ601" i="1"/>
  <c r="AK594" i="1"/>
  <c r="AK600" i="1"/>
  <c r="AL562" i="1"/>
  <c r="AK572" i="1"/>
  <c r="AJ600" i="1"/>
  <c r="AL560" i="1"/>
  <c r="AJ587" i="1"/>
  <c r="AJ595" i="1"/>
  <c r="AJ599" i="1"/>
  <c r="AK593" i="1"/>
  <c r="AJ592" i="1"/>
  <c r="AJ583" i="1"/>
  <c r="AK576" i="1"/>
  <c r="AK596" i="1"/>
  <c r="AK589" i="1"/>
  <c r="AK586" i="1"/>
  <c r="AK578" i="1"/>
  <c r="AK570" i="1"/>
  <c r="AJ598" i="1"/>
  <c r="AJ590" i="1"/>
  <c r="AK585" i="1"/>
  <c r="AK577" i="1"/>
  <c r="AJ597" i="1"/>
  <c r="AJ584" i="1"/>
  <c r="AJ588" i="1"/>
  <c r="AK580" i="1"/>
  <c r="AJ586" i="1"/>
  <c r="AK579" i="1"/>
  <c r="AK571" i="1"/>
  <c r="AJ585" i="1"/>
  <c r="AK587" i="1"/>
  <c r="AJ572" i="1"/>
  <c r="AK581" i="1"/>
  <c r="AL581" i="1" s="1"/>
  <c r="AJ578" i="1"/>
  <c r="AJ570" i="1"/>
  <c r="AJ579" i="1"/>
  <c r="AJ571" i="1"/>
  <c r="AJ577" i="1"/>
  <c r="AK569" i="1"/>
  <c r="AJ575" i="1"/>
  <c r="AJ574" i="1"/>
  <c r="AJ573" i="1"/>
  <c r="AJ580" i="1"/>
  <c r="AL542" i="1"/>
  <c r="AL541" i="1"/>
  <c r="AL540" i="1"/>
  <c r="AL537" i="1"/>
  <c r="AL528" i="1"/>
  <c r="AL535" i="1"/>
  <c r="AL518" i="1"/>
  <c r="AL526" i="1"/>
  <c r="AL538" i="1"/>
  <c r="AL533" i="1"/>
  <c r="AL523" i="1"/>
  <c r="AL527" i="1"/>
  <c r="AL522" i="1"/>
  <c r="AL530" i="1"/>
  <c r="AL517" i="1"/>
  <c r="AL521" i="1"/>
  <c r="AL525" i="1"/>
  <c r="AL520" i="1"/>
  <c r="AL480" i="1"/>
  <c r="AL516" i="1"/>
  <c r="AL493" i="1"/>
  <c r="AL497" i="1"/>
  <c r="AL492" i="1"/>
  <c r="AL543" i="1"/>
  <c r="AL513" i="1"/>
  <c r="AL467" i="1"/>
  <c r="AL515" i="1"/>
  <c r="AL532" i="1"/>
  <c r="AL498" i="1"/>
  <c r="AL502" i="1"/>
  <c r="AL510" i="1"/>
  <c r="AL531" i="1"/>
  <c r="AL512" i="1"/>
  <c r="AL465" i="1"/>
  <c r="AL496" i="1"/>
  <c r="AL536" i="1"/>
  <c r="AL508" i="1"/>
  <c r="AL503" i="1"/>
  <c r="AL507" i="1"/>
  <c r="AL511" i="1"/>
  <c r="AL505" i="1"/>
  <c r="AL483" i="1"/>
  <c r="AL500" i="1"/>
  <c r="AL490" i="1"/>
  <c r="AL506" i="1"/>
  <c r="AL488" i="1"/>
  <c r="AL495" i="1"/>
  <c r="AL482" i="1"/>
  <c r="AL481" i="1"/>
  <c r="AL487" i="1"/>
  <c r="AL486" i="1"/>
  <c r="AL485" i="1"/>
  <c r="AL491" i="1"/>
  <c r="AL501" i="1"/>
  <c r="AL477" i="1"/>
  <c r="AL473" i="1"/>
  <c r="AL468" i="1"/>
  <c r="AL471" i="1"/>
  <c r="AL478" i="1"/>
  <c r="AL470" i="1"/>
  <c r="AL461" i="1"/>
  <c r="AL472" i="1"/>
  <c r="AL469" i="1"/>
  <c r="AL475" i="1"/>
  <c r="AL466" i="1"/>
  <c r="AL476" i="1"/>
  <c r="AL460" i="1"/>
  <c r="AL463" i="1"/>
  <c r="AL458" i="1"/>
  <c r="AL457" i="1"/>
  <c r="AL456" i="1"/>
  <c r="AL455" i="1"/>
  <c r="AL462" i="1"/>
  <c r="AG449" i="1"/>
  <c r="AG450" i="1"/>
  <c r="AG451" i="1"/>
  <c r="AG452" i="1"/>
  <c r="AG453" i="1"/>
  <c r="AG448" i="1"/>
  <c r="AI447" i="1"/>
  <c r="AI448" i="1"/>
  <c r="AJ448" i="1" s="1"/>
  <c r="AI449" i="1"/>
  <c r="AI450" i="1"/>
  <c r="AI451" i="1"/>
  <c r="AI452" i="1"/>
  <c r="AI453" i="1"/>
  <c r="AI446" i="1"/>
  <c r="AG441" i="1"/>
  <c r="AG442" i="1"/>
  <c r="AG443" i="1"/>
  <c r="AG444" i="1"/>
  <c r="AG445" i="1"/>
  <c r="AG440" i="1"/>
  <c r="AI439" i="1"/>
  <c r="AI440" i="1"/>
  <c r="AJ440" i="1" s="1"/>
  <c r="AI441" i="1"/>
  <c r="AI442" i="1"/>
  <c r="AI443" i="1"/>
  <c r="AI444" i="1"/>
  <c r="AI445" i="1"/>
  <c r="AI438" i="1"/>
  <c r="AG434" i="1"/>
  <c r="AG435" i="1"/>
  <c r="AG436" i="1"/>
  <c r="AG437" i="1"/>
  <c r="AG433" i="1"/>
  <c r="AI431" i="1"/>
  <c r="AI432" i="1"/>
  <c r="AI433" i="1"/>
  <c r="AJ433" i="1" s="1"/>
  <c r="AI434" i="1"/>
  <c r="AI435" i="1"/>
  <c r="AI436" i="1"/>
  <c r="AI437" i="1"/>
  <c r="AI430" i="1"/>
  <c r="AI426" i="1"/>
  <c r="AI427" i="1"/>
  <c r="AI428" i="1"/>
  <c r="AI429" i="1"/>
  <c r="AI425" i="1"/>
  <c r="AJ425" i="1" s="1"/>
  <c r="AG422" i="1"/>
  <c r="AG423" i="1"/>
  <c r="AG424" i="1"/>
  <c r="AG421" i="1"/>
  <c r="AI421" i="1"/>
  <c r="AJ421" i="1" s="1"/>
  <c r="AI422" i="1"/>
  <c r="AI423" i="1"/>
  <c r="AI424" i="1"/>
  <c r="AI420" i="1"/>
  <c r="AG417" i="1"/>
  <c r="AG418" i="1"/>
  <c r="AG419" i="1"/>
  <c r="AG416" i="1"/>
  <c r="AG412" i="1"/>
  <c r="AG413" i="1"/>
  <c r="AG414" i="1"/>
  <c r="AG411" i="1"/>
  <c r="AI416" i="1"/>
  <c r="AJ416" i="1" s="1"/>
  <c r="AI417" i="1"/>
  <c r="AI418" i="1"/>
  <c r="AI419" i="1"/>
  <c r="AI415" i="1"/>
  <c r="AI411" i="1"/>
  <c r="AJ411" i="1" s="1"/>
  <c r="AI412" i="1"/>
  <c r="AI413" i="1"/>
  <c r="AI414" i="1"/>
  <c r="AI410" i="1"/>
  <c r="AI406" i="1"/>
  <c r="AJ406" i="1" s="1"/>
  <c r="AI407" i="1"/>
  <c r="AI408" i="1"/>
  <c r="AI409" i="1"/>
  <c r="AI405" i="1"/>
  <c r="AG407" i="1"/>
  <c r="AG408" i="1"/>
  <c r="AG409" i="1"/>
  <c r="AG406" i="1"/>
  <c r="AG402" i="1"/>
  <c r="AG403" i="1"/>
  <c r="AG404" i="1"/>
  <c r="AG401" i="1"/>
  <c r="AI401" i="1"/>
  <c r="AJ401" i="1" s="1"/>
  <c r="AI402" i="1"/>
  <c r="AI403" i="1"/>
  <c r="AI404" i="1"/>
  <c r="AI400" i="1"/>
  <c r="AK396" i="1"/>
  <c r="AK397" i="1"/>
  <c r="AK398" i="1"/>
  <c r="AK399" i="1"/>
  <c r="AK395" i="1"/>
  <c r="AL395" i="1" s="1"/>
  <c r="AG396" i="1"/>
  <c r="AG397" i="1"/>
  <c r="AG398" i="1"/>
  <c r="AG399" i="1"/>
  <c r="AG395" i="1"/>
  <c r="AK391" i="1"/>
  <c r="AK392" i="1"/>
  <c r="AK393" i="1"/>
  <c r="AK394" i="1"/>
  <c r="AK390" i="1"/>
  <c r="AG391" i="1"/>
  <c r="AG392" i="1"/>
  <c r="AG393" i="1"/>
  <c r="AG394" i="1"/>
  <c r="AG390" i="1"/>
  <c r="AI387" i="1"/>
  <c r="AI388" i="1"/>
  <c r="AI389" i="1"/>
  <c r="AI386" i="1"/>
  <c r="AI383" i="1"/>
  <c r="AI384" i="1"/>
  <c r="AI385" i="1"/>
  <c r="AI382" i="1"/>
  <c r="AI379" i="1"/>
  <c r="AI380" i="1"/>
  <c r="AI381" i="1"/>
  <c r="AI378" i="1"/>
  <c r="AJ378" i="1" s="1"/>
  <c r="AI375" i="1"/>
  <c r="AI376" i="1"/>
  <c r="AI377" i="1"/>
  <c r="AI374" i="1"/>
  <c r="AK371" i="1"/>
  <c r="AK372" i="1"/>
  <c r="AK373" i="1"/>
  <c r="AK370" i="1"/>
  <c r="AL370" i="1" s="1"/>
  <c r="AG371" i="1"/>
  <c r="AG372" i="1"/>
  <c r="AG373" i="1"/>
  <c r="AG370" i="1"/>
  <c r="AK367" i="1"/>
  <c r="AK368" i="1"/>
  <c r="AK369" i="1"/>
  <c r="AK366" i="1"/>
  <c r="AL366" i="1" s="1"/>
  <c r="AG367" i="1"/>
  <c r="AG368" i="1"/>
  <c r="AG369" i="1"/>
  <c r="AG366" i="1"/>
  <c r="AK363" i="1"/>
  <c r="AK364" i="1"/>
  <c r="AK365" i="1"/>
  <c r="AK362" i="1"/>
  <c r="AL362" i="1" s="1"/>
  <c r="AG363" i="1"/>
  <c r="AG364" i="1"/>
  <c r="AG365" i="1"/>
  <c r="AG362" i="1"/>
  <c r="AK359" i="1"/>
  <c r="AK360" i="1"/>
  <c r="AK361" i="1"/>
  <c r="AK358" i="1"/>
  <c r="AG359" i="1"/>
  <c r="AG360" i="1"/>
  <c r="AG361" i="1"/>
  <c r="AG358" i="1"/>
  <c r="AK354" i="1"/>
  <c r="AK355" i="1"/>
  <c r="AK356" i="1"/>
  <c r="AK357" i="1"/>
  <c r="AK353" i="1"/>
  <c r="AL353" i="1" s="1"/>
  <c r="AG354" i="1"/>
  <c r="AG355" i="1"/>
  <c r="AG356" i="1"/>
  <c r="AG357" i="1"/>
  <c r="AG353" i="1"/>
  <c r="AK349" i="1"/>
  <c r="AK350" i="1"/>
  <c r="AK351" i="1"/>
  <c r="AK352" i="1"/>
  <c r="AK348" i="1"/>
  <c r="AL348" i="1" s="1"/>
  <c r="AG349" i="1"/>
  <c r="AG350" i="1"/>
  <c r="AG351" i="1"/>
  <c r="AG352" i="1"/>
  <c r="AG348" i="1"/>
  <c r="AK344" i="1"/>
  <c r="AK345" i="1"/>
  <c r="AK346" i="1"/>
  <c r="AK347" i="1"/>
  <c r="AK343" i="1"/>
  <c r="AL343" i="1" s="1"/>
  <c r="AG344" i="1"/>
  <c r="AG345" i="1"/>
  <c r="AG346" i="1"/>
  <c r="AG347" i="1"/>
  <c r="AG343" i="1"/>
  <c r="AK339" i="1"/>
  <c r="AK340" i="1"/>
  <c r="AK341" i="1"/>
  <c r="AK342" i="1"/>
  <c r="AK338" i="1"/>
  <c r="AG339" i="1"/>
  <c r="AG340" i="1"/>
  <c r="AG341" i="1"/>
  <c r="AG342" i="1"/>
  <c r="AG338" i="1"/>
  <c r="AK334" i="1"/>
  <c r="AK335" i="1"/>
  <c r="AK336" i="1"/>
  <c r="AK337" i="1"/>
  <c r="AK333" i="1"/>
  <c r="AL333" i="1" s="1"/>
  <c r="AG335" i="1"/>
  <c r="AG336" i="1"/>
  <c r="AG337" i="1"/>
  <c r="AG334" i="1"/>
  <c r="AG331" i="1"/>
  <c r="AG332" i="1"/>
  <c r="AG330" i="1"/>
  <c r="AK331" i="1"/>
  <c r="AK330" i="1"/>
  <c r="AK329" i="1"/>
  <c r="AG326" i="1"/>
  <c r="AG327" i="1"/>
  <c r="AG328" i="1"/>
  <c r="AG325" i="1"/>
  <c r="AK321" i="1"/>
  <c r="AK322" i="1"/>
  <c r="AK323" i="1"/>
  <c r="AK324" i="1"/>
  <c r="AK320" i="1"/>
  <c r="AG319" i="1"/>
  <c r="AG318" i="1"/>
  <c r="AK314" i="1"/>
  <c r="AK315" i="1"/>
  <c r="AK316" i="1"/>
  <c r="AK317" i="1"/>
  <c r="AL317" i="1" s="1"/>
  <c r="AK318" i="1"/>
  <c r="AK319" i="1"/>
  <c r="AK313" i="1"/>
  <c r="AG310" i="1"/>
  <c r="AG311" i="1"/>
  <c r="AG312" i="1"/>
  <c r="AG309" i="1"/>
  <c r="AK307" i="1"/>
  <c r="AK308" i="1"/>
  <c r="AL308" i="1" s="1"/>
  <c r="AK309" i="1"/>
  <c r="AK310" i="1"/>
  <c r="AK311" i="1"/>
  <c r="AK312" i="1"/>
  <c r="AK306" i="1"/>
  <c r="AG304" i="1"/>
  <c r="AG305" i="1"/>
  <c r="AG303" i="1"/>
  <c r="AK300" i="1"/>
  <c r="AK301" i="1"/>
  <c r="AK302" i="1"/>
  <c r="AL302" i="1" s="1"/>
  <c r="AK303" i="1"/>
  <c r="AK304" i="1"/>
  <c r="AK305" i="1"/>
  <c r="AK299" i="1"/>
  <c r="AG297" i="1"/>
  <c r="AG298" i="1"/>
  <c r="AG296" i="1"/>
  <c r="AG290" i="1"/>
  <c r="AG291" i="1"/>
  <c r="AG292" i="1"/>
  <c r="AG289" i="1"/>
  <c r="AK294" i="1"/>
  <c r="AK295" i="1"/>
  <c r="AK296" i="1"/>
  <c r="AK297" i="1"/>
  <c r="AK298" i="1"/>
  <c r="AK293" i="1"/>
  <c r="AK287" i="1"/>
  <c r="AK288" i="1"/>
  <c r="AK289" i="1"/>
  <c r="AK290" i="1"/>
  <c r="AK291" i="1"/>
  <c r="AK292" i="1"/>
  <c r="AK286" i="1"/>
  <c r="AK281" i="1"/>
  <c r="AK282" i="1"/>
  <c r="AK283" i="1"/>
  <c r="AK284" i="1"/>
  <c r="AK285" i="1"/>
  <c r="AK280" i="1"/>
  <c r="AL280" i="1" s="1"/>
  <c r="AK275" i="1"/>
  <c r="AK276" i="1"/>
  <c r="AK277" i="1"/>
  <c r="AK278" i="1"/>
  <c r="AK279" i="1"/>
  <c r="AK274" i="1"/>
  <c r="AK269" i="1"/>
  <c r="AK270" i="1"/>
  <c r="AK271" i="1"/>
  <c r="AK272" i="1"/>
  <c r="AK273" i="1"/>
  <c r="AK268" i="1"/>
  <c r="AL268" i="1" s="1"/>
  <c r="AK263" i="1"/>
  <c r="AK264" i="1"/>
  <c r="AK265" i="1"/>
  <c r="AK266" i="1"/>
  <c r="AK267" i="1"/>
  <c r="AK262" i="1"/>
  <c r="AL262" i="1" s="1"/>
  <c r="AK257" i="1"/>
  <c r="AK258" i="1"/>
  <c r="AK259" i="1"/>
  <c r="AK260" i="1"/>
  <c r="AK261" i="1"/>
  <c r="AK256" i="1"/>
  <c r="AL256" i="1" s="1"/>
  <c r="AK251" i="1"/>
  <c r="AK252" i="1"/>
  <c r="AK253" i="1"/>
  <c r="AK254" i="1"/>
  <c r="AK255" i="1"/>
  <c r="AK250" i="1"/>
  <c r="AK244" i="1"/>
  <c r="AK245" i="1"/>
  <c r="AK246" i="1"/>
  <c r="AK247" i="1"/>
  <c r="AK248" i="1"/>
  <c r="AK249" i="1"/>
  <c r="AK243" i="1"/>
  <c r="AL243" i="1" s="1"/>
  <c r="AK236" i="1"/>
  <c r="AK237" i="1"/>
  <c r="AK238" i="1"/>
  <c r="AK239" i="1"/>
  <c r="AK240" i="1"/>
  <c r="AK241" i="1"/>
  <c r="AK242" i="1"/>
  <c r="AK235" i="1"/>
  <c r="AL235" i="1" s="1"/>
  <c r="AK229" i="1"/>
  <c r="AK230" i="1"/>
  <c r="AK231" i="1"/>
  <c r="AK232" i="1"/>
  <c r="AK233" i="1"/>
  <c r="AK234" i="1"/>
  <c r="AK228" i="1"/>
  <c r="AL228" i="1" s="1"/>
  <c r="AK222" i="1"/>
  <c r="AK223" i="1"/>
  <c r="AK224" i="1"/>
  <c r="AK225" i="1"/>
  <c r="AK226" i="1"/>
  <c r="AK227" i="1"/>
  <c r="AK221" i="1"/>
  <c r="AK215" i="1"/>
  <c r="AK216" i="1"/>
  <c r="AK217" i="1"/>
  <c r="AK218" i="1"/>
  <c r="AK219" i="1"/>
  <c r="AK220" i="1"/>
  <c r="AK214" i="1"/>
  <c r="AK208" i="1"/>
  <c r="AK209" i="1"/>
  <c r="AK210" i="1"/>
  <c r="AK211" i="1"/>
  <c r="AK212" i="1"/>
  <c r="AK213" i="1"/>
  <c r="AK207" i="1"/>
  <c r="AL207" i="1" s="1"/>
  <c r="AK201" i="1"/>
  <c r="AK202" i="1"/>
  <c r="AK203" i="1"/>
  <c r="AK204" i="1"/>
  <c r="AK205" i="1"/>
  <c r="AK206" i="1"/>
  <c r="AK200" i="1"/>
  <c r="AL200" i="1" s="1"/>
  <c r="AK198" i="1"/>
  <c r="AK194" i="1"/>
  <c r="AK190" i="1"/>
  <c r="AK186" i="1"/>
  <c r="AK199" i="1"/>
  <c r="AK184" i="1"/>
  <c r="AK185" i="1"/>
  <c r="AK187" i="1"/>
  <c r="AK188" i="1"/>
  <c r="AK189" i="1"/>
  <c r="AK192" i="1"/>
  <c r="AK173" i="1"/>
  <c r="AK174" i="1"/>
  <c r="AK175" i="1"/>
  <c r="AK176" i="1"/>
  <c r="AK177" i="1"/>
  <c r="AK178" i="1"/>
  <c r="AK179" i="1"/>
  <c r="AK180" i="1"/>
  <c r="AK181" i="1"/>
  <c r="AK172" i="1"/>
  <c r="AL172" i="1" s="1"/>
  <c r="AK162" i="1"/>
  <c r="AK164" i="1"/>
  <c r="AK165" i="1"/>
  <c r="AK166" i="1"/>
  <c r="AK167" i="1"/>
  <c r="AK168" i="1"/>
  <c r="AK169" i="1"/>
  <c r="AK170" i="1"/>
  <c r="AK171" i="1"/>
  <c r="AK163" i="1"/>
  <c r="AK156" i="1"/>
  <c r="AK157" i="1"/>
  <c r="AK158" i="1"/>
  <c r="AK159" i="1"/>
  <c r="AK160" i="1"/>
  <c r="AK161" i="1"/>
  <c r="AK155" i="1"/>
  <c r="AL155" i="1" s="1"/>
  <c r="AK149" i="1"/>
  <c r="AK150" i="1"/>
  <c r="AK151" i="1"/>
  <c r="AK152" i="1"/>
  <c r="AK153" i="1"/>
  <c r="AK154" i="1"/>
  <c r="AK148" i="1"/>
  <c r="AK142" i="1"/>
  <c r="AK143" i="1"/>
  <c r="AK144" i="1"/>
  <c r="AK145" i="1"/>
  <c r="AK146" i="1"/>
  <c r="AK147" i="1"/>
  <c r="AK141" i="1"/>
  <c r="AK137" i="1"/>
  <c r="AK138" i="1"/>
  <c r="AK139" i="1"/>
  <c r="AK140" i="1"/>
  <c r="AK136" i="1"/>
  <c r="AL136" i="1" s="1"/>
  <c r="AK132" i="1"/>
  <c r="AK133" i="1"/>
  <c r="AK134" i="1"/>
  <c r="AK135" i="1"/>
  <c r="AK131" i="1"/>
  <c r="AL131" i="1" s="1"/>
  <c r="AK127" i="1"/>
  <c r="AK128" i="1"/>
  <c r="AK129" i="1"/>
  <c r="AK130" i="1"/>
  <c r="AK126" i="1"/>
  <c r="AL596" i="1" l="1"/>
  <c r="AL597" i="1"/>
  <c r="AL593" i="1"/>
  <c r="AL600" i="1"/>
  <c r="AL598" i="1"/>
  <c r="AL601" i="1"/>
  <c r="AL599" i="1"/>
  <c r="AL594" i="1"/>
  <c r="AL592" i="1"/>
  <c r="AL595" i="1"/>
  <c r="AL586" i="1"/>
  <c r="AL589" i="1"/>
  <c r="AL587" i="1"/>
  <c r="AL590" i="1"/>
  <c r="AL588" i="1"/>
  <c r="AL583" i="1"/>
  <c r="AL582" i="1"/>
  <c r="AL585" i="1"/>
  <c r="AL584" i="1"/>
  <c r="AL572" i="1"/>
  <c r="AL580" i="1"/>
  <c r="AL573" i="1"/>
  <c r="AL569" i="1"/>
  <c r="AL574" i="1"/>
  <c r="AL575" i="1"/>
  <c r="AL576" i="1"/>
  <c r="AL577" i="1"/>
  <c r="AL571" i="1"/>
  <c r="AL579" i="1"/>
  <c r="AL570" i="1"/>
  <c r="AL578" i="1"/>
  <c r="AJ402" i="1"/>
  <c r="AJ381" i="1"/>
  <c r="AJ379" i="1"/>
  <c r="AJ380" i="1"/>
  <c r="AJ404" i="1"/>
  <c r="AJ426" i="1"/>
  <c r="AL171" i="1"/>
  <c r="AJ428" i="1"/>
  <c r="AJ427" i="1"/>
  <c r="AJ418" i="1"/>
  <c r="AJ403" i="1"/>
  <c r="AJ413" i="1"/>
  <c r="AJ412" i="1"/>
  <c r="AJ423" i="1"/>
  <c r="AJ422" i="1"/>
  <c r="AK385" i="1"/>
  <c r="AJ385" i="1"/>
  <c r="AK389" i="1"/>
  <c r="AJ389" i="1"/>
  <c r="AK376" i="1"/>
  <c r="AJ376" i="1"/>
  <c r="AK384" i="1"/>
  <c r="AJ384" i="1"/>
  <c r="AK388" i="1"/>
  <c r="AJ388" i="1"/>
  <c r="AJ417" i="1"/>
  <c r="AK375" i="1"/>
  <c r="AJ375" i="1"/>
  <c r="AK414" i="1"/>
  <c r="AJ414" i="1"/>
  <c r="AK445" i="1"/>
  <c r="AJ445" i="1"/>
  <c r="AK453" i="1"/>
  <c r="AJ453" i="1"/>
  <c r="AK424" i="1"/>
  <c r="AJ424" i="1"/>
  <c r="AK437" i="1"/>
  <c r="AJ437" i="1"/>
  <c r="AJ444" i="1"/>
  <c r="AJ452" i="1"/>
  <c r="AK383" i="1"/>
  <c r="AJ383" i="1"/>
  <c r="AK409" i="1"/>
  <c r="AJ409" i="1"/>
  <c r="AK429" i="1"/>
  <c r="AJ429" i="1"/>
  <c r="AJ436" i="1"/>
  <c r="AJ443" i="1"/>
  <c r="AJ451" i="1"/>
  <c r="AK377" i="1"/>
  <c r="AJ377" i="1"/>
  <c r="AK387" i="1"/>
  <c r="AJ387" i="1"/>
  <c r="AJ408" i="1"/>
  <c r="AJ435" i="1"/>
  <c r="AJ442" i="1"/>
  <c r="AJ450" i="1"/>
  <c r="AK374" i="1"/>
  <c r="AL374" i="1" s="1"/>
  <c r="AJ374" i="1"/>
  <c r="AK382" i="1"/>
  <c r="AL382" i="1" s="1"/>
  <c r="AJ382" i="1"/>
  <c r="AK386" i="1"/>
  <c r="AL386" i="1" s="1"/>
  <c r="AJ386" i="1"/>
  <c r="AJ407" i="1"/>
  <c r="AK419" i="1"/>
  <c r="AJ419" i="1"/>
  <c r="AJ434" i="1"/>
  <c r="AJ441" i="1"/>
  <c r="AJ449" i="1"/>
  <c r="AK438" i="1"/>
  <c r="AK446" i="1"/>
  <c r="AK425" i="1"/>
  <c r="AL425" i="1" s="1"/>
  <c r="AK411" i="1"/>
  <c r="AL411" i="1" s="1"/>
  <c r="AK412" i="1"/>
  <c r="AK418" i="1"/>
  <c r="AK433" i="1"/>
  <c r="AL433" i="1" s="1"/>
  <c r="AK416" i="1"/>
  <c r="AL416" i="1" s="1"/>
  <c r="AK415" i="1"/>
  <c r="AK435" i="1"/>
  <c r="AK434" i="1"/>
  <c r="AK422" i="1"/>
  <c r="AK428" i="1"/>
  <c r="AK452" i="1"/>
  <c r="AK427" i="1"/>
  <c r="AK443" i="1"/>
  <c r="AK451" i="1"/>
  <c r="AK426" i="1"/>
  <c r="AK442" i="1"/>
  <c r="AK450" i="1"/>
  <c r="AK441" i="1"/>
  <c r="AK449" i="1"/>
  <c r="AK440" i="1"/>
  <c r="AL440" i="1" s="1"/>
  <c r="AK448" i="1"/>
  <c r="AL448" i="1" s="1"/>
  <c r="AK420" i="1"/>
  <c r="AK439" i="1"/>
  <c r="AK447" i="1"/>
  <c r="AK423" i="1"/>
  <c r="AK413" i="1"/>
  <c r="AK436" i="1"/>
  <c r="AK400" i="1"/>
  <c r="AK432" i="1"/>
  <c r="AK431" i="1"/>
  <c r="AK410" i="1"/>
  <c r="AK417" i="1"/>
  <c r="AK421" i="1"/>
  <c r="AL421" i="1" s="1"/>
  <c r="AK430" i="1"/>
  <c r="AK407" i="1"/>
  <c r="AK408" i="1"/>
  <c r="AK406" i="1"/>
  <c r="AL406" i="1" s="1"/>
  <c r="AL342" i="1"/>
  <c r="AK444" i="1"/>
  <c r="AL394" i="1"/>
  <c r="AL364" i="1"/>
  <c r="AL341" i="1"/>
  <c r="AL363" i="1"/>
  <c r="AL393" i="1"/>
  <c r="AK402" i="1"/>
  <c r="AL340" i="1"/>
  <c r="AL391" i="1"/>
  <c r="AL223" i="1"/>
  <c r="AL369" i="1"/>
  <c r="AL397" i="1"/>
  <c r="AL396" i="1"/>
  <c r="AK379" i="1"/>
  <c r="AL359" i="1"/>
  <c r="AL399" i="1"/>
  <c r="AK380" i="1"/>
  <c r="AL398" i="1"/>
  <c r="AL298" i="1"/>
  <c r="AL311" i="1"/>
  <c r="AL368" i="1"/>
  <c r="AK405" i="1"/>
  <c r="AL296" i="1"/>
  <c r="AL309" i="1"/>
  <c r="AL367" i="1"/>
  <c r="AL392" i="1"/>
  <c r="AL217" i="1"/>
  <c r="AK403" i="1"/>
  <c r="AL239" i="1"/>
  <c r="AL246" i="1"/>
  <c r="AL334" i="1"/>
  <c r="AL390" i="1"/>
  <c r="AL213" i="1"/>
  <c r="AL219" i="1"/>
  <c r="AL231" i="1"/>
  <c r="AL245" i="1"/>
  <c r="AL354" i="1"/>
  <c r="AK401" i="1"/>
  <c r="AL401" i="1" s="1"/>
  <c r="AL224" i="1"/>
  <c r="AL244" i="1"/>
  <c r="AL229" i="1"/>
  <c r="AL236" i="1"/>
  <c r="AL254" i="1"/>
  <c r="AL278" i="1"/>
  <c r="AL289" i="1"/>
  <c r="AL337" i="1"/>
  <c r="AL336" i="1"/>
  <c r="AK404" i="1"/>
  <c r="AL335" i="1"/>
  <c r="AL216" i="1"/>
  <c r="AL222" i="1"/>
  <c r="AL373" i="1"/>
  <c r="AL372" i="1"/>
  <c r="AL273" i="1"/>
  <c r="AL339" i="1"/>
  <c r="AL349" i="1"/>
  <c r="AL357" i="1"/>
  <c r="AL371" i="1"/>
  <c r="AL276" i="1"/>
  <c r="AL356" i="1"/>
  <c r="AL226" i="1"/>
  <c r="AL275" i="1"/>
  <c r="AL310" i="1"/>
  <c r="AL355" i="1"/>
  <c r="AL365" i="1"/>
  <c r="AK378" i="1"/>
  <c r="AL378" i="1" s="1"/>
  <c r="AL319" i="1"/>
  <c r="AK381" i="1"/>
  <c r="AL218" i="1"/>
  <c r="AL269" i="1"/>
  <c r="AL318" i="1"/>
  <c r="AL360" i="1"/>
  <c r="AL209" i="1"/>
  <c r="AL215" i="1"/>
  <c r="AL249" i="1"/>
  <c r="AL279" i="1"/>
  <c r="AL291" i="1"/>
  <c r="AL305" i="1"/>
  <c r="AL345" i="1"/>
  <c r="AL352" i="1"/>
  <c r="AL347" i="1"/>
  <c r="AL346" i="1"/>
  <c r="AL208" i="1"/>
  <c r="AL225" i="1"/>
  <c r="AL241" i="1"/>
  <c r="AL248" i="1"/>
  <c r="AL304" i="1"/>
  <c r="AL344" i="1"/>
  <c r="AL351" i="1"/>
  <c r="AL211" i="1"/>
  <c r="AL361" i="1"/>
  <c r="AL210" i="1"/>
  <c r="AL220" i="1"/>
  <c r="AL240" i="1"/>
  <c r="AL247" i="1"/>
  <c r="AL277" i="1"/>
  <c r="AL350" i="1"/>
  <c r="AL203" i="1"/>
  <c r="AL261" i="1"/>
  <c r="AL265" i="1"/>
  <c r="AL274" i="1"/>
  <c r="AL303" i="1"/>
  <c r="AL255" i="1"/>
  <c r="AL264" i="1"/>
  <c r="AL338" i="1"/>
  <c r="AL201" i="1"/>
  <c r="AL238" i="1"/>
  <c r="AL263" i="1"/>
  <c r="AL285" i="1"/>
  <c r="AL297" i="1"/>
  <c r="AL237" i="1"/>
  <c r="AL253" i="1"/>
  <c r="AL288" i="1"/>
  <c r="AL312" i="1"/>
  <c r="AL358" i="1"/>
  <c r="AL252" i="1"/>
  <c r="AL257" i="1"/>
  <c r="AL212" i="1"/>
  <c r="AL221" i="1"/>
  <c r="AL251" i="1"/>
  <c r="AL266" i="1"/>
  <c r="AL282" i="1"/>
  <c r="AL205" i="1"/>
  <c r="AL242" i="1"/>
  <c r="AL250" i="1"/>
  <c r="AL267" i="1"/>
  <c r="AL281" i="1"/>
  <c r="AL227" i="1"/>
  <c r="AL232" i="1"/>
  <c r="AL258" i="1"/>
  <c r="AL270" i="1"/>
  <c r="AL290" i="1"/>
  <c r="AL202" i="1"/>
  <c r="AL214" i="1"/>
  <c r="AL234" i="1"/>
  <c r="AL295" i="1"/>
  <c r="AL260" i="1"/>
  <c r="AL272" i="1"/>
  <c r="AL284" i="1"/>
  <c r="AL259" i="1"/>
  <c r="AL271" i="1"/>
  <c r="AL283" i="1"/>
  <c r="AL230" i="1"/>
  <c r="AL292" i="1"/>
  <c r="AL204" i="1"/>
  <c r="AL233" i="1"/>
  <c r="AL206" i="1"/>
  <c r="AL146" i="1"/>
  <c r="AK197" i="1"/>
  <c r="AK196" i="1"/>
  <c r="AK182" i="1"/>
  <c r="AL182" i="1" s="1"/>
  <c r="AK195" i="1"/>
  <c r="AK191" i="1"/>
  <c r="AK183" i="1"/>
  <c r="AK193" i="1"/>
  <c r="AL193" i="1" s="1"/>
  <c r="AL169" i="1"/>
  <c r="AL180" i="1"/>
  <c r="AL179" i="1"/>
  <c r="AL174" i="1"/>
  <c r="AL163" i="1"/>
  <c r="AL164" i="1"/>
  <c r="AL168" i="1"/>
  <c r="AL181" i="1"/>
  <c r="AL173" i="1"/>
  <c r="AL167" i="1"/>
  <c r="AL157" i="1"/>
  <c r="AL178" i="1"/>
  <c r="AL177" i="1"/>
  <c r="AL170" i="1"/>
  <c r="AL176" i="1"/>
  <c r="AL151" i="1"/>
  <c r="AL166" i="1"/>
  <c r="AL175" i="1"/>
  <c r="AL165" i="1"/>
  <c r="AL130" i="1"/>
  <c r="AL160" i="1"/>
  <c r="AL162" i="1"/>
  <c r="AL161" i="1"/>
  <c r="AL159" i="1"/>
  <c r="AL158" i="1"/>
  <c r="AL149" i="1"/>
  <c r="AL148" i="1"/>
  <c r="AL144" i="1"/>
  <c r="AL127" i="1"/>
  <c r="AL143" i="1"/>
  <c r="AL141" i="1"/>
  <c r="AL156" i="1"/>
  <c r="AL142" i="1"/>
  <c r="AL145" i="1"/>
  <c r="AL150" i="1"/>
  <c r="AL153" i="1"/>
  <c r="AL147" i="1"/>
  <c r="AL152" i="1"/>
  <c r="AL154" i="1"/>
  <c r="AL140" i="1"/>
  <c r="AL137" i="1"/>
  <c r="AL134" i="1"/>
  <c r="AL129" i="1"/>
  <c r="AL139" i="1"/>
  <c r="AL138" i="1"/>
  <c r="AL126" i="1"/>
  <c r="AL133" i="1"/>
  <c r="AL132" i="1"/>
  <c r="AL135" i="1"/>
  <c r="AL128" i="1"/>
  <c r="AL384" i="1" l="1"/>
  <c r="AL387" i="1"/>
  <c r="AL443" i="1"/>
  <c r="AL383" i="1"/>
  <c r="AL409" i="1"/>
  <c r="AL375" i="1"/>
  <c r="AL388" i="1"/>
  <c r="AL385" i="1"/>
  <c r="AL389" i="1"/>
  <c r="AL377" i="1"/>
  <c r="AL376" i="1"/>
  <c r="AL445" i="1"/>
  <c r="AL413" i="1"/>
  <c r="AL414" i="1"/>
  <c r="AL427" i="1"/>
  <c r="AL437" i="1"/>
  <c r="AL412" i="1"/>
  <c r="AL426" i="1"/>
  <c r="AL435" i="1"/>
  <c r="AL434" i="1"/>
  <c r="AL428" i="1"/>
  <c r="AL429" i="1"/>
  <c r="AL424" i="1"/>
  <c r="AL449" i="1"/>
  <c r="AL419" i="1"/>
  <c r="AL442" i="1"/>
  <c r="AL417" i="1"/>
  <c r="AL436" i="1"/>
  <c r="AL451" i="1"/>
  <c r="AL418" i="1"/>
  <c r="AL452" i="1"/>
  <c r="AL444" i="1"/>
  <c r="AL453" i="1"/>
  <c r="AL423" i="1"/>
  <c r="AL450" i="1"/>
  <c r="AL441" i="1"/>
  <c r="AL408" i="1"/>
  <c r="AL407" i="1"/>
  <c r="AL422" i="1"/>
  <c r="AL380" i="1"/>
  <c r="AL404" i="1"/>
  <c r="AL403" i="1"/>
  <c r="AL381" i="1"/>
  <c r="AL402" i="1"/>
  <c r="AL194" i="1"/>
  <c r="AL379" i="1"/>
  <c r="AL197" i="1"/>
  <c r="AL196" i="1"/>
  <c r="AL198" i="1"/>
  <c r="AL183" i="1"/>
  <c r="AL191" i="1"/>
  <c r="AL195" i="1"/>
  <c r="AL192" i="1"/>
  <c r="AL186" i="1"/>
  <c r="AL185" i="1"/>
  <c r="AL188" i="1"/>
  <c r="AL190" i="1"/>
  <c r="AL184" i="1"/>
  <c r="AL187" i="1"/>
  <c r="AL189" i="1"/>
  <c r="AL1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Radstake, Wilhelmina E., Ph.D.</author>
  </authors>
  <commentList>
    <comment ref="E1" authorId="0" shapeId="0" xr:uid="{B0FA3751-CC2B-4C53-87E1-2C14D698A626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human/rodent
</t>
        </r>
      </text>
    </comment>
    <comment ref="F1" authorId="0" shapeId="0" xr:uid="{6AB09198-E0C8-4478-A6F4-9BFF0264B415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normal / tumor</t>
        </r>
      </text>
    </comment>
    <comment ref="H1" authorId="0" shapeId="0" xr:uid="{9EECE67C-263C-4E8B-AB99-774631516802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cell cycle distribution during irradiatione exposure
G1
G2 
asynchornized
(A) asynchornized, but with agent influencing cell cycle</t>
        </r>
      </text>
    </comment>
    <comment ref="J1" authorId="0" shapeId="0" xr:uid="{D0CFB0DB-F4A8-4379-8E64-AA2025B6FD9F}">
      <text>
        <r>
          <rPr>
            <b/>
            <sz val="9"/>
            <color indexed="81"/>
            <rFont val="Tahoma"/>
            <charset val="1"/>
          </rPr>
          <t xml:space="preserve">Radstake, Wilhelmina E., Ph.D
</t>
        </r>
        <r>
          <rPr>
            <sz val="9"/>
            <color indexed="81"/>
            <rFont val="Tahoma"/>
            <family val="2"/>
          </rPr>
          <t xml:space="preserve">affected pathway
</t>
        </r>
      </text>
    </comment>
    <comment ref="L1" authorId="0" shapeId="0" xr:uid="{C8732CAA-CD00-4622-A400-237AA30D8938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exp: exponentialy growing
confl : confluent</t>
        </r>
      </text>
    </comment>
    <comment ref="N1" authorId="0" shapeId="0" xr:uid="{9C8C7DD8-EF69-46B3-86BC-62F20D7E94DA}">
      <text>
        <r>
          <rPr>
            <b/>
            <sz val="9"/>
            <color indexed="81"/>
            <rFont val="Tahoma"/>
            <family val="2"/>
          </rPr>
          <t>Radstake, Wilhelmina E., Ph.D.:</t>
        </r>
        <r>
          <rPr>
            <sz val="9"/>
            <color indexed="81"/>
            <rFont val="Tahoma"/>
            <family val="2"/>
          </rPr>
          <t xml:space="preserve">
percentage of serum in culture medium</t>
        </r>
      </text>
    </comment>
    <comment ref="O1" authorId="0" shapeId="0" xr:uid="{F62901DA-AA05-44AD-B6A0-825212380FA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PCC : premature chromosome condensation
PFGE :  pulse-field gel electrophoresis
comet: comet assay
ICC-yHAX : immunocytochemistry using yH2AX marker
ICC-53BP1 : immunocytochemistry using 53BP1 marker</t>
        </r>
      </text>
    </comment>
    <comment ref="P1" authorId="0" shapeId="0" xr:uid="{36F85274-7F71-4993-A61F-0C5B72EADC8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temperature during DNA lysis:
50 degr or above induces heat-liable breaks ==&gt; Karlsson2008
</t>
        </r>
      </text>
    </comment>
    <comment ref="Q1" authorId="0" shapeId="0" xr:uid="{258EB18A-4EE9-49CD-AC7C-96F38AFD02A5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confocal / brightfield</t>
        </r>
      </text>
    </comment>
    <comment ref="S1" authorId="0" shapeId="0" xr:uid="{046F977F-3143-4127-92D0-D7AC79B02598}">
      <text>
        <r>
          <rPr>
            <b/>
            <sz val="9"/>
            <color indexed="81"/>
            <rFont val="Tahoma"/>
            <family val="2"/>
          </rPr>
          <t>Radstake, Wilhelmina E., Ph.D.:</t>
        </r>
        <r>
          <rPr>
            <sz val="9"/>
            <color indexed="81"/>
            <rFont val="Tahoma"/>
            <family val="2"/>
          </rPr>
          <t xml:space="preserve">
temp during irradiation</t>
        </r>
      </text>
    </comment>
    <comment ref="T1" authorId="0" shapeId="0" xr:uid="{3E98C083-D4B8-45AC-9687-602673BCC7D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incubation at 37, RT, or ice</t>
        </r>
      </text>
    </comment>
    <comment ref="X1" authorId="0" shapeId="0" xr:uid="{E7A9D738-E085-46BA-89F2-4DFF34D44C7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energy prim beam
MeV/n</t>
        </r>
      </text>
    </comment>
    <comment ref="Y1" authorId="0" shapeId="0" xr:uid="{20B45207-F108-474A-B535-A22B114E4531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LET: LET at sample place
KeV/µm
</t>
        </r>
      </text>
    </comment>
    <comment ref="Z1" authorId="0" shapeId="0" xr:uid="{4468C6D3-F11A-4051-B400-B70FB5EDC892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Gy</t>
        </r>
      </text>
    </comment>
    <comment ref="AA1" authorId="0" shapeId="0" xr:uid="{ABDAFDCC-9E2F-40A7-AAB9-B5784B7AE9C1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Gy/min
</t>
        </r>
      </text>
    </comment>
    <comment ref="AC1" authorId="0" shapeId="0" xr:uid="{E677BBD9-11C6-4714-80F5-0DA4E2A9FC41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min number of cells scored per condition</t>
        </r>
      </text>
    </comment>
    <comment ref="AD1" authorId="0" shapeId="0" xr:uid="{FFC992E2-B5CE-4F28-926F-1161EFCF64DF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nr of repeats of experiment
1: no repeat</t>
        </r>
      </text>
    </comment>
    <comment ref="AF1" authorId="0" shapeId="0" xr:uid="{D7106C2A-692C-4EAF-9AB8-A89342A5F2D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time post irradiation in hours</t>
        </r>
      </text>
    </comment>
    <comment ref="AG1" authorId="0" shapeId="0" xr:uid="{1626E6C6-BA7C-41DB-B86B-F0E1B7E6A26D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time after first time point</t>
        </r>
      </text>
    </comment>
    <comment ref="AH1" authorId="0" shapeId="0" xr:uid="{E0EAF365-F51B-4914-89B5-22F1B2C780DE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absolute value of damage</t>
        </r>
      </text>
    </comment>
    <comment ref="AI1" authorId="0" shapeId="0" xr:uid="{5331B6A6-273D-4D9E-AE98-E4B1E12B72CA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absolute n - n at 0 Gy</t>
        </r>
      </text>
    </comment>
    <comment ref="AJ1" authorId="0" shapeId="0" xr:uid="{1BC1AB09-A91F-4A62-A9BE-54172F762799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n_baseline_sub / n_baseline_sub tp1</t>
        </r>
      </text>
    </comment>
    <comment ref="AK1" authorId="0" shapeId="0" xr:uid="{412D0E5D-E887-446B-A59C-7F0DD7DB0A79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n-baseline-sub - n-baseline-sub last time point
</t>
        </r>
      </text>
    </comment>
    <comment ref="AL1" authorId="0" shapeId="0" xr:uid="{D36841D8-F7BB-4195-B4E6-E58B67EBA67C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n-plateau-sub / n-plateau-sub time point 1
</t>
        </r>
      </text>
    </comment>
  </commentList>
</comments>
</file>

<file path=xl/sharedStrings.xml><?xml version="1.0" encoding="utf-8"?>
<sst xmlns="http://schemas.openxmlformats.org/spreadsheetml/2006/main" count="28723" uniqueCount="322">
  <si>
    <t>article</t>
  </si>
  <si>
    <t>year</t>
  </si>
  <si>
    <t>technique</t>
  </si>
  <si>
    <t>microscope</t>
  </si>
  <si>
    <t xml:space="preserve">energy </t>
  </si>
  <si>
    <t>LET</t>
  </si>
  <si>
    <t>dose</t>
  </si>
  <si>
    <t>Cornforth1985</t>
  </si>
  <si>
    <t>normal human fibroblasts</t>
  </si>
  <si>
    <t>human</t>
  </si>
  <si>
    <t>normal</t>
  </si>
  <si>
    <t>G1</t>
  </si>
  <si>
    <t>WT</t>
  </si>
  <si>
    <t>confluent</t>
  </si>
  <si>
    <t>PCC</t>
  </si>
  <si>
    <t>x-ray 280kV</t>
  </si>
  <si>
    <t>repeats</t>
  </si>
  <si>
    <t>2-3</t>
  </si>
  <si>
    <t>Lobrich1995</t>
  </si>
  <si>
    <t>serum</t>
  </si>
  <si>
    <t>x-ray 225kV</t>
  </si>
  <si>
    <t>RT</t>
  </si>
  <si>
    <t>ice</t>
  </si>
  <si>
    <t>PFGE</t>
  </si>
  <si>
    <t>time_pi</t>
  </si>
  <si>
    <t>cell_class</t>
  </si>
  <si>
    <t>cell_cycle</t>
  </si>
  <si>
    <t>seeding_density</t>
  </si>
  <si>
    <t>temp_irradiation</t>
  </si>
  <si>
    <t>dose_rate</t>
  </si>
  <si>
    <t>techn_repl</t>
  </si>
  <si>
    <t>time_norm</t>
  </si>
  <si>
    <t>average_n_per_cell</t>
  </si>
  <si>
    <t>n_baseline_sub</t>
  </si>
  <si>
    <t>n_plateau_sub</t>
  </si>
  <si>
    <t>Nunez1995</t>
  </si>
  <si>
    <t>MCF-7(BB)</t>
  </si>
  <si>
    <t>exp</t>
  </si>
  <si>
    <t>radio_labeled</t>
  </si>
  <si>
    <t>y</t>
  </si>
  <si>
    <t>n</t>
  </si>
  <si>
    <t>60Co</t>
  </si>
  <si>
    <t>MCF-7(BUS)</t>
  </si>
  <si>
    <t>T47D(B8)</t>
  </si>
  <si>
    <t>T47D(B1)</t>
  </si>
  <si>
    <t>EVSA-T</t>
  </si>
  <si>
    <t>RT-112</t>
  </si>
  <si>
    <t>Rothkamm2003</t>
  </si>
  <si>
    <t>hamster</t>
  </si>
  <si>
    <t>x-ray 95kV</t>
  </si>
  <si>
    <t>epifluorescence</t>
  </si>
  <si>
    <t>CHO-AA8</t>
  </si>
  <si>
    <t>CHO-irs1SF</t>
  </si>
  <si>
    <t>CHO-V3</t>
  </si>
  <si>
    <t>lysis_temp</t>
  </si>
  <si>
    <t>Liu2010</t>
  </si>
  <si>
    <t>x-ray 150kV</t>
  </si>
  <si>
    <t>Rothkamm2001</t>
  </si>
  <si>
    <t>normal human fibroblasts - MRC5</t>
  </si>
  <si>
    <t>x-ray 80kV</t>
  </si>
  <si>
    <t>normal human fibroblast - 180BR</t>
  </si>
  <si>
    <t>CHO-K1</t>
  </si>
  <si>
    <t>CHO-xrs6</t>
  </si>
  <si>
    <t>mouse</t>
  </si>
  <si>
    <t>mouse embryo fibroblasts-CB17</t>
  </si>
  <si>
    <t>mouse embryo fibroblasts-SCID</t>
  </si>
  <si>
    <t>mouse embry fibroblasts- RAD54-/-</t>
  </si>
  <si>
    <t>normal human fibroblast -HFL III</t>
  </si>
  <si>
    <t>x-ray 125kV</t>
  </si>
  <si>
    <t>G0/G1</t>
  </si>
  <si>
    <t>Carbon</t>
  </si>
  <si>
    <t>Iron</t>
  </si>
  <si>
    <t>photon_source</t>
  </si>
  <si>
    <t>MCF7</t>
  </si>
  <si>
    <t>Asaithamby2008</t>
  </si>
  <si>
    <t>normal human fibroblasts -HSF42</t>
  </si>
  <si>
    <t>confocal</t>
  </si>
  <si>
    <t>137Cs</t>
  </si>
  <si>
    <t>a</t>
  </si>
  <si>
    <t>Oxygen</t>
  </si>
  <si>
    <t>Silicon</t>
  </si>
  <si>
    <t>ICC_marker</t>
  </si>
  <si>
    <t>yH2AX</t>
  </si>
  <si>
    <t>ICC</t>
  </si>
  <si>
    <t>DNA PKcs</t>
  </si>
  <si>
    <t>53BP1</t>
  </si>
  <si>
    <t>Photon</t>
  </si>
  <si>
    <t>radiation</t>
  </si>
  <si>
    <t>Grosse2013</t>
  </si>
  <si>
    <t xml:space="preserve">CHO-AA8 </t>
  </si>
  <si>
    <t xml:space="preserve">normal </t>
  </si>
  <si>
    <t>x-ray 200kV</t>
  </si>
  <si>
    <t>CHO9</t>
  </si>
  <si>
    <t>CHO-xrc1</t>
  </si>
  <si>
    <t>Fontana2015</t>
  </si>
  <si>
    <t>A549</t>
  </si>
  <si>
    <t>M059K</t>
  </si>
  <si>
    <t>M059J</t>
  </si>
  <si>
    <t>M059K + NU7026</t>
  </si>
  <si>
    <t xml:space="preserve">A549 </t>
  </si>
  <si>
    <t>yH2AX/53BP1</t>
  </si>
  <si>
    <t>Jezkova2017</t>
  </si>
  <si>
    <t>Boron</t>
  </si>
  <si>
    <t>Neon</t>
  </si>
  <si>
    <t>baseline_norm</t>
  </si>
  <si>
    <t>x-ray 90-120kV</t>
  </si>
  <si>
    <t>G2</t>
  </si>
  <si>
    <t>normal human fibroblasts - HSF1</t>
  </si>
  <si>
    <t>Beucher2009</t>
  </si>
  <si>
    <t>primary human fibroblasts - C2906</t>
  </si>
  <si>
    <t>primary human fibroblasts - C2886</t>
  </si>
  <si>
    <t>mouse embryo fibroblasts</t>
  </si>
  <si>
    <t>mouse embryo fibroblasts - RAD54-/-</t>
  </si>
  <si>
    <t>mouse embryo fibroblasts - LIG4-/-</t>
  </si>
  <si>
    <t>Badie1995</t>
  </si>
  <si>
    <t>human normal fibroblasts - HF19</t>
  </si>
  <si>
    <t>normal human fibroblasts - AG1522</t>
  </si>
  <si>
    <t>Cornforth1983</t>
  </si>
  <si>
    <t>Gotoh1999</t>
  </si>
  <si>
    <t>normal human fibroblasts - GM5758</t>
  </si>
  <si>
    <t>Karlsson2004</t>
  </si>
  <si>
    <t>Nitrogen</t>
  </si>
  <si>
    <t>Kawata2000</t>
  </si>
  <si>
    <t>normal human fibroblasts - SuSa/T-n</t>
  </si>
  <si>
    <t>Kitajima2010</t>
  </si>
  <si>
    <t>irr_time</t>
  </si>
  <si>
    <t>Antonelli2008</t>
  </si>
  <si>
    <t>Proton</t>
  </si>
  <si>
    <t>40-100</t>
  </si>
  <si>
    <t>Kuhne2004</t>
  </si>
  <si>
    <t>deficiency</t>
  </si>
  <si>
    <t>DNA lig IV</t>
  </si>
  <si>
    <t>normal human fibroblasts - 411BR</t>
  </si>
  <si>
    <t>normal human fibroblasts - 48BR</t>
  </si>
  <si>
    <t>Ku80</t>
  </si>
  <si>
    <t>DNA PKcs inh - NU7026</t>
  </si>
  <si>
    <t>XLF</t>
  </si>
  <si>
    <t>RAD54</t>
  </si>
  <si>
    <t>siRAD51</t>
  </si>
  <si>
    <t>BRCA2</t>
  </si>
  <si>
    <t>XRCC3</t>
  </si>
  <si>
    <t>V79-4</t>
  </si>
  <si>
    <t>Leatherbarrow2006</t>
  </si>
  <si>
    <t>CHO-xrs5</t>
  </si>
  <si>
    <t>Artemis</t>
  </si>
  <si>
    <t>primary human fibroblasts - CJ179</t>
  </si>
  <si>
    <t>ATM</t>
  </si>
  <si>
    <t>x-ray 320kV</t>
  </si>
  <si>
    <t>U-87 MG</t>
  </si>
  <si>
    <t>Buchanan2011</t>
  </si>
  <si>
    <t>Martin2013</t>
  </si>
  <si>
    <t>Suzuki1997</t>
  </si>
  <si>
    <t>Z</t>
  </si>
  <si>
    <t>Helium</t>
  </si>
  <si>
    <t>Lobrich1998</t>
  </si>
  <si>
    <t>UM-UC5</t>
  </si>
  <si>
    <t>UM-UC6</t>
  </si>
  <si>
    <t>Azzi2021</t>
  </si>
  <si>
    <t>MDA-MB-468</t>
  </si>
  <si>
    <t>Murray2016</t>
  </si>
  <si>
    <t>x-ray 250kV</t>
  </si>
  <si>
    <t>V79</t>
  </si>
  <si>
    <t>Nasonova2001</t>
  </si>
  <si>
    <t>Argon</t>
  </si>
  <si>
    <t>human fetal forskin - HFFF2</t>
  </si>
  <si>
    <t>Antoccia2009</t>
  </si>
  <si>
    <t>primary human umbilical vein endothelial cells (HUVEC)</t>
  </si>
  <si>
    <t>Belchior2022</t>
  </si>
  <si>
    <t>neutral elution</t>
  </si>
  <si>
    <t>Schwartz1989</t>
  </si>
  <si>
    <t>SQ20B</t>
  </si>
  <si>
    <t>JSQ3</t>
  </si>
  <si>
    <t>SCC12 B2</t>
  </si>
  <si>
    <t>SQ9G</t>
  </si>
  <si>
    <t>SQ38</t>
  </si>
  <si>
    <t>SCC25</t>
  </si>
  <si>
    <t>incubation_temp</t>
  </si>
  <si>
    <t>Rydberg1994</t>
  </si>
  <si>
    <t>primary human skin firbroblasts GM38A</t>
  </si>
  <si>
    <t>HeLa</t>
  </si>
  <si>
    <t>Carter2017</t>
  </si>
  <si>
    <t>nr</t>
  </si>
  <si>
    <t>suspension</t>
  </si>
  <si>
    <t>OPSCC - UMSCC6</t>
  </si>
  <si>
    <t>Nickson2017</t>
  </si>
  <si>
    <t>OPSCC - UMSCC74A</t>
  </si>
  <si>
    <t>normal human skin fibroblast - AG01522B</t>
  </si>
  <si>
    <t>Chaudhary2016</t>
  </si>
  <si>
    <t>Gerelchuluun2015</t>
  </si>
  <si>
    <t>XRCC2</t>
  </si>
  <si>
    <t>XRCC4</t>
  </si>
  <si>
    <t>CHO-1SF</t>
  </si>
  <si>
    <t>CHO-XR1</t>
  </si>
  <si>
    <t>DNA-PKcs</t>
  </si>
  <si>
    <t>x-ray 100kV</t>
  </si>
  <si>
    <t>comet</t>
  </si>
  <si>
    <t>UM-OMM1</t>
  </si>
  <si>
    <t>Hussain2020</t>
  </si>
  <si>
    <t>UM-OMM2.5</t>
  </si>
  <si>
    <t>UM-Mel270</t>
  </si>
  <si>
    <t>UM-92-1</t>
  </si>
  <si>
    <t>dermis</t>
  </si>
  <si>
    <t>tumor</t>
  </si>
  <si>
    <t>breast</t>
  </si>
  <si>
    <t>bladder</t>
  </si>
  <si>
    <t>ovary</t>
  </si>
  <si>
    <t>fetal lung</t>
  </si>
  <si>
    <t>mouse embryo</t>
  </si>
  <si>
    <t>Okayasu2006</t>
  </si>
  <si>
    <t>neonatal dermal</t>
  </si>
  <si>
    <t>normal human neonatal fibroblasts</t>
  </si>
  <si>
    <t>lung</t>
  </si>
  <si>
    <t>Human embryonic fibroblasts - HE20</t>
  </si>
  <si>
    <t>endothelium</t>
  </si>
  <si>
    <t>cervix</t>
  </si>
  <si>
    <t>x-ray 130kV</t>
  </si>
  <si>
    <t>Kulle2007</t>
  </si>
  <si>
    <t>CHO-xr1</t>
  </si>
  <si>
    <t>Mukherjee2008</t>
  </si>
  <si>
    <t>x-ray 10MV</t>
  </si>
  <si>
    <t>ONS76</t>
  </si>
  <si>
    <t>Gerelchuluun2010</t>
  </si>
  <si>
    <t>MOLT4</t>
  </si>
  <si>
    <t>Nakajima2013</t>
  </si>
  <si>
    <t>human fibroblasts - XLF deficient 2BN</t>
  </si>
  <si>
    <t>TRAMP-C1</t>
  </si>
  <si>
    <t>Oeck2018</t>
  </si>
  <si>
    <t>human fetal lung - TIG-3-20</t>
  </si>
  <si>
    <t>Oizumi2020</t>
  </si>
  <si>
    <t>Stenerlow1996</t>
  </si>
  <si>
    <t>U-343MGM</t>
  </si>
  <si>
    <t>x-ray 90kV</t>
  </si>
  <si>
    <t>V79B</t>
  </si>
  <si>
    <t>Kysela1993</t>
  </si>
  <si>
    <t>Kruger2004</t>
  </si>
  <si>
    <t>V79-irs1</t>
  </si>
  <si>
    <t>B16f0</t>
  </si>
  <si>
    <t>Takano2023</t>
  </si>
  <si>
    <t>EMT6</t>
  </si>
  <si>
    <t>cytometer (fluorescence)</t>
  </si>
  <si>
    <t>Schmid2010</t>
  </si>
  <si>
    <t>primary human skin fibroblasts - GM38</t>
  </si>
  <si>
    <t>Rydberg1996</t>
  </si>
  <si>
    <t>V79-753B</t>
  </si>
  <si>
    <t>Belli2000</t>
  </si>
  <si>
    <t xml:space="preserve">Deuteron </t>
  </si>
  <si>
    <t>eu</t>
  </si>
  <si>
    <t>Liberal2023</t>
  </si>
  <si>
    <t>retina</t>
  </si>
  <si>
    <t>RPE-1</t>
  </si>
  <si>
    <t>TP53/BRCA1</t>
  </si>
  <si>
    <t>H441</t>
  </si>
  <si>
    <t>H23</t>
  </si>
  <si>
    <t>H1792</t>
  </si>
  <si>
    <t>H460</t>
  </si>
  <si>
    <t>SW1573</t>
  </si>
  <si>
    <t>prostate</t>
  </si>
  <si>
    <t>C42B</t>
  </si>
  <si>
    <t>PC-3</t>
  </si>
  <si>
    <t>22RV1</t>
  </si>
  <si>
    <t>LNCAP</t>
  </si>
  <si>
    <t>DU145</t>
  </si>
  <si>
    <t>MRC5</t>
  </si>
  <si>
    <t>AGO1522</t>
  </si>
  <si>
    <t>MCF10A</t>
  </si>
  <si>
    <t>PNT1A</t>
  </si>
  <si>
    <t>RWPE1</t>
  </si>
  <si>
    <t>WPMY1</t>
  </si>
  <si>
    <t>PNT2</t>
  </si>
  <si>
    <t>x-ray 240kV</t>
  </si>
  <si>
    <t>x-ray 210kV</t>
  </si>
  <si>
    <t>brain</t>
  </si>
  <si>
    <t>epidermis</t>
  </si>
  <si>
    <t>uvea</t>
  </si>
  <si>
    <t>blood</t>
  </si>
  <si>
    <t>embryonic connective tissue</t>
  </si>
  <si>
    <t>x-ray 70kV</t>
  </si>
  <si>
    <t>NA</t>
  </si>
  <si>
    <t>cell_line</t>
  </si>
  <si>
    <t>species</t>
  </si>
  <si>
    <t>tissue</t>
  </si>
  <si>
    <t>cell_type</t>
  </si>
  <si>
    <t>primary fibroblasts</t>
  </si>
  <si>
    <t>flask</t>
  </si>
  <si>
    <t>dish</t>
  </si>
  <si>
    <t>plastic flask</t>
  </si>
  <si>
    <t>immortalized epithelial</t>
  </si>
  <si>
    <t>glass coverslips</t>
  </si>
  <si>
    <t>Nikitaki2016</t>
  </si>
  <si>
    <t>slide</t>
  </si>
  <si>
    <t>chamber slide</t>
  </si>
  <si>
    <t>plastic slide</t>
  </si>
  <si>
    <t>microscope slides</t>
  </si>
  <si>
    <t>slideflask</t>
  </si>
  <si>
    <t>immortalized fibroblasts</t>
  </si>
  <si>
    <t>glass dishes</t>
  </si>
  <si>
    <t>chamber slides</t>
  </si>
  <si>
    <t>96-well plates</t>
  </si>
  <si>
    <t>primary endothelial</t>
  </si>
  <si>
    <t>petri dishes</t>
  </si>
  <si>
    <t>Mylar foil</t>
  </si>
  <si>
    <t>plastic petri dish</t>
  </si>
  <si>
    <t>bioFoil</t>
  </si>
  <si>
    <t>35mm dishes</t>
  </si>
  <si>
    <t>hTERT immortalized epithelial</t>
  </si>
  <si>
    <t>24-well plate</t>
  </si>
  <si>
    <t>glass chamber slide</t>
  </si>
  <si>
    <t>T25 plastic flasks</t>
  </si>
  <si>
    <t>lymphoblast</t>
  </si>
  <si>
    <t>hTERT immortalized fibroblasts</t>
  </si>
  <si>
    <t>human fibroblasts HSC62- BRCA2 deficient</t>
  </si>
  <si>
    <t>human fibroblasts 2BN - XLF deficient</t>
  </si>
  <si>
    <t>3cm culture dish</t>
  </si>
  <si>
    <t>10cm dish</t>
  </si>
  <si>
    <t>pathway_def</t>
  </si>
  <si>
    <t xml:space="preserve">HR </t>
  </si>
  <si>
    <t>NHEJ</t>
  </si>
  <si>
    <t>neural lineage</t>
  </si>
  <si>
    <t>epithelial</t>
  </si>
  <si>
    <t>head and neck</t>
  </si>
  <si>
    <t>melanocyte</t>
  </si>
  <si>
    <t>plateau_norm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</si>
</sst>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Garamon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7" fillId="0" borderId="0" xfId="0" applyFont="1"/>
    <xf numFmtId="0" fontId="6" fillId="0" borderId="0" xfId="0" applyFont="1"/>
    <xf numFmtId="49" fontId="6" fillId="0" borderId="0" xfId="0" applyNumberFormat="1" applyFont="1"/>
    <xf numFmtId="0" fontId="8" fillId="0" borderId="0" xfId="0" applyFont="1"/>
    <xf numFmtId="2" fontId="6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92"/>
  <sheetViews>
    <sheetView tabSelected="1" topLeftCell="M1" zoomScaleNormal="100" workbookViewId="0">
      <pane ySplit="1" topLeftCell="A19" activePane="bottomLeft" state="frozen"/>
      <selection pane="bottomLeft" activeCell="AF49" sqref="AF49"/>
    </sheetView>
  </sheetViews>
  <sheetFormatPr defaultColWidth="8.7109375" defaultRowHeight="15" x14ac:dyDescent="0.25"/>
  <cols>
    <col min="1" max="1" width="20.140625" style="2" bestFit="1" customWidth="1"/>
    <col min="2" max="2" width="8.7109375" style="2"/>
    <col min="3" max="3" width="54.28515625" style="2" bestFit="1" customWidth="1"/>
    <col min="4" max="4" width="54.28515625" style="2" customWidth="1"/>
    <col min="5" max="5" width="8.7109375" style="2"/>
    <col min="6" max="6" width="23.42578125" style="2" bestFit="1" customWidth="1"/>
    <col min="7" max="7" width="23.42578125" style="2" customWidth="1"/>
    <col min="8" max="8" width="8.7109375" style="2"/>
    <col min="9" max="9" width="13.42578125" style="2" bestFit="1" customWidth="1"/>
    <col min="10" max="10" width="9.85546875" style="2" bestFit="1" customWidth="1"/>
    <col min="11" max="11" width="22.7109375" style="2" bestFit="1" customWidth="1"/>
    <col min="12" max="12" width="15.42578125" style="2" bestFit="1" customWidth="1"/>
    <col min="13" max="13" width="15.42578125" style="2" customWidth="1"/>
    <col min="14" max="14" width="10" style="2" customWidth="1"/>
    <col min="15" max="15" width="10" style="2" bestFit="1" customWidth="1"/>
    <col min="16" max="16" width="10" style="2" customWidth="1"/>
    <col min="17" max="17" width="11.140625" style="2" bestFit="1" customWidth="1"/>
    <col min="18" max="18" width="17.85546875" style="2" bestFit="1" customWidth="1"/>
    <col min="19" max="23" width="11.140625" style="2" customWidth="1"/>
    <col min="24" max="24" width="12" style="2" bestFit="1" customWidth="1"/>
    <col min="25" max="25" width="9.28515625" style="2" bestFit="1" customWidth="1"/>
    <col min="26" max="27" width="9.42578125" style="2" bestFit="1" customWidth="1"/>
    <col min="28" max="28" width="9.28515625" style="2" customWidth="1"/>
    <col min="29" max="30" width="9.42578125" style="2" bestFit="1" customWidth="1"/>
    <col min="31" max="31" width="9.42578125" style="2" customWidth="1"/>
    <col min="32" max="33" width="13.85546875" style="2" bestFit="1" customWidth="1"/>
    <col min="34" max="34" width="18" style="2" bestFit="1" customWidth="1"/>
    <col min="35" max="35" width="14.42578125" style="2" bestFit="1" customWidth="1"/>
    <col min="36" max="36" width="14.42578125" style="2" customWidth="1"/>
    <col min="37" max="37" width="19.85546875" style="2" bestFit="1" customWidth="1"/>
    <col min="38" max="38" width="17.85546875" style="2" bestFit="1" customWidth="1"/>
    <col min="39" max="16384" width="8.7109375" style="2"/>
  </cols>
  <sheetData>
    <row r="1" spans="1:38" s="1" customFormat="1" x14ac:dyDescent="0.25">
      <c r="A1" s="1" t="s">
        <v>0</v>
      </c>
      <c r="B1" s="1" t="s">
        <v>1</v>
      </c>
      <c r="C1" s="1" t="s">
        <v>278</v>
      </c>
      <c r="D1" s="1" t="s">
        <v>281</v>
      </c>
      <c r="E1" s="1" t="s">
        <v>279</v>
      </c>
      <c r="F1" s="1" t="s">
        <v>25</v>
      </c>
      <c r="G1" s="1" t="s">
        <v>280</v>
      </c>
      <c r="H1" s="1" t="s">
        <v>26</v>
      </c>
      <c r="I1" s="1" t="s">
        <v>38</v>
      </c>
      <c r="J1" s="1" t="s">
        <v>314</v>
      </c>
      <c r="K1" s="1" t="s">
        <v>130</v>
      </c>
      <c r="L1" s="1" t="s">
        <v>27</v>
      </c>
      <c r="M1" s="1" t="s">
        <v>284</v>
      </c>
      <c r="N1" s="1" t="s">
        <v>19</v>
      </c>
      <c r="O1" s="1" t="s">
        <v>2</v>
      </c>
      <c r="P1" s="1" t="s">
        <v>54</v>
      </c>
      <c r="Q1" s="1" t="s">
        <v>3</v>
      </c>
      <c r="R1" s="1" t="s">
        <v>81</v>
      </c>
      <c r="S1" s="1" t="s">
        <v>28</v>
      </c>
      <c r="T1" s="1" t="s">
        <v>176</v>
      </c>
      <c r="U1" s="1" t="s">
        <v>87</v>
      </c>
      <c r="V1" s="1" t="s">
        <v>152</v>
      </c>
      <c r="W1" s="1" t="s">
        <v>72</v>
      </c>
      <c r="X1" s="1" t="s">
        <v>4</v>
      </c>
      <c r="Y1" s="1" t="s">
        <v>5</v>
      </c>
      <c r="Z1" s="1" t="s">
        <v>6</v>
      </c>
      <c r="AA1" s="1" t="s">
        <v>29</v>
      </c>
      <c r="AB1" s="1" t="s">
        <v>125</v>
      </c>
      <c r="AC1" s="1" t="s">
        <v>30</v>
      </c>
      <c r="AD1" s="1" t="s">
        <v>16</v>
      </c>
      <c r="AE1" s="1" t="s">
        <v>246</v>
      </c>
      <c r="AF1" s="1" t="s">
        <v>24</v>
      </c>
      <c r="AG1" s="1" t="s">
        <v>31</v>
      </c>
      <c r="AH1" s="1" t="s">
        <v>32</v>
      </c>
      <c r="AI1" s="1" t="s">
        <v>33</v>
      </c>
      <c r="AJ1" s="1" t="s">
        <v>104</v>
      </c>
      <c r="AK1" s="1" t="s">
        <v>34</v>
      </c>
      <c r="AL1" s="1" t="s">
        <v>321</v>
      </c>
    </row>
    <row r="2" spans="1:38" s="1" customFormat="1" x14ac:dyDescent="0.25">
      <c r="A2" s="2" t="s">
        <v>7</v>
      </c>
      <c r="B2" s="2">
        <v>1985</v>
      </c>
      <c r="C2" s="2" t="s">
        <v>116</v>
      </c>
      <c r="D2" s="2" t="s">
        <v>282</v>
      </c>
      <c r="E2" s="2" t="s">
        <v>9</v>
      </c>
      <c r="F2" s="2" t="s">
        <v>10</v>
      </c>
      <c r="G2" s="2" t="s">
        <v>201</v>
      </c>
      <c r="H2" s="2" t="s">
        <v>11</v>
      </c>
      <c r="I2" s="2" t="s">
        <v>40</v>
      </c>
      <c r="J2" s="2" t="s">
        <v>12</v>
      </c>
      <c r="K2" s="2"/>
      <c r="L2" s="2" t="s">
        <v>13</v>
      </c>
      <c r="M2" s="2" t="s">
        <v>181</v>
      </c>
      <c r="N2" s="2" t="s">
        <v>181</v>
      </c>
      <c r="O2" s="2" t="s">
        <v>14</v>
      </c>
      <c r="P2" s="2"/>
      <c r="Q2" s="2"/>
      <c r="R2" s="2"/>
      <c r="S2" s="2" t="s">
        <v>21</v>
      </c>
      <c r="T2" s="2">
        <v>37</v>
      </c>
      <c r="U2" s="2" t="s">
        <v>86</v>
      </c>
      <c r="V2" s="2">
        <v>0</v>
      </c>
      <c r="W2" s="2" t="s">
        <v>15</v>
      </c>
      <c r="X2" s="2"/>
      <c r="Y2" s="2"/>
      <c r="Z2" s="2">
        <v>6</v>
      </c>
      <c r="AA2" s="2">
        <v>0.55000000000000004</v>
      </c>
      <c r="AB2" s="2">
        <f>Z2/AA2</f>
        <v>10.909090909090908</v>
      </c>
      <c r="AC2" s="2">
        <v>20</v>
      </c>
      <c r="AD2" s="3" t="s">
        <v>17</v>
      </c>
      <c r="AE2" s="2">
        <v>1</v>
      </c>
      <c r="AF2" s="1">
        <v>0</v>
      </c>
      <c r="AG2" s="1">
        <v>0</v>
      </c>
      <c r="AI2" s="1">
        <v>33.799999999999997</v>
      </c>
      <c r="AJ2" s="1">
        <f>AI2/AI2</f>
        <v>1</v>
      </c>
      <c r="AL2" s="1">
        <v>1</v>
      </c>
    </row>
    <row r="3" spans="1:38" ht="15.75" x14ac:dyDescent="0.25">
      <c r="A3" s="2" t="s">
        <v>7</v>
      </c>
      <c r="B3" s="2">
        <v>1985</v>
      </c>
      <c r="C3" s="2" t="s">
        <v>116</v>
      </c>
      <c r="D3" s="2" t="s">
        <v>282</v>
      </c>
      <c r="E3" s="2" t="s">
        <v>9</v>
      </c>
      <c r="F3" s="2" t="s">
        <v>10</v>
      </c>
      <c r="G3" s="2" t="s">
        <v>201</v>
      </c>
      <c r="H3" s="2" t="s">
        <v>11</v>
      </c>
      <c r="I3" s="2" t="s">
        <v>40</v>
      </c>
      <c r="J3" s="2" t="s">
        <v>12</v>
      </c>
      <c r="L3" s="2" t="s">
        <v>13</v>
      </c>
      <c r="M3" s="2" t="s">
        <v>181</v>
      </c>
      <c r="N3" s="2" t="s">
        <v>181</v>
      </c>
      <c r="O3" s="2" t="s">
        <v>14</v>
      </c>
      <c r="S3" s="2" t="s">
        <v>21</v>
      </c>
      <c r="T3" s="2">
        <v>37</v>
      </c>
      <c r="U3" s="2" t="s">
        <v>86</v>
      </c>
      <c r="V3" s="2">
        <v>0</v>
      </c>
      <c r="W3" s="2" t="s">
        <v>15</v>
      </c>
      <c r="Z3" s="2">
        <v>6</v>
      </c>
      <c r="AA3" s="2">
        <v>0.55000000000000004</v>
      </c>
      <c r="AB3" s="2">
        <f>Z3/AA3</f>
        <v>10.909090909090908</v>
      </c>
      <c r="AC3" s="2">
        <v>20</v>
      </c>
      <c r="AD3" s="3" t="s">
        <v>17</v>
      </c>
      <c r="AE3" s="2">
        <v>1</v>
      </c>
      <c r="AF3" s="4">
        <v>1.5359747669999999</v>
      </c>
      <c r="AG3" s="4">
        <v>1.5359747669999999</v>
      </c>
      <c r="AI3" s="2">
        <v>15.7854167227951</v>
      </c>
      <c r="AJ3" s="2">
        <f>AI3/33.8</f>
        <v>0.46702416339630476</v>
      </c>
      <c r="AK3" s="2">
        <v>14.1254167227951</v>
      </c>
      <c r="AL3" s="2">
        <v>0.43949647550700371</v>
      </c>
    </row>
    <row r="4" spans="1:38" ht="15.75" x14ac:dyDescent="0.25">
      <c r="A4" s="2" t="s">
        <v>7</v>
      </c>
      <c r="B4" s="2">
        <v>1985</v>
      </c>
      <c r="C4" s="2" t="s">
        <v>116</v>
      </c>
      <c r="D4" s="2" t="s">
        <v>282</v>
      </c>
      <c r="E4" s="2" t="s">
        <v>9</v>
      </c>
      <c r="F4" s="2" t="s">
        <v>10</v>
      </c>
      <c r="G4" s="2" t="s">
        <v>201</v>
      </c>
      <c r="H4" s="2" t="s">
        <v>11</v>
      </c>
      <c r="I4" s="2" t="s">
        <v>40</v>
      </c>
      <c r="J4" s="2" t="s">
        <v>12</v>
      </c>
      <c r="L4" s="2" t="s">
        <v>13</v>
      </c>
      <c r="M4" s="2" t="s">
        <v>181</v>
      </c>
      <c r="N4" s="2" t="s">
        <v>181</v>
      </c>
      <c r="O4" s="2" t="s">
        <v>14</v>
      </c>
      <c r="S4" s="2" t="s">
        <v>21</v>
      </c>
      <c r="T4" s="2">
        <v>37</v>
      </c>
      <c r="U4" s="2" t="s">
        <v>86</v>
      </c>
      <c r="V4" s="2">
        <v>0</v>
      </c>
      <c r="W4" s="2" t="s">
        <v>15</v>
      </c>
      <c r="Z4" s="2">
        <v>6</v>
      </c>
      <c r="AA4" s="2">
        <v>0.55000000000000004</v>
      </c>
      <c r="AB4" s="2">
        <f t="shared" ref="AB4:AB67" si="0">Z4/AA4</f>
        <v>10.909090909090908</v>
      </c>
      <c r="AC4" s="2">
        <v>20</v>
      </c>
      <c r="AD4" s="3" t="s">
        <v>17</v>
      </c>
      <c r="AE4" s="2">
        <v>1</v>
      </c>
      <c r="AF4" s="4">
        <v>2.101858746</v>
      </c>
      <c r="AG4" s="4">
        <v>2.101858746</v>
      </c>
      <c r="AI4" s="2">
        <v>15.7854167227951</v>
      </c>
      <c r="AJ4" s="2">
        <f t="shared" ref="AJ4:AJ24" si="1">AI4/33.8</f>
        <v>0.46702416339630476</v>
      </c>
      <c r="AK4" s="2">
        <v>14.1254167227951</v>
      </c>
      <c r="AL4" s="2">
        <v>0.43949647550700371</v>
      </c>
    </row>
    <row r="5" spans="1:38" ht="15.75" x14ac:dyDescent="0.25">
      <c r="A5" s="2" t="s">
        <v>7</v>
      </c>
      <c r="B5" s="2">
        <v>1985</v>
      </c>
      <c r="C5" s="2" t="s">
        <v>116</v>
      </c>
      <c r="D5" s="2" t="s">
        <v>282</v>
      </c>
      <c r="E5" s="2" t="s">
        <v>9</v>
      </c>
      <c r="F5" s="2" t="s">
        <v>10</v>
      </c>
      <c r="G5" s="2" t="s">
        <v>201</v>
      </c>
      <c r="H5" s="2" t="s">
        <v>11</v>
      </c>
      <c r="I5" s="2" t="s">
        <v>40</v>
      </c>
      <c r="J5" s="2" t="s">
        <v>12</v>
      </c>
      <c r="L5" s="2" t="s">
        <v>13</v>
      </c>
      <c r="M5" s="2" t="s">
        <v>181</v>
      </c>
      <c r="N5" s="2" t="s">
        <v>181</v>
      </c>
      <c r="O5" s="2" t="s">
        <v>14</v>
      </c>
      <c r="S5" s="2" t="s">
        <v>21</v>
      </c>
      <c r="T5" s="2">
        <v>37</v>
      </c>
      <c r="U5" s="2" t="s">
        <v>86</v>
      </c>
      <c r="V5" s="2">
        <v>0</v>
      </c>
      <c r="W5" s="2" t="s">
        <v>15</v>
      </c>
      <c r="Z5" s="2">
        <v>6</v>
      </c>
      <c r="AA5" s="2">
        <v>0.55000000000000004</v>
      </c>
      <c r="AB5" s="2">
        <f t="shared" si="0"/>
        <v>10.909090909090908</v>
      </c>
      <c r="AC5" s="2">
        <v>20</v>
      </c>
      <c r="AD5" s="3" t="s">
        <v>17</v>
      </c>
      <c r="AE5" s="2">
        <v>1</v>
      </c>
      <c r="AF5" s="4">
        <v>3.0719476829999999</v>
      </c>
      <c r="AG5" s="4">
        <v>3.0719476829999999</v>
      </c>
      <c r="AI5" s="2">
        <v>12.324968844072201</v>
      </c>
      <c r="AJ5" s="2">
        <f t="shared" si="1"/>
        <v>0.36464404864118938</v>
      </c>
      <c r="AK5" s="2">
        <v>10.664968844072201</v>
      </c>
      <c r="AL5" s="2">
        <v>0.33182852657349721</v>
      </c>
    </row>
    <row r="6" spans="1:38" ht="15.75" x14ac:dyDescent="0.25">
      <c r="A6" s="2" t="s">
        <v>7</v>
      </c>
      <c r="B6" s="2">
        <v>1985</v>
      </c>
      <c r="C6" s="2" t="s">
        <v>116</v>
      </c>
      <c r="D6" s="2" t="s">
        <v>282</v>
      </c>
      <c r="E6" s="2" t="s">
        <v>9</v>
      </c>
      <c r="F6" s="2" t="s">
        <v>10</v>
      </c>
      <c r="G6" s="2" t="s">
        <v>201</v>
      </c>
      <c r="H6" s="2" t="s">
        <v>11</v>
      </c>
      <c r="I6" s="2" t="s">
        <v>40</v>
      </c>
      <c r="J6" s="2" t="s">
        <v>12</v>
      </c>
      <c r="L6" s="2" t="s">
        <v>13</v>
      </c>
      <c r="M6" s="2" t="s">
        <v>181</v>
      </c>
      <c r="N6" s="2" t="s">
        <v>181</v>
      </c>
      <c r="O6" s="2" t="s">
        <v>14</v>
      </c>
      <c r="S6" s="2" t="s">
        <v>21</v>
      </c>
      <c r="T6" s="2">
        <v>37</v>
      </c>
      <c r="U6" s="2" t="s">
        <v>86</v>
      </c>
      <c r="V6" s="2">
        <v>0</v>
      </c>
      <c r="W6" s="2" t="s">
        <v>15</v>
      </c>
      <c r="Z6" s="2">
        <v>6</v>
      </c>
      <c r="AA6" s="2">
        <v>0.55000000000000004</v>
      </c>
      <c r="AB6" s="2">
        <f t="shared" si="0"/>
        <v>10.909090909090908</v>
      </c>
      <c r="AC6" s="2">
        <v>20</v>
      </c>
      <c r="AD6" s="3" t="s">
        <v>17</v>
      </c>
      <c r="AE6" s="2">
        <v>1</v>
      </c>
      <c r="AF6" s="4">
        <v>2.465642098</v>
      </c>
      <c r="AG6" s="4">
        <v>2.465642098</v>
      </c>
      <c r="AI6" s="2">
        <v>11.456004304900301</v>
      </c>
      <c r="AJ6" s="2">
        <f t="shared" si="1"/>
        <v>0.3389350386065178</v>
      </c>
      <c r="AK6" s="2">
        <v>9.7960043049003005</v>
      </c>
      <c r="AL6" s="2">
        <v>0.30479167096765092</v>
      </c>
    </row>
    <row r="7" spans="1:38" ht="15.75" x14ac:dyDescent="0.25">
      <c r="A7" s="2" t="s">
        <v>7</v>
      </c>
      <c r="B7" s="2">
        <v>1985</v>
      </c>
      <c r="C7" s="2" t="s">
        <v>116</v>
      </c>
      <c r="D7" s="2" t="s">
        <v>282</v>
      </c>
      <c r="E7" s="2" t="s">
        <v>9</v>
      </c>
      <c r="F7" s="2" t="s">
        <v>10</v>
      </c>
      <c r="G7" s="2" t="s">
        <v>201</v>
      </c>
      <c r="H7" s="2" t="s">
        <v>11</v>
      </c>
      <c r="I7" s="2" t="s">
        <v>40</v>
      </c>
      <c r="J7" s="2" t="s">
        <v>12</v>
      </c>
      <c r="L7" s="2" t="s">
        <v>13</v>
      </c>
      <c r="M7" s="2" t="s">
        <v>181</v>
      </c>
      <c r="N7" s="2" t="s">
        <v>181</v>
      </c>
      <c r="O7" s="2" t="s">
        <v>14</v>
      </c>
      <c r="S7" s="2" t="s">
        <v>21</v>
      </c>
      <c r="T7" s="2">
        <v>37</v>
      </c>
      <c r="U7" s="2" t="s">
        <v>86</v>
      </c>
      <c r="V7" s="2">
        <v>0</v>
      </c>
      <c r="W7" s="2" t="s">
        <v>15</v>
      </c>
      <c r="Z7" s="2">
        <v>6</v>
      </c>
      <c r="AA7" s="2">
        <v>0.55000000000000004</v>
      </c>
      <c r="AB7" s="2">
        <f t="shared" si="0"/>
        <v>10.909090909090908</v>
      </c>
      <c r="AC7" s="2">
        <v>20</v>
      </c>
      <c r="AD7" s="3" t="s">
        <v>17</v>
      </c>
      <c r="AE7" s="2">
        <v>1</v>
      </c>
      <c r="AF7" s="4">
        <v>3.0719476829999999</v>
      </c>
      <c r="AG7" s="4">
        <v>3.0719476829999999</v>
      </c>
      <c r="AI7" s="2">
        <v>8.4554710138582099</v>
      </c>
      <c r="AJ7" s="2">
        <f t="shared" si="1"/>
        <v>0.25016186431533166</v>
      </c>
      <c r="AK7" s="2">
        <v>6.7954710138582097</v>
      </c>
      <c r="AL7" s="2">
        <v>0.21143344784873086</v>
      </c>
    </row>
    <row r="8" spans="1:38" ht="15.75" x14ac:dyDescent="0.25">
      <c r="A8" s="2" t="s">
        <v>7</v>
      </c>
      <c r="B8" s="2">
        <v>1985</v>
      </c>
      <c r="C8" s="2" t="s">
        <v>116</v>
      </c>
      <c r="D8" s="2" t="s">
        <v>282</v>
      </c>
      <c r="E8" s="2" t="s">
        <v>9</v>
      </c>
      <c r="F8" s="2" t="s">
        <v>10</v>
      </c>
      <c r="G8" s="2" t="s">
        <v>201</v>
      </c>
      <c r="H8" s="2" t="s">
        <v>11</v>
      </c>
      <c r="I8" s="2" t="s">
        <v>40</v>
      </c>
      <c r="J8" s="2" t="s">
        <v>12</v>
      </c>
      <c r="L8" s="2" t="s">
        <v>13</v>
      </c>
      <c r="M8" s="2" t="s">
        <v>181</v>
      </c>
      <c r="N8" s="2" t="s">
        <v>181</v>
      </c>
      <c r="O8" s="2" t="s">
        <v>14</v>
      </c>
      <c r="S8" s="2" t="s">
        <v>21</v>
      </c>
      <c r="T8" s="2">
        <v>37</v>
      </c>
      <c r="U8" s="2" t="s">
        <v>86</v>
      </c>
      <c r="V8" s="2">
        <v>0</v>
      </c>
      <c r="W8" s="2" t="s">
        <v>15</v>
      </c>
      <c r="Z8" s="2">
        <v>6</v>
      </c>
      <c r="AA8" s="2">
        <v>0.55000000000000004</v>
      </c>
      <c r="AB8" s="2">
        <f t="shared" si="0"/>
        <v>10.909090909090908</v>
      </c>
      <c r="AC8" s="2">
        <v>20</v>
      </c>
      <c r="AD8" s="3" t="s">
        <v>17</v>
      </c>
      <c r="AE8" s="2">
        <v>1</v>
      </c>
      <c r="AF8" s="4">
        <v>4.8908644399999996</v>
      </c>
      <c r="AG8" s="4">
        <v>4.8908644399999996</v>
      </c>
      <c r="AI8" s="2">
        <v>6.8284577104837698</v>
      </c>
      <c r="AJ8" s="2">
        <f t="shared" si="1"/>
        <v>0.20202537604981569</v>
      </c>
      <c r="AK8" s="2">
        <v>5.1684577104837697</v>
      </c>
      <c r="AL8" s="2">
        <v>0.16081075639339668</v>
      </c>
    </row>
    <row r="9" spans="1:38" ht="15.75" x14ac:dyDescent="0.25">
      <c r="A9" s="2" t="s">
        <v>7</v>
      </c>
      <c r="B9" s="2">
        <v>1985</v>
      </c>
      <c r="C9" s="2" t="s">
        <v>116</v>
      </c>
      <c r="D9" s="2" t="s">
        <v>282</v>
      </c>
      <c r="E9" s="2" t="s">
        <v>9</v>
      </c>
      <c r="F9" s="2" t="s">
        <v>10</v>
      </c>
      <c r="G9" s="2" t="s">
        <v>201</v>
      </c>
      <c r="H9" s="2" t="s">
        <v>11</v>
      </c>
      <c r="I9" s="2" t="s">
        <v>40</v>
      </c>
      <c r="J9" s="2" t="s">
        <v>12</v>
      </c>
      <c r="L9" s="2" t="s">
        <v>13</v>
      </c>
      <c r="M9" s="2" t="s">
        <v>181</v>
      </c>
      <c r="N9" s="2" t="s">
        <v>181</v>
      </c>
      <c r="O9" s="2" t="s">
        <v>14</v>
      </c>
      <c r="S9" s="2" t="s">
        <v>21</v>
      </c>
      <c r="T9" s="2">
        <v>37</v>
      </c>
      <c r="U9" s="2" t="s">
        <v>86</v>
      </c>
      <c r="V9" s="2">
        <v>0</v>
      </c>
      <c r="W9" s="2" t="s">
        <v>15</v>
      </c>
      <c r="Z9" s="2">
        <v>6</v>
      </c>
      <c r="AA9" s="2">
        <v>0.55000000000000004</v>
      </c>
      <c r="AB9" s="2">
        <f t="shared" si="0"/>
        <v>10.909090909090908</v>
      </c>
      <c r="AC9" s="2">
        <v>20</v>
      </c>
      <c r="AD9" s="3" t="s">
        <v>17</v>
      </c>
      <c r="AE9" s="2">
        <v>1</v>
      </c>
      <c r="AF9" s="4">
        <v>5.1333866739999996</v>
      </c>
      <c r="AG9" s="4">
        <v>5.1333866739999996</v>
      </c>
      <c r="AI9" s="2">
        <v>6.6018793572467098</v>
      </c>
      <c r="AJ9" s="2">
        <f t="shared" si="1"/>
        <v>0.19532187447475474</v>
      </c>
      <c r="AK9" s="2">
        <v>4.9418793572467097</v>
      </c>
      <c r="AL9" s="2">
        <v>0.15376102542771342</v>
      </c>
    </row>
    <row r="10" spans="1:38" ht="15.75" x14ac:dyDescent="0.25">
      <c r="A10" s="2" t="s">
        <v>7</v>
      </c>
      <c r="B10" s="2">
        <v>1985</v>
      </c>
      <c r="C10" s="2" t="s">
        <v>116</v>
      </c>
      <c r="D10" s="2" t="s">
        <v>282</v>
      </c>
      <c r="E10" s="2" t="s">
        <v>9</v>
      </c>
      <c r="F10" s="2" t="s">
        <v>10</v>
      </c>
      <c r="G10" s="2" t="s">
        <v>201</v>
      </c>
      <c r="H10" s="2" t="s">
        <v>11</v>
      </c>
      <c r="I10" s="2" t="s">
        <v>40</v>
      </c>
      <c r="J10" s="2" t="s">
        <v>12</v>
      </c>
      <c r="L10" s="2" t="s">
        <v>13</v>
      </c>
      <c r="M10" s="2" t="s">
        <v>181</v>
      </c>
      <c r="N10" s="2" t="s">
        <v>181</v>
      </c>
      <c r="O10" s="2" t="s">
        <v>14</v>
      </c>
      <c r="S10" s="2" t="s">
        <v>21</v>
      </c>
      <c r="T10" s="2">
        <v>37</v>
      </c>
      <c r="U10" s="2" t="s">
        <v>86</v>
      </c>
      <c r="V10" s="2">
        <v>0</v>
      </c>
      <c r="W10" s="2" t="s">
        <v>15</v>
      </c>
      <c r="Z10" s="2">
        <v>6</v>
      </c>
      <c r="AA10" s="2">
        <v>0.55000000000000004</v>
      </c>
      <c r="AB10" s="2">
        <f t="shared" si="0"/>
        <v>10.909090909090908</v>
      </c>
      <c r="AC10" s="2">
        <v>20</v>
      </c>
      <c r="AD10" s="3" t="s">
        <v>17</v>
      </c>
      <c r="AE10" s="2">
        <v>1</v>
      </c>
      <c r="AF10" s="4">
        <v>6.063055855</v>
      </c>
      <c r="AG10" s="4">
        <v>6.063055855</v>
      </c>
      <c r="AI10" s="2">
        <v>6.2408312849196497</v>
      </c>
      <c r="AJ10" s="2">
        <f t="shared" si="1"/>
        <v>0.18463997884377664</v>
      </c>
      <c r="AK10" s="2">
        <v>4.5808312849196495</v>
      </c>
      <c r="AL10" s="2">
        <v>0.14252742019040601</v>
      </c>
    </row>
    <row r="11" spans="1:38" ht="15.75" x14ac:dyDescent="0.25">
      <c r="A11" s="2" t="s">
        <v>7</v>
      </c>
      <c r="B11" s="2">
        <v>1985</v>
      </c>
      <c r="C11" s="2" t="s">
        <v>116</v>
      </c>
      <c r="D11" s="2" t="s">
        <v>282</v>
      </c>
      <c r="E11" s="2" t="s">
        <v>9</v>
      </c>
      <c r="F11" s="2" t="s">
        <v>10</v>
      </c>
      <c r="G11" s="2" t="s">
        <v>201</v>
      </c>
      <c r="H11" s="2" t="s">
        <v>11</v>
      </c>
      <c r="I11" s="2" t="s">
        <v>40</v>
      </c>
      <c r="J11" s="2" t="s">
        <v>12</v>
      </c>
      <c r="L11" s="2" t="s">
        <v>13</v>
      </c>
      <c r="M11" s="2" t="s">
        <v>181</v>
      </c>
      <c r="N11" s="2" t="s">
        <v>181</v>
      </c>
      <c r="O11" s="2" t="s">
        <v>14</v>
      </c>
      <c r="S11" s="2" t="s">
        <v>21</v>
      </c>
      <c r="T11" s="2">
        <v>37</v>
      </c>
      <c r="U11" s="2" t="s">
        <v>86</v>
      </c>
      <c r="V11" s="2">
        <v>0</v>
      </c>
      <c r="W11" s="2" t="s">
        <v>15</v>
      </c>
      <c r="Z11" s="2">
        <v>6</v>
      </c>
      <c r="AA11" s="2">
        <v>0.55000000000000004</v>
      </c>
      <c r="AB11" s="2">
        <f t="shared" si="0"/>
        <v>10.909090909090908</v>
      </c>
      <c r="AC11" s="2">
        <v>20</v>
      </c>
      <c r="AD11" s="3" t="s">
        <v>17</v>
      </c>
      <c r="AE11" s="2">
        <v>1</v>
      </c>
      <c r="AF11" s="4">
        <v>6.5076805679999996</v>
      </c>
      <c r="AG11" s="4">
        <v>6.5076805679999996</v>
      </c>
      <c r="AI11" s="2">
        <v>5.2129348994032201</v>
      </c>
      <c r="AJ11" s="2">
        <f t="shared" si="1"/>
        <v>0.15422884317761007</v>
      </c>
      <c r="AK11" s="2">
        <v>3.5529348994032199</v>
      </c>
      <c r="AL11" s="2">
        <v>0.11054557869954014</v>
      </c>
    </row>
    <row r="12" spans="1:38" ht="15.75" x14ac:dyDescent="0.25">
      <c r="A12" s="2" t="s">
        <v>7</v>
      </c>
      <c r="B12" s="2">
        <v>1985</v>
      </c>
      <c r="C12" s="2" t="s">
        <v>116</v>
      </c>
      <c r="D12" s="2" t="s">
        <v>282</v>
      </c>
      <c r="E12" s="2" t="s">
        <v>9</v>
      </c>
      <c r="F12" s="2" t="s">
        <v>10</v>
      </c>
      <c r="G12" s="2" t="s">
        <v>201</v>
      </c>
      <c r="H12" s="2" t="s">
        <v>11</v>
      </c>
      <c r="I12" s="2" t="s">
        <v>40</v>
      </c>
      <c r="J12" s="2" t="s">
        <v>12</v>
      </c>
      <c r="L12" s="2" t="s">
        <v>13</v>
      </c>
      <c r="M12" s="2" t="s">
        <v>181</v>
      </c>
      <c r="N12" s="2" t="s">
        <v>181</v>
      </c>
      <c r="O12" s="2" t="s">
        <v>14</v>
      </c>
      <c r="S12" s="2" t="s">
        <v>21</v>
      </c>
      <c r="T12" s="2">
        <v>37</v>
      </c>
      <c r="U12" s="2" t="s">
        <v>86</v>
      </c>
      <c r="V12" s="2">
        <v>0</v>
      </c>
      <c r="W12" s="2" t="s">
        <v>15</v>
      </c>
      <c r="Z12" s="2">
        <v>6</v>
      </c>
      <c r="AA12" s="2">
        <v>0.55000000000000004</v>
      </c>
      <c r="AB12" s="2">
        <f t="shared" si="0"/>
        <v>10.909090909090908</v>
      </c>
      <c r="AC12" s="2">
        <v>20</v>
      </c>
      <c r="AD12" s="3" t="s">
        <v>17</v>
      </c>
      <c r="AE12" s="2">
        <v>1</v>
      </c>
      <c r="AF12" s="4">
        <v>6.7097811959999998</v>
      </c>
      <c r="AG12" s="4">
        <v>6.7097811959999998</v>
      </c>
      <c r="AI12" s="2">
        <v>5.1546270758070198</v>
      </c>
      <c r="AJ12" s="2">
        <f t="shared" si="1"/>
        <v>0.15250375963926097</v>
      </c>
      <c r="AK12" s="2">
        <v>3.4946270758070197</v>
      </c>
      <c r="AL12" s="2">
        <v>0.10873139626033042</v>
      </c>
    </row>
    <row r="13" spans="1:38" ht="15.75" x14ac:dyDescent="0.25">
      <c r="A13" s="2" t="s">
        <v>7</v>
      </c>
      <c r="B13" s="2">
        <v>1985</v>
      </c>
      <c r="C13" s="2" t="s">
        <v>116</v>
      </c>
      <c r="D13" s="2" t="s">
        <v>282</v>
      </c>
      <c r="E13" s="2" t="s">
        <v>9</v>
      </c>
      <c r="F13" s="2" t="s">
        <v>10</v>
      </c>
      <c r="G13" s="2" t="s">
        <v>201</v>
      </c>
      <c r="H13" s="2" t="s">
        <v>11</v>
      </c>
      <c r="I13" s="2" t="s">
        <v>40</v>
      </c>
      <c r="J13" s="2" t="s">
        <v>12</v>
      </c>
      <c r="L13" s="2" t="s">
        <v>13</v>
      </c>
      <c r="M13" s="2" t="s">
        <v>181</v>
      </c>
      <c r="N13" s="2" t="s">
        <v>181</v>
      </c>
      <c r="O13" s="2" t="s">
        <v>14</v>
      </c>
      <c r="S13" s="2" t="s">
        <v>21</v>
      </c>
      <c r="T13" s="2">
        <v>37</v>
      </c>
      <c r="U13" s="2" t="s">
        <v>86</v>
      </c>
      <c r="V13" s="2">
        <v>0</v>
      </c>
      <c r="W13" s="2" t="s">
        <v>15</v>
      </c>
      <c r="Z13" s="2">
        <v>6</v>
      </c>
      <c r="AA13" s="2">
        <v>0.55000000000000004</v>
      </c>
      <c r="AB13" s="2">
        <f t="shared" si="0"/>
        <v>10.909090909090908</v>
      </c>
      <c r="AC13" s="2">
        <v>20</v>
      </c>
      <c r="AD13" s="3" t="s">
        <v>17</v>
      </c>
      <c r="AE13" s="2">
        <v>1</v>
      </c>
      <c r="AF13" s="4">
        <v>8.5286979519999999</v>
      </c>
      <c r="AG13" s="4">
        <v>8.5286979519999999</v>
      </c>
      <c r="AI13" s="2">
        <v>4.6322251498776197</v>
      </c>
      <c r="AJ13" s="2">
        <f t="shared" si="1"/>
        <v>0.13704808135732605</v>
      </c>
      <c r="AK13" s="2">
        <v>2.9722251498776195</v>
      </c>
      <c r="AL13" s="2">
        <v>9.2477447102601723E-2</v>
      </c>
    </row>
    <row r="14" spans="1:38" ht="15.75" x14ac:dyDescent="0.25">
      <c r="A14" s="2" t="s">
        <v>7</v>
      </c>
      <c r="B14" s="2">
        <v>1985</v>
      </c>
      <c r="C14" s="2" t="s">
        <v>116</v>
      </c>
      <c r="D14" s="2" t="s">
        <v>282</v>
      </c>
      <c r="E14" s="2" t="s">
        <v>9</v>
      </c>
      <c r="F14" s="2" t="s">
        <v>10</v>
      </c>
      <c r="G14" s="2" t="s">
        <v>201</v>
      </c>
      <c r="H14" s="2" t="s">
        <v>11</v>
      </c>
      <c r="I14" s="2" t="s">
        <v>40</v>
      </c>
      <c r="J14" s="2" t="s">
        <v>12</v>
      </c>
      <c r="L14" s="2" t="s">
        <v>13</v>
      </c>
      <c r="M14" s="2" t="s">
        <v>181</v>
      </c>
      <c r="N14" s="2" t="s">
        <v>181</v>
      </c>
      <c r="O14" s="2" t="s">
        <v>14</v>
      </c>
      <c r="S14" s="2" t="s">
        <v>21</v>
      </c>
      <c r="T14" s="2">
        <v>37</v>
      </c>
      <c r="U14" s="2" t="s">
        <v>86</v>
      </c>
      <c r="V14" s="2">
        <v>0</v>
      </c>
      <c r="W14" s="2" t="s">
        <v>15</v>
      </c>
      <c r="Z14" s="2">
        <v>6</v>
      </c>
      <c r="AA14" s="2">
        <v>0.55000000000000004</v>
      </c>
      <c r="AB14" s="2">
        <f t="shared" si="0"/>
        <v>10.909090909090908</v>
      </c>
      <c r="AC14" s="2">
        <v>20</v>
      </c>
      <c r="AD14" s="3" t="s">
        <v>17</v>
      </c>
      <c r="AE14" s="2">
        <v>1</v>
      </c>
      <c r="AF14" s="4">
        <v>7.0331466420000002</v>
      </c>
      <c r="AG14" s="4">
        <v>7.0331466420000002</v>
      </c>
      <c r="AI14" s="2">
        <v>3.7832010201219499</v>
      </c>
      <c r="AJ14" s="2">
        <f t="shared" si="1"/>
        <v>0.11192902426396302</v>
      </c>
      <c r="AK14" s="2">
        <v>2.1232010201219502</v>
      </c>
      <c r="AL14" s="2">
        <v>6.6061014938455204E-2</v>
      </c>
    </row>
    <row r="15" spans="1:38" ht="15.75" x14ac:dyDescent="0.25">
      <c r="A15" s="2" t="s">
        <v>7</v>
      </c>
      <c r="B15" s="2">
        <v>1985</v>
      </c>
      <c r="C15" s="2" t="s">
        <v>116</v>
      </c>
      <c r="D15" s="2" t="s">
        <v>282</v>
      </c>
      <c r="E15" s="2" t="s">
        <v>9</v>
      </c>
      <c r="F15" s="2" t="s">
        <v>10</v>
      </c>
      <c r="G15" s="2" t="s">
        <v>201</v>
      </c>
      <c r="H15" s="2" t="s">
        <v>11</v>
      </c>
      <c r="I15" s="2" t="s">
        <v>40</v>
      </c>
      <c r="J15" s="2" t="s">
        <v>12</v>
      </c>
      <c r="L15" s="2" t="s">
        <v>13</v>
      </c>
      <c r="M15" s="2" t="s">
        <v>181</v>
      </c>
      <c r="N15" s="2" t="s">
        <v>181</v>
      </c>
      <c r="O15" s="2" t="s">
        <v>14</v>
      </c>
      <c r="S15" s="2" t="s">
        <v>21</v>
      </c>
      <c r="T15" s="2">
        <v>37</v>
      </c>
      <c r="U15" s="2" t="s">
        <v>86</v>
      </c>
      <c r="V15" s="2">
        <v>0</v>
      </c>
      <c r="W15" s="2" t="s">
        <v>15</v>
      </c>
      <c r="Z15" s="2">
        <v>6</v>
      </c>
      <c r="AA15" s="2">
        <v>0.55000000000000004</v>
      </c>
      <c r="AB15" s="2">
        <f t="shared" si="0"/>
        <v>10.909090909090908</v>
      </c>
      <c r="AC15" s="2">
        <v>20</v>
      </c>
      <c r="AD15" s="3" t="s">
        <v>17</v>
      </c>
      <c r="AE15" s="2">
        <v>1</v>
      </c>
      <c r="AF15" s="4">
        <v>9.0541640270000006</v>
      </c>
      <c r="AG15" s="4">
        <v>9.0541640270000006</v>
      </c>
      <c r="AI15" s="2">
        <v>3.6167569697534501</v>
      </c>
      <c r="AJ15" s="2">
        <f t="shared" si="1"/>
        <v>0.10700464407554587</v>
      </c>
      <c r="AK15" s="2">
        <v>1.9567569697534501</v>
      </c>
      <c r="AL15" s="2">
        <v>6.0882295263019602E-2</v>
      </c>
    </row>
    <row r="16" spans="1:38" ht="15.75" x14ac:dyDescent="0.25">
      <c r="A16" s="2" t="s">
        <v>7</v>
      </c>
      <c r="B16" s="2">
        <v>1985</v>
      </c>
      <c r="C16" s="2" t="s">
        <v>116</v>
      </c>
      <c r="D16" s="2" t="s">
        <v>282</v>
      </c>
      <c r="E16" s="2" t="s">
        <v>9</v>
      </c>
      <c r="F16" s="2" t="s">
        <v>10</v>
      </c>
      <c r="G16" s="2" t="s">
        <v>201</v>
      </c>
      <c r="H16" s="2" t="s">
        <v>11</v>
      </c>
      <c r="I16" s="2" t="s">
        <v>40</v>
      </c>
      <c r="J16" s="2" t="s">
        <v>12</v>
      </c>
      <c r="L16" s="2" t="s">
        <v>13</v>
      </c>
      <c r="M16" s="2" t="s">
        <v>181</v>
      </c>
      <c r="N16" s="2" t="s">
        <v>181</v>
      </c>
      <c r="O16" s="2" t="s">
        <v>14</v>
      </c>
      <c r="S16" s="2" t="s">
        <v>21</v>
      </c>
      <c r="T16" s="2">
        <v>37</v>
      </c>
      <c r="U16" s="2" t="s">
        <v>86</v>
      </c>
      <c r="V16" s="2">
        <v>0</v>
      </c>
      <c r="W16" s="2" t="s">
        <v>15</v>
      </c>
      <c r="Z16" s="2">
        <v>6</v>
      </c>
      <c r="AA16" s="2">
        <v>0.55000000000000004</v>
      </c>
      <c r="AB16" s="2">
        <f t="shared" si="0"/>
        <v>10.909090909090908</v>
      </c>
      <c r="AC16" s="2">
        <v>20</v>
      </c>
      <c r="AD16" s="3" t="s">
        <v>17</v>
      </c>
      <c r="AE16" s="2">
        <v>1</v>
      </c>
      <c r="AF16" s="4">
        <v>8.6095411639999995</v>
      </c>
      <c r="AG16" s="4">
        <v>8.6095411639999995</v>
      </c>
      <c r="AI16" s="2">
        <v>2.5808866051212198</v>
      </c>
      <c r="AJ16" s="2">
        <f t="shared" si="1"/>
        <v>7.635759186749172E-2</v>
      </c>
      <c r="AK16" s="2">
        <v>0.92088660512121989</v>
      </c>
      <c r="AL16" s="2">
        <v>2.8652352368426257E-2</v>
      </c>
    </row>
    <row r="17" spans="1:38" ht="15.75" x14ac:dyDescent="0.25">
      <c r="A17" s="2" t="s">
        <v>7</v>
      </c>
      <c r="B17" s="2">
        <v>1985</v>
      </c>
      <c r="C17" s="2" t="s">
        <v>116</v>
      </c>
      <c r="D17" s="2" t="s">
        <v>282</v>
      </c>
      <c r="E17" s="2" t="s">
        <v>9</v>
      </c>
      <c r="F17" s="2" t="s">
        <v>10</v>
      </c>
      <c r="G17" s="2" t="s">
        <v>201</v>
      </c>
      <c r="H17" s="2" t="s">
        <v>11</v>
      </c>
      <c r="I17" s="2" t="s">
        <v>40</v>
      </c>
      <c r="J17" s="2" t="s">
        <v>12</v>
      </c>
      <c r="L17" s="2" t="s">
        <v>13</v>
      </c>
      <c r="M17" s="2" t="s">
        <v>181</v>
      </c>
      <c r="N17" s="2" t="s">
        <v>181</v>
      </c>
      <c r="O17" s="2" t="s">
        <v>14</v>
      </c>
      <c r="S17" s="2" t="s">
        <v>21</v>
      </c>
      <c r="T17" s="2">
        <v>37</v>
      </c>
      <c r="U17" s="2" t="s">
        <v>86</v>
      </c>
      <c r="V17" s="2">
        <v>0</v>
      </c>
      <c r="W17" s="2" t="s">
        <v>15</v>
      </c>
      <c r="Z17" s="2">
        <v>6</v>
      </c>
      <c r="AA17" s="2">
        <v>0.55000000000000004</v>
      </c>
      <c r="AB17" s="2">
        <f t="shared" si="0"/>
        <v>10.909090909090908</v>
      </c>
      <c r="AC17" s="2">
        <v>20</v>
      </c>
      <c r="AD17" s="3" t="s">
        <v>17</v>
      </c>
      <c r="AE17" s="2">
        <v>1</v>
      </c>
      <c r="AF17" s="4">
        <v>14.47049269</v>
      </c>
      <c r="AG17" s="4">
        <v>14.47049269</v>
      </c>
      <c r="AI17" s="2">
        <v>2.7766521347484598</v>
      </c>
      <c r="AJ17" s="2">
        <f t="shared" si="1"/>
        <v>8.2149471442262131E-2</v>
      </c>
      <c r="AK17" s="2">
        <v>1.1166521347484599</v>
      </c>
      <c r="AL17" s="2">
        <v>3.4743376936790915E-2</v>
      </c>
    </row>
    <row r="18" spans="1:38" ht="15.75" x14ac:dyDescent="0.25">
      <c r="A18" s="2" t="s">
        <v>7</v>
      </c>
      <c r="B18" s="2">
        <v>1985</v>
      </c>
      <c r="C18" s="2" t="s">
        <v>116</v>
      </c>
      <c r="D18" s="2" t="s">
        <v>282</v>
      </c>
      <c r="E18" s="2" t="s">
        <v>9</v>
      </c>
      <c r="F18" s="2" t="s">
        <v>10</v>
      </c>
      <c r="G18" s="2" t="s">
        <v>201</v>
      </c>
      <c r="H18" s="2" t="s">
        <v>11</v>
      </c>
      <c r="I18" s="2" t="s">
        <v>40</v>
      </c>
      <c r="J18" s="2" t="s">
        <v>12</v>
      </c>
      <c r="L18" s="2" t="s">
        <v>13</v>
      </c>
      <c r="M18" s="2" t="s">
        <v>181</v>
      </c>
      <c r="N18" s="2" t="s">
        <v>181</v>
      </c>
      <c r="O18" s="2" t="s">
        <v>14</v>
      </c>
      <c r="S18" s="2" t="s">
        <v>21</v>
      </c>
      <c r="T18" s="2">
        <v>37</v>
      </c>
      <c r="U18" s="2" t="s">
        <v>86</v>
      </c>
      <c r="V18" s="2">
        <v>0</v>
      </c>
      <c r="W18" s="2" t="s">
        <v>15</v>
      </c>
      <c r="Z18" s="2">
        <v>6</v>
      </c>
      <c r="AA18" s="2">
        <v>0.55000000000000004</v>
      </c>
      <c r="AB18" s="2">
        <f t="shared" si="0"/>
        <v>10.909090909090908</v>
      </c>
      <c r="AC18" s="2">
        <v>20</v>
      </c>
      <c r="AD18" s="3" t="s">
        <v>17</v>
      </c>
      <c r="AE18" s="2">
        <v>1</v>
      </c>
      <c r="AF18" s="4">
        <v>14.713014920000001</v>
      </c>
      <c r="AG18" s="4">
        <v>14.713014920000001</v>
      </c>
      <c r="AI18" s="2">
        <v>1.8835992542351101</v>
      </c>
      <c r="AJ18" s="2">
        <f t="shared" si="1"/>
        <v>5.5727788586837579E-2</v>
      </c>
      <c r="AK18" s="2">
        <v>0.22359925423511018</v>
      </c>
      <c r="AL18" s="2">
        <v>6.9570396463942185E-3</v>
      </c>
    </row>
    <row r="19" spans="1:38" ht="15.75" x14ac:dyDescent="0.25">
      <c r="A19" s="2" t="s">
        <v>7</v>
      </c>
      <c r="B19" s="2">
        <v>1985</v>
      </c>
      <c r="C19" s="2" t="s">
        <v>116</v>
      </c>
      <c r="D19" s="2" t="s">
        <v>282</v>
      </c>
      <c r="E19" s="2" t="s">
        <v>9</v>
      </c>
      <c r="F19" s="2" t="s">
        <v>10</v>
      </c>
      <c r="G19" s="2" t="s">
        <v>201</v>
      </c>
      <c r="H19" s="2" t="s">
        <v>11</v>
      </c>
      <c r="I19" s="2" t="s">
        <v>40</v>
      </c>
      <c r="J19" s="2" t="s">
        <v>12</v>
      </c>
      <c r="L19" s="2" t="s">
        <v>13</v>
      </c>
      <c r="M19" s="2" t="s">
        <v>181</v>
      </c>
      <c r="N19" s="2" t="s">
        <v>181</v>
      </c>
      <c r="O19" s="2" t="s">
        <v>14</v>
      </c>
      <c r="S19" s="2" t="s">
        <v>21</v>
      </c>
      <c r="T19" s="2">
        <v>37</v>
      </c>
      <c r="U19" s="2" t="s">
        <v>86</v>
      </c>
      <c r="V19" s="2">
        <v>0</v>
      </c>
      <c r="W19" s="2" t="s">
        <v>15</v>
      </c>
      <c r="Z19" s="2">
        <v>6</v>
      </c>
      <c r="AA19" s="2">
        <v>0.55000000000000004</v>
      </c>
      <c r="AB19" s="2">
        <f t="shared" si="0"/>
        <v>10.909090909090908</v>
      </c>
      <c r="AC19" s="2">
        <v>20</v>
      </c>
      <c r="AD19" s="3" t="s">
        <v>17</v>
      </c>
      <c r="AE19" s="2">
        <v>1</v>
      </c>
      <c r="AF19" s="4">
        <v>15.64268596</v>
      </c>
      <c r="AG19" s="4">
        <v>15.64268596</v>
      </c>
      <c r="AI19" s="2">
        <v>1.89422293673592</v>
      </c>
      <c r="AJ19" s="2">
        <f t="shared" si="1"/>
        <v>5.6042098719997636E-2</v>
      </c>
      <c r="AK19" s="2">
        <v>0.2342229367359201</v>
      </c>
      <c r="AL19" s="2">
        <v>7.2875835947703825E-3</v>
      </c>
    </row>
    <row r="20" spans="1:38" ht="15.75" x14ac:dyDescent="0.25">
      <c r="A20" s="2" t="s">
        <v>7</v>
      </c>
      <c r="B20" s="2">
        <v>1985</v>
      </c>
      <c r="C20" s="2" t="s">
        <v>116</v>
      </c>
      <c r="D20" s="2" t="s">
        <v>282</v>
      </c>
      <c r="E20" s="2" t="s">
        <v>9</v>
      </c>
      <c r="F20" s="2" t="s">
        <v>10</v>
      </c>
      <c r="G20" s="2" t="s">
        <v>201</v>
      </c>
      <c r="H20" s="2" t="s">
        <v>11</v>
      </c>
      <c r="I20" s="2" t="s">
        <v>40</v>
      </c>
      <c r="J20" s="2" t="s">
        <v>12</v>
      </c>
      <c r="L20" s="2" t="s">
        <v>13</v>
      </c>
      <c r="M20" s="2" t="s">
        <v>181</v>
      </c>
      <c r="N20" s="2" t="s">
        <v>181</v>
      </c>
      <c r="O20" s="2" t="s">
        <v>14</v>
      </c>
      <c r="S20" s="2" t="s">
        <v>21</v>
      </c>
      <c r="T20" s="2">
        <v>37</v>
      </c>
      <c r="U20" s="2" t="s">
        <v>86</v>
      </c>
      <c r="V20" s="2">
        <v>0</v>
      </c>
      <c r="W20" s="2" t="s">
        <v>15</v>
      </c>
      <c r="Z20" s="2">
        <v>6</v>
      </c>
      <c r="AA20" s="2">
        <v>0.55000000000000004</v>
      </c>
      <c r="AB20" s="2">
        <f t="shared" si="0"/>
        <v>10.909090909090908</v>
      </c>
      <c r="AC20" s="2">
        <v>20</v>
      </c>
      <c r="AD20" s="3" t="s">
        <v>17</v>
      </c>
      <c r="AE20" s="2">
        <v>1</v>
      </c>
      <c r="AF20" s="4">
        <v>15.03638037</v>
      </c>
      <c r="AG20" s="4">
        <v>15.03638037</v>
      </c>
      <c r="AI20" s="2">
        <v>1.52115450812412</v>
      </c>
      <c r="AJ20" s="2">
        <f t="shared" si="1"/>
        <v>4.5004571246275743E-2</v>
      </c>
      <c r="AK20" s="2">
        <v>-0.13884549187587991</v>
      </c>
      <c r="AL20" s="2">
        <v>-4.320021526940881E-3</v>
      </c>
    </row>
    <row r="21" spans="1:38" ht="15.75" x14ac:dyDescent="0.25">
      <c r="A21" s="2" t="s">
        <v>7</v>
      </c>
      <c r="B21" s="2">
        <v>1985</v>
      </c>
      <c r="C21" s="2" t="s">
        <v>116</v>
      </c>
      <c r="D21" s="2" t="s">
        <v>282</v>
      </c>
      <c r="E21" s="2" t="s">
        <v>9</v>
      </c>
      <c r="F21" s="2" t="s">
        <v>10</v>
      </c>
      <c r="G21" s="2" t="s">
        <v>201</v>
      </c>
      <c r="H21" s="2" t="s">
        <v>11</v>
      </c>
      <c r="I21" s="2" t="s">
        <v>40</v>
      </c>
      <c r="J21" s="2" t="s">
        <v>12</v>
      </c>
      <c r="L21" s="2" t="s">
        <v>13</v>
      </c>
      <c r="M21" s="2" t="s">
        <v>181</v>
      </c>
      <c r="N21" s="2" t="s">
        <v>181</v>
      </c>
      <c r="O21" s="2" t="s">
        <v>14</v>
      </c>
      <c r="S21" s="2" t="s">
        <v>21</v>
      </c>
      <c r="T21" s="2">
        <v>37</v>
      </c>
      <c r="U21" s="2" t="s">
        <v>86</v>
      </c>
      <c r="V21" s="2">
        <v>0</v>
      </c>
      <c r="W21" s="2" t="s">
        <v>15</v>
      </c>
      <c r="Z21" s="2">
        <v>6</v>
      </c>
      <c r="AA21" s="2">
        <v>0.55000000000000004</v>
      </c>
      <c r="AB21" s="2">
        <f t="shared" si="0"/>
        <v>10.909090909090908</v>
      </c>
      <c r="AC21" s="2">
        <v>20</v>
      </c>
      <c r="AD21" s="3" t="s">
        <v>17</v>
      </c>
      <c r="AE21" s="2">
        <v>1</v>
      </c>
      <c r="AF21" s="4">
        <v>23.92885982</v>
      </c>
      <c r="AG21" s="4">
        <v>23.92885982</v>
      </c>
      <c r="AI21" s="2">
        <v>1.8835992542351101</v>
      </c>
      <c r="AJ21" s="2">
        <f t="shared" si="1"/>
        <v>5.5727788586837579E-2</v>
      </c>
      <c r="AK21" s="2">
        <v>0.22359925423511018</v>
      </c>
      <c r="AL21" s="2">
        <v>6.9570396463942185E-3</v>
      </c>
    </row>
    <row r="22" spans="1:38" ht="15.75" x14ac:dyDescent="0.25">
      <c r="A22" s="2" t="s">
        <v>7</v>
      </c>
      <c r="B22" s="2">
        <v>1985</v>
      </c>
      <c r="C22" s="2" t="s">
        <v>116</v>
      </c>
      <c r="D22" s="2" t="s">
        <v>282</v>
      </c>
      <c r="E22" s="2" t="s">
        <v>9</v>
      </c>
      <c r="F22" s="2" t="s">
        <v>10</v>
      </c>
      <c r="G22" s="2" t="s">
        <v>201</v>
      </c>
      <c r="H22" s="2" t="s">
        <v>11</v>
      </c>
      <c r="I22" s="2" t="s">
        <v>40</v>
      </c>
      <c r="J22" s="2" t="s">
        <v>12</v>
      </c>
      <c r="L22" s="2" t="s">
        <v>13</v>
      </c>
      <c r="M22" s="2" t="s">
        <v>181</v>
      </c>
      <c r="N22" s="2" t="s">
        <v>181</v>
      </c>
      <c r="O22" s="2" t="s">
        <v>14</v>
      </c>
      <c r="S22" s="2" t="s">
        <v>21</v>
      </c>
      <c r="T22" s="2">
        <v>37</v>
      </c>
      <c r="U22" s="2" t="s">
        <v>86</v>
      </c>
      <c r="V22" s="2">
        <v>0</v>
      </c>
      <c r="W22" s="2" t="s">
        <v>15</v>
      </c>
      <c r="Z22" s="2">
        <v>6</v>
      </c>
      <c r="AA22" s="2">
        <v>0.55000000000000004</v>
      </c>
      <c r="AB22" s="2">
        <f t="shared" si="0"/>
        <v>10.909090909090908</v>
      </c>
      <c r="AC22" s="2">
        <v>20</v>
      </c>
      <c r="AD22" s="3" t="s">
        <v>17</v>
      </c>
      <c r="AE22" s="2">
        <v>1</v>
      </c>
      <c r="AF22" s="4">
        <v>27.081648869999999</v>
      </c>
      <c r="AG22" s="4">
        <v>27.081648869999999</v>
      </c>
      <c r="AI22" s="2">
        <v>2.4535010676487201</v>
      </c>
      <c r="AJ22" s="2">
        <f t="shared" si="1"/>
        <v>7.258878898368995E-2</v>
      </c>
      <c r="AK22" s="2">
        <v>0.79350106764872019</v>
      </c>
      <c r="AL22" s="2">
        <v>2.4688894450800254E-2</v>
      </c>
    </row>
    <row r="23" spans="1:38" ht="15.75" x14ac:dyDescent="0.25">
      <c r="A23" s="2" t="s">
        <v>7</v>
      </c>
      <c r="B23" s="2">
        <v>1985</v>
      </c>
      <c r="C23" s="2" t="s">
        <v>116</v>
      </c>
      <c r="D23" s="2" t="s">
        <v>282</v>
      </c>
      <c r="E23" s="2" t="s">
        <v>9</v>
      </c>
      <c r="F23" s="2" t="s">
        <v>10</v>
      </c>
      <c r="G23" s="2" t="s">
        <v>201</v>
      </c>
      <c r="H23" s="2" t="s">
        <v>11</v>
      </c>
      <c r="I23" s="2" t="s">
        <v>40</v>
      </c>
      <c r="J23" s="2" t="s">
        <v>12</v>
      </c>
      <c r="L23" s="2" t="s">
        <v>13</v>
      </c>
      <c r="M23" s="2" t="s">
        <v>181</v>
      </c>
      <c r="N23" s="2" t="s">
        <v>181</v>
      </c>
      <c r="O23" s="2" t="s">
        <v>14</v>
      </c>
      <c r="S23" s="2" t="s">
        <v>21</v>
      </c>
      <c r="T23" s="2">
        <v>37</v>
      </c>
      <c r="U23" s="2" t="s">
        <v>86</v>
      </c>
      <c r="V23" s="2">
        <v>0</v>
      </c>
      <c r="W23" s="2" t="s">
        <v>15</v>
      </c>
      <c r="Z23" s="2">
        <v>6</v>
      </c>
      <c r="AA23" s="2">
        <v>0.55000000000000004</v>
      </c>
      <c r="AB23" s="2">
        <f t="shared" si="0"/>
        <v>10.909090909090908</v>
      </c>
      <c r="AC23" s="2">
        <v>20</v>
      </c>
      <c r="AD23" s="3" t="s">
        <v>17</v>
      </c>
      <c r="AE23" s="2">
        <v>1</v>
      </c>
      <c r="AF23" s="4">
        <v>24.454325900000001</v>
      </c>
      <c r="AG23" s="4">
        <v>24.454325900000001</v>
      </c>
      <c r="AI23" s="2">
        <v>0.48294976291380798</v>
      </c>
      <c r="AJ23" s="2">
        <f t="shared" si="1"/>
        <v>1.4288454524077161E-2</v>
      </c>
      <c r="AK23" s="2">
        <v>-1.1770502370861919</v>
      </c>
      <c r="AL23" s="2">
        <v>-3.6622596051219411E-2</v>
      </c>
    </row>
    <row r="24" spans="1:38" ht="15.75" x14ac:dyDescent="0.25">
      <c r="A24" s="2" t="s">
        <v>7</v>
      </c>
      <c r="B24" s="2">
        <v>1985</v>
      </c>
      <c r="C24" s="2" t="s">
        <v>116</v>
      </c>
      <c r="D24" s="2" t="s">
        <v>282</v>
      </c>
      <c r="E24" s="2" t="s">
        <v>9</v>
      </c>
      <c r="F24" s="2" t="s">
        <v>10</v>
      </c>
      <c r="G24" s="2" t="s">
        <v>201</v>
      </c>
      <c r="H24" s="2" t="s">
        <v>11</v>
      </c>
      <c r="I24" s="2" t="s">
        <v>40</v>
      </c>
      <c r="J24" s="2" t="s">
        <v>12</v>
      </c>
      <c r="L24" s="2" t="s">
        <v>13</v>
      </c>
      <c r="M24" s="2" t="s">
        <v>181</v>
      </c>
      <c r="N24" s="2" t="s">
        <v>181</v>
      </c>
      <c r="O24" s="2" t="s">
        <v>14</v>
      </c>
      <c r="S24" s="2" t="s">
        <v>21</v>
      </c>
      <c r="T24" s="2">
        <v>37</v>
      </c>
      <c r="U24" s="2" t="s">
        <v>86</v>
      </c>
      <c r="V24" s="2">
        <v>0</v>
      </c>
      <c r="W24" s="2" t="s">
        <v>15</v>
      </c>
      <c r="Z24" s="2">
        <v>6</v>
      </c>
      <c r="AA24" s="2">
        <v>0.55000000000000004</v>
      </c>
      <c r="AB24" s="2">
        <f t="shared" si="0"/>
        <v>10.909090909090908</v>
      </c>
      <c r="AC24" s="2">
        <v>20</v>
      </c>
      <c r="AD24" s="3" t="s">
        <v>17</v>
      </c>
      <c r="AE24" s="2">
        <v>1</v>
      </c>
      <c r="AF24" s="4">
        <v>46.079226349999999</v>
      </c>
      <c r="AG24" s="4">
        <v>46.079226349999999</v>
      </c>
      <c r="AI24" s="2">
        <v>0.50802433697317895</v>
      </c>
      <c r="AJ24" s="2">
        <f t="shared" si="1"/>
        <v>1.5030305827608845E-2</v>
      </c>
      <c r="AK24" s="2">
        <v>-1.151975663026821</v>
      </c>
      <c r="AL24" s="2">
        <v>-3.5842428843398284E-2</v>
      </c>
    </row>
    <row r="25" spans="1:38" x14ac:dyDescent="0.25">
      <c r="A25" s="2" t="s">
        <v>18</v>
      </c>
      <c r="B25" s="2">
        <v>1995</v>
      </c>
      <c r="C25" s="2" t="s">
        <v>8</v>
      </c>
      <c r="D25" s="2" t="s">
        <v>282</v>
      </c>
      <c r="E25" s="2" t="s">
        <v>9</v>
      </c>
      <c r="F25" s="2" t="s">
        <v>10</v>
      </c>
      <c r="G25" s="2" t="s">
        <v>201</v>
      </c>
      <c r="H25" s="2" t="s">
        <v>69</v>
      </c>
      <c r="I25" s="2" t="s">
        <v>39</v>
      </c>
      <c r="J25" s="2" t="s">
        <v>12</v>
      </c>
      <c r="L25" s="2" t="s">
        <v>13</v>
      </c>
      <c r="M25" s="2" t="s">
        <v>283</v>
      </c>
      <c r="N25" s="2">
        <v>10</v>
      </c>
      <c r="O25" s="2" t="s">
        <v>23</v>
      </c>
      <c r="P25" s="2">
        <v>50</v>
      </c>
      <c r="S25" s="2" t="s">
        <v>22</v>
      </c>
      <c r="T25" s="2">
        <v>37</v>
      </c>
      <c r="U25" s="2" t="s">
        <v>86</v>
      </c>
      <c r="V25" s="2">
        <v>0</v>
      </c>
      <c r="W25" s="2" t="s">
        <v>20</v>
      </c>
      <c r="Z25" s="2">
        <v>80</v>
      </c>
      <c r="AA25" s="2">
        <v>1.5</v>
      </c>
      <c r="AB25" s="2">
        <f t="shared" si="0"/>
        <v>53.333333333333336</v>
      </c>
      <c r="AC25" s="2" t="s">
        <v>181</v>
      </c>
      <c r="AD25" s="2">
        <v>1</v>
      </c>
      <c r="AE25" s="2">
        <v>2</v>
      </c>
      <c r="AF25" s="2">
        <v>0</v>
      </c>
      <c r="AG25" s="2">
        <v>0</v>
      </c>
      <c r="AH25" s="2">
        <v>0.93523601385028998</v>
      </c>
      <c r="AI25" s="2">
        <v>0.93523601385028998</v>
      </c>
      <c r="AJ25" s="2">
        <v>0.93523601385028998</v>
      </c>
      <c r="AK25" s="2">
        <v>0.93466224874896908</v>
      </c>
      <c r="AL25" s="2">
        <v>0.93466224874896908</v>
      </c>
    </row>
    <row r="26" spans="1:38" x14ac:dyDescent="0.25">
      <c r="A26" s="2" t="s">
        <v>18</v>
      </c>
      <c r="B26" s="2">
        <v>1995</v>
      </c>
      <c r="C26" s="2" t="s">
        <v>8</v>
      </c>
      <c r="D26" s="2" t="s">
        <v>282</v>
      </c>
      <c r="E26" s="2" t="s">
        <v>9</v>
      </c>
      <c r="F26" s="2" t="s">
        <v>10</v>
      </c>
      <c r="G26" s="2" t="s">
        <v>201</v>
      </c>
      <c r="H26" s="2" t="s">
        <v>69</v>
      </c>
      <c r="I26" s="2" t="s">
        <v>39</v>
      </c>
      <c r="J26" s="2" t="s">
        <v>12</v>
      </c>
      <c r="L26" s="2" t="s">
        <v>13</v>
      </c>
      <c r="M26" s="2" t="s">
        <v>283</v>
      </c>
      <c r="N26" s="2">
        <v>10</v>
      </c>
      <c r="O26" s="2" t="s">
        <v>23</v>
      </c>
      <c r="P26" s="2">
        <v>50</v>
      </c>
      <c r="S26" s="2" t="s">
        <v>22</v>
      </c>
      <c r="T26" s="2">
        <v>37</v>
      </c>
      <c r="U26" s="2" t="s">
        <v>86</v>
      </c>
      <c r="V26" s="2">
        <v>0</v>
      </c>
      <c r="W26" s="2" t="s">
        <v>20</v>
      </c>
      <c r="Z26" s="2">
        <v>80</v>
      </c>
      <c r="AA26" s="2">
        <v>1.5</v>
      </c>
      <c r="AB26" s="2">
        <f t="shared" si="0"/>
        <v>53.333333333333336</v>
      </c>
      <c r="AC26" s="2" t="s">
        <v>181</v>
      </c>
      <c r="AD26" s="2">
        <v>1</v>
      </c>
      <c r="AE26" s="2">
        <v>2</v>
      </c>
      <c r="AF26" s="2">
        <v>0.21276594593421599</v>
      </c>
      <c r="AG26" s="2">
        <v>0.21276594593421599</v>
      </c>
      <c r="AH26" s="2">
        <v>0.87815587470822598</v>
      </c>
      <c r="AI26" s="2">
        <v>0.87815587470822598</v>
      </c>
      <c r="AJ26" s="2">
        <v>0.87815587470822598</v>
      </c>
      <c r="AK26" s="2">
        <v>0.87707641819157811</v>
      </c>
      <c r="AL26" s="2">
        <v>0.87707641819157811</v>
      </c>
    </row>
    <row r="27" spans="1:38" x14ac:dyDescent="0.25">
      <c r="A27" s="2" t="s">
        <v>18</v>
      </c>
      <c r="B27" s="2">
        <v>1995</v>
      </c>
      <c r="C27" s="2" t="s">
        <v>8</v>
      </c>
      <c r="D27" s="2" t="s">
        <v>282</v>
      </c>
      <c r="E27" s="2" t="s">
        <v>9</v>
      </c>
      <c r="F27" s="2" t="s">
        <v>10</v>
      </c>
      <c r="G27" s="2" t="s">
        <v>201</v>
      </c>
      <c r="H27" s="2" t="s">
        <v>69</v>
      </c>
      <c r="I27" s="2" t="s">
        <v>39</v>
      </c>
      <c r="J27" s="2" t="s">
        <v>12</v>
      </c>
      <c r="L27" s="2" t="s">
        <v>13</v>
      </c>
      <c r="M27" s="2" t="s">
        <v>283</v>
      </c>
      <c r="N27" s="2">
        <v>10</v>
      </c>
      <c r="O27" s="2" t="s">
        <v>23</v>
      </c>
      <c r="P27" s="2">
        <v>50</v>
      </c>
      <c r="S27" s="2" t="s">
        <v>22</v>
      </c>
      <c r="T27" s="2">
        <v>37</v>
      </c>
      <c r="U27" s="2" t="s">
        <v>86</v>
      </c>
      <c r="V27" s="2">
        <v>0</v>
      </c>
      <c r="W27" s="2" t="s">
        <v>20</v>
      </c>
      <c r="Z27" s="2">
        <v>80</v>
      </c>
      <c r="AA27" s="2">
        <v>1.5</v>
      </c>
      <c r="AB27" s="2">
        <f t="shared" si="0"/>
        <v>53.333333333333336</v>
      </c>
      <c r="AC27" s="2" t="s">
        <v>181</v>
      </c>
      <c r="AD27" s="2">
        <v>1</v>
      </c>
      <c r="AE27" s="2">
        <v>2</v>
      </c>
      <c r="AF27" s="2">
        <v>0.49645387384650702</v>
      </c>
      <c r="AG27" s="2">
        <v>0.49645387384650702</v>
      </c>
      <c r="AH27" s="2">
        <v>0.68496156920781104</v>
      </c>
      <c r="AI27" s="2">
        <v>0.68496156920781104</v>
      </c>
      <c r="AJ27" s="2">
        <v>0.68496156920781104</v>
      </c>
      <c r="AK27" s="2">
        <v>0.68217054184971082</v>
      </c>
      <c r="AL27" s="2">
        <v>0.68217054184971082</v>
      </c>
    </row>
    <row r="28" spans="1:38" x14ac:dyDescent="0.25">
      <c r="A28" s="2" t="s">
        <v>18</v>
      </c>
      <c r="B28" s="2">
        <v>1995</v>
      </c>
      <c r="C28" s="2" t="s">
        <v>8</v>
      </c>
      <c r="D28" s="2" t="s">
        <v>282</v>
      </c>
      <c r="E28" s="2" t="s">
        <v>9</v>
      </c>
      <c r="F28" s="2" t="s">
        <v>10</v>
      </c>
      <c r="G28" s="2" t="s">
        <v>201</v>
      </c>
      <c r="H28" s="2" t="s">
        <v>69</v>
      </c>
      <c r="I28" s="2" t="s">
        <v>39</v>
      </c>
      <c r="J28" s="2" t="s">
        <v>12</v>
      </c>
      <c r="L28" s="2" t="s">
        <v>13</v>
      </c>
      <c r="M28" s="2" t="s">
        <v>283</v>
      </c>
      <c r="N28" s="2">
        <v>10</v>
      </c>
      <c r="O28" s="2" t="s">
        <v>23</v>
      </c>
      <c r="P28" s="2">
        <v>50</v>
      </c>
      <c r="S28" s="2" t="s">
        <v>22</v>
      </c>
      <c r="T28" s="2">
        <v>37</v>
      </c>
      <c r="U28" s="2" t="s">
        <v>86</v>
      </c>
      <c r="V28" s="2">
        <v>0</v>
      </c>
      <c r="W28" s="2" t="s">
        <v>20</v>
      </c>
      <c r="Z28" s="2">
        <v>80</v>
      </c>
      <c r="AA28" s="2">
        <v>1.5</v>
      </c>
      <c r="AB28" s="2">
        <f t="shared" si="0"/>
        <v>53.333333333333336</v>
      </c>
      <c r="AC28" s="2" t="s">
        <v>181</v>
      </c>
      <c r="AD28" s="2">
        <v>1</v>
      </c>
      <c r="AE28" s="2">
        <v>2</v>
      </c>
      <c r="AF28" s="2">
        <v>0.49645387384650702</v>
      </c>
      <c r="AG28" s="2">
        <v>0.49645387384650702</v>
      </c>
      <c r="AH28" s="2">
        <v>0.45664101263955298</v>
      </c>
      <c r="AI28" s="2">
        <v>0.45664101263955298</v>
      </c>
      <c r="AJ28" s="2">
        <v>0.45664101263955298</v>
      </c>
      <c r="AK28" s="2">
        <v>0.45182721962014516</v>
      </c>
      <c r="AL28" s="2">
        <v>0.45182721962014516</v>
      </c>
    </row>
    <row r="29" spans="1:38" x14ac:dyDescent="0.25">
      <c r="A29" s="2" t="s">
        <v>18</v>
      </c>
      <c r="B29" s="2">
        <v>1995</v>
      </c>
      <c r="C29" s="2" t="s">
        <v>8</v>
      </c>
      <c r="D29" s="2" t="s">
        <v>282</v>
      </c>
      <c r="E29" s="2" t="s">
        <v>9</v>
      </c>
      <c r="F29" s="2" t="s">
        <v>10</v>
      </c>
      <c r="G29" s="2" t="s">
        <v>201</v>
      </c>
      <c r="H29" s="2" t="s">
        <v>69</v>
      </c>
      <c r="I29" s="2" t="s">
        <v>39</v>
      </c>
      <c r="J29" s="2" t="s">
        <v>12</v>
      </c>
      <c r="L29" s="2" t="s">
        <v>13</v>
      </c>
      <c r="M29" s="2" t="s">
        <v>283</v>
      </c>
      <c r="N29" s="2">
        <v>10</v>
      </c>
      <c r="O29" s="2" t="s">
        <v>23</v>
      </c>
      <c r="P29" s="2">
        <v>50</v>
      </c>
      <c r="S29" s="2" t="s">
        <v>22</v>
      </c>
      <c r="T29" s="2">
        <v>37</v>
      </c>
      <c r="U29" s="2" t="s">
        <v>86</v>
      </c>
      <c r="V29" s="2">
        <v>0</v>
      </c>
      <c r="W29" s="2" t="s">
        <v>20</v>
      </c>
      <c r="Z29" s="2">
        <v>80</v>
      </c>
      <c r="AA29" s="2">
        <v>1.5</v>
      </c>
      <c r="AB29" s="2">
        <f t="shared" si="0"/>
        <v>53.333333333333336</v>
      </c>
      <c r="AC29" s="2" t="s">
        <v>181</v>
      </c>
      <c r="AD29" s="2">
        <v>1</v>
      </c>
      <c r="AE29" s="2">
        <v>2</v>
      </c>
      <c r="AF29" s="2">
        <v>0.98108759772726295</v>
      </c>
      <c r="AG29" s="2">
        <v>0.98108759772726295</v>
      </c>
      <c r="AH29" s="2">
        <v>0.35894620694063101</v>
      </c>
      <c r="AI29" s="2">
        <v>0.35894620694063101</v>
      </c>
      <c r="AJ29" s="2">
        <v>0.35894620694063101</v>
      </c>
      <c r="AK29" s="2">
        <v>0.35326690403798661</v>
      </c>
      <c r="AL29" s="2">
        <v>0.35326690403798661</v>
      </c>
    </row>
    <row r="30" spans="1:38" x14ac:dyDescent="0.25">
      <c r="A30" s="2" t="s">
        <v>18</v>
      </c>
      <c r="B30" s="2">
        <v>1995</v>
      </c>
      <c r="C30" s="2" t="s">
        <v>8</v>
      </c>
      <c r="D30" s="2" t="s">
        <v>282</v>
      </c>
      <c r="E30" s="2" t="s">
        <v>9</v>
      </c>
      <c r="F30" s="2" t="s">
        <v>10</v>
      </c>
      <c r="G30" s="2" t="s">
        <v>201</v>
      </c>
      <c r="H30" s="2" t="s">
        <v>69</v>
      </c>
      <c r="I30" s="2" t="s">
        <v>39</v>
      </c>
      <c r="J30" s="2" t="s">
        <v>12</v>
      </c>
      <c r="L30" s="2" t="s">
        <v>13</v>
      </c>
      <c r="M30" s="2" t="s">
        <v>283</v>
      </c>
      <c r="N30" s="2">
        <v>10</v>
      </c>
      <c r="O30" s="2" t="s">
        <v>23</v>
      </c>
      <c r="P30" s="2">
        <v>50</v>
      </c>
      <c r="S30" s="2" t="s">
        <v>22</v>
      </c>
      <c r="T30" s="2">
        <v>37</v>
      </c>
      <c r="U30" s="2" t="s">
        <v>86</v>
      </c>
      <c r="V30" s="2">
        <v>0</v>
      </c>
      <c r="W30" s="2" t="s">
        <v>20</v>
      </c>
      <c r="Z30" s="2">
        <v>80</v>
      </c>
      <c r="AA30" s="2">
        <v>1.5</v>
      </c>
      <c r="AB30" s="2">
        <f t="shared" si="0"/>
        <v>53.333333333333336</v>
      </c>
      <c r="AC30" s="2" t="s">
        <v>181</v>
      </c>
      <c r="AD30" s="2">
        <v>1</v>
      </c>
      <c r="AE30" s="2">
        <v>2</v>
      </c>
      <c r="AF30" s="2">
        <v>1.9621746543627401</v>
      </c>
      <c r="AG30" s="2">
        <v>1.9621746543627401</v>
      </c>
      <c r="AH30" s="2">
        <v>0.19648733971927801</v>
      </c>
      <c r="AI30" s="2">
        <v>0.19648733971927801</v>
      </c>
      <c r="AJ30" s="2">
        <v>0.19648733971927801</v>
      </c>
      <c r="AK30" s="2">
        <v>0.18936876116432483</v>
      </c>
      <c r="AL30" s="2">
        <v>0.18936876116432483</v>
      </c>
    </row>
    <row r="31" spans="1:38" x14ac:dyDescent="0.25">
      <c r="A31" s="2" t="s">
        <v>18</v>
      </c>
      <c r="B31" s="2">
        <v>1995</v>
      </c>
      <c r="C31" s="2" t="s">
        <v>8</v>
      </c>
      <c r="D31" s="2" t="s">
        <v>282</v>
      </c>
      <c r="E31" s="2" t="s">
        <v>9</v>
      </c>
      <c r="F31" s="2" t="s">
        <v>10</v>
      </c>
      <c r="G31" s="2" t="s">
        <v>201</v>
      </c>
      <c r="H31" s="2" t="s">
        <v>69</v>
      </c>
      <c r="I31" s="2" t="s">
        <v>39</v>
      </c>
      <c r="J31" s="2" t="s">
        <v>12</v>
      </c>
      <c r="L31" s="2" t="s">
        <v>13</v>
      </c>
      <c r="M31" s="2" t="s">
        <v>283</v>
      </c>
      <c r="N31" s="2">
        <v>10</v>
      </c>
      <c r="O31" s="2" t="s">
        <v>23</v>
      </c>
      <c r="P31" s="2">
        <v>50</v>
      </c>
      <c r="S31" s="2" t="s">
        <v>22</v>
      </c>
      <c r="T31" s="2">
        <v>37</v>
      </c>
      <c r="U31" s="2" t="s">
        <v>86</v>
      </c>
      <c r="V31" s="2">
        <v>0</v>
      </c>
      <c r="W31" s="2" t="s">
        <v>20</v>
      </c>
      <c r="Z31" s="2">
        <v>80</v>
      </c>
      <c r="AA31" s="2">
        <v>1.5</v>
      </c>
      <c r="AB31" s="2">
        <f t="shared" si="0"/>
        <v>53.333333333333336</v>
      </c>
      <c r="AC31" s="2" t="s">
        <v>181</v>
      </c>
      <c r="AD31" s="2">
        <v>1</v>
      </c>
      <c r="AE31" s="2">
        <v>2</v>
      </c>
      <c r="AF31" s="2">
        <v>2.9787237841708198</v>
      </c>
      <c r="AG31" s="2">
        <v>2.9787237841708198</v>
      </c>
      <c r="AH31" s="2">
        <v>0.21624584652334999</v>
      </c>
      <c r="AI31" s="2">
        <v>0.21624584652334999</v>
      </c>
      <c r="AJ31" s="2">
        <v>0.21624584652334999</v>
      </c>
      <c r="AK31" s="2">
        <v>0.20930231497109647</v>
      </c>
      <c r="AL31" s="2">
        <v>0.20930231497109647</v>
      </c>
    </row>
    <row r="32" spans="1:38" x14ac:dyDescent="0.25">
      <c r="A32" s="2" t="s">
        <v>18</v>
      </c>
      <c r="B32" s="2">
        <v>1995</v>
      </c>
      <c r="C32" s="2" t="s">
        <v>8</v>
      </c>
      <c r="D32" s="2" t="s">
        <v>282</v>
      </c>
      <c r="E32" s="2" t="s">
        <v>9</v>
      </c>
      <c r="F32" s="2" t="s">
        <v>10</v>
      </c>
      <c r="G32" s="2" t="s">
        <v>201</v>
      </c>
      <c r="H32" s="2" t="s">
        <v>69</v>
      </c>
      <c r="I32" s="2" t="s">
        <v>39</v>
      </c>
      <c r="J32" s="2" t="s">
        <v>12</v>
      </c>
      <c r="L32" s="2" t="s">
        <v>13</v>
      </c>
      <c r="M32" s="2" t="s">
        <v>283</v>
      </c>
      <c r="N32" s="2">
        <v>10</v>
      </c>
      <c r="O32" s="2" t="s">
        <v>23</v>
      </c>
      <c r="P32" s="2">
        <v>50</v>
      </c>
      <c r="S32" s="2" t="s">
        <v>22</v>
      </c>
      <c r="T32" s="2">
        <v>37</v>
      </c>
      <c r="U32" s="2" t="s">
        <v>86</v>
      </c>
      <c r="V32" s="2">
        <v>0</v>
      </c>
      <c r="W32" s="2" t="s">
        <v>20</v>
      </c>
      <c r="Z32" s="2">
        <v>80</v>
      </c>
      <c r="AA32" s="2">
        <v>1.5</v>
      </c>
      <c r="AB32" s="2">
        <f t="shared" si="0"/>
        <v>53.333333333333336</v>
      </c>
      <c r="AC32" s="2" t="s">
        <v>181</v>
      </c>
      <c r="AD32" s="2">
        <v>1</v>
      </c>
      <c r="AE32" s="2">
        <v>2</v>
      </c>
      <c r="AF32" s="2">
        <v>3.9598108408063002</v>
      </c>
      <c r="AG32" s="2">
        <v>3.9598108408063002</v>
      </c>
      <c r="AH32" s="2">
        <v>0.162458867221352</v>
      </c>
      <c r="AI32" s="2">
        <v>0.162458867221352</v>
      </c>
      <c r="AJ32" s="2">
        <v>0.162458867221352</v>
      </c>
      <c r="AK32" s="2">
        <v>0.15503881942197281</v>
      </c>
      <c r="AL32" s="2">
        <v>0.15503881942197281</v>
      </c>
    </row>
    <row r="33" spans="1:38" x14ac:dyDescent="0.25">
      <c r="A33" s="2" t="s">
        <v>18</v>
      </c>
      <c r="B33" s="2">
        <v>1995</v>
      </c>
      <c r="C33" s="2" t="s">
        <v>8</v>
      </c>
      <c r="D33" s="2" t="s">
        <v>282</v>
      </c>
      <c r="E33" s="2" t="s">
        <v>9</v>
      </c>
      <c r="F33" s="2" t="s">
        <v>10</v>
      </c>
      <c r="G33" s="2" t="s">
        <v>201</v>
      </c>
      <c r="H33" s="2" t="s">
        <v>69</v>
      </c>
      <c r="I33" s="2" t="s">
        <v>39</v>
      </c>
      <c r="J33" s="2" t="s">
        <v>12</v>
      </c>
      <c r="L33" s="2" t="s">
        <v>13</v>
      </c>
      <c r="M33" s="2" t="s">
        <v>283</v>
      </c>
      <c r="N33" s="2">
        <v>10</v>
      </c>
      <c r="O33" s="2" t="s">
        <v>23</v>
      </c>
      <c r="P33" s="2">
        <v>50</v>
      </c>
      <c r="S33" s="2" t="s">
        <v>22</v>
      </c>
      <c r="T33" s="2">
        <v>37</v>
      </c>
      <c r="U33" s="2" t="s">
        <v>86</v>
      </c>
      <c r="V33" s="2">
        <v>0</v>
      </c>
      <c r="W33" s="2" t="s">
        <v>20</v>
      </c>
      <c r="Z33" s="2">
        <v>80</v>
      </c>
      <c r="AA33" s="2">
        <v>1.5</v>
      </c>
      <c r="AB33" s="2">
        <f t="shared" si="0"/>
        <v>53.333333333333336</v>
      </c>
      <c r="AC33" s="2" t="s">
        <v>181</v>
      </c>
      <c r="AD33" s="2">
        <v>1</v>
      </c>
      <c r="AE33" s="2">
        <v>2</v>
      </c>
      <c r="AF33" s="2">
        <v>3.9834511407378099</v>
      </c>
      <c r="AG33" s="2">
        <v>3.9834511407378099</v>
      </c>
      <c r="AH33" s="2">
        <v>0.130625650372373</v>
      </c>
      <c r="AI33" s="2">
        <v>0.130625650372373</v>
      </c>
      <c r="AJ33" s="2">
        <v>0.130625650372373</v>
      </c>
      <c r="AK33" s="2">
        <v>0.122923581808421</v>
      </c>
      <c r="AL33" s="2">
        <v>0.122923581808421</v>
      </c>
    </row>
    <row r="34" spans="1:38" x14ac:dyDescent="0.25">
      <c r="A34" s="2" t="s">
        <v>18</v>
      </c>
      <c r="B34" s="2">
        <v>1995</v>
      </c>
      <c r="C34" s="2" t="s">
        <v>8</v>
      </c>
      <c r="D34" s="2" t="s">
        <v>282</v>
      </c>
      <c r="E34" s="2" t="s">
        <v>9</v>
      </c>
      <c r="F34" s="2" t="s">
        <v>10</v>
      </c>
      <c r="G34" s="2" t="s">
        <v>201</v>
      </c>
      <c r="H34" s="2" t="s">
        <v>69</v>
      </c>
      <c r="I34" s="2" t="s">
        <v>39</v>
      </c>
      <c r="J34" s="2" t="s">
        <v>12</v>
      </c>
      <c r="L34" s="2" t="s">
        <v>13</v>
      </c>
      <c r="M34" s="2" t="s">
        <v>283</v>
      </c>
      <c r="N34" s="2">
        <v>10</v>
      </c>
      <c r="O34" s="2" t="s">
        <v>23</v>
      </c>
      <c r="P34" s="2">
        <v>50</v>
      </c>
      <c r="S34" s="2" t="s">
        <v>22</v>
      </c>
      <c r="T34" s="2">
        <v>37</v>
      </c>
      <c r="U34" s="2" t="s">
        <v>86</v>
      </c>
      <c r="V34" s="2">
        <v>0</v>
      </c>
      <c r="W34" s="2" t="s">
        <v>20</v>
      </c>
      <c r="Z34" s="2">
        <v>80</v>
      </c>
      <c r="AA34" s="2">
        <v>1.5</v>
      </c>
      <c r="AB34" s="2">
        <f t="shared" si="0"/>
        <v>53.333333333333336</v>
      </c>
      <c r="AC34" s="2" t="s">
        <v>181</v>
      </c>
      <c r="AD34" s="2">
        <v>1</v>
      </c>
      <c r="AE34" s="2">
        <v>2</v>
      </c>
      <c r="AF34" s="2">
        <v>5.96926663612384</v>
      </c>
      <c r="AG34" s="2">
        <v>5.96926663612384</v>
      </c>
      <c r="AH34" s="2">
        <v>0.1295280225479</v>
      </c>
      <c r="AI34" s="2">
        <v>0.1295280225479</v>
      </c>
      <c r="AJ34" s="2">
        <v>0.1295280225479</v>
      </c>
      <c r="AK34" s="2">
        <v>0.12181622974402141</v>
      </c>
      <c r="AL34" s="2">
        <v>0.12181622974402141</v>
      </c>
    </row>
    <row r="35" spans="1:38" x14ac:dyDescent="0.25">
      <c r="A35" s="2" t="s">
        <v>18</v>
      </c>
      <c r="B35" s="2">
        <v>1995</v>
      </c>
      <c r="C35" s="2" t="s">
        <v>8</v>
      </c>
      <c r="D35" s="2" t="s">
        <v>282</v>
      </c>
      <c r="E35" s="2" t="s">
        <v>9</v>
      </c>
      <c r="F35" s="2" t="s">
        <v>10</v>
      </c>
      <c r="G35" s="2" t="s">
        <v>201</v>
      </c>
      <c r="H35" s="2" t="s">
        <v>69</v>
      </c>
      <c r="I35" s="2" t="s">
        <v>39</v>
      </c>
      <c r="J35" s="2" t="s">
        <v>12</v>
      </c>
      <c r="L35" s="2" t="s">
        <v>13</v>
      </c>
      <c r="M35" s="2" t="s">
        <v>283</v>
      </c>
      <c r="N35" s="2">
        <v>10</v>
      </c>
      <c r="O35" s="2" t="s">
        <v>23</v>
      </c>
      <c r="P35" s="2">
        <v>50</v>
      </c>
      <c r="S35" s="2" t="s">
        <v>22</v>
      </c>
      <c r="T35" s="2">
        <v>37</v>
      </c>
      <c r="U35" s="2" t="s">
        <v>86</v>
      </c>
      <c r="V35" s="2">
        <v>0</v>
      </c>
      <c r="W35" s="2" t="s">
        <v>20</v>
      </c>
      <c r="Z35" s="2">
        <v>80</v>
      </c>
      <c r="AA35" s="2">
        <v>1.5</v>
      </c>
      <c r="AB35" s="2">
        <f t="shared" si="0"/>
        <v>53.333333333333336</v>
      </c>
      <c r="AC35" s="2" t="s">
        <v>181</v>
      </c>
      <c r="AD35" s="2">
        <v>1</v>
      </c>
      <c r="AE35" s="2">
        <v>2</v>
      </c>
      <c r="AF35" s="2">
        <v>5.9810873271813696</v>
      </c>
      <c r="AG35" s="2">
        <v>5.9810873271813696</v>
      </c>
      <c r="AH35" s="2">
        <v>9.4401721231576197E-2</v>
      </c>
      <c r="AI35" s="2">
        <v>9.4401721231576197E-2</v>
      </c>
      <c r="AJ35" s="2">
        <v>9.4401721231576197E-2</v>
      </c>
      <c r="AK35" s="2">
        <v>8.6378733162674845E-2</v>
      </c>
      <c r="AL35" s="2">
        <v>8.6378733162674845E-2</v>
      </c>
    </row>
    <row r="36" spans="1:38" x14ac:dyDescent="0.25">
      <c r="A36" s="2" t="s">
        <v>18</v>
      </c>
      <c r="B36" s="2">
        <v>1995</v>
      </c>
      <c r="C36" s="2" t="s">
        <v>8</v>
      </c>
      <c r="D36" s="2" t="s">
        <v>282</v>
      </c>
      <c r="E36" s="2" t="s">
        <v>9</v>
      </c>
      <c r="F36" s="2" t="s">
        <v>10</v>
      </c>
      <c r="G36" s="2" t="s">
        <v>201</v>
      </c>
      <c r="H36" s="2" t="s">
        <v>69</v>
      </c>
      <c r="I36" s="2" t="s">
        <v>39</v>
      </c>
      <c r="J36" s="2" t="s">
        <v>12</v>
      </c>
      <c r="L36" s="2" t="s">
        <v>13</v>
      </c>
      <c r="M36" s="2" t="s">
        <v>283</v>
      </c>
      <c r="N36" s="2">
        <v>10</v>
      </c>
      <c r="O36" s="2" t="s">
        <v>23</v>
      </c>
      <c r="P36" s="2">
        <v>50</v>
      </c>
      <c r="S36" s="2" t="s">
        <v>22</v>
      </c>
      <c r="T36" s="2">
        <v>37</v>
      </c>
      <c r="U36" s="2" t="s">
        <v>86</v>
      </c>
      <c r="V36" s="2">
        <v>0</v>
      </c>
      <c r="W36" s="2" t="s">
        <v>20</v>
      </c>
      <c r="Z36" s="2">
        <v>80</v>
      </c>
      <c r="AA36" s="2">
        <v>1.5</v>
      </c>
      <c r="AB36" s="2">
        <f t="shared" si="0"/>
        <v>53.333333333333336</v>
      </c>
      <c r="AC36" s="2" t="s">
        <v>181</v>
      </c>
      <c r="AD36" s="2">
        <v>1</v>
      </c>
      <c r="AE36" s="2">
        <v>2</v>
      </c>
      <c r="AF36" s="2">
        <v>7.9905431224988996</v>
      </c>
      <c r="AG36" s="2">
        <v>7.9905431224988996</v>
      </c>
      <c r="AH36" s="2">
        <v>8.3424840005067002E-2</v>
      </c>
      <c r="AI36" s="2">
        <v>8.3424840005067002E-2</v>
      </c>
      <c r="AJ36" s="2">
        <v>8.3424840005067002E-2</v>
      </c>
      <c r="AK36" s="2">
        <v>7.5304604194889241E-2</v>
      </c>
      <c r="AL36" s="2">
        <v>7.5304604194889241E-2</v>
      </c>
    </row>
    <row r="37" spans="1:38" x14ac:dyDescent="0.25">
      <c r="A37" s="2" t="s">
        <v>18</v>
      </c>
      <c r="B37" s="2">
        <v>1995</v>
      </c>
      <c r="C37" s="2" t="s">
        <v>8</v>
      </c>
      <c r="D37" s="2" t="s">
        <v>282</v>
      </c>
      <c r="E37" s="2" t="s">
        <v>9</v>
      </c>
      <c r="F37" s="2" t="s">
        <v>10</v>
      </c>
      <c r="G37" s="2" t="s">
        <v>201</v>
      </c>
      <c r="H37" s="2" t="s">
        <v>69</v>
      </c>
      <c r="I37" s="2" t="s">
        <v>39</v>
      </c>
      <c r="J37" s="2" t="s">
        <v>12</v>
      </c>
      <c r="L37" s="2" t="s">
        <v>13</v>
      </c>
      <c r="M37" s="2" t="s">
        <v>283</v>
      </c>
      <c r="N37" s="2">
        <v>10</v>
      </c>
      <c r="O37" s="2" t="s">
        <v>23</v>
      </c>
      <c r="P37" s="2">
        <v>50</v>
      </c>
      <c r="S37" s="2" t="s">
        <v>22</v>
      </c>
      <c r="T37" s="2">
        <v>37</v>
      </c>
      <c r="U37" s="2" t="s">
        <v>86</v>
      </c>
      <c r="V37" s="2">
        <v>0</v>
      </c>
      <c r="W37" s="2" t="s">
        <v>20</v>
      </c>
      <c r="Z37" s="2">
        <v>80</v>
      </c>
      <c r="AA37" s="2">
        <v>1.5</v>
      </c>
      <c r="AB37" s="2">
        <f t="shared" si="0"/>
        <v>53.333333333333336</v>
      </c>
      <c r="AC37" s="2" t="s">
        <v>181</v>
      </c>
      <c r="AD37" s="2">
        <v>1</v>
      </c>
      <c r="AE37" s="2">
        <v>2</v>
      </c>
      <c r="AF37" s="2">
        <v>7.9669028225674001</v>
      </c>
      <c r="AG37" s="2">
        <v>7.9669028225674001</v>
      </c>
      <c r="AH37" s="2">
        <v>4.3907826396924102E-2</v>
      </c>
      <c r="AI37" s="2">
        <v>4.3907826396924102E-2</v>
      </c>
      <c r="AJ37" s="2">
        <v>4.3907826396924102E-2</v>
      </c>
      <c r="AK37" s="2">
        <v>3.5437496581347053E-2</v>
      </c>
      <c r="AL37" s="2">
        <v>3.5437496581347053E-2</v>
      </c>
    </row>
    <row r="38" spans="1:38" x14ac:dyDescent="0.25">
      <c r="A38" s="2" t="s">
        <v>18</v>
      </c>
      <c r="B38" s="2">
        <v>1995</v>
      </c>
      <c r="C38" s="2" t="s">
        <v>8</v>
      </c>
      <c r="D38" s="2" t="s">
        <v>282</v>
      </c>
      <c r="E38" s="2" t="s">
        <v>9</v>
      </c>
      <c r="F38" s="2" t="s">
        <v>10</v>
      </c>
      <c r="G38" s="2" t="s">
        <v>201</v>
      </c>
      <c r="H38" s="2" t="s">
        <v>69</v>
      </c>
      <c r="I38" s="2" t="s">
        <v>39</v>
      </c>
      <c r="J38" s="2" t="s">
        <v>12</v>
      </c>
      <c r="L38" s="2" t="s">
        <v>13</v>
      </c>
      <c r="M38" s="2" t="s">
        <v>283</v>
      </c>
      <c r="N38" s="2">
        <v>10</v>
      </c>
      <c r="O38" s="2" t="s">
        <v>23</v>
      </c>
      <c r="P38" s="2">
        <v>50</v>
      </c>
      <c r="S38" s="2" t="s">
        <v>22</v>
      </c>
      <c r="T38" s="2">
        <v>37</v>
      </c>
      <c r="U38" s="2" t="s">
        <v>86</v>
      </c>
      <c r="V38" s="2">
        <v>0</v>
      </c>
      <c r="W38" s="2" t="s">
        <v>20</v>
      </c>
      <c r="Z38" s="2">
        <v>80</v>
      </c>
      <c r="AA38" s="2">
        <v>1.5</v>
      </c>
      <c r="AB38" s="2">
        <f t="shared" si="0"/>
        <v>53.333333333333336</v>
      </c>
      <c r="AC38" s="2" t="s">
        <v>181</v>
      </c>
      <c r="AD38" s="2">
        <v>1</v>
      </c>
      <c r="AE38" s="2">
        <v>2</v>
      </c>
      <c r="AF38" s="2">
        <v>20</v>
      </c>
      <c r="AG38" s="2">
        <v>20</v>
      </c>
      <c r="AH38" s="2">
        <v>8.7815250805998203E-3</v>
      </c>
      <c r="AI38" s="2">
        <v>8.7815250805998203E-3</v>
      </c>
      <c r="AJ38" s="2">
        <v>8.7815250805998203E-3</v>
      </c>
      <c r="AK38" s="2">
        <v>0</v>
      </c>
      <c r="AL38" s="2">
        <v>0</v>
      </c>
    </row>
    <row r="39" spans="1:38" x14ac:dyDescent="0.25">
      <c r="A39" s="2" t="s">
        <v>18</v>
      </c>
      <c r="B39" s="2">
        <v>1995</v>
      </c>
      <c r="C39" s="2" t="s">
        <v>8</v>
      </c>
      <c r="D39" s="2" t="s">
        <v>282</v>
      </c>
      <c r="E39" s="2" t="s">
        <v>9</v>
      </c>
      <c r="F39" s="2" t="s">
        <v>10</v>
      </c>
      <c r="G39" s="2" t="s">
        <v>201</v>
      </c>
      <c r="H39" s="2" t="s">
        <v>69</v>
      </c>
      <c r="I39" s="2" t="s">
        <v>39</v>
      </c>
      <c r="J39" s="2" t="s">
        <v>12</v>
      </c>
      <c r="L39" s="2" t="s">
        <v>13</v>
      </c>
      <c r="M39" s="2" t="s">
        <v>283</v>
      </c>
      <c r="N39" s="2">
        <v>10</v>
      </c>
      <c r="O39" s="2" t="s">
        <v>23</v>
      </c>
      <c r="P39" s="2">
        <v>50</v>
      </c>
      <c r="S39" s="2" t="s">
        <v>22</v>
      </c>
      <c r="T39" s="2">
        <v>37</v>
      </c>
      <c r="U39" s="2" t="s">
        <v>86</v>
      </c>
      <c r="V39" s="2">
        <v>0</v>
      </c>
      <c r="W39" s="2" t="s">
        <v>20</v>
      </c>
      <c r="Z39" s="2">
        <v>80</v>
      </c>
      <c r="AA39" s="2">
        <v>1.5</v>
      </c>
      <c r="AB39" s="2">
        <f t="shared" si="0"/>
        <v>53.333333333333336</v>
      </c>
      <c r="AC39" s="2" t="s">
        <v>181</v>
      </c>
      <c r="AD39" s="2">
        <v>1</v>
      </c>
      <c r="AE39" s="2">
        <v>3</v>
      </c>
      <c r="AF39" s="2">
        <v>0.433436491555936</v>
      </c>
      <c r="AG39" s="2">
        <v>0.433436491555936</v>
      </c>
      <c r="AH39" s="2">
        <v>0.46470582976555902</v>
      </c>
      <c r="AI39" s="2">
        <v>0.46470582976555902</v>
      </c>
      <c r="AJ39" s="2">
        <v>0.46470582976555902</v>
      </c>
      <c r="AK39" s="2">
        <v>0.44148932165159449</v>
      </c>
      <c r="AL39" s="2">
        <v>0.44148932165159449</v>
      </c>
    </row>
    <row r="40" spans="1:38" x14ac:dyDescent="0.25">
      <c r="A40" s="2" t="s">
        <v>18</v>
      </c>
      <c r="B40" s="2">
        <v>1995</v>
      </c>
      <c r="C40" s="2" t="s">
        <v>8</v>
      </c>
      <c r="D40" s="2" t="s">
        <v>282</v>
      </c>
      <c r="E40" s="2" t="s">
        <v>9</v>
      </c>
      <c r="F40" s="2" t="s">
        <v>10</v>
      </c>
      <c r="G40" s="2" t="s">
        <v>201</v>
      </c>
      <c r="H40" s="2" t="s">
        <v>69</v>
      </c>
      <c r="I40" s="2" t="s">
        <v>39</v>
      </c>
      <c r="J40" s="2" t="s">
        <v>12</v>
      </c>
      <c r="L40" s="2" t="s">
        <v>13</v>
      </c>
      <c r="M40" s="2" t="s">
        <v>283</v>
      </c>
      <c r="N40" s="2">
        <v>10</v>
      </c>
      <c r="O40" s="2" t="s">
        <v>23</v>
      </c>
      <c r="P40" s="2">
        <v>50</v>
      </c>
      <c r="S40" s="2" t="s">
        <v>22</v>
      </c>
      <c r="T40" s="2">
        <v>37</v>
      </c>
      <c r="U40" s="2" t="s">
        <v>86</v>
      </c>
      <c r="V40" s="2">
        <v>0</v>
      </c>
      <c r="W40" s="2" t="s">
        <v>20</v>
      </c>
      <c r="Z40" s="2">
        <v>80</v>
      </c>
      <c r="AA40" s="2">
        <v>1.5</v>
      </c>
      <c r="AB40" s="2">
        <f t="shared" si="0"/>
        <v>53.333333333333336</v>
      </c>
      <c r="AC40" s="2" t="s">
        <v>181</v>
      </c>
      <c r="AD40" s="2">
        <v>1</v>
      </c>
      <c r="AE40" s="2">
        <v>3</v>
      </c>
      <c r="AF40" s="2">
        <v>0.94943199989795701</v>
      </c>
      <c r="AG40" s="2">
        <v>0.94943199989795701</v>
      </c>
      <c r="AH40" s="2">
        <v>0.367058810350887</v>
      </c>
      <c r="AI40" s="2">
        <v>0.367058810350887</v>
      </c>
      <c r="AJ40" s="2">
        <v>0.367058810350887</v>
      </c>
      <c r="AK40" s="2">
        <v>0.33960720507987274</v>
      </c>
      <c r="AL40" s="2">
        <v>0.33960720507987274</v>
      </c>
    </row>
    <row r="41" spans="1:38" x14ac:dyDescent="0.25">
      <c r="A41" s="2" t="s">
        <v>18</v>
      </c>
      <c r="B41" s="2">
        <v>1995</v>
      </c>
      <c r="C41" s="2" t="s">
        <v>8</v>
      </c>
      <c r="D41" s="2" t="s">
        <v>282</v>
      </c>
      <c r="E41" s="2" t="s">
        <v>9</v>
      </c>
      <c r="F41" s="2" t="s">
        <v>10</v>
      </c>
      <c r="G41" s="2" t="s">
        <v>201</v>
      </c>
      <c r="H41" s="2" t="s">
        <v>69</v>
      </c>
      <c r="I41" s="2" t="s">
        <v>39</v>
      </c>
      <c r="J41" s="2" t="s">
        <v>12</v>
      </c>
      <c r="L41" s="2" t="s">
        <v>13</v>
      </c>
      <c r="M41" s="2" t="s">
        <v>283</v>
      </c>
      <c r="N41" s="2">
        <v>10</v>
      </c>
      <c r="O41" s="2" t="s">
        <v>23</v>
      </c>
      <c r="P41" s="2">
        <v>50</v>
      </c>
      <c r="S41" s="2" t="s">
        <v>22</v>
      </c>
      <c r="T41" s="2">
        <v>37</v>
      </c>
      <c r="U41" s="2" t="s">
        <v>86</v>
      </c>
      <c r="V41" s="2">
        <v>0</v>
      </c>
      <c r="W41" s="2" t="s">
        <v>20</v>
      </c>
      <c r="Z41" s="2">
        <v>200</v>
      </c>
      <c r="AA41" s="2">
        <v>1.5</v>
      </c>
      <c r="AB41" s="2">
        <f t="shared" si="0"/>
        <v>133.33333333333334</v>
      </c>
      <c r="AC41" s="2" t="s">
        <v>181</v>
      </c>
      <c r="AD41" s="2">
        <v>1</v>
      </c>
      <c r="AE41" s="2">
        <v>4</v>
      </c>
      <c r="AF41" s="2">
        <v>0.94943199989795701</v>
      </c>
      <c r="AG41" s="2">
        <v>0.94943199989795701</v>
      </c>
      <c r="AH41" s="2">
        <v>0.32235296550605402</v>
      </c>
      <c r="AI41" s="2">
        <v>0.32235296550605402</v>
      </c>
      <c r="AJ41" s="2">
        <v>0.32235296550605402</v>
      </c>
      <c r="AK41" s="2">
        <v>0.29296240093509607</v>
      </c>
      <c r="AL41" s="2">
        <v>0.29296240093509607</v>
      </c>
    </row>
    <row r="42" spans="1:38" x14ac:dyDescent="0.25">
      <c r="A42" s="2" t="s">
        <v>18</v>
      </c>
      <c r="B42" s="2">
        <v>1995</v>
      </c>
      <c r="C42" s="2" t="s">
        <v>8</v>
      </c>
      <c r="D42" s="2" t="s">
        <v>282</v>
      </c>
      <c r="E42" s="2" t="s">
        <v>9</v>
      </c>
      <c r="F42" s="2" t="s">
        <v>10</v>
      </c>
      <c r="G42" s="2" t="s">
        <v>201</v>
      </c>
      <c r="H42" s="2" t="s">
        <v>69</v>
      </c>
      <c r="I42" s="2" t="s">
        <v>39</v>
      </c>
      <c r="J42" s="2" t="s">
        <v>12</v>
      </c>
      <c r="L42" s="2" t="s">
        <v>13</v>
      </c>
      <c r="M42" s="2" t="s">
        <v>283</v>
      </c>
      <c r="N42" s="2">
        <v>10</v>
      </c>
      <c r="O42" s="2" t="s">
        <v>23</v>
      </c>
      <c r="P42" s="2">
        <v>50</v>
      </c>
      <c r="S42" s="2" t="s">
        <v>22</v>
      </c>
      <c r="T42" s="2">
        <v>37</v>
      </c>
      <c r="U42" s="2" t="s">
        <v>86</v>
      </c>
      <c r="V42" s="2">
        <v>0</v>
      </c>
      <c r="W42" s="2" t="s">
        <v>20</v>
      </c>
      <c r="Z42" s="2">
        <v>340</v>
      </c>
      <c r="AA42" s="2">
        <v>1.5</v>
      </c>
      <c r="AB42" s="2">
        <f t="shared" si="0"/>
        <v>226.66666666666666</v>
      </c>
      <c r="AC42" s="2" t="s">
        <v>181</v>
      </c>
      <c r="AD42" s="2">
        <v>1</v>
      </c>
      <c r="AE42" s="2">
        <v>5</v>
      </c>
      <c r="AF42" s="2">
        <v>0.97007151789033697</v>
      </c>
      <c r="AG42" s="2">
        <v>0.97007151789033697</v>
      </c>
      <c r="AH42" s="2">
        <v>0.30235289441805102</v>
      </c>
      <c r="AI42" s="2">
        <v>0.30235289441805102</v>
      </c>
      <c r="AJ42" s="2">
        <v>0.30235289441805102</v>
      </c>
      <c r="AK42" s="2">
        <v>0.27209489687562782</v>
      </c>
      <c r="AL42" s="2">
        <v>0.27209489687562782</v>
      </c>
    </row>
    <row r="43" spans="1:38" x14ac:dyDescent="0.25">
      <c r="A43" s="2" t="s">
        <v>18</v>
      </c>
      <c r="B43" s="2">
        <v>1995</v>
      </c>
      <c r="C43" s="2" t="s">
        <v>8</v>
      </c>
      <c r="D43" s="2" t="s">
        <v>282</v>
      </c>
      <c r="E43" s="2" t="s">
        <v>9</v>
      </c>
      <c r="F43" s="2" t="s">
        <v>10</v>
      </c>
      <c r="G43" s="2" t="s">
        <v>201</v>
      </c>
      <c r="H43" s="2" t="s">
        <v>69</v>
      </c>
      <c r="I43" s="2" t="s">
        <v>39</v>
      </c>
      <c r="J43" s="2" t="s">
        <v>12</v>
      </c>
      <c r="L43" s="2" t="s">
        <v>13</v>
      </c>
      <c r="M43" s="2" t="s">
        <v>283</v>
      </c>
      <c r="N43" s="2">
        <v>10</v>
      </c>
      <c r="O43" s="2" t="s">
        <v>23</v>
      </c>
      <c r="P43" s="2">
        <v>50</v>
      </c>
      <c r="S43" s="2" t="s">
        <v>22</v>
      </c>
      <c r="T43" s="2">
        <v>37</v>
      </c>
      <c r="U43" s="2" t="s">
        <v>86</v>
      </c>
      <c r="V43" s="2">
        <v>0</v>
      </c>
      <c r="W43" s="2" t="s">
        <v>20</v>
      </c>
      <c r="Z43" s="2">
        <v>50</v>
      </c>
      <c r="AA43" s="2">
        <v>1.5</v>
      </c>
      <c r="AB43" s="2">
        <f t="shared" si="0"/>
        <v>33.333333333333336</v>
      </c>
      <c r="AC43" s="2" t="s">
        <v>181</v>
      </c>
      <c r="AD43" s="2">
        <v>1</v>
      </c>
      <c r="AE43" s="2">
        <v>6</v>
      </c>
      <c r="AF43" s="2">
        <v>0.99071198069928601</v>
      </c>
      <c r="AG43" s="2">
        <v>0.99071198069928601</v>
      </c>
      <c r="AH43" s="2">
        <v>0.25294113148620101</v>
      </c>
      <c r="AI43" s="2">
        <v>0.25294113148620101</v>
      </c>
      <c r="AJ43" s="2">
        <v>0.25294113148620101</v>
      </c>
      <c r="AK43" s="2">
        <v>0.22054007194381214</v>
      </c>
      <c r="AL43" s="2">
        <v>0.22054007194381214</v>
      </c>
    </row>
    <row r="44" spans="1:38" x14ac:dyDescent="0.25">
      <c r="A44" s="2" t="s">
        <v>18</v>
      </c>
      <c r="B44" s="2">
        <v>1995</v>
      </c>
      <c r="C44" s="2" t="s">
        <v>8</v>
      </c>
      <c r="D44" s="2" t="s">
        <v>282</v>
      </c>
      <c r="E44" s="2" t="s">
        <v>9</v>
      </c>
      <c r="F44" s="2" t="s">
        <v>10</v>
      </c>
      <c r="G44" s="2" t="s">
        <v>201</v>
      </c>
      <c r="H44" s="2" t="s">
        <v>69</v>
      </c>
      <c r="I44" s="2" t="s">
        <v>39</v>
      </c>
      <c r="J44" s="2" t="s">
        <v>12</v>
      </c>
      <c r="L44" s="2" t="s">
        <v>13</v>
      </c>
      <c r="M44" s="2" t="s">
        <v>283</v>
      </c>
      <c r="N44" s="2">
        <v>10</v>
      </c>
      <c r="O44" s="2" t="s">
        <v>23</v>
      </c>
      <c r="P44" s="2">
        <v>50</v>
      </c>
      <c r="S44" s="2" t="s">
        <v>22</v>
      </c>
      <c r="T44" s="2">
        <v>37</v>
      </c>
      <c r="U44" s="2" t="s">
        <v>86</v>
      </c>
      <c r="V44" s="2">
        <v>0</v>
      </c>
      <c r="W44" s="2" t="s">
        <v>20</v>
      </c>
      <c r="Z44" s="2">
        <v>80</v>
      </c>
      <c r="AA44" s="2">
        <v>1.5</v>
      </c>
      <c r="AB44" s="2">
        <f t="shared" si="0"/>
        <v>53.333333333333336</v>
      </c>
      <c r="AC44" s="2" t="s">
        <v>181</v>
      </c>
      <c r="AD44" s="2">
        <v>1</v>
      </c>
      <c r="AE44" s="2">
        <v>3</v>
      </c>
      <c r="AF44" s="2">
        <v>1.98142396139857</v>
      </c>
      <c r="AG44" s="2">
        <v>1.98142396139857</v>
      </c>
      <c r="AH44" s="2">
        <v>0.20705878019234</v>
      </c>
      <c r="AI44" s="2">
        <v>0.20705878019234</v>
      </c>
      <c r="AJ44" s="2">
        <v>0.20705878019234</v>
      </c>
      <c r="AK44" s="2">
        <v>0.17266773450712583</v>
      </c>
      <c r="AL44" s="2">
        <v>0.17266773450712583</v>
      </c>
    </row>
    <row r="45" spans="1:38" x14ac:dyDescent="0.25">
      <c r="A45" s="2" t="s">
        <v>18</v>
      </c>
      <c r="B45" s="2">
        <v>1995</v>
      </c>
      <c r="C45" s="2" t="s">
        <v>8</v>
      </c>
      <c r="D45" s="2" t="s">
        <v>282</v>
      </c>
      <c r="E45" s="2" t="s">
        <v>9</v>
      </c>
      <c r="F45" s="2" t="s">
        <v>10</v>
      </c>
      <c r="G45" s="2" t="s">
        <v>201</v>
      </c>
      <c r="H45" s="2" t="s">
        <v>69</v>
      </c>
      <c r="I45" s="2" t="s">
        <v>39</v>
      </c>
      <c r="J45" s="2" t="s">
        <v>12</v>
      </c>
      <c r="L45" s="2" t="s">
        <v>13</v>
      </c>
      <c r="M45" s="2" t="s">
        <v>283</v>
      </c>
      <c r="N45" s="2">
        <v>10</v>
      </c>
      <c r="O45" s="2" t="s">
        <v>23</v>
      </c>
      <c r="P45" s="2">
        <v>50</v>
      </c>
      <c r="S45" s="2" t="s">
        <v>22</v>
      </c>
      <c r="T45" s="2">
        <v>37</v>
      </c>
      <c r="U45" s="2" t="s">
        <v>86</v>
      </c>
      <c r="V45" s="2">
        <v>0</v>
      </c>
      <c r="W45" s="2" t="s">
        <v>20</v>
      </c>
      <c r="Z45" s="2">
        <v>200</v>
      </c>
      <c r="AA45" s="2">
        <v>1.5</v>
      </c>
      <c r="AB45" s="2">
        <f t="shared" si="0"/>
        <v>133.33333333333334</v>
      </c>
      <c r="AC45" s="2" t="s">
        <v>181</v>
      </c>
      <c r="AD45" s="2">
        <v>1</v>
      </c>
      <c r="AE45" s="2">
        <v>4</v>
      </c>
      <c r="AF45" s="2">
        <v>2.0227029973833202</v>
      </c>
      <c r="AG45" s="2">
        <v>2.0227029973833202</v>
      </c>
      <c r="AH45" s="2">
        <v>0.17764708834849299</v>
      </c>
      <c r="AI45" s="2">
        <v>0.17764708834849299</v>
      </c>
      <c r="AJ45" s="2">
        <v>0.17764708834849299</v>
      </c>
      <c r="AK45" s="2">
        <v>0.14198041363477842</v>
      </c>
      <c r="AL45" s="2">
        <v>0.14198041363477842</v>
      </c>
    </row>
    <row r="46" spans="1:38" x14ac:dyDescent="0.25">
      <c r="A46" s="2" t="s">
        <v>18</v>
      </c>
      <c r="B46" s="2">
        <v>1995</v>
      </c>
      <c r="C46" s="2" t="s">
        <v>8</v>
      </c>
      <c r="D46" s="2" t="s">
        <v>282</v>
      </c>
      <c r="E46" s="2" t="s">
        <v>9</v>
      </c>
      <c r="F46" s="2" t="s">
        <v>10</v>
      </c>
      <c r="G46" s="2" t="s">
        <v>201</v>
      </c>
      <c r="H46" s="2" t="s">
        <v>69</v>
      </c>
      <c r="I46" s="2" t="s">
        <v>39</v>
      </c>
      <c r="J46" s="2" t="s">
        <v>12</v>
      </c>
      <c r="L46" s="2" t="s">
        <v>13</v>
      </c>
      <c r="M46" s="2" t="s">
        <v>283</v>
      </c>
      <c r="N46" s="2">
        <v>10</v>
      </c>
      <c r="O46" s="2" t="s">
        <v>23</v>
      </c>
      <c r="P46" s="2">
        <v>50</v>
      </c>
      <c r="S46" s="2" t="s">
        <v>22</v>
      </c>
      <c r="T46" s="2">
        <v>37</v>
      </c>
      <c r="U46" s="2" t="s">
        <v>86</v>
      </c>
      <c r="V46" s="2">
        <v>0</v>
      </c>
      <c r="W46" s="2" t="s">
        <v>20</v>
      </c>
      <c r="Z46" s="2">
        <v>340</v>
      </c>
      <c r="AA46" s="2">
        <v>1.5</v>
      </c>
      <c r="AB46" s="2">
        <f t="shared" si="0"/>
        <v>226.66666666666666</v>
      </c>
      <c r="AC46" s="2" t="s">
        <v>181</v>
      </c>
      <c r="AD46" s="2">
        <v>1</v>
      </c>
      <c r="AE46" s="2">
        <v>5</v>
      </c>
      <c r="AF46" s="2">
        <v>1.98142396139857</v>
      </c>
      <c r="AG46" s="2">
        <v>1.98142396139857</v>
      </c>
      <c r="AH46" s="2">
        <v>0.15058819398451101</v>
      </c>
      <c r="AI46" s="2">
        <v>0.15058819398451101</v>
      </c>
      <c r="AJ46" s="2">
        <v>0.15058819398451101</v>
      </c>
      <c r="AK46" s="2">
        <v>0.11374793458505035</v>
      </c>
      <c r="AL46" s="2">
        <v>0.11374793458505035</v>
      </c>
    </row>
    <row r="47" spans="1:38" x14ac:dyDescent="0.25">
      <c r="A47" s="2" t="s">
        <v>18</v>
      </c>
      <c r="B47" s="2">
        <v>1995</v>
      </c>
      <c r="C47" s="2" t="s">
        <v>8</v>
      </c>
      <c r="D47" s="2" t="s">
        <v>282</v>
      </c>
      <c r="E47" s="2" t="s">
        <v>9</v>
      </c>
      <c r="F47" s="2" t="s">
        <v>10</v>
      </c>
      <c r="G47" s="2" t="s">
        <v>201</v>
      </c>
      <c r="H47" s="2" t="s">
        <v>69</v>
      </c>
      <c r="I47" s="2" t="s">
        <v>39</v>
      </c>
      <c r="J47" s="2" t="s">
        <v>12</v>
      </c>
      <c r="L47" s="2" t="s">
        <v>13</v>
      </c>
      <c r="M47" s="2" t="s">
        <v>283</v>
      </c>
      <c r="N47" s="2">
        <v>10</v>
      </c>
      <c r="O47" s="2" t="s">
        <v>23</v>
      </c>
      <c r="P47" s="2">
        <v>50</v>
      </c>
      <c r="S47" s="2" t="s">
        <v>22</v>
      </c>
      <c r="T47" s="2">
        <v>37</v>
      </c>
      <c r="U47" s="2" t="s">
        <v>86</v>
      </c>
      <c r="V47" s="2">
        <v>0</v>
      </c>
      <c r="W47" s="2" t="s">
        <v>20</v>
      </c>
      <c r="Z47" s="2">
        <v>80</v>
      </c>
      <c r="AA47" s="2">
        <v>1.5</v>
      </c>
      <c r="AB47" s="2">
        <f t="shared" si="0"/>
        <v>53.333333333333336</v>
      </c>
      <c r="AC47" s="2" t="s">
        <v>181</v>
      </c>
      <c r="AD47" s="2">
        <v>1</v>
      </c>
      <c r="AE47" s="2">
        <v>3</v>
      </c>
      <c r="AF47" s="2">
        <v>3.9834883856060901</v>
      </c>
      <c r="AG47" s="2">
        <v>3.9834883856060901</v>
      </c>
      <c r="AH47" s="2">
        <v>0.13882356033061</v>
      </c>
      <c r="AI47" s="2">
        <v>0.13882356033061</v>
      </c>
      <c r="AJ47" s="2">
        <v>0.13882356033061</v>
      </c>
      <c r="AK47" s="2">
        <v>0.10147305118835093</v>
      </c>
      <c r="AL47" s="2">
        <v>0.10147305118835093</v>
      </c>
    </row>
    <row r="48" spans="1:38" x14ac:dyDescent="0.25">
      <c r="A48" s="2" t="s">
        <v>18</v>
      </c>
      <c r="B48" s="2">
        <v>1995</v>
      </c>
      <c r="C48" s="2" t="s">
        <v>8</v>
      </c>
      <c r="D48" s="2" t="s">
        <v>282</v>
      </c>
      <c r="E48" s="2" t="s">
        <v>9</v>
      </c>
      <c r="F48" s="2" t="s">
        <v>10</v>
      </c>
      <c r="G48" s="2" t="s">
        <v>201</v>
      </c>
      <c r="H48" s="2" t="s">
        <v>69</v>
      </c>
      <c r="I48" s="2" t="s">
        <v>39</v>
      </c>
      <c r="J48" s="2" t="s">
        <v>12</v>
      </c>
      <c r="L48" s="2" t="s">
        <v>13</v>
      </c>
      <c r="M48" s="2" t="s">
        <v>283</v>
      </c>
      <c r="N48" s="2">
        <v>10</v>
      </c>
      <c r="O48" s="2" t="s">
        <v>23</v>
      </c>
      <c r="P48" s="2">
        <v>50</v>
      </c>
      <c r="S48" s="2" t="s">
        <v>22</v>
      </c>
      <c r="T48" s="2">
        <v>37</v>
      </c>
      <c r="U48" s="2" t="s">
        <v>86</v>
      </c>
      <c r="V48" s="2">
        <v>0</v>
      </c>
      <c r="W48" s="2" t="s">
        <v>20</v>
      </c>
      <c r="Z48" s="2">
        <v>80</v>
      </c>
      <c r="AA48" s="2">
        <v>1.5</v>
      </c>
      <c r="AB48" s="2">
        <f t="shared" si="0"/>
        <v>53.333333333333336</v>
      </c>
      <c r="AC48" s="2" t="s">
        <v>181</v>
      </c>
      <c r="AD48" s="2">
        <v>1</v>
      </c>
      <c r="AE48" s="2">
        <v>3</v>
      </c>
      <c r="AF48" s="2">
        <v>5.9236314213867702</v>
      </c>
      <c r="AG48" s="2">
        <v>5.9236314213867702</v>
      </c>
      <c r="AH48" s="2">
        <v>0.13764705388158199</v>
      </c>
      <c r="AI48" s="2">
        <v>0.13764705388158199</v>
      </c>
      <c r="AJ48" s="2">
        <v>0.13764705388158199</v>
      </c>
      <c r="AK48" s="2">
        <v>0.10024551789644132</v>
      </c>
      <c r="AL48" s="2">
        <v>0.10024551789644132</v>
      </c>
    </row>
    <row r="49" spans="1:38" x14ac:dyDescent="0.25">
      <c r="A49" s="2" t="s">
        <v>18</v>
      </c>
      <c r="B49" s="2">
        <v>1995</v>
      </c>
      <c r="C49" s="2" t="s">
        <v>8</v>
      </c>
      <c r="D49" s="2" t="s">
        <v>282</v>
      </c>
      <c r="E49" s="2" t="s">
        <v>9</v>
      </c>
      <c r="F49" s="2" t="s">
        <v>10</v>
      </c>
      <c r="G49" s="2" t="s">
        <v>201</v>
      </c>
      <c r="H49" s="2" t="s">
        <v>69</v>
      </c>
      <c r="I49" s="2" t="s">
        <v>39</v>
      </c>
      <c r="J49" s="2" t="s">
        <v>12</v>
      </c>
      <c r="L49" s="2" t="s">
        <v>13</v>
      </c>
      <c r="M49" s="2" t="s">
        <v>283</v>
      </c>
      <c r="N49" s="2">
        <v>10</v>
      </c>
      <c r="O49" s="2" t="s">
        <v>23</v>
      </c>
      <c r="P49" s="2">
        <v>50</v>
      </c>
      <c r="S49" s="2" t="s">
        <v>22</v>
      </c>
      <c r="T49" s="2">
        <v>37</v>
      </c>
      <c r="U49" s="2" t="s">
        <v>86</v>
      </c>
      <c r="V49" s="2">
        <v>0</v>
      </c>
      <c r="W49" s="2" t="s">
        <v>20</v>
      </c>
      <c r="Z49" s="2">
        <v>200</v>
      </c>
      <c r="AA49" s="2">
        <v>1.5</v>
      </c>
      <c r="AB49" s="2">
        <f t="shared" si="0"/>
        <v>133.33333333333334</v>
      </c>
      <c r="AC49" s="2" t="s">
        <v>181</v>
      </c>
      <c r="AD49" s="2">
        <v>1</v>
      </c>
      <c r="AE49" s="2">
        <v>4</v>
      </c>
      <c r="AF49" s="2">
        <v>7.9669748815790502</v>
      </c>
      <c r="AG49" s="2">
        <v>7.9669748815790502</v>
      </c>
      <c r="AH49" s="2">
        <v>7.7647056035764495E-2</v>
      </c>
      <c r="AI49" s="2">
        <v>7.7647056035764495E-2</v>
      </c>
      <c r="AJ49" s="2">
        <v>7.7647056035764495E-2</v>
      </c>
      <c r="AK49" s="2">
        <v>3.7643230479236935E-2</v>
      </c>
      <c r="AL49" s="2">
        <v>3.7643230479236935E-2</v>
      </c>
    </row>
    <row r="50" spans="1:38" x14ac:dyDescent="0.25">
      <c r="A50" s="2" t="s">
        <v>18</v>
      </c>
      <c r="B50" s="2">
        <v>1995</v>
      </c>
      <c r="C50" s="2" t="s">
        <v>8</v>
      </c>
      <c r="D50" s="2" t="s">
        <v>282</v>
      </c>
      <c r="E50" s="2" t="s">
        <v>9</v>
      </c>
      <c r="F50" s="2" t="s">
        <v>10</v>
      </c>
      <c r="G50" s="2" t="s">
        <v>201</v>
      </c>
      <c r="H50" s="2" t="s">
        <v>69</v>
      </c>
      <c r="I50" s="2" t="s">
        <v>39</v>
      </c>
      <c r="J50" s="2" t="s">
        <v>12</v>
      </c>
      <c r="L50" s="2" t="s">
        <v>13</v>
      </c>
      <c r="M50" s="2" t="s">
        <v>283</v>
      </c>
      <c r="N50" s="2">
        <v>10</v>
      </c>
      <c r="O50" s="2" t="s">
        <v>23</v>
      </c>
      <c r="P50" s="2">
        <v>50</v>
      </c>
      <c r="S50" s="2" t="s">
        <v>22</v>
      </c>
      <c r="T50" s="2">
        <v>37</v>
      </c>
      <c r="U50" s="2" t="s">
        <v>86</v>
      </c>
      <c r="V50" s="2">
        <v>0</v>
      </c>
      <c r="W50" s="2" t="s">
        <v>20</v>
      </c>
      <c r="Z50" s="2">
        <v>80</v>
      </c>
      <c r="AA50" s="2">
        <v>1.5</v>
      </c>
      <c r="AB50" s="2">
        <f t="shared" si="0"/>
        <v>53.333333333333336</v>
      </c>
      <c r="AC50" s="2" t="s">
        <v>181</v>
      </c>
      <c r="AD50" s="2">
        <v>1</v>
      </c>
      <c r="AE50" s="2">
        <v>3</v>
      </c>
      <c r="AF50" s="2">
        <v>7.9669748815790502</v>
      </c>
      <c r="AG50" s="2">
        <v>7.9669748815790502</v>
      </c>
      <c r="AH50" s="2">
        <v>5.41176810188677E-2</v>
      </c>
      <c r="AI50" s="2">
        <v>5.41176810188677E-2</v>
      </c>
      <c r="AJ50" s="2">
        <v>5.41176810188677E-2</v>
      </c>
      <c r="AK50" s="2">
        <v>1.3093351305238914E-2</v>
      </c>
      <c r="AL50" s="2">
        <v>1.3093351305238914E-2</v>
      </c>
    </row>
    <row r="51" spans="1:38" x14ac:dyDescent="0.25">
      <c r="A51" s="2" t="s">
        <v>18</v>
      </c>
      <c r="B51" s="2">
        <v>1995</v>
      </c>
      <c r="C51" s="2" t="s">
        <v>8</v>
      </c>
      <c r="D51" s="2" t="s">
        <v>282</v>
      </c>
      <c r="E51" s="2" t="s">
        <v>9</v>
      </c>
      <c r="F51" s="2" t="s">
        <v>10</v>
      </c>
      <c r="G51" s="2" t="s">
        <v>201</v>
      </c>
      <c r="H51" s="2" t="s">
        <v>69</v>
      </c>
      <c r="I51" s="2" t="s">
        <v>39</v>
      </c>
      <c r="J51" s="2" t="s">
        <v>12</v>
      </c>
      <c r="L51" s="2" t="s">
        <v>13</v>
      </c>
      <c r="M51" s="2" t="s">
        <v>283</v>
      </c>
      <c r="N51" s="2">
        <v>10</v>
      </c>
      <c r="O51" s="2" t="s">
        <v>23</v>
      </c>
      <c r="P51" s="2">
        <v>50</v>
      </c>
      <c r="S51" s="2" t="s">
        <v>22</v>
      </c>
      <c r="T51" s="2">
        <v>37</v>
      </c>
      <c r="U51" s="2" t="s">
        <v>86</v>
      </c>
      <c r="V51" s="2">
        <v>0</v>
      </c>
      <c r="W51" s="2" t="s">
        <v>20</v>
      </c>
      <c r="Z51" s="2">
        <v>50</v>
      </c>
      <c r="AA51" s="2">
        <v>1.5</v>
      </c>
      <c r="AB51" s="2">
        <f t="shared" si="0"/>
        <v>33.333333333333336</v>
      </c>
      <c r="AC51" s="2" t="s">
        <v>181</v>
      </c>
      <c r="AD51" s="2">
        <v>1</v>
      </c>
      <c r="AE51" s="2">
        <v>6</v>
      </c>
      <c r="AF51" s="2">
        <v>8.0082558071969494</v>
      </c>
      <c r="AG51" s="2">
        <v>8.0082558071969494</v>
      </c>
      <c r="AH51" s="2">
        <v>2.7058786654886102E-2</v>
      </c>
      <c r="AI51" s="2">
        <v>2.7058786654886102E-2</v>
      </c>
      <c r="AJ51" s="2">
        <v>2.7058786654886102E-2</v>
      </c>
      <c r="AK51" s="2">
        <v>-1.5139127744488751E-2</v>
      </c>
      <c r="AL51" s="2">
        <v>-1.5139127744488751E-2</v>
      </c>
    </row>
    <row r="52" spans="1:38" x14ac:dyDescent="0.25">
      <c r="A52" s="2" t="s">
        <v>18</v>
      </c>
      <c r="B52" s="2">
        <v>1995</v>
      </c>
      <c r="C52" s="2" t="s">
        <v>8</v>
      </c>
      <c r="D52" s="2" t="s">
        <v>282</v>
      </c>
      <c r="E52" s="2" t="s">
        <v>9</v>
      </c>
      <c r="F52" s="2" t="s">
        <v>10</v>
      </c>
      <c r="G52" s="2" t="s">
        <v>201</v>
      </c>
      <c r="H52" s="2" t="s">
        <v>69</v>
      </c>
      <c r="I52" s="2" t="s">
        <v>39</v>
      </c>
      <c r="J52" s="2" t="s">
        <v>12</v>
      </c>
      <c r="L52" s="2" t="s">
        <v>13</v>
      </c>
      <c r="M52" s="2" t="s">
        <v>283</v>
      </c>
      <c r="N52" s="2">
        <v>10</v>
      </c>
      <c r="O52" s="2" t="s">
        <v>23</v>
      </c>
      <c r="P52" s="2">
        <v>50</v>
      </c>
      <c r="S52" s="2" t="s">
        <v>22</v>
      </c>
      <c r="T52" s="2">
        <v>37</v>
      </c>
      <c r="U52" s="2" t="s">
        <v>86</v>
      </c>
      <c r="V52" s="2">
        <v>0</v>
      </c>
      <c r="W52" s="2" t="s">
        <v>20</v>
      </c>
      <c r="Z52" s="2">
        <v>200</v>
      </c>
      <c r="AA52" s="2">
        <v>1.5</v>
      </c>
      <c r="AB52" s="2">
        <f t="shared" si="0"/>
        <v>133.33333333333334</v>
      </c>
      <c r="AC52" s="2" t="s">
        <v>181</v>
      </c>
      <c r="AD52" s="2">
        <v>1</v>
      </c>
      <c r="AE52" s="2">
        <v>4</v>
      </c>
      <c r="AF52" s="2">
        <v>19.8967995755883</v>
      </c>
      <c r="AG52" s="2">
        <v>19.8967995755883</v>
      </c>
      <c r="AH52" s="2">
        <v>6.3529409483807295E-2</v>
      </c>
      <c r="AI52" s="2">
        <v>6.3529409483807295E-2</v>
      </c>
      <c r="AJ52" s="2">
        <v>6.3529409483807295E-2</v>
      </c>
      <c r="AK52" s="2">
        <v>2.2913280498718113E-2</v>
      </c>
      <c r="AL52" s="2">
        <v>2.2913280498718113E-2</v>
      </c>
    </row>
    <row r="53" spans="1:38" x14ac:dyDescent="0.25">
      <c r="A53" s="2" t="s">
        <v>18</v>
      </c>
      <c r="B53" s="2">
        <v>1995</v>
      </c>
      <c r="C53" s="2" t="s">
        <v>8</v>
      </c>
      <c r="D53" s="2" t="s">
        <v>282</v>
      </c>
      <c r="E53" s="2" t="s">
        <v>9</v>
      </c>
      <c r="F53" s="2" t="s">
        <v>10</v>
      </c>
      <c r="G53" s="2" t="s">
        <v>201</v>
      </c>
      <c r="H53" s="2" t="s">
        <v>69</v>
      </c>
      <c r="I53" s="2" t="s">
        <v>39</v>
      </c>
      <c r="J53" s="2" t="s">
        <v>12</v>
      </c>
      <c r="L53" s="2" t="s">
        <v>13</v>
      </c>
      <c r="M53" s="2" t="s">
        <v>283</v>
      </c>
      <c r="N53" s="2">
        <v>10</v>
      </c>
      <c r="O53" s="2" t="s">
        <v>23</v>
      </c>
      <c r="P53" s="2">
        <v>50</v>
      </c>
      <c r="S53" s="2" t="s">
        <v>22</v>
      </c>
      <c r="T53" s="2">
        <v>37</v>
      </c>
      <c r="U53" s="2" t="s">
        <v>86</v>
      </c>
      <c r="V53" s="2">
        <v>0</v>
      </c>
      <c r="W53" s="2" t="s">
        <v>20</v>
      </c>
      <c r="Z53" s="2">
        <v>340</v>
      </c>
      <c r="AA53" s="2">
        <v>1.5</v>
      </c>
      <c r="AB53" s="2">
        <f t="shared" si="0"/>
        <v>226.66666666666666</v>
      </c>
      <c r="AC53" s="2" t="s">
        <v>181</v>
      </c>
      <c r="AD53" s="2">
        <v>1</v>
      </c>
      <c r="AE53" s="2">
        <v>5</v>
      </c>
      <c r="AF53" s="2">
        <v>19.938080501206201</v>
      </c>
      <c r="AG53" s="2">
        <v>19.938080501206201</v>
      </c>
      <c r="AH53" s="2">
        <v>4.1176433206843298E-2</v>
      </c>
      <c r="AI53" s="2">
        <v>4.1176433206843298E-2</v>
      </c>
      <c r="AJ53" s="2">
        <v>4.1176433206843298E-2</v>
      </c>
      <c r="AK53" s="2">
        <v>-4.0917776396993103E-4</v>
      </c>
      <c r="AL53" s="2">
        <v>-4.0917776396993103E-4</v>
      </c>
    </row>
    <row r="54" spans="1:38" x14ac:dyDescent="0.25">
      <c r="A54" s="2" t="s">
        <v>18</v>
      </c>
      <c r="B54" s="2">
        <v>1995</v>
      </c>
      <c r="C54" s="2" t="s">
        <v>8</v>
      </c>
      <c r="D54" s="2" t="s">
        <v>282</v>
      </c>
      <c r="E54" s="2" t="s">
        <v>9</v>
      </c>
      <c r="F54" s="2" t="s">
        <v>10</v>
      </c>
      <c r="G54" s="2" t="s">
        <v>201</v>
      </c>
      <c r="H54" s="2" t="s">
        <v>69</v>
      </c>
      <c r="I54" s="2" t="s">
        <v>39</v>
      </c>
      <c r="J54" s="2" t="s">
        <v>12</v>
      </c>
      <c r="L54" s="2" t="s">
        <v>13</v>
      </c>
      <c r="M54" s="2" t="s">
        <v>283</v>
      </c>
      <c r="N54" s="2">
        <v>10</v>
      </c>
      <c r="O54" s="2" t="s">
        <v>23</v>
      </c>
      <c r="P54" s="2">
        <v>50</v>
      </c>
      <c r="S54" s="2" t="s">
        <v>22</v>
      </c>
      <c r="T54" s="2">
        <v>37</v>
      </c>
      <c r="U54" s="2" t="s">
        <v>86</v>
      </c>
      <c r="V54" s="2">
        <v>0</v>
      </c>
      <c r="W54" s="2" t="s">
        <v>20</v>
      </c>
      <c r="Z54" s="2">
        <v>80</v>
      </c>
      <c r="AA54" s="2">
        <v>1.5</v>
      </c>
      <c r="AB54" s="2">
        <f t="shared" si="0"/>
        <v>53.333333333333336</v>
      </c>
      <c r="AC54" s="2" t="s">
        <v>181</v>
      </c>
      <c r="AD54" s="2">
        <v>1</v>
      </c>
      <c r="AE54" s="2">
        <v>3</v>
      </c>
      <c r="AF54" s="2">
        <v>19.938080501206201</v>
      </c>
      <c r="AG54" s="2">
        <v>19.938080501206201</v>
      </c>
      <c r="AH54" s="2">
        <v>1.9999963378907502E-2</v>
      </c>
      <c r="AI54" s="2">
        <v>1.9999963378907502E-2</v>
      </c>
      <c r="AJ54" s="2">
        <v>1.9999963378907502E-2</v>
      </c>
      <c r="AK54" s="2">
        <v>-2.2504102734748163E-2</v>
      </c>
      <c r="AL54" s="2">
        <v>-2.2504102734748163E-2</v>
      </c>
    </row>
    <row r="55" spans="1:38" x14ac:dyDescent="0.25">
      <c r="A55" s="2" t="s">
        <v>35</v>
      </c>
      <c r="B55" s="2">
        <v>1995</v>
      </c>
      <c r="C55" s="2" t="s">
        <v>42</v>
      </c>
      <c r="D55" s="2" t="s">
        <v>286</v>
      </c>
      <c r="E55" s="2" t="s">
        <v>9</v>
      </c>
      <c r="F55" s="2" t="s">
        <v>202</v>
      </c>
      <c r="G55" s="2" t="s">
        <v>203</v>
      </c>
      <c r="H55" s="2" t="s">
        <v>78</v>
      </c>
      <c r="I55" s="2" t="s">
        <v>39</v>
      </c>
      <c r="J55" s="2" t="s">
        <v>12</v>
      </c>
      <c r="L55" s="2" t="s">
        <v>37</v>
      </c>
      <c r="M55" s="2" t="s">
        <v>285</v>
      </c>
      <c r="N55" s="2">
        <v>10</v>
      </c>
      <c r="O55" s="2" t="s">
        <v>23</v>
      </c>
      <c r="P55" s="2">
        <v>37</v>
      </c>
      <c r="S55" s="2" t="s">
        <v>22</v>
      </c>
      <c r="T55" s="2">
        <v>37</v>
      </c>
      <c r="U55" s="2" t="s">
        <v>86</v>
      </c>
      <c r="V55" s="2">
        <v>0</v>
      </c>
      <c r="W55" s="2" t="s">
        <v>41</v>
      </c>
      <c r="Z55" s="2">
        <v>45</v>
      </c>
      <c r="AA55" s="2">
        <v>5</v>
      </c>
      <c r="AB55" s="2">
        <f t="shared" si="0"/>
        <v>9</v>
      </c>
      <c r="AC55" s="2" t="s">
        <v>181</v>
      </c>
      <c r="AD55" s="2">
        <v>2</v>
      </c>
      <c r="AE55" s="2">
        <v>7</v>
      </c>
      <c r="AF55" s="2">
        <v>0</v>
      </c>
      <c r="AG55" s="2">
        <v>0</v>
      </c>
      <c r="AH55" s="2">
        <v>1</v>
      </c>
      <c r="AI55" s="2">
        <v>1</v>
      </c>
      <c r="AJ55" s="2">
        <f>AH55</f>
        <v>1</v>
      </c>
      <c r="AK55" s="2">
        <v>1</v>
      </c>
      <c r="AL55" s="2">
        <v>1</v>
      </c>
    </row>
    <row r="56" spans="1:38" x14ac:dyDescent="0.25">
      <c r="A56" s="2" t="s">
        <v>35</v>
      </c>
      <c r="B56" s="2">
        <v>1995</v>
      </c>
      <c r="C56" s="2" t="s">
        <v>42</v>
      </c>
      <c r="D56" s="2" t="s">
        <v>286</v>
      </c>
      <c r="E56" s="2" t="s">
        <v>9</v>
      </c>
      <c r="F56" s="2" t="s">
        <v>202</v>
      </c>
      <c r="G56" s="2" t="s">
        <v>203</v>
      </c>
      <c r="H56" s="2" t="s">
        <v>78</v>
      </c>
      <c r="I56" s="2" t="s">
        <v>39</v>
      </c>
      <c r="J56" s="2" t="s">
        <v>12</v>
      </c>
      <c r="L56" s="2" t="s">
        <v>37</v>
      </c>
      <c r="M56" s="2" t="s">
        <v>285</v>
      </c>
      <c r="N56" s="2">
        <v>10</v>
      </c>
      <c r="O56" s="2" t="s">
        <v>23</v>
      </c>
      <c r="P56" s="2">
        <v>37</v>
      </c>
      <c r="S56" s="2" t="s">
        <v>22</v>
      </c>
      <c r="T56" s="2">
        <v>37</v>
      </c>
      <c r="U56" s="2" t="s">
        <v>86</v>
      </c>
      <c r="V56" s="2">
        <v>0</v>
      </c>
      <c r="W56" s="2" t="s">
        <v>41</v>
      </c>
      <c r="Z56" s="2">
        <v>45</v>
      </c>
      <c r="AA56" s="2">
        <v>5</v>
      </c>
      <c r="AB56" s="2">
        <f t="shared" si="0"/>
        <v>9</v>
      </c>
      <c r="AC56" s="2" t="s">
        <v>181</v>
      </c>
      <c r="AD56" s="2">
        <v>2</v>
      </c>
      <c r="AE56" s="2">
        <v>7</v>
      </c>
      <c r="AF56" s="2">
        <v>0.08</v>
      </c>
      <c r="AG56" s="2">
        <v>0.08</v>
      </c>
      <c r="AH56" s="2">
        <v>0.82527879939095239</v>
      </c>
      <c r="AI56" s="2">
        <v>0.82527879939095239</v>
      </c>
      <c r="AJ56" s="2">
        <f t="shared" ref="AJ56:AJ119" si="2">AH56</f>
        <v>0.82527879939095239</v>
      </c>
      <c r="AK56" s="2">
        <v>0.80416665355365136</v>
      </c>
      <c r="AL56" s="2">
        <v>0.80416665355365136</v>
      </c>
    </row>
    <row r="57" spans="1:38" x14ac:dyDescent="0.25">
      <c r="A57" s="2" t="s">
        <v>35</v>
      </c>
      <c r="B57" s="2">
        <v>1995</v>
      </c>
      <c r="C57" s="2" t="s">
        <v>42</v>
      </c>
      <c r="D57" s="2" t="s">
        <v>286</v>
      </c>
      <c r="E57" s="2" t="s">
        <v>9</v>
      </c>
      <c r="F57" s="2" t="s">
        <v>202</v>
      </c>
      <c r="G57" s="2" t="s">
        <v>203</v>
      </c>
      <c r="H57" s="2" t="s">
        <v>78</v>
      </c>
      <c r="I57" s="2" t="s">
        <v>39</v>
      </c>
      <c r="J57" s="2" t="s">
        <v>12</v>
      </c>
      <c r="L57" s="2" t="s">
        <v>37</v>
      </c>
      <c r="M57" s="2" t="s">
        <v>285</v>
      </c>
      <c r="N57" s="2">
        <v>10</v>
      </c>
      <c r="O57" s="2" t="s">
        <v>23</v>
      </c>
      <c r="P57" s="2">
        <v>37</v>
      </c>
      <c r="S57" s="2" t="s">
        <v>22</v>
      </c>
      <c r="T57" s="2">
        <v>37</v>
      </c>
      <c r="U57" s="2" t="s">
        <v>86</v>
      </c>
      <c r="V57" s="2">
        <v>0</v>
      </c>
      <c r="W57" s="2" t="s">
        <v>41</v>
      </c>
      <c r="Z57" s="2">
        <v>45</v>
      </c>
      <c r="AA57" s="2">
        <v>5</v>
      </c>
      <c r="AB57" s="2">
        <f t="shared" si="0"/>
        <v>9</v>
      </c>
      <c r="AC57" s="2" t="s">
        <v>181</v>
      </c>
      <c r="AD57" s="2">
        <v>2</v>
      </c>
      <c r="AE57" s="2">
        <v>7</v>
      </c>
      <c r="AF57" s="2">
        <v>0.28346530058847502</v>
      </c>
      <c r="AG57" s="2">
        <v>0.28346530058847502</v>
      </c>
      <c r="AH57" s="2">
        <v>0.70631966084991027</v>
      </c>
      <c r="AI57" s="2">
        <v>0.70631966084991027</v>
      </c>
      <c r="AJ57" s="2">
        <f t="shared" si="2"/>
        <v>0.70631966084991027</v>
      </c>
      <c r="AK57" s="2">
        <v>0.67083328525226205</v>
      </c>
      <c r="AL57" s="2">
        <v>0.67083328525226205</v>
      </c>
    </row>
    <row r="58" spans="1:38" x14ac:dyDescent="0.25">
      <c r="A58" s="2" t="s">
        <v>35</v>
      </c>
      <c r="B58" s="2">
        <v>1995</v>
      </c>
      <c r="C58" s="2" t="s">
        <v>42</v>
      </c>
      <c r="D58" s="2" t="s">
        <v>286</v>
      </c>
      <c r="E58" s="2" t="s">
        <v>9</v>
      </c>
      <c r="F58" s="2" t="s">
        <v>202</v>
      </c>
      <c r="G58" s="2" t="s">
        <v>203</v>
      </c>
      <c r="H58" s="2" t="s">
        <v>78</v>
      </c>
      <c r="I58" s="2" t="s">
        <v>39</v>
      </c>
      <c r="J58" s="2" t="s">
        <v>12</v>
      </c>
      <c r="L58" s="2" t="s">
        <v>37</v>
      </c>
      <c r="M58" s="2" t="s">
        <v>285</v>
      </c>
      <c r="N58" s="2">
        <v>10</v>
      </c>
      <c r="O58" s="2" t="s">
        <v>23</v>
      </c>
      <c r="P58" s="2">
        <v>37</v>
      </c>
      <c r="S58" s="2" t="s">
        <v>22</v>
      </c>
      <c r="T58" s="2">
        <v>37</v>
      </c>
      <c r="U58" s="2" t="s">
        <v>86</v>
      </c>
      <c r="V58" s="2">
        <v>0</v>
      </c>
      <c r="W58" s="2" t="s">
        <v>41</v>
      </c>
      <c r="Z58" s="2">
        <v>45</v>
      </c>
      <c r="AA58" s="2">
        <v>5</v>
      </c>
      <c r="AB58" s="2">
        <f t="shared" si="0"/>
        <v>9</v>
      </c>
      <c r="AC58" s="2" t="s">
        <v>181</v>
      </c>
      <c r="AD58" s="2">
        <v>2</v>
      </c>
      <c r="AE58" s="2">
        <v>7</v>
      </c>
      <c r="AF58" s="2">
        <v>0.472439524392538</v>
      </c>
      <c r="AG58" s="2">
        <v>0.472439524392538</v>
      </c>
      <c r="AH58" s="2">
        <v>0.59107810750703926</v>
      </c>
      <c r="AI58" s="2">
        <v>0.59107810750703926</v>
      </c>
      <c r="AJ58" s="2">
        <f t="shared" si="2"/>
        <v>0.59107810750703926</v>
      </c>
      <c r="AK58" s="2">
        <v>0.54166671037673908</v>
      </c>
      <c r="AL58" s="2">
        <v>0.54166671037673908</v>
      </c>
    </row>
    <row r="59" spans="1:38" x14ac:dyDescent="0.25">
      <c r="A59" s="2" t="s">
        <v>35</v>
      </c>
      <c r="B59" s="2">
        <v>1995</v>
      </c>
      <c r="C59" s="2" t="s">
        <v>42</v>
      </c>
      <c r="D59" s="2" t="s">
        <v>286</v>
      </c>
      <c r="E59" s="2" t="s">
        <v>9</v>
      </c>
      <c r="F59" s="2" t="s">
        <v>202</v>
      </c>
      <c r="G59" s="2" t="s">
        <v>203</v>
      </c>
      <c r="H59" s="2" t="s">
        <v>78</v>
      </c>
      <c r="I59" s="2" t="s">
        <v>39</v>
      </c>
      <c r="J59" s="2" t="s">
        <v>12</v>
      </c>
      <c r="L59" s="2" t="s">
        <v>37</v>
      </c>
      <c r="M59" s="2" t="s">
        <v>285</v>
      </c>
      <c r="N59" s="2">
        <v>10</v>
      </c>
      <c r="O59" s="2" t="s">
        <v>23</v>
      </c>
      <c r="P59" s="2">
        <v>37</v>
      </c>
      <c r="S59" s="2" t="s">
        <v>22</v>
      </c>
      <c r="T59" s="2">
        <v>37</v>
      </c>
      <c r="U59" s="2" t="s">
        <v>86</v>
      </c>
      <c r="V59" s="2">
        <v>0</v>
      </c>
      <c r="W59" s="2" t="s">
        <v>41</v>
      </c>
      <c r="Z59" s="2">
        <v>45</v>
      </c>
      <c r="AA59" s="2">
        <v>5</v>
      </c>
      <c r="AB59" s="2">
        <f t="shared" si="0"/>
        <v>9</v>
      </c>
      <c r="AC59" s="2" t="s">
        <v>181</v>
      </c>
      <c r="AD59" s="2">
        <v>2</v>
      </c>
      <c r="AE59" s="2">
        <v>7</v>
      </c>
      <c r="AF59" s="2">
        <v>0.66141771307897701</v>
      </c>
      <c r="AG59" s="2">
        <v>0.66141771307897701</v>
      </c>
      <c r="AH59" s="2">
        <v>0.53159846024085666</v>
      </c>
      <c r="AI59" s="2">
        <v>0.53159846024085666</v>
      </c>
      <c r="AJ59" s="2">
        <f t="shared" si="2"/>
        <v>0.53159846024085666</v>
      </c>
      <c r="AK59" s="2">
        <v>0.47499993880590669</v>
      </c>
      <c r="AL59" s="2">
        <v>0.47499993880590669</v>
      </c>
    </row>
    <row r="60" spans="1:38" x14ac:dyDescent="0.25">
      <c r="A60" s="2" t="s">
        <v>35</v>
      </c>
      <c r="B60" s="2">
        <v>1995</v>
      </c>
      <c r="C60" s="2" t="s">
        <v>42</v>
      </c>
      <c r="D60" s="2" t="s">
        <v>286</v>
      </c>
      <c r="E60" s="2" t="s">
        <v>9</v>
      </c>
      <c r="F60" s="2" t="s">
        <v>202</v>
      </c>
      <c r="G60" s="2" t="s">
        <v>203</v>
      </c>
      <c r="H60" s="2" t="s">
        <v>78</v>
      </c>
      <c r="I60" s="2" t="s">
        <v>39</v>
      </c>
      <c r="J60" s="2" t="s">
        <v>12</v>
      </c>
      <c r="L60" s="2" t="s">
        <v>37</v>
      </c>
      <c r="M60" s="2" t="s">
        <v>285</v>
      </c>
      <c r="N60" s="2">
        <v>10</v>
      </c>
      <c r="O60" s="2" t="s">
        <v>23</v>
      </c>
      <c r="P60" s="2">
        <v>37</v>
      </c>
      <c r="S60" s="2" t="s">
        <v>22</v>
      </c>
      <c r="T60" s="2">
        <v>37</v>
      </c>
      <c r="U60" s="2" t="s">
        <v>86</v>
      </c>
      <c r="V60" s="2">
        <v>0</v>
      </c>
      <c r="W60" s="2" t="s">
        <v>41</v>
      </c>
      <c r="Z60" s="2">
        <v>45</v>
      </c>
      <c r="AA60" s="2">
        <v>5</v>
      </c>
      <c r="AB60" s="2">
        <f t="shared" si="0"/>
        <v>9</v>
      </c>
      <c r="AC60" s="2" t="s">
        <v>181</v>
      </c>
      <c r="AD60" s="2">
        <v>2</v>
      </c>
      <c r="AE60" s="2">
        <v>7</v>
      </c>
      <c r="AF60" s="2">
        <v>0.94488301366744798</v>
      </c>
      <c r="AG60" s="2">
        <v>0.94488301366744798</v>
      </c>
      <c r="AH60" s="2">
        <v>0.49442385618973056</v>
      </c>
      <c r="AI60" s="2">
        <v>0.49442385618973056</v>
      </c>
      <c r="AJ60" s="2">
        <f t="shared" si="2"/>
        <v>0.49442385618973056</v>
      </c>
      <c r="AK60" s="2">
        <v>0.43333340326944564</v>
      </c>
      <c r="AL60" s="2">
        <v>0.43333340326944564</v>
      </c>
    </row>
    <row r="61" spans="1:38" x14ac:dyDescent="0.25">
      <c r="A61" s="2" t="s">
        <v>35</v>
      </c>
      <c r="B61" s="2">
        <v>1995</v>
      </c>
      <c r="C61" s="2" t="s">
        <v>42</v>
      </c>
      <c r="D61" s="2" t="s">
        <v>286</v>
      </c>
      <c r="E61" s="2" t="s">
        <v>9</v>
      </c>
      <c r="F61" s="2" t="s">
        <v>202</v>
      </c>
      <c r="G61" s="2" t="s">
        <v>203</v>
      </c>
      <c r="H61" s="2" t="s">
        <v>78</v>
      </c>
      <c r="I61" s="2" t="s">
        <v>39</v>
      </c>
      <c r="J61" s="2" t="s">
        <v>12</v>
      </c>
      <c r="L61" s="2" t="s">
        <v>37</v>
      </c>
      <c r="M61" s="2" t="s">
        <v>285</v>
      </c>
      <c r="N61" s="2">
        <v>10</v>
      </c>
      <c r="O61" s="2" t="s">
        <v>23</v>
      </c>
      <c r="P61" s="2">
        <v>37</v>
      </c>
      <c r="S61" s="2" t="s">
        <v>22</v>
      </c>
      <c r="T61" s="2">
        <v>37</v>
      </c>
      <c r="U61" s="2" t="s">
        <v>86</v>
      </c>
      <c r="V61" s="2">
        <v>0</v>
      </c>
      <c r="W61" s="2" t="s">
        <v>41</v>
      </c>
      <c r="Z61" s="2">
        <v>45</v>
      </c>
      <c r="AA61" s="2">
        <v>5</v>
      </c>
      <c r="AB61" s="2">
        <f t="shared" si="0"/>
        <v>9</v>
      </c>
      <c r="AC61" s="2" t="s">
        <v>181</v>
      </c>
      <c r="AD61" s="2">
        <v>2</v>
      </c>
      <c r="AE61" s="2">
        <v>7</v>
      </c>
      <c r="AF61" s="2">
        <v>1.4173225380599701</v>
      </c>
      <c r="AG61" s="2">
        <v>1.4173225380599701</v>
      </c>
      <c r="AH61" s="2">
        <v>0.44237922332856694</v>
      </c>
      <c r="AI61" s="2">
        <v>0.44237922332856694</v>
      </c>
      <c r="AJ61" s="2">
        <f t="shared" si="2"/>
        <v>0.44237922332856694</v>
      </c>
      <c r="AK61" s="2">
        <v>0.37500004371007062</v>
      </c>
      <c r="AL61" s="2">
        <v>0.37500004371007062</v>
      </c>
    </row>
    <row r="62" spans="1:38" x14ac:dyDescent="0.25">
      <c r="A62" s="2" t="s">
        <v>35</v>
      </c>
      <c r="B62" s="2">
        <v>1995</v>
      </c>
      <c r="C62" s="2" t="s">
        <v>42</v>
      </c>
      <c r="D62" s="2" t="s">
        <v>286</v>
      </c>
      <c r="E62" s="2" t="s">
        <v>9</v>
      </c>
      <c r="F62" s="2" t="s">
        <v>202</v>
      </c>
      <c r="G62" s="2" t="s">
        <v>203</v>
      </c>
      <c r="H62" s="2" t="s">
        <v>78</v>
      </c>
      <c r="I62" s="2" t="s">
        <v>39</v>
      </c>
      <c r="J62" s="2" t="s">
        <v>12</v>
      </c>
      <c r="L62" s="2" t="s">
        <v>37</v>
      </c>
      <c r="M62" s="2" t="s">
        <v>285</v>
      </c>
      <c r="N62" s="2">
        <v>10</v>
      </c>
      <c r="O62" s="2" t="s">
        <v>23</v>
      </c>
      <c r="P62" s="2">
        <v>37</v>
      </c>
      <c r="S62" s="2" t="s">
        <v>22</v>
      </c>
      <c r="T62" s="2">
        <v>37</v>
      </c>
      <c r="U62" s="2" t="s">
        <v>86</v>
      </c>
      <c r="V62" s="2">
        <v>0</v>
      </c>
      <c r="W62" s="2" t="s">
        <v>41</v>
      </c>
      <c r="Z62" s="2">
        <v>45</v>
      </c>
      <c r="AA62" s="2">
        <v>5</v>
      </c>
      <c r="AB62" s="2">
        <f t="shared" si="0"/>
        <v>9</v>
      </c>
      <c r="AC62" s="2" t="s">
        <v>181</v>
      </c>
      <c r="AD62" s="2">
        <v>2</v>
      </c>
      <c r="AE62" s="2">
        <v>7</v>
      </c>
      <c r="AF62" s="2">
        <v>1.98425313923692</v>
      </c>
      <c r="AG62" s="2">
        <v>1.98425313923692</v>
      </c>
      <c r="AH62" s="2">
        <v>0.31598522637382903</v>
      </c>
      <c r="AI62" s="2">
        <v>0.31598522637382903</v>
      </c>
      <c r="AJ62" s="2">
        <f t="shared" si="2"/>
        <v>0.31598522637382903</v>
      </c>
      <c r="AK62" s="2">
        <v>0.23333343823749939</v>
      </c>
      <c r="AL62" s="2">
        <v>0.23333343823749939</v>
      </c>
    </row>
    <row r="63" spans="1:38" x14ac:dyDescent="0.25">
      <c r="A63" s="2" t="s">
        <v>35</v>
      </c>
      <c r="B63" s="2">
        <v>1995</v>
      </c>
      <c r="C63" s="2" t="s">
        <v>42</v>
      </c>
      <c r="D63" s="2" t="s">
        <v>286</v>
      </c>
      <c r="E63" s="2" t="s">
        <v>9</v>
      </c>
      <c r="F63" s="2" t="s">
        <v>202</v>
      </c>
      <c r="G63" s="2" t="s">
        <v>203</v>
      </c>
      <c r="H63" s="2" t="s">
        <v>78</v>
      </c>
      <c r="I63" s="2" t="s">
        <v>39</v>
      </c>
      <c r="J63" s="2" t="s">
        <v>12</v>
      </c>
      <c r="L63" s="2" t="s">
        <v>37</v>
      </c>
      <c r="M63" s="2" t="s">
        <v>285</v>
      </c>
      <c r="N63" s="2">
        <v>10</v>
      </c>
      <c r="O63" s="2" t="s">
        <v>23</v>
      </c>
      <c r="P63" s="2">
        <v>37</v>
      </c>
      <c r="S63" s="2" t="s">
        <v>22</v>
      </c>
      <c r="T63" s="2">
        <v>37</v>
      </c>
      <c r="U63" s="2" t="s">
        <v>86</v>
      </c>
      <c r="V63" s="2">
        <v>0</v>
      </c>
      <c r="W63" s="2" t="s">
        <v>41</v>
      </c>
      <c r="Z63" s="2">
        <v>45</v>
      </c>
      <c r="AA63" s="2">
        <v>5</v>
      </c>
      <c r="AB63" s="2">
        <f t="shared" si="0"/>
        <v>9</v>
      </c>
      <c r="AC63" s="2" t="s">
        <v>181</v>
      </c>
      <c r="AD63" s="2">
        <v>2</v>
      </c>
      <c r="AE63" s="2">
        <v>7</v>
      </c>
      <c r="AF63" s="2">
        <v>3.9685062784738401</v>
      </c>
      <c r="AG63" s="2">
        <v>3.9685062784738401</v>
      </c>
      <c r="AH63" s="2">
        <v>0.25650557910764654</v>
      </c>
      <c r="AI63" s="2">
        <v>0.25650557910764654</v>
      </c>
      <c r="AJ63" s="2">
        <f t="shared" si="2"/>
        <v>0.25650557910764654</v>
      </c>
      <c r="AK63" s="2">
        <v>0.16666666666666718</v>
      </c>
      <c r="AL63" s="2">
        <v>0.16666666666666718</v>
      </c>
    </row>
    <row r="64" spans="1:38" x14ac:dyDescent="0.25">
      <c r="A64" s="2" t="s">
        <v>35</v>
      </c>
      <c r="B64" s="2">
        <v>1995</v>
      </c>
      <c r="C64" s="2" t="s">
        <v>42</v>
      </c>
      <c r="D64" s="2" t="s">
        <v>286</v>
      </c>
      <c r="E64" s="2" t="s">
        <v>9</v>
      </c>
      <c r="F64" s="2" t="s">
        <v>202</v>
      </c>
      <c r="G64" s="2" t="s">
        <v>203</v>
      </c>
      <c r="H64" s="2" t="s">
        <v>78</v>
      </c>
      <c r="I64" s="2" t="s">
        <v>39</v>
      </c>
      <c r="J64" s="2" t="s">
        <v>12</v>
      </c>
      <c r="L64" s="2" t="s">
        <v>37</v>
      </c>
      <c r="M64" s="2" t="s">
        <v>285</v>
      </c>
      <c r="N64" s="2">
        <v>10</v>
      </c>
      <c r="O64" s="2" t="s">
        <v>23</v>
      </c>
      <c r="P64" s="2">
        <v>37</v>
      </c>
      <c r="S64" s="2" t="s">
        <v>22</v>
      </c>
      <c r="T64" s="2">
        <v>37</v>
      </c>
      <c r="U64" s="2" t="s">
        <v>86</v>
      </c>
      <c r="V64" s="2">
        <v>0</v>
      </c>
      <c r="W64" s="2" t="s">
        <v>41</v>
      </c>
      <c r="Z64" s="2">
        <v>45</v>
      </c>
      <c r="AA64" s="2">
        <v>5</v>
      </c>
      <c r="AB64" s="2">
        <f t="shared" si="0"/>
        <v>9</v>
      </c>
      <c r="AC64" s="2" t="s">
        <v>181</v>
      </c>
      <c r="AD64" s="2">
        <v>2</v>
      </c>
      <c r="AE64" s="2">
        <v>7</v>
      </c>
      <c r="AF64" s="2">
        <v>5.8582683409263501</v>
      </c>
      <c r="AG64" s="2">
        <v>5.8582683409263501</v>
      </c>
      <c r="AH64" s="2">
        <v>0.23048326267706523</v>
      </c>
      <c r="AI64" s="2">
        <v>0.23048326267706523</v>
      </c>
      <c r="AJ64" s="2">
        <f t="shared" si="2"/>
        <v>0.23048326267706523</v>
      </c>
      <c r="AK64" s="2">
        <v>0.1374999868869802</v>
      </c>
      <c r="AL64" s="2">
        <v>0.1374999868869802</v>
      </c>
    </row>
    <row r="65" spans="1:38" x14ac:dyDescent="0.25">
      <c r="A65" s="2" t="s">
        <v>35</v>
      </c>
      <c r="B65" s="2">
        <v>1995</v>
      </c>
      <c r="C65" s="2" t="s">
        <v>42</v>
      </c>
      <c r="D65" s="2" t="s">
        <v>286</v>
      </c>
      <c r="E65" s="2" t="s">
        <v>9</v>
      </c>
      <c r="F65" s="2" t="s">
        <v>202</v>
      </c>
      <c r="G65" s="2" t="s">
        <v>203</v>
      </c>
      <c r="H65" s="2" t="s">
        <v>78</v>
      </c>
      <c r="I65" s="2" t="s">
        <v>39</v>
      </c>
      <c r="J65" s="2" t="s">
        <v>12</v>
      </c>
      <c r="L65" s="2" t="s">
        <v>37</v>
      </c>
      <c r="M65" s="2" t="s">
        <v>285</v>
      </c>
      <c r="N65" s="2">
        <v>10</v>
      </c>
      <c r="O65" s="2" t="s">
        <v>23</v>
      </c>
      <c r="P65" s="2">
        <v>37</v>
      </c>
      <c r="S65" s="2" t="s">
        <v>22</v>
      </c>
      <c r="T65" s="2">
        <v>37</v>
      </c>
      <c r="U65" s="2" t="s">
        <v>86</v>
      </c>
      <c r="V65" s="2">
        <v>0</v>
      </c>
      <c r="W65" s="2" t="s">
        <v>41</v>
      </c>
      <c r="Z65" s="2">
        <v>45</v>
      </c>
      <c r="AA65" s="2">
        <v>5</v>
      </c>
      <c r="AB65" s="2">
        <f t="shared" si="0"/>
        <v>9</v>
      </c>
      <c r="AC65" s="2" t="s">
        <v>181</v>
      </c>
      <c r="AD65" s="2">
        <v>2</v>
      </c>
      <c r="AE65" s="2">
        <v>7</v>
      </c>
      <c r="AF65" s="2">
        <v>8.0314957039673391</v>
      </c>
      <c r="AG65" s="2">
        <v>8.0314957039673391</v>
      </c>
      <c r="AH65" s="2">
        <v>0.20074351703963497</v>
      </c>
      <c r="AI65" s="2">
        <v>0.20074351703963497</v>
      </c>
      <c r="AJ65" s="2">
        <f t="shared" si="2"/>
        <v>0.20074351703963497</v>
      </c>
      <c r="AK65" s="2">
        <v>0.10416668852170113</v>
      </c>
      <c r="AL65" s="2">
        <v>0.10416668852170113</v>
      </c>
    </row>
    <row r="66" spans="1:38" x14ac:dyDescent="0.25">
      <c r="A66" s="2" t="s">
        <v>35</v>
      </c>
      <c r="B66" s="2">
        <v>1995</v>
      </c>
      <c r="C66" s="2" t="s">
        <v>42</v>
      </c>
      <c r="D66" s="2" t="s">
        <v>286</v>
      </c>
      <c r="E66" s="2" t="s">
        <v>9</v>
      </c>
      <c r="F66" s="2" t="s">
        <v>202</v>
      </c>
      <c r="G66" s="2" t="s">
        <v>203</v>
      </c>
      <c r="H66" s="2" t="s">
        <v>78</v>
      </c>
      <c r="I66" s="2" t="s">
        <v>39</v>
      </c>
      <c r="J66" s="2" t="s">
        <v>12</v>
      </c>
      <c r="L66" s="2" t="s">
        <v>37</v>
      </c>
      <c r="M66" s="2" t="s">
        <v>285</v>
      </c>
      <c r="N66" s="2">
        <v>10</v>
      </c>
      <c r="O66" s="2" t="s">
        <v>23</v>
      </c>
      <c r="P66" s="2">
        <v>37</v>
      </c>
      <c r="S66" s="2" t="s">
        <v>22</v>
      </c>
      <c r="T66" s="2">
        <v>37</v>
      </c>
      <c r="U66" s="2" t="s">
        <v>86</v>
      </c>
      <c r="V66" s="2">
        <v>0</v>
      </c>
      <c r="W66" s="2" t="s">
        <v>41</v>
      </c>
      <c r="Z66" s="2">
        <v>45</v>
      </c>
      <c r="AA66" s="2">
        <v>5</v>
      </c>
      <c r="AB66" s="2">
        <f t="shared" si="0"/>
        <v>9</v>
      </c>
      <c r="AC66" s="2" t="s">
        <v>181</v>
      </c>
      <c r="AD66" s="2">
        <v>2</v>
      </c>
      <c r="AE66" s="2">
        <v>7</v>
      </c>
      <c r="AF66" s="2">
        <v>23.999999999999901</v>
      </c>
      <c r="AG66" s="2">
        <v>23.999999999999901</v>
      </c>
      <c r="AH66" s="2">
        <v>0.1078066949291753</v>
      </c>
      <c r="AI66" s="2">
        <v>0.1078066949291753</v>
      </c>
      <c r="AJ66" s="2">
        <f t="shared" si="2"/>
        <v>0.1078066949291753</v>
      </c>
      <c r="AK66" s="2">
        <v>0</v>
      </c>
      <c r="AL66" s="2">
        <v>0</v>
      </c>
    </row>
    <row r="67" spans="1:38" x14ac:dyDescent="0.25">
      <c r="A67" s="2" t="s">
        <v>35</v>
      </c>
      <c r="B67" s="2">
        <v>1995</v>
      </c>
      <c r="C67" s="2" t="s">
        <v>36</v>
      </c>
      <c r="D67" s="2" t="s">
        <v>286</v>
      </c>
      <c r="E67" s="2" t="s">
        <v>9</v>
      </c>
      <c r="F67" s="2" t="s">
        <v>202</v>
      </c>
      <c r="G67" s="2" t="s">
        <v>203</v>
      </c>
      <c r="H67" s="2" t="s">
        <v>78</v>
      </c>
      <c r="I67" s="2" t="s">
        <v>39</v>
      </c>
      <c r="J67" s="2" t="s">
        <v>12</v>
      </c>
      <c r="L67" s="2" t="s">
        <v>37</v>
      </c>
      <c r="M67" s="2" t="s">
        <v>285</v>
      </c>
      <c r="N67" s="2">
        <v>10</v>
      </c>
      <c r="O67" s="2" t="s">
        <v>23</v>
      </c>
      <c r="P67" s="2">
        <v>37</v>
      </c>
      <c r="S67" s="2" t="s">
        <v>22</v>
      </c>
      <c r="T67" s="2">
        <v>37</v>
      </c>
      <c r="U67" s="2" t="s">
        <v>86</v>
      </c>
      <c r="V67" s="2">
        <v>0</v>
      </c>
      <c r="W67" s="2" t="s">
        <v>41</v>
      </c>
      <c r="Z67" s="2">
        <v>45</v>
      </c>
      <c r="AA67" s="2">
        <v>5</v>
      </c>
      <c r="AB67" s="2">
        <f t="shared" si="0"/>
        <v>9</v>
      </c>
      <c r="AC67" s="2" t="s">
        <v>181</v>
      </c>
      <c r="AD67" s="2">
        <v>2</v>
      </c>
      <c r="AE67" s="2">
        <v>8</v>
      </c>
      <c r="AF67" s="2">
        <v>0</v>
      </c>
      <c r="AG67" s="2">
        <v>0</v>
      </c>
      <c r="AH67" s="2">
        <v>1</v>
      </c>
      <c r="AI67" s="2">
        <v>1</v>
      </c>
      <c r="AJ67" s="2">
        <f t="shared" si="2"/>
        <v>1</v>
      </c>
      <c r="AK67" s="2">
        <v>1</v>
      </c>
      <c r="AL67" s="2">
        <v>1</v>
      </c>
    </row>
    <row r="68" spans="1:38" x14ac:dyDescent="0.25">
      <c r="A68" s="2" t="s">
        <v>35</v>
      </c>
      <c r="B68" s="2">
        <v>1995</v>
      </c>
      <c r="C68" s="2" t="s">
        <v>36</v>
      </c>
      <c r="D68" s="2" t="s">
        <v>286</v>
      </c>
      <c r="E68" s="2" t="s">
        <v>9</v>
      </c>
      <c r="F68" s="2" t="s">
        <v>202</v>
      </c>
      <c r="G68" s="2" t="s">
        <v>203</v>
      </c>
      <c r="H68" s="2" t="s">
        <v>78</v>
      </c>
      <c r="I68" s="2" t="s">
        <v>39</v>
      </c>
      <c r="J68" s="2" t="s">
        <v>12</v>
      </c>
      <c r="L68" s="2" t="s">
        <v>37</v>
      </c>
      <c r="M68" s="2" t="s">
        <v>285</v>
      </c>
      <c r="N68" s="2">
        <v>10</v>
      </c>
      <c r="O68" s="2" t="s">
        <v>23</v>
      </c>
      <c r="P68" s="2">
        <v>37</v>
      </c>
      <c r="S68" s="2" t="s">
        <v>22</v>
      </c>
      <c r="T68" s="2">
        <v>37</v>
      </c>
      <c r="U68" s="2" t="s">
        <v>86</v>
      </c>
      <c r="V68" s="2">
        <v>0</v>
      </c>
      <c r="W68" s="2" t="s">
        <v>41</v>
      </c>
      <c r="Z68" s="2">
        <v>45</v>
      </c>
      <c r="AA68" s="2">
        <v>5</v>
      </c>
      <c r="AB68" s="2">
        <f t="shared" ref="AB68:AB131" si="3">Z68/AA68</f>
        <v>9</v>
      </c>
      <c r="AC68" s="2" t="s">
        <v>181</v>
      </c>
      <c r="AD68" s="2">
        <v>2</v>
      </c>
      <c r="AE68" s="2">
        <v>8</v>
      </c>
      <c r="AF68" s="2">
        <v>0.08</v>
      </c>
      <c r="AG68" s="2">
        <v>0.08</v>
      </c>
      <c r="AH68" s="2">
        <v>0.80669141936972777</v>
      </c>
      <c r="AI68" s="2">
        <v>0.80669141936972777</v>
      </c>
      <c r="AJ68" s="2">
        <f t="shared" si="2"/>
        <v>0.80669141936972777</v>
      </c>
      <c r="AK68" s="2">
        <v>0.76991146088244788</v>
      </c>
      <c r="AL68" s="2">
        <v>0.76991146088244788</v>
      </c>
    </row>
    <row r="69" spans="1:38" x14ac:dyDescent="0.25">
      <c r="A69" s="2" t="s">
        <v>35</v>
      </c>
      <c r="B69" s="2">
        <v>1995</v>
      </c>
      <c r="C69" s="2" t="s">
        <v>36</v>
      </c>
      <c r="D69" s="2" t="s">
        <v>286</v>
      </c>
      <c r="E69" s="2" t="s">
        <v>9</v>
      </c>
      <c r="F69" s="2" t="s">
        <v>202</v>
      </c>
      <c r="G69" s="2" t="s">
        <v>203</v>
      </c>
      <c r="H69" s="2" t="s">
        <v>78</v>
      </c>
      <c r="I69" s="2" t="s">
        <v>39</v>
      </c>
      <c r="J69" s="2" t="s">
        <v>12</v>
      </c>
      <c r="L69" s="2" t="s">
        <v>37</v>
      </c>
      <c r="M69" s="2" t="s">
        <v>285</v>
      </c>
      <c r="N69" s="2">
        <v>10</v>
      </c>
      <c r="O69" s="2" t="s">
        <v>23</v>
      </c>
      <c r="P69" s="2">
        <v>37</v>
      </c>
      <c r="S69" s="2" t="s">
        <v>22</v>
      </c>
      <c r="T69" s="2">
        <v>37</v>
      </c>
      <c r="U69" s="2" t="s">
        <v>86</v>
      </c>
      <c r="V69" s="2">
        <v>0</v>
      </c>
      <c r="W69" s="2" t="s">
        <v>41</v>
      </c>
      <c r="Z69" s="2">
        <v>45</v>
      </c>
      <c r="AA69" s="2">
        <v>5</v>
      </c>
      <c r="AB69" s="2">
        <f t="shared" si="3"/>
        <v>9</v>
      </c>
      <c r="AC69" s="2" t="s">
        <v>181</v>
      </c>
      <c r="AD69" s="2">
        <v>2</v>
      </c>
      <c r="AE69" s="2">
        <v>8</v>
      </c>
      <c r="AF69" s="2">
        <v>0.28346530058847502</v>
      </c>
      <c r="AG69" s="2">
        <v>0.28346530058847502</v>
      </c>
      <c r="AH69" s="2">
        <v>0.69516729523370457</v>
      </c>
      <c r="AI69" s="2">
        <v>0.69516729523370457</v>
      </c>
      <c r="AJ69" s="2">
        <f t="shared" si="2"/>
        <v>0.69516729523370457</v>
      </c>
      <c r="AK69" s="2">
        <v>0.63716814077137118</v>
      </c>
      <c r="AL69" s="2">
        <v>0.63716814077137118</v>
      </c>
    </row>
    <row r="70" spans="1:38" x14ac:dyDescent="0.25">
      <c r="A70" s="2" t="s">
        <v>35</v>
      </c>
      <c r="B70" s="2">
        <v>1995</v>
      </c>
      <c r="C70" s="2" t="s">
        <v>36</v>
      </c>
      <c r="D70" s="2" t="s">
        <v>286</v>
      </c>
      <c r="E70" s="2" t="s">
        <v>9</v>
      </c>
      <c r="F70" s="2" t="s">
        <v>202</v>
      </c>
      <c r="G70" s="2" t="s">
        <v>203</v>
      </c>
      <c r="H70" s="2" t="s">
        <v>78</v>
      </c>
      <c r="I70" s="2" t="s">
        <v>39</v>
      </c>
      <c r="J70" s="2" t="s">
        <v>12</v>
      </c>
      <c r="L70" s="2" t="s">
        <v>37</v>
      </c>
      <c r="M70" s="2" t="s">
        <v>285</v>
      </c>
      <c r="N70" s="2">
        <v>10</v>
      </c>
      <c r="O70" s="2" t="s">
        <v>23</v>
      </c>
      <c r="P70" s="2">
        <v>37</v>
      </c>
      <c r="S70" s="2" t="s">
        <v>22</v>
      </c>
      <c r="T70" s="2">
        <v>37</v>
      </c>
      <c r="U70" s="2" t="s">
        <v>86</v>
      </c>
      <c r="V70" s="2">
        <v>0</v>
      </c>
      <c r="W70" s="2" t="s">
        <v>41</v>
      </c>
      <c r="Z70" s="2">
        <v>45</v>
      </c>
      <c r="AA70" s="2">
        <v>5</v>
      </c>
      <c r="AB70" s="2">
        <f t="shared" si="3"/>
        <v>9</v>
      </c>
      <c r="AC70" s="2" t="s">
        <v>181</v>
      </c>
      <c r="AD70" s="2">
        <v>2</v>
      </c>
      <c r="AE70" s="2">
        <v>8</v>
      </c>
      <c r="AF70" s="2">
        <v>0.472439524392538</v>
      </c>
      <c r="AG70" s="2">
        <v>0.472439524392538</v>
      </c>
      <c r="AH70" s="2">
        <v>0.65427494999308566</v>
      </c>
      <c r="AI70" s="2">
        <v>0.65427494999308566</v>
      </c>
      <c r="AJ70" s="2">
        <f t="shared" si="2"/>
        <v>0.65427494999308566</v>
      </c>
      <c r="AK70" s="2">
        <v>0.5884953920148106</v>
      </c>
      <c r="AL70" s="2">
        <v>0.5884953920148106</v>
      </c>
    </row>
    <row r="71" spans="1:38" x14ac:dyDescent="0.25">
      <c r="A71" s="2" t="s">
        <v>35</v>
      </c>
      <c r="B71" s="2">
        <v>1995</v>
      </c>
      <c r="C71" s="2" t="s">
        <v>36</v>
      </c>
      <c r="D71" s="2" t="s">
        <v>286</v>
      </c>
      <c r="E71" s="2" t="s">
        <v>9</v>
      </c>
      <c r="F71" s="2" t="s">
        <v>202</v>
      </c>
      <c r="G71" s="2" t="s">
        <v>203</v>
      </c>
      <c r="H71" s="2" t="s">
        <v>78</v>
      </c>
      <c r="I71" s="2" t="s">
        <v>39</v>
      </c>
      <c r="J71" s="2" t="s">
        <v>12</v>
      </c>
      <c r="L71" s="2" t="s">
        <v>37</v>
      </c>
      <c r="M71" s="2" t="s">
        <v>285</v>
      </c>
      <c r="N71" s="2">
        <v>10</v>
      </c>
      <c r="O71" s="2" t="s">
        <v>23</v>
      </c>
      <c r="P71" s="2">
        <v>37</v>
      </c>
      <c r="S71" s="2" t="s">
        <v>22</v>
      </c>
      <c r="T71" s="2">
        <v>37</v>
      </c>
      <c r="U71" s="2" t="s">
        <v>86</v>
      </c>
      <c r="V71" s="2">
        <v>0</v>
      </c>
      <c r="W71" s="2" t="s">
        <v>41</v>
      </c>
      <c r="Z71" s="2">
        <v>45</v>
      </c>
      <c r="AA71" s="2">
        <v>5</v>
      </c>
      <c r="AB71" s="2">
        <f t="shared" si="3"/>
        <v>9</v>
      </c>
      <c r="AC71" s="2" t="s">
        <v>181</v>
      </c>
      <c r="AD71" s="2">
        <v>2</v>
      </c>
      <c r="AE71" s="2">
        <v>8</v>
      </c>
      <c r="AF71" s="2">
        <v>0.66141771307897701</v>
      </c>
      <c r="AG71" s="2">
        <v>0.66141771307897701</v>
      </c>
      <c r="AH71" s="2">
        <v>0.56505579107645687</v>
      </c>
      <c r="AI71" s="2">
        <v>0.56505579107645687</v>
      </c>
      <c r="AJ71" s="2">
        <f t="shared" si="2"/>
        <v>0.56505579107645687</v>
      </c>
      <c r="AK71" s="2">
        <v>0.48230090302993261</v>
      </c>
      <c r="AL71" s="2">
        <v>0.48230090302993261</v>
      </c>
    </row>
    <row r="72" spans="1:38" x14ac:dyDescent="0.25">
      <c r="A72" s="2" t="s">
        <v>35</v>
      </c>
      <c r="B72" s="2">
        <v>1995</v>
      </c>
      <c r="C72" s="2" t="s">
        <v>36</v>
      </c>
      <c r="D72" s="2" t="s">
        <v>286</v>
      </c>
      <c r="E72" s="2" t="s">
        <v>9</v>
      </c>
      <c r="F72" s="2" t="s">
        <v>202</v>
      </c>
      <c r="G72" s="2" t="s">
        <v>203</v>
      </c>
      <c r="H72" s="2" t="s">
        <v>78</v>
      </c>
      <c r="I72" s="2" t="s">
        <v>39</v>
      </c>
      <c r="J72" s="2" t="s">
        <v>12</v>
      </c>
      <c r="L72" s="2" t="s">
        <v>37</v>
      </c>
      <c r="M72" s="2" t="s">
        <v>285</v>
      </c>
      <c r="N72" s="2">
        <v>10</v>
      </c>
      <c r="O72" s="2" t="s">
        <v>23</v>
      </c>
      <c r="P72" s="2">
        <v>37</v>
      </c>
      <c r="S72" s="2" t="s">
        <v>22</v>
      </c>
      <c r="T72" s="2">
        <v>37</v>
      </c>
      <c r="U72" s="2" t="s">
        <v>86</v>
      </c>
      <c r="V72" s="2">
        <v>0</v>
      </c>
      <c r="W72" s="2" t="s">
        <v>41</v>
      </c>
      <c r="Z72" s="2">
        <v>45</v>
      </c>
      <c r="AA72" s="2">
        <v>5</v>
      </c>
      <c r="AB72" s="2">
        <f t="shared" si="3"/>
        <v>9</v>
      </c>
      <c r="AC72" s="2" t="s">
        <v>181</v>
      </c>
      <c r="AD72" s="2">
        <v>2</v>
      </c>
      <c r="AE72" s="2">
        <v>8</v>
      </c>
      <c r="AF72" s="2">
        <v>0.94488301366744798</v>
      </c>
      <c r="AG72" s="2">
        <v>0.94488301366744798</v>
      </c>
      <c r="AH72" s="2">
        <v>0.49814128539657848</v>
      </c>
      <c r="AI72" s="2">
        <v>0.49814128539657848</v>
      </c>
      <c r="AJ72" s="2">
        <f t="shared" si="2"/>
        <v>0.49814128539657848</v>
      </c>
      <c r="AK72" s="2">
        <v>0.40265487382906801</v>
      </c>
      <c r="AL72" s="2">
        <v>0.40265487382906801</v>
      </c>
    </row>
    <row r="73" spans="1:38" x14ac:dyDescent="0.25">
      <c r="A73" s="2" t="s">
        <v>35</v>
      </c>
      <c r="B73" s="2">
        <v>1995</v>
      </c>
      <c r="C73" s="2" t="s">
        <v>36</v>
      </c>
      <c r="D73" s="2" t="s">
        <v>286</v>
      </c>
      <c r="E73" s="2" t="s">
        <v>9</v>
      </c>
      <c r="F73" s="2" t="s">
        <v>202</v>
      </c>
      <c r="G73" s="2" t="s">
        <v>203</v>
      </c>
      <c r="H73" s="2" t="s">
        <v>78</v>
      </c>
      <c r="I73" s="2" t="s">
        <v>39</v>
      </c>
      <c r="J73" s="2" t="s">
        <v>12</v>
      </c>
      <c r="L73" s="2" t="s">
        <v>37</v>
      </c>
      <c r="M73" s="2" t="s">
        <v>285</v>
      </c>
      <c r="N73" s="2">
        <v>10</v>
      </c>
      <c r="O73" s="2" t="s">
        <v>23</v>
      </c>
      <c r="P73" s="2">
        <v>37</v>
      </c>
      <c r="S73" s="2" t="s">
        <v>22</v>
      </c>
      <c r="T73" s="2">
        <v>37</v>
      </c>
      <c r="U73" s="2" t="s">
        <v>86</v>
      </c>
      <c r="V73" s="2">
        <v>0</v>
      </c>
      <c r="W73" s="2" t="s">
        <v>41</v>
      </c>
      <c r="Z73" s="2">
        <v>45</v>
      </c>
      <c r="AA73" s="2">
        <v>5</v>
      </c>
      <c r="AB73" s="2">
        <f t="shared" si="3"/>
        <v>9</v>
      </c>
      <c r="AC73" s="2" t="s">
        <v>181</v>
      </c>
      <c r="AD73" s="2">
        <v>2</v>
      </c>
      <c r="AE73" s="2">
        <v>8</v>
      </c>
      <c r="AF73" s="2">
        <v>1.4173225380599701</v>
      </c>
      <c r="AG73" s="2">
        <v>1.4173225380599701</v>
      </c>
      <c r="AH73" s="2">
        <v>0.44609665253541481</v>
      </c>
      <c r="AI73" s="2">
        <v>0.44609665253541481</v>
      </c>
      <c r="AJ73" s="2">
        <f t="shared" si="2"/>
        <v>0.44609665253541481</v>
      </c>
      <c r="AK73" s="2">
        <v>0.34070794159827378</v>
      </c>
      <c r="AL73" s="2">
        <v>0.34070794159827378</v>
      </c>
    </row>
    <row r="74" spans="1:38" x14ac:dyDescent="0.25">
      <c r="A74" s="2" t="s">
        <v>35</v>
      </c>
      <c r="B74" s="2">
        <v>1995</v>
      </c>
      <c r="C74" s="2" t="s">
        <v>36</v>
      </c>
      <c r="D74" s="2" t="s">
        <v>286</v>
      </c>
      <c r="E74" s="2" t="s">
        <v>9</v>
      </c>
      <c r="F74" s="2" t="s">
        <v>202</v>
      </c>
      <c r="G74" s="2" t="s">
        <v>203</v>
      </c>
      <c r="H74" s="2" t="s">
        <v>78</v>
      </c>
      <c r="I74" s="2" t="s">
        <v>39</v>
      </c>
      <c r="J74" s="2" t="s">
        <v>12</v>
      </c>
      <c r="L74" s="2" t="s">
        <v>37</v>
      </c>
      <c r="M74" s="2" t="s">
        <v>285</v>
      </c>
      <c r="N74" s="2">
        <v>10</v>
      </c>
      <c r="O74" s="2" t="s">
        <v>23</v>
      </c>
      <c r="P74" s="2">
        <v>37</v>
      </c>
      <c r="S74" s="2" t="s">
        <v>22</v>
      </c>
      <c r="T74" s="2">
        <v>37</v>
      </c>
      <c r="U74" s="2" t="s">
        <v>86</v>
      </c>
      <c r="V74" s="2">
        <v>0</v>
      </c>
      <c r="W74" s="2" t="s">
        <v>41</v>
      </c>
      <c r="Z74" s="2">
        <v>45</v>
      </c>
      <c r="AA74" s="2">
        <v>5</v>
      </c>
      <c r="AB74" s="2">
        <f t="shared" si="3"/>
        <v>9</v>
      </c>
      <c r="AC74" s="2" t="s">
        <v>181</v>
      </c>
      <c r="AD74" s="2">
        <v>2</v>
      </c>
      <c r="AE74" s="2">
        <v>8</v>
      </c>
      <c r="AF74" s="2">
        <v>1.98425313923692</v>
      </c>
      <c r="AG74" s="2">
        <v>1.98425313923692</v>
      </c>
      <c r="AH74" s="2">
        <v>0.34200738681308845</v>
      </c>
      <c r="AI74" s="2">
        <v>0.34200738681308845</v>
      </c>
      <c r="AJ74" s="2">
        <f t="shared" si="2"/>
        <v>0.34200738681308845</v>
      </c>
      <c r="AK74" s="2">
        <v>0.21681407713668654</v>
      </c>
      <c r="AL74" s="2">
        <v>0.21681407713668654</v>
      </c>
    </row>
    <row r="75" spans="1:38" x14ac:dyDescent="0.25">
      <c r="A75" s="2" t="s">
        <v>35</v>
      </c>
      <c r="B75" s="2">
        <v>1995</v>
      </c>
      <c r="C75" s="2" t="s">
        <v>36</v>
      </c>
      <c r="D75" s="2" t="s">
        <v>286</v>
      </c>
      <c r="E75" s="2" t="s">
        <v>9</v>
      </c>
      <c r="F75" s="2" t="s">
        <v>202</v>
      </c>
      <c r="G75" s="2" t="s">
        <v>203</v>
      </c>
      <c r="H75" s="2" t="s">
        <v>78</v>
      </c>
      <c r="I75" s="2" t="s">
        <v>39</v>
      </c>
      <c r="J75" s="2" t="s">
        <v>12</v>
      </c>
      <c r="L75" s="2" t="s">
        <v>37</v>
      </c>
      <c r="M75" s="2" t="s">
        <v>285</v>
      </c>
      <c r="N75" s="2">
        <v>10</v>
      </c>
      <c r="O75" s="2" t="s">
        <v>23</v>
      </c>
      <c r="P75" s="2">
        <v>37</v>
      </c>
      <c r="S75" s="2" t="s">
        <v>22</v>
      </c>
      <c r="T75" s="2">
        <v>37</v>
      </c>
      <c r="U75" s="2" t="s">
        <v>86</v>
      </c>
      <c r="V75" s="2">
        <v>0</v>
      </c>
      <c r="W75" s="2" t="s">
        <v>41</v>
      </c>
      <c r="Z75" s="2">
        <v>45</v>
      </c>
      <c r="AA75" s="2">
        <v>5</v>
      </c>
      <c r="AB75" s="2">
        <f t="shared" si="3"/>
        <v>9</v>
      </c>
      <c r="AC75" s="2" t="s">
        <v>181</v>
      </c>
      <c r="AD75" s="2">
        <v>2</v>
      </c>
      <c r="AE75" s="2">
        <v>8</v>
      </c>
      <c r="AF75" s="2">
        <v>3.9685062784738401</v>
      </c>
      <c r="AG75" s="2">
        <v>3.9685062784738401</v>
      </c>
      <c r="AH75" s="2">
        <v>0.2713754519263612</v>
      </c>
      <c r="AI75" s="2">
        <v>0.2713754519263612</v>
      </c>
      <c r="AJ75" s="2">
        <f t="shared" si="2"/>
        <v>0.2713754519263612</v>
      </c>
      <c r="AK75" s="2">
        <v>0.13274332011107667</v>
      </c>
      <c r="AL75" s="2">
        <v>0.13274332011107667</v>
      </c>
    </row>
    <row r="76" spans="1:38" x14ac:dyDescent="0.25">
      <c r="A76" s="2" t="s">
        <v>35</v>
      </c>
      <c r="B76" s="2">
        <v>1995</v>
      </c>
      <c r="C76" s="2" t="s">
        <v>36</v>
      </c>
      <c r="D76" s="2" t="s">
        <v>286</v>
      </c>
      <c r="E76" s="2" t="s">
        <v>9</v>
      </c>
      <c r="F76" s="2" t="s">
        <v>202</v>
      </c>
      <c r="G76" s="2" t="s">
        <v>203</v>
      </c>
      <c r="H76" s="2" t="s">
        <v>78</v>
      </c>
      <c r="I76" s="2" t="s">
        <v>39</v>
      </c>
      <c r="J76" s="2" t="s">
        <v>12</v>
      </c>
      <c r="L76" s="2" t="s">
        <v>37</v>
      </c>
      <c r="M76" s="2" t="s">
        <v>285</v>
      </c>
      <c r="N76" s="2">
        <v>10</v>
      </c>
      <c r="O76" s="2" t="s">
        <v>23</v>
      </c>
      <c r="P76" s="2">
        <v>37</v>
      </c>
      <c r="S76" s="2" t="s">
        <v>22</v>
      </c>
      <c r="T76" s="2">
        <v>37</v>
      </c>
      <c r="U76" s="2" t="s">
        <v>86</v>
      </c>
      <c r="V76" s="2">
        <v>0</v>
      </c>
      <c r="W76" s="2" t="s">
        <v>41</v>
      </c>
      <c r="Z76" s="2">
        <v>45</v>
      </c>
      <c r="AA76" s="2">
        <v>5</v>
      </c>
      <c r="AB76" s="2">
        <f t="shared" si="3"/>
        <v>9</v>
      </c>
      <c r="AC76" s="2" t="s">
        <v>181</v>
      </c>
      <c r="AD76" s="2">
        <v>2</v>
      </c>
      <c r="AE76" s="2">
        <v>8</v>
      </c>
      <c r="AF76" s="2">
        <v>5.8582683409263501</v>
      </c>
      <c r="AG76" s="2">
        <v>5.8582683409263501</v>
      </c>
      <c r="AH76" s="2">
        <v>0.21933081906519752</v>
      </c>
      <c r="AI76" s="2">
        <v>0.21933081906519752</v>
      </c>
      <c r="AJ76" s="2">
        <f t="shared" si="2"/>
        <v>0.21933081906519752</v>
      </c>
      <c r="AK76" s="2">
        <v>7.079638788028246E-2</v>
      </c>
      <c r="AL76" s="2">
        <v>7.079638788028246E-2</v>
      </c>
    </row>
    <row r="77" spans="1:38" x14ac:dyDescent="0.25">
      <c r="A77" s="2" t="s">
        <v>35</v>
      </c>
      <c r="B77" s="2">
        <v>1995</v>
      </c>
      <c r="C77" s="2" t="s">
        <v>36</v>
      </c>
      <c r="D77" s="2" t="s">
        <v>286</v>
      </c>
      <c r="E77" s="2" t="s">
        <v>9</v>
      </c>
      <c r="F77" s="2" t="s">
        <v>202</v>
      </c>
      <c r="G77" s="2" t="s">
        <v>203</v>
      </c>
      <c r="H77" s="2" t="s">
        <v>78</v>
      </c>
      <c r="I77" s="2" t="s">
        <v>39</v>
      </c>
      <c r="J77" s="2" t="s">
        <v>12</v>
      </c>
      <c r="L77" s="2" t="s">
        <v>37</v>
      </c>
      <c r="M77" s="2" t="s">
        <v>285</v>
      </c>
      <c r="N77" s="2">
        <v>10</v>
      </c>
      <c r="O77" s="2" t="s">
        <v>23</v>
      </c>
      <c r="P77" s="2">
        <v>37</v>
      </c>
      <c r="S77" s="2" t="s">
        <v>22</v>
      </c>
      <c r="T77" s="2">
        <v>37</v>
      </c>
      <c r="U77" s="2" t="s">
        <v>86</v>
      </c>
      <c r="V77" s="2">
        <v>0</v>
      </c>
      <c r="W77" s="2" t="s">
        <v>41</v>
      </c>
      <c r="Z77" s="2">
        <v>45</v>
      </c>
      <c r="AA77" s="2">
        <v>5</v>
      </c>
      <c r="AB77" s="2">
        <f t="shared" si="3"/>
        <v>9</v>
      </c>
      <c r="AC77" s="2" t="s">
        <v>181</v>
      </c>
      <c r="AD77" s="2">
        <v>2</v>
      </c>
      <c r="AE77" s="2">
        <v>8</v>
      </c>
      <c r="AF77" s="2">
        <v>8.0314957039673391</v>
      </c>
      <c r="AG77" s="2">
        <v>8.0314957039673391</v>
      </c>
      <c r="AH77" s="2">
        <v>0.19330850263461616</v>
      </c>
      <c r="AI77" s="2">
        <v>0.19330850263461616</v>
      </c>
      <c r="AJ77" s="2">
        <f t="shared" si="2"/>
        <v>0.19330850263461616</v>
      </c>
      <c r="AK77" s="2">
        <v>3.9822921764885916E-2</v>
      </c>
      <c r="AL77" s="2">
        <v>3.9822921764885916E-2</v>
      </c>
    </row>
    <row r="78" spans="1:38" x14ac:dyDescent="0.25">
      <c r="A78" s="2" t="s">
        <v>35</v>
      </c>
      <c r="B78" s="2">
        <v>1995</v>
      </c>
      <c r="C78" s="2" t="s">
        <v>36</v>
      </c>
      <c r="D78" s="2" t="s">
        <v>286</v>
      </c>
      <c r="E78" s="2" t="s">
        <v>9</v>
      </c>
      <c r="F78" s="2" t="s">
        <v>202</v>
      </c>
      <c r="G78" s="2" t="s">
        <v>203</v>
      </c>
      <c r="H78" s="2" t="s">
        <v>78</v>
      </c>
      <c r="I78" s="2" t="s">
        <v>39</v>
      </c>
      <c r="J78" s="2" t="s">
        <v>12</v>
      </c>
      <c r="L78" s="2" t="s">
        <v>37</v>
      </c>
      <c r="M78" s="2" t="s">
        <v>285</v>
      </c>
      <c r="N78" s="2">
        <v>10</v>
      </c>
      <c r="O78" s="2" t="s">
        <v>23</v>
      </c>
      <c r="P78" s="2">
        <v>37</v>
      </c>
      <c r="S78" s="2" t="s">
        <v>22</v>
      </c>
      <c r="T78" s="2">
        <v>37</v>
      </c>
      <c r="U78" s="2" t="s">
        <v>86</v>
      </c>
      <c r="V78" s="2">
        <v>0</v>
      </c>
      <c r="W78" s="2" t="s">
        <v>41</v>
      </c>
      <c r="Z78" s="2">
        <v>45</v>
      </c>
      <c r="AA78" s="2">
        <v>5</v>
      </c>
      <c r="AB78" s="2">
        <f t="shared" si="3"/>
        <v>9</v>
      </c>
      <c r="AC78" s="2" t="s">
        <v>181</v>
      </c>
      <c r="AD78" s="2">
        <v>2</v>
      </c>
      <c r="AE78" s="2">
        <v>8</v>
      </c>
      <c r="AF78" s="2">
        <v>23.999999999999901</v>
      </c>
      <c r="AG78" s="2">
        <v>23.999999999999901</v>
      </c>
      <c r="AH78" s="2">
        <v>0.159851327790338</v>
      </c>
      <c r="AI78" s="2">
        <v>0.159851327790338</v>
      </c>
      <c r="AJ78" s="2">
        <f t="shared" si="2"/>
        <v>0.159851327790338</v>
      </c>
      <c r="AK78" s="2">
        <v>0</v>
      </c>
      <c r="AL78" s="2">
        <v>0</v>
      </c>
    </row>
    <row r="79" spans="1:38" x14ac:dyDescent="0.25">
      <c r="A79" s="2" t="s">
        <v>35</v>
      </c>
      <c r="B79" s="2">
        <v>1995</v>
      </c>
      <c r="C79" s="2" t="s">
        <v>43</v>
      </c>
      <c r="D79" s="2" t="s">
        <v>286</v>
      </c>
      <c r="E79" s="2" t="s">
        <v>9</v>
      </c>
      <c r="F79" s="2" t="s">
        <v>202</v>
      </c>
      <c r="G79" s="2" t="s">
        <v>203</v>
      </c>
      <c r="H79" s="2" t="s">
        <v>78</v>
      </c>
      <c r="I79" s="2" t="s">
        <v>39</v>
      </c>
      <c r="J79" s="2" t="s">
        <v>12</v>
      </c>
      <c r="L79" s="2" t="s">
        <v>37</v>
      </c>
      <c r="M79" s="2" t="s">
        <v>285</v>
      </c>
      <c r="N79" s="2">
        <v>10</v>
      </c>
      <c r="O79" s="2" t="s">
        <v>23</v>
      </c>
      <c r="P79" s="2">
        <v>37</v>
      </c>
      <c r="S79" s="2" t="s">
        <v>22</v>
      </c>
      <c r="T79" s="2">
        <v>37</v>
      </c>
      <c r="U79" s="2" t="s">
        <v>86</v>
      </c>
      <c r="V79" s="2">
        <v>0</v>
      </c>
      <c r="W79" s="2" t="s">
        <v>41</v>
      </c>
      <c r="Z79" s="2">
        <v>45</v>
      </c>
      <c r="AA79" s="2">
        <v>5</v>
      </c>
      <c r="AB79" s="2">
        <f t="shared" si="3"/>
        <v>9</v>
      </c>
      <c r="AC79" s="2" t="s">
        <v>181</v>
      </c>
      <c r="AD79" s="2">
        <v>2</v>
      </c>
      <c r="AE79" s="2">
        <v>9</v>
      </c>
      <c r="AF79" s="2">
        <v>0</v>
      </c>
      <c r="AG79" s="2">
        <v>0</v>
      </c>
      <c r="AH79" s="2">
        <v>1</v>
      </c>
      <c r="AI79" s="2">
        <v>1</v>
      </c>
      <c r="AJ79" s="2">
        <f t="shared" si="2"/>
        <v>1</v>
      </c>
      <c r="AK79" s="2">
        <v>1</v>
      </c>
      <c r="AL79" s="2">
        <v>1</v>
      </c>
    </row>
    <row r="80" spans="1:38" x14ac:dyDescent="0.25">
      <c r="A80" s="2" t="s">
        <v>35</v>
      </c>
      <c r="B80" s="2">
        <v>1995</v>
      </c>
      <c r="C80" s="2" t="s">
        <v>43</v>
      </c>
      <c r="D80" s="2" t="s">
        <v>286</v>
      </c>
      <c r="E80" s="2" t="s">
        <v>9</v>
      </c>
      <c r="F80" s="2" t="s">
        <v>202</v>
      </c>
      <c r="G80" s="2" t="s">
        <v>203</v>
      </c>
      <c r="H80" s="2" t="s">
        <v>78</v>
      </c>
      <c r="I80" s="2" t="s">
        <v>39</v>
      </c>
      <c r="J80" s="2" t="s">
        <v>12</v>
      </c>
      <c r="L80" s="2" t="s">
        <v>37</v>
      </c>
      <c r="M80" s="2" t="s">
        <v>285</v>
      </c>
      <c r="N80" s="2">
        <v>10</v>
      </c>
      <c r="O80" s="2" t="s">
        <v>23</v>
      </c>
      <c r="P80" s="2">
        <v>37</v>
      </c>
      <c r="S80" s="2" t="s">
        <v>22</v>
      </c>
      <c r="T80" s="2">
        <v>37</v>
      </c>
      <c r="U80" s="2" t="s">
        <v>86</v>
      </c>
      <c r="V80" s="2">
        <v>0</v>
      </c>
      <c r="W80" s="2" t="s">
        <v>41</v>
      </c>
      <c r="Z80" s="2">
        <v>45</v>
      </c>
      <c r="AA80" s="2">
        <v>5</v>
      </c>
      <c r="AB80" s="2">
        <f t="shared" si="3"/>
        <v>9</v>
      </c>
      <c r="AC80" s="2" t="s">
        <v>181</v>
      </c>
      <c r="AD80" s="2">
        <v>2</v>
      </c>
      <c r="AE80" s="2">
        <v>9</v>
      </c>
      <c r="AF80" s="2">
        <v>0.08</v>
      </c>
      <c r="AG80" s="2">
        <v>0.08</v>
      </c>
      <c r="AH80" s="2">
        <v>0.90334567068703631</v>
      </c>
      <c r="AI80" s="2">
        <v>0.90334567068703631</v>
      </c>
      <c r="AJ80" s="2">
        <f t="shared" si="2"/>
        <v>0.90334567068703631</v>
      </c>
      <c r="AK80" s="2">
        <v>0.88983044820215307</v>
      </c>
      <c r="AL80" s="2">
        <v>0.88983044820215307</v>
      </c>
    </row>
    <row r="81" spans="1:38" x14ac:dyDescent="0.25">
      <c r="A81" s="2" t="s">
        <v>35</v>
      </c>
      <c r="B81" s="2">
        <v>1995</v>
      </c>
      <c r="C81" s="2" t="s">
        <v>43</v>
      </c>
      <c r="D81" s="2" t="s">
        <v>286</v>
      </c>
      <c r="E81" s="2" t="s">
        <v>9</v>
      </c>
      <c r="F81" s="2" t="s">
        <v>202</v>
      </c>
      <c r="G81" s="2" t="s">
        <v>203</v>
      </c>
      <c r="H81" s="2" t="s">
        <v>78</v>
      </c>
      <c r="I81" s="2" t="s">
        <v>39</v>
      </c>
      <c r="J81" s="2" t="s">
        <v>12</v>
      </c>
      <c r="L81" s="2" t="s">
        <v>37</v>
      </c>
      <c r="M81" s="2" t="s">
        <v>285</v>
      </c>
      <c r="N81" s="2">
        <v>10</v>
      </c>
      <c r="O81" s="2" t="s">
        <v>23</v>
      </c>
      <c r="P81" s="2">
        <v>37</v>
      </c>
      <c r="S81" s="2" t="s">
        <v>22</v>
      </c>
      <c r="T81" s="2">
        <v>37</v>
      </c>
      <c r="U81" s="2" t="s">
        <v>86</v>
      </c>
      <c r="V81" s="2">
        <v>0</v>
      </c>
      <c r="W81" s="2" t="s">
        <v>41</v>
      </c>
      <c r="Z81" s="2">
        <v>45</v>
      </c>
      <c r="AA81" s="2">
        <v>5</v>
      </c>
      <c r="AB81" s="2">
        <f t="shared" si="3"/>
        <v>9</v>
      </c>
      <c r="AC81" s="2" t="s">
        <v>181</v>
      </c>
      <c r="AD81" s="2">
        <v>2</v>
      </c>
      <c r="AE81" s="2">
        <v>9</v>
      </c>
      <c r="AF81" s="2">
        <v>0.25</v>
      </c>
      <c r="AG81" s="2">
        <v>0.25</v>
      </c>
      <c r="AH81" s="2">
        <v>0.83643124300281901</v>
      </c>
      <c r="AI81" s="2">
        <v>0.83643124300281901</v>
      </c>
      <c r="AJ81" s="2">
        <f t="shared" si="2"/>
        <v>0.83643124300281901</v>
      </c>
      <c r="AK81" s="2">
        <v>0.81355934312925382</v>
      </c>
      <c r="AL81" s="2">
        <v>0.81355934312925382</v>
      </c>
    </row>
    <row r="82" spans="1:38" x14ac:dyDescent="0.25">
      <c r="A82" s="2" t="s">
        <v>35</v>
      </c>
      <c r="B82" s="2">
        <v>1995</v>
      </c>
      <c r="C82" s="2" t="s">
        <v>43</v>
      </c>
      <c r="D82" s="2" t="s">
        <v>286</v>
      </c>
      <c r="E82" s="2" t="s">
        <v>9</v>
      </c>
      <c r="F82" s="2" t="s">
        <v>202</v>
      </c>
      <c r="G82" s="2" t="s">
        <v>203</v>
      </c>
      <c r="H82" s="2" t="s">
        <v>78</v>
      </c>
      <c r="I82" s="2" t="s">
        <v>39</v>
      </c>
      <c r="J82" s="2" t="s">
        <v>12</v>
      </c>
      <c r="L82" s="2" t="s">
        <v>37</v>
      </c>
      <c r="M82" s="2" t="s">
        <v>285</v>
      </c>
      <c r="N82" s="2">
        <v>10</v>
      </c>
      <c r="O82" s="2" t="s">
        <v>23</v>
      </c>
      <c r="P82" s="2">
        <v>37</v>
      </c>
      <c r="S82" s="2" t="s">
        <v>22</v>
      </c>
      <c r="T82" s="2">
        <v>37</v>
      </c>
      <c r="U82" s="2" t="s">
        <v>86</v>
      </c>
      <c r="V82" s="2">
        <v>0</v>
      </c>
      <c r="W82" s="2" t="s">
        <v>41</v>
      </c>
      <c r="Z82" s="2">
        <v>45</v>
      </c>
      <c r="AA82" s="2">
        <v>5</v>
      </c>
      <c r="AB82" s="2">
        <f t="shared" si="3"/>
        <v>9</v>
      </c>
      <c r="AC82" s="2" t="s">
        <v>181</v>
      </c>
      <c r="AD82" s="2">
        <v>2</v>
      </c>
      <c r="AE82" s="2">
        <v>9</v>
      </c>
      <c r="AF82" s="2">
        <v>0.47243952439249881</v>
      </c>
      <c r="AG82" s="2">
        <v>0.47243952439249881</v>
      </c>
      <c r="AH82" s="2">
        <v>0.79182154655101311</v>
      </c>
      <c r="AI82" s="2">
        <v>0.79182154655101311</v>
      </c>
      <c r="AJ82" s="2">
        <f t="shared" si="2"/>
        <v>0.79182154655101311</v>
      </c>
      <c r="AK82" s="2">
        <v>0.7627118508454882</v>
      </c>
      <c r="AL82" s="2">
        <v>0.7627118508454882</v>
      </c>
    </row>
    <row r="83" spans="1:38" x14ac:dyDescent="0.25">
      <c r="A83" s="2" t="s">
        <v>35</v>
      </c>
      <c r="B83" s="2">
        <v>1995</v>
      </c>
      <c r="C83" s="2" t="s">
        <v>43</v>
      </c>
      <c r="D83" s="2" t="s">
        <v>286</v>
      </c>
      <c r="E83" s="2" t="s">
        <v>9</v>
      </c>
      <c r="F83" s="2" t="s">
        <v>202</v>
      </c>
      <c r="G83" s="2" t="s">
        <v>203</v>
      </c>
      <c r="H83" s="2" t="s">
        <v>78</v>
      </c>
      <c r="I83" s="2" t="s">
        <v>39</v>
      </c>
      <c r="J83" s="2" t="s">
        <v>12</v>
      </c>
      <c r="L83" s="2" t="s">
        <v>37</v>
      </c>
      <c r="M83" s="2" t="s">
        <v>285</v>
      </c>
      <c r="N83" s="2">
        <v>10</v>
      </c>
      <c r="O83" s="2" t="s">
        <v>23</v>
      </c>
      <c r="P83" s="2">
        <v>37</v>
      </c>
      <c r="S83" s="2" t="s">
        <v>22</v>
      </c>
      <c r="T83" s="2">
        <v>37</v>
      </c>
      <c r="U83" s="2" t="s">
        <v>86</v>
      </c>
      <c r="V83" s="2">
        <v>0</v>
      </c>
      <c r="W83" s="2" t="s">
        <v>41</v>
      </c>
      <c r="Z83" s="2">
        <v>45</v>
      </c>
      <c r="AA83" s="2">
        <v>5</v>
      </c>
      <c r="AB83" s="2">
        <f t="shared" si="3"/>
        <v>9</v>
      </c>
      <c r="AC83" s="2" t="s">
        <v>181</v>
      </c>
      <c r="AD83" s="2">
        <v>2</v>
      </c>
      <c r="AE83" s="2">
        <v>9</v>
      </c>
      <c r="AF83" s="2">
        <v>0.66142167796130025</v>
      </c>
      <c r="AG83" s="2">
        <v>0.66142167796130025</v>
      </c>
      <c r="AH83" s="2">
        <v>0.60594798032575381</v>
      </c>
      <c r="AI83" s="2">
        <v>0.60594798032575381</v>
      </c>
      <c r="AJ83" s="2">
        <f t="shared" si="2"/>
        <v>0.60594798032575381</v>
      </c>
      <c r="AK83" s="2">
        <v>0.55084749228376895</v>
      </c>
      <c r="AL83" s="2">
        <v>0.55084749228376895</v>
      </c>
    </row>
    <row r="84" spans="1:38" x14ac:dyDescent="0.25">
      <c r="A84" s="2" t="s">
        <v>35</v>
      </c>
      <c r="B84" s="2">
        <v>1995</v>
      </c>
      <c r="C84" s="2" t="s">
        <v>43</v>
      </c>
      <c r="D84" s="2" t="s">
        <v>286</v>
      </c>
      <c r="E84" s="2" t="s">
        <v>9</v>
      </c>
      <c r="F84" s="2" t="s">
        <v>202</v>
      </c>
      <c r="G84" s="2" t="s">
        <v>203</v>
      </c>
      <c r="H84" s="2" t="s">
        <v>78</v>
      </c>
      <c r="I84" s="2" t="s">
        <v>39</v>
      </c>
      <c r="J84" s="2" t="s">
        <v>12</v>
      </c>
      <c r="L84" s="2" t="s">
        <v>37</v>
      </c>
      <c r="M84" s="2" t="s">
        <v>285</v>
      </c>
      <c r="N84" s="2">
        <v>10</v>
      </c>
      <c r="O84" s="2" t="s">
        <v>23</v>
      </c>
      <c r="P84" s="2">
        <v>37</v>
      </c>
      <c r="S84" s="2" t="s">
        <v>22</v>
      </c>
      <c r="T84" s="2">
        <v>37</v>
      </c>
      <c r="U84" s="2" t="s">
        <v>86</v>
      </c>
      <c r="V84" s="2">
        <v>0</v>
      </c>
      <c r="W84" s="2" t="s">
        <v>41</v>
      </c>
      <c r="Z84" s="2">
        <v>45</v>
      </c>
      <c r="AA84" s="2">
        <v>5</v>
      </c>
      <c r="AB84" s="2">
        <f t="shared" si="3"/>
        <v>9</v>
      </c>
      <c r="AC84" s="2" t="s">
        <v>181</v>
      </c>
      <c r="AD84" s="2">
        <v>2</v>
      </c>
      <c r="AE84" s="2">
        <v>9</v>
      </c>
      <c r="AF84" s="2">
        <v>0.94487904878499762</v>
      </c>
      <c r="AG84" s="2">
        <v>0.94487904878499762</v>
      </c>
      <c r="AH84" s="2">
        <v>0.56505579107645687</v>
      </c>
      <c r="AI84" s="2">
        <v>0.56505579107645687</v>
      </c>
      <c r="AJ84" s="2">
        <f t="shared" si="2"/>
        <v>0.56505579107645687</v>
      </c>
      <c r="AK84" s="2">
        <v>0.50423732806608046</v>
      </c>
      <c r="AL84" s="2">
        <v>0.50423732806608046</v>
      </c>
    </row>
    <row r="85" spans="1:38" x14ac:dyDescent="0.25">
      <c r="A85" s="2" t="s">
        <v>35</v>
      </c>
      <c r="B85" s="2">
        <v>1995</v>
      </c>
      <c r="C85" s="2" t="s">
        <v>43</v>
      </c>
      <c r="D85" s="2" t="s">
        <v>286</v>
      </c>
      <c r="E85" s="2" t="s">
        <v>9</v>
      </c>
      <c r="F85" s="2" t="s">
        <v>202</v>
      </c>
      <c r="G85" s="2" t="s">
        <v>203</v>
      </c>
      <c r="H85" s="2" t="s">
        <v>78</v>
      </c>
      <c r="I85" s="2" t="s">
        <v>39</v>
      </c>
      <c r="J85" s="2" t="s">
        <v>12</v>
      </c>
      <c r="L85" s="2" t="s">
        <v>37</v>
      </c>
      <c r="M85" s="2" t="s">
        <v>285</v>
      </c>
      <c r="N85" s="2">
        <v>10</v>
      </c>
      <c r="O85" s="2" t="s">
        <v>23</v>
      </c>
      <c r="P85" s="2">
        <v>37</v>
      </c>
      <c r="S85" s="2" t="s">
        <v>22</v>
      </c>
      <c r="T85" s="2">
        <v>37</v>
      </c>
      <c r="U85" s="2" t="s">
        <v>86</v>
      </c>
      <c r="V85" s="2">
        <v>0</v>
      </c>
      <c r="W85" s="2" t="s">
        <v>41</v>
      </c>
      <c r="Z85" s="2">
        <v>45</v>
      </c>
      <c r="AA85" s="2">
        <v>5</v>
      </c>
      <c r="AB85" s="2">
        <f t="shared" si="3"/>
        <v>9</v>
      </c>
      <c r="AC85" s="2" t="s">
        <v>181</v>
      </c>
      <c r="AD85" s="2">
        <v>2</v>
      </c>
      <c r="AE85" s="2">
        <v>9</v>
      </c>
      <c r="AF85" s="2">
        <v>1.2283443493735007</v>
      </c>
      <c r="AG85" s="2">
        <v>1.2283443493735007</v>
      </c>
      <c r="AH85" s="2">
        <v>0.51301115821529408</v>
      </c>
      <c r="AI85" s="2">
        <v>0.51301115821529408</v>
      </c>
      <c r="AJ85" s="2">
        <f t="shared" si="2"/>
        <v>0.51301115821529408</v>
      </c>
      <c r="AK85" s="2">
        <v>0.44491526855199343</v>
      </c>
      <c r="AL85" s="2">
        <v>0.44491526855199343</v>
      </c>
    </row>
    <row r="86" spans="1:38" x14ac:dyDescent="0.25">
      <c r="A86" s="2" t="s">
        <v>35</v>
      </c>
      <c r="B86" s="2">
        <v>1995</v>
      </c>
      <c r="C86" s="2" t="s">
        <v>43</v>
      </c>
      <c r="D86" s="2" t="s">
        <v>286</v>
      </c>
      <c r="E86" s="2" t="s">
        <v>9</v>
      </c>
      <c r="F86" s="2" t="s">
        <v>202</v>
      </c>
      <c r="G86" s="2" t="s">
        <v>203</v>
      </c>
      <c r="H86" s="2" t="s">
        <v>78</v>
      </c>
      <c r="I86" s="2" t="s">
        <v>39</v>
      </c>
      <c r="J86" s="2" t="s">
        <v>12</v>
      </c>
      <c r="L86" s="2" t="s">
        <v>37</v>
      </c>
      <c r="M86" s="2" t="s">
        <v>285</v>
      </c>
      <c r="N86" s="2">
        <v>10</v>
      </c>
      <c r="O86" s="2" t="s">
        <v>23</v>
      </c>
      <c r="P86" s="2">
        <v>37</v>
      </c>
      <c r="S86" s="2" t="s">
        <v>22</v>
      </c>
      <c r="T86" s="2">
        <v>37</v>
      </c>
      <c r="U86" s="2" t="s">
        <v>86</v>
      </c>
      <c r="V86" s="2">
        <v>0</v>
      </c>
      <c r="W86" s="2" t="s">
        <v>41</v>
      </c>
      <c r="Z86" s="2">
        <v>45</v>
      </c>
      <c r="AA86" s="2">
        <v>5</v>
      </c>
      <c r="AB86" s="2">
        <f t="shared" si="3"/>
        <v>9</v>
      </c>
      <c r="AC86" s="2" t="s">
        <v>181</v>
      </c>
      <c r="AD86" s="2">
        <v>2</v>
      </c>
      <c r="AE86" s="2">
        <v>9</v>
      </c>
      <c r="AF86" s="2">
        <v>1.417326502942295</v>
      </c>
      <c r="AG86" s="2">
        <v>1.417326502942295</v>
      </c>
      <c r="AH86" s="2">
        <v>0.46096652535413046</v>
      </c>
      <c r="AI86" s="2">
        <v>0.46096652535413046</v>
      </c>
      <c r="AJ86" s="2">
        <f t="shared" si="2"/>
        <v>0.46096652535413046</v>
      </c>
      <c r="AK86" s="2">
        <v>0.38559320903790539</v>
      </c>
      <c r="AL86" s="2">
        <v>0.38559320903790539</v>
      </c>
    </row>
    <row r="87" spans="1:38" x14ac:dyDescent="0.25">
      <c r="A87" s="2" t="s">
        <v>35</v>
      </c>
      <c r="B87" s="2">
        <v>1995</v>
      </c>
      <c r="C87" s="2" t="s">
        <v>43</v>
      </c>
      <c r="D87" s="2" t="s">
        <v>286</v>
      </c>
      <c r="E87" s="2" t="s">
        <v>9</v>
      </c>
      <c r="F87" s="2" t="s">
        <v>202</v>
      </c>
      <c r="G87" s="2" t="s">
        <v>203</v>
      </c>
      <c r="H87" s="2" t="s">
        <v>78</v>
      </c>
      <c r="I87" s="2" t="s">
        <v>39</v>
      </c>
      <c r="J87" s="2" t="s">
        <v>12</v>
      </c>
      <c r="L87" s="2" t="s">
        <v>37</v>
      </c>
      <c r="M87" s="2" t="s">
        <v>285</v>
      </c>
      <c r="N87" s="2">
        <v>10</v>
      </c>
      <c r="O87" s="2" t="s">
        <v>23</v>
      </c>
      <c r="P87" s="2">
        <v>37</v>
      </c>
      <c r="S87" s="2" t="s">
        <v>22</v>
      </c>
      <c r="T87" s="2">
        <v>37</v>
      </c>
      <c r="U87" s="2" t="s">
        <v>86</v>
      </c>
      <c r="V87" s="2">
        <v>0</v>
      </c>
      <c r="W87" s="2" t="s">
        <v>41</v>
      </c>
      <c r="Z87" s="2">
        <v>45</v>
      </c>
      <c r="AA87" s="2">
        <v>5</v>
      </c>
      <c r="AB87" s="2">
        <f t="shared" si="3"/>
        <v>9</v>
      </c>
      <c r="AC87" s="2" t="s">
        <v>181</v>
      </c>
      <c r="AD87" s="2">
        <v>2</v>
      </c>
      <c r="AE87" s="2">
        <v>9</v>
      </c>
      <c r="AF87" s="2">
        <v>1.9842491743544954</v>
      </c>
      <c r="AG87" s="2">
        <v>1.9842491743544954</v>
      </c>
      <c r="AH87" s="2">
        <v>0.39033459046740321</v>
      </c>
      <c r="AI87" s="2">
        <v>0.39033459046740321</v>
      </c>
      <c r="AJ87" s="2">
        <f t="shared" si="2"/>
        <v>0.39033459046740321</v>
      </c>
      <c r="AK87" s="2">
        <v>0.30508477589892791</v>
      </c>
      <c r="AL87" s="2">
        <v>0.30508477589892791</v>
      </c>
    </row>
    <row r="88" spans="1:38" x14ac:dyDescent="0.25">
      <c r="A88" s="2" t="s">
        <v>35</v>
      </c>
      <c r="B88" s="2">
        <v>1995</v>
      </c>
      <c r="C88" s="2" t="s">
        <v>43</v>
      </c>
      <c r="D88" s="2" t="s">
        <v>286</v>
      </c>
      <c r="E88" s="2" t="s">
        <v>9</v>
      </c>
      <c r="F88" s="2" t="s">
        <v>202</v>
      </c>
      <c r="G88" s="2" t="s">
        <v>203</v>
      </c>
      <c r="H88" s="2" t="s">
        <v>78</v>
      </c>
      <c r="I88" s="2" t="s">
        <v>39</v>
      </c>
      <c r="J88" s="2" t="s">
        <v>12</v>
      </c>
      <c r="L88" s="2" t="s">
        <v>37</v>
      </c>
      <c r="M88" s="2" t="s">
        <v>285</v>
      </c>
      <c r="N88" s="2">
        <v>10</v>
      </c>
      <c r="O88" s="2" t="s">
        <v>23</v>
      </c>
      <c r="P88" s="2">
        <v>37</v>
      </c>
      <c r="S88" s="2" t="s">
        <v>22</v>
      </c>
      <c r="T88" s="2">
        <v>37</v>
      </c>
      <c r="U88" s="2" t="s">
        <v>86</v>
      </c>
      <c r="V88" s="2">
        <v>0</v>
      </c>
      <c r="W88" s="2" t="s">
        <v>41</v>
      </c>
      <c r="Z88" s="2">
        <v>45</v>
      </c>
      <c r="AA88" s="2">
        <v>5</v>
      </c>
      <c r="AB88" s="2">
        <f t="shared" si="3"/>
        <v>9</v>
      </c>
      <c r="AC88" s="2" t="s">
        <v>181</v>
      </c>
      <c r="AD88" s="2">
        <v>2</v>
      </c>
      <c r="AE88" s="2">
        <v>9</v>
      </c>
      <c r="AF88" s="2">
        <v>3.9685062784737966</v>
      </c>
      <c r="AG88" s="2">
        <v>3.9685062784737966</v>
      </c>
      <c r="AH88" s="2">
        <v>0.32342008478752493</v>
      </c>
      <c r="AI88" s="2">
        <v>0.32342008478752493</v>
      </c>
      <c r="AJ88" s="2">
        <f t="shared" si="2"/>
        <v>0.32342008478752493</v>
      </c>
      <c r="AK88" s="2">
        <v>0.22881358192419599</v>
      </c>
      <c r="AL88" s="2">
        <v>0.22881358192419599</v>
      </c>
    </row>
    <row r="89" spans="1:38" x14ac:dyDescent="0.25">
      <c r="A89" s="2" t="s">
        <v>35</v>
      </c>
      <c r="B89" s="2">
        <v>1995</v>
      </c>
      <c r="C89" s="2" t="s">
        <v>43</v>
      </c>
      <c r="D89" s="2" t="s">
        <v>286</v>
      </c>
      <c r="E89" s="2" t="s">
        <v>9</v>
      </c>
      <c r="F89" s="2" t="s">
        <v>202</v>
      </c>
      <c r="G89" s="2" t="s">
        <v>203</v>
      </c>
      <c r="H89" s="2" t="s">
        <v>78</v>
      </c>
      <c r="I89" s="2" t="s">
        <v>39</v>
      </c>
      <c r="J89" s="2" t="s">
        <v>12</v>
      </c>
      <c r="L89" s="2" t="s">
        <v>37</v>
      </c>
      <c r="M89" s="2" t="s">
        <v>285</v>
      </c>
      <c r="N89" s="2">
        <v>10</v>
      </c>
      <c r="O89" s="2" t="s">
        <v>23</v>
      </c>
      <c r="P89" s="2">
        <v>37</v>
      </c>
      <c r="S89" s="2" t="s">
        <v>22</v>
      </c>
      <c r="T89" s="2">
        <v>37</v>
      </c>
      <c r="U89" s="2" t="s">
        <v>86</v>
      </c>
      <c r="V89" s="2">
        <v>0</v>
      </c>
      <c r="W89" s="2" t="s">
        <v>41</v>
      </c>
      <c r="Z89" s="2">
        <v>45</v>
      </c>
      <c r="AA89" s="2">
        <v>5</v>
      </c>
      <c r="AB89" s="2">
        <f t="shared" si="3"/>
        <v>9</v>
      </c>
      <c r="AC89" s="2" t="s">
        <v>181</v>
      </c>
      <c r="AD89" s="2">
        <v>2</v>
      </c>
      <c r="AE89" s="2">
        <v>9</v>
      </c>
      <c r="AF89" s="2">
        <v>5.9527554528283915</v>
      </c>
      <c r="AG89" s="2">
        <v>5.9527554528283915</v>
      </c>
      <c r="AH89" s="2">
        <v>0.26765802271951328</v>
      </c>
      <c r="AI89" s="2">
        <v>0.26765802271951328</v>
      </c>
      <c r="AJ89" s="2">
        <f t="shared" si="2"/>
        <v>0.26765802271951328</v>
      </c>
      <c r="AK89" s="2">
        <v>0.16525428324586353</v>
      </c>
      <c r="AL89" s="2">
        <v>0.16525428324586353</v>
      </c>
    </row>
    <row r="90" spans="1:38" x14ac:dyDescent="0.25">
      <c r="A90" s="2" t="s">
        <v>35</v>
      </c>
      <c r="B90" s="2">
        <v>1995</v>
      </c>
      <c r="C90" s="2" t="s">
        <v>43</v>
      </c>
      <c r="D90" s="2" t="s">
        <v>286</v>
      </c>
      <c r="E90" s="2" t="s">
        <v>9</v>
      </c>
      <c r="F90" s="2" t="s">
        <v>202</v>
      </c>
      <c r="G90" s="2" t="s">
        <v>203</v>
      </c>
      <c r="H90" s="2" t="s">
        <v>78</v>
      </c>
      <c r="I90" s="2" t="s">
        <v>39</v>
      </c>
      <c r="J90" s="2" t="s">
        <v>12</v>
      </c>
      <c r="L90" s="2" t="s">
        <v>37</v>
      </c>
      <c r="M90" s="2" t="s">
        <v>285</v>
      </c>
      <c r="N90" s="2">
        <v>10</v>
      </c>
      <c r="O90" s="2" t="s">
        <v>23</v>
      </c>
      <c r="P90" s="2">
        <v>37</v>
      </c>
      <c r="S90" s="2" t="s">
        <v>22</v>
      </c>
      <c r="T90" s="2">
        <v>37</v>
      </c>
      <c r="U90" s="2" t="s">
        <v>86</v>
      </c>
      <c r="V90" s="2">
        <v>0</v>
      </c>
      <c r="W90" s="2" t="s">
        <v>41</v>
      </c>
      <c r="Z90" s="2">
        <v>45</v>
      </c>
      <c r="AA90" s="2">
        <v>5</v>
      </c>
      <c r="AB90" s="2">
        <f t="shared" si="3"/>
        <v>9</v>
      </c>
      <c r="AC90" s="2" t="s">
        <v>181</v>
      </c>
      <c r="AD90" s="2">
        <v>2</v>
      </c>
      <c r="AE90" s="2">
        <v>9</v>
      </c>
      <c r="AF90" s="2">
        <v>7.9370125569476997</v>
      </c>
      <c r="AG90" s="2">
        <v>7.9370125569476997</v>
      </c>
      <c r="AH90" s="2">
        <v>0.24907072069395075</v>
      </c>
      <c r="AI90" s="2">
        <v>0.24907072069395075</v>
      </c>
      <c r="AJ90" s="2">
        <f t="shared" si="2"/>
        <v>0.24907072069395075</v>
      </c>
      <c r="AK90" s="2">
        <v>0.14406790962097529</v>
      </c>
      <c r="AL90" s="2">
        <v>0.14406790962097529</v>
      </c>
    </row>
    <row r="91" spans="1:38" x14ac:dyDescent="0.25">
      <c r="A91" s="2" t="s">
        <v>35</v>
      </c>
      <c r="B91" s="2">
        <v>1995</v>
      </c>
      <c r="C91" s="2" t="s">
        <v>43</v>
      </c>
      <c r="D91" s="2" t="s">
        <v>286</v>
      </c>
      <c r="E91" s="2" t="s">
        <v>9</v>
      </c>
      <c r="F91" s="2" t="s">
        <v>202</v>
      </c>
      <c r="G91" s="2" t="s">
        <v>203</v>
      </c>
      <c r="H91" s="2" t="s">
        <v>78</v>
      </c>
      <c r="I91" s="2" t="s">
        <v>39</v>
      </c>
      <c r="J91" s="2" t="s">
        <v>12</v>
      </c>
      <c r="L91" s="2" t="s">
        <v>37</v>
      </c>
      <c r="M91" s="2" t="s">
        <v>285</v>
      </c>
      <c r="N91" s="2">
        <v>10</v>
      </c>
      <c r="O91" s="2" t="s">
        <v>23</v>
      </c>
      <c r="P91" s="2">
        <v>37</v>
      </c>
      <c r="S91" s="2" t="s">
        <v>22</v>
      </c>
      <c r="T91" s="2">
        <v>37</v>
      </c>
      <c r="U91" s="2" t="s">
        <v>86</v>
      </c>
      <c r="V91" s="2">
        <v>0</v>
      </c>
      <c r="W91" s="2" t="s">
        <v>41</v>
      </c>
      <c r="Z91" s="2">
        <v>45</v>
      </c>
      <c r="AA91" s="2">
        <v>5</v>
      </c>
      <c r="AB91" s="2">
        <f t="shared" si="3"/>
        <v>9</v>
      </c>
      <c r="AC91" s="2" t="s">
        <v>181</v>
      </c>
      <c r="AD91" s="2">
        <v>2</v>
      </c>
      <c r="AE91" s="2">
        <v>9</v>
      </c>
      <c r="AF91" s="2">
        <v>24.188978188686399</v>
      </c>
      <c r="AG91" s="2">
        <v>24.188978188686399</v>
      </c>
      <c r="AH91" s="2">
        <v>0.12267656774788992</v>
      </c>
      <c r="AI91" s="2">
        <v>0.12267656774788992</v>
      </c>
      <c r="AJ91" s="2">
        <f t="shared" si="2"/>
        <v>0.12267656774788992</v>
      </c>
      <c r="AK91" s="2">
        <v>0</v>
      </c>
      <c r="AL91" s="2">
        <v>0</v>
      </c>
    </row>
    <row r="92" spans="1:38" x14ac:dyDescent="0.25">
      <c r="A92" s="2" t="s">
        <v>35</v>
      </c>
      <c r="B92" s="2">
        <v>1995</v>
      </c>
      <c r="C92" s="2" t="s">
        <v>44</v>
      </c>
      <c r="D92" s="2" t="s">
        <v>286</v>
      </c>
      <c r="E92" s="2" t="s">
        <v>9</v>
      </c>
      <c r="F92" s="2" t="s">
        <v>202</v>
      </c>
      <c r="G92" s="2" t="s">
        <v>203</v>
      </c>
      <c r="H92" s="2" t="s">
        <v>78</v>
      </c>
      <c r="I92" s="2" t="s">
        <v>39</v>
      </c>
      <c r="J92" s="2" t="s">
        <v>12</v>
      </c>
      <c r="L92" s="2" t="s">
        <v>37</v>
      </c>
      <c r="M92" s="2" t="s">
        <v>285</v>
      </c>
      <c r="N92" s="2">
        <v>10</v>
      </c>
      <c r="O92" s="2" t="s">
        <v>23</v>
      </c>
      <c r="P92" s="2">
        <v>37</v>
      </c>
      <c r="S92" s="2" t="s">
        <v>22</v>
      </c>
      <c r="T92" s="2">
        <v>37</v>
      </c>
      <c r="U92" s="2" t="s">
        <v>86</v>
      </c>
      <c r="V92" s="2">
        <v>0</v>
      </c>
      <c r="W92" s="2" t="s">
        <v>41</v>
      </c>
      <c r="Z92" s="2">
        <v>45</v>
      </c>
      <c r="AA92" s="2">
        <v>5</v>
      </c>
      <c r="AB92" s="2">
        <f t="shared" si="3"/>
        <v>9</v>
      </c>
      <c r="AC92" s="2" t="s">
        <v>181</v>
      </c>
      <c r="AD92" s="2">
        <v>2</v>
      </c>
      <c r="AE92" s="2">
        <v>10</v>
      </c>
      <c r="AF92" s="2">
        <v>0</v>
      </c>
      <c r="AG92" s="2">
        <v>0</v>
      </c>
      <c r="AH92" s="2">
        <v>1</v>
      </c>
      <c r="AI92" s="2">
        <v>1</v>
      </c>
      <c r="AJ92" s="2">
        <f t="shared" si="2"/>
        <v>1</v>
      </c>
      <c r="AK92" s="2">
        <v>1</v>
      </c>
      <c r="AL92" s="2">
        <v>1</v>
      </c>
    </row>
    <row r="93" spans="1:38" x14ac:dyDescent="0.25">
      <c r="A93" s="2" t="s">
        <v>35</v>
      </c>
      <c r="B93" s="2">
        <v>1995</v>
      </c>
      <c r="C93" s="2" t="s">
        <v>44</v>
      </c>
      <c r="D93" s="2" t="s">
        <v>286</v>
      </c>
      <c r="E93" s="2" t="s">
        <v>9</v>
      </c>
      <c r="F93" s="2" t="s">
        <v>202</v>
      </c>
      <c r="G93" s="2" t="s">
        <v>203</v>
      </c>
      <c r="H93" s="2" t="s">
        <v>78</v>
      </c>
      <c r="I93" s="2" t="s">
        <v>39</v>
      </c>
      <c r="J93" s="2" t="s">
        <v>12</v>
      </c>
      <c r="L93" s="2" t="s">
        <v>37</v>
      </c>
      <c r="M93" s="2" t="s">
        <v>285</v>
      </c>
      <c r="N93" s="2">
        <v>10</v>
      </c>
      <c r="O93" s="2" t="s">
        <v>23</v>
      </c>
      <c r="P93" s="2">
        <v>37</v>
      </c>
      <c r="S93" s="2" t="s">
        <v>22</v>
      </c>
      <c r="T93" s="2">
        <v>37</v>
      </c>
      <c r="U93" s="2" t="s">
        <v>86</v>
      </c>
      <c r="V93" s="2">
        <v>0</v>
      </c>
      <c r="W93" s="2" t="s">
        <v>41</v>
      </c>
      <c r="Z93" s="2">
        <v>45</v>
      </c>
      <c r="AA93" s="2">
        <v>5</v>
      </c>
      <c r="AB93" s="2">
        <f t="shared" si="3"/>
        <v>9</v>
      </c>
      <c r="AC93" s="2" t="s">
        <v>181</v>
      </c>
      <c r="AD93" s="2">
        <v>2</v>
      </c>
      <c r="AE93" s="2">
        <v>10</v>
      </c>
      <c r="AF93" s="2">
        <v>0.10169797106531001</v>
      </c>
      <c r="AG93" s="2">
        <v>0.10169797106531001</v>
      </c>
      <c r="AH93" s="2">
        <v>0.87346964081839196</v>
      </c>
      <c r="AI93" s="2">
        <v>0.87346964081839196</v>
      </c>
      <c r="AJ93" s="2">
        <f t="shared" si="2"/>
        <v>0.87346964081839196</v>
      </c>
      <c r="AK93" s="2">
        <v>0.8502417965924669</v>
      </c>
      <c r="AL93" s="2">
        <v>0.8502417965924669</v>
      </c>
    </row>
    <row r="94" spans="1:38" x14ac:dyDescent="0.25">
      <c r="A94" s="2" t="s">
        <v>35</v>
      </c>
      <c r="B94" s="2">
        <v>1995</v>
      </c>
      <c r="C94" s="2" t="s">
        <v>44</v>
      </c>
      <c r="D94" s="2" t="s">
        <v>286</v>
      </c>
      <c r="E94" s="2" t="s">
        <v>9</v>
      </c>
      <c r="F94" s="2" t="s">
        <v>202</v>
      </c>
      <c r="G94" s="2" t="s">
        <v>203</v>
      </c>
      <c r="H94" s="2" t="s">
        <v>78</v>
      </c>
      <c r="I94" s="2" t="s">
        <v>39</v>
      </c>
      <c r="J94" s="2" t="s">
        <v>12</v>
      </c>
      <c r="L94" s="2" t="s">
        <v>37</v>
      </c>
      <c r="M94" s="2" t="s">
        <v>285</v>
      </c>
      <c r="N94" s="2">
        <v>10</v>
      </c>
      <c r="O94" s="2" t="s">
        <v>23</v>
      </c>
      <c r="P94" s="2">
        <v>37</v>
      </c>
      <c r="S94" s="2" t="s">
        <v>22</v>
      </c>
      <c r="T94" s="2">
        <v>37</v>
      </c>
      <c r="U94" s="2" t="s">
        <v>86</v>
      </c>
      <c r="V94" s="2">
        <v>0</v>
      </c>
      <c r="W94" s="2" t="s">
        <v>41</v>
      </c>
      <c r="Z94" s="2">
        <v>45</v>
      </c>
      <c r="AA94" s="2">
        <v>5</v>
      </c>
      <c r="AB94" s="2">
        <f t="shared" si="3"/>
        <v>9</v>
      </c>
      <c r="AC94" s="2" t="s">
        <v>181</v>
      </c>
      <c r="AD94" s="2">
        <v>2</v>
      </c>
      <c r="AE94" s="2">
        <v>10</v>
      </c>
      <c r="AF94" s="2">
        <v>0.40677908240183402</v>
      </c>
      <c r="AG94" s="2">
        <v>0.40677908240183402</v>
      </c>
      <c r="AH94" s="2">
        <v>0.71428573875315904</v>
      </c>
      <c r="AI94" s="2">
        <v>0.71428573875315904</v>
      </c>
      <c r="AJ94" s="2">
        <f t="shared" si="2"/>
        <v>0.71428573875315904</v>
      </c>
      <c r="AK94" s="2">
        <v>0.66183566751103529</v>
      </c>
      <c r="AL94" s="2">
        <v>0.66183566751103529</v>
      </c>
    </row>
    <row r="95" spans="1:38" x14ac:dyDescent="0.25">
      <c r="A95" s="2" t="s">
        <v>35</v>
      </c>
      <c r="B95" s="2">
        <v>1995</v>
      </c>
      <c r="C95" s="2" t="s">
        <v>44</v>
      </c>
      <c r="D95" s="2" t="s">
        <v>286</v>
      </c>
      <c r="E95" s="2" t="s">
        <v>9</v>
      </c>
      <c r="F95" s="2" t="s">
        <v>202</v>
      </c>
      <c r="G95" s="2" t="s">
        <v>203</v>
      </c>
      <c r="H95" s="2" t="s">
        <v>78</v>
      </c>
      <c r="I95" s="2" t="s">
        <v>39</v>
      </c>
      <c r="J95" s="2" t="s">
        <v>12</v>
      </c>
      <c r="L95" s="2" t="s">
        <v>37</v>
      </c>
      <c r="M95" s="2" t="s">
        <v>285</v>
      </c>
      <c r="N95" s="2">
        <v>10</v>
      </c>
      <c r="O95" s="2" t="s">
        <v>23</v>
      </c>
      <c r="P95" s="2">
        <v>37</v>
      </c>
      <c r="S95" s="2" t="s">
        <v>22</v>
      </c>
      <c r="T95" s="2">
        <v>37</v>
      </c>
      <c r="U95" s="2" t="s">
        <v>86</v>
      </c>
      <c r="V95" s="2">
        <v>0</v>
      </c>
      <c r="W95" s="2" t="s">
        <v>41</v>
      </c>
      <c r="Z95" s="2">
        <v>45</v>
      </c>
      <c r="AA95" s="2">
        <v>5</v>
      </c>
      <c r="AB95" s="2">
        <f t="shared" si="3"/>
        <v>9</v>
      </c>
      <c r="AC95" s="2" t="s">
        <v>181</v>
      </c>
      <c r="AD95" s="2">
        <v>2</v>
      </c>
      <c r="AE95" s="2">
        <v>10</v>
      </c>
      <c r="AF95" s="2">
        <v>0.61017075724598602</v>
      </c>
      <c r="AG95" s="2">
        <v>0.61017075724598602</v>
      </c>
      <c r="AH95" s="2">
        <v>0.62040840863882796</v>
      </c>
      <c r="AI95" s="2">
        <v>0.62040840863882796</v>
      </c>
      <c r="AJ95" s="2">
        <f t="shared" si="2"/>
        <v>0.62040840863882796</v>
      </c>
      <c r="AK95" s="2">
        <v>0.55072478163708072</v>
      </c>
      <c r="AL95" s="2">
        <v>0.55072478163708072</v>
      </c>
    </row>
    <row r="96" spans="1:38" x14ac:dyDescent="0.25">
      <c r="A96" s="2" t="s">
        <v>35</v>
      </c>
      <c r="B96" s="2">
        <v>1995</v>
      </c>
      <c r="C96" s="2" t="s">
        <v>44</v>
      </c>
      <c r="D96" s="2" t="s">
        <v>286</v>
      </c>
      <c r="E96" s="2" t="s">
        <v>9</v>
      </c>
      <c r="F96" s="2" t="s">
        <v>202</v>
      </c>
      <c r="G96" s="2" t="s">
        <v>203</v>
      </c>
      <c r="H96" s="2" t="s">
        <v>78</v>
      </c>
      <c r="I96" s="2" t="s">
        <v>39</v>
      </c>
      <c r="J96" s="2" t="s">
        <v>12</v>
      </c>
      <c r="L96" s="2" t="s">
        <v>37</v>
      </c>
      <c r="M96" s="2" t="s">
        <v>285</v>
      </c>
      <c r="N96" s="2">
        <v>10</v>
      </c>
      <c r="O96" s="2" t="s">
        <v>23</v>
      </c>
      <c r="P96" s="2">
        <v>37</v>
      </c>
      <c r="S96" s="2" t="s">
        <v>22</v>
      </c>
      <c r="T96" s="2">
        <v>37</v>
      </c>
      <c r="U96" s="2" t="s">
        <v>86</v>
      </c>
      <c r="V96" s="2">
        <v>0</v>
      </c>
      <c r="W96" s="2" t="s">
        <v>41</v>
      </c>
      <c r="Z96" s="2">
        <v>45</v>
      </c>
      <c r="AA96" s="2">
        <v>5</v>
      </c>
      <c r="AB96" s="2">
        <f t="shared" si="3"/>
        <v>9</v>
      </c>
      <c r="AC96" s="2" t="s">
        <v>181</v>
      </c>
      <c r="AD96" s="2">
        <v>2</v>
      </c>
      <c r="AE96" s="2">
        <v>10</v>
      </c>
      <c r="AF96" s="2">
        <v>1.1186435434266599</v>
      </c>
      <c r="AG96" s="2">
        <v>1.1186435434266599</v>
      </c>
      <c r="AH96" s="2">
        <v>0.45306150621495</v>
      </c>
      <c r="AI96" s="2">
        <v>0.45306150621495</v>
      </c>
      <c r="AJ96" s="2">
        <f t="shared" si="2"/>
        <v>0.45306150621495</v>
      </c>
      <c r="AK96" s="2">
        <v>0.35265712724241466</v>
      </c>
      <c r="AL96" s="2">
        <v>0.35265712724241466</v>
      </c>
    </row>
    <row r="97" spans="1:38" x14ac:dyDescent="0.25">
      <c r="A97" s="2" t="s">
        <v>35</v>
      </c>
      <c r="B97" s="2">
        <v>1995</v>
      </c>
      <c r="C97" s="2" t="s">
        <v>44</v>
      </c>
      <c r="D97" s="2" t="s">
        <v>286</v>
      </c>
      <c r="E97" s="2" t="s">
        <v>9</v>
      </c>
      <c r="F97" s="2" t="s">
        <v>202</v>
      </c>
      <c r="G97" s="2" t="s">
        <v>203</v>
      </c>
      <c r="H97" s="2" t="s">
        <v>78</v>
      </c>
      <c r="I97" s="2" t="s">
        <v>39</v>
      </c>
      <c r="J97" s="2" t="s">
        <v>12</v>
      </c>
      <c r="L97" s="2" t="s">
        <v>37</v>
      </c>
      <c r="M97" s="2" t="s">
        <v>285</v>
      </c>
      <c r="N97" s="2">
        <v>10</v>
      </c>
      <c r="O97" s="2" t="s">
        <v>23</v>
      </c>
      <c r="P97" s="2">
        <v>37</v>
      </c>
      <c r="S97" s="2" t="s">
        <v>22</v>
      </c>
      <c r="T97" s="2">
        <v>37</v>
      </c>
      <c r="U97" s="2" t="s">
        <v>86</v>
      </c>
      <c r="V97" s="2">
        <v>0</v>
      </c>
      <c r="W97" s="2" t="s">
        <v>41</v>
      </c>
      <c r="Z97" s="2">
        <v>45</v>
      </c>
      <c r="AA97" s="2">
        <v>5</v>
      </c>
      <c r="AB97" s="2">
        <f t="shared" si="3"/>
        <v>9</v>
      </c>
      <c r="AC97" s="2" t="s">
        <v>181</v>
      </c>
      <c r="AD97" s="2">
        <v>2</v>
      </c>
      <c r="AE97" s="2">
        <v>10</v>
      </c>
      <c r="AF97" s="2">
        <v>1.3220352182708099</v>
      </c>
      <c r="AG97" s="2">
        <v>1.3220352182708099</v>
      </c>
      <c r="AH97" s="2">
        <v>0.31428604704296897</v>
      </c>
      <c r="AI97" s="2">
        <v>0.31428604704296897</v>
      </c>
      <c r="AJ97" s="2">
        <f t="shared" si="2"/>
        <v>0.31428604704296897</v>
      </c>
      <c r="AK97" s="2">
        <v>0.18840592636799058</v>
      </c>
      <c r="AL97" s="2">
        <v>0.18840592636799058</v>
      </c>
    </row>
    <row r="98" spans="1:38" x14ac:dyDescent="0.25">
      <c r="A98" s="2" t="s">
        <v>35</v>
      </c>
      <c r="B98" s="2">
        <v>1995</v>
      </c>
      <c r="C98" s="2" t="s">
        <v>44</v>
      </c>
      <c r="D98" s="2" t="s">
        <v>286</v>
      </c>
      <c r="E98" s="2" t="s">
        <v>9</v>
      </c>
      <c r="F98" s="2" t="s">
        <v>202</v>
      </c>
      <c r="G98" s="2" t="s">
        <v>203</v>
      </c>
      <c r="H98" s="2" t="s">
        <v>78</v>
      </c>
      <c r="I98" s="2" t="s">
        <v>39</v>
      </c>
      <c r="J98" s="2" t="s">
        <v>12</v>
      </c>
      <c r="L98" s="2" t="s">
        <v>37</v>
      </c>
      <c r="M98" s="2" t="s">
        <v>285</v>
      </c>
      <c r="N98" s="2">
        <v>10</v>
      </c>
      <c r="O98" s="2" t="s">
        <v>23</v>
      </c>
      <c r="P98" s="2">
        <v>37</v>
      </c>
      <c r="S98" s="2" t="s">
        <v>22</v>
      </c>
      <c r="T98" s="2">
        <v>37</v>
      </c>
      <c r="U98" s="2" t="s">
        <v>86</v>
      </c>
      <c r="V98" s="2">
        <v>0</v>
      </c>
      <c r="W98" s="2" t="s">
        <v>41</v>
      </c>
      <c r="Z98" s="2">
        <v>45</v>
      </c>
      <c r="AA98" s="2">
        <v>5</v>
      </c>
      <c r="AB98" s="2">
        <f t="shared" si="3"/>
        <v>9</v>
      </c>
      <c r="AC98" s="2" t="s">
        <v>181</v>
      </c>
      <c r="AD98" s="2">
        <v>2</v>
      </c>
      <c r="AE98" s="2">
        <v>10</v>
      </c>
      <c r="AF98" s="2">
        <v>1.8305080044514901</v>
      </c>
      <c r="AG98" s="2">
        <v>1.8305080044514901</v>
      </c>
      <c r="AH98" s="2">
        <v>0.28571408997472297</v>
      </c>
      <c r="AI98" s="2">
        <v>0.28571408997472297</v>
      </c>
      <c r="AJ98" s="2">
        <f t="shared" si="2"/>
        <v>0.28571408997472297</v>
      </c>
      <c r="AK98" s="2">
        <v>0.15458886470742708</v>
      </c>
      <c r="AL98" s="2">
        <v>0.15458886470742708</v>
      </c>
    </row>
    <row r="99" spans="1:38" x14ac:dyDescent="0.25">
      <c r="A99" s="2" t="s">
        <v>35</v>
      </c>
      <c r="B99" s="2">
        <v>1995</v>
      </c>
      <c r="C99" s="2" t="s">
        <v>44</v>
      </c>
      <c r="D99" s="2" t="s">
        <v>286</v>
      </c>
      <c r="E99" s="2" t="s">
        <v>9</v>
      </c>
      <c r="F99" s="2" t="s">
        <v>202</v>
      </c>
      <c r="G99" s="2" t="s">
        <v>203</v>
      </c>
      <c r="H99" s="2" t="s">
        <v>78</v>
      </c>
      <c r="I99" s="2" t="s">
        <v>39</v>
      </c>
      <c r="J99" s="2" t="s">
        <v>12</v>
      </c>
      <c r="L99" s="2" t="s">
        <v>37</v>
      </c>
      <c r="M99" s="2" t="s">
        <v>285</v>
      </c>
      <c r="N99" s="2">
        <v>10</v>
      </c>
      <c r="O99" s="2" t="s">
        <v>23</v>
      </c>
      <c r="P99" s="2">
        <v>37</v>
      </c>
      <c r="S99" s="2" t="s">
        <v>22</v>
      </c>
      <c r="T99" s="2">
        <v>37</v>
      </c>
      <c r="U99" s="2" t="s">
        <v>86</v>
      </c>
      <c r="V99" s="2">
        <v>0</v>
      </c>
      <c r="W99" s="2" t="s">
        <v>41</v>
      </c>
      <c r="Z99" s="2">
        <v>45</v>
      </c>
      <c r="AA99" s="2">
        <v>5</v>
      </c>
      <c r="AB99" s="2">
        <f t="shared" si="3"/>
        <v>9</v>
      </c>
      <c r="AC99" s="2" t="s">
        <v>181</v>
      </c>
      <c r="AD99" s="2">
        <v>2</v>
      </c>
      <c r="AE99" s="2">
        <v>10</v>
      </c>
      <c r="AF99" s="2">
        <v>3.9661013875259701</v>
      </c>
      <c r="AG99" s="2">
        <v>3.9661013875259701</v>
      </c>
      <c r="AH99" s="2">
        <v>0.26122457508244101</v>
      </c>
      <c r="AI99" s="2">
        <v>0.26122457508244101</v>
      </c>
      <c r="AJ99" s="2">
        <f t="shared" si="2"/>
        <v>0.26122457508244101</v>
      </c>
      <c r="AK99" s="2">
        <v>0.1256036806274054</v>
      </c>
      <c r="AL99" s="2">
        <v>0.1256036806274054</v>
      </c>
    </row>
    <row r="100" spans="1:38" x14ac:dyDescent="0.25">
      <c r="A100" s="2" t="s">
        <v>35</v>
      </c>
      <c r="B100" s="2">
        <v>1995</v>
      </c>
      <c r="C100" s="2" t="s">
        <v>44</v>
      </c>
      <c r="D100" s="2" t="s">
        <v>286</v>
      </c>
      <c r="E100" s="2" t="s">
        <v>9</v>
      </c>
      <c r="F100" s="2" t="s">
        <v>202</v>
      </c>
      <c r="G100" s="2" t="s">
        <v>203</v>
      </c>
      <c r="H100" s="2" t="s">
        <v>78</v>
      </c>
      <c r="I100" s="2" t="s">
        <v>39</v>
      </c>
      <c r="J100" s="2" t="s">
        <v>12</v>
      </c>
      <c r="L100" s="2" t="s">
        <v>37</v>
      </c>
      <c r="M100" s="2" t="s">
        <v>285</v>
      </c>
      <c r="N100" s="2">
        <v>10</v>
      </c>
      <c r="O100" s="2" t="s">
        <v>23</v>
      </c>
      <c r="P100" s="2">
        <v>37</v>
      </c>
      <c r="S100" s="2" t="s">
        <v>22</v>
      </c>
      <c r="T100" s="2">
        <v>37</v>
      </c>
      <c r="U100" s="2" t="s">
        <v>86</v>
      </c>
      <c r="V100" s="2">
        <v>0</v>
      </c>
      <c r="W100" s="2" t="s">
        <v>41</v>
      </c>
      <c r="Z100" s="2">
        <v>45</v>
      </c>
      <c r="AA100" s="2">
        <v>5</v>
      </c>
      <c r="AB100" s="2">
        <f t="shared" si="3"/>
        <v>9</v>
      </c>
      <c r="AC100" s="2" t="s">
        <v>181</v>
      </c>
      <c r="AD100" s="2">
        <v>2</v>
      </c>
      <c r="AE100" s="2">
        <v>10</v>
      </c>
      <c r="AF100" s="2">
        <v>6.1016947706004503</v>
      </c>
      <c r="AG100" s="2">
        <v>6.1016947706004503</v>
      </c>
      <c r="AH100" s="2">
        <v>0.212245202753644</v>
      </c>
      <c r="AI100" s="2">
        <v>0.212245202753644</v>
      </c>
      <c r="AJ100" s="2">
        <f t="shared" si="2"/>
        <v>0.212245202753644</v>
      </c>
      <c r="AK100" s="2">
        <v>6.7632907040480542E-2</v>
      </c>
      <c r="AL100" s="2">
        <v>6.7632907040480542E-2</v>
      </c>
    </row>
    <row r="101" spans="1:38" x14ac:dyDescent="0.25">
      <c r="A101" s="2" t="s">
        <v>35</v>
      </c>
      <c r="B101" s="2">
        <v>1995</v>
      </c>
      <c r="C101" s="2" t="s">
        <v>44</v>
      </c>
      <c r="D101" s="2" t="s">
        <v>286</v>
      </c>
      <c r="E101" s="2" t="s">
        <v>9</v>
      </c>
      <c r="F101" s="2" t="s">
        <v>202</v>
      </c>
      <c r="G101" s="2" t="s">
        <v>203</v>
      </c>
      <c r="H101" s="2" t="s">
        <v>78</v>
      </c>
      <c r="I101" s="2" t="s">
        <v>39</v>
      </c>
      <c r="J101" s="2" t="s">
        <v>12</v>
      </c>
      <c r="L101" s="2" t="s">
        <v>37</v>
      </c>
      <c r="M101" s="2" t="s">
        <v>285</v>
      </c>
      <c r="N101" s="2">
        <v>10</v>
      </c>
      <c r="O101" s="2" t="s">
        <v>23</v>
      </c>
      <c r="P101" s="2">
        <v>37</v>
      </c>
      <c r="S101" s="2" t="s">
        <v>22</v>
      </c>
      <c r="T101" s="2">
        <v>37</v>
      </c>
      <c r="U101" s="2" t="s">
        <v>86</v>
      </c>
      <c r="V101" s="2">
        <v>0</v>
      </c>
      <c r="W101" s="2" t="s">
        <v>41</v>
      </c>
      <c r="Z101" s="2">
        <v>45</v>
      </c>
      <c r="AA101" s="2">
        <v>5</v>
      </c>
      <c r="AB101" s="2">
        <f t="shared" si="3"/>
        <v>9</v>
      </c>
      <c r="AC101" s="2" t="s">
        <v>181</v>
      </c>
      <c r="AD101" s="2">
        <v>2</v>
      </c>
      <c r="AE101" s="2">
        <v>10</v>
      </c>
      <c r="AF101" s="2">
        <v>8.0338964788307905</v>
      </c>
      <c r="AG101" s="2">
        <v>8.0338964788307905</v>
      </c>
      <c r="AH101" s="2">
        <v>0.18775534531712801</v>
      </c>
      <c r="AI101" s="2">
        <v>0.18775534531712801</v>
      </c>
      <c r="AJ101" s="2">
        <f t="shared" si="2"/>
        <v>0.18775534531712801</v>
      </c>
      <c r="AK101" s="2">
        <v>3.8647317533576253E-2</v>
      </c>
      <c r="AL101" s="2">
        <v>3.8647317533576253E-2</v>
      </c>
    </row>
    <row r="102" spans="1:38" x14ac:dyDescent="0.25">
      <c r="A102" s="2" t="s">
        <v>35</v>
      </c>
      <c r="B102" s="2">
        <v>1995</v>
      </c>
      <c r="C102" s="2" t="s">
        <v>44</v>
      </c>
      <c r="D102" s="2" t="s">
        <v>286</v>
      </c>
      <c r="E102" s="2" t="s">
        <v>9</v>
      </c>
      <c r="F102" s="2" t="s">
        <v>202</v>
      </c>
      <c r="G102" s="2" t="s">
        <v>203</v>
      </c>
      <c r="H102" s="2" t="s">
        <v>78</v>
      </c>
      <c r="I102" s="2" t="s">
        <v>39</v>
      </c>
      <c r="J102" s="2" t="s">
        <v>12</v>
      </c>
      <c r="L102" s="2" t="s">
        <v>37</v>
      </c>
      <c r="M102" s="2" t="s">
        <v>285</v>
      </c>
      <c r="N102" s="2">
        <v>10</v>
      </c>
      <c r="O102" s="2" t="s">
        <v>23</v>
      </c>
      <c r="P102" s="2">
        <v>37</v>
      </c>
      <c r="S102" s="2" t="s">
        <v>22</v>
      </c>
      <c r="T102" s="2">
        <v>37</v>
      </c>
      <c r="U102" s="2" t="s">
        <v>86</v>
      </c>
      <c r="V102" s="2">
        <v>0</v>
      </c>
      <c r="W102" s="2" t="s">
        <v>41</v>
      </c>
      <c r="Z102" s="2">
        <v>45</v>
      </c>
      <c r="AA102" s="2">
        <v>5</v>
      </c>
      <c r="AB102" s="2">
        <f t="shared" si="3"/>
        <v>9</v>
      </c>
      <c r="AC102" s="2" t="s">
        <v>181</v>
      </c>
      <c r="AD102" s="2">
        <v>2</v>
      </c>
      <c r="AE102" s="2">
        <v>10</v>
      </c>
      <c r="AF102" s="2">
        <v>24</v>
      </c>
      <c r="AG102" s="2">
        <v>24</v>
      </c>
      <c r="AH102" s="2">
        <v>0.15510231624985299</v>
      </c>
      <c r="AI102" s="2">
        <v>0.15510231624985299</v>
      </c>
      <c r="AJ102" s="2">
        <f t="shared" si="2"/>
        <v>0.15510231624985299</v>
      </c>
      <c r="AK102" s="2">
        <v>0</v>
      </c>
      <c r="AL102" s="2">
        <v>0</v>
      </c>
    </row>
    <row r="103" spans="1:38" x14ac:dyDescent="0.25">
      <c r="A103" s="2" t="s">
        <v>35</v>
      </c>
      <c r="B103" s="2">
        <v>1995</v>
      </c>
      <c r="C103" s="2" t="s">
        <v>45</v>
      </c>
      <c r="D103" s="2" t="s">
        <v>286</v>
      </c>
      <c r="E103" s="2" t="s">
        <v>9</v>
      </c>
      <c r="F103" s="2" t="s">
        <v>202</v>
      </c>
      <c r="G103" s="2" t="s">
        <v>203</v>
      </c>
      <c r="H103" s="2" t="s">
        <v>78</v>
      </c>
      <c r="I103" s="2" t="s">
        <v>39</v>
      </c>
      <c r="J103" s="2" t="s">
        <v>12</v>
      </c>
      <c r="L103" s="2" t="s">
        <v>37</v>
      </c>
      <c r="M103" s="2" t="s">
        <v>285</v>
      </c>
      <c r="N103" s="2">
        <v>10</v>
      </c>
      <c r="O103" s="2" t="s">
        <v>23</v>
      </c>
      <c r="P103" s="2">
        <v>37</v>
      </c>
      <c r="S103" s="2" t="s">
        <v>22</v>
      </c>
      <c r="T103" s="2">
        <v>37</v>
      </c>
      <c r="U103" s="2" t="s">
        <v>86</v>
      </c>
      <c r="V103" s="2">
        <v>0</v>
      </c>
      <c r="W103" s="2" t="s">
        <v>41</v>
      </c>
      <c r="Z103" s="2">
        <v>45</v>
      </c>
      <c r="AA103" s="2">
        <v>5</v>
      </c>
      <c r="AB103" s="2">
        <f t="shared" si="3"/>
        <v>9</v>
      </c>
      <c r="AC103" s="2" t="s">
        <v>181</v>
      </c>
      <c r="AD103" s="2">
        <v>2</v>
      </c>
      <c r="AE103" s="2">
        <v>11</v>
      </c>
      <c r="AF103" s="2">
        <v>0</v>
      </c>
      <c r="AG103" s="2">
        <v>0</v>
      </c>
      <c r="AH103" s="2">
        <v>1</v>
      </c>
      <c r="AI103" s="2">
        <v>1</v>
      </c>
      <c r="AJ103" s="2">
        <f t="shared" si="2"/>
        <v>1</v>
      </c>
      <c r="AK103" s="2">
        <v>1</v>
      </c>
      <c r="AL103" s="2">
        <v>1</v>
      </c>
    </row>
    <row r="104" spans="1:38" x14ac:dyDescent="0.25">
      <c r="A104" s="2" t="s">
        <v>35</v>
      </c>
      <c r="B104" s="2">
        <v>1995</v>
      </c>
      <c r="C104" s="2" t="s">
        <v>45</v>
      </c>
      <c r="D104" s="2" t="s">
        <v>286</v>
      </c>
      <c r="E104" s="2" t="s">
        <v>9</v>
      </c>
      <c r="F104" s="2" t="s">
        <v>202</v>
      </c>
      <c r="G104" s="2" t="s">
        <v>203</v>
      </c>
      <c r="H104" s="2" t="s">
        <v>78</v>
      </c>
      <c r="I104" s="2" t="s">
        <v>39</v>
      </c>
      <c r="J104" s="2" t="s">
        <v>12</v>
      </c>
      <c r="L104" s="2" t="s">
        <v>37</v>
      </c>
      <c r="M104" s="2" t="s">
        <v>285</v>
      </c>
      <c r="N104" s="2">
        <v>10</v>
      </c>
      <c r="O104" s="2" t="s">
        <v>23</v>
      </c>
      <c r="P104" s="2">
        <v>37</v>
      </c>
      <c r="S104" s="2" t="s">
        <v>22</v>
      </c>
      <c r="T104" s="2">
        <v>37</v>
      </c>
      <c r="U104" s="2" t="s">
        <v>86</v>
      </c>
      <c r="V104" s="2">
        <v>0</v>
      </c>
      <c r="W104" s="2" t="s">
        <v>41</v>
      </c>
      <c r="Z104" s="2">
        <v>45</v>
      </c>
      <c r="AA104" s="2">
        <v>5</v>
      </c>
      <c r="AB104" s="2">
        <f t="shared" si="3"/>
        <v>9</v>
      </c>
      <c r="AC104" s="2" t="s">
        <v>181</v>
      </c>
      <c r="AD104" s="2">
        <v>2</v>
      </c>
      <c r="AE104" s="2">
        <v>11</v>
      </c>
      <c r="AF104" s="2">
        <v>0.20339594213060153</v>
      </c>
      <c r="AG104" s="2">
        <v>0.20339594213060153</v>
      </c>
      <c r="AH104" s="2">
        <v>0.81781369227596512</v>
      </c>
      <c r="AI104" s="2">
        <v>0.81781369227596512</v>
      </c>
      <c r="AJ104" s="2">
        <f t="shared" si="2"/>
        <v>0.81781369227596512</v>
      </c>
      <c r="AK104" s="2">
        <v>0.7906975473308111</v>
      </c>
      <c r="AL104" s="2">
        <v>0.7906975473308111</v>
      </c>
    </row>
    <row r="105" spans="1:38" x14ac:dyDescent="0.25">
      <c r="A105" s="2" t="s">
        <v>35</v>
      </c>
      <c r="B105" s="2">
        <v>1995</v>
      </c>
      <c r="C105" s="2" t="s">
        <v>45</v>
      </c>
      <c r="D105" s="2" t="s">
        <v>286</v>
      </c>
      <c r="E105" s="2" t="s">
        <v>9</v>
      </c>
      <c r="F105" s="2" t="s">
        <v>202</v>
      </c>
      <c r="G105" s="2" t="s">
        <v>203</v>
      </c>
      <c r="H105" s="2" t="s">
        <v>78</v>
      </c>
      <c r="I105" s="2" t="s">
        <v>39</v>
      </c>
      <c r="J105" s="2" t="s">
        <v>12</v>
      </c>
      <c r="L105" s="2" t="s">
        <v>37</v>
      </c>
      <c r="M105" s="2" t="s">
        <v>285</v>
      </c>
      <c r="N105" s="2">
        <v>10</v>
      </c>
      <c r="O105" s="2" t="s">
        <v>23</v>
      </c>
      <c r="P105" s="2">
        <v>37</v>
      </c>
      <c r="S105" s="2" t="s">
        <v>22</v>
      </c>
      <c r="T105" s="2">
        <v>37</v>
      </c>
      <c r="U105" s="2" t="s">
        <v>86</v>
      </c>
      <c r="V105" s="2">
        <v>0</v>
      </c>
      <c r="W105" s="2" t="s">
        <v>41</v>
      </c>
      <c r="Z105" s="2">
        <v>45</v>
      </c>
      <c r="AA105" s="2">
        <v>5</v>
      </c>
      <c r="AB105" s="2">
        <f t="shared" si="3"/>
        <v>9</v>
      </c>
      <c r="AC105" s="2" t="s">
        <v>181</v>
      </c>
      <c r="AD105" s="2">
        <v>2</v>
      </c>
      <c r="AE105" s="2">
        <v>11</v>
      </c>
      <c r="AF105" s="2">
        <v>0.61017929181890196</v>
      </c>
      <c r="AG105" s="2">
        <v>0.61017929181890196</v>
      </c>
      <c r="AH105" s="2">
        <v>0.70850187366449191</v>
      </c>
      <c r="AI105" s="2">
        <v>0.70850187366449191</v>
      </c>
      <c r="AJ105" s="2">
        <f t="shared" si="2"/>
        <v>0.70850187366449191</v>
      </c>
      <c r="AK105" s="2">
        <v>0.66511603669518782</v>
      </c>
      <c r="AL105" s="2">
        <v>0.66511603669518782</v>
      </c>
    </row>
    <row r="106" spans="1:38" x14ac:dyDescent="0.25">
      <c r="A106" s="2" t="s">
        <v>35</v>
      </c>
      <c r="B106" s="2">
        <v>1995</v>
      </c>
      <c r="C106" s="2" t="s">
        <v>45</v>
      </c>
      <c r="D106" s="2" t="s">
        <v>286</v>
      </c>
      <c r="E106" s="2" t="s">
        <v>9</v>
      </c>
      <c r="F106" s="2" t="s">
        <v>202</v>
      </c>
      <c r="G106" s="2" t="s">
        <v>203</v>
      </c>
      <c r="H106" s="2" t="s">
        <v>78</v>
      </c>
      <c r="I106" s="2" t="s">
        <v>39</v>
      </c>
      <c r="J106" s="2" t="s">
        <v>12</v>
      </c>
      <c r="L106" s="2" t="s">
        <v>37</v>
      </c>
      <c r="M106" s="2" t="s">
        <v>285</v>
      </c>
      <c r="N106" s="2">
        <v>10</v>
      </c>
      <c r="O106" s="2" t="s">
        <v>23</v>
      </c>
      <c r="P106" s="2">
        <v>37</v>
      </c>
      <c r="S106" s="2" t="s">
        <v>22</v>
      </c>
      <c r="T106" s="2">
        <v>37</v>
      </c>
      <c r="U106" s="2" t="s">
        <v>86</v>
      </c>
      <c r="V106" s="2">
        <v>0</v>
      </c>
      <c r="W106" s="2" t="s">
        <v>41</v>
      </c>
      <c r="Z106" s="2">
        <v>45</v>
      </c>
      <c r="AA106" s="2">
        <v>5</v>
      </c>
      <c r="AB106" s="2">
        <f t="shared" si="3"/>
        <v>9</v>
      </c>
      <c r="AC106" s="2" t="s">
        <v>181</v>
      </c>
      <c r="AD106" s="2">
        <v>2</v>
      </c>
      <c r="AE106" s="2">
        <v>11</v>
      </c>
      <c r="AF106" s="2">
        <v>0.71186872831130188</v>
      </c>
      <c r="AG106" s="2">
        <v>0.71186872831130188</v>
      </c>
      <c r="AH106" s="2">
        <v>0.63562755443718377</v>
      </c>
      <c r="AI106" s="2">
        <v>0.63562755443718377</v>
      </c>
      <c r="AJ106" s="2">
        <f t="shared" si="2"/>
        <v>0.63562755443718377</v>
      </c>
      <c r="AK106" s="2">
        <v>0.58139528983216326</v>
      </c>
      <c r="AL106" s="2">
        <v>0.58139528983216326</v>
      </c>
    </row>
    <row r="107" spans="1:38" x14ac:dyDescent="0.25">
      <c r="A107" s="2" t="s">
        <v>35</v>
      </c>
      <c r="B107" s="2">
        <v>1995</v>
      </c>
      <c r="C107" s="2" t="s">
        <v>45</v>
      </c>
      <c r="D107" s="2" t="s">
        <v>286</v>
      </c>
      <c r="E107" s="2" t="s">
        <v>9</v>
      </c>
      <c r="F107" s="2" t="s">
        <v>202</v>
      </c>
      <c r="G107" s="2" t="s">
        <v>203</v>
      </c>
      <c r="H107" s="2" t="s">
        <v>78</v>
      </c>
      <c r="I107" s="2" t="s">
        <v>39</v>
      </c>
      <c r="J107" s="2" t="s">
        <v>12</v>
      </c>
      <c r="L107" s="2" t="s">
        <v>37</v>
      </c>
      <c r="M107" s="2" t="s">
        <v>285</v>
      </c>
      <c r="N107" s="2">
        <v>10</v>
      </c>
      <c r="O107" s="2" t="s">
        <v>23</v>
      </c>
      <c r="P107" s="2">
        <v>37</v>
      </c>
      <c r="S107" s="2" t="s">
        <v>22</v>
      </c>
      <c r="T107" s="2">
        <v>37</v>
      </c>
      <c r="U107" s="2" t="s">
        <v>86</v>
      </c>
      <c r="V107" s="2">
        <v>0</v>
      </c>
      <c r="W107" s="2" t="s">
        <v>41</v>
      </c>
      <c r="Z107" s="2">
        <v>45</v>
      </c>
      <c r="AA107" s="2">
        <v>5</v>
      </c>
      <c r="AB107" s="2">
        <f t="shared" si="3"/>
        <v>9</v>
      </c>
      <c r="AC107" s="2" t="s">
        <v>181</v>
      </c>
      <c r="AD107" s="2">
        <v>2</v>
      </c>
      <c r="AE107" s="2">
        <v>11</v>
      </c>
      <c r="AF107" s="2">
        <v>1.0169541069342998</v>
      </c>
      <c r="AG107" s="2">
        <v>1.0169541069342998</v>
      </c>
      <c r="AH107" s="2">
        <v>0.47368426417429244</v>
      </c>
      <c r="AI107" s="2">
        <v>0.47368426417429244</v>
      </c>
      <c r="AJ107" s="2">
        <f t="shared" si="2"/>
        <v>0.47368426417429244</v>
      </c>
      <c r="AK107" s="2">
        <v>0.39534877366540561</v>
      </c>
      <c r="AL107" s="2">
        <v>0.39534877366540561</v>
      </c>
    </row>
    <row r="108" spans="1:38" x14ac:dyDescent="0.25">
      <c r="A108" s="2" t="s">
        <v>35</v>
      </c>
      <c r="B108" s="2">
        <v>1995</v>
      </c>
      <c r="C108" s="2" t="s">
        <v>45</v>
      </c>
      <c r="D108" s="2" t="s">
        <v>286</v>
      </c>
      <c r="E108" s="2" t="s">
        <v>9</v>
      </c>
      <c r="F108" s="2" t="s">
        <v>202</v>
      </c>
      <c r="G108" s="2" t="s">
        <v>203</v>
      </c>
      <c r="H108" s="2" t="s">
        <v>78</v>
      </c>
      <c r="I108" s="2" t="s">
        <v>39</v>
      </c>
      <c r="J108" s="2" t="s">
        <v>12</v>
      </c>
      <c r="L108" s="2" t="s">
        <v>37</v>
      </c>
      <c r="M108" s="2" t="s">
        <v>285</v>
      </c>
      <c r="N108" s="2">
        <v>10</v>
      </c>
      <c r="O108" s="2" t="s">
        <v>23</v>
      </c>
      <c r="P108" s="2">
        <v>37</v>
      </c>
      <c r="S108" s="2" t="s">
        <v>22</v>
      </c>
      <c r="T108" s="2">
        <v>37</v>
      </c>
      <c r="U108" s="2" t="s">
        <v>86</v>
      </c>
      <c r="V108" s="2">
        <v>0</v>
      </c>
      <c r="W108" s="2" t="s">
        <v>41</v>
      </c>
      <c r="Z108" s="2">
        <v>45</v>
      </c>
      <c r="AA108" s="2">
        <v>5</v>
      </c>
      <c r="AB108" s="2">
        <f t="shared" si="3"/>
        <v>9</v>
      </c>
      <c r="AC108" s="2" t="s">
        <v>181</v>
      </c>
      <c r="AD108" s="2">
        <v>2</v>
      </c>
      <c r="AE108" s="2">
        <v>11</v>
      </c>
      <c r="AF108" s="2">
        <v>1.6271248641803027</v>
      </c>
      <c r="AG108" s="2">
        <v>1.6271248641803027</v>
      </c>
      <c r="AH108" s="2">
        <v>0.42914986359912943</v>
      </c>
      <c r="AI108" s="2">
        <v>0.42914986359912943</v>
      </c>
      <c r="AJ108" s="2">
        <f t="shared" si="2"/>
        <v>0.42914986359912943</v>
      </c>
      <c r="AK108" s="2">
        <v>0.34418598659881172</v>
      </c>
      <c r="AL108" s="2">
        <v>0.34418598659881172</v>
      </c>
    </row>
    <row r="109" spans="1:38" x14ac:dyDescent="0.25">
      <c r="A109" s="2" t="s">
        <v>35</v>
      </c>
      <c r="B109" s="2">
        <v>1995</v>
      </c>
      <c r="C109" s="2" t="s">
        <v>45</v>
      </c>
      <c r="D109" s="2" t="s">
        <v>286</v>
      </c>
      <c r="E109" s="2" t="s">
        <v>9</v>
      </c>
      <c r="F109" s="2" t="s">
        <v>202</v>
      </c>
      <c r="G109" s="2" t="s">
        <v>203</v>
      </c>
      <c r="H109" s="2" t="s">
        <v>78</v>
      </c>
      <c r="I109" s="2" t="s">
        <v>39</v>
      </c>
      <c r="J109" s="2" t="s">
        <v>12</v>
      </c>
      <c r="L109" s="2" t="s">
        <v>37</v>
      </c>
      <c r="M109" s="2" t="s">
        <v>285</v>
      </c>
      <c r="N109" s="2">
        <v>10</v>
      </c>
      <c r="O109" s="2" t="s">
        <v>23</v>
      </c>
      <c r="P109" s="2">
        <v>37</v>
      </c>
      <c r="S109" s="2" t="s">
        <v>22</v>
      </c>
      <c r="T109" s="2">
        <v>37</v>
      </c>
      <c r="U109" s="2" t="s">
        <v>86</v>
      </c>
      <c r="V109" s="2">
        <v>0</v>
      </c>
      <c r="W109" s="2" t="s">
        <v>41</v>
      </c>
      <c r="Z109" s="2">
        <v>45</v>
      </c>
      <c r="AA109" s="2">
        <v>5</v>
      </c>
      <c r="AB109" s="2">
        <f t="shared" si="3"/>
        <v>9</v>
      </c>
      <c r="AC109" s="2" t="s">
        <v>181</v>
      </c>
      <c r="AD109" s="2">
        <v>2</v>
      </c>
      <c r="AE109" s="2">
        <v>11</v>
      </c>
      <c r="AF109" s="2">
        <v>2.033899679295601</v>
      </c>
      <c r="AG109" s="2">
        <v>2.033899679295601</v>
      </c>
      <c r="AH109" s="2">
        <v>0.37246968652432949</v>
      </c>
      <c r="AI109" s="2">
        <v>0.37246968652432949</v>
      </c>
      <c r="AJ109" s="2">
        <f t="shared" si="2"/>
        <v>0.37246968652432949</v>
      </c>
      <c r="AK109" s="2">
        <v>0.27906967666486548</v>
      </c>
      <c r="AL109" s="2">
        <v>0.27906967666486548</v>
      </c>
    </row>
    <row r="110" spans="1:38" x14ac:dyDescent="0.25">
      <c r="A110" s="2" t="s">
        <v>35</v>
      </c>
      <c r="B110" s="2">
        <v>1995</v>
      </c>
      <c r="C110" s="2" t="s">
        <v>45</v>
      </c>
      <c r="D110" s="2" t="s">
        <v>286</v>
      </c>
      <c r="E110" s="2" t="s">
        <v>9</v>
      </c>
      <c r="F110" s="2" t="s">
        <v>202</v>
      </c>
      <c r="G110" s="2" t="s">
        <v>203</v>
      </c>
      <c r="H110" s="2" t="s">
        <v>78</v>
      </c>
      <c r="I110" s="2" t="s">
        <v>39</v>
      </c>
      <c r="J110" s="2" t="s">
        <v>12</v>
      </c>
      <c r="L110" s="2" t="s">
        <v>37</v>
      </c>
      <c r="M110" s="2" t="s">
        <v>285</v>
      </c>
      <c r="N110" s="2">
        <v>10</v>
      </c>
      <c r="O110" s="2" t="s">
        <v>23</v>
      </c>
      <c r="P110" s="2">
        <v>37</v>
      </c>
      <c r="S110" s="2" t="s">
        <v>22</v>
      </c>
      <c r="T110" s="2">
        <v>37</v>
      </c>
      <c r="U110" s="2" t="s">
        <v>86</v>
      </c>
      <c r="V110" s="2">
        <v>0</v>
      </c>
      <c r="W110" s="2" t="s">
        <v>41</v>
      </c>
      <c r="Z110" s="2">
        <v>45</v>
      </c>
      <c r="AA110" s="2">
        <v>5</v>
      </c>
      <c r="AB110" s="2">
        <f t="shared" si="3"/>
        <v>9</v>
      </c>
      <c r="AC110" s="2" t="s">
        <v>181</v>
      </c>
      <c r="AD110" s="2">
        <v>2</v>
      </c>
      <c r="AE110" s="2">
        <v>11</v>
      </c>
      <c r="AF110" s="2">
        <v>3.9661013875260025</v>
      </c>
      <c r="AG110" s="2">
        <v>3.9661013875260025</v>
      </c>
      <c r="AH110" s="2">
        <v>0.30364373294989161</v>
      </c>
      <c r="AI110" s="2">
        <v>0.30364373294989161</v>
      </c>
      <c r="AJ110" s="2">
        <f t="shared" si="2"/>
        <v>0.30364373294989161</v>
      </c>
      <c r="AK110" s="2">
        <v>0.19999984386356576</v>
      </c>
      <c r="AL110" s="2">
        <v>0.19999984386356576</v>
      </c>
    </row>
    <row r="111" spans="1:38" x14ac:dyDescent="0.25">
      <c r="A111" s="2" t="s">
        <v>35</v>
      </c>
      <c r="B111" s="2">
        <v>1995</v>
      </c>
      <c r="C111" s="2" t="s">
        <v>45</v>
      </c>
      <c r="D111" s="2" t="s">
        <v>286</v>
      </c>
      <c r="E111" s="2" t="s">
        <v>9</v>
      </c>
      <c r="F111" s="2" t="s">
        <v>202</v>
      </c>
      <c r="G111" s="2" t="s">
        <v>203</v>
      </c>
      <c r="H111" s="2" t="s">
        <v>78</v>
      </c>
      <c r="I111" s="2" t="s">
        <v>39</v>
      </c>
      <c r="J111" s="2" t="s">
        <v>12</v>
      </c>
      <c r="L111" s="2" t="s">
        <v>37</v>
      </c>
      <c r="M111" s="2" t="s">
        <v>285</v>
      </c>
      <c r="N111" s="2">
        <v>10</v>
      </c>
      <c r="O111" s="2" t="s">
        <v>23</v>
      </c>
      <c r="P111" s="2">
        <v>37</v>
      </c>
      <c r="S111" s="2" t="s">
        <v>22</v>
      </c>
      <c r="T111" s="2">
        <v>37</v>
      </c>
      <c r="U111" s="2" t="s">
        <v>86</v>
      </c>
      <c r="V111" s="2">
        <v>0</v>
      </c>
      <c r="W111" s="2" t="s">
        <v>41</v>
      </c>
      <c r="Z111" s="2">
        <v>45</v>
      </c>
      <c r="AA111" s="2">
        <v>5</v>
      </c>
      <c r="AB111" s="2">
        <f t="shared" si="3"/>
        <v>9</v>
      </c>
      <c r="AC111" s="2" t="s">
        <v>181</v>
      </c>
      <c r="AD111" s="2">
        <v>2</v>
      </c>
      <c r="AE111" s="2">
        <v>11</v>
      </c>
      <c r="AF111" s="2">
        <v>6.0000010668216035</v>
      </c>
      <c r="AG111" s="2">
        <v>6.0000010668216035</v>
      </c>
      <c r="AH111" s="2">
        <v>0.25506096672185746</v>
      </c>
      <c r="AI111" s="2">
        <v>0.25506096672185746</v>
      </c>
      <c r="AJ111" s="2">
        <f t="shared" si="2"/>
        <v>0.25506096672185746</v>
      </c>
      <c r="AK111" s="2">
        <v>0.14418614273524594</v>
      </c>
      <c r="AL111" s="2">
        <v>0.14418614273524594</v>
      </c>
    </row>
    <row r="112" spans="1:38" x14ac:dyDescent="0.25">
      <c r="A112" s="2" t="s">
        <v>35</v>
      </c>
      <c r="B112" s="2">
        <v>1995</v>
      </c>
      <c r="C112" s="2" t="s">
        <v>45</v>
      </c>
      <c r="D112" s="2" t="s">
        <v>286</v>
      </c>
      <c r="E112" s="2" t="s">
        <v>9</v>
      </c>
      <c r="F112" s="2" t="s">
        <v>202</v>
      </c>
      <c r="G112" s="2" t="s">
        <v>203</v>
      </c>
      <c r="H112" s="2" t="s">
        <v>78</v>
      </c>
      <c r="I112" s="2" t="s">
        <v>39</v>
      </c>
      <c r="J112" s="2" t="s">
        <v>12</v>
      </c>
      <c r="L112" s="2" t="s">
        <v>37</v>
      </c>
      <c r="M112" s="2" t="s">
        <v>285</v>
      </c>
      <c r="N112" s="2">
        <v>10</v>
      </c>
      <c r="O112" s="2" t="s">
        <v>23</v>
      </c>
      <c r="P112" s="2">
        <v>37</v>
      </c>
      <c r="S112" s="2" t="s">
        <v>22</v>
      </c>
      <c r="T112" s="2">
        <v>37</v>
      </c>
      <c r="U112" s="2" t="s">
        <v>86</v>
      </c>
      <c r="V112" s="2">
        <v>0</v>
      </c>
      <c r="W112" s="2" t="s">
        <v>41</v>
      </c>
      <c r="Z112" s="2">
        <v>45</v>
      </c>
      <c r="AA112" s="2">
        <v>5</v>
      </c>
      <c r="AB112" s="2">
        <f t="shared" si="3"/>
        <v>9</v>
      </c>
      <c r="AC112" s="2" t="s">
        <v>181</v>
      </c>
      <c r="AD112" s="2">
        <v>2</v>
      </c>
      <c r="AE112" s="2">
        <v>11</v>
      </c>
      <c r="AF112" s="2">
        <v>8.033900746117304</v>
      </c>
      <c r="AG112" s="2">
        <v>8.033900746117304</v>
      </c>
      <c r="AH112" s="2">
        <v>0.13360354149600251</v>
      </c>
      <c r="AI112" s="2">
        <v>0.13360354149600251</v>
      </c>
      <c r="AJ112" s="2">
        <f t="shared" si="2"/>
        <v>0.13360354149600251</v>
      </c>
      <c r="AK112" s="2">
        <v>4.6513044028131867E-3</v>
      </c>
      <c r="AL112" s="2">
        <v>4.6513044028131867E-3</v>
      </c>
    </row>
    <row r="113" spans="1:38" x14ac:dyDescent="0.25">
      <c r="A113" s="2" t="s">
        <v>35</v>
      </c>
      <c r="B113" s="2">
        <v>1995</v>
      </c>
      <c r="C113" s="2" t="s">
        <v>45</v>
      </c>
      <c r="D113" s="2" t="s">
        <v>286</v>
      </c>
      <c r="E113" s="2" t="s">
        <v>9</v>
      </c>
      <c r="F113" s="2" t="s">
        <v>202</v>
      </c>
      <c r="G113" s="2" t="s">
        <v>203</v>
      </c>
      <c r="H113" s="2" t="s">
        <v>78</v>
      </c>
      <c r="I113" s="2" t="s">
        <v>39</v>
      </c>
      <c r="J113" s="2" t="s">
        <v>12</v>
      </c>
      <c r="L113" s="2" t="s">
        <v>37</v>
      </c>
      <c r="M113" s="2" t="s">
        <v>285</v>
      </c>
      <c r="N113" s="2">
        <v>10</v>
      </c>
      <c r="O113" s="2" t="s">
        <v>23</v>
      </c>
      <c r="P113" s="2">
        <v>37</v>
      </c>
      <c r="S113" s="2" t="s">
        <v>22</v>
      </c>
      <c r="T113" s="2">
        <v>37</v>
      </c>
      <c r="U113" s="2" t="s">
        <v>86</v>
      </c>
      <c r="V113" s="2">
        <v>0</v>
      </c>
      <c r="W113" s="2" t="s">
        <v>41</v>
      </c>
      <c r="Z113" s="2">
        <v>45</v>
      </c>
      <c r="AA113" s="2">
        <v>5</v>
      </c>
      <c r="AB113" s="2">
        <f t="shared" si="3"/>
        <v>9</v>
      </c>
      <c r="AC113" s="2" t="s">
        <v>181</v>
      </c>
      <c r="AD113" s="2">
        <v>2</v>
      </c>
      <c r="AE113" s="2">
        <v>11</v>
      </c>
      <c r="AF113" s="2">
        <v>24.101685169205901</v>
      </c>
      <c r="AG113" s="2">
        <v>24.101685169205901</v>
      </c>
      <c r="AH113" s="2">
        <v>0.12955483607261964</v>
      </c>
      <c r="AI113" s="2">
        <v>0.12955483607261964</v>
      </c>
      <c r="AJ113" s="2">
        <f t="shared" si="2"/>
        <v>0.12955483607261964</v>
      </c>
      <c r="AK113" s="2">
        <v>0</v>
      </c>
      <c r="AL113" s="2">
        <v>0</v>
      </c>
    </row>
    <row r="114" spans="1:38" x14ac:dyDescent="0.25">
      <c r="A114" s="2" t="s">
        <v>35</v>
      </c>
      <c r="B114" s="2">
        <v>1995</v>
      </c>
      <c r="C114" s="2" t="s">
        <v>46</v>
      </c>
      <c r="D114" s="2" t="s">
        <v>286</v>
      </c>
      <c r="E114" s="2" t="s">
        <v>9</v>
      </c>
      <c r="F114" s="2" t="s">
        <v>202</v>
      </c>
      <c r="G114" s="2" t="s">
        <v>204</v>
      </c>
      <c r="H114" s="2" t="s">
        <v>78</v>
      </c>
      <c r="I114" s="2" t="s">
        <v>39</v>
      </c>
      <c r="J114" s="2" t="s">
        <v>12</v>
      </c>
      <c r="L114" s="2" t="s">
        <v>37</v>
      </c>
      <c r="M114" s="2" t="s">
        <v>285</v>
      </c>
      <c r="N114" s="2">
        <v>10</v>
      </c>
      <c r="O114" s="2" t="s">
        <v>23</v>
      </c>
      <c r="P114" s="2">
        <v>37</v>
      </c>
      <c r="S114" s="2" t="s">
        <v>22</v>
      </c>
      <c r="T114" s="2">
        <v>37</v>
      </c>
      <c r="U114" s="2" t="s">
        <v>86</v>
      </c>
      <c r="V114" s="2">
        <v>0</v>
      </c>
      <c r="W114" s="2" t="s">
        <v>41</v>
      </c>
      <c r="Z114" s="2">
        <v>45</v>
      </c>
      <c r="AA114" s="2">
        <v>5</v>
      </c>
      <c r="AB114" s="2">
        <f t="shared" si="3"/>
        <v>9</v>
      </c>
      <c r="AC114" s="2" t="s">
        <v>181</v>
      </c>
      <c r="AD114" s="2">
        <v>2</v>
      </c>
      <c r="AE114" s="2">
        <v>12</v>
      </c>
      <c r="AF114" s="2">
        <v>0</v>
      </c>
      <c r="AG114" s="2">
        <v>0</v>
      </c>
      <c r="AH114" s="2">
        <v>1</v>
      </c>
      <c r="AI114" s="2">
        <v>1</v>
      </c>
      <c r="AJ114" s="2">
        <f t="shared" si="2"/>
        <v>1</v>
      </c>
      <c r="AK114" s="2">
        <v>1</v>
      </c>
      <c r="AL114" s="2">
        <v>1</v>
      </c>
    </row>
    <row r="115" spans="1:38" x14ac:dyDescent="0.25">
      <c r="A115" s="2" t="s">
        <v>35</v>
      </c>
      <c r="B115" s="2">
        <v>1995</v>
      </c>
      <c r="C115" s="2" t="s">
        <v>46</v>
      </c>
      <c r="D115" s="2" t="s">
        <v>286</v>
      </c>
      <c r="E115" s="2" t="s">
        <v>9</v>
      </c>
      <c r="F115" s="2" t="s">
        <v>202</v>
      </c>
      <c r="G115" s="2" t="s">
        <v>204</v>
      </c>
      <c r="H115" s="2" t="s">
        <v>78</v>
      </c>
      <c r="I115" s="2" t="s">
        <v>39</v>
      </c>
      <c r="J115" s="2" t="s">
        <v>12</v>
      </c>
      <c r="L115" s="2" t="s">
        <v>37</v>
      </c>
      <c r="M115" s="2" t="s">
        <v>285</v>
      </c>
      <c r="N115" s="2">
        <v>10</v>
      </c>
      <c r="O115" s="2" t="s">
        <v>23</v>
      </c>
      <c r="P115" s="2">
        <v>37</v>
      </c>
      <c r="S115" s="2" t="s">
        <v>22</v>
      </c>
      <c r="T115" s="2">
        <v>37</v>
      </c>
      <c r="U115" s="2" t="s">
        <v>86</v>
      </c>
      <c r="V115" s="2">
        <v>0</v>
      </c>
      <c r="W115" s="2" t="s">
        <v>41</v>
      </c>
      <c r="Z115" s="2">
        <v>45</v>
      </c>
      <c r="AA115" s="2">
        <v>5</v>
      </c>
      <c r="AB115" s="2">
        <f t="shared" si="3"/>
        <v>9</v>
      </c>
      <c r="AC115" s="2" t="s">
        <v>181</v>
      </c>
      <c r="AD115" s="2">
        <v>2</v>
      </c>
      <c r="AE115" s="2">
        <v>12</v>
      </c>
      <c r="AF115" s="5">
        <v>0.10168943649239992</v>
      </c>
      <c r="AG115" s="5">
        <v>0.10168943649239992</v>
      </c>
      <c r="AH115" s="5">
        <v>0.85020214646623693</v>
      </c>
      <c r="AI115" s="5">
        <v>0.85020214646623693</v>
      </c>
      <c r="AJ115" s="2">
        <f t="shared" si="2"/>
        <v>0.85020214646623693</v>
      </c>
      <c r="AK115" s="5">
        <v>0.80927798258721295</v>
      </c>
      <c r="AL115" s="5">
        <v>0.80927798258721295</v>
      </c>
    </row>
    <row r="116" spans="1:38" x14ac:dyDescent="0.25">
      <c r="A116" s="2" t="s">
        <v>35</v>
      </c>
      <c r="B116" s="2">
        <v>1995</v>
      </c>
      <c r="C116" s="2" t="s">
        <v>46</v>
      </c>
      <c r="D116" s="2" t="s">
        <v>286</v>
      </c>
      <c r="E116" s="2" t="s">
        <v>9</v>
      </c>
      <c r="F116" s="2" t="s">
        <v>202</v>
      </c>
      <c r="G116" s="2" t="s">
        <v>204</v>
      </c>
      <c r="H116" s="2" t="s">
        <v>78</v>
      </c>
      <c r="I116" s="2" t="s">
        <v>39</v>
      </c>
      <c r="J116" s="2" t="s">
        <v>12</v>
      </c>
      <c r="L116" s="2" t="s">
        <v>37</v>
      </c>
      <c r="M116" s="2" t="s">
        <v>285</v>
      </c>
      <c r="N116" s="2">
        <v>10</v>
      </c>
      <c r="O116" s="2" t="s">
        <v>23</v>
      </c>
      <c r="P116" s="2">
        <v>37</v>
      </c>
      <c r="S116" s="2" t="s">
        <v>22</v>
      </c>
      <c r="T116" s="2">
        <v>37</v>
      </c>
      <c r="U116" s="2" t="s">
        <v>86</v>
      </c>
      <c r="V116" s="2">
        <v>0</v>
      </c>
      <c r="W116" s="2" t="s">
        <v>41</v>
      </c>
      <c r="Z116" s="2">
        <v>45</v>
      </c>
      <c r="AA116" s="2">
        <v>5</v>
      </c>
      <c r="AB116" s="2">
        <f t="shared" si="3"/>
        <v>9</v>
      </c>
      <c r="AC116" s="2" t="s">
        <v>181</v>
      </c>
      <c r="AD116" s="2">
        <v>2</v>
      </c>
      <c r="AE116" s="2">
        <v>12</v>
      </c>
      <c r="AF116" s="5">
        <v>0.30508537862299789</v>
      </c>
      <c r="AG116" s="5">
        <v>0.30508537862299789</v>
      </c>
      <c r="AH116" s="5">
        <v>0.68421049055047523</v>
      </c>
      <c r="AI116" s="5">
        <v>0.68421049055047523</v>
      </c>
      <c r="AJ116" s="2">
        <f t="shared" si="2"/>
        <v>0.68421049055047523</v>
      </c>
      <c r="AK116" s="5">
        <v>0.59793808189359066</v>
      </c>
      <c r="AL116" s="5">
        <v>0.59793808189359066</v>
      </c>
    </row>
    <row r="117" spans="1:38" x14ac:dyDescent="0.25">
      <c r="A117" s="2" t="s">
        <v>35</v>
      </c>
      <c r="B117" s="2">
        <v>1995</v>
      </c>
      <c r="C117" s="2" t="s">
        <v>46</v>
      </c>
      <c r="D117" s="2" t="s">
        <v>286</v>
      </c>
      <c r="E117" s="2" t="s">
        <v>9</v>
      </c>
      <c r="F117" s="2" t="s">
        <v>202</v>
      </c>
      <c r="G117" s="2" t="s">
        <v>204</v>
      </c>
      <c r="H117" s="2" t="s">
        <v>78</v>
      </c>
      <c r="I117" s="2" t="s">
        <v>39</v>
      </c>
      <c r="J117" s="2" t="s">
        <v>12</v>
      </c>
      <c r="L117" s="2" t="s">
        <v>37</v>
      </c>
      <c r="M117" s="2" t="s">
        <v>285</v>
      </c>
      <c r="N117" s="2">
        <v>10</v>
      </c>
      <c r="O117" s="2" t="s">
        <v>23</v>
      </c>
      <c r="P117" s="2">
        <v>37</v>
      </c>
      <c r="S117" s="2" t="s">
        <v>22</v>
      </c>
      <c r="T117" s="2">
        <v>37</v>
      </c>
      <c r="U117" s="2" t="s">
        <v>86</v>
      </c>
      <c r="V117" s="2">
        <v>0</v>
      </c>
      <c r="W117" s="2" t="s">
        <v>41</v>
      </c>
      <c r="Z117" s="2">
        <v>45</v>
      </c>
      <c r="AA117" s="2">
        <v>5</v>
      </c>
      <c r="AB117" s="2">
        <f t="shared" si="3"/>
        <v>9</v>
      </c>
      <c r="AC117" s="2" t="s">
        <v>181</v>
      </c>
      <c r="AD117" s="2">
        <v>2</v>
      </c>
      <c r="AE117" s="2">
        <v>12</v>
      </c>
      <c r="AF117" s="5">
        <v>0.61017075724599579</v>
      </c>
      <c r="AG117" s="5">
        <v>0.61017075724599579</v>
      </c>
      <c r="AH117" s="5">
        <v>0.56680143097749158</v>
      </c>
      <c r="AI117" s="5">
        <v>0.56680143097749158</v>
      </c>
      <c r="AJ117" s="2">
        <f t="shared" si="2"/>
        <v>0.56680143097749158</v>
      </c>
      <c r="AK117" s="5">
        <v>0.4484533451229768</v>
      </c>
      <c r="AL117" s="5">
        <v>0.4484533451229768</v>
      </c>
    </row>
    <row r="118" spans="1:38" x14ac:dyDescent="0.25">
      <c r="A118" s="2" t="s">
        <v>35</v>
      </c>
      <c r="B118" s="2">
        <v>1995</v>
      </c>
      <c r="C118" s="2" t="s">
        <v>46</v>
      </c>
      <c r="D118" s="2" t="s">
        <v>286</v>
      </c>
      <c r="E118" s="2" t="s">
        <v>9</v>
      </c>
      <c r="F118" s="2" t="s">
        <v>202</v>
      </c>
      <c r="G118" s="2" t="s">
        <v>204</v>
      </c>
      <c r="H118" s="2" t="s">
        <v>78</v>
      </c>
      <c r="I118" s="2" t="s">
        <v>39</v>
      </c>
      <c r="J118" s="2" t="s">
        <v>12</v>
      </c>
      <c r="L118" s="2" t="s">
        <v>37</v>
      </c>
      <c r="M118" s="2" t="s">
        <v>285</v>
      </c>
      <c r="N118" s="2">
        <v>10</v>
      </c>
      <c r="O118" s="2" t="s">
        <v>23</v>
      </c>
      <c r="P118" s="2">
        <v>37</v>
      </c>
      <c r="S118" s="2" t="s">
        <v>22</v>
      </c>
      <c r="T118" s="2">
        <v>37</v>
      </c>
      <c r="U118" s="2" t="s">
        <v>86</v>
      </c>
      <c r="V118" s="2">
        <v>0</v>
      </c>
      <c r="W118" s="2" t="s">
        <v>41</v>
      </c>
      <c r="Z118" s="2">
        <v>45</v>
      </c>
      <c r="AA118" s="2">
        <v>5</v>
      </c>
      <c r="AB118" s="2">
        <f t="shared" si="3"/>
        <v>9</v>
      </c>
      <c r="AC118" s="2" t="s">
        <v>181</v>
      </c>
      <c r="AD118" s="2">
        <v>2</v>
      </c>
      <c r="AE118" s="2">
        <v>12</v>
      </c>
      <c r="AF118" s="5">
        <v>0.8135581648037018</v>
      </c>
      <c r="AG118" s="5">
        <v>0.8135581648037018</v>
      </c>
      <c r="AH118" s="5">
        <v>0.41295572144662124</v>
      </c>
      <c r="AI118" s="5">
        <v>0.41295572144662124</v>
      </c>
      <c r="AJ118" s="2">
        <f t="shared" si="2"/>
        <v>0.41295572144662124</v>
      </c>
      <c r="AK118" s="5">
        <v>0.25257761393023398</v>
      </c>
      <c r="AL118" s="5">
        <v>0.25257761393023398</v>
      </c>
    </row>
    <row r="119" spans="1:38" x14ac:dyDescent="0.25">
      <c r="A119" s="2" t="s">
        <v>35</v>
      </c>
      <c r="B119" s="2">
        <v>1995</v>
      </c>
      <c r="C119" s="2" t="s">
        <v>46</v>
      </c>
      <c r="D119" s="2" t="s">
        <v>286</v>
      </c>
      <c r="E119" s="2" t="s">
        <v>9</v>
      </c>
      <c r="F119" s="2" t="s">
        <v>202</v>
      </c>
      <c r="G119" s="2" t="s">
        <v>204</v>
      </c>
      <c r="H119" s="2" t="s">
        <v>78</v>
      </c>
      <c r="I119" s="2" t="s">
        <v>39</v>
      </c>
      <c r="J119" s="2" t="s">
        <v>12</v>
      </c>
      <c r="L119" s="2" t="s">
        <v>37</v>
      </c>
      <c r="M119" s="2" t="s">
        <v>285</v>
      </c>
      <c r="N119" s="2">
        <v>10</v>
      </c>
      <c r="O119" s="2" t="s">
        <v>23</v>
      </c>
      <c r="P119" s="2">
        <v>37</v>
      </c>
      <c r="S119" s="2" t="s">
        <v>22</v>
      </c>
      <c r="T119" s="2">
        <v>37</v>
      </c>
      <c r="U119" s="2" t="s">
        <v>86</v>
      </c>
      <c r="V119" s="2">
        <v>0</v>
      </c>
      <c r="W119" s="2" t="s">
        <v>41</v>
      </c>
      <c r="Z119" s="2">
        <v>45</v>
      </c>
      <c r="AA119" s="2">
        <v>5</v>
      </c>
      <c r="AB119" s="2">
        <f t="shared" si="3"/>
        <v>9</v>
      </c>
      <c r="AC119" s="2" t="s">
        <v>181</v>
      </c>
      <c r="AD119" s="2">
        <v>2</v>
      </c>
      <c r="AE119" s="2">
        <v>12</v>
      </c>
      <c r="AF119" s="5">
        <v>0.91525613586900079</v>
      </c>
      <c r="AG119" s="5">
        <v>0.91525613586900079</v>
      </c>
      <c r="AH119" s="5">
        <v>0.30769243837327453</v>
      </c>
      <c r="AI119" s="5">
        <v>0.30769243837327453</v>
      </c>
      <c r="AJ119" s="2">
        <f t="shared" si="2"/>
        <v>0.30769243837327453</v>
      </c>
      <c r="AK119" s="5">
        <v>0.11855683036328515</v>
      </c>
      <c r="AL119" s="5">
        <v>0.11855683036328515</v>
      </c>
    </row>
    <row r="120" spans="1:38" x14ac:dyDescent="0.25">
      <c r="A120" s="2" t="s">
        <v>35</v>
      </c>
      <c r="B120" s="2">
        <v>1995</v>
      </c>
      <c r="C120" s="2" t="s">
        <v>46</v>
      </c>
      <c r="D120" s="2" t="s">
        <v>286</v>
      </c>
      <c r="E120" s="2" t="s">
        <v>9</v>
      </c>
      <c r="F120" s="2" t="s">
        <v>202</v>
      </c>
      <c r="G120" s="2" t="s">
        <v>204</v>
      </c>
      <c r="H120" s="2" t="s">
        <v>78</v>
      </c>
      <c r="I120" s="2" t="s">
        <v>39</v>
      </c>
      <c r="J120" s="2" t="s">
        <v>12</v>
      </c>
      <c r="L120" s="2" t="s">
        <v>37</v>
      </c>
      <c r="M120" s="2" t="s">
        <v>285</v>
      </c>
      <c r="N120" s="2">
        <v>10</v>
      </c>
      <c r="O120" s="2" t="s">
        <v>23</v>
      </c>
      <c r="P120" s="2">
        <v>37</v>
      </c>
      <c r="S120" s="2" t="s">
        <v>22</v>
      </c>
      <c r="T120" s="2">
        <v>37</v>
      </c>
      <c r="U120" s="2" t="s">
        <v>86</v>
      </c>
      <c r="V120" s="2">
        <v>0</v>
      </c>
      <c r="W120" s="2" t="s">
        <v>41</v>
      </c>
      <c r="Z120" s="2">
        <v>45</v>
      </c>
      <c r="AA120" s="2">
        <v>5</v>
      </c>
      <c r="AB120" s="2">
        <f t="shared" si="3"/>
        <v>9</v>
      </c>
      <c r="AC120" s="2" t="s">
        <v>181</v>
      </c>
      <c r="AD120" s="2">
        <v>2</v>
      </c>
      <c r="AE120" s="2">
        <v>12</v>
      </c>
      <c r="AF120" s="5">
        <v>1.5254183585420975</v>
      </c>
      <c r="AG120" s="5">
        <v>1.5254183585420975</v>
      </c>
      <c r="AH120" s="5">
        <v>0.2793525197211304</v>
      </c>
      <c r="AI120" s="5">
        <v>0.2793525197211304</v>
      </c>
      <c r="AJ120" s="2">
        <f t="shared" ref="AJ120:AJ125" si="4">AH120</f>
        <v>0.2793525197211304</v>
      </c>
      <c r="AK120" s="5">
        <v>8.247456128435636E-2</v>
      </c>
      <c r="AL120" s="5">
        <v>8.247456128435636E-2</v>
      </c>
    </row>
    <row r="121" spans="1:38" x14ac:dyDescent="0.25">
      <c r="A121" s="2" t="s">
        <v>35</v>
      </c>
      <c r="B121" s="2">
        <v>1995</v>
      </c>
      <c r="C121" s="2" t="s">
        <v>46</v>
      </c>
      <c r="D121" s="2" t="s">
        <v>286</v>
      </c>
      <c r="E121" s="2" t="s">
        <v>9</v>
      </c>
      <c r="F121" s="2" t="s">
        <v>202</v>
      </c>
      <c r="G121" s="2" t="s">
        <v>204</v>
      </c>
      <c r="H121" s="2" t="s">
        <v>78</v>
      </c>
      <c r="I121" s="2" t="s">
        <v>39</v>
      </c>
      <c r="J121" s="2" t="s">
        <v>12</v>
      </c>
      <c r="L121" s="2" t="s">
        <v>37</v>
      </c>
      <c r="M121" s="2" t="s">
        <v>285</v>
      </c>
      <c r="N121" s="2">
        <v>10</v>
      </c>
      <c r="O121" s="2" t="s">
        <v>23</v>
      </c>
      <c r="P121" s="2">
        <v>37</v>
      </c>
      <c r="S121" s="2" t="s">
        <v>22</v>
      </c>
      <c r="T121" s="2">
        <v>37</v>
      </c>
      <c r="U121" s="2" t="s">
        <v>86</v>
      </c>
      <c r="V121" s="2">
        <v>0</v>
      </c>
      <c r="W121" s="2" t="s">
        <v>41</v>
      </c>
      <c r="Z121" s="2">
        <v>45</v>
      </c>
      <c r="AA121" s="2">
        <v>5</v>
      </c>
      <c r="AB121" s="2">
        <f t="shared" si="3"/>
        <v>9</v>
      </c>
      <c r="AC121" s="2" t="s">
        <v>181</v>
      </c>
      <c r="AD121" s="2">
        <v>2</v>
      </c>
      <c r="AE121" s="2">
        <v>12</v>
      </c>
      <c r="AF121" s="5">
        <v>2.3389850579186984</v>
      </c>
      <c r="AG121" s="5">
        <v>2.3389850579186984</v>
      </c>
      <c r="AH121" s="5">
        <v>0.2672067432214934</v>
      </c>
      <c r="AI121" s="5">
        <v>0.2672067432214934</v>
      </c>
      <c r="AJ121" s="2">
        <f t="shared" si="4"/>
        <v>0.2672067432214934</v>
      </c>
      <c r="AK121" s="5">
        <v>6.7010608080691286E-2</v>
      </c>
      <c r="AL121" s="5">
        <v>6.7010608080691286E-2</v>
      </c>
    </row>
    <row r="122" spans="1:38" x14ac:dyDescent="0.25">
      <c r="A122" s="2" t="s">
        <v>35</v>
      </c>
      <c r="B122" s="2">
        <v>1995</v>
      </c>
      <c r="C122" s="2" t="s">
        <v>46</v>
      </c>
      <c r="D122" s="2" t="s">
        <v>286</v>
      </c>
      <c r="E122" s="2" t="s">
        <v>9</v>
      </c>
      <c r="F122" s="2" t="s">
        <v>202</v>
      </c>
      <c r="G122" s="2" t="s">
        <v>204</v>
      </c>
      <c r="H122" s="2" t="s">
        <v>78</v>
      </c>
      <c r="I122" s="2" t="s">
        <v>39</v>
      </c>
      <c r="J122" s="2" t="s">
        <v>12</v>
      </c>
      <c r="L122" s="2" t="s">
        <v>37</v>
      </c>
      <c r="M122" s="2" t="s">
        <v>285</v>
      </c>
      <c r="N122" s="2">
        <v>10</v>
      </c>
      <c r="O122" s="2" t="s">
        <v>23</v>
      </c>
      <c r="P122" s="2">
        <v>37</v>
      </c>
      <c r="S122" s="2" t="s">
        <v>22</v>
      </c>
      <c r="T122" s="2">
        <v>37</v>
      </c>
      <c r="U122" s="2" t="s">
        <v>86</v>
      </c>
      <c r="V122" s="2">
        <v>0</v>
      </c>
      <c r="W122" s="2" t="s">
        <v>41</v>
      </c>
      <c r="Z122" s="2">
        <v>45</v>
      </c>
      <c r="AA122" s="2">
        <v>5</v>
      </c>
      <c r="AB122" s="2">
        <f t="shared" si="3"/>
        <v>9</v>
      </c>
      <c r="AC122" s="2" t="s">
        <v>181</v>
      </c>
      <c r="AD122" s="2">
        <v>2</v>
      </c>
      <c r="AE122" s="2">
        <v>12</v>
      </c>
      <c r="AF122" s="5">
        <v>4.0677908240183953</v>
      </c>
      <c r="AG122" s="5">
        <v>4.0677908240183953</v>
      </c>
      <c r="AH122" s="5">
        <v>0.25910933237472772</v>
      </c>
      <c r="AI122" s="5">
        <v>0.25910933237472772</v>
      </c>
      <c r="AJ122" s="2">
        <f t="shared" si="4"/>
        <v>0.25910933237472772</v>
      </c>
      <c r="AK122" s="5">
        <v>5.6701017548626338E-2</v>
      </c>
      <c r="AL122" s="5">
        <v>5.6701017548626338E-2</v>
      </c>
    </row>
    <row r="123" spans="1:38" x14ac:dyDescent="0.25">
      <c r="A123" s="2" t="s">
        <v>35</v>
      </c>
      <c r="B123" s="2">
        <v>1995</v>
      </c>
      <c r="C123" s="2" t="s">
        <v>46</v>
      </c>
      <c r="D123" s="2" t="s">
        <v>286</v>
      </c>
      <c r="E123" s="2" t="s">
        <v>9</v>
      </c>
      <c r="F123" s="2" t="s">
        <v>202</v>
      </c>
      <c r="G123" s="2" t="s">
        <v>204</v>
      </c>
      <c r="H123" s="2" t="s">
        <v>78</v>
      </c>
      <c r="I123" s="2" t="s">
        <v>39</v>
      </c>
      <c r="J123" s="2" t="s">
        <v>12</v>
      </c>
      <c r="L123" s="2" t="s">
        <v>37</v>
      </c>
      <c r="M123" s="2" t="s">
        <v>285</v>
      </c>
      <c r="N123" s="2">
        <v>10</v>
      </c>
      <c r="O123" s="2" t="s">
        <v>23</v>
      </c>
      <c r="P123" s="2">
        <v>37</v>
      </c>
      <c r="S123" s="2" t="s">
        <v>22</v>
      </c>
      <c r="T123" s="2">
        <v>37</v>
      </c>
      <c r="U123" s="2" t="s">
        <v>86</v>
      </c>
      <c r="V123" s="2">
        <v>0</v>
      </c>
      <c r="W123" s="2" t="s">
        <v>41</v>
      </c>
      <c r="Z123" s="2">
        <v>45</v>
      </c>
      <c r="AA123" s="2">
        <v>5</v>
      </c>
      <c r="AB123" s="2">
        <f t="shared" si="3"/>
        <v>9</v>
      </c>
      <c r="AC123" s="2" t="s">
        <v>181</v>
      </c>
      <c r="AD123" s="2">
        <v>2</v>
      </c>
      <c r="AE123" s="2">
        <v>12</v>
      </c>
      <c r="AF123" s="5">
        <v>6.1016905033139963</v>
      </c>
      <c r="AG123" s="5">
        <v>6.1016905033139963</v>
      </c>
      <c r="AH123" s="5">
        <v>0.25101226129847359</v>
      </c>
      <c r="AI123" s="5">
        <v>0.25101226129847359</v>
      </c>
      <c r="AJ123" s="2">
        <f t="shared" si="4"/>
        <v>0.25101226129847359</v>
      </c>
      <c r="AK123" s="5">
        <v>4.6391859610993777E-2</v>
      </c>
      <c r="AL123" s="5">
        <v>4.6391859610993777E-2</v>
      </c>
    </row>
    <row r="124" spans="1:38" x14ac:dyDescent="0.25">
      <c r="A124" s="2" t="s">
        <v>35</v>
      </c>
      <c r="B124" s="2">
        <v>1995</v>
      </c>
      <c r="C124" s="2" t="s">
        <v>46</v>
      </c>
      <c r="D124" s="2" t="s">
        <v>286</v>
      </c>
      <c r="E124" s="2" t="s">
        <v>9</v>
      </c>
      <c r="F124" s="2" t="s">
        <v>202</v>
      </c>
      <c r="G124" s="2" t="s">
        <v>204</v>
      </c>
      <c r="H124" s="2" t="s">
        <v>78</v>
      </c>
      <c r="I124" s="2" t="s">
        <v>39</v>
      </c>
      <c r="J124" s="2" t="s">
        <v>12</v>
      </c>
      <c r="L124" s="2" t="s">
        <v>37</v>
      </c>
      <c r="M124" s="2" t="s">
        <v>285</v>
      </c>
      <c r="N124" s="2">
        <v>10</v>
      </c>
      <c r="O124" s="2" t="s">
        <v>23</v>
      </c>
      <c r="P124" s="2">
        <v>37</v>
      </c>
      <c r="S124" s="2" t="s">
        <v>22</v>
      </c>
      <c r="T124" s="2">
        <v>37</v>
      </c>
      <c r="U124" s="2" t="s">
        <v>86</v>
      </c>
      <c r="V124" s="2">
        <v>0</v>
      </c>
      <c r="W124" s="2" t="s">
        <v>41</v>
      </c>
      <c r="Z124" s="2">
        <v>45</v>
      </c>
      <c r="AA124" s="2">
        <v>5</v>
      </c>
      <c r="AB124" s="2">
        <f t="shared" si="3"/>
        <v>9</v>
      </c>
      <c r="AC124" s="2" t="s">
        <v>181</v>
      </c>
      <c r="AD124" s="2">
        <v>2</v>
      </c>
      <c r="AE124" s="2">
        <v>12</v>
      </c>
      <c r="AF124" s="5">
        <v>8.2372796191021038</v>
      </c>
      <c r="AG124" s="5">
        <v>8.2372796191021038</v>
      </c>
      <c r="AH124" s="5">
        <v>0.23076941372258353</v>
      </c>
      <c r="AI124" s="5">
        <v>0.23076941372258353</v>
      </c>
      <c r="AJ124" s="2">
        <f t="shared" si="4"/>
        <v>0.23076941372258353</v>
      </c>
      <c r="AK124" s="5">
        <v>2.0618748469697478E-2</v>
      </c>
      <c r="AL124" s="5">
        <v>2.0618748469697478E-2</v>
      </c>
    </row>
    <row r="125" spans="1:38" x14ac:dyDescent="0.25">
      <c r="A125" s="2" t="s">
        <v>35</v>
      </c>
      <c r="B125" s="2">
        <v>1995</v>
      </c>
      <c r="C125" s="2" t="s">
        <v>46</v>
      </c>
      <c r="D125" s="2" t="s">
        <v>286</v>
      </c>
      <c r="E125" s="2" t="s">
        <v>9</v>
      </c>
      <c r="F125" s="2" t="s">
        <v>202</v>
      </c>
      <c r="G125" s="2" t="s">
        <v>204</v>
      </c>
      <c r="H125" s="2" t="s">
        <v>78</v>
      </c>
      <c r="I125" s="2" t="s">
        <v>39</v>
      </c>
      <c r="J125" s="2" t="s">
        <v>12</v>
      </c>
      <c r="L125" s="2" t="s">
        <v>37</v>
      </c>
      <c r="M125" s="2" t="s">
        <v>285</v>
      </c>
      <c r="N125" s="2">
        <v>10</v>
      </c>
      <c r="O125" s="2" t="s">
        <v>23</v>
      </c>
      <c r="P125" s="2">
        <v>37</v>
      </c>
      <c r="S125" s="2" t="s">
        <v>22</v>
      </c>
      <c r="T125" s="2">
        <v>37</v>
      </c>
      <c r="U125" s="2" t="s">
        <v>86</v>
      </c>
      <c r="V125" s="2">
        <v>0</v>
      </c>
      <c r="W125" s="2" t="s">
        <v>41</v>
      </c>
      <c r="Z125" s="2">
        <v>45</v>
      </c>
      <c r="AA125" s="2">
        <v>5</v>
      </c>
      <c r="AB125" s="2">
        <f t="shared" si="3"/>
        <v>9</v>
      </c>
      <c r="AC125" s="2" t="s">
        <v>181</v>
      </c>
      <c r="AD125" s="2">
        <v>2</v>
      </c>
      <c r="AE125" s="2">
        <v>12</v>
      </c>
      <c r="AF125" s="5">
        <v>24.203374605698293</v>
      </c>
      <c r="AG125" s="5">
        <v>24.203374605698293</v>
      </c>
      <c r="AH125" s="5">
        <v>0.21457493179956375</v>
      </c>
      <c r="AI125" s="5">
        <v>0.21457493179956375</v>
      </c>
      <c r="AJ125" s="2">
        <f t="shared" si="4"/>
        <v>0.21457493179956375</v>
      </c>
      <c r="AK125" s="5">
        <v>0</v>
      </c>
      <c r="AL125" s="5">
        <v>0</v>
      </c>
    </row>
    <row r="126" spans="1:38" x14ac:dyDescent="0.25">
      <c r="A126" s="2" t="s">
        <v>47</v>
      </c>
      <c r="B126" s="2">
        <v>2003</v>
      </c>
      <c r="C126" s="2" t="s">
        <v>51</v>
      </c>
      <c r="D126" s="2" t="s">
        <v>286</v>
      </c>
      <c r="E126" s="2" t="s">
        <v>48</v>
      </c>
      <c r="F126" s="2" t="s">
        <v>10</v>
      </c>
      <c r="G126" s="2" t="s">
        <v>205</v>
      </c>
      <c r="H126" s="2" t="s">
        <v>11</v>
      </c>
      <c r="I126" s="2" t="s">
        <v>40</v>
      </c>
      <c r="J126" s="2" t="s">
        <v>12</v>
      </c>
      <c r="L126" s="2" t="s">
        <v>13</v>
      </c>
      <c r="M126" s="2" t="s">
        <v>287</v>
      </c>
      <c r="N126" s="2">
        <v>10</v>
      </c>
      <c r="O126" s="2" t="s">
        <v>83</v>
      </c>
      <c r="Q126" s="2" t="s">
        <v>50</v>
      </c>
      <c r="R126" s="2" t="s">
        <v>82</v>
      </c>
      <c r="S126" s="2" t="s">
        <v>21</v>
      </c>
      <c r="T126" s="2">
        <v>37</v>
      </c>
      <c r="U126" s="2" t="s">
        <v>86</v>
      </c>
      <c r="V126" s="2">
        <v>0</v>
      </c>
      <c r="W126" s="2" t="s">
        <v>49</v>
      </c>
      <c r="Z126" s="2">
        <v>1</v>
      </c>
      <c r="AA126" s="2">
        <v>6</v>
      </c>
      <c r="AB126" s="2">
        <f t="shared" si="3"/>
        <v>0.16666666666666666</v>
      </c>
      <c r="AC126" s="2" t="s">
        <v>181</v>
      </c>
      <c r="AD126" s="2" t="s">
        <v>181</v>
      </c>
      <c r="AE126" s="2">
        <v>13</v>
      </c>
      <c r="AF126" s="5">
        <v>0.5</v>
      </c>
      <c r="AG126" s="5">
        <v>0</v>
      </c>
      <c r="AH126" s="5">
        <v>29.479768518464901</v>
      </c>
      <c r="AI126" s="5">
        <v>29.479768518464901</v>
      </c>
      <c r="AJ126" s="5">
        <f>AI126/$AI$126</f>
        <v>1</v>
      </c>
      <c r="AK126" s="5">
        <f>AI126-$AI$130</f>
        <v>28.526008101159125</v>
      </c>
      <c r="AL126" s="5">
        <f>AK126/$AK$126</f>
        <v>1</v>
      </c>
    </row>
    <row r="127" spans="1:38" x14ac:dyDescent="0.25">
      <c r="A127" s="2" t="s">
        <v>47</v>
      </c>
      <c r="B127" s="2">
        <v>2003</v>
      </c>
      <c r="C127" s="2" t="s">
        <v>51</v>
      </c>
      <c r="D127" s="2" t="s">
        <v>286</v>
      </c>
      <c r="E127" s="2" t="s">
        <v>48</v>
      </c>
      <c r="F127" s="2" t="s">
        <v>10</v>
      </c>
      <c r="G127" s="2" t="s">
        <v>205</v>
      </c>
      <c r="H127" s="2" t="s">
        <v>11</v>
      </c>
      <c r="I127" s="2" t="s">
        <v>40</v>
      </c>
      <c r="J127" s="2" t="s">
        <v>12</v>
      </c>
      <c r="L127" s="2" t="s">
        <v>13</v>
      </c>
      <c r="M127" s="2" t="s">
        <v>287</v>
      </c>
      <c r="N127" s="2">
        <v>10</v>
      </c>
      <c r="O127" s="2" t="s">
        <v>83</v>
      </c>
      <c r="Q127" s="2" t="s">
        <v>50</v>
      </c>
      <c r="R127" s="2" t="s">
        <v>82</v>
      </c>
      <c r="S127" s="2" t="s">
        <v>21</v>
      </c>
      <c r="T127" s="2">
        <v>37</v>
      </c>
      <c r="U127" s="2" t="s">
        <v>86</v>
      </c>
      <c r="V127" s="2">
        <v>0</v>
      </c>
      <c r="W127" s="2" t="s">
        <v>49</v>
      </c>
      <c r="Z127" s="2">
        <v>1</v>
      </c>
      <c r="AA127" s="2">
        <v>6</v>
      </c>
      <c r="AB127" s="2">
        <f t="shared" si="3"/>
        <v>0.16666666666666666</v>
      </c>
      <c r="AC127" s="2" t="s">
        <v>181</v>
      </c>
      <c r="AD127" s="2" t="s">
        <v>181</v>
      </c>
      <c r="AE127" s="2">
        <v>13</v>
      </c>
      <c r="AF127" s="5">
        <v>2</v>
      </c>
      <c r="AG127" s="5">
        <v>1.5</v>
      </c>
      <c r="AH127" s="5">
        <v>6.8497141209987698</v>
      </c>
      <c r="AI127" s="5">
        <v>6.8497141209987698</v>
      </c>
      <c r="AJ127" s="5">
        <f t="shared" ref="AJ127:AJ130" si="5">AI127/$AI$126</f>
        <v>0.23235304974353491</v>
      </c>
      <c r="AK127" s="5">
        <f t="shared" ref="AK127:AK130" si="6">AI127-$AI$130</f>
        <v>5.8959537036929914</v>
      </c>
      <c r="AL127" s="5">
        <f t="shared" ref="AL127:AL130" si="7">AK127/$AK$126</f>
        <v>0.20668695328083481</v>
      </c>
    </row>
    <row r="128" spans="1:38" x14ac:dyDescent="0.25">
      <c r="A128" s="2" t="s">
        <v>47</v>
      </c>
      <c r="B128" s="2">
        <v>2003</v>
      </c>
      <c r="C128" s="2" t="s">
        <v>51</v>
      </c>
      <c r="D128" s="2" t="s">
        <v>286</v>
      </c>
      <c r="E128" s="2" t="s">
        <v>48</v>
      </c>
      <c r="F128" s="2" t="s">
        <v>10</v>
      </c>
      <c r="G128" s="2" t="s">
        <v>205</v>
      </c>
      <c r="H128" s="2" t="s">
        <v>11</v>
      </c>
      <c r="I128" s="2" t="s">
        <v>40</v>
      </c>
      <c r="J128" s="2" t="s">
        <v>12</v>
      </c>
      <c r="L128" s="2" t="s">
        <v>13</v>
      </c>
      <c r="M128" s="2" t="s">
        <v>287</v>
      </c>
      <c r="N128" s="2">
        <v>10</v>
      </c>
      <c r="O128" s="2" t="s">
        <v>83</v>
      </c>
      <c r="Q128" s="2" t="s">
        <v>50</v>
      </c>
      <c r="R128" s="2" t="s">
        <v>82</v>
      </c>
      <c r="S128" s="2" t="s">
        <v>21</v>
      </c>
      <c r="T128" s="2">
        <v>37</v>
      </c>
      <c r="U128" s="2" t="s">
        <v>86</v>
      </c>
      <c r="V128" s="2">
        <v>0</v>
      </c>
      <c r="W128" s="2" t="s">
        <v>49</v>
      </c>
      <c r="Z128" s="2">
        <v>1</v>
      </c>
      <c r="AA128" s="2">
        <v>6</v>
      </c>
      <c r="AB128" s="2">
        <f t="shared" si="3"/>
        <v>0.16666666666666666</v>
      </c>
      <c r="AC128" s="2" t="s">
        <v>181</v>
      </c>
      <c r="AD128" s="2" t="s">
        <v>181</v>
      </c>
      <c r="AE128" s="2">
        <v>13</v>
      </c>
      <c r="AF128" s="5">
        <v>4</v>
      </c>
      <c r="AG128" s="5">
        <v>3.5</v>
      </c>
      <c r="AH128" s="5">
        <v>5.2023148153507597</v>
      </c>
      <c r="AI128" s="5">
        <v>5.2023148153507597</v>
      </c>
      <c r="AJ128" s="5">
        <f t="shared" si="5"/>
        <v>0.17647068063279553</v>
      </c>
      <c r="AK128" s="5">
        <f t="shared" si="6"/>
        <v>4.2485543980449814</v>
      </c>
      <c r="AL128" s="5">
        <f t="shared" si="7"/>
        <v>0.14893617021276614</v>
      </c>
    </row>
    <row r="129" spans="1:38" x14ac:dyDescent="0.25">
      <c r="A129" s="2" t="s">
        <v>47</v>
      </c>
      <c r="B129" s="2">
        <v>2003</v>
      </c>
      <c r="C129" s="2" t="s">
        <v>51</v>
      </c>
      <c r="D129" s="2" t="s">
        <v>286</v>
      </c>
      <c r="E129" s="2" t="s">
        <v>48</v>
      </c>
      <c r="F129" s="2" t="s">
        <v>10</v>
      </c>
      <c r="G129" s="2" t="s">
        <v>205</v>
      </c>
      <c r="H129" s="2" t="s">
        <v>11</v>
      </c>
      <c r="I129" s="2" t="s">
        <v>40</v>
      </c>
      <c r="J129" s="2" t="s">
        <v>12</v>
      </c>
      <c r="L129" s="2" t="s">
        <v>13</v>
      </c>
      <c r="M129" s="2" t="s">
        <v>287</v>
      </c>
      <c r="N129" s="2">
        <v>10</v>
      </c>
      <c r="O129" s="2" t="s">
        <v>83</v>
      </c>
      <c r="Q129" s="2" t="s">
        <v>50</v>
      </c>
      <c r="R129" s="2" t="s">
        <v>82</v>
      </c>
      <c r="S129" s="2" t="s">
        <v>21</v>
      </c>
      <c r="T129" s="2">
        <v>37</v>
      </c>
      <c r="U129" s="2" t="s">
        <v>86</v>
      </c>
      <c r="V129" s="2">
        <v>0</v>
      </c>
      <c r="W129" s="2" t="s">
        <v>49</v>
      </c>
      <c r="Z129" s="2">
        <v>1</v>
      </c>
      <c r="AA129" s="2">
        <v>6</v>
      </c>
      <c r="AB129" s="2">
        <f t="shared" si="3"/>
        <v>0.16666666666666666</v>
      </c>
      <c r="AC129" s="2" t="s">
        <v>181</v>
      </c>
      <c r="AD129" s="2" t="s">
        <v>181</v>
      </c>
      <c r="AE129" s="2">
        <v>13</v>
      </c>
      <c r="AF129" s="5">
        <v>12</v>
      </c>
      <c r="AG129" s="5">
        <v>11.5</v>
      </c>
      <c r="AH129" s="5">
        <v>1.90751620405475</v>
      </c>
      <c r="AI129" s="5">
        <v>1.90751620405475</v>
      </c>
      <c r="AJ129" s="5">
        <f t="shared" si="5"/>
        <v>6.4705942411317149E-2</v>
      </c>
      <c r="AK129" s="5">
        <f t="shared" si="6"/>
        <v>0.95375578674897199</v>
      </c>
      <c r="AL129" s="5">
        <f t="shared" si="7"/>
        <v>3.3434604076629182E-2</v>
      </c>
    </row>
    <row r="130" spans="1:38" x14ac:dyDescent="0.25">
      <c r="A130" s="2" t="s">
        <v>47</v>
      </c>
      <c r="B130" s="2">
        <v>2003</v>
      </c>
      <c r="C130" s="2" t="s">
        <v>51</v>
      </c>
      <c r="D130" s="2" t="s">
        <v>286</v>
      </c>
      <c r="E130" s="2" t="s">
        <v>48</v>
      </c>
      <c r="F130" s="2" t="s">
        <v>10</v>
      </c>
      <c r="G130" s="2" t="s">
        <v>205</v>
      </c>
      <c r="H130" s="2" t="s">
        <v>11</v>
      </c>
      <c r="I130" s="2" t="s">
        <v>40</v>
      </c>
      <c r="J130" s="2" t="s">
        <v>12</v>
      </c>
      <c r="L130" s="2" t="s">
        <v>13</v>
      </c>
      <c r="M130" s="2" t="s">
        <v>287</v>
      </c>
      <c r="N130" s="2">
        <v>10</v>
      </c>
      <c r="O130" s="2" t="s">
        <v>83</v>
      </c>
      <c r="Q130" s="2" t="s">
        <v>50</v>
      </c>
      <c r="R130" s="2" t="s">
        <v>82</v>
      </c>
      <c r="S130" s="2" t="s">
        <v>21</v>
      </c>
      <c r="T130" s="2">
        <v>37</v>
      </c>
      <c r="U130" s="2" t="s">
        <v>86</v>
      </c>
      <c r="V130" s="2">
        <v>0</v>
      </c>
      <c r="W130" s="2" t="s">
        <v>49</v>
      </c>
      <c r="Z130" s="2">
        <v>1</v>
      </c>
      <c r="AA130" s="2">
        <v>6</v>
      </c>
      <c r="AB130" s="2">
        <f t="shared" si="3"/>
        <v>0.16666666666666666</v>
      </c>
      <c r="AC130" s="2" t="s">
        <v>181</v>
      </c>
      <c r="AD130" s="2" t="s">
        <v>181</v>
      </c>
      <c r="AE130" s="2">
        <v>13</v>
      </c>
      <c r="AF130" s="5">
        <v>24</v>
      </c>
      <c r="AG130" s="5">
        <v>23.5</v>
      </c>
      <c r="AH130" s="5">
        <v>0.95376041730577799</v>
      </c>
      <c r="AI130" s="5">
        <v>0.95376041730577799</v>
      </c>
      <c r="AJ130" s="5">
        <f t="shared" si="5"/>
        <v>3.235304974353452E-2</v>
      </c>
      <c r="AK130" s="5">
        <f t="shared" si="6"/>
        <v>0</v>
      </c>
      <c r="AL130" s="5">
        <f t="shared" si="7"/>
        <v>0</v>
      </c>
    </row>
    <row r="131" spans="1:38" x14ac:dyDescent="0.25">
      <c r="A131" s="2" t="s">
        <v>47</v>
      </c>
      <c r="B131" s="2">
        <v>2003</v>
      </c>
      <c r="C131" s="2" t="s">
        <v>52</v>
      </c>
      <c r="D131" s="2" t="s">
        <v>286</v>
      </c>
      <c r="E131" s="2" t="s">
        <v>48</v>
      </c>
      <c r="F131" s="2" t="s">
        <v>10</v>
      </c>
      <c r="G131" s="2" t="s">
        <v>205</v>
      </c>
      <c r="H131" s="2" t="s">
        <v>11</v>
      </c>
      <c r="I131" s="2" t="s">
        <v>40</v>
      </c>
      <c r="J131" s="2" t="s">
        <v>315</v>
      </c>
      <c r="K131" s="2" t="s">
        <v>140</v>
      </c>
      <c r="L131" s="2" t="s">
        <v>13</v>
      </c>
      <c r="M131" s="2" t="s">
        <v>287</v>
      </c>
      <c r="N131" s="2">
        <v>10</v>
      </c>
      <c r="O131" s="2" t="s">
        <v>83</v>
      </c>
      <c r="Q131" s="2" t="s">
        <v>50</v>
      </c>
      <c r="R131" s="2" t="s">
        <v>82</v>
      </c>
      <c r="S131" s="2" t="s">
        <v>21</v>
      </c>
      <c r="T131" s="2">
        <v>37</v>
      </c>
      <c r="U131" s="2" t="s">
        <v>86</v>
      </c>
      <c r="V131" s="2">
        <v>0</v>
      </c>
      <c r="W131" s="2" t="s">
        <v>49</v>
      </c>
      <c r="Z131" s="2">
        <v>1</v>
      </c>
      <c r="AA131" s="2">
        <v>6</v>
      </c>
      <c r="AB131" s="2">
        <f t="shared" si="3"/>
        <v>0.16666666666666666</v>
      </c>
      <c r="AC131" s="2" t="s">
        <v>181</v>
      </c>
      <c r="AD131" s="2" t="s">
        <v>181</v>
      </c>
      <c r="AE131" s="2">
        <v>14</v>
      </c>
      <c r="AF131" s="5">
        <v>0.5</v>
      </c>
      <c r="AG131" s="5">
        <v>0</v>
      </c>
      <c r="AH131" s="5">
        <v>30.260114583128299</v>
      </c>
      <c r="AI131" s="5">
        <v>30.260114583128299</v>
      </c>
      <c r="AJ131" s="5">
        <f>AI131/$AI$131</f>
        <v>1</v>
      </c>
      <c r="AK131" s="5">
        <f>AI131-$AI$135</f>
        <v>27.398842592324588</v>
      </c>
      <c r="AL131" s="5">
        <f>AK131/$AK$131</f>
        <v>1</v>
      </c>
    </row>
    <row r="132" spans="1:38" x14ac:dyDescent="0.25">
      <c r="A132" s="2" t="s">
        <v>47</v>
      </c>
      <c r="B132" s="2">
        <v>2003</v>
      </c>
      <c r="C132" s="2" t="s">
        <v>52</v>
      </c>
      <c r="D132" s="2" t="s">
        <v>286</v>
      </c>
      <c r="E132" s="2" t="s">
        <v>48</v>
      </c>
      <c r="F132" s="2" t="s">
        <v>10</v>
      </c>
      <c r="G132" s="2" t="s">
        <v>205</v>
      </c>
      <c r="H132" s="2" t="s">
        <v>11</v>
      </c>
      <c r="I132" s="2" t="s">
        <v>40</v>
      </c>
      <c r="J132" s="2" t="s">
        <v>315</v>
      </c>
      <c r="K132" s="2" t="s">
        <v>140</v>
      </c>
      <c r="L132" s="2" t="s">
        <v>13</v>
      </c>
      <c r="M132" s="2" t="s">
        <v>287</v>
      </c>
      <c r="N132" s="2">
        <v>10</v>
      </c>
      <c r="O132" s="2" t="s">
        <v>83</v>
      </c>
      <c r="Q132" s="2" t="s">
        <v>50</v>
      </c>
      <c r="R132" s="2" t="s">
        <v>82</v>
      </c>
      <c r="S132" s="2" t="s">
        <v>21</v>
      </c>
      <c r="T132" s="2">
        <v>37</v>
      </c>
      <c r="U132" s="2" t="s">
        <v>86</v>
      </c>
      <c r="V132" s="2">
        <v>0</v>
      </c>
      <c r="W132" s="2" t="s">
        <v>49</v>
      </c>
      <c r="Z132" s="2">
        <v>1</v>
      </c>
      <c r="AA132" s="2">
        <v>6</v>
      </c>
      <c r="AB132" s="2">
        <f t="shared" ref="AB132:AB195" si="8">Z132/AA132</f>
        <v>0.16666666666666666</v>
      </c>
      <c r="AC132" s="2" t="s">
        <v>181</v>
      </c>
      <c r="AD132" s="2" t="s">
        <v>181</v>
      </c>
      <c r="AE132" s="2">
        <v>14</v>
      </c>
      <c r="AF132" s="5">
        <v>2</v>
      </c>
      <c r="AG132" s="5">
        <v>1.5</v>
      </c>
      <c r="AH132" s="5">
        <v>6.3294803241852797</v>
      </c>
      <c r="AI132" s="5">
        <v>6.3294803241852797</v>
      </c>
      <c r="AJ132" s="5">
        <f t="shared" ref="AJ132:AJ135" si="9">AI132/$AI$131</f>
        <v>0.20916907987236499</v>
      </c>
      <c r="AK132" s="5">
        <f t="shared" ref="AK132:AK135" si="10">AI132-$AI$135</f>
        <v>3.4682083333815696</v>
      </c>
      <c r="AL132" s="5">
        <f t="shared" ref="AL132:AL135" si="11">AK132/$AK$131</f>
        <v>0.12658229345618932</v>
      </c>
    </row>
    <row r="133" spans="1:38" x14ac:dyDescent="0.25">
      <c r="A133" s="2" t="s">
        <v>47</v>
      </c>
      <c r="B133" s="2">
        <v>2003</v>
      </c>
      <c r="C133" s="2" t="s">
        <v>52</v>
      </c>
      <c r="D133" s="2" t="s">
        <v>286</v>
      </c>
      <c r="E133" s="2" t="s">
        <v>48</v>
      </c>
      <c r="F133" s="2" t="s">
        <v>10</v>
      </c>
      <c r="G133" s="2" t="s">
        <v>205</v>
      </c>
      <c r="H133" s="2" t="s">
        <v>11</v>
      </c>
      <c r="I133" s="2" t="s">
        <v>40</v>
      </c>
      <c r="J133" s="2" t="s">
        <v>315</v>
      </c>
      <c r="K133" s="2" t="s">
        <v>140</v>
      </c>
      <c r="L133" s="2" t="s">
        <v>13</v>
      </c>
      <c r="M133" s="2" t="s">
        <v>287</v>
      </c>
      <c r="N133" s="2">
        <v>10</v>
      </c>
      <c r="O133" s="2" t="s">
        <v>83</v>
      </c>
      <c r="Q133" s="2" t="s">
        <v>50</v>
      </c>
      <c r="R133" s="2" t="s">
        <v>82</v>
      </c>
      <c r="S133" s="2" t="s">
        <v>21</v>
      </c>
      <c r="T133" s="2">
        <v>37</v>
      </c>
      <c r="U133" s="2" t="s">
        <v>86</v>
      </c>
      <c r="V133" s="2">
        <v>0</v>
      </c>
      <c r="W133" s="2" t="s">
        <v>49</v>
      </c>
      <c r="Z133" s="2">
        <v>1</v>
      </c>
      <c r="AA133" s="2">
        <v>6</v>
      </c>
      <c r="AB133" s="2">
        <f t="shared" si="8"/>
        <v>0.16666666666666666</v>
      </c>
      <c r="AC133" s="2" t="s">
        <v>181</v>
      </c>
      <c r="AD133" s="2" t="s">
        <v>181</v>
      </c>
      <c r="AE133" s="2">
        <v>14</v>
      </c>
      <c r="AF133" s="5">
        <v>4</v>
      </c>
      <c r="AG133" s="5">
        <v>3.5</v>
      </c>
      <c r="AH133" s="5">
        <v>3.20809606553164</v>
      </c>
      <c r="AI133" s="5">
        <v>3.20809606553164</v>
      </c>
      <c r="AJ133" s="5">
        <f t="shared" si="9"/>
        <v>0.10601731387099017</v>
      </c>
      <c r="AK133" s="5">
        <f t="shared" si="10"/>
        <v>0.34682407472792987</v>
      </c>
      <c r="AL133" s="5">
        <f t="shared" si="11"/>
        <v>1.2658347649513046E-2</v>
      </c>
    </row>
    <row r="134" spans="1:38" x14ac:dyDescent="0.25">
      <c r="A134" s="2" t="s">
        <v>47</v>
      </c>
      <c r="B134" s="2">
        <v>2003</v>
      </c>
      <c r="C134" s="2" t="s">
        <v>52</v>
      </c>
      <c r="D134" s="2" t="s">
        <v>286</v>
      </c>
      <c r="E134" s="2" t="s">
        <v>48</v>
      </c>
      <c r="F134" s="2" t="s">
        <v>10</v>
      </c>
      <c r="G134" s="2" t="s">
        <v>205</v>
      </c>
      <c r="H134" s="2" t="s">
        <v>11</v>
      </c>
      <c r="I134" s="2" t="s">
        <v>40</v>
      </c>
      <c r="J134" s="2" t="s">
        <v>315</v>
      </c>
      <c r="K134" s="2" t="s">
        <v>140</v>
      </c>
      <c r="L134" s="2" t="s">
        <v>13</v>
      </c>
      <c r="M134" s="2" t="s">
        <v>287</v>
      </c>
      <c r="N134" s="2">
        <v>10</v>
      </c>
      <c r="O134" s="2" t="s">
        <v>83</v>
      </c>
      <c r="Q134" s="2" t="s">
        <v>50</v>
      </c>
      <c r="R134" s="2" t="s">
        <v>82</v>
      </c>
      <c r="S134" s="2" t="s">
        <v>21</v>
      </c>
      <c r="T134" s="2">
        <v>37</v>
      </c>
      <c r="U134" s="2" t="s">
        <v>86</v>
      </c>
      <c r="V134" s="2">
        <v>0</v>
      </c>
      <c r="W134" s="2" t="s">
        <v>49</v>
      </c>
      <c r="Z134" s="2">
        <v>1</v>
      </c>
      <c r="AA134" s="2">
        <v>6</v>
      </c>
      <c r="AB134" s="2">
        <f t="shared" si="8"/>
        <v>0.16666666666666666</v>
      </c>
      <c r="AC134" s="2" t="s">
        <v>181</v>
      </c>
      <c r="AD134" s="2" t="s">
        <v>181</v>
      </c>
      <c r="AE134" s="2">
        <v>14</v>
      </c>
      <c r="AF134" s="5">
        <v>12</v>
      </c>
      <c r="AG134" s="5">
        <v>11.5</v>
      </c>
      <c r="AH134" s="5">
        <v>2.34104282454705</v>
      </c>
      <c r="AI134" s="5">
        <v>2.34104282454705</v>
      </c>
      <c r="AJ134" s="5">
        <f t="shared" si="9"/>
        <v>7.7363977526123173E-2</v>
      </c>
      <c r="AK134" s="5">
        <f t="shared" si="10"/>
        <v>-0.52022916625666005</v>
      </c>
      <c r="AL134" s="5">
        <f t="shared" si="11"/>
        <v>-1.8987267965924776E-2</v>
      </c>
    </row>
    <row r="135" spans="1:38" x14ac:dyDescent="0.25">
      <c r="A135" s="2" t="s">
        <v>47</v>
      </c>
      <c r="B135" s="2">
        <v>2003</v>
      </c>
      <c r="C135" s="2" t="s">
        <v>52</v>
      </c>
      <c r="D135" s="2" t="s">
        <v>286</v>
      </c>
      <c r="E135" s="2" t="s">
        <v>48</v>
      </c>
      <c r="F135" s="2" t="s">
        <v>10</v>
      </c>
      <c r="G135" s="2" t="s">
        <v>205</v>
      </c>
      <c r="H135" s="2" t="s">
        <v>11</v>
      </c>
      <c r="I135" s="2" t="s">
        <v>40</v>
      </c>
      <c r="J135" s="2" t="s">
        <v>315</v>
      </c>
      <c r="K135" s="2" t="s">
        <v>140</v>
      </c>
      <c r="L135" s="2" t="s">
        <v>13</v>
      </c>
      <c r="M135" s="2" t="s">
        <v>287</v>
      </c>
      <c r="N135" s="2">
        <v>10</v>
      </c>
      <c r="O135" s="2" t="s">
        <v>83</v>
      </c>
      <c r="Q135" s="2" t="s">
        <v>50</v>
      </c>
      <c r="R135" s="2" t="s">
        <v>82</v>
      </c>
      <c r="S135" s="2" t="s">
        <v>21</v>
      </c>
      <c r="T135" s="2">
        <v>37</v>
      </c>
      <c r="U135" s="2" t="s">
        <v>86</v>
      </c>
      <c r="V135" s="2">
        <v>0</v>
      </c>
      <c r="W135" s="2" t="s">
        <v>49</v>
      </c>
      <c r="Z135" s="2">
        <v>1</v>
      </c>
      <c r="AA135" s="2">
        <v>6</v>
      </c>
      <c r="AB135" s="2">
        <f t="shared" si="8"/>
        <v>0.16666666666666666</v>
      </c>
      <c r="AC135" s="2" t="s">
        <v>181</v>
      </c>
      <c r="AD135" s="2" t="s">
        <v>181</v>
      </c>
      <c r="AE135" s="2">
        <v>14</v>
      </c>
      <c r="AF135" s="5">
        <v>24</v>
      </c>
      <c r="AG135" s="5">
        <v>23.5</v>
      </c>
      <c r="AH135" s="5">
        <v>2.8612719908037101</v>
      </c>
      <c r="AI135" s="5">
        <v>2.8612719908037101</v>
      </c>
      <c r="AJ135" s="5">
        <f t="shared" si="9"/>
        <v>9.4555887517988074E-2</v>
      </c>
      <c r="AK135" s="5">
        <f t="shared" si="10"/>
        <v>0</v>
      </c>
      <c r="AL135" s="5">
        <f t="shared" si="11"/>
        <v>0</v>
      </c>
    </row>
    <row r="136" spans="1:38" x14ac:dyDescent="0.25">
      <c r="A136" s="2" t="s">
        <v>47</v>
      </c>
      <c r="B136" s="2">
        <v>2003</v>
      </c>
      <c r="C136" s="2" t="s">
        <v>53</v>
      </c>
      <c r="D136" s="2" t="s">
        <v>286</v>
      </c>
      <c r="E136" s="2" t="s">
        <v>48</v>
      </c>
      <c r="F136" s="2" t="s">
        <v>10</v>
      </c>
      <c r="G136" s="2" t="s">
        <v>205</v>
      </c>
      <c r="H136" s="2" t="s">
        <v>11</v>
      </c>
      <c r="I136" s="2" t="s">
        <v>40</v>
      </c>
      <c r="J136" s="2" t="s">
        <v>316</v>
      </c>
      <c r="K136" s="2" t="s">
        <v>193</v>
      </c>
      <c r="L136" s="2" t="s">
        <v>13</v>
      </c>
      <c r="M136" s="2" t="s">
        <v>287</v>
      </c>
      <c r="N136" s="2">
        <v>10</v>
      </c>
      <c r="O136" s="2" t="s">
        <v>83</v>
      </c>
      <c r="Q136" s="2" t="s">
        <v>50</v>
      </c>
      <c r="R136" s="2" t="s">
        <v>82</v>
      </c>
      <c r="S136" s="2" t="s">
        <v>21</v>
      </c>
      <c r="T136" s="2">
        <v>37</v>
      </c>
      <c r="U136" s="2" t="s">
        <v>86</v>
      </c>
      <c r="V136" s="2">
        <v>0</v>
      </c>
      <c r="W136" s="2" t="s">
        <v>49</v>
      </c>
      <c r="Z136" s="2">
        <v>1</v>
      </c>
      <c r="AA136" s="2">
        <v>6</v>
      </c>
      <c r="AB136" s="2">
        <f t="shared" si="8"/>
        <v>0.16666666666666666</v>
      </c>
      <c r="AC136" s="2" t="s">
        <v>181</v>
      </c>
      <c r="AD136" s="2" t="s">
        <v>181</v>
      </c>
      <c r="AE136" s="2">
        <v>15</v>
      </c>
      <c r="AF136" s="5">
        <v>0.5</v>
      </c>
      <c r="AG136" s="5">
        <v>0</v>
      </c>
      <c r="AH136" s="5">
        <v>29.3930636574221</v>
      </c>
      <c r="AI136" s="5">
        <v>29.3930636574221</v>
      </c>
      <c r="AJ136" s="5">
        <f>AI136/$AI$136</f>
        <v>1</v>
      </c>
      <c r="AK136" s="5">
        <f>AI136-$AI$140</f>
        <v>16.3005763885593</v>
      </c>
      <c r="AL136" s="5">
        <f>AK136/$AK$136</f>
        <v>1</v>
      </c>
    </row>
    <row r="137" spans="1:38" x14ac:dyDescent="0.25">
      <c r="A137" s="2" t="s">
        <v>47</v>
      </c>
      <c r="B137" s="2">
        <v>2003</v>
      </c>
      <c r="C137" s="2" t="s">
        <v>53</v>
      </c>
      <c r="D137" s="2" t="s">
        <v>286</v>
      </c>
      <c r="E137" s="2" t="s">
        <v>48</v>
      </c>
      <c r="F137" s="2" t="s">
        <v>10</v>
      </c>
      <c r="G137" s="2" t="s">
        <v>205</v>
      </c>
      <c r="H137" s="2" t="s">
        <v>11</v>
      </c>
      <c r="I137" s="2" t="s">
        <v>40</v>
      </c>
      <c r="J137" s="2" t="s">
        <v>316</v>
      </c>
      <c r="K137" s="2" t="s">
        <v>193</v>
      </c>
      <c r="L137" s="2" t="s">
        <v>13</v>
      </c>
      <c r="M137" s="2" t="s">
        <v>287</v>
      </c>
      <c r="N137" s="2">
        <v>10</v>
      </c>
      <c r="O137" s="2" t="s">
        <v>83</v>
      </c>
      <c r="Q137" s="2" t="s">
        <v>50</v>
      </c>
      <c r="R137" s="2" t="s">
        <v>82</v>
      </c>
      <c r="S137" s="2" t="s">
        <v>21</v>
      </c>
      <c r="T137" s="2">
        <v>37</v>
      </c>
      <c r="U137" s="2" t="s">
        <v>86</v>
      </c>
      <c r="V137" s="2">
        <v>0</v>
      </c>
      <c r="W137" s="2" t="s">
        <v>49</v>
      </c>
      <c r="Z137" s="2">
        <v>1</v>
      </c>
      <c r="AA137" s="2">
        <v>6</v>
      </c>
      <c r="AB137" s="2">
        <f t="shared" si="8"/>
        <v>0.16666666666666666</v>
      </c>
      <c r="AC137" s="2" t="s">
        <v>181</v>
      </c>
      <c r="AD137" s="2" t="s">
        <v>181</v>
      </c>
      <c r="AE137" s="2">
        <v>15</v>
      </c>
      <c r="AF137" s="5">
        <v>2</v>
      </c>
      <c r="AG137" s="5">
        <v>1.5</v>
      </c>
      <c r="AH137" s="5">
        <v>24.797687499927601</v>
      </c>
      <c r="AI137" s="5">
        <v>24.797687499927601</v>
      </c>
      <c r="AJ137" s="5">
        <f t="shared" ref="AJ137:AJ140" si="12">AI137/$AI$136</f>
        <v>0.84365780270291379</v>
      </c>
      <c r="AK137" s="5">
        <f t="shared" ref="AK137:AK140" si="13">AI137-$AI$140</f>
        <v>11.705200231064801</v>
      </c>
      <c r="AL137" s="5">
        <f t="shared" ref="AL137:AL140" si="14">AK137/$AK$136</f>
        <v>0.71808505123047039</v>
      </c>
    </row>
    <row r="138" spans="1:38" x14ac:dyDescent="0.25">
      <c r="A138" s="2" t="s">
        <v>47</v>
      </c>
      <c r="B138" s="2">
        <v>2003</v>
      </c>
      <c r="C138" s="2" t="s">
        <v>53</v>
      </c>
      <c r="D138" s="2" t="s">
        <v>286</v>
      </c>
      <c r="E138" s="2" t="s">
        <v>48</v>
      </c>
      <c r="F138" s="2" t="s">
        <v>10</v>
      </c>
      <c r="G138" s="2" t="s">
        <v>205</v>
      </c>
      <c r="H138" s="2" t="s">
        <v>11</v>
      </c>
      <c r="I138" s="2" t="s">
        <v>40</v>
      </c>
      <c r="J138" s="2" t="s">
        <v>316</v>
      </c>
      <c r="K138" s="2" t="s">
        <v>193</v>
      </c>
      <c r="L138" s="2" t="s">
        <v>13</v>
      </c>
      <c r="M138" s="2" t="s">
        <v>287</v>
      </c>
      <c r="N138" s="2">
        <v>10</v>
      </c>
      <c r="O138" s="2" t="s">
        <v>83</v>
      </c>
      <c r="Q138" s="2" t="s">
        <v>50</v>
      </c>
      <c r="R138" s="2" t="s">
        <v>82</v>
      </c>
      <c r="S138" s="2" t="s">
        <v>21</v>
      </c>
      <c r="T138" s="2">
        <v>37</v>
      </c>
      <c r="U138" s="2" t="s">
        <v>86</v>
      </c>
      <c r="V138" s="2">
        <v>0</v>
      </c>
      <c r="W138" s="2" t="s">
        <v>49</v>
      </c>
      <c r="Z138" s="2">
        <v>1</v>
      </c>
      <c r="AA138" s="2">
        <v>6</v>
      </c>
      <c r="AB138" s="2">
        <f t="shared" si="8"/>
        <v>0.16666666666666666</v>
      </c>
      <c r="AC138" s="2" t="s">
        <v>181</v>
      </c>
      <c r="AD138" s="2" t="s">
        <v>181</v>
      </c>
      <c r="AE138" s="2">
        <v>15</v>
      </c>
      <c r="AF138" s="5">
        <v>4</v>
      </c>
      <c r="AG138" s="5">
        <v>3.5</v>
      </c>
      <c r="AH138" s="5">
        <v>17.5144513889934</v>
      </c>
      <c r="AI138" s="5">
        <v>17.5144513889934</v>
      </c>
      <c r="AJ138" s="5">
        <f t="shared" si="12"/>
        <v>0.59587022275477541</v>
      </c>
      <c r="AK138" s="5">
        <f t="shared" si="13"/>
        <v>4.4219641201305997</v>
      </c>
      <c r="AL138" s="5">
        <f t="shared" si="14"/>
        <v>0.27127654965834175</v>
      </c>
    </row>
    <row r="139" spans="1:38" x14ac:dyDescent="0.25">
      <c r="A139" s="2" t="s">
        <v>47</v>
      </c>
      <c r="B139" s="2">
        <v>2003</v>
      </c>
      <c r="C139" s="2" t="s">
        <v>53</v>
      </c>
      <c r="D139" s="2" t="s">
        <v>286</v>
      </c>
      <c r="E139" s="2" t="s">
        <v>48</v>
      </c>
      <c r="F139" s="2" t="s">
        <v>10</v>
      </c>
      <c r="G139" s="2" t="s">
        <v>205</v>
      </c>
      <c r="H139" s="2" t="s">
        <v>11</v>
      </c>
      <c r="I139" s="2" t="s">
        <v>40</v>
      </c>
      <c r="J139" s="2" t="s">
        <v>316</v>
      </c>
      <c r="K139" s="2" t="s">
        <v>193</v>
      </c>
      <c r="L139" s="2" t="s">
        <v>13</v>
      </c>
      <c r="M139" s="2" t="s">
        <v>287</v>
      </c>
      <c r="N139" s="2">
        <v>10</v>
      </c>
      <c r="O139" s="2" t="s">
        <v>83</v>
      </c>
      <c r="Q139" s="2" t="s">
        <v>50</v>
      </c>
      <c r="R139" s="2" t="s">
        <v>82</v>
      </c>
      <c r="S139" s="2" t="s">
        <v>21</v>
      </c>
      <c r="T139" s="2">
        <v>37</v>
      </c>
      <c r="U139" s="2" t="s">
        <v>86</v>
      </c>
      <c r="V139" s="2">
        <v>0</v>
      </c>
      <c r="W139" s="2" t="s">
        <v>49</v>
      </c>
      <c r="Z139" s="2">
        <v>1</v>
      </c>
      <c r="AA139" s="2">
        <v>6</v>
      </c>
      <c r="AB139" s="2">
        <f t="shared" si="8"/>
        <v>0.16666666666666666</v>
      </c>
      <c r="AC139" s="2" t="s">
        <v>181</v>
      </c>
      <c r="AD139" s="2" t="s">
        <v>181</v>
      </c>
      <c r="AE139" s="2">
        <v>15</v>
      </c>
      <c r="AF139" s="5">
        <v>12</v>
      </c>
      <c r="AG139" s="5">
        <v>11.5</v>
      </c>
      <c r="AH139" s="5">
        <v>14.132947916654601</v>
      </c>
      <c r="AI139" s="5">
        <v>14.132947916654601</v>
      </c>
      <c r="AJ139" s="5">
        <f t="shared" si="12"/>
        <v>0.48082595544904561</v>
      </c>
      <c r="AK139" s="5">
        <f t="shared" si="13"/>
        <v>1.0404606477918001</v>
      </c>
      <c r="AL139" s="5">
        <f t="shared" si="14"/>
        <v>6.3829684484166857E-2</v>
      </c>
    </row>
    <row r="140" spans="1:38" x14ac:dyDescent="0.25">
      <c r="A140" s="2" t="s">
        <v>47</v>
      </c>
      <c r="B140" s="2">
        <v>2003</v>
      </c>
      <c r="C140" s="2" t="s">
        <v>53</v>
      </c>
      <c r="D140" s="2" t="s">
        <v>286</v>
      </c>
      <c r="E140" s="2" t="s">
        <v>48</v>
      </c>
      <c r="F140" s="2" t="s">
        <v>10</v>
      </c>
      <c r="G140" s="2" t="s">
        <v>205</v>
      </c>
      <c r="H140" s="2" t="s">
        <v>11</v>
      </c>
      <c r="I140" s="2" t="s">
        <v>40</v>
      </c>
      <c r="J140" s="2" t="s">
        <v>316</v>
      </c>
      <c r="K140" s="2" t="s">
        <v>193</v>
      </c>
      <c r="L140" s="2" t="s">
        <v>13</v>
      </c>
      <c r="M140" s="2" t="s">
        <v>287</v>
      </c>
      <c r="N140" s="2">
        <v>10</v>
      </c>
      <c r="O140" s="2" t="s">
        <v>83</v>
      </c>
      <c r="Q140" s="2" t="s">
        <v>50</v>
      </c>
      <c r="R140" s="2" t="s">
        <v>82</v>
      </c>
      <c r="S140" s="2" t="s">
        <v>21</v>
      </c>
      <c r="T140" s="2">
        <v>37</v>
      </c>
      <c r="U140" s="2" t="s">
        <v>86</v>
      </c>
      <c r="V140" s="2">
        <v>0</v>
      </c>
      <c r="W140" s="2" t="s">
        <v>49</v>
      </c>
      <c r="Z140" s="2">
        <v>1</v>
      </c>
      <c r="AA140" s="2">
        <v>6</v>
      </c>
      <c r="AB140" s="2">
        <f t="shared" si="8"/>
        <v>0.16666666666666666</v>
      </c>
      <c r="AC140" s="2" t="s">
        <v>181</v>
      </c>
      <c r="AD140" s="2" t="s">
        <v>181</v>
      </c>
      <c r="AE140" s="2">
        <v>15</v>
      </c>
      <c r="AF140" s="5">
        <v>24</v>
      </c>
      <c r="AG140" s="5">
        <v>23.5</v>
      </c>
      <c r="AH140" s="5">
        <v>13.092487268862801</v>
      </c>
      <c r="AI140" s="5">
        <v>13.092487268862801</v>
      </c>
      <c r="AJ140" s="5">
        <f t="shared" si="12"/>
        <v>0.44542778600613109</v>
      </c>
      <c r="AK140" s="5">
        <f t="shared" si="13"/>
        <v>0</v>
      </c>
      <c r="AL140" s="5">
        <f t="shared" si="14"/>
        <v>0</v>
      </c>
    </row>
    <row r="141" spans="1:38" x14ac:dyDescent="0.25">
      <c r="A141" s="2" t="s">
        <v>47</v>
      </c>
      <c r="B141" s="2">
        <v>2003</v>
      </c>
      <c r="C141" s="2" t="s">
        <v>51</v>
      </c>
      <c r="D141" s="2" t="s">
        <v>286</v>
      </c>
      <c r="E141" s="2" t="s">
        <v>48</v>
      </c>
      <c r="F141" s="2" t="s">
        <v>10</v>
      </c>
      <c r="G141" s="2" t="s">
        <v>205</v>
      </c>
      <c r="H141" s="2" t="s">
        <v>11</v>
      </c>
      <c r="I141" s="2" t="s">
        <v>40</v>
      </c>
      <c r="J141" s="2" t="s">
        <v>12</v>
      </c>
      <c r="L141" s="2" t="s">
        <v>13</v>
      </c>
      <c r="M141" s="2" t="s">
        <v>287</v>
      </c>
      <c r="N141" s="2">
        <v>10</v>
      </c>
      <c r="O141" s="2" t="s">
        <v>23</v>
      </c>
      <c r="P141" s="2">
        <v>50</v>
      </c>
      <c r="S141" s="2" t="s">
        <v>22</v>
      </c>
      <c r="T141" s="2">
        <v>37</v>
      </c>
      <c r="U141" s="2" t="s">
        <v>86</v>
      </c>
      <c r="V141" s="2">
        <v>0</v>
      </c>
      <c r="W141" s="2" t="s">
        <v>49</v>
      </c>
      <c r="Z141" s="2">
        <v>80</v>
      </c>
      <c r="AA141" s="2">
        <v>6</v>
      </c>
      <c r="AB141" s="2">
        <f t="shared" si="8"/>
        <v>13.333333333333334</v>
      </c>
      <c r="AC141" s="2" t="s">
        <v>181</v>
      </c>
      <c r="AD141" s="2" t="s">
        <v>181</v>
      </c>
      <c r="AE141" s="2">
        <v>16</v>
      </c>
      <c r="AF141" s="5">
        <v>0</v>
      </c>
      <c r="AG141" s="5">
        <v>0</v>
      </c>
      <c r="AH141" s="5"/>
      <c r="AI141" s="5">
        <v>1</v>
      </c>
      <c r="AJ141" s="5">
        <f>AI141</f>
        <v>1</v>
      </c>
      <c r="AK141" s="5">
        <f>AI141-$AI$147</f>
        <v>0.98165128474732455</v>
      </c>
      <c r="AL141" s="5">
        <f>AK141/$AK$141</f>
        <v>1</v>
      </c>
    </row>
    <row r="142" spans="1:38" x14ac:dyDescent="0.25">
      <c r="A142" s="2" t="s">
        <v>47</v>
      </c>
      <c r="B142" s="2">
        <v>2003</v>
      </c>
      <c r="C142" s="2" t="s">
        <v>51</v>
      </c>
      <c r="D142" s="2" t="s">
        <v>286</v>
      </c>
      <c r="E142" s="2" t="s">
        <v>48</v>
      </c>
      <c r="F142" s="2" t="s">
        <v>10</v>
      </c>
      <c r="G142" s="2" t="s">
        <v>205</v>
      </c>
      <c r="H142" s="2" t="s">
        <v>11</v>
      </c>
      <c r="I142" s="2" t="s">
        <v>40</v>
      </c>
      <c r="J142" s="2" t="s">
        <v>12</v>
      </c>
      <c r="L142" s="2" t="s">
        <v>13</v>
      </c>
      <c r="M142" s="2" t="s">
        <v>287</v>
      </c>
      <c r="N142" s="2">
        <v>10</v>
      </c>
      <c r="O142" s="2" t="s">
        <v>23</v>
      </c>
      <c r="P142" s="2">
        <v>50</v>
      </c>
      <c r="S142" s="2" t="s">
        <v>22</v>
      </c>
      <c r="T142" s="2">
        <v>37</v>
      </c>
      <c r="U142" s="2" t="s">
        <v>86</v>
      </c>
      <c r="V142" s="2">
        <v>0</v>
      </c>
      <c r="W142" s="2" t="s">
        <v>49</v>
      </c>
      <c r="Z142" s="2">
        <v>80</v>
      </c>
      <c r="AA142" s="2">
        <v>6</v>
      </c>
      <c r="AB142" s="2">
        <f t="shared" si="8"/>
        <v>13.333333333333334</v>
      </c>
      <c r="AC142" s="2" t="s">
        <v>181</v>
      </c>
      <c r="AD142" s="2" t="s">
        <v>181</v>
      </c>
      <c r="AE142" s="2">
        <v>16</v>
      </c>
      <c r="AF142" s="5">
        <v>1.00329996472223</v>
      </c>
      <c r="AG142" s="5">
        <v>1.00329996472223</v>
      </c>
      <c r="AH142" s="5"/>
      <c r="AI142" s="5">
        <v>0.174311978298644</v>
      </c>
      <c r="AJ142" s="5">
        <f t="shared" ref="AJ142:AJ161" si="15">AI142</f>
        <v>0.174311978298644</v>
      </c>
      <c r="AK142" s="5">
        <f t="shared" ref="AK142:AK147" si="16">AI142-$AI$147</f>
        <v>0.1559632630459685</v>
      </c>
      <c r="AL142" s="5">
        <f t="shared" ref="AL142:AL147" si="17">AK142/$AK$141</f>
        <v>0.1588784790172339</v>
      </c>
    </row>
    <row r="143" spans="1:38" x14ac:dyDescent="0.25">
      <c r="A143" s="2" t="s">
        <v>47</v>
      </c>
      <c r="B143" s="2">
        <v>2003</v>
      </c>
      <c r="C143" s="2" t="s">
        <v>51</v>
      </c>
      <c r="D143" s="2" t="s">
        <v>286</v>
      </c>
      <c r="E143" s="2" t="s">
        <v>48</v>
      </c>
      <c r="F143" s="2" t="s">
        <v>10</v>
      </c>
      <c r="G143" s="2" t="s">
        <v>205</v>
      </c>
      <c r="H143" s="2" t="s">
        <v>11</v>
      </c>
      <c r="I143" s="2" t="s">
        <v>40</v>
      </c>
      <c r="J143" s="2" t="s">
        <v>12</v>
      </c>
      <c r="L143" s="2" t="s">
        <v>13</v>
      </c>
      <c r="M143" s="2" t="s">
        <v>287</v>
      </c>
      <c r="N143" s="2">
        <v>10</v>
      </c>
      <c r="O143" s="2" t="s">
        <v>23</v>
      </c>
      <c r="P143" s="2">
        <v>50</v>
      </c>
      <c r="S143" s="2" t="s">
        <v>22</v>
      </c>
      <c r="T143" s="2">
        <v>37</v>
      </c>
      <c r="U143" s="2" t="s">
        <v>86</v>
      </c>
      <c r="V143" s="2">
        <v>0</v>
      </c>
      <c r="W143" s="2" t="s">
        <v>49</v>
      </c>
      <c r="Z143" s="2">
        <v>80</v>
      </c>
      <c r="AA143" s="2">
        <v>6</v>
      </c>
      <c r="AB143" s="2">
        <f t="shared" si="8"/>
        <v>13.333333333333334</v>
      </c>
      <c r="AC143" s="2" t="s">
        <v>181</v>
      </c>
      <c r="AD143" s="2" t="s">
        <v>181</v>
      </c>
      <c r="AE143" s="2">
        <v>16</v>
      </c>
      <c r="AF143" s="5">
        <v>2.0066006344709799</v>
      </c>
      <c r="AG143" s="5">
        <v>2.0066006344709799</v>
      </c>
      <c r="AH143" s="5"/>
      <c r="AI143" s="5">
        <v>9.7859433600108695E-2</v>
      </c>
      <c r="AJ143" s="5">
        <f t="shared" si="15"/>
        <v>9.7859433600108695E-2</v>
      </c>
      <c r="AK143" s="5">
        <f t="shared" si="16"/>
        <v>7.9510718347433201E-2</v>
      </c>
      <c r="AL143" s="5">
        <f t="shared" si="17"/>
        <v>8.0996907540236279E-2</v>
      </c>
    </row>
    <row r="144" spans="1:38" x14ac:dyDescent="0.25">
      <c r="A144" s="2" t="s">
        <v>47</v>
      </c>
      <c r="B144" s="2">
        <v>2003</v>
      </c>
      <c r="C144" s="2" t="s">
        <v>51</v>
      </c>
      <c r="D144" s="2" t="s">
        <v>286</v>
      </c>
      <c r="E144" s="2" t="s">
        <v>48</v>
      </c>
      <c r="F144" s="2" t="s">
        <v>10</v>
      </c>
      <c r="G144" s="2" t="s">
        <v>205</v>
      </c>
      <c r="H144" s="2" t="s">
        <v>11</v>
      </c>
      <c r="I144" s="2" t="s">
        <v>40</v>
      </c>
      <c r="J144" s="2" t="s">
        <v>12</v>
      </c>
      <c r="L144" s="2" t="s">
        <v>13</v>
      </c>
      <c r="M144" s="2" t="s">
        <v>287</v>
      </c>
      <c r="N144" s="2">
        <v>10</v>
      </c>
      <c r="O144" s="2" t="s">
        <v>23</v>
      </c>
      <c r="P144" s="2">
        <v>50</v>
      </c>
      <c r="S144" s="2" t="s">
        <v>22</v>
      </c>
      <c r="T144" s="2">
        <v>37</v>
      </c>
      <c r="U144" s="2" t="s">
        <v>86</v>
      </c>
      <c r="V144" s="2">
        <v>0</v>
      </c>
      <c r="W144" s="2" t="s">
        <v>49</v>
      </c>
      <c r="Z144" s="2">
        <v>80</v>
      </c>
      <c r="AA144" s="2">
        <v>6</v>
      </c>
      <c r="AB144" s="2">
        <f t="shared" si="8"/>
        <v>13.333333333333334</v>
      </c>
      <c r="AC144" s="2" t="s">
        <v>181</v>
      </c>
      <c r="AD144" s="2" t="s">
        <v>181</v>
      </c>
      <c r="AE144" s="2">
        <v>16</v>
      </c>
      <c r="AF144" s="5">
        <v>3.98679873105803</v>
      </c>
      <c r="AG144" s="5">
        <v>3.98679873105803</v>
      </c>
      <c r="AH144" s="5"/>
      <c r="AI144" s="5">
        <v>5.8103992766214599E-2</v>
      </c>
      <c r="AJ144" s="5">
        <f t="shared" si="15"/>
        <v>5.8103992766214599E-2</v>
      </c>
      <c r="AK144" s="5">
        <f t="shared" si="16"/>
        <v>3.9755277513539099E-2</v>
      </c>
      <c r="AL144" s="5">
        <f t="shared" si="17"/>
        <v>4.0498370583574431E-2</v>
      </c>
    </row>
    <row r="145" spans="1:38" x14ac:dyDescent="0.25">
      <c r="A145" s="2" t="s">
        <v>47</v>
      </c>
      <c r="B145" s="2">
        <v>2003</v>
      </c>
      <c r="C145" s="2" t="s">
        <v>51</v>
      </c>
      <c r="D145" s="2" t="s">
        <v>286</v>
      </c>
      <c r="E145" s="2" t="s">
        <v>48</v>
      </c>
      <c r="F145" s="2" t="s">
        <v>10</v>
      </c>
      <c r="G145" s="2" t="s">
        <v>205</v>
      </c>
      <c r="H145" s="2" t="s">
        <v>11</v>
      </c>
      <c r="I145" s="2" t="s">
        <v>40</v>
      </c>
      <c r="J145" s="2" t="s">
        <v>12</v>
      </c>
      <c r="L145" s="2" t="s">
        <v>13</v>
      </c>
      <c r="M145" s="2" t="s">
        <v>287</v>
      </c>
      <c r="N145" s="2">
        <v>10</v>
      </c>
      <c r="O145" s="2" t="s">
        <v>23</v>
      </c>
      <c r="P145" s="2">
        <v>50</v>
      </c>
      <c r="S145" s="2" t="s">
        <v>22</v>
      </c>
      <c r="T145" s="2">
        <v>37</v>
      </c>
      <c r="U145" s="2" t="s">
        <v>86</v>
      </c>
      <c r="V145" s="2">
        <v>0</v>
      </c>
      <c r="W145" s="2" t="s">
        <v>49</v>
      </c>
      <c r="Z145" s="2">
        <v>80</v>
      </c>
      <c r="AA145" s="2">
        <v>6</v>
      </c>
      <c r="AB145" s="2">
        <f t="shared" si="8"/>
        <v>13.333333333333334</v>
      </c>
      <c r="AC145" s="2" t="s">
        <v>181</v>
      </c>
      <c r="AD145" s="2" t="s">
        <v>181</v>
      </c>
      <c r="AE145" s="2">
        <v>16</v>
      </c>
      <c r="AF145" s="5">
        <v>6.0462051463234001</v>
      </c>
      <c r="AG145" s="5">
        <v>6.0462051463234001</v>
      </c>
      <c r="AH145" s="5"/>
      <c r="AI145" s="5">
        <v>4.2813451162436497E-2</v>
      </c>
      <c r="AJ145" s="5">
        <f t="shared" si="15"/>
        <v>4.2813451162436497E-2</v>
      </c>
      <c r="AK145" s="5">
        <f t="shared" si="16"/>
        <v>2.4464735909760997E-2</v>
      </c>
      <c r="AL145" s="5">
        <f t="shared" si="17"/>
        <v>2.4922023013557386E-2</v>
      </c>
    </row>
    <row r="146" spans="1:38" x14ac:dyDescent="0.25">
      <c r="A146" s="2" t="s">
        <v>47</v>
      </c>
      <c r="B146" s="2">
        <v>2003</v>
      </c>
      <c r="C146" s="2" t="s">
        <v>51</v>
      </c>
      <c r="D146" s="2" t="s">
        <v>286</v>
      </c>
      <c r="E146" s="2" t="s">
        <v>48</v>
      </c>
      <c r="F146" s="2" t="s">
        <v>10</v>
      </c>
      <c r="G146" s="2" t="s">
        <v>205</v>
      </c>
      <c r="H146" s="2" t="s">
        <v>11</v>
      </c>
      <c r="I146" s="2" t="s">
        <v>40</v>
      </c>
      <c r="J146" s="2" t="s">
        <v>12</v>
      </c>
      <c r="L146" s="2" t="s">
        <v>13</v>
      </c>
      <c r="M146" s="2" t="s">
        <v>287</v>
      </c>
      <c r="N146" s="2">
        <v>10</v>
      </c>
      <c r="O146" s="2" t="s">
        <v>23</v>
      </c>
      <c r="P146" s="2">
        <v>50</v>
      </c>
      <c r="S146" s="2" t="s">
        <v>22</v>
      </c>
      <c r="T146" s="2">
        <v>37</v>
      </c>
      <c r="U146" s="2" t="s">
        <v>86</v>
      </c>
      <c r="V146" s="2">
        <v>0</v>
      </c>
      <c r="W146" s="2" t="s">
        <v>49</v>
      </c>
      <c r="Z146" s="2">
        <v>80</v>
      </c>
      <c r="AA146" s="2">
        <v>6</v>
      </c>
      <c r="AB146" s="2">
        <f t="shared" si="8"/>
        <v>13.333333333333334</v>
      </c>
      <c r="AC146" s="2" t="s">
        <v>181</v>
      </c>
      <c r="AD146" s="2" t="s">
        <v>181</v>
      </c>
      <c r="AE146" s="2">
        <v>16</v>
      </c>
      <c r="AF146" s="5">
        <v>8.0264018328574203</v>
      </c>
      <c r="AG146" s="5">
        <v>8.0264018328574203</v>
      </c>
      <c r="AH146" s="5"/>
      <c r="AI146" s="5">
        <v>6.4220176743654905E-2</v>
      </c>
      <c r="AJ146" s="5">
        <f t="shared" si="15"/>
        <v>6.4220176743654905E-2</v>
      </c>
      <c r="AK146" s="5">
        <f t="shared" si="16"/>
        <v>4.5871461490979405E-2</v>
      </c>
      <c r="AL146" s="5">
        <f t="shared" si="17"/>
        <v>4.6728876336963841E-2</v>
      </c>
    </row>
    <row r="147" spans="1:38" x14ac:dyDescent="0.25">
      <c r="A147" s="2" t="s">
        <v>47</v>
      </c>
      <c r="B147" s="2">
        <v>2003</v>
      </c>
      <c r="C147" s="2" t="s">
        <v>51</v>
      </c>
      <c r="D147" s="2" t="s">
        <v>286</v>
      </c>
      <c r="E147" s="2" t="s">
        <v>48</v>
      </c>
      <c r="F147" s="2" t="s">
        <v>10</v>
      </c>
      <c r="G147" s="2" t="s">
        <v>205</v>
      </c>
      <c r="H147" s="2" t="s">
        <v>11</v>
      </c>
      <c r="I147" s="2" t="s">
        <v>40</v>
      </c>
      <c r="J147" s="2" t="s">
        <v>12</v>
      </c>
      <c r="L147" s="2" t="s">
        <v>13</v>
      </c>
      <c r="M147" s="2" t="s">
        <v>287</v>
      </c>
      <c r="N147" s="2">
        <v>10</v>
      </c>
      <c r="O147" s="2" t="s">
        <v>23</v>
      </c>
      <c r="P147" s="2">
        <v>50</v>
      </c>
      <c r="S147" s="2" t="s">
        <v>22</v>
      </c>
      <c r="T147" s="2">
        <v>37</v>
      </c>
      <c r="U147" s="2" t="s">
        <v>86</v>
      </c>
      <c r="V147" s="2">
        <v>0</v>
      </c>
      <c r="W147" s="2" t="s">
        <v>49</v>
      </c>
      <c r="Z147" s="2">
        <v>80</v>
      </c>
      <c r="AA147" s="2">
        <v>6</v>
      </c>
      <c r="AB147" s="2">
        <f t="shared" si="8"/>
        <v>13.333333333333334</v>
      </c>
      <c r="AC147" s="2" t="s">
        <v>181</v>
      </c>
      <c r="AD147" s="2" t="s">
        <v>181</v>
      </c>
      <c r="AE147" s="2">
        <v>16</v>
      </c>
      <c r="AF147" s="5">
        <v>24</v>
      </c>
      <c r="AG147" s="5">
        <v>24</v>
      </c>
      <c r="AH147" s="5"/>
      <c r="AI147" s="5">
        <v>1.83487152526755E-2</v>
      </c>
      <c r="AJ147" s="5">
        <f t="shared" si="15"/>
        <v>1.83487152526755E-2</v>
      </c>
      <c r="AK147" s="5">
        <f t="shared" si="16"/>
        <v>0</v>
      </c>
      <c r="AL147" s="5">
        <f t="shared" si="17"/>
        <v>0</v>
      </c>
    </row>
    <row r="148" spans="1:38" x14ac:dyDescent="0.25">
      <c r="A148" s="2" t="s">
        <v>47</v>
      </c>
      <c r="B148" s="2">
        <v>2003</v>
      </c>
      <c r="C148" s="2" t="s">
        <v>52</v>
      </c>
      <c r="D148" s="2" t="s">
        <v>286</v>
      </c>
      <c r="E148" s="2" t="s">
        <v>48</v>
      </c>
      <c r="F148" s="2" t="s">
        <v>10</v>
      </c>
      <c r="G148" s="2" t="s">
        <v>205</v>
      </c>
      <c r="H148" s="2" t="s">
        <v>11</v>
      </c>
      <c r="I148" s="2" t="s">
        <v>40</v>
      </c>
      <c r="J148" s="2" t="s">
        <v>315</v>
      </c>
      <c r="K148" s="2" t="s">
        <v>140</v>
      </c>
      <c r="L148" s="2" t="s">
        <v>13</v>
      </c>
      <c r="M148" s="2" t="s">
        <v>287</v>
      </c>
      <c r="N148" s="2">
        <v>10</v>
      </c>
      <c r="O148" s="2" t="s">
        <v>23</v>
      </c>
      <c r="P148" s="2">
        <v>50</v>
      </c>
      <c r="S148" s="2" t="s">
        <v>22</v>
      </c>
      <c r="T148" s="2">
        <v>37</v>
      </c>
      <c r="U148" s="2" t="s">
        <v>86</v>
      </c>
      <c r="V148" s="2">
        <v>0</v>
      </c>
      <c r="W148" s="2" t="s">
        <v>49</v>
      </c>
      <c r="Z148" s="2">
        <v>80</v>
      </c>
      <c r="AA148" s="2">
        <v>6</v>
      </c>
      <c r="AB148" s="2">
        <f t="shared" si="8"/>
        <v>13.333333333333334</v>
      </c>
      <c r="AC148" s="2" t="s">
        <v>181</v>
      </c>
      <c r="AD148" s="2" t="s">
        <v>181</v>
      </c>
      <c r="AE148" s="2">
        <v>17</v>
      </c>
      <c r="AF148" s="5">
        <v>2.64025378839386E-2</v>
      </c>
      <c r="AG148" s="5">
        <v>2.64025378839386E-2</v>
      </c>
      <c r="AH148" s="5"/>
      <c r="AI148" s="5">
        <v>1</v>
      </c>
      <c r="AJ148" s="5">
        <f t="shared" si="15"/>
        <v>1</v>
      </c>
      <c r="AK148" s="5">
        <f>AI148-$AI$154</f>
        <v>0.97510511910504383</v>
      </c>
      <c r="AL148" s="5">
        <f>AK148/$AK$148</f>
        <v>1</v>
      </c>
    </row>
    <row r="149" spans="1:38" x14ac:dyDescent="0.25">
      <c r="A149" s="2" t="s">
        <v>47</v>
      </c>
      <c r="B149" s="2">
        <v>2003</v>
      </c>
      <c r="C149" s="2" t="s">
        <v>52</v>
      </c>
      <c r="D149" s="2" t="s">
        <v>286</v>
      </c>
      <c r="E149" s="2" t="s">
        <v>48</v>
      </c>
      <c r="F149" s="2" t="s">
        <v>10</v>
      </c>
      <c r="G149" s="2" t="s">
        <v>205</v>
      </c>
      <c r="H149" s="2" t="s">
        <v>11</v>
      </c>
      <c r="I149" s="2" t="s">
        <v>40</v>
      </c>
      <c r="J149" s="2" t="s">
        <v>315</v>
      </c>
      <c r="K149" s="2" t="s">
        <v>140</v>
      </c>
      <c r="L149" s="2" t="s">
        <v>13</v>
      </c>
      <c r="M149" s="2" t="s">
        <v>287</v>
      </c>
      <c r="N149" s="2">
        <v>10</v>
      </c>
      <c r="O149" s="2" t="s">
        <v>23</v>
      </c>
      <c r="P149" s="2">
        <v>50</v>
      </c>
      <c r="S149" s="2" t="s">
        <v>22</v>
      </c>
      <c r="T149" s="2">
        <v>37</v>
      </c>
      <c r="U149" s="2" t="s">
        <v>86</v>
      </c>
      <c r="V149" s="2">
        <v>0</v>
      </c>
      <c r="W149" s="2" t="s">
        <v>49</v>
      </c>
      <c r="Z149" s="2">
        <v>80</v>
      </c>
      <c r="AA149" s="2">
        <v>6</v>
      </c>
      <c r="AB149" s="2">
        <f t="shared" si="8"/>
        <v>13.333333333333334</v>
      </c>
      <c r="AC149" s="2" t="s">
        <v>181</v>
      </c>
      <c r="AD149" s="2" t="s">
        <v>181</v>
      </c>
      <c r="AE149" s="2">
        <v>17</v>
      </c>
      <c r="AF149" s="5">
        <v>1.00329996472223</v>
      </c>
      <c r="AG149" s="5">
        <v>1.00329996472223</v>
      </c>
      <c r="AH149" s="5"/>
      <c r="AI149" s="5">
        <v>0.17474195996348399</v>
      </c>
      <c r="AJ149" s="5">
        <f t="shared" si="15"/>
        <v>0.17474195996348399</v>
      </c>
      <c r="AK149" s="5">
        <f t="shared" ref="AK149:AK154" si="18">AI149-$AI$154</f>
        <v>0.14984707906852779</v>
      </c>
      <c r="AL149" s="5">
        <f t="shared" ref="AL149:AL154" si="19">AK149/$AK$148</f>
        <v>0.15367274372024439</v>
      </c>
    </row>
    <row r="150" spans="1:38" x14ac:dyDescent="0.25">
      <c r="A150" s="2" t="s">
        <v>47</v>
      </c>
      <c r="B150" s="2">
        <v>2003</v>
      </c>
      <c r="C150" s="2" t="s">
        <v>52</v>
      </c>
      <c r="D150" s="2" t="s">
        <v>286</v>
      </c>
      <c r="E150" s="2" t="s">
        <v>48</v>
      </c>
      <c r="F150" s="2" t="s">
        <v>10</v>
      </c>
      <c r="G150" s="2" t="s">
        <v>205</v>
      </c>
      <c r="H150" s="2" t="s">
        <v>11</v>
      </c>
      <c r="I150" s="2" t="s">
        <v>40</v>
      </c>
      <c r="J150" s="2" t="s">
        <v>315</v>
      </c>
      <c r="K150" s="2" t="s">
        <v>140</v>
      </c>
      <c r="L150" s="2" t="s">
        <v>13</v>
      </c>
      <c r="M150" s="2" t="s">
        <v>287</v>
      </c>
      <c r="N150" s="2">
        <v>10</v>
      </c>
      <c r="O150" s="2" t="s">
        <v>23</v>
      </c>
      <c r="P150" s="2">
        <v>50</v>
      </c>
      <c r="S150" s="2" t="s">
        <v>22</v>
      </c>
      <c r="T150" s="2">
        <v>37</v>
      </c>
      <c r="U150" s="2" t="s">
        <v>86</v>
      </c>
      <c r="V150" s="2">
        <v>0</v>
      </c>
      <c r="W150" s="2" t="s">
        <v>49</v>
      </c>
      <c r="Z150" s="2">
        <v>80</v>
      </c>
      <c r="AA150" s="2">
        <v>6</v>
      </c>
      <c r="AB150" s="2">
        <f t="shared" si="8"/>
        <v>13.333333333333334</v>
      </c>
      <c r="AC150" s="2" t="s">
        <v>181</v>
      </c>
      <c r="AD150" s="2" t="s">
        <v>181</v>
      </c>
      <c r="AE150" s="2">
        <v>17</v>
      </c>
      <c r="AF150" s="5">
        <v>1.98019739156053</v>
      </c>
      <c r="AG150" s="5">
        <v>1.98019739156053</v>
      </c>
      <c r="AH150" s="5"/>
      <c r="AI150" s="5">
        <v>0.144161040076283</v>
      </c>
      <c r="AJ150" s="5">
        <f t="shared" si="15"/>
        <v>0.144161040076283</v>
      </c>
      <c r="AK150" s="5">
        <f t="shared" si="18"/>
        <v>0.1192661591813268</v>
      </c>
      <c r="AL150" s="5">
        <f t="shared" si="19"/>
        <v>0.12231107892325481</v>
      </c>
    </row>
    <row r="151" spans="1:38" x14ac:dyDescent="0.25">
      <c r="A151" s="2" t="s">
        <v>47</v>
      </c>
      <c r="B151" s="2">
        <v>2003</v>
      </c>
      <c r="C151" s="2" t="s">
        <v>52</v>
      </c>
      <c r="D151" s="2" t="s">
        <v>286</v>
      </c>
      <c r="E151" s="2" t="s">
        <v>48</v>
      </c>
      <c r="F151" s="2" t="s">
        <v>10</v>
      </c>
      <c r="G151" s="2" t="s">
        <v>205</v>
      </c>
      <c r="H151" s="2" t="s">
        <v>11</v>
      </c>
      <c r="I151" s="2" t="s">
        <v>40</v>
      </c>
      <c r="J151" s="2" t="s">
        <v>315</v>
      </c>
      <c r="K151" s="2" t="s">
        <v>140</v>
      </c>
      <c r="L151" s="2" t="s">
        <v>13</v>
      </c>
      <c r="M151" s="2" t="s">
        <v>287</v>
      </c>
      <c r="N151" s="2">
        <v>10</v>
      </c>
      <c r="O151" s="2" t="s">
        <v>23</v>
      </c>
      <c r="P151" s="2">
        <v>50</v>
      </c>
      <c r="S151" s="2" t="s">
        <v>22</v>
      </c>
      <c r="T151" s="2">
        <v>37</v>
      </c>
      <c r="U151" s="2" t="s">
        <v>86</v>
      </c>
      <c r="V151" s="2">
        <v>0</v>
      </c>
      <c r="W151" s="2" t="s">
        <v>49</v>
      </c>
      <c r="Z151" s="2">
        <v>80</v>
      </c>
      <c r="AA151" s="2">
        <v>6</v>
      </c>
      <c r="AB151" s="2">
        <f t="shared" si="8"/>
        <v>13.333333333333334</v>
      </c>
      <c r="AC151" s="2" t="s">
        <v>181</v>
      </c>
      <c r="AD151" s="2" t="s">
        <v>181</v>
      </c>
      <c r="AE151" s="2">
        <v>17</v>
      </c>
      <c r="AF151" s="5">
        <v>4.0132005639154498</v>
      </c>
      <c r="AG151" s="5">
        <v>4.0132005639154498</v>
      </c>
      <c r="AH151" s="5"/>
      <c r="AI151" s="5">
        <v>9.52314049364065E-2</v>
      </c>
      <c r="AJ151" s="5">
        <f t="shared" si="15"/>
        <v>9.52314049364065E-2</v>
      </c>
      <c r="AK151" s="5">
        <f t="shared" si="18"/>
        <v>7.0336524041450299E-2</v>
      </c>
      <c r="AL151" s="5">
        <f t="shared" si="19"/>
        <v>7.213224775807299E-2</v>
      </c>
    </row>
    <row r="152" spans="1:38" x14ac:dyDescent="0.25">
      <c r="A152" s="2" t="s">
        <v>47</v>
      </c>
      <c r="B152" s="2">
        <v>2003</v>
      </c>
      <c r="C152" s="2" t="s">
        <v>52</v>
      </c>
      <c r="D152" s="2" t="s">
        <v>286</v>
      </c>
      <c r="E152" s="2" t="s">
        <v>48</v>
      </c>
      <c r="F152" s="2" t="s">
        <v>10</v>
      </c>
      <c r="G152" s="2" t="s">
        <v>205</v>
      </c>
      <c r="H152" s="2" t="s">
        <v>11</v>
      </c>
      <c r="I152" s="2" t="s">
        <v>40</v>
      </c>
      <c r="J152" s="2" t="s">
        <v>315</v>
      </c>
      <c r="K152" s="2" t="s">
        <v>140</v>
      </c>
      <c r="L152" s="2" t="s">
        <v>13</v>
      </c>
      <c r="M152" s="2" t="s">
        <v>287</v>
      </c>
      <c r="N152" s="2">
        <v>10</v>
      </c>
      <c r="O152" s="2" t="s">
        <v>23</v>
      </c>
      <c r="P152" s="2">
        <v>50</v>
      </c>
      <c r="S152" s="2" t="s">
        <v>22</v>
      </c>
      <c r="T152" s="2">
        <v>37</v>
      </c>
      <c r="U152" s="2" t="s">
        <v>86</v>
      </c>
      <c r="V152" s="2">
        <v>0</v>
      </c>
      <c r="W152" s="2" t="s">
        <v>49</v>
      </c>
      <c r="Z152" s="2">
        <v>80</v>
      </c>
      <c r="AA152" s="2">
        <v>6</v>
      </c>
      <c r="AB152" s="2">
        <f t="shared" si="8"/>
        <v>13.333333333333334</v>
      </c>
      <c r="AC152" s="2" t="s">
        <v>181</v>
      </c>
      <c r="AD152" s="2" t="s">
        <v>181</v>
      </c>
      <c r="AE152" s="2">
        <v>17</v>
      </c>
      <c r="AF152" s="5">
        <v>5.9933986605024998</v>
      </c>
      <c r="AG152" s="5">
        <v>5.9933986605024998</v>
      </c>
      <c r="AH152" s="5"/>
      <c r="AI152" s="5">
        <v>7.3824679355188105E-2</v>
      </c>
      <c r="AJ152" s="5">
        <f t="shared" si="15"/>
        <v>7.3824679355188105E-2</v>
      </c>
      <c r="AK152" s="5">
        <f t="shared" si="18"/>
        <v>4.8929798460231905E-2</v>
      </c>
      <c r="AL152" s="5">
        <f t="shared" si="19"/>
        <v>5.0178998655180794E-2</v>
      </c>
    </row>
    <row r="153" spans="1:38" x14ac:dyDescent="0.25">
      <c r="A153" s="2" t="s">
        <v>47</v>
      </c>
      <c r="B153" s="2">
        <v>2003</v>
      </c>
      <c r="C153" s="2" t="s">
        <v>52</v>
      </c>
      <c r="D153" s="2" t="s">
        <v>286</v>
      </c>
      <c r="E153" s="2" t="s">
        <v>48</v>
      </c>
      <c r="F153" s="2" t="s">
        <v>10</v>
      </c>
      <c r="G153" s="2" t="s">
        <v>205</v>
      </c>
      <c r="H153" s="2" t="s">
        <v>11</v>
      </c>
      <c r="I153" s="2" t="s">
        <v>40</v>
      </c>
      <c r="J153" s="2" t="s">
        <v>315</v>
      </c>
      <c r="K153" s="2" t="s">
        <v>140</v>
      </c>
      <c r="L153" s="2" t="s">
        <v>13</v>
      </c>
      <c r="M153" s="2" t="s">
        <v>287</v>
      </c>
      <c r="N153" s="2">
        <v>10</v>
      </c>
      <c r="O153" s="2" t="s">
        <v>23</v>
      </c>
      <c r="P153" s="2">
        <v>50</v>
      </c>
      <c r="S153" s="2" t="s">
        <v>22</v>
      </c>
      <c r="T153" s="2">
        <v>37</v>
      </c>
      <c r="U153" s="2" t="s">
        <v>86</v>
      </c>
      <c r="V153" s="2">
        <v>0</v>
      </c>
      <c r="W153" s="2" t="s">
        <v>49</v>
      </c>
      <c r="Z153" s="2">
        <v>80</v>
      </c>
      <c r="AA153" s="2">
        <v>6</v>
      </c>
      <c r="AB153" s="2">
        <f t="shared" si="8"/>
        <v>13.333333333333334</v>
      </c>
      <c r="AC153" s="2" t="s">
        <v>181</v>
      </c>
      <c r="AD153" s="2" t="s">
        <v>181</v>
      </c>
      <c r="AE153" s="2">
        <v>17</v>
      </c>
      <c r="AF153" s="5">
        <v>7.9735967570895498</v>
      </c>
      <c r="AG153" s="5">
        <v>7.9735967570895498</v>
      </c>
      <c r="AH153" s="5"/>
      <c r="AI153" s="5">
        <v>5.8534137751410101E-2</v>
      </c>
      <c r="AJ153" s="5">
        <f t="shared" si="15"/>
        <v>5.8534137751410101E-2</v>
      </c>
      <c r="AK153" s="5">
        <f t="shared" si="18"/>
        <v>3.36392568564539E-2</v>
      </c>
      <c r="AL153" s="5">
        <f t="shared" si="19"/>
        <v>3.4498082511686713E-2</v>
      </c>
    </row>
    <row r="154" spans="1:38" x14ac:dyDescent="0.25">
      <c r="A154" s="2" t="s">
        <v>47</v>
      </c>
      <c r="B154" s="2">
        <v>2003</v>
      </c>
      <c r="C154" s="2" t="s">
        <v>52</v>
      </c>
      <c r="D154" s="2" t="s">
        <v>286</v>
      </c>
      <c r="E154" s="2" t="s">
        <v>48</v>
      </c>
      <c r="F154" s="2" t="s">
        <v>10</v>
      </c>
      <c r="G154" s="2" t="s">
        <v>205</v>
      </c>
      <c r="H154" s="2" t="s">
        <v>11</v>
      </c>
      <c r="I154" s="2" t="s">
        <v>40</v>
      </c>
      <c r="J154" s="2" t="s">
        <v>315</v>
      </c>
      <c r="K154" s="2" t="s">
        <v>140</v>
      </c>
      <c r="L154" s="2" t="s">
        <v>13</v>
      </c>
      <c r="M154" s="2" t="s">
        <v>287</v>
      </c>
      <c r="N154" s="2">
        <v>10</v>
      </c>
      <c r="O154" s="2" t="s">
        <v>23</v>
      </c>
      <c r="P154" s="2">
        <v>50</v>
      </c>
      <c r="S154" s="2" t="s">
        <v>22</v>
      </c>
      <c r="T154" s="2">
        <v>37</v>
      </c>
      <c r="U154" s="2" t="s">
        <v>86</v>
      </c>
      <c r="V154" s="2">
        <v>0</v>
      </c>
      <c r="W154" s="2" t="s">
        <v>49</v>
      </c>
      <c r="Z154" s="2">
        <v>80</v>
      </c>
      <c r="AA154" s="2">
        <v>6</v>
      </c>
      <c r="AB154" s="2">
        <f t="shared" si="8"/>
        <v>13.333333333333334</v>
      </c>
      <c r="AC154" s="2" t="s">
        <v>181</v>
      </c>
      <c r="AD154" s="2" t="s">
        <v>181</v>
      </c>
      <c r="AE154" s="2">
        <v>17</v>
      </c>
      <c r="AF154" s="5">
        <v>24</v>
      </c>
      <c r="AG154" s="5">
        <v>24</v>
      </c>
      <c r="AH154" s="5"/>
      <c r="AI154" s="5">
        <v>2.4894880894956201E-2</v>
      </c>
      <c r="AJ154" s="5">
        <f t="shared" si="15"/>
        <v>2.4894880894956201E-2</v>
      </c>
      <c r="AK154" s="5">
        <f t="shared" si="18"/>
        <v>0</v>
      </c>
      <c r="AL154" s="5">
        <f t="shared" si="19"/>
        <v>0</v>
      </c>
    </row>
    <row r="155" spans="1:38" x14ac:dyDescent="0.25">
      <c r="A155" s="2" t="s">
        <v>47</v>
      </c>
      <c r="B155" s="2">
        <v>2003</v>
      </c>
      <c r="C155" s="2" t="s">
        <v>53</v>
      </c>
      <c r="D155" s="2" t="s">
        <v>286</v>
      </c>
      <c r="E155" s="2" t="s">
        <v>48</v>
      </c>
      <c r="F155" s="2" t="s">
        <v>10</v>
      </c>
      <c r="G155" s="2" t="s">
        <v>205</v>
      </c>
      <c r="H155" s="2" t="s">
        <v>11</v>
      </c>
      <c r="I155" s="2" t="s">
        <v>40</v>
      </c>
      <c r="J155" s="2" t="s">
        <v>316</v>
      </c>
      <c r="K155" s="2" t="s">
        <v>193</v>
      </c>
      <c r="L155" s="2" t="s">
        <v>13</v>
      </c>
      <c r="M155" s="2" t="s">
        <v>287</v>
      </c>
      <c r="N155" s="2">
        <v>10</v>
      </c>
      <c r="O155" s="2" t="s">
        <v>23</v>
      </c>
      <c r="P155" s="2">
        <v>50</v>
      </c>
      <c r="S155" s="2" t="s">
        <v>22</v>
      </c>
      <c r="T155" s="2">
        <v>37</v>
      </c>
      <c r="U155" s="2" t="s">
        <v>86</v>
      </c>
      <c r="V155" s="2">
        <v>0</v>
      </c>
      <c r="W155" s="2" t="s">
        <v>49</v>
      </c>
      <c r="Z155" s="2">
        <v>80</v>
      </c>
      <c r="AA155" s="2">
        <v>6</v>
      </c>
      <c r="AB155" s="2">
        <f t="shared" si="8"/>
        <v>13.333333333333334</v>
      </c>
      <c r="AC155" s="2" t="s">
        <v>181</v>
      </c>
      <c r="AD155" s="2" t="s">
        <v>181</v>
      </c>
      <c r="AE155" s="2">
        <v>18</v>
      </c>
      <c r="AF155" s="5">
        <v>0</v>
      </c>
      <c r="AG155" s="5">
        <v>0</v>
      </c>
      <c r="AH155" s="5"/>
      <c r="AI155" s="5">
        <v>1</v>
      </c>
      <c r="AJ155" s="5">
        <f t="shared" si="15"/>
        <v>1</v>
      </c>
      <c r="AK155" s="5">
        <f>AI155-$AI$161</f>
        <v>0.66623660334164903</v>
      </c>
      <c r="AL155" s="5">
        <f>AK155/$AK$155</f>
        <v>1</v>
      </c>
    </row>
    <row r="156" spans="1:38" x14ac:dyDescent="0.25">
      <c r="A156" s="2" t="s">
        <v>47</v>
      </c>
      <c r="B156" s="2">
        <v>2003</v>
      </c>
      <c r="C156" s="2" t="s">
        <v>53</v>
      </c>
      <c r="D156" s="2" t="s">
        <v>286</v>
      </c>
      <c r="E156" s="2" t="s">
        <v>48</v>
      </c>
      <c r="F156" s="2" t="s">
        <v>10</v>
      </c>
      <c r="G156" s="2" t="s">
        <v>205</v>
      </c>
      <c r="H156" s="2" t="s">
        <v>11</v>
      </c>
      <c r="I156" s="2" t="s">
        <v>40</v>
      </c>
      <c r="J156" s="2" t="s">
        <v>316</v>
      </c>
      <c r="K156" s="2" t="s">
        <v>193</v>
      </c>
      <c r="L156" s="2" t="s">
        <v>13</v>
      </c>
      <c r="M156" s="2" t="s">
        <v>287</v>
      </c>
      <c r="N156" s="2">
        <v>10</v>
      </c>
      <c r="O156" s="2" t="s">
        <v>23</v>
      </c>
      <c r="P156" s="2">
        <v>50</v>
      </c>
      <c r="S156" s="2" t="s">
        <v>22</v>
      </c>
      <c r="T156" s="2">
        <v>37</v>
      </c>
      <c r="U156" s="2" t="s">
        <v>86</v>
      </c>
      <c r="V156" s="2">
        <v>0</v>
      </c>
      <c r="W156" s="2" t="s">
        <v>49</v>
      </c>
      <c r="Z156" s="2">
        <v>80</v>
      </c>
      <c r="AA156" s="2">
        <v>6</v>
      </c>
      <c r="AB156" s="2">
        <f t="shared" si="8"/>
        <v>13.333333333333334</v>
      </c>
      <c r="AC156" s="2" t="s">
        <v>181</v>
      </c>
      <c r="AD156" s="2" t="s">
        <v>181</v>
      </c>
      <c r="AE156" s="2">
        <v>18</v>
      </c>
      <c r="AF156" s="5">
        <v>1.00329996472223</v>
      </c>
      <c r="AG156" s="5">
        <v>1.00329996472223</v>
      </c>
      <c r="AH156" s="5"/>
      <c r="AI156" s="5">
        <v>0.50501728296827497</v>
      </c>
      <c r="AJ156" s="5">
        <f t="shared" si="15"/>
        <v>0.50501728296827497</v>
      </c>
      <c r="AK156" s="5">
        <f t="shared" ref="AK156:AK161" si="20">AI156-$AI$161</f>
        <v>0.171253886309924</v>
      </c>
      <c r="AL156" s="5">
        <f t="shared" ref="AL156:AL161" si="21">AK156/$AK$155</f>
        <v>0.25704664896969681</v>
      </c>
    </row>
    <row r="157" spans="1:38" x14ac:dyDescent="0.25">
      <c r="A157" s="2" t="s">
        <v>47</v>
      </c>
      <c r="B157" s="2">
        <v>2003</v>
      </c>
      <c r="C157" s="2" t="s">
        <v>53</v>
      </c>
      <c r="D157" s="2" t="s">
        <v>286</v>
      </c>
      <c r="E157" s="2" t="s">
        <v>48</v>
      </c>
      <c r="F157" s="2" t="s">
        <v>10</v>
      </c>
      <c r="G157" s="2" t="s">
        <v>205</v>
      </c>
      <c r="H157" s="2" t="s">
        <v>11</v>
      </c>
      <c r="I157" s="2" t="s">
        <v>40</v>
      </c>
      <c r="J157" s="2" t="s">
        <v>316</v>
      </c>
      <c r="K157" s="2" t="s">
        <v>193</v>
      </c>
      <c r="L157" s="2" t="s">
        <v>13</v>
      </c>
      <c r="M157" s="2" t="s">
        <v>287</v>
      </c>
      <c r="N157" s="2">
        <v>10</v>
      </c>
      <c r="O157" s="2" t="s">
        <v>23</v>
      </c>
      <c r="P157" s="2">
        <v>50</v>
      </c>
      <c r="S157" s="2" t="s">
        <v>22</v>
      </c>
      <c r="T157" s="2">
        <v>37</v>
      </c>
      <c r="U157" s="2" t="s">
        <v>86</v>
      </c>
      <c r="V157" s="2">
        <v>0</v>
      </c>
      <c r="W157" s="2" t="s">
        <v>49</v>
      </c>
      <c r="Z157" s="2">
        <v>80</v>
      </c>
      <c r="AA157" s="2">
        <v>6</v>
      </c>
      <c r="AB157" s="2">
        <f t="shared" si="8"/>
        <v>13.333333333333334</v>
      </c>
      <c r="AC157" s="2" t="s">
        <v>181</v>
      </c>
      <c r="AD157" s="2" t="s">
        <v>181</v>
      </c>
      <c r="AE157" s="2">
        <v>18</v>
      </c>
      <c r="AF157" s="5">
        <v>2.0066006344709799</v>
      </c>
      <c r="AG157" s="5">
        <v>2.0066006344709799</v>
      </c>
      <c r="AH157" s="5"/>
      <c r="AI157" s="5">
        <v>0.47749429174943903</v>
      </c>
      <c r="AJ157" s="5">
        <f t="shared" si="15"/>
        <v>0.47749429174943903</v>
      </c>
      <c r="AK157" s="5">
        <f t="shared" si="20"/>
        <v>0.14373089509108805</v>
      </c>
      <c r="AL157" s="5">
        <f t="shared" si="21"/>
        <v>0.21573551253439946</v>
      </c>
    </row>
    <row r="158" spans="1:38" x14ac:dyDescent="0.25">
      <c r="A158" s="2" t="s">
        <v>47</v>
      </c>
      <c r="B158" s="2">
        <v>2003</v>
      </c>
      <c r="C158" s="2" t="s">
        <v>53</v>
      </c>
      <c r="D158" s="2" t="s">
        <v>286</v>
      </c>
      <c r="E158" s="2" t="s">
        <v>48</v>
      </c>
      <c r="F158" s="2" t="s">
        <v>10</v>
      </c>
      <c r="G158" s="2" t="s">
        <v>205</v>
      </c>
      <c r="H158" s="2" t="s">
        <v>11</v>
      </c>
      <c r="I158" s="2" t="s">
        <v>40</v>
      </c>
      <c r="J158" s="2" t="s">
        <v>316</v>
      </c>
      <c r="K158" s="2" t="s">
        <v>193</v>
      </c>
      <c r="L158" s="2" t="s">
        <v>13</v>
      </c>
      <c r="M158" s="2" t="s">
        <v>287</v>
      </c>
      <c r="N158" s="2">
        <v>10</v>
      </c>
      <c r="O158" s="2" t="s">
        <v>23</v>
      </c>
      <c r="P158" s="2">
        <v>50</v>
      </c>
      <c r="S158" s="2" t="s">
        <v>22</v>
      </c>
      <c r="T158" s="2">
        <v>37</v>
      </c>
      <c r="U158" s="2" t="s">
        <v>86</v>
      </c>
      <c r="V158" s="2">
        <v>0</v>
      </c>
      <c r="W158" s="2" t="s">
        <v>49</v>
      </c>
      <c r="Z158" s="2">
        <v>80</v>
      </c>
      <c r="AA158" s="2">
        <v>6</v>
      </c>
      <c r="AB158" s="2">
        <f t="shared" si="8"/>
        <v>13.333333333333334</v>
      </c>
      <c r="AC158" s="2" t="s">
        <v>181</v>
      </c>
      <c r="AD158" s="2" t="s">
        <v>181</v>
      </c>
      <c r="AE158" s="2">
        <v>18</v>
      </c>
      <c r="AF158" s="5">
        <v>4.0132005639154498</v>
      </c>
      <c r="AG158" s="5">
        <v>4.0132005639154498</v>
      </c>
      <c r="AH158" s="5"/>
      <c r="AI158" s="5">
        <v>0.410216023017064</v>
      </c>
      <c r="AJ158" s="5">
        <f t="shared" si="15"/>
        <v>0.410216023017064</v>
      </c>
      <c r="AK158" s="5">
        <f t="shared" si="20"/>
        <v>7.6452626358713027E-2</v>
      </c>
      <c r="AL158" s="5">
        <f t="shared" si="21"/>
        <v>0.11475296610130528</v>
      </c>
    </row>
    <row r="159" spans="1:38" x14ac:dyDescent="0.25">
      <c r="A159" s="2" t="s">
        <v>47</v>
      </c>
      <c r="B159" s="2">
        <v>2003</v>
      </c>
      <c r="C159" s="2" t="s">
        <v>53</v>
      </c>
      <c r="D159" s="2" t="s">
        <v>286</v>
      </c>
      <c r="E159" s="2" t="s">
        <v>48</v>
      </c>
      <c r="F159" s="2" t="s">
        <v>10</v>
      </c>
      <c r="G159" s="2" t="s">
        <v>205</v>
      </c>
      <c r="H159" s="2" t="s">
        <v>11</v>
      </c>
      <c r="I159" s="2" t="s">
        <v>40</v>
      </c>
      <c r="J159" s="2" t="s">
        <v>316</v>
      </c>
      <c r="K159" s="2" t="s">
        <v>193</v>
      </c>
      <c r="L159" s="2" t="s">
        <v>13</v>
      </c>
      <c r="M159" s="2" t="s">
        <v>287</v>
      </c>
      <c r="N159" s="2">
        <v>10</v>
      </c>
      <c r="O159" s="2" t="s">
        <v>23</v>
      </c>
      <c r="P159" s="2">
        <v>50</v>
      </c>
      <c r="S159" s="2" t="s">
        <v>22</v>
      </c>
      <c r="T159" s="2">
        <v>37</v>
      </c>
      <c r="U159" s="2" t="s">
        <v>86</v>
      </c>
      <c r="V159" s="2">
        <v>0</v>
      </c>
      <c r="W159" s="2" t="s">
        <v>49</v>
      </c>
      <c r="Z159" s="2">
        <v>80</v>
      </c>
      <c r="AA159" s="2">
        <v>6</v>
      </c>
      <c r="AB159" s="2">
        <f t="shared" si="8"/>
        <v>13.333333333333334</v>
      </c>
      <c r="AC159" s="2" t="s">
        <v>181</v>
      </c>
      <c r="AD159" s="2" t="s">
        <v>181</v>
      </c>
      <c r="AE159" s="2">
        <v>18</v>
      </c>
      <c r="AF159" s="5">
        <v>6.01980190341295</v>
      </c>
      <c r="AG159" s="5">
        <v>6.01980190341295</v>
      </c>
      <c r="AH159" s="5"/>
      <c r="AI159" s="5">
        <v>0.37963502146968497</v>
      </c>
      <c r="AJ159" s="5">
        <f t="shared" si="15"/>
        <v>0.37963502146968497</v>
      </c>
      <c r="AK159" s="5">
        <f t="shared" si="20"/>
        <v>4.5871624811334E-2</v>
      </c>
      <c r="AL159" s="5">
        <f t="shared" si="21"/>
        <v>6.8851853202383767E-2</v>
      </c>
    </row>
    <row r="160" spans="1:38" x14ac:dyDescent="0.25">
      <c r="A160" s="2" t="s">
        <v>47</v>
      </c>
      <c r="B160" s="2">
        <v>2003</v>
      </c>
      <c r="C160" s="2" t="s">
        <v>53</v>
      </c>
      <c r="D160" s="2" t="s">
        <v>286</v>
      </c>
      <c r="E160" s="2" t="s">
        <v>48</v>
      </c>
      <c r="F160" s="2" t="s">
        <v>10</v>
      </c>
      <c r="G160" s="2" t="s">
        <v>205</v>
      </c>
      <c r="H160" s="2" t="s">
        <v>11</v>
      </c>
      <c r="I160" s="2" t="s">
        <v>40</v>
      </c>
      <c r="J160" s="2" t="s">
        <v>316</v>
      </c>
      <c r="K160" s="2" t="s">
        <v>193</v>
      </c>
      <c r="L160" s="2" t="s">
        <v>13</v>
      </c>
      <c r="M160" s="2" t="s">
        <v>287</v>
      </c>
      <c r="N160" s="2">
        <v>10</v>
      </c>
      <c r="O160" s="2" t="s">
        <v>23</v>
      </c>
      <c r="P160" s="2">
        <v>50</v>
      </c>
      <c r="S160" s="2" t="s">
        <v>22</v>
      </c>
      <c r="T160" s="2">
        <v>37</v>
      </c>
      <c r="U160" s="2" t="s">
        <v>86</v>
      </c>
      <c r="V160" s="2">
        <v>0</v>
      </c>
      <c r="W160" s="2" t="s">
        <v>49</v>
      </c>
      <c r="Z160" s="2">
        <v>80</v>
      </c>
      <c r="AA160" s="2">
        <v>6</v>
      </c>
      <c r="AB160" s="2">
        <f t="shared" si="8"/>
        <v>13.333333333333334</v>
      </c>
      <c r="AC160" s="2" t="s">
        <v>181</v>
      </c>
      <c r="AD160" s="2" t="s">
        <v>181</v>
      </c>
      <c r="AE160" s="2">
        <v>18</v>
      </c>
      <c r="AF160" s="5">
        <v>8</v>
      </c>
      <c r="AG160" s="5">
        <v>8</v>
      </c>
      <c r="AH160" s="5"/>
      <c r="AI160" s="5">
        <v>0.36128638787718698</v>
      </c>
      <c r="AJ160" s="5">
        <f t="shared" si="15"/>
        <v>0.36128638787718698</v>
      </c>
      <c r="AK160" s="5">
        <f t="shared" si="20"/>
        <v>2.7522991218836002E-2</v>
      </c>
      <c r="AL160" s="5">
        <f t="shared" si="21"/>
        <v>4.1311136435297435E-2</v>
      </c>
    </row>
    <row r="161" spans="1:38" x14ac:dyDescent="0.25">
      <c r="A161" s="2" t="s">
        <v>47</v>
      </c>
      <c r="B161" s="2">
        <v>2003</v>
      </c>
      <c r="C161" s="2" t="s">
        <v>53</v>
      </c>
      <c r="D161" s="2" t="s">
        <v>286</v>
      </c>
      <c r="E161" s="2" t="s">
        <v>48</v>
      </c>
      <c r="F161" s="2" t="s">
        <v>10</v>
      </c>
      <c r="G161" s="2" t="s">
        <v>205</v>
      </c>
      <c r="H161" s="2" t="s">
        <v>11</v>
      </c>
      <c r="I161" s="2" t="s">
        <v>40</v>
      </c>
      <c r="J161" s="2" t="s">
        <v>316</v>
      </c>
      <c r="K161" s="2" t="s">
        <v>193</v>
      </c>
      <c r="L161" s="2" t="s">
        <v>13</v>
      </c>
      <c r="M161" s="2" t="s">
        <v>287</v>
      </c>
      <c r="N161" s="2">
        <v>10</v>
      </c>
      <c r="O161" s="2" t="s">
        <v>23</v>
      </c>
      <c r="P161" s="2">
        <v>50</v>
      </c>
      <c r="S161" s="2" t="s">
        <v>22</v>
      </c>
      <c r="T161" s="2">
        <v>37</v>
      </c>
      <c r="U161" s="2" t="s">
        <v>86</v>
      </c>
      <c r="V161" s="2">
        <v>0</v>
      </c>
      <c r="W161" s="2" t="s">
        <v>49</v>
      </c>
      <c r="Z161" s="2">
        <v>80</v>
      </c>
      <c r="AA161" s="2">
        <v>6</v>
      </c>
      <c r="AB161" s="2">
        <f t="shared" si="8"/>
        <v>13.333333333333334</v>
      </c>
      <c r="AC161" s="2" t="s">
        <v>181</v>
      </c>
      <c r="AD161" s="2" t="s">
        <v>181</v>
      </c>
      <c r="AE161" s="2">
        <v>18</v>
      </c>
      <c r="AF161" s="5">
        <v>24</v>
      </c>
      <c r="AG161" s="5">
        <v>24</v>
      </c>
      <c r="AH161" s="5"/>
      <c r="AI161" s="5">
        <v>0.33376339665835097</v>
      </c>
      <c r="AJ161" s="5">
        <f t="shared" si="15"/>
        <v>0.33376339665835097</v>
      </c>
      <c r="AK161" s="5">
        <f t="shared" si="20"/>
        <v>0</v>
      </c>
      <c r="AL161" s="5">
        <f t="shared" si="21"/>
        <v>0</v>
      </c>
    </row>
    <row r="162" spans="1:38" x14ac:dyDescent="0.25">
      <c r="A162" s="2" t="s">
        <v>55</v>
      </c>
      <c r="B162" s="2">
        <v>2010</v>
      </c>
      <c r="C162" s="2" t="s">
        <v>8</v>
      </c>
      <c r="D162" s="2" t="s">
        <v>282</v>
      </c>
      <c r="E162" s="2" t="s">
        <v>9</v>
      </c>
      <c r="F162" s="2" t="s">
        <v>10</v>
      </c>
      <c r="G162" s="2" t="s">
        <v>201</v>
      </c>
      <c r="H162" s="2" t="s">
        <v>69</v>
      </c>
      <c r="I162" s="2" t="s">
        <v>40</v>
      </c>
      <c r="J162" s="2" t="s">
        <v>12</v>
      </c>
      <c r="L162" s="2" t="s">
        <v>13</v>
      </c>
      <c r="M162" s="2" t="s">
        <v>285</v>
      </c>
      <c r="N162" s="2">
        <v>15</v>
      </c>
      <c r="O162" s="2" t="s">
        <v>14</v>
      </c>
      <c r="S162" s="2" t="s">
        <v>21</v>
      </c>
      <c r="T162" s="2">
        <v>37</v>
      </c>
      <c r="U162" s="2" t="s">
        <v>86</v>
      </c>
      <c r="V162" s="2">
        <v>0</v>
      </c>
      <c r="W162" s="2" t="s">
        <v>56</v>
      </c>
      <c r="Z162" s="2">
        <v>6</v>
      </c>
      <c r="AA162" s="2">
        <v>2</v>
      </c>
      <c r="AB162" s="2">
        <f t="shared" si="8"/>
        <v>3</v>
      </c>
      <c r="AC162" s="2" t="s">
        <v>181</v>
      </c>
      <c r="AD162" s="2" t="s">
        <v>181</v>
      </c>
      <c r="AE162" s="2">
        <v>19</v>
      </c>
      <c r="AF162" s="5">
        <v>0</v>
      </c>
      <c r="AG162" s="5">
        <v>0</v>
      </c>
      <c r="AI162" s="5">
        <v>53</v>
      </c>
      <c r="AJ162" s="5">
        <f t="shared" ref="AJ162:AJ169" si="22">AI162/$AI$162</f>
        <v>1</v>
      </c>
      <c r="AK162" s="5">
        <f>AI162-0.89</f>
        <v>52.11</v>
      </c>
      <c r="AL162" s="6">
        <f>AK162/$AK$162</f>
        <v>1</v>
      </c>
    </row>
    <row r="163" spans="1:38" x14ac:dyDescent="0.25">
      <c r="A163" s="2" t="s">
        <v>55</v>
      </c>
      <c r="B163" s="2">
        <v>2010</v>
      </c>
      <c r="C163" s="2" t="s">
        <v>8</v>
      </c>
      <c r="D163" s="2" t="s">
        <v>282</v>
      </c>
      <c r="E163" s="2" t="s">
        <v>9</v>
      </c>
      <c r="F163" s="2" t="s">
        <v>10</v>
      </c>
      <c r="G163" s="2" t="s">
        <v>201</v>
      </c>
      <c r="H163" s="2" t="s">
        <v>69</v>
      </c>
      <c r="I163" s="2" t="s">
        <v>40</v>
      </c>
      <c r="J163" s="2" t="s">
        <v>12</v>
      </c>
      <c r="L163" s="2" t="s">
        <v>13</v>
      </c>
      <c r="M163" s="2" t="s">
        <v>285</v>
      </c>
      <c r="N163" s="2">
        <v>15</v>
      </c>
      <c r="O163" s="2" t="s">
        <v>14</v>
      </c>
      <c r="S163" s="2" t="s">
        <v>21</v>
      </c>
      <c r="T163" s="2">
        <v>37</v>
      </c>
      <c r="U163" s="2" t="s">
        <v>86</v>
      </c>
      <c r="V163" s="2">
        <v>0</v>
      </c>
      <c r="W163" s="2" t="s">
        <v>56</v>
      </c>
      <c r="Z163" s="2">
        <v>6</v>
      </c>
      <c r="AA163" s="2">
        <v>2</v>
      </c>
      <c r="AB163" s="2">
        <f t="shared" si="8"/>
        <v>3</v>
      </c>
      <c r="AC163" s="2" t="s">
        <v>181</v>
      </c>
      <c r="AD163" s="2" t="s">
        <v>181</v>
      </c>
      <c r="AE163" s="2">
        <v>19</v>
      </c>
      <c r="AF163" s="5">
        <v>0.33</v>
      </c>
      <c r="AG163" s="5">
        <v>0.33</v>
      </c>
      <c r="AI163" s="2">
        <v>34.744777896525399</v>
      </c>
      <c r="AJ163" s="5">
        <f t="shared" si="22"/>
        <v>0.6555618471042528</v>
      </c>
      <c r="AK163" s="5">
        <f>AI163-0.89</f>
        <v>33.854777896525398</v>
      </c>
      <c r="AL163" s="6">
        <f t="shared" ref="AL163:AL171" si="23">AK163/$AK$162</f>
        <v>0.64967909991413164</v>
      </c>
    </row>
    <row r="164" spans="1:38" x14ac:dyDescent="0.25">
      <c r="A164" s="2" t="s">
        <v>55</v>
      </c>
      <c r="B164" s="2">
        <v>2010</v>
      </c>
      <c r="C164" s="2" t="s">
        <v>8</v>
      </c>
      <c r="D164" s="2" t="s">
        <v>282</v>
      </c>
      <c r="E164" s="2" t="s">
        <v>9</v>
      </c>
      <c r="F164" s="2" t="s">
        <v>10</v>
      </c>
      <c r="G164" s="2" t="s">
        <v>201</v>
      </c>
      <c r="H164" s="2" t="s">
        <v>69</v>
      </c>
      <c r="I164" s="2" t="s">
        <v>40</v>
      </c>
      <c r="J164" s="2" t="s">
        <v>12</v>
      </c>
      <c r="L164" s="2" t="s">
        <v>13</v>
      </c>
      <c r="M164" s="2" t="s">
        <v>285</v>
      </c>
      <c r="N164" s="2">
        <v>15</v>
      </c>
      <c r="O164" s="2" t="s">
        <v>14</v>
      </c>
      <c r="S164" s="2" t="s">
        <v>21</v>
      </c>
      <c r="T164" s="2">
        <v>37</v>
      </c>
      <c r="U164" s="2" t="s">
        <v>86</v>
      </c>
      <c r="V164" s="2">
        <v>0</v>
      </c>
      <c r="W164" s="2" t="s">
        <v>56</v>
      </c>
      <c r="Z164" s="2">
        <v>6</v>
      </c>
      <c r="AA164" s="2">
        <v>2</v>
      </c>
      <c r="AB164" s="2">
        <f t="shared" si="8"/>
        <v>3</v>
      </c>
      <c r="AC164" s="2" t="s">
        <v>181</v>
      </c>
      <c r="AD164" s="2" t="s">
        <v>181</v>
      </c>
      <c r="AE164" s="2">
        <v>19</v>
      </c>
      <c r="AF164" s="5">
        <v>0.83</v>
      </c>
      <c r="AG164" s="5">
        <v>0.83</v>
      </c>
      <c r="AI164" s="2">
        <v>20.078254564601</v>
      </c>
      <c r="AJ164" s="5">
        <f t="shared" si="22"/>
        <v>0.37883499178492452</v>
      </c>
      <c r="AK164" s="5">
        <f t="shared" ref="AK164:AK171" si="24">AI164-0.89</f>
        <v>19.188254564600999</v>
      </c>
      <c r="AL164" s="6">
        <f t="shared" si="23"/>
        <v>0.36822595595089236</v>
      </c>
    </row>
    <row r="165" spans="1:38" x14ac:dyDescent="0.25">
      <c r="A165" s="2" t="s">
        <v>55</v>
      </c>
      <c r="B165" s="2">
        <v>2010</v>
      </c>
      <c r="C165" s="2" t="s">
        <v>8</v>
      </c>
      <c r="D165" s="2" t="s">
        <v>282</v>
      </c>
      <c r="E165" s="2" t="s">
        <v>9</v>
      </c>
      <c r="F165" s="2" t="s">
        <v>10</v>
      </c>
      <c r="G165" s="2" t="s">
        <v>201</v>
      </c>
      <c r="H165" s="2" t="s">
        <v>69</v>
      </c>
      <c r="I165" s="2" t="s">
        <v>40</v>
      </c>
      <c r="J165" s="2" t="s">
        <v>12</v>
      </c>
      <c r="L165" s="2" t="s">
        <v>13</v>
      </c>
      <c r="M165" s="2" t="s">
        <v>285</v>
      </c>
      <c r="N165" s="2">
        <v>15</v>
      </c>
      <c r="O165" s="2" t="s">
        <v>14</v>
      </c>
      <c r="S165" s="2" t="s">
        <v>21</v>
      </c>
      <c r="T165" s="2">
        <v>37</v>
      </c>
      <c r="U165" s="2" t="s">
        <v>86</v>
      </c>
      <c r="V165" s="2">
        <v>0</v>
      </c>
      <c r="W165" s="2" t="s">
        <v>56</v>
      </c>
      <c r="Z165" s="2">
        <v>6</v>
      </c>
      <c r="AA165" s="2">
        <v>2</v>
      </c>
      <c r="AB165" s="2">
        <f t="shared" si="8"/>
        <v>3</v>
      </c>
      <c r="AC165" s="2" t="s">
        <v>181</v>
      </c>
      <c r="AD165" s="2" t="s">
        <v>181</v>
      </c>
      <c r="AE165" s="2">
        <v>19</v>
      </c>
      <c r="AF165" s="5">
        <v>1.29</v>
      </c>
      <c r="AG165" s="5">
        <v>1.29</v>
      </c>
      <c r="AI165" s="2">
        <v>15.517358251095001</v>
      </c>
      <c r="AJ165" s="5">
        <f t="shared" si="22"/>
        <v>0.29278034436028305</v>
      </c>
      <c r="AK165" s="5">
        <f t="shared" si="24"/>
        <v>14.627358251095</v>
      </c>
      <c r="AL165" s="6">
        <f t="shared" si="23"/>
        <v>0.28070155922270196</v>
      </c>
    </row>
    <row r="166" spans="1:38" x14ac:dyDescent="0.25">
      <c r="A166" s="2" t="s">
        <v>55</v>
      </c>
      <c r="B166" s="2">
        <v>2010</v>
      </c>
      <c r="C166" s="2" t="s">
        <v>8</v>
      </c>
      <c r="D166" s="2" t="s">
        <v>282</v>
      </c>
      <c r="E166" s="2" t="s">
        <v>9</v>
      </c>
      <c r="F166" s="2" t="s">
        <v>10</v>
      </c>
      <c r="G166" s="2" t="s">
        <v>201</v>
      </c>
      <c r="H166" s="2" t="s">
        <v>69</v>
      </c>
      <c r="I166" s="2" t="s">
        <v>40</v>
      </c>
      <c r="J166" s="2" t="s">
        <v>12</v>
      </c>
      <c r="L166" s="2" t="s">
        <v>13</v>
      </c>
      <c r="M166" s="2" t="s">
        <v>285</v>
      </c>
      <c r="N166" s="2">
        <v>15</v>
      </c>
      <c r="O166" s="2" t="s">
        <v>14</v>
      </c>
      <c r="S166" s="2" t="s">
        <v>21</v>
      </c>
      <c r="T166" s="2">
        <v>37</v>
      </c>
      <c r="U166" s="2" t="s">
        <v>86</v>
      </c>
      <c r="V166" s="2">
        <v>0</v>
      </c>
      <c r="W166" s="2" t="s">
        <v>56</v>
      </c>
      <c r="Z166" s="2">
        <v>6</v>
      </c>
      <c r="AA166" s="2">
        <v>2</v>
      </c>
      <c r="AB166" s="2">
        <f t="shared" si="8"/>
        <v>3</v>
      </c>
      <c r="AC166" s="2" t="s">
        <v>181</v>
      </c>
      <c r="AD166" s="2" t="s">
        <v>181</v>
      </c>
      <c r="AE166" s="2">
        <v>19</v>
      </c>
      <c r="AF166" s="5">
        <v>2.2999999999999998</v>
      </c>
      <c r="AG166" s="5">
        <v>2.2999999999999998</v>
      </c>
      <c r="AI166" s="2">
        <v>8.4494681340201492</v>
      </c>
      <c r="AJ166" s="5">
        <f t="shared" si="22"/>
        <v>0.15942392705698394</v>
      </c>
      <c r="AK166" s="5">
        <f t="shared" si="24"/>
        <v>7.5594681340201495</v>
      </c>
      <c r="AL166" s="6">
        <f t="shared" si="23"/>
        <v>0.1450675136062205</v>
      </c>
    </row>
    <row r="167" spans="1:38" x14ac:dyDescent="0.25">
      <c r="A167" s="2" t="s">
        <v>55</v>
      </c>
      <c r="B167" s="2">
        <v>2010</v>
      </c>
      <c r="C167" s="2" t="s">
        <v>8</v>
      </c>
      <c r="D167" s="2" t="s">
        <v>282</v>
      </c>
      <c r="E167" s="2" t="s">
        <v>9</v>
      </c>
      <c r="F167" s="2" t="s">
        <v>10</v>
      </c>
      <c r="G167" s="2" t="s">
        <v>201</v>
      </c>
      <c r="H167" s="2" t="s">
        <v>69</v>
      </c>
      <c r="I167" s="2" t="s">
        <v>40</v>
      </c>
      <c r="J167" s="2" t="s">
        <v>12</v>
      </c>
      <c r="L167" s="2" t="s">
        <v>13</v>
      </c>
      <c r="M167" s="2" t="s">
        <v>285</v>
      </c>
      <c r="N167" s="2">
        <v>15</v>
      </c>
      <c r="O167" s="2" t="s">
        <v>14</v>
      </c>
      <c r="S167" s="2" t="s">
        <v>21</v>
      </c>
      <c r="T167" s="2">
        <v>37</v>
      </c>
      <c r="U167" s="2" t="s">
        <v>86</v>
      </c>
      <c r="V167" s="2">
        <v>0</v>
      </c>
      <c r="W167" s="2" t="s">
        <v>56</v>
      </c>
      <c r="Z167" s="2">
        <v>6</v>
      </c>
      <c r="AA167" s="2">
        <v>2</v>
      </c>
      <c r="AB167" s="2">
        <f t="shared" si="8"/>
        <v>3</v>
      </c>
      <c r="AC167" s="2" t="s">
        <v>181</v>
      </c>
      <c r="AD167" s="2" t="s">
        <v>181</v>
      </c>
      <c r="AE167" s="2">
        <v>19</v>
      </c>
      <c r="AF167" s="5">
        <v>3.3</v>
      </c>
      <c r="AG167" s="5">
        <v>3.3</v>
      </c>
      <c r="AI167" s="2">
        <v>7.7029515328700597</v>
      </c>
      <c r="AJ167" s="5">
        <f t="shared" si="22"/>
        <v>0.14533870816735961</v>
      </c>
      <c r="AK167" s="5">
        <f t="shared" si="24"/>
        <v>6.8129515328700601</v>
      </c>
      <c r="AL167" s="6">
        <f t="shared" si="23"/>
        <v>0.13074172966551642</v>
      </c>
    </row>
    <row r="168" spans="1:38" x14ac:dyDescent="0.25">
      <c r="A168" s="2" t="s">
        <v>55</v>
      </c>
      <c r="B168" s="2">
        <v>2010</v>
      </c>
      <c r="C168" s="2" t="s">
        <v>8</v>
      </c>
      <c r="D168" s="2" t="s">
        <v>282</v>
      </c>
      <c r="E168" s="2" t="s">
        <v>9</v>
      </c>
      <c r="F168" s="2" t="s">
        <v>10</v>
      </c>
      <c r="G168" s="2" t="s">
        <v>201</v>
      </c>
      <c r="H168" s="2" t="s">
        <v>69</v>
      </c>
      <c r="I168" s="2" t="s">
        <v>40</v>
      </c>
      <c r="J168" s="2" t="s">
        <v>12</v>
      </c>
      <c r="L168" s="2" t="s">
        <v>13</v>
      </c>
      <c r="M168" s="2" t="s">
        <v>285</v>
      </c>
      <c r="N168" s="2">
        <v>15</v>
      </c>
      <c r="O168" s="2" t="s">
        <v>14</v>
      </c>
      <c r="S168" s="2" t="s">
        <v>21</v>
      </c>
      <c r="T168" s="2">
        <v>37</v>
      </c>
      <c r="U168" s="2" t="s">
        <v>86</v>
      </c>
      <c r="V168" s="2">
        <v>0</v>
      </c>
      <c r="W168" s="2" t="s">
        <v>56</v>
      </c>
      <c r="Z168" s="2">
        <v>6</v>
      </c>
      <c r="AA168" s="2">
        <v>2</v>
      </c>
      <c r="AB168" s="2">
        <f t="shared" si="8"/>
        <v>3</v>
      </c>
      <c r="AC168" s="2" t="s">
        <v>181</v>
      </c>
      <c r="AD168" s="2" t="s">
        <v>181</v>
      </c>
      <c r="AE168" s="2">
        <v>19</v>
      </c>
      <c r="AF168" s="5">
        <v>6.3</v>
      </c>
      <c r="AG168" s="5">
        <v>6.3</v>
      </c>
      <c r="AI168" s="2">
        <v>3.4630195245564699</v>
      </c>
      <c r="AJ168" s="5">
        <f t="shared" si="22"/>
        <v>6.5339991029367356E-2</v>
      </c>
      <c r="AK168" s="5">
        <f t="shared" si="24"/>
        <v>2.5730195245564698</v>
      </c>
      <c r="AL168" s="6">
        <f t="shared" si="23"/>
        <v>4.9376694004154092E-2</v>
      </c>
    </row>
    <row r="169" spans="1:38" x14ac:dyDescent="0.25">
      <c r="A169" s="2" t="s">
        <v>55</v>
      </c>
      <c r="B169" s="2">
        <v>2010</v>
      </c>
      <c r="C169" s="2" t="s">
        <v>8</v>
      </c>
      <c r="D169" s="2" t="s">
        <v>282</v>
      </c>
      <c r="E169" s="2" t="s">
        <v>9</v>
      </c>
      <c r="F169" s="2" t="s">
        <v>10</v>
      </c>
      <c r="G169" s="2" t="s">
        <v>201</v>
      </c>
      <c r="H169" s="2" t="s">
        <v>69</v>
      </c>
      <c r="I169" s="2" t="s">
        <v>40</v>
      </c>
      <c r="J169" s="2" t="s">
        <v>12</v>
      </c>
      <c r="L169" s="2" t="s">
        <v>13</v>
      </c>
      <c r="M169" s="2" t="s">
        <v>285</v>
      </c>
      <c r="N169" s="2">
        <v>15</v>
      </c>
      <c r="O169" s="2" t="s">
        <v>14</v>
      </c>
      <c r="S169" s="2" t="s">
        <v>21</v>
      </c>
      <c r="T169" s="2">
        <v>37</v>
      </c>
      <c r="U169" s="2" t="s">
        <v>86</v>
      </c>
      <c r="V169" s="2">
        <v>0</v>
      </c>
      <c r="W169" s="2" t="s">
        <v>56</v>
      </c>
      <c r="Z169" s="2">
        <v>6</v>
      </c>
      <c r="AA169" s="2">
        <v>2</v>
      </c>
      <c r="AB169" s="2">
        <f t="shared" si="8"/>
        <v>3</v>
      </c>
      <c r="AC169" s="2" t="s">
        <v>181</v>
      </c>
      <c r="AD169" s="2" t="s">
        <v>181</v>
      </c>
      <c r="AE169" s="2">
        <v>19</v>
      </c>
      <c r="AF169" s="5">
        <v>10.3</v>
      </c>
      <c r="AG169" s="5">
        <v>10.3</v>
      </c>
      <c r="AI169" s="2">
        <v>2.0959329941081801</v>
      </c>
      <c r="AJ169" s="5">
        <f t="shared" si="22"/>
        <v>3.9545905549210947E-2</v>
      </c>
      <c r="AK169" s="5">
        <f t="shared" si="24"/>
        <v>1.20593299410818</v>
      </c>
      <c r="AL169" s="6">
        <f t="shared" si="23"/>
        <v>2.3142064749725196E-2</v>
      </c>
    </row>
    <row r="170" spans="1:38" x14ac:dyDescent="0.25">
      <c r="A170" s="2" t="s">
        <v>55</v>
      </c>
      <c r="B170" s="2">
        <v>2010</v>
      </c>
      <c r="C170" s="2" t="s">
        <v>8</v>
      </c>
      <c r="D170" s="2" t="s">
        <v>282</v>
      </c>
      <c r="E170" s="2" t="s">
        <v>9</v>
      </c>
      <c r="F170" s="2" t="s">
        <v>10</v>
      </c>
      <c r="G170" s="2" t="s">
        <v>201</v>
      </c>
      <c r="H170" s="2" t="s">
        <v>69</v>
      </c>
      <c r="I170" s="2" t="s">
        <v>40</v>
      </c>
      <c r="J170" s="2" t="s">
        <v>12</v>
      </c>
      <c r="L170" s="2" t="s">
        <v>13</v>
      </c>
      <c r="M170" s="2" t="s">
        <v>285</v>
      </c>
      <c r="N170" s="2">
        <v>15</v>
      </c>
      <c r="O170" s="2" t="s">
        <v>14</v>
      </c>
      <c r="S170" s="2" t="s">
        <v>21</v>
      </c>
      <c r="T170" s="2">
        <v>37</v>
      </c>
      <c r="U170" s="2" t="s">
        <v>86</v>
      </c>
      <c r="V170" s="2">
        <v>0</v>
      </c>
      <c r="W170" s="2" t="s">
        <v>56</v>
      </c>
      <c r="Z170" s="2">
        <v>6</v>
      </c>
      <c r="AA170" s="2">
        <v>2</v>
      </c>
      <c r="AB170" s="2">
        <f t="shared" si="8"/>
        <v>3</v>
      </c>
      <c r="AC170" s="2" t="s">
        <v>181</v>
      </c>
      <c r="AD170" s="2" t="s">
        <v>181</v>
      </c>
      <c r="AE170" s="2">
        <v>19</v>
      </c>
      <c r="AF170" s="5">
        <v>12.3</v>
      </c>
      <c r="AG170" s="5">
        <v>12.3</v>
      </c>
      <c r="AI170" s="2">
        <v>1.6853335503154401</v>
      </c>
      <c r="AJ170" s="5">
        <f t="shared" ref="AJ170:AJ171" si="25">AI170/$AI$162</f>
        <v>3.1798746232366795E-2</v>
      </c>
      <c r="AK170" s="5">
        <f t="shared" si="24"/>
        <v>0.79533355031544006</v>
      </c>
      <c r="AL170" s="6">
        <f t="shared" si="23"/>
        <v>1.5262589720119749E-2</v>
      </c>
    </row>
    <row r="171" spans="1:38" x14ac:dyDescent="0.25">
      <c r="A171" s="2" t="s">
        <v>55</v>
      </c>
      <c r="B171" s="2">
        <v>2010</v>
      </c>
      <c r="C171" s="2" t="s">
        <v>8</v>
      </c>
      <c r="D171" s="2" t="s">
        <v>282</v>
      </c>
      <c r="E171" s="2" t="s">
        <v>9</v>
      </c>
      <c r="F171" s="2" t="s">
        <v>10</v>
      </c>
      <c r="G171" s="2" t="s">
        <v>201</v>
      </c>
      <c r="H171" s="2" t="s">
        <v>69</v>
      </c>
      <c r="I171" s="2" t="s">
        <v>40</v>
      </c>
      <c r="J171" s="2" t="s">
        <v>12</v>
      </c>
      <c r="L171" s="2" t="s">
        <v>13</v>
      </c>
      <c r="M171" s="2" t="s">
        <v>285</v>
      </c>
      <c r="N171" s="2">
        <v>15</v>
      </c>
      <c r="O171" s="2" t="s">
        <v>14</v>
      </c>
      <c r="S171" s="2" t="s">
        <v>21</v>
      </c>
      <c r="T171" s="2">
        <v>37</v>
      </c>
      <c r="U171" s="2" t="s">
        <v>86</v>
      </c>
      <c r="V171" s="2">
        <v>0</v>
      </c>
      <c r="W171" s="2" t="s">
        <v>56</v>
      </c>
      <c r="Z171" s="2">
        <v>6</v>
      </c>
      <c r="AA171" s="2">
        <v>2</v>
      </c>
      <c r="AB171" s="2">
        <f t="shared" si="8"/>
        <v>3</v>
      </c>
      <c r="AC171" s="2" t="s">
        <v>181</v>
      </c>
      <c r="AD171" s="2" t="s">
        <v>181</v>
      </c>
      <c r="AE171" s="2">
        <v>19</v>
      </c>
      <c r="AF171" s="5">
        <v>15.3</v>
      </c>
      <c r="AG171" s="5">
        <v>15.3</v>
      </c>
      <c r="AI171" s="2">
        <v>0.993415049384894</v>
      </c>
      <c r="AJ171" s="5">
        <f t="shared" si="25"/>
        <v>1.8743680177073473E-2</v>
      </c>
      <c r="AK171" s="5">
        <f t="shared" si="24"/>
        <v>0.10341504938489399</v>
      </c>
      <c r="AL171" s="6">
        <f t="shared" si="23"/>
        <v>1.9845528571271155E-3</v>
      </c>
    </row>
    <row r="172" spans="1:38" x14ac:dyDescent="0.25">
      <c r="A172" s="2" t="s">
        <v>55</v>
      </c>
      <c r="B172" s="2">
        <v>2010</v>
      </c>
      <c r="C172" s="2" t="s">
        <v>8</v>
      </c>
      <c r="D172" s="2" t="s">
        <v>282</v>
      </c>
      <c r="E172" s="2" t="s">
        <v>9</v>
      </c>
      <c r="F172" s="2" t="s">
        <v>10</v>
      </c>
      <c r="G172" s="2" t="s">
        <v>201</v>
      </c>
      <c r="H172" s="2" t="s">
        <v>11</v>
      </c>
      <c r="I172" s="2" t="s">
        <v>40</v>
      </c>
      <c r="J172" s="2" t="s">
        <v>12</v>
      </c>
      <c r="L172" s="2" t="s">
        <v>37</v>
      </c>
      <c r="M172" s="2" t="s">
        <v>285</v>
      </c>
      <c r="N172" s="2">
        <v>15</v>
      </c>
      <c r="O172" s="2" t="s">
        <v>14</v>
      </c>
      <c r="S172" s="2" t="s">
        <v>21</v>
      </c>
      <c r="T172" s="2">
        <v>37</v>
      </c>
      <c r="U172" s="2" t="s">
        <v>86</v>
      </c>
      <c r="V172" s="2">
        <v>0</v>
      </c>
      <c r="W172" s="2" t="s">
        <v>56</v>
      </c>
      <c r="Z172" s="2">
        <v>6</v>
      </c>
      <c r="AA172" s="2">
        <v>2</v>
      </c>
      <c r="AB172" s="2">
        <f t="shared" si="8"/>
        <v>3</v>
      </c>
      <c r="AC172" s="2" t="s">
        <v>181</v>
      </c>
      <c r="AD172" s="2" t="s">
        <v>181</v>
      </c>
      <c r="AE172" s="2">
        <v>20</v>
      </c>
      <c r="AF172" s="5">
        <v>0</v>
      </c>
      <c r="AG172" s="5">
        <v>0</v>
      </c>
      <c r="AI172" s="2">
        <v>53</v>
      </c>
      <c r="AJ172" s="5">
        <f t="shared" ref="AJ172:AJ181" si="26">AI172/$AI$172</f>
        <v>1</v>
      </c>
      <c r="AK172" s="5">
        <f>AI172-1.73</f>
        <v>51.27</v>
      </c>
      <c r="AL172" s="6">
        <f>AK172/$AK$172</f>
        <v>1</v>
      </c>
    </row>
    <row r="173" spans="1:38" x14ac:dyDescent="0.25">
      <c r="A173" s="2" t="s">
        <v>55</v>
      </c>
      <c r="B173" s="2">
        <v>2010</v>
      </c>
      <c r="C173" s="2" t="s">
        <v>8</v>
      </c>
      <c r="D173" s="2" t="s">
        <v>282</v>
      </c>
      <c r="E173" s="2" t="s">
        <v>9</v>
      </c>
      <c r="F173" s="2" t="s">
        <v>10</v>
      </c>
      <c r="G173" s="2" t="s">
        <v>201</v>
      </c>
      <c r="H173" s="2" t="s">
        <v>11</v>
      </c>
      <c r="I173" s="2" t="s">
        <v>40</v>
      </c>
      <c r="J173" s="2" t="s">
        <v>12</v>
      </c>
      <c r="L173" s="2" t="s">
        <v>37</v>
      </c>
      <c r="M173" s="2" t="s">
        <v>285</v>
      </c>
      <c r="N173" s="2">
        <v>15</v>
      </c>
      <c r="O173" s="2" t="s">
        <v>14</v>
      </c>
      <c r="S173" s="2" t="s">
        <v>21</v>
      </c>
      <c r="T173" s="2">
        <v>37</v>
      </c>
      <c r="U173" s="2" t="s">
        <v>86</v>
      </c>
      <c r="V173" s="2">
        <v>0</v>
      </c>
      <c r="W173" s="2" t="s">
        <v>56</v>
      </c>
      <c r="Z173" s="2">
        <v>6</v>
      </c>
      <c r="AA173" s="2">
        <v>2</v>
      </c>
      <c r="AB173" s="2">
        <f t="shared" si="8"/>
        <v>3</v>
      </c>
      <c r="AC173" s="2" t="s">
        <v>181</v>
      </c>
      <c r="AD173" s="2" t="s">
        <v>181</v>
      </c>
      <c r="AE173" s="2">
        <v>20</v>
      </c>
      <c r="AF173" s="5">
        <v>0.33</v>
      </c>
      <c r="AG173" s="5">
        <v>0.33</v>
      </c>
      <c r="AI173" s="2">
        <v>34.744777896525399</v>
      </c>
      <c r="AJ173" s="5">
        <f t="shared" si="26"/>
        <v>0.6555618471042528</v>
      </c>
      <c r="AK173" s="5">
        <f t="shared" ref="AK173:AK181" si="27">AI173-1.73</f>
        <v>33.014777896525402</v>
      </c>
      <c r="AL173" s="6">
        <f t="shared" ref="AL173:AL181" si="28">AK173/$AK$172</f>
        <v>0.64393949476351475</v>
      </c>
    </row>
    <row r="174" spans="1:38" x14ac:dyDescent="0.25">
      <c r="A174" s="2" t="s">
        <v>55</v>
      </c>
      <c r="B174" s="2">
        <v>2010</v>
      </c>
      <c r="C174" s="2" t="s">
        <v>8</v>
      </c>
      <c r="D174" s="2" t="s">
        <v>282</v>
      </c>
      <c r="E174" s="2" t="s">
        <v>9</v>
      </c>
      <c r="F174" s="2" t="s">
        <v>10</v>
      </c>
      <c r="G174" s="2" t="s">
        <v>201</v>
      </c>
      <c r="H174" s="2" t="s">
        <v>11</v>
      </c>
      <c r="I174" s="2" t="s">
        <v>40</v>
      </c>
      <c r="J174" s="2" t="s">
        <v>12</v>
      </c>
      <c r="L174" s="2" t="s">
        <v>37</v>
      </c>
      <c r="M174" s="2" t="s">
        <v>285</v>
      </c>
      <c r="N174" s="2">
        <v>15</v>
      </c>
      <c r="O174" s="2" t="s">
        <v>14</v>
      </c>
      <c r="S174" s="2" t="s">
        <v>21</v>
      </c>
      <c r="T174" s="2">
        <v>37</v>
      </c>
      <c r="U174" s="2" t="s">
        <v>86</v>
      </c>
      <c r="V174" s="2">
        <v>0</v>
      </c>
      <c r="W174" s="2" t="s">
        <v>56</v>
      </c>
      <c r="Z174" s="2">
        <v>6</v>
      </c>
      <c r="AA174" s="2">
        <v>2</v>
      </c>
      <c r="AB174" s="2">
        <f t="shared" si="8"/>
        <v>3</v>
      </c>
      <c r="AC174" s="2" t="s">
        <v>181</v>
      </c>
      <c r="AD174" s="2" t="s">
        <v>181</v>
      </c>
      <c r="AE174" s="2">
        <v>20</v>
      </c>
      <c r="AF174" s="5">
        <v>0.83</v>
      </c>
      <c r="AG174" s="5">
        <v>0.83</v>
      </c>
      <c r="AI174" s="2">
        <v>20.078254564601</v>
      </c>
      <c r="AJ174" s="5">
        <f t="shared" si="26"/>
        <v>0.37883499178492452</v>
      </c>
      <c r="AK174" s="5">
        <f t="shared" si="27"/>
        <v>18.348254564601</v>
      </c>
      <c r="AL174" s="6">
        <f t="shared" si="28"/>
        <v>0.3578750646499122</v>
      </c>
    </row>
    <row r="175" spans="1:38" x14ac:dyDescent="0.25">
      <c r="A175" s="2" t="s">
        <v>55</v>
      </c>
      <c r="B175" s="2">
        <v>2010</v>
      </c>
      <c r="C175" s="2" t="s">
        <v>8</v>
      </c>
      <c r="D175" s="2" t="s">
        <v>282</v>
      </c>
      <c r="E175" s="2" t="s">
        <v>9</v>
      </c>
      <c r="F175" s="2" t="s">
        <v>10</v>
      </c>
      <c r="G175" s="2" t="s">
        <v>201</v>
      </c>
      <c r="H175" s="2" t="s">
        <v>11</v>
      </c>
      <c r="I175" s="2" t="s">
        <v>40</v>
      </c>
      <c r="J175" s="2" t="s">
        <v>12</v>
      </c>
      <c r="L175" s="2" t="s">
        <v>37</v>
      </c>
      <c r="M175" s="2" t="s">
        <v>285</v>
      </c>
      <c r="N175" s="2">
        <v>15</v>
      </c>
      <c r="O175" s="2" t="s">
        <v>14</v>
      </c>
      <c r="S175" s="2" t="s">
        <v>21</v>
      </c>
      <c r="T175" s="2">
        <v>37</v>
      </c>
      <c r="U175" s="2" t="s">
        <v>86</v>
      </c>
      <c r="V175" s="2">
        <v>0</v>
      </c>
      <c r="W175" s="2" t="s">
        <v>56</v>
      </c>
      <c r="Z175" s="2">
        <v>6</v>
      </c>
      <c r="AA175" s="2">
        <v>2</v>
      </c>
      <c r="AB175" s="2">
        <f t="shared" si="8"/>
        <v>3</v>
      </c>
      <c r="AC175" s="2" t="s">
        <v>181</v>
      </c>
      <c r="AD175" s="2" t="s">
        <v>181</v>
      </c>
      <c r="AE175" s="2">
        <v>20</v>
      </c>
      <c r="AF175" s="5">
        <v>1.29</v>
      </c>
      <c r="AG175" s="5">
        <v>1.29</v>
      </c>
      <c r="AI175" s="2">
        <v>14.146392741200399</v>
      </c>
      <c r="AJ175" s="5">
        <f t="shared" si="26"/>
        <v>0.2669130705886868</v>
      </c>
      <c r="AK175" s="5">
        <f t="shared" si="27"/>
        <v>12.416392741200399</v>
      </c>
      <c r="AL175" s="6">
        <f t="shared" si="28"/>
        <v>0.24217656994734538</v>
      </c>
    </row>
    <row r="176" spans="1:38" x14ac:dyDescent="0.25">
      <c r="A176" s="2" t="s">
        <v>55</v>
      </c>
      <c r="B176" s="2">
        <v>2010</v>
      </c>
      <c r="C176" s="2" t="s">
        <v>8</v>
      </c>
      <c r="D176" s="2" t="s">
        <v>282</v>
      </c>
      <c r="E176" s="2" t="s">
        <v>9</v>
      </c>
      <c r="F176" s="2" t="s">
        <v>10</v>
      </c>
      <c r="G176" s="2" t="s">
        <v>201</v>
      </c>
      <c r="H176" s="2" t="s">
        <v>11</v>
      </c>
      <c r="I176" s="2" t="s">
        <v>40</v>
      </c>
      <c r="J176" s="2" t="s">
        <v>12</v>
      </c>
      <c r="L176" s="2" t="s">
        <v>37</v>
      </c>
      <c r="M176" s="2" t="s">
        <v>285</v>
      </c>
      <c r="N176" s="2">
        <v>15</v>
      </c>
      <c r="O176" s="2" t="s">
        <v>14</v>
      </c>
      <c r="S176" s="2" t="s">
        <v>21</v>
      </c>
      <c r="T176" s="2">
        <v>37</v>
      </c>
      <c r="U176" s="2" t="s">
        <v>86</v>
      </c>
      <c r="V176" s="2">
        <v>0</v>
      </c>
      <c r="W176" s="2" t="s">
        <v>56</v>
      </c>
      <c r="Z176" s="2">
        <v>6</v>
      </c>
      <c r="AA176" s="2">
        <v>2</v>
      </c>
      <c r="AB176" s="2">
        <f t="shared" si="8"/>
        <v>3</v>
      </c>
      <c r="AC176" s="2" t="s">
        <v>181</v>
      </c>
      <c r="AD176" s="2" t="s">
        <v>181</v>
      </c>
      <c r="AE176" s="2">
        <v>20</v>
      </c>
      <c r="AF176" s="5">
        <v>2.2999999999999998</v>
      </c>
      <c r="AG176" s="5">
        <v>2.2999999999999998</v>
      </c>
      <c r="AI176" s="2">
        <v>9.9670201121273099</v>
      </c>
      <c r="AJ176" s="5">
        <f t="shared" si="26"/>
        <v>0.18805698324768511</v>
      </c>
      <c r="AK176" s="5">
        <f t="shared" si="27"/>
        <v>8.2370201121273094</v>
      </c>
      <c r="AL176" s="6">
        <f t="shared" si="28"/>
        <v>0.16065964720357537</v>
      </c>
    </row>
    <row r="177" spans="1:38" x14ac:dyDescent="0.25">
      <c r="A177" s="2" t="s">
        <v>55</v>
      </c>
      <c r="B177" s="2">
        <v>2010</v>
      </c>
      <c r="C177" s="2" t="s">
        <v>8</v>
      </c>
      <c r="D177" s="2" t="s">
        <v>282</v>
      </c>
      <c r="E177" s="2" t="s">
        <v>9</v>
      </c>
      <c r="F177" s="2" t="s">
        <v>10</v>
      </c>
      <c r="G177" s="2" t="s">
        <v>201</v>
      </c>
      <c r="H177" s="2" t="s">
        <v>11</v>
      </c>
      <c r="I177" s="2" t="s">
        <v>40</v>
      </c>
      <c r="J177" s="2" t="s">
        <v>12</v>
      </c>
      <c r="L177" s="2" t="s">
        <v>37</v>
      </c>
      <c r="M177" s="2" t="s">
        <v>285</v>
      </c>
      <c r="N177" s="2">
        <v>15</v>
      </c>
      <c r="O177" s="2" t="s">
        <v>14</v>
      </c>
      <c r="S177" s="2" t="s">
        <v>21</v>
      </c>
      <c r="T177" s="2">
        <v>37</v>
      </c>
      <c r="U177" s="2" t="s">
        <v>86</v>
      </c>
      <c r="V177" s="2">
        <v>0</v>
      </c>
      <c r="W177" s="2" t="s">
        <v>56</v>
      </c>
      <c r="Z177" s="2">
        <v>6</v>
      </c>
      <c r="AA177" s="2">
        <v>2</v>
      </c>
      <c r="AB177" s="2">
        <f t="shared" si="8"/>
        <v>3</v>
      </c>
      <c r="AC177" s="2" t="s">
        <v>181</v>
      </c>
      <c r="AD177" s="2" t="s">
        <v>181</v>
      </c>
      <c r="AE177" s="2">
        <v>20</v>
      </c>
      <c r="AF177" s="5">
        <v>3.3</v>
      </c>
      <c r="AG177" s="5">
        <v>3.3</v>
      </c>
      <c r="AI177" s="2">
        <v>7.7029515328700597</v>
      </c>
      <c r="AJ177" s="5">
        <f t="shared" si="26"/>
        <v>0.14533870816735961</v>
      </c>
      <c r="AK177" s="5">
        <f t="shared" si="27"/>
        <v>5.9729515328700593</v>
      </c>
      <c r="AL177" s="6">
        <f t="shared" si="28"/>
        <v>0.11649993237507429</v>
      </c>
    </row>
    <row r="178" spans="1:38" x14ac:dyDescent="0.25">
      <c r="A178" s="2" t="s">
        <v>55</v>
      </c>
      <c r="B178" s="2">
        <v>2010</v>
      </c>
      <c r="C178" s="2" t="s">
        <v>8</v>
      </c>
      <c r="D178" s="2" t="s">
        <v>282</v>
      </c>
      <c r="E178" s="2" t="s">
        <v>9</v>
      </c>
      <c r="F178" s="2" t="s">
        <v>10</v>
      </c>
      <c r="G178" s="2" t="s">
        <v>201</v>
      </c>
      <c r="H178" s="2" t="s">
        <v>11</v>
      </c>
      <c r="I178" s="2" t="s">
        <v>40</v>
      </c>
      <c r="J178" s="2" t="s">
        <v>12</v>
      </c>
      <c r="L178" s="2" t="s">
        <v>37</v>
      </c>
      <c r="M178" s="2" t="s">
        <v>285</v>
      </c>
      <c r="N178" s="2">
        <v>15</v>
      </c>
      <c r="O178" s="2" t="s">
        <v>14</v>
      </c>
      <c r="S178" s="2" t="s">
        <v>21</v>
      </c>
      <c r="T178" s="2">
        <v>37</v>
      </c>
      <c r="U178" s="2" t="s">
        <v>86</v>
      </c>
      <c r="V178" s="2">
        <v>0</v>
      </c>
      <c r="W178" s="2" t="s">
        <v>56</v>
      </c>
      <c r="Z178" s="2">
        <v>6</v>
      </c>
      <c r="AA178" s="2">
        <v>2</v>
      </c>
      <c r="AB178" s="2">
        <f t="shared" si="8"/>
        <v>3</v>
      </c>
      <c r="AC178" s="2" t="s">
        <v>181</v>
      </c>
      <c r="AD178" s="2" t="s">
        <v>181</v>
      </c>
      <c r="AE178" s="2">
        <v>20</v>
      </c>
      <c r="AF178" s="5">
        <v>6.3</v>
      </c>
      <c r="AG178" s="5">
        <v>6.3</v>
      </c>
      <c r="AI178" s="2">
        <v>4.0048149200364298</v>
      </c>
      <c r="AJ178" s="5">
        <f t="shared" si="26"/>
        <v>7.5562545661064712E-2</v>
      </c>
      <c r="AK178" s="5">
        <f t="shared" si="27"/>
        <v>2.2748149200364298</v>
      </c>
      <c r="AL178" s="6">
        <f t="shared" si="28"/>
        <v>4.4369317730377014E-2</v>
      </c>
    </row>
    <row r="179" spans="1:38" x14ac:dyDescent="0.25">
      <c r="A179" s="2" t="s">
        <v>55</v>
      </c>
      <c r="B179" s="2">
        <v>2010</v>
      </c>
      <c r="C179" s="2" t="s">
        <v>8</v>
      </c>
      <c r="D179" s="2" t="s">
        <v>282</v>
      </c>
      <c r="E179" s="2" t="s">
        <v>9</v>
      </c>
      <c r="F179" s="2" t="s">
        <v>10</v>
      </c>
      <c r="G179" s="2" t="s">
        <v>201</v>
      </c>
      <c r="H179" s="2" t="s">
        <v>11</v>
      </c>
      <c r="I179" s="2" t="s">
        <v>40</v>
      </c>
      <c r="J179" s="2" t="s">
        <v>12</v>
      </c>
      <c r="L179" s="2" t="s">
        <v>37</v>
      </c>
      <c r="M179" s="2" t="s">
        <v>285</v>
      </c>
      <c r="N179" s="2">
        <v>15</v>
      </c>
      <c r="O179" s="2" t="s">
        <v>14</v>
      </c>
      <c r="S179" s="2" t="s">
        <v>21</v>
      </c>
      <c r="T179" s="2">
        <v>37</v>
      </c>
      <c r="U179" s="2" t="s">
        <v>86</v>
      </c>
      <c r="V179" s="2">
        <v>0</v>
      </c>
      <c r="W179" s="2" t="s">
        <v>56</v>
      </c>
      <c r="Z179" s="2">
        <v>6</v>
      </c>
      <c r="AA179" s="2">
        <v>2</v>
      </c>
      <c r="AB179" s="2">
        <f t="shared" si="8"/>
        <v>3</v>
      </c>
      <c r="AC179" s="2" t="s">
        <v>181</v>
      </c>
      <c r="AD179" s="2" t="s">
        <v>181</v>
      </c>
      <c r="AE179" s="2">
        <v>20</v>
      </c>
      <c r="AF179" s="5">
        <v>10.3</v>
      </c>
      <c r="AG179" s="5">
        <v>10.3</v>
      </c>
      <c r="AI179" s="2">
        <v>2.62384665509766</v>
      </c>
      <c r="AJ179" s="5">
        <f t="shared" si="26"/>
        <v>4.9506540662220003E-2</v>
      </c>
      <c r="AK179" s="5">
        <f t="shared" si="27"/>
        <v>0.89384665509766004</v>
      </c>
      <c r="AL179" s="6">
        <f t="shared" si="28"/>
        <v>1.7434106789499901E-2</v>
      </c>
    </row>
    <row r="180" spans="1:38" x14ac:dyDescent="0.25">
      <c r="A180" s="2" t="s">
        <v>55</v>
      </c>
      <c r="B180" s="2">
        <v>2010</v>
      </c>
      <c r="C180" s="2" t="s">
        <v>8</v>
      </c>
      <c r="D180" s="2" t="s">
        <v>282</v>
      </c>
      <c r="E180" s="2" t="s">
        <v>9</v>
      </c>
      <c r="F180" s="2" t="s">
        <v>10</v>
      </c>
      <c r="G180" s="2" t="s">
        <v>201</v>
      </c>
      <c r="H180" s="2" t="s">
        <v>11</v>
      </c>
      <c r="I180" s="2" t="s">
        <v>40</v>
      </c>
      <c r="J180" s="2" t="s">
        <v>12</v>
      </c>
      <c r="L180" s="2" t="s">
        <v>37</v>
      </c>
      <c r="M180" s="2" t="s">
        <v>285</v>
      </c>
      <c r="N180" s="2">
        <v>15</v>
      </c>
      <c r="O180" s="2" t="s">
        <v>14</v>
      </c>
      <c r="S180" s="2" t="s">
        <v>21</v>
      </c>
      <c r="T180" s="2">
        <v>37</v>
      </c>
      <c r="U180" s="2" t="s">
        <v>86</v>
      </c>
      <c r="V180" s="2">
        <v>0</v>
      </c>
      <c r="W180" s="2" t="s">
        <v>56</v>
      </c>
      <c r="Z180" s="2">
        <v>6</v>
      </c>
      <c r="AA180" s="2">
        <v>2</v>
      </c>
      <c r="AB180" s="2">
        <f t="shared" si="8"/>
        <v>3</v>
      </c>
      <c r="AC180" s="2" t="s">
        <v>181</v>
      </c>
      <c r="AD180" s="2" t="s">
        <v>181</v>
      </c>
      <c r="AE180" s="2">
        <v>20</v>
      </c>
      <c r="AF180" s="5">
        <v>12.3</v>
      </c>
      <c r="AG180" s="5">
        <v>12.3</v>
      </c>
      <c r="AI180" s="2">
        <v>2.1806905210239802</v>
      </c>
      <c r="AJ180" s="5">
        <f t="shared" si="26"/>
        <v>4.1145104170263777E-2</v>
      </c>
      <c r="AK180" s="5">
        <f t="shared" si="27"/>
        <v>0.45069052102398022</v>
      </c>
      <c r="AL180" s="6">
        <f t="shared" si="28"/>
        <v>8.7905309347372767E-3</v>
      </c>
    </row>
    <row r="181" spans="1:38" x14ac:dyDescent="0.25">
      <c r="A181" s="2" t="s">
        <v>55</v>
      </c>
      <c r="B181" s="2">
        <v>2010</v>
      </c>
      <c r="C181" s="2" t="s">
        <v>8</v>
      </c>
      <c r="D181" s="2" t="s">
        <v>282</v>
      </c>
      <c r="E181" s="2" t="s">
        <v>9</v>
      </c>
      <c r="F181" s="2" t="s">
        <v>10</v>
      </c>
      <c r="G181" s="2" t="s">
        <v>201</v>
      </c>
      <c r="H181" s="2" t="s">
        <v>11</v>
      </c>
      <c r="I181" s="2" t="s">
        <v>40</v>
      </c>
      <c r="J181" s="2" t="s">
        <v>12</v>
      </c>
      <c r="L181" s="2" t="s">
        <v>37</v>
      </c>
      <c r="M181" s="2" t="s">
        <v>285</v>
      </c>
      <c r="N181" s="2">
        <v>15</v>
      </c>
      <c r="O181" s="2" t="s">
        <v>14</v>
      </c>
      <c r="S181" s="2" t="s">
        <v>21</v>
      </c>
      <c r="T181" s="2">
        <v>37</v>
      </c>
      <c r="U181" s="2" t="s">
        <v>86</v>
      </c>
      <c r="V181" s="2">
        <v>0</v>
      </c>
      <c r="W181" s="2" t="s">
        <v>56</v>
      </c>
      <c r="Z181" s="2">
        <v>6</v>
      </c>
      <c r="AA181" s="2">
        <v>2</v>
      </c>
      <c r="AB181" s="2">
        <f t="shared" si="8"/>
        <v>3</v>
      </c>
      <c r="AC181" s="2" t="s">
        <v>181</v>
      </c>
      <c r="AD181" s="2" t="s">
        <v>181</v>
      </c>
      <c r="AE181" s="2">
        <v>20</v>
      </c>
      <c r="AF181" s="5">
        <v>15.3</v>
      </c>
      <c r="AG181" s="5">
        <v>15.3</v>
      </c>
      <c r="AI181" s="2">
        <v>1.94900807876741</v>
      </c>
      <c r="AJ181" s="5">
        <f t="shared" si="26"/>
        <v>3.6773737335234154E-2</v>
      </c>
      <c r="AK181" s="5">
        <f t="shared" si="27"/>
        <v>0.21900807876741002</v>
      </c>
      <c r="AL181" s="6">
        <f t="shared" si="28"/>
        <v>4.2716613763879464E-3</v>
      </c>
    </row>
    <row r="182" spans="1:38" x14ac:dyDescent="0.25">
      <c r="A182" s="2" t="s">
        <v>57</v>
      </c>
      <c r="B182" s="2">
        <v>2001</v>
      </c>
      <c r="C182" s="2" t="s">
        <v>58</v>
      </c>
      <c r="D182" s="2" t="s">
        <v>282</v>
      </c>
      <c r="E182" s="2" t="s">
        <v>9</v>
      </c>
      <c r="F182" s="2" t="s">
        <v>10</v>
      </c>
      <c r="G182" s="2" t="s">
        <v>206</v>
      </c>
      <c r="H182" s="2" t="s">
        <v>11</v>
      </c>
      <c r="I182" s="2" t="s">
        <v>40</v>
      </c>
      <c r="J182" s="2" t="s">
        <v>12</v>
      </c>
      <c r="L182" s="2" t="s">
        <v>13</v>
      </c>
      <c r="M182" s="2" t="s">
        <v>285</v>
      </c>
      <c r="N182" s="2">
        <v>10</v>
      </c>
      <c r="O182" s="2" t="s">
        <v>23</v>
      </c>
      <c r="P182" s="2">
        <v>50</v>
      </c>
      <c r="S182" s="2" t="s">
        <v>22</v>
      </c>
      <c r="T182" s="2">
        <v>37</v>
      </c>
      <c r="U182" s="2" t="s">
        <v>86</v>
      </c>
      <c r="V182" s="2">
        <v>0</v>
      </c>
      <c r="W182" s="2" t="s">
        <v>59</v>
      </c>
      <c r="Z182" s="2">
        <v>80</v>
      </c>
      <c r="AA182" s="2">
        <v>23</v>
      </c>
      <c r="AB182" s="2">
        <f t="shared" si="8"/>
        <v>3.4782608695652173</v>
      </c>
      <c r="AC182" s="2" t="s">
        <v>181</v>
      </c>
      <c r="AD182" s="2" t="s">
        <v>181</v>
      </c>
      <c r="AE182" s="2">
        <v>21</v>
      </c>
      <c r="AF182" s="2">
        <v>0</v>
      </c>
      <c r="AG182" s="2">
        <v>0</v>
      </c>
      <c r="AI182" s="2">
        <v>1</v>
      </c>
      <c r="AJ182" s="5">
        <f>AI182</f>
        <v>1</v>
      </c>
      <c r="AK182" s="5">
        <f t="shared" ref="AK182:AK192" si="29">AI182-$AI$192</f>
        <v>0.94957987844580294</v>
      </c>
      <c r="AL182" s="6">
        <f>AK182/$AK$182</f>
        <v>1</v>
      </c>
    </row>
    <row r="183" spans="1:38" x14ac:dyDescent="0.25">
      <c r="A183" s="2" t="s">
        <v>57</v>
      </c>
      <c r="B183" s="2">
        <v>2001</v>
      </c>
      <c r="C183" s="2" t="s">
        <v>58</v>
      </c>
      <c r="D183" s="2" t="s">
        <v>282</v>
      </c>
      <c r="E183" s="2" t="s">
        <v>9</v>
      </c>
      <c r="F183" s="2" t="s">
        <v>10</v>
      </c>
      <c r="G183" s="2" t="s">
        <v>206</v>
      </c>
      <c r="H183" s="2" t="s">
        <v>11</v>
      </c>
      <c r="I183" s="2" t="s">
        <v>40</v>
      </c>
      <c r="J183" s="2" t="s">
        <v>12</v>
      </c>
      <c r="L183" s="2" t="s">
        <v>13</v>
      </c>
      <c r="M183" s="2" t="s">
        <v>285</v>
      </c>
      <c r="N183" s="2">
        <v>10</v>
      </c>
      <c r="O183" s="2" t="s">
        <v>23</v>
      </c>
      <c r="P183" s="2">
        <v>50</v>
      </c>
      <c r="S183" s="2" t="s">
        <v>22</v>
      </c>
      <c r="T183" s="2">
        <v>37</v>
      </c>
      <c r="U183" s="2" t="s">
        <v>86</v>
      </c>
      <c r="V183" s="2">
        <v>0</v>
      </c>
      <c r="W183" s="2" t="s">
        <v>59</v>
      </c>
      <c r="Z183" s="2">
        <v>80</v>
      </c>
      <c r="AA183" s="2">
        <v>23</v>
      </c>
      <c r="AB183" s="2">
        <f t="shared" si="8"/>
        <v>3.4782608695652173</v>
      </c>
      <c r="AC183" s="2" t="s">
        <v>181</v>
      </c>
      <c r="AD183" s="2" t="s">
        <v>181</v>
      </c>
      <c r="AE183" s="2">
        <v>21</v>
      </c>
      <c r="AF183" s="2">
        <v>0.94339807484015703</v>
      </c>
      <c r="AG183" s="2">
        <v>0.94339807484015703</v>
      </c>
      <c r="AI183" s="2">
        <v>0.38935579865730097</v>
      </c>
      <c r="AJ183" s="5">
        <f t="shared" ref="AJ183:AJ246" si="30">AI183</f>
        <v>0.38935579865730097</v>
      </c>
      <c r="AK183" s="5">
        <f t="shared" si="29"/>
        <v>0.33893567710310385</v>
      </c>
      <c r="AL183" s="6">
        <f t="shared" ref="AL183:AL192" si="31">AK183/$AK$182</f>
        <v>0.35693224424452519</v>
      </c>
    </row>
    <row r="184" spans="1:38" x14ac:dyDescent="0.25">
      <c r="A184" s="2" t="s">
        <v>57</v>
      </c>
      <c r="B184" s="2">
        <v>2001</v>
      </c>
      <c r="C184" s="2" t="s">
        <v>58</v>
      </c>
      <c r="D184" s="2" t="s">
        <v>282</v>
      </c>
      <c r="E184" s="2" t="s">
        <v>9</v>
      </c>
      <c r="F184" s="2" t="s">
        <v>10</v>
      </c>
      <c r="G184" s="2" t="s">
        <v>206</v>
      </c>
      <c r="H184" s="2" t="s">
        <v>11</v>
      </c>
      <c r="I184" s="2" t="s">
        <v>40</v>
      </c>
      <c r="J184" s="2" t="s">
        <v>12</v>
      </c>
      <c r="L184" s="2" t="s">
        <v>13</v>
      </c>
      <c r="M184" s="2" t="s">
        <v>285</v>
      </c>
      <c r="N184" s="2">
        <v>10</v>
      </c>
      <c r="O184" s="2" t="s">
        <v>23</v>
      </c>
      <c r="P184" s="2">
        <v>50</v>
      </c>
      <c r="S184" s="2" t="s">
        <v>22</v>
      </c>
      <c r="T184" s="2">
        <v>37</v>
      </c>
      <c r="U184" s="2" t="s">
        <v>86</v>
      </c>
      <c r="V184" s="2">
        <v>0</v>
      </c>
      <c r="W184" s="2" t="s">
        <v>59</v>
      </c>
      <c r="Z184" s="2">
        <v>80</v>
      </c>
      <c r="AA184" s="2">
        <v>23</v>
      </c>
      <c r="AB184" s="2">
        <f t="shared" si="8"/>
        <v>3.4782608695652173</v>
      </c>
      <c r="AC184" s="2" t="s">
        <v>181</v>
      </c>
      <c r="AD184" s="2" t="s">
        <v>181</v>
      </c>
      <c r="AE184" s="2">
        <v>21</v>
      </c>
      <c r="AF184" s="2">
        <v>1.8343812579618799</v>
      </c>
      <c r="AG184" s="2">
        <v>1.8343812579618799</v>
      </c>
      <c r="AI184" s="2">
        <v>0.33333330840067299</v>
      </c>
      <c r="AJ184" s="5">
        <f t="shared" si="30"/>
        <v>0.33333330840067299</v>
      </c>
      <c r="AK184" s="5">
        <f t="shared" si="29"/>
        <v>0.28291318684647587</v>
      </c>
      <c r="AL184" s="6">
        <f t="shared" si="31"/>
        <v>0.29793511137738699</v>
      </c>
    </row>
    <row r="185" spans="1:38" x14ac:dyDescent="0.25">
      <c r="A185" s="2" t="s">
        <v>57</v>
      </c>
      <c r="B185" s="2">
        <v>2001</v>
      </c>
      <c r="C185" s="2" t="s">
        <v>58</v>
      </c>
      <c r="D185" s="2" t="s">
        <v>282</v>
      </c>
      <c r="E185" s="2" t="s">
        <v>9</v>
      </c>
      <c r="F185" s="2" t="s">
        <v>10</v>
      </c>
      <c r="G185" s="2" t="s">
        <v>206</v>
      </c>
      <c r="H185" s="2" t="s">
        <v>11</v>
      </c>
      <c r="I185" s="2" t="s">
        <v>40</v>
      </c>
      <c r="J185" s="2" t="s">
        <v>12</v>
      </c>
      <c r="L185" s="2" t="s">
        <v>13</v>
      </c>
      <c r="M185" s="2" t="s">
        <v>285</v>
      </c>
      <c r="N185" s="2">
        <v>10</v>
      </c>
      <c r="O185" s="2" t="s">
        <v>23</v>
      </c>
      <c r="P185" s="2">
        <v>50</v>
      </c>
      <c r="S185" s="2" t="s">
        <v>22</v>
      </c>
      <c r="T185" s="2">
        <v>37</v>
      </c>
      <c r="U185" s="2" t="s">
        <v>86</v>
      </c>
      <c r="V185" s="2">
        <v>0</v>
      </c>
      <c r="W185" s="2" t="s">
        <v>59</v>
      </c>
      <c r="Z185" s="2">
        <v>80</v>
      </c>
      <c r="AA185" s="2">
        <v>23</v>
      </c>
      <c r="AB185" s="2">
        <f t="shared" si="8"/>
        <v>3.4782608695652173</v>
      </c>
      <c r="AC185" s="2" t="s">
        <v>181</v>
      </c>
      <c r="AD185" s="2" t="s">
        <v>181</v>
      </c>
      <c r="AE185" s="2">
        <v>21</v>
      </c>
      <c r="AF185" s="2">
        <v>2.9350100127390002</v>
      </c>
      <c r="AG185" s="2">
        <v>2.9350100127390002</v>
      </c>
      <c r="AI185" s="2">
        <v>0.224089661834592</v>
      </c>
      <c r="AJ185" s="5">
        <f t="shared" si="30"/>
        <v>0.224089661834592</v>
      </c>
      <c r="AK185" s="5">
        <f t="shared" si="29"/>
        <v>0.17366954028039491</v>
      </c>
      <c r="AL185" s="6">
        <f t="shared" si="31"/>
        <v>0.18289092284120789</v>
      </c>
    </row>
    <row r="186" spans="1:38" x14ac:dyDescent="0.25">
      <c r="A186" s="2" t="s">
        <v>57</v>
      </c>
      <c r="B186" s="2">
        <v>2001</v>
      </c>
      <c r="C186" s="2" t="s">
        <v>58</v>
      </c>
      <c r="D186" s="2" t="s">
        <v>282</v>
      </c>
      <c r="E186" s="2" t="s">
        <v>9</v>
      </c>
      <c r="F186" s="2" t="s">
        <v>10</v>
      </c>
      <c r="G186" s="2" t="s">
        <v>206</v>
      </c>
      <c r="H186" s="2" t="s">
        <v>11</v>
      </c>
      <c r="I186" s="2" t="s">
        <v>40</v>
      </c>
      <c r="J186" s="2" t="s">
        <v>12</v>
      </c>
      <c r="L186" s="2" t="s">
        <v>13</v>
      </c>
      <c r="M186" s="2" t="s">
        <v>285</v>
      </c>
      <c r="N186" s="2">
        <v>10</v>
      </c>
      <c r="O186" s="2" t="s">
        <v>23</v>
      </c>
      <c r="P186" s="2">
        <v>50</v>
      </c>
      <c r="S186" s="2" t="s">
        <v>22</v>
      </c>
      <c r="T186" s="2">
        <v>37</v>
      </c>
      <c r="U186" s="2" t="s">
        <v>86</v>
      </c>
      <c r="V186" s="2">
        <v>0</v>
      </c>
      <c r="W186" s="2" t="s">
        <v>59</v>
      </c>
      <c r="Z186" s="2">
        <v>80</v>
      </c>
      <c r="AA186" s="2">
        <v>23</v>
      </c>
      <c r="AB186" s="2">
        <f t="shared" si="8"/>
        <v>3.4782608695652173</v>
      </c>
      <c r="AC186" s="2" t="s">
        <v>181</v>
      </c>
      <c r="AD186" s="2" t="s">
        <v>181</v>
      </c>
      <c r="AE186" s="2">
        <v>21</v>
      </c>
      <c r="AF186" s="2">
        <v>3.8784080875791598</v>
      </c>
      <c r="AG186" s="2">
        <v>3.8784080875791598</v>
      </c>
      <c r="AI186" s="2">
        <v>0.240896319154004</v>
      </c>
      <c r="AJ186" s="5">
        <f t="shared" si="30"/>
        <v>0.240896319154004</v>
      </c>
      <c r="AK186" s="5">
        <f t="shared" si="29"/>
        <v>0.19047619759980691</v>
      </c>
      <c r="AL186" s="6">
        <f t="shared" si="31"/>
        <v>0.20058996817788857</v>
      </c>
    </row>
    <row r="187" spans="1:38" x14ac:dyDescent="0.25">
      <c r="A187" s="2" t="s">
        <v>57</v>
      </c>
      <c r="B187" s="2">
        <v>2001</v>
      </c>
      <c r="C187" s="2" t="s">
        <v>58</v>
      </c>
      <c r="D187" s="2" t="s">
        <v>282</v>
      </c>
      <c r="E187" s="2" t="s">
        <v>9</v>
      </c>
      <c r="F187" s="2" t="s">
        <v>10</v>
      </c>
      <c r="G187" s="2" t="s">
        <v>206</v>
      </c>
      <c r="H187" s="2" t="s">
        <v>11</v>
      </c>
      <c r="I187" s="2" t="s">
        <v>40</v>
      </c>
      <c r="J187" s="2" t="s">
        <v>12</v>
      </c>
      <c r="L187" s="2" t="s">
        <v>13</v>
      </c>
      <c r="M187" s="2" t="s">
        <v>285</v>
      </c>
      <c r="N187" s="2">
        <v>10</v>
      </c>
      <c r="O187" s="2" t="s">
        <v>23</v>
      </c>
      <c r="P187" s="2">
        <v>50</v>
      </c>
      <c r="S187" s="2" t="s">
        <v>22</v>
      </c>
      <c r="T187" s="2">
        <v>37</v>
      </c>
      <c r="U187" s="2" t="s">
        <v>86</v>
      </c>
      <c r="V187" s="2">
        <v>0</v>
      </c>
      <c r="W187" s="2" t="s">
        <v>59</v>
      </c>
      <c r="Z187" s="2">
        <v>80</v>
      </c>
      <c r="AA187" s="2">
        <v>23</v>
      </c>
      <c r="AB187" s="2">
        <f t="shared" si="8"/>
        <v>3.4782608695652173</v>
      </c>
      <c r="AC187" s="2" t="s">
        <v>181</v>
      </c>
      <c r="AD187" s="2" t="s">
        <v>181</v>
      </c>
      <c r="AE187" s="2">
        <v>21</v>
      </c>
      <c r="AF187" s="2">
        <v>5.9748414117838804</v>
      </c>
      <c r="AG187" s="2">
        <v>5.9748414117838804</v>
      </c>
      <c r="AI187" s="2">
        <v>0.215686258376906</v>
      </c>
      <c r="AJ187" s="5">
        <f t="shared" si="30"/>
        <v>0.215686258376906</v>
      </c>
      <c r="AK187" s="5">
        <f t="shared" si="29"/>
        <v>0.16526613682270891</v>
      </c>
      <c r="AL187" s="6">
        <f t="shared" si="31"/>
        <v>0.17404132140331724</v>
      </c>
    </row>
    <row r="188" spans="1:38" x14ac:dyDescent="0.25">
      <c r="A188" s="2" t="s">
        <v>57</v>
      </c>
      <c r="B188" s="2">
        <v>2001</v>
      </c>
      <c r="C188" s="2" t="s">
        <v>58</v>
      </c>
      <c r="D188" s="2" t="s">
        <v>282</v>
      </c>
      <c r="E188" s="2" t="s">
        <v>9</v>
      </c>
      <c r="F188" s="2" t="s">
        <v>10</v>
      </c>
      <c r="G188" s="2" t="s">
        <v>206</v>
      </c>
      <c r="H188" s="2" t="s">
        <v>11</v>
      </c>
      <c r="I188" s="2" t="s">
        <v>40</v>
      </c>
      <c r="J188" s="2" t="s">
        <v>12</v>
      </c>
      <c r="L188" s="2" t="s">
        <v>13</v>
      </c>
      <c r="M188" s="2" t="s">
        <v>285</v>
      </c>
      <c r="N188" s="2">
        <v>10</v>
      </c>
      <c r="O188" s="2" t="s">
        <v>23</v>
      </c>
      <c r="P188" s="2">
        <v>50</v>
      </c>
      <c r="S188" s="2" t="s">
        <v>22</v>
      </c>
      <c r="T188" s="2">
        <v>37</v>
      </c>
      <c r="U188" s="2" t="s">
        <v>86</v>
      </c>
      <c r="V188" s="2">
        <v>0</v>
      </c>
      <c r="W188" s="2" t="s">
        <v>59</v>
      </c>
      <c r="Z188" s="2">
        <v>80</v>
      </c>
      <c r="AA188" s="2">
        <v>23</v>
      </c>
      <c r="AB188" s="2">
        <f t="shared" si="8"/>
        <v>3.4782608695652173</v>
      </c>
      <c r="AC188" s="2" t="s">
        <v>181</v>
      </c>
      <c r="AD188" s="2" t="s">
        <v>181</v>
      </c>
      <c r="AE188" s="2">
        <v>21</v>
      </c>
      <c r="AF188" s="2">
        <v>7.9664561487264001</v>
      </c>
      <c r="AG188" s="2">
        <v>7.9664561487264001</v>
      </c>
      <c r="AI188" s="2">
        <v>0.16526613682270799</v>
      </c>
      <c r="AJ188" s="5">
        <f t="shared" si="30"/>
        <v>0.16526613682270799</v>
      </c>
      <c r="AK188" s="5">
        <f t="shared" si="29"/>
        <v>0.1148460152685109</v>
      </c>
      <c r="AL188" s="6">
        <f t="shared" si="31"/>
        <v>0.12094402785417248</v>
      </c>
    </row>
    <row r="189" spans="1:38" x14ac:dyDescent="0.25">
      <c r="A189" s="2" t="s">
        <v>57</v>
      </c>
      <c r="B189" s="2">
        <v>2001</v>
      </c>
      <c r="C189" s="2" t="s">
        <v>58</v>
      </c>
      <c r="D189" s="2" t="s">
        <v>282</v>
      </c>
      <c r="E189" s="2" t="s">
        <v>9</v>
      </c>
      <c r="F189" s="2" t="s">
        <v>10</v>
      </c>
      <c r="G189" s="2" t="s">
        <v>206</v>
      </c>
      <c r="H189" s="2" t="s">
        <v>11</v>
      </c>
      <c r="I189" s="2" t="s">
        <v>40</v>
      </c>
      <c r="J189" s="2" t="s">
        <v>12</v>
      </c>
      <c r="L189" s="2" t="s">
        <v>13</v>
      </c>
      <c r="M189" s="2" t="s">
        <v>285</v>
      </c>
      <c r="N189" s="2">
        <v>10</v>
      </c>
      <c r="O189" s="2" t="s">
        <v>23</v>
      </c>
      <c r="P189" s="2">
        <v>50</v>
      </c>
      <c r="S189" s="2" t="s">
        <v>22</v>
      </c>
      <c r="T189" s="2">
        <v>37</v>
      </c>
      <c r="U189" s="2" t="s">
        <v>86</v>
      </c>
      <c r="V189" s="2">
        <v>0</v>
      </c>
      <c r="W189" s="2" t="s">
        <v>59</v>
      </c>
      <c r="Z189" s="2">
        <v>80</v>
      </c>
      <c r="AA189" s="2">
        <v>23</v>
      </c>
      <c r="AB189" s="2">
        <f t="shared" si="8"/>
        <v>3.4782608695652173</v>
      </c>
      <c r="AC189" s="2" t="s">
        <v>181</v>
      </c>
      <c r="AD189" s="2" t="s">
        <v>181</v>
      </c>
      <c r="AE189" s="2">
        <v>21</v>
      </c>
      <c r="AF189" s="2">
        <v>11.949685622611399</v>
      </c>
      <c r="AG189" s="2">
        <v>11.949685622611399</v>
      </c>
      <c r="AI189" s="2">
        <v>0.103641427459609</v>
      </c>
      <c r="AJ189" s="5">
        <f t="shared" si="30"/>
        <v>0.103641427459609</v>
      </c>
      <c r="AK189" s="5">
        <f t="shared" si="29"/>
        <v>5.3221305905411902E-2</v>
      </c>
      <c r="AL189" s="6">
        <f t="shared" si="31"/>
        <v>5.6047213208140337E-2</v>
      </c>
    </row>
    <row r="190" spans="1:38" x14ac:dyDescent="0.25">
      <c r="A190" s="2" t="s">
        <v>57</v>
      </c>
      <c r="B190" s="2">
        <v>2001</v>
      </c>
      <c r="C190" s="2" t="s">
        <v>58</v>
      </c>
      <c r="D190" s="2" t="s">
        <v>282</v>
      </c>
      <c r="E190" s="2" t="s">
        <v>9</v>
      </c>
      <c r="F190" s="2" t="s">
        <v>10</v>
      </c>
      <c r="G190" s="2" t="s">
        <v>206</v>
      </c>
      <c r="H190" s="2" t="s">
        <v>11</v>
      </c>
      <c r="I190" s="2" t="s">
        <v>40</v>
      </c>
      <c r="J190" s="2" t="s">
        <v>12</v>
      </c>
      <c r="L190" s="2" t="s">
        <v>13</v>
      </c>
      <c r="M190" s="2" t="s">
        <v>285</v>
      </c>
      <c r="N190" s="2">
        <v>10</v>
      </c>
      <c r="O190" s="2" t="s">
        <v>23</v>
      </c>
      <c r="P190" s="2">
        <v>50</v>
      </c>
      <c r="S190" s="2" t="s">
        <v>22</v>
      </c>
      <c r="T190" s="2">
        <v>37</v>
      </c>
      <c r="U190" s="2" t="s">
        <v>86</v>
      </c>
      <c r="V190" s="2">
        <v>0</v>
      </c>
      <c r="W190" s="2" t="s">
        <v>59</v>
      </c>
      <c r="Z190" s="2">
        <v>80</v>
      </c>
      <c r="AA190" s="2">
        <v>23</v>
      </c>
      <c r="AB190" s="2">
        <f t="shared" si="8"/>
        <v>3.4782608695652173</v>
      </c>
      <c r="AC190" s="2" t="s">
        <v>181</v>
      </c>
      <c r="AD190" s="2" t="s">
        <v>181</v>
      </c>
      <c r="AE190" s="2">
        <v>21</v>
      </c>
      <c r="AF190" s="2">
        <v>15.9853243901275</v>
      </c>
      <c r="AG190" s="2">
        <v>15.9853243901275</v>
      </c>
      <c r="AI190" s="2">
        <v>2.2409026021842901E-2</v>
      </c>
      <c r="AJ190" s="5">
        <f t="shared" si="30"/>
        <v>2.2409026021842901E-2</v>
      </c>
      <c r="AK190" s="5">
        <f t="shared" si="29"/>
        <v>-2.8011095532354195E-2</v>
      </c>
      <c r="AL190" s="6">
        <f t="shared" si="31"/>
        <v>-2.9498408894468715E-2</v>
      </c>
    </row>
    <row r="191" spans="1:38" x14ac:dyDescent="0.25">
      <c r="A191" s="2" t="s">
        <v>57</v>
      </c>
      <c r="B191" s="2">
        <v>2001</v>
      </c>
      <c r="C191" s="2" t="s">
        <v>58</v>
      </c>
      <c r="D191" s="2" t="s">
        <v>282</v>
      </c>
      <c r="E191" s="2" t="s">
        <v>9</v>
      </c>
      <c r="F191" s="2" t="s">
        <v>10</v>
      </c>
      <c r="G191" s="2" t="s">
        <v>206</v>
      </c>
      <c r="H191" s="2" t="s">
        <v>11</v>
      </c>
      <c r="I191" s="2" t="s">
        <v>40</v>
      </c>
      <c r="J191" s="2" t="s">
        <v>12</v>
      </c>
      <c r="L191" s="2" t="s">
        <v>13</v>
      </c>
      <c r="M191" s="2" t="s">
        <v>285</v>
      </c>
      <c r="N191" s="2">
        <v>10</v>
      </c>
      <c r="O191" s="2" t="s">
        <v>23</v>
      </c>
      <c r="P191" s="2">
        <v>50</v>
      </c>
      <c r="S191" s="2" t="s">
        <v>22</v>
      </c>
      <c r="T191" s="2">
        <v>37</v>
      </c>
      <c r="U191" s="2" t="s">
        <v>86</v>
      </c>
      <c r="V191" s="2">
        <v>0</v>
      </c>
      <c r="W191" s="2" t="s">
        <v>59</v>
      </c>
      <c r="Z191" s="2">
        <v>80</v>
      </c>
      <c r="AA191" s="2">
        <v>23</v>
      </c>
      <c r="AB191" s="2">
        <f t="shared" si="8"/>
        <v>3.4782608695652173</v>
      </c>
      <c r="AC191" s="2" t="s">
        <v>181</v>
      </c>
      <c r="AD191" s="2" t="s">
        <v>181</v>
      </c>
      <c r="AE191" s="2">
        <v>21</v>
      </c>
      <c r="AF191" s="2">
        <v>19.968551064968899</v>
      </c>
      <c r="AG191" s="2">
        <v>19.968551064968899</v>
      </c>
      <c r="AI191" s="2">
        <v>5.0420121554197096E-2</v>
      </c>
      <c r="AJ191" s="5">
        <f t="shared" si="30"/>
        <v>5.0420121554197096E-2</v>
      </c>
      <c r="AK191" s="5">
        <f t="shared" si="29"/>
        <v>0</v>
      </c>
      <c r="AL191" s="6">
        <f t="shared" si="31"/>
        <v>0</v>
      </c>
    </row>
    <row r="192" spans="1:38" x14ac:dyDescent="0.25">
      <c r="A192" s="2" t="s">
        <v>57</v>
      </c>
      <c r="B192" s="2">
        <v>2001</v>
      </c>
      <c r="C192" s="2" t="s">
        <v>58</v>
      </c>
      <c r="D192" s="2" t="s">
        <v>282</v>
      </c>
      <c r="E192" s="2" t="s">
        <v>9</v>
      </c>
      <c r="F192" s="2" t="s">
        <v>10</v>
      </c>
      <c r="G192" s="2" t="s">
        <v>206</v>
      </c>
      <c r="H192" s="2" t="s">
        <v>11</v>
      </c>
      <c r="I192" s="2" t="s">
        <v>40</v>
      </c>
      <c r="J192" s="2" t="s">
        <v>12</v>
      </c>
      <c r="L192" s="2" t="s">
        <v>13</v>
      </c>
      <c r="M192" s="2" t="s">
        <v>285</v>
      </c>
      <c r="N192" s="2">
        <v>10</v>
      </c>
      <c r="O192" s="2" t="s">
        <v>23</v>
      </c>
      <c r="P192" s="2">
        <v>50</v>
      </c>
      <c r="S192" s="2" t="s">
        <v>22</v>
      </c>
      <c r="T192" s="2">
        <v>37</v>
      </c>
      <c r="U192" s="2" t="s">
        <v>86</v>
      </c>
      <c r="V192" s="2">
        <v>0</v>
      </c>
      <c r="W192" s="2" t="s">
        <v>59</v>
      </c>
      <c r="Z192" s="2">
        <v>80</v>
      </c>
      <c r="AA192" s="2">
        <v>23</v>
      </c>
      <c r="AB192" s="2">
        <f t="shared" si="8"/>
        <v>3.4782608695652173</v>
      </c>
      <c r="AC192" s="2" t="s">
        <v>181</v>
      </c>
      <c r="AD192" s="2" t="s">
        <v>181</v>
      </c>
      <c r="AE192" s="2">
        <v>21</v>
      </c>
      <c r="AF192" s="2">
        <v>23.9517805388539</v>
      </c>
      <c r="AG192" s="2">
        <v>23.9517805388539</v>
      </c>
      <c r="AI192" s="2">
        <v>5.0420121554197096E-2</v>
      </c>
      <c r="AJ192" s="5">
        <f t="shared" si="30"/>
        <v>5.0420121554197096E-2</v>
      </c>
      <c r="AK192" s="5">
        <f t="shared" si="29"/>
        <v>0</v>
      </c>
      <c r="AL192" s="6">
        <f t="shared" si="31"/>
        <v>0</v>
      </c>
    </row>
    <row r="193" spans="1:38" x14ac:dyDescent="0.25">
      <c r="A193" s="2" t="s">
        <v>57</v>
      </c>
      <c r="B193" s="2">
        <v>2001</v>
      </c>
      <c r="C193" s="2" t="s">
        <v>60</v>
      </c>
      <c r="D193" s="2" t="s">
        <v>282</v>
      </c>
      <c r="E193" s="2" t="s">
        <v>9</v>
      </c>
      <c r="F193" s="2" t="s">
        <v>10</v>
      </c>
      <c r="G193" s="2" t="s">
        <v>201</v>
      </c>
      <c r="H193" s="2" t="s">
        <v>11</v>
      </c>
      <c r="I193" s="2" t="s">
        <v>40</v>
      </c>
      <c r="J193" s="2" t="s">
        <v>316</v>
      </c>
      <c r="K193" s="2" t="s">
        <v>131</v>
      </c>
      <c r="L193" s="2" t="s">
        <v>13</v>
      </c>
      <c r="M193" s="2" t="s">
        <v>285</v>
      </c>
      <c r="N193" s="2">
        <v>20</v>
      </c>
      <c r="O193" s="2" t="s">
        <v>23</v>
      </c>
      <c r="P193" s="2">
        <v>50</v>
      </c>
      <c r="S193" s="2" t="s">
        <v>22</v>
      </c>
      <c r="T193" s="2">
        <v>37</v>
      </c>
      <c r="U193" s="2" t="s">
        <v>86</v>
      </c>
      <c r="V193" s="2">
        <v>0</v>
      </c>
      <c r="W193" s="2" t="s">
        <v>59</v>
      </c>
      <c r="Z193" s="2">
        <v>80</v>
      </c>
      <c r="AA193" s="2">
        <v>23</v>
      </c>
      <c r="AB193" s="2">
        <f t="shared" si="8"/>
        <v>3.4782608695652173</v>
      </c>
      <c r="AC193" s="2" t="s">
        <v>181</v>
      </c>
      <c r="AD193" s="2" t="s">
        <v>181</v>
      </c>
      <c r="AE193" s="2">
        <v>22</v>
      </c>
      <c r="AF193" s="2">
        <v>0</v>
      </c>
      <c r="AG193" s="2">
        <v>0</v>
      </c>
      <c r="AI193" s="2">
        <v>1</v>
      </c>
      <c r="AJ193" s="5">
        <f t="shared" si="30"/>
        <v>1</v>
      </c>
      <c r="AK193" s="5">
        <f t="shared" ref="AK193:AK199" si="32">AI193-$AI$199</f>
        <v>0.422969188094107</v>
      </c>
      <c r="AL193" s="6">
        <f>AK193/$AK$193</f>
        <v>1</v>
      </c>
    </row>
    <row r="194" spans="1:38" x14ac:dyDescent="0.25">
      <c r="A194" s="2" t="s">
        <v>57</v>
      </c>
      <c r="B194" s="2">
        <v>2001</v>
      </c>
      <c r="C194" s="2" t="s">
        <v>60</v>
      </c>
      <c r="D194" s="2" t="s">
        <v>282</v>
      </c>
      <c r="E194" s="2" t="s">
        <v>9</v>
      </c>
      <c r="F194" s="2" t="s">
        <v>10</v>
      </c>
      <c r="G194" s="2" t="s">
        <v>201</v>
      </c>
      <c r="H194" s="2" t="s">
        <v>11</v>
      </c>
      <c r="I194" s="2" t="s">
        <v>40</v>
      </c>
      <c r="J194" s="2" t="s">
        <v>316</v>
      </c>
      <c r="K194" s="2" t="s">
        <v>131</v>
      </c>
      <c r="L194" s="2" t="s">
        <v>13</v>
      </c>
      <c r="M194" s="2" t="s">
        <v>285</v>
      </c>
      <c r="N194" s="2">
        <v>20</v>
      </c>
      <c r="O194" s="2" t="s">
        <v>23</v>
      </c>
      <c r="P194" s="2">
        <v>50</v>
      </c>
      <c r="S194" s="2" t="s">
        <v>22</v>
      </c>
      <c r="T194" s="2">
        <v>37</v>
      </c>
      <c r="U194" s="2" t="s">
        <v>86</v>
      </c>
      <c r="V194" s="2">
        <v>0</v>
      </c>
      <c r="W194" s="2" t="s">
        <v>59</v>
      </c>
      <c r="Z194" s="2">
        <v>80</v>
      </c>
      <c r="AA194" s="2">
        <v>23</v>
      </c>
      <c r="AB194" s="2">
        <f t="shared" si="8"/>
        <v>3.4782608695652173</v>
      </c>
      <c r="AC194" s="2" t="s">
        <v>181</v>
      </c>
      <c r="AD194" s="2" t="s">
        <v>181</v>
      </c>
      <c r="AE194" s="2">
        <v>22</v>
      </c>
      <c r="AF194" s="2">
        <v>0.89098598216538905</v>
      </c>
      <c r="AG194" s="2">
        <v>0.89098598216538905</v>
      </c>
      <c r="AI194" s="2">
        <v>0.80112039894250597</v>
      </c>
      <c r="AJ194" s="5">
        <f t="shared" si="30"/>
        <v>0.80112039894250597</v>
      </c>
      <c r="AK194" s="5">
        <f t="shared" si="32"/>
        <v>0.22408958703661297</v>
      </c>
      <c r="AL194" s="6">
        <f t="shared" ref="AL194:AL199" si="33">AK194/$AK$193</f>
        <v>0.529801208561686</v>
      </c>
    </row>
    <row r="195" spans="1:38" x14ac:dyDescent="0.25">
      <c r="A195" s="2" t="s">
        <v>57</v>
      </c>
      <c r="B195" s="2">
        <v>2001</v>
      </c>
      <c r="C195" s="2" t="s">
        <v>60</v>
      </c>
      <c r="D195" s="2" t="s">
        <v>282</v>
      </c>
      <c r="E195" s="2" t="s">
        <v>9</v>
      </c>
      <c r="F195" s="2" t="s">
        <v>10</v>
      </c>
      <c r="G195" s="2" t="s">
        <v>201</v>
      </c>
      <c r="H195" s="2" t="s">
        <v>11</v>
      </c>
      <c r="I195" s="2" t="s">
        <v>40</v>
      </c>
      <c r="J195" s="2" t="s">
        <v>316</v>
      </c>
      <c r="K195" s="2" t="s">
        <v>131</v>
      </c>
      <c r="L195" s="2" t="s">
        <v>13</v>
      </c>
      <c r="M195" s="2" t="s">
        <v>285</v>
      </c>
      <c r="N195" s="2">
        <v>20</v>
      </c>
      <c r="O195" s="2" t="s">
        <v>23</v>
      </c>
      <c r="P195" s="2">
        <v>50</v>
      </c>
      <c r="S195" s="2" t="s">
        <v>22</v>
      </c>
      <c r="T195" s="2">
        <v>37</v>
      </c>
      <c r="U195" s="2" t="s">
        <v>86</v>
      </c>
      <c r="V195" s="2">
        <v>0</v>
      </c>
      <c r="W195" s="2" t="s">
        <v>59</v>
      </c>
      <c r="Z195" s="2">
        <v>80</v>
      </c>
      <c r="AA195" s="2">
        <v>23</v>
      </c>
      <c r="AB195" s="2">
        <f t="shared" si="8"/>
        <v>3.4782608695652173</v>
      </c>
      <c r="AC195" s="2" t="s">
        <v>181</v>
      </c>
      <c r="AD195" s="2" t="s">
        <v>181</v>
      </c>
      <c r="AE195" s="2">
        <v>22</v>
      </c>
      <c r="AF195" s="2">
        <v>1.8867933506366401</v>
      </c>
      <c r="AG195" s="2">
        <v>1.8867933506366401</v>
      </c>
      <c r="AI195" s="2">
        <v>0.88235294997623204</v>
      </c>
      <c r="AJ195" s="5">
        <f t="shared" si="30"/>
        <v>0.88235294997623204</v>
      </c>
      <c r="AK195" s="5">
        <f t="shared" si="32"/>
        <v>0.30532213807033903</v>
      </c>
      <c r="AL195" s="6">
        <f t="shared" si="33"/>
        <v>0.72185432571605546</v>
      </c>
    </row>
    <row r="196" spans="1:38" x14ac:dyDescent="0.25">
      <c r="A196" s="2" t="s">
        <v>57</v>
      </c>
      <c r="B196" s="2">
        <v>2001</v>
      </c>
      <c r="C196" s="2" t="s">
        <v>60</v>
      </c>
      <c r="D196" s="2" t="s">
        <v>282</v>
      </c>
      <c r="E196" s="2" t="s">
        <v>9</v>
      </c>
      <c r="F196" s="2" t="s">
        <v>10</v>
      </c>
      <c r="G196" s="2" t="s">
        <v>201</v>
      </c>
      <c r="H196" s="2" t="s">
        <v>11</v>
      </c>
      <c r="I196" s="2" t="s">
        <v>40</v>
      </c>
      <c r="J196" s="2" t="s">
        <v>316</v>
      </c>
      <c r="K196" s="2" t="s">
        <v>131</v>
      </c>
      <c r="L196" s="2" t="s">
        <v>13</v>
      </c>
      <c r="M196" s="2" t="s">
        <v>285</v>
      </c>
      <c r="N196" s="2">
        <v>20</v>
      </c>
      <c r="O196" s="2" t="s">
        <v>23</v>
      </c>
      <c r="P196" s="2">
        <v>50</v>
      </c>
      <c r="S196" s="2" t="s">
        <v>22</v>
      </c>
      <c r="T196" s="2">
        <v>37</v>
      </c>
      <c r="U196" s="2" t="s">
        <v>86</v>
      </c>
      <c r="V196" s="2">
        <v>0</v>
      </c>
      <c r="W196" s="2" t="s">
        <v>59</v>
      </c>
      <c r="Z196" s="2">
        <v>80</v>
      </c>
      <c r="AA196" s="2">
        <v>23</v>
      </c>
      <c r="AB196" s="2">
        <f t="shared" ref="AB196:AB255" si="34">Z196/AA196</f>
        <v>3.4782608695652173</v>
      </c>
      <c r="AC196" s="2" t="s">
        <v>181</v>
      </c>
      <c r="AD196" s="2" t="s">
        <v>181</v>
      </c>
      <c r="AE196" s="2">
        <v>22</v>
      </c>
      <c r="AF196" s="2">
        <v>3.8259959949043898</v>
      </c>
      <c r="AG196" s="2">
        <v>3.8259959949043898</v>
      </c>
      <c r="AI196" s="2">
        <v>0.79551817983603501</v>
      </c>
      <c r="AJ196" s="5">
        <f t="shared" si="30"/>
        <v>0.79551817983603501</v>
      </c>
      <c r="AK196" s="5">
        <f t="shared" si="32"/>
        <v>0.21848736793014201</v>
      </c>
      <c r="AL196" s="6">
        <f t="shared" si="33"/>
        <v>0.51655622697871428</v>
      </c>
    </row>
    <row r="197" spans="1:38" x14ac:dyDescent="0.25">
      <c r="A197" s="2" t="s">
        <v>57</v>
      </c>
      <c r="B197" s="2">
        <v>2001</v>
      </c>
      <c r="C197" s="2" t="s">
        <v>60</v>
      </c>
      <c r="D197" s="2" t="s">
        <v>282</v>
      </c>
      <c r="E197" s="2" t="s">
        <v>9</v>
      </c>
      <c r="F197" s="2" t="s">
        <v>10</v>
      </c>
      <c r="G197" s="2" t="s">
        <v>201</v>
      </c>
      <c r="H197" s="2" t="s">
        <v>11</v>
      </c>
      <c r="I197" s="2" t="s">
        <v>40</v>
      </c>
      <c r="J197" s="2" t="s">
        <v>316</v>
      </c>
      <c r="K197" s="2" t="s">
        <v>131</v>
      </c>
      <c r="L197" s="2" t="s">
        <v>13</v>
      </c>
      <c r="M197" s="2" t="s">
        <v>285</v>
      </c>
      <c r="N197" s="2">
        <v>20</v>
      </c>
      <c r="O197" s="2" t="s">
        <v>23</v>
      </c>
      <c r="P197" s="2">
        <v>50</v>
      </c>
      <c r="S197" s="2" t="s">
        <v>22</v>
      </c>
      <c r="T197" s="2">
        <v>37</v>
      </c>
      <c r="U197" s="2" t="s">
        <v>86</v>
      </c>
      <c r="V197" s="2">
        <v>0</v>
      </c>
      <c r="W197" s="2" t="s">
        <v>59</v>
      </c>
      <c r="Z197" s="2">
        <v>80</v>
      </c>
      <c r="AA197" s="2">
        <v>23</v>
      </c>
      <c r="AB197" s="2">
        <f t="shared" si="34"/>
        <v>3.4782608695652173</v>
      </c>
      <c r="AC197" s="2" t="s">
        <v>181</v>
      </c>
      <c r="AD197" s="2" t="s">
        <v>181</v>
      </c>
      <c r="AE197" s="2">
        <v>22</v>
      </c>
      <c r="AF197" s="2">
        <v>7.8616347624205298</v>
      </c>
      <c r="AG197" s="2">
        <v>7.8616347624205298</v>
      </c>
      <c r="AI197" s="2">
        <v>0.68347334891873901</v>
      </c>
      <c r="AJ197" s="5">
        <f t="shared" si="30"/>
        <v>0.68347334891873901</v>
      </c>
      <c r="AK197" s="5">
        <f t="shared" si="32"/>
        <v>0.10644253701284601</v>
      </c>
      <c r="AL197" s="6">
        <f t="shared" si="33"/>
        <v>0.25165553427774379</v>
      </c>
    </row>
    <row r="198" spans="1:38" x14ac:dyDescent="0.25">
      <c r="A198" s="2" t="s">
        <v>57</v>
      </c>
      <c r="B198" s="2">
        <v>2001</v>
      </c>
      <c r="C198" s="2" t="s">
        <v>60</v>
      </c>
      <c r="D198" s="2" t="s">
        <v>282</v>
      </c>
      <c r="E198" s="2" t="s">
        <v>9</v>
      </c>
      <c r="F198" s="2" t="s">
        <v>10</v>
      </c>
      <c r="G198" s="2" t="s">
        <v>201</v>
      </c>
      <c r="H198" s="2" t="s">
        <v>11</v>
      </c>
      <c r="I198" s="2" t="s">
        <v>40</v>
      </c>
      <c r="J198" s="2" t="s">
        <v>316</v>
      </c>
      <c r="K198" s="2" t="s">
        <v>131</v>
      </c>
      <c r="L198" s="2" t="s">
        <v>13</v>
      </c>
      <c r="M198" s="2" t="s">
        <v>285</v>
      </c>
      <c r="N198" s="2">
        <v>20</v>
      </c>
      <c r="O198" s="2" t="s">
        <v>23</v>
      </c>
      <c r="P198" s="2">
        <v>50</v>
      </c>
      <c r="S198" s="2" t="s">
        <v>22</v>
      </c>
      <c r="T198" s="2">
        <v>37</v>
      </c>
      <c r="U198" s="2" t="s">
        <v>86</v>
      </c>
      <c r="V198" s="2">
        <v>0</v>
      </c>
      <c r="W198" s="2" t="s">
        <v>59</v>
      </c>
      <c r="Z198" s="2">
        <v>80</v>
      </c>
      <c r="AA198" s="2">
        <v>23</v>
      </c>
      <c r="AB198" s="2">
        <f t="shared" si="34"/>
        <v>3.4782608695652173</v>
      </c>
      <c r="AC198" s="2" t="s">
        <v>181</v>
      </c>
      <c r="AD198" s="2" t="s">
        <v>181</v>
      </c>
      <c r="AE198" s="2">
        <v>22</v>
      </c>
      <c r="AF198" s="2">
        <v>15.9329122974528</v>
      </c>
      <c r="AG198" s="2">
        <v>15.9329122974528</v>
      </c>
      <c r="AI198" s="2">
        <v>0.65546217858840394</v>
      </c>
      <c r="AJ198" s="5">
        <f t="shared" si="30"/>
        <v>0.65546217858840394</v>
      </c>
      <c r="AK198" s="5">
        <f t="shared" si="32"/>
        <v>7.8431366682510939E-2</v>
      </c>
      <c r="AL198" s="6">
        <f t="shared" si="33"/>
        <v>0.18543044952262724</v>
      </c>
    </row>
    <row r="199" spans="1:38" x14ac:dyDescent="0.25">
      <c r="A199" s="2" t="s">
        <v>57</v>
      </c>
      <c r="B199" s="2">
        <v>2001</v>
      </c>
      <c r="C199" s="2" t="s">
        <v>60</v>
      </c>
      <c r="D199" s="2" t="s">
        <v>282</v>
      </c>
      <c r="E199" s="2" t="s">
        <v>9</v>
      </c>
      <c r="F199" s="2" t="s">
        <v>10</v>
      </c>
      <c r="G199" s="2" t="s">
        <v>201</v>
      </c>
      <c r="H199" s="2" t="s">
        <v>11</v>
      </c>
      <c r="I199" s="2" t="s">
        <v>40</v>
      </c>
      <c r="J199" s="2" t="s">
        <v>316</v>
      </c>
      <c r="K199" s="2" t="s">
        <v>131</v>
      </c>
      <c r="L199" s="2" t="s">
        <v>13</v>
      </c>
      <c r="M199" s="2" t="s">
        <v>285</v>
      </c>
      <c r="N199" s="2">
        <v>20</v>
      </c>
      <c r="O199" s="2" t="s">
        <v>23</v>
      </c>
      <c r="P199" s="2">
        <v>50</v>
      </c>
      <c r="S199" s="2" t="s">
        <v>22</v>
      </c>
      <c r="T199" s="2">
        <v>37</v>
      </c>
      <c r="U199" s="2" t="s">
        <v>86</v>
      </c>
      <c r="V199" s="2">
        <v>0</v>
      </c>
      <c r="W199" s="2" t="s">
        <v>59</v>
      </c>
      <c r="Z199" s="2">
        <v>80</v>
      </c>
      <c r="AA199" s="2">
        <v>23</v>
      </c>
      <c r="AB199" s="2">
        <f t="shared" si="34"/>
        <v>3.4782608695652173</v>
      </c>
      <c r="AC199" s="2" t="s">
        <v>181</v>
      </c>
      <c r="AD199" s="2" t="s">
        <v>181</v>
      </c>
      <c r="AE199" s="2">
        <v>22</v>
      </c>
      <c r="AF199" s="2">
        <v>23.899371245222799</v>
      </c>
      <c r="AG199" s="2">
        <v>23.899371245222799</v>
      </c>
      <c r="AI199" s="2">
        <v>0.577030811905893</v>
      </c>
      <c r="AJ199" s="5">
        <f t="shared" si="30"/>
        <v>0.577030811905893</v>
      </c>
      <c r="AK199" s="5">
        <f t="shared" si="32"/>
        <v>0</v>
      </c>
      <c r="AL199" s="6">
        <f t="shared" si="33"/>
        <v>0</v>
      </c>
    </row>
    <row r="200" spans="1:38" x14ac:dyDescent="0.25">
      <c r="A200" s="2" t="s">
        <v>57</v>
      </c>
      <c r="B200" s="2">
        <v>2001</v>
      </c>
      <c r="C200" s="2" t="s">
        <v>61</v>
      </c>
      <c r="D200" s="2" t="s">
        <v>286</v>
      </c>
      <c r="E200" s="2" t="s">
        <v>48</v>
      </c>
      <c r="F200" s="2" t="s">
        <v>10</v>
      </c>
      <c r="G200" s="2" t="s">
        <v>205</v>
      </c>
      <c r="H200" s="2" t="s">
        <v>11</v>
      </c>
      <c r="I200" s="2" t="s">
        <v>40</v>
      </c>
      <c r="J200" s="2" t="s">
        <v>12</v>
      </c>
      <c r="L200" s="2" t="s">
        <v>13</v>
      </c>
      <c r="M200" s="2" t="s">
        <v>285</v>
      </c>
      <c r="N200" s="2">
        <v>10</v>
      </c>
      <c r="O200" s="2" t="s">
        <v>23</v>
      </c>
      <c r="P200" s="2">
        <v>50</v>
      </c>
      <c r="S200" s="2" t="s">
        <v>22</v>
      </c>
      <c r="T200" s="2">
        <v>37</v>
      </c>
      <c r="U200" s="2" t="s">
        <v>86</v>
      </c>
      <c r="V200" s="2">
        <v>0</v>
      </c>
      <c r="W200" s="2" t="s">
        <v>59</v>
      </c>
      <c r="Z200" s="2">
        <v>80</v>
      </c>
      <c r="AA200" s="2">
        <v>23</v>
      </c>
      <c r="AB200" s="2">
        <f t="shared" si="34"/>
        <v>3.4782608695652173</v>
      </c>
      <c r="AC200" s="2" t="s">
        <v>181</v>
      </c>
      <c r="AD200" s="2" t="s">
        <v>181</v>
      </c>
      <c r="AE200" s="2">
        <v>23</v>
      </c>
      <c r="AF200" s="2">
        <v>0</v>
      </c>
      <c r="AG200" s="2">
        <v>0</v>
      </c>
      <c r="AI200" s="2">
        <v>1</v>
      </c>
      <c r="AJ200" s="5">
        <f t="shared" si="30"/>
        <v>1</v>
      </c>
      <c r="AK200" s="5">
        <f>AI200-$AI$206</f>
        <v>0.92424231849755856</v>
      </c>
      <c r="AL200" s="6">
        <f>AK200/$AK$200</f>
        <v>1</v>
      </c>
    </row>
    <row r="201" spans="1:38" x14ac:dyDescent="0.25">
      <c r="A201" s="2" t="s">
        <v>57</v>
      </c>
      <c r="B201" s="2">
        <v>2001</v>
      </c>
      <c r="C201" s="2" t="s">
        <v>61</v>
      </c>
      <c r="D201" s="2" t="s">
        <v>286</v>
      </c>
      <c r="E201" s="2" t="s">
        <v>48</v>
      </c>
      <c r="F201" s="2" t="s">
        <v>10</v>
      </c>
      <c r="G201" s="2" t="s">
        <v>205</v>
      </c>
      <c r="H201" s="2" t="s">
        <v>11</v>
      </c>
      <c r="I201" s="2" t="s">
        <v>40</v>
      </c>
      <c r="J201" s="2" t="s">
        <v>12</v>
      </c>
      <c r="L201" s="2" t="s">
        <v>13</v>
      </c>
      <c r="M201" s="2" t="s">
        <v>285</v>
      </c>
      <c r="N201" s="2">
        <v>10</v>
      </c>
      <c r="O201" s="2" t="s">
        <v>23</v>
      </c>
      <c r="P201" s="2">
        <v>50</v>
      </c>
      <c r="S201" s="2" t="s">
        <v>22</v>
      </c>
      <c r="T201" s="2">
        <v>37</v>
      </c>
      <c r="U201" s="2" t="s">
        <v>86</v>
      </c>
      <c r="V201" s="2">
        <v>0</v>
      </c>
      <c r="W201" s="2" t="s">
        <v>59</v>
      </c>
      <c r="Z201" s="2">
        <v>80</v>
      </c>
      <c r="AA201" s="2">
        <v>23</v>
      </c>
      <c r="AB201" s="2">
        <f t="shared" si="34"/>
        <v>3.4782608695652173</v>
      </c>
      <c r="AC201" s="2" t="s">
        <v>181</v>
      </c>
      <c r="AD201" s="2" t="s">
        <v>181</v>
      </c>
      <c r="AE201" s="2">
        <v>23</v>
      </c>
      <c r="AF201" s="2">
        <v>0.918081152309142</v>
      </c>
      <c r="AG201" s="2">
        <v>0.918081152309142</v>
      </c>
      <c r="AI201" s="2">
        <v>0.50000005057363095</v>
      </c>
      <c r="AJ201" s="5">
        <f t="shared" si="30"/>
        <v>0.50000005057363095</v>
      </c>
      <c r="AK201" s="5">
        <f t="shared" ref="AK201:AK206" si="35">AI201-$AI$206</f>
        <v>0.42424236907118956</v>
      </c>
      <c r="AL201" s="6">
        <f t="shared" ref="AL201:AL206" si="36">AK201/$AK$200</f>
        <v>0.45901638626635793</v>
      </c>
    </row>
    <row r="202" spans="1:38" x14ac:dyDescent="0.25">
      <c r="A202" s="2" t="s">
        <v>57</v>
      </c>
      <c r="B202" s="2">
        <v>2001</v>
      </c>
      <c r="C202" s="2" t="s">
        <v>61</v>
      </c>
      <c r="D202" s="2" t="s">
        <v>286</v>
      </c>
      <c r="E202" s="2" t="s">
        <v>48</v>
      </c>
      <c r="F202" s="2" t="s">
        <v>10</v>
      </c>
      <c r="G202" s="2" t="s">
        <v>205</v>
      </c>
      <c r="H202" s="2" t="s">
        <v>11</v>
      </c>
      <c r="I202" s="2" t="s">
        <v>40</v>
      </c>
      <c r="J202" s="2" t="s">
        <v>12</v>
      </c>
      <c r="L202" s="2" t="s">
        <v>13</v>
      </c>
      <c r="M202" s="2" t="s">
        <v>285</v>
      </c>
      <c r="N202" s="2">
        <v>10</v>
      </c>
      <c r="O202" s="2" t="s">
        <v>23</v>
      </c>
      <c r="P202" s="2">
        <v>50</v>
      </c>
      <c r="S202" s="2" t="s">
        <v>22</v>
      </c>
      <c r="T202" s="2">
        <v>37</v>
      </c>
      <c r="U202" s="2" t="s">
        <v>86</v>
      </c>
      <c r="V202" s="2">
        <v>0</v>
      </c>
      <c r="W202" s="2" t="s">
        <v>59</v>
      </c>
      <c r="Z202" s="2">
        <v>80</v>
      </c>
      <c r="AA202" s="2">
        <v>23</v>
      </c>
      <c r="AB202" s="2">
        <f t="shared" si="34"/>
        <v>3.4782608695652173</v>
      </c>
      <c r="AC202" s="2" t="s">
        <v>181</v>
      </c>
      <c r="AD202" s="2" t="s">
        <v>181</v>
      </c>
      <c r="AE202" s="2">
        <v>23</v>
      </c>
      <c r="AF202" s="2">
        <v>1.83615853302535</v>
      </c>
      <c r="AG202" s="2">
        <v>1.83615853302535</v>
      </c>
      <c r="AI202" s="2">
        <v>0.367424310238884</v>
      </c>
      <c r="AJ202" s="5">
        <f t="shared" si="30"/>
        <v>0.367424310238884</v>
      </c>
      <c r="AK202" s="5">
        <f t="shared" si="35"/>
        <v>0.29166662873644261</v>
      </c>
      <c r="AL202" s="6">
        <f t="shared" si="36"/>
        <v>0.31557376555812083</v>
      </c>
    </row>
    <row r="203" spans="1:38" x14ac:dyDescent="0.25">
      <c r="A203" s="2" t="s">
        <v>57</v>
      </c>
      <c r="B203" s="2">
        <v>2001</v>
      </c>
      <c r="C203" s="2" t="s">
        <v>61</v>
      </c>
      <c r="D203" s="2" t="s">
        <v>286</v>
      </c>
      <c r="E203" s="2" t="s">
        <v>48</v>
      </c>
      <c r="F203" s="2" t="s">
        <v>10</v>
      </c>
      <c r="G203" s="2" t="s">
        <v>205</v>
      </c>
      <c r="H203" s="2" t="s">
        <v>11</v>
      </c>
      <c r="I203" s="2" t="s">
        <v>40</v>
      </c>
      <c r="J203" s="2" t="s">
        <v>12</v>
      </c>
      <c r="L203" s="2" t="s">
        <v>13</v>
      </c>
      <c r="M203" s="2" t="s">
        <v>285</v>
      </c>
      <c r="N203" s="2">
        <v>10</v>
      </c>
      <c r="O203" s="2" t="s">
        <v>23</v>
      </c>
      <c r="P203" s="2">
        <v>50</v>
      </c>
      <c r="S203" s="2" t="s">
        <v>22</v>
      </c>
      <c r="T203" s="2">
        <v>37</v>
      </c>
      <c r="U203" s="2" t="s">
        <v>86</v>
      </c>
      <c r="V203" s="2">
        <v>0</v>
      </c>
      <c r="W203" s="2" t="s">
        <v>59</v>
      </c>
      <c r="Z203" s="2">
        <v>80</v>
      </c>
      <c r="AA203" s="2">
        <v>23</v>
      </c>
      <c r="AB203" s="2">
        <f t="shared" si="34"/>
        <v>3.4782608695652173</v>
      </c>
      <c r="AC203" s="2" t="s">
        <v>181</v>
      </c>
      <c r="AD203" s="2" t="s">
        <v>181</v>
      </c>
      <c r="AE203" s="2">
        <v>23</v>
      </c>
      <c r="AF203" s="2">
        <v>4.0960479891450499</v>
      </c>
      <c r="AG203" s="2">
        <v>4.0960479891450499</v>
      </c>
      <c r="AI203" s="2">
        <v>0.28409090104510398</v>
      </c>
      <c r="AJ203" s="5">
        <f t="shared" si="30"/>
        <v>0.28409090104510398</v>
      </c>
      <c r="AK203" s="5">
        <f t="shared" si="35"/>
        <v>0.2083332195426626</v>
      </c>
      <c r="AL203" s="6">
        <f t="shared" si="36"/>
        <v>0.22540973873748557</v>
      </c>
    </row>
    <row r="204" spans="1:38" x14ac:dyDescent="0.25">
      <c r="A204" s="2" t="s">
        <v>57</v>
      </c>
      <c r="B204" s="2">
        <v>2001</v>
      </c>
      <c r="C204" s="2" t="s">
        <v>61</v>
      </c>
      <c r="D204" s="2" t="s">
        <v>286</v>
      </c>
      <c r="E204" s="2" t="s">
        <v>48</v>
      </c>
      <c r="F204" s="2" t="s">
        <v>10</v>
      </c>
      <c r="G204" s="2" t="s">
        <v>205</v>
      </c>
      <c r="H204" s="2" t="s">
        <v>11</v>
      </c>
      <c r="I204" s="2" t="s">
        <v>40</v>
      </c>
      <c r="J204" s="2" t="s">
        <v>12</v>
      </c>
      <c r="L204" s="2" t="s">
        <v>13</v>
      </c>
      <c r="M204" s="2" t="s">
        <v>285</v>
      </c>
      <c r="N204" s="2">
        <v>10</v>
      </c>
      <c r="O204" s="2" t="s">
        <v>23</v>
      </c>
      <c r="P204" s="2">
        <v>50</v>
      </c>
      <c r="S204" s="2" t="s">
        <v>22</v>
      </c>
      <c r="T204" s="2">
        <v>37</v>
      </c>
      <c r="U204" s="2" t="s">
        <v>86</v>
      </c>
      <c r="V204" s="2">
        <v>0</v>
      </c>
      <c r="W204" s="2" t="s">
        <v>59</v>
      </c>
      <c r="Z204" s="2">
        <v>80</v>
      </c>
      <c r="AA204" s="2">
        <v>23</v>
      </c>
      <c r="AB204" s="2">
        <f t="shared" si="34"/>
        <v>3.4782608695652173</v>
      </c>
      <c r="AC204" s="2" t="s">
        <v>181</v>
      </c>
      <c r="AD204" s="2" t="s">
        <v>181</v>
      </c>
      <c r="AE204" s="2">
        <v>23</v>
      </c>
      <c r="AF204" s="2">
        <v>7.9096074390295597</v>
      </c>
      <c r="AG204" s="2">
        <v>7.9096074390295597</v>
      </c>
      <c r="AI204" s="2">
        <v>0.18560603646864501</v>
      </c>
      <c r="AJ204" s="5">
        <f t="shared" si="30"/>
        <v>0.18560603646864501</v>
      </c>
      <c r="AK204" s="5">
        <f t="shared" si="35"/>
        <v>0.10984835496620361</v>
      </c>
      <c r="AL204" s="6">
        <f t="shared" si="36"/>
        <v>0.11885233208621336</v>
      </c>
    </row>
    <row r="205" spans="1:38" x14ac:dyDescent="0.25">
      <c r="A205" s="2" t="s">
        <v>57</v>
      </c>
      <c r="B205" s="2">
        <v>2001</v>
      </c>
      <c r="C205" s="2" t="s">
        <v>61</v>
      </c>
      <c r="D205" s="2" t="s">
        <v>286</v>
      </c>
      <c r="E205" s="2" t="s">
        <v>48</v>
      </c>
      <c r="F205" s="2" t="s">
        <v>10</v>
      </c>
      <c r="G205" s="2" t="s">
        <v>205</v>
      </c>
      <c r="H205" s="2" t="s">
        <v>11</v>
      </c>
      <c r="I205" s="2" t="s">
        <v>40</v>
      </c>
      <c r="J205" s="2" t="s">
        <v>12</v>
      </c>
      <c r="L205" s="2" t="s">
        <v>13</v>
      </c>
      <c r="M205" s="2" t="s">
        <v>285</v>
      </c>
      <c r="N205" s="2">
        <v>10</v>
      </c>
      <c r="O205" s="2" t="s">
        <v>23</v>
      </c>
      <c r="P205" s="2">
        <v>50</v>
      </c>
      <c r="S205" s="2" t="s">
        <v>22</v>
      </c>
      <c r="T205" s="2">
        <v>37</v>
      </c>
      <c r="U205" s="2" t="s">
        <v>86</v>
      </c>
      <c r="V205" s="2">
        <v>0</v>
      </c>
      <c r="W205" s="2" t="s">
        <v>59</v>
      </c>
      <c r="Z205" s="2">
        <v>80</v>
      </c>
      <c r="AA205" s="2">
        <v>23</v>
      </c>
      <c r="AB205" s="2">
        <f t="shared" si="34"/>
        <v>3.4782608695652173</v>
      </c>
      <c r="AC205" s="2" t="s">
        <v>181</v>
      </c>
      <c r="AD205" s="2" t="s">
        <v>181</v>
      </c>
      <c r="AE205" s="2">
        <v>23</v>
      </c>
      <c r="AF205" s="2">
        <v>15.9604534902999</v>
      </c>
      <c r="AG205" s="2">
        <v>15.9604534902999</v>
      </c>
      <c r="AI205" s="2">
        <v>0.12878797763634001</v>
      </c>
      <c r="AJ205" s="5">
        <f t="shared" si="30"/>
        <v>0.12878797763634001</v>
      </c>
      <c r="AK205" s="5">
        <f t="shared" si="35"/>
        <v>5.3030296133898605E-2</v>
      </c>
      <c r="AL205" s="6">
        <f t="shared" si="36"/>
        <v>5.7377048283294645E-2</v>
      </c>
    </row>
    <row r="206" spans="1:38" x14ac:dyDescent="0.25">
      <c r="A206" s="2" t="s">
        <v>57</v>
      </c>
      <c r="B206" s="2">
        <v>2001</v>
      </c>
      <c r="C206" s="2" t="s">
        <v>61</v>
      </c>
      <c r="D206" s="2" t="s">
        <v>286</v>
      </c>
      <c r="E206" s="2" t="s">
        <v>48</v>
      </c>
      <c r="F206" s="2" t="s">
        <v>10</v>
      </c>
      <c r="G206" s="2" t="s">
        <v>205</v>
      </c>
      <c r="H206" s="2" t="s">
        <v>11</v>
      </c>
      <c r="I206" s="2" t="s">
        <v>40</v>
      </c>
      <c r="J206" s="2" t="s">
        <v>12</v>
      </c>
      <c r="L206" s="2" t="s">
        <v>13</v>
      </c>
      <c r="M206" s="2" t="s">
        <v>285</v>
      </c>
      <c r="N206" s="2">
        <v>10</v>
      </c>
      <c r="O206" s="2" t="s">
        <v>23</v>
      </c>
      <c r="P206" s="2">
        <v>50</v>
      </c>
      <c r="S206" s="2" t="s">
        <v>22</v>
      </c>
      <c r="T206" s="2">
        <v>37</v>
      </c>
      <c r="U206" s="2" t="s">
        <v>86</v>
      </c>
      <c r="V206" s="2">
        <v>0</v>
      </c>
      <c r="W206" s="2" t="s">
        <v>59</v>
      </c>
      <c r="Z206" s="2">
        <v>80</v>
      </c>
      <c r="AA206" s="2">
        <v>23</v>
      </c>
      <c r="AB206" s="2">
        <f t="shared" si="34"/>
        <v>3.4782608695652173</v>
      </c>
      <c r="AC206" s="2" t="s">
        <v>181</v>
      </c>
      <c r="AD206" s="2" t="s">
        <v>181</v>
      </c>
      <c r="AE206" s="2">
        <v>23</v>
      </c>
      <c r="AF206" s="2">
        <v>23.940676463856999</v>
      </c>
      <c r="AG206" s="2">
        <v>23.940676463856999</v>
      </c>
      <c r="AI206" s="2">
        <v>7.5757681502441401E-2</v>
      </c>
      <c r="AJ206" s="5">
        <f t="shared" si="30"/>
        <v>7.5757681502441401E-2</v>
      </c>
      <c r="AK206" s="5">
        <f t="shared" si="35"/>
        <v>0</v>
      </c>
      <c r="AL206" s="6">
        <f t="shared" si="36"/>
        <v>0</v>
      </c>
    </row>
    <row r="207" spans="1:38" x14ac:dyDescent="0.25">
      <c r="A207" s="2" t="s">
        <v>57</v>
      </c>
      <c r="B207" s="2">
        <v>2001</v>
      </c>
      <c r="C207" s="2" t="s">
        <v>62</v>
      </c>
      <c r="D207" s="2" t="s">
        <v>286</v>
      </c>
      <c r="E207" s="2" t="s">
        <v>48</v>
      </c>
      <c r="F207" s="2" t="s">
        <v>10</v>
      </c>
      <c r="G207" s="2" t="s">
        <v>205</v>
      </c>
      <c r="H207" s="2" t="s">
        <v>11</v>
      </c>
      <c r="I207" s="2" t="s">
        <v>40</v>
      </c>
      <c r="J207" s="2" t="s">
        <v>316</v>
      </c>
      <c r="K207" s="2" t="s">
        <v>134</v>
      </c>
      <c r="L207" s="2" t="s">
        <v>13</v>
      </c>
      <c r="M207" s="2" t="s">
        <v>285</v>
      </c>
      <c r="N207" s="2">
        <v>10</v>
      </c>
      <c r="O207" s="2" t="s">
        <v>23</v>
      </c>
      <c r="P207" s="2">
        <v>50</v>
      </c>
      <c r="S207" s="2" t="s">
        <v>22</v>
      </c>
      <c r="T207" s="2">
        <v>37</v>
      </c>
      <c r="U207" s="2" t="s">
        <v>86</v>
      </c>
      <c r="V207" s="2">
        <v>0</v>
      </c>
      <c r="W207" s="2" t="s">
        <v>59</v>
      </c>
      <c r="Z207" s="2">
        <v>80</v>
      </c>
      <c r="AA207" s="2">
        <v>23</v>
      </c>
      <c r="AB207" s="2">
        <f t="shared" si="34"/>
        <v>3.4782608695652173</v>
      </c>
      <c r="AC207" s="2" t="s">
        <v>181</v>
      </c>
      <c r="AD207" s="2" t="s">
        <v>181</v>
      </c>
      <c r="AE207" s="2">
        <v>24</v>
      </c>
      <c r="AF207" s="2">
        <v>0</v>
      </c>
      <c r="AG207" s="2">
        <v>0</v>
      </c>
      <c r="AI207" s="2">
        <v>1</v>
      </c>
      <c r="AJ207" s="5">
        <f t="shared" si="30"/>
        <v>1</v>
      </c>
      <c r="AK207" s="5">
        <f>AI207-$AI$213</f>
        <v>0.44318178944680098</v>
      </c>
      <c r="AL207" s="6">
        <f>AK207/$AK$207</f>
        <v>1</v>
      </c>
    </row>
    <row r="208" spans="1:38" x14ac:dyDescent="0.25">
      <c r="A208" s="2" t="s">
        <v>57</v>
      </c>
      <c r="B208" s="2">
        <v>2001</v>
      </c>
      <c r="C208" s="2" t="s">
        <v>62</v>
      </c>
      <c r="D208" s="2" t="s">
        <v>286</v>
      </c>
      <c r="E208" s="2" t="s">
        <v>48</v>
      </c>
      <c r="F208" s="2" t="s">
        <v>10</v>
      </c>
      <c r="G208" s="2" t="s">
        <v>205</v>
      </c>
      <c r="H208" s="2" t="s">
        <v>11</v>
      </c>
      <c r="I208" s="2" t="s">
        <v>40</v>
      </c>
      <c r="J208" s="2" t="s">
        <v>316</v>
      </c>
      <c r="K208" s="2" t="s">
        <v>134</v>
      </c>
      <c r="L208" s="2" t="s">
        <v>13</v>
      </c>
      <c r="M208" s="2" t="s">
        <v>285</v>
      </c>
      <c r="N208" s="2">
        <v>10</v>
      </c>
      <c r="O208" s="2" t="s">
        <v>23</v>
      </c>
      <c r="P208" s="2">
        <v>50</v>
      </c>
      <c r="S208" s="2" t="s">
        <v>22</v>
      </c>
      <c r="T208" s="2">
        <v>37</v>
      </c>
      <c r="U208" s="2" t="s">
        <v>86</v>
      </c>
      <c r="V208" s="2">
        <v>0</v>
      </c>
      <c r="W208" s="2" t="s">
        <v>59</v>
      </c>
      <c r="Z208" s="2">
        <v>80</v>
      </c>
      <c r="AA208" s="2">
        <v>23</v>
      </c>
      <c r="AB208" s="2">
        <f t="shared" si="34"/>
        <v>3.4782608695652173</v>
      </c>
      <c r="AC208" s="2" t="s">
        <v>181</v>
      </c>
      <c r="AD208" s="2" t="s">
        <v>181</v>
      </c>
      <c r="AE208" s="2">
        <v>24</v>
      </c>
      <c r="AF208" s="2">
        <v>1.0593235361429401</v>
      </c>
      <c r="AG208" s="2">
        <v>1.0593235361429401</v>
      </c>
      <c r="AI208" s="2">
        <v>0.81818182737702305</v>
      </c>
      <c r="AJ208" s="5">
        <f t="shared" si="30"/>
        <v>0.81818182737702305</v>
      </c>
      <c r="AK208" s="5">
        <f t="shared" ref="AK208:AK213" si="37">AI208-$AI$213</f>
        <v>0.26136361682382403</v>
      </c>
      <c r="AL208" s="6">
        <f t="shared" ref="AL208:AL213" si="38">AK208/$AK$207</f>
        <v>0.58974358389154391</v>
      </c>
    </row>
    <row r="209" spans="1:38" x14ac:dyDescent="0.25">
      <c r="A209" s="2" t="s">
        <v>57</v>
      </c>
      <c r="B209" s="2">
        <v>2001</v>
      </c>
      <c r="C209" s="2" t="s">
        <v>62</v>
      </c>
      <c r="D209" s="2" t="s">
        <v>286</v>
      </c>
      <c r="E209" s="2" t="s">
        <v>48</v>
      </c>
      <c r="F209" s="2" t="s">
        <v>10</v>
      </c>
      <c r="G209" s="2" t="s">
        <v>205</v>
      </c>
      <c r="H209" s="2" t="s">
        <v>11</v>
      </c>
      <c r="I209" s="2" t="s">
        <v>40</v>
      </c>
      <c r="J209" s="2" t="s">
        <v>316</v>
      </c>
      <c r="K209" s="2" t="s">
        <v>134</v>
      </c>
      <c r="L209" s="2" t="s">
        <v>13</v>
      </c>
      <c r="M209" s="2" t="s">
        <v>285</v>
      </c>
      <c r="N209" s="2">
        <v>10</v>
      </c>
      <c r="O209" s="2" t="s">
        <v>23</v>
      </c>
      <c r="P209" s="2">
        <v>50</v>
      </c>
      <c r="S209" s="2" t="s">
        <v>22</v>
      </c>
      <c r="T209" s="2">
        <v>37</v>
      </c>
      <c r="U209" s="2" t="s">
        <v>86</v>
      </c>
      <c r="V209" s="2">
        <v>0</v>
      </c>
      <c r="W209" s="2" t="s">
        <v>59</v>
      </c>
      <c r="Z209" s="2">
        <v>80</v>
      </c>
      <c r="AA209" s="2">
        <v>23</v>
      </c>
      <c r="AB209" s="2">
        <f t="shared" si="34"/>
        <v>3.4782608695652173</v>
      </c>
      <c r="AC209" s="2" t="s">
        <v>181</v>
      </c>
      <c r="AD209" s="2" t="s">
        <v>181</v>
      </c>
      <c r="AE209" s="2">
        <v>24</v>
      </c>
      <c r="AF209" s="2">
        <v>1.97740091685915</v>
      </c>
      <c r="AG209" s="2">
        <v>1.97740091685915</v>
      </c>
      <c r="AI209" s="2">
        <v>0.79545454315574404</v>
      </c>
      <c r="AJ209" s="5">
        <f t="shared" si="30"/>
        <v>0.79545454315574404</v>
      </c>
      <c r="AK209" s="5">
        <f t="shared" si="37"/>
        <v>0.23863633260254502</v>
      </c>
      <c r="AL209" s="6">
        <f t="shared" si="38"/>
        <v>0.53846150334927212</v>
      </c>
    </row>
    <row r="210" spans="1:38" x14ac:dyDescent="0.25">
      <c r="A210" s="2" t="s">
        <v>57</v>
      </c>
      <c r="B210" s="2">
        <v>2001</v>
      </c>
      <c r="C210" s="2" t="s">
        <v>62</v>
      </c>
      <c r="D210" s="2" t="s">
        <v>286</v>
      </c>
      <c r="E210" s="2" t="s">
        <v>48</v>
      </c>
      <c r="F210" s="2" t="s">
        <v>10</v>
      </c>
      <c r="G210" s="2" t="s">
        <v>205</v>
      </c>
      <c r="H210" s="2" t="s">
        <v>11</v>
      </c>
      <c r="I210" s="2" t="s">
        <v>40</v>
      </c>
      <c r="J210" s="2" t="s">
        <v>316</v>
      </c>
      <c r="K210" s="2" t="s">
        <v>134</v>
      </c>
      <c r="L210" s="2" t="s">
        <v>13</v>
      </c>
      <c r="M210" s="2" t="s">
        <v>285</v>
      </c>
      <c r="N210" s="2">
        <v>10</v>
      </c>
      <c r="O210" s="2" t="s">
        <v>23</v>
      </c>
      <c r="P210" s="2">
        <v>50</v>
      </c>
      <c r="S210" s="2" t="s">
        <v>22</v>
      </c>
      <c r="T210" s="2">
        <v>37</v>
      </c>
      <c r="U210" s="2" t="s">
        <v>86</v>
      </c>
      <c r="V210" s="2">
        <v>0</v>
      </c>
      <c r="W210" s="2" t="s">
        <v>59</v>
      </c>
      <c r="Z210" s="2">
        <v>80</v>
      </c>
      <c r="AA210" s="2">
        <v>23</v>
      </c>
      <c r="AB210" s="2">
        <f t="shared" si="34"/>
        <v>3.4782608695652173</v>
      </c>
      <c r="AC210" s="2" t="s">
        <v>181</v>
      </c>
      <c r="AD210" s="2" t="s">
        <v>181</v>
      </c>
      <c r="AE210" s="2">
        <v>24</v>
      </c>
      <c r="AF210" s="2">
        <v>4.0254249114316796</v>
      </c>
      <c r="AG210" s="2">
        <v>4.0254249114316796</v>
      </c>
      <c r="AI210" s="2">
        <v>0.76515153124312496</v>
      </c>
      <c r="AJ210" s="5">
        <f t="shared" si="30"/>
        <v>0.76515153124312496</v>
      </c>
      <c r="AK210" s="5">
        <f t="shared" si="37"/>
        <v>0.20833332068992594</v>
      </c>
      <c r="AL210" s="6">
        <f t="shared" si="38"/>
        <v>0.47008547203615192</v>
      </c>
    </row>
    <row r="211" spans="1:38" x14ac:dyDescent="0.25">
      <c r="A211" s="2" t="s">
        <v>57</v>
      </c>
      <c r="B211" s="2">
        <v>2001</v>
      </c>
      <c r="C211" s="2" t="s">
        <v>62</v>
      </c>
      <c r="D211" s="2" t="s">
        <v>286</v>
      </c>
      <c r="E211" s="2" t="s">
        <v>48</v>
      </c>
      <c r="F211" s="2" t="s">
        <v>10</v>
      </c>
      <c r="G211" s="2" t="s">
        <v>205</v>
      </c>
      <c r="H211" s="2" t="s">
        <v>11</v>
      </c>
      <c r="I211" s="2" t="s">
        <v>40</v>
      </c>
      <c r="J211" s="2" t="s">
        <v>316</v>
      </c>
      <c r="K211" s="2" t="s">
        <v>134</v>
      </c>
      <c r="L211" s="2" t="s">
        <v>13</v>
      </c>
      <c r="M211" s="2" t="s">
        <v>285</v>
      </c>
      <c r="N211" s="2">
        <v>10</v>
      </c>
      <c r="O211" s="2" t="s">
        <v>23</v>
      </c>
      <c r="P211" s="2">
        <v>50</v>
      </c>
      <c r="S211" s="2" t="s">
        <v>22</v>
      </c>
      <c r="T211" s="2">
        <v>37</v>
      </c>
      <c r="U211" s="2" t="s">
        <v>86</v>
      </c>
      <c r="V211" s="2">
        <v>0</v>
      </c>
      <c r="W211" s="2" t="s">
        <v>59</v>
      </c>
      <c r="Z211" s="2">
        <v>80</v>
      </c>
      <c r="AA211" s="2">
        <v>23</v>
      </c>
      <c r="AB211" s="2">
        <f t="shared" si="34"/>
        <v>3.4782608695652173</v>
      </c>
      <c r="AC211" s="2" t="s">
        <v>181</v>
      </c>
      <c r="AD211" s="2" t="s">
        <v>181</v>
      </c>
      <c r="AE211" s="2">
        <v>24</v>
      </c>
      <c r="AF211" s="2">
        <v>7.9802267451499898</v>
      </c>
      <c r="AG211" s="2">
        <v>7.9802267451499898</v>
      </c>
      <c r="AI211" s="2">
        <v>0.68181822319660701</v>
      </c>
      <c r="AJ211" s="5">
        <f t="shared" si="30"/>
        <v>0.68181822319660701</v>
      </c>
      <c r="AK211" s="5">
        <f t="shared" si="37"/>
        <v>0.12500001264340799</v>
      </c>
      <c r="AL211" s="6">
        <f t="shared" si="38"/>
        <v>0.28205132886763806</v>
      </c>
    </row>
    <row r="212" spans="1:38" x14ac:dyDescent="0.25">
      <c r="A212" s="2" t="s">
        <v>57</v>
      </c>
      <c r="B212" s="2">
        <v>2001</v>
      </c>
      <c r="C212" s="2" t="s">
        <v>62</v>
      </c>
      <c r="D212" s="2" t="s">
        <v>286</v>
      </c>
      <c r="E212" s="2" t="s">
        <v>48</v>
      </c>
      <c r="F212" s="2" t="s">
        <v>10</v>
      </c>
      <c r="G212" s="2" t="s">
        <v>205</v>
      </c>
      <c r="H212" s="2" t="s">
        <v>11</v>
      </c>
      <c r="I212" s="2" t="s">
        <v>40</v>
      </c>
      <c r="J212" s="2" t="s">
        <v>316</v>
      </c>
      <c r="K212" s="2" t="s">
        <v>134</v>
      </c>
      <c r="L212" s="2" t="s">
        <v>13</v>
      </c>
      <c r="M212" s="2" t="s">
        <v>285</v>
      </c>
      <c r="N212" s="2">
        <v>10</v>
      </c>
      <c r="O212" s="2" t="s">
        <v>23</v>
      </c>
      <c r="P212" s="2">
        <v>50</v>
      </c>
      <c r="S212" s="2" t="s">
        <v>22</v>
      </c>
      <c r="T212" s="2">
        <v>37</v>
      </c>
      <c r="U212" s="2" t="s">
        <v>86</v>
      </c>
      <c r="V212" s="2">
        <v>0</v>
      </c>
      <c r="W212" s="2" t="s">
        <v>59</v>
      </c>
      <c r="Z212" s="2">
        <v>80</v>
      </c>
      <c r="AA212" s="2">
        <v>23</v>
      </c>
      <c r="AB212" s="2">
        <f t="shared" si="34"/>
        <v>3.4782608695652173</v>
      </c>
      <c r="AC212" s="2" t="s">
        <v>181</v>
      </c>
      <c r="AD212" s="2" t="s">
        <v>181</v>
      </c>
      <c r="AE212" s="2">
        <v>24</v>
      </c>
      <c r="AF212" s="2">
        <v>16.0310727964204</v>
      </c>
      <c r="AG212" s="2">
        <v>16.0310727964204</v>
      </c>
      <c r="AI212" s="2">
        <v>0.560606074398869</v>
      </c>
      <c r="AJ212" s="5">
        <f t="shared" si="30"/>
        <v>0.560606074398869</v>
      </c>
      <c r="AK212" s="5">
        <f t="shared" si="37"/>
        <v>3.7878638456699809E-3</v>
      </c>
      <c r="AL212" s="6">
        <f t="shared" si="38"/>
        <v>8.5469753854240244E-3</v>
      </c>
    </row>
    <row r="213" spans="1:38" x14ac:dyDescent="0.25">
      <c r="A213" s="2" t="s">
        <v>57</v>
      </c>
      <c r="B213" s="2">
        <v>2001</v>
      </c>
      <c r="C213" s="2" t="s">
        <v>62</v>
      </c>
      <c r="D213" s="2" t="s">
        <v>286</v>
      </c>
      <c r="E213" s="2" t="s">
        <v>48</v>
      </c>
      <c r="F213" s="2" t="s">
        <v>10</v>
      </c>
      <c r="G213" s="2" t="s">
        <v>205</v>
      </c>
      <c r="H213" s="2" t="s">
        <v>11</v>
      </c>
      <c r="I213" s="2" t="s">
        <v>40</v>
      </c>
      <c r="J213" s="2" t="s">
        <v>316</v>
      </c>
      <c r="K213" s="2" t="s">
        <v>134</v>
      </c>
      <c r="L213" s="2" t="s">
        <v>13</v>
      </c>
      <c r="M213" s="2" t="s">
        <v>285</v>
      </c>
      <c r="N213" s="2">
        <v>10</v>
      </c>
      <c r="O213" s="2" t="s">
        <v>23</v>
      </c>
      <c r="P213" s="2">
        <v>50</v>
      </c>
      <c r="S213" s="2" t="s">
        <v>22</v>
      </c>
      <c r="T213" s="2">
        <v>37</v>
      </c>
      <c r="U213" s="2" t="s">
        <v>86</v>
      </c>
      <c r="V213" s="2">
        <v>0</v>
      </c>
      <c r="W213" s="2" t="s">
        <v>59</v>
      </c>
      <c r="Z213" s="2">
        <v>80</v>
      </c>
      <c r="AA213" s="2">
        <v>23</v>
      </c>
      <c r="AB213" s="2">
        <f t="shared" si="34"/>
        <v>3.4782608695652173</v>
      </c>
      <c r="AC213" s="2" t="s">
        <v>181</v>
      </c>
      <c r="AD213" s="2" t="s">
        <v>181</v>
      </c>
      <c r="AE213" s="2">
        <v>24</v>
      </c>
      <c r="AF213" s="2">
        <v>23.940676463856999</v>
      </c>
      <c r="AG213" s="2">
        <v>23.940676463856999</v>
      </c>
      <c r="AI213" s="2">
        <v>0.55681821055319902</v>
      </c>
      <c r="AJ213" s="5">
        <f t="shared" si="30"/>
        <v>0.55681821055319902</v>
      </c>
      <c r="AK213" s="5">
        <f t="shared" si="37"/>
        <v>0</v>
      </c>
      <c r="AL213" s="6">
        <f t="shared" si="38"/>
        <v>0</v>
      </c>
    </row>
    <row r="214" spans="1:38" x14ac:dyDescent="0.25">
      <c r="A214" s="2" t="s">
        <v>57</v>
      </c>
      <c r="B214" s="2">
        <v>2001</v>
      </c>
      <c r="C214" s="2" t="s">
        <v>51</v>
      </c>
      <c r="D214" s="2" t="s">
        <v>286</v>
      </c>
      <c r="E214" s="2" t="s">
        <v>48</v>
      </c>
      <c r="F214" s="2" t="s">
        <v>10</v>
      </c>
      <c r="G214" s="2" t="s">
        <v>205</v>
      </c>
      <c r="H214" s="2" t="s">
        <v>11</v>
      </c>
      <c r="I214" s="2" t="s">
        <v>40</v>
      </c>
      <c r="J214" s="2" t="s">
        <v>12</v>
      </c>
      <c r="L214" s="2" t="s">
        <v>13</v>
      </c>
      <c r="M214" s="2" t="s">
        <v>285</v>
      </c>
      <c r="N214" s="2">
        <v>10</v>
      </c>
      <c r="O214" s="2" t="s">
        <v>23</v>
      </c>
      <c r="P214" s="2">
        <v>50</v>
      </c>
      <c r="S214" s="2" t="s">
        <v>22</v>
      </c>
      <c r="T214" s="2">
        <v>37</v>
      </c>
      <c r="U214" s="2" t="s">
        <v>86</v>
      </c>
      <c r="V214" s="2">
        <v>0</v>
      </c>
      <c r="W214" s="2" t="s">
        <v>59</v>
      </c>
      <c r="Z214" s="2">
        <v>80</v>
      </c>
      <c r="AA214" s="2">
        <v>23</v>
      </c>
      <c r="AB214" s="2">
        <f t="shared" si="34"/>
        <v>3.4782608695652173</v>
      </c>
      <c r="AC214" s="2" t="s">
        <v>181</v>
      </c>
      <c r="AD214" s="2" t="s">
        <v>181</v>
      </c>
      <c r="AE214" s="2">
        <v>25</v>
      </c>
      <c r="AF214" s="2">
        <v>0</v>
      </c>
      <c r="AG214" s="2">
        <v>0</v>
      </c>
      <c r="AI214" s="2">
        <v>1</v>
      </c>
      <c r="AJ214" s="5">
        <f t="shared" si="30"/>
        <v>1</v>
      </c>
      <c r="AK214" s="5">
        <f>AI214-$AI$220</f>
        <v>1</v>
      </c>
      <c r="AL214" s="6">
        <f>AK214/$AK$214</f>
        <v>1</v>
      </c>
    </row>
    <row r="215" spans="1:38" x14ac:dyDescent="0.25">
      <c r="A215" s="2" t="s">
        <v>57</v>
      </c>
      <c r="B215" s="2">
        <v>2001</v>
      </c>
      <c r="C215" s="2" t="s">
        <v>51</v>
      </c>
      <c r="D215" s="2" t="s">
        <v>286</v>
      </c>
      <c r="E215" s="2" t="s">
        <v>48</v>
      </c>
      <c r="F215" s="2" t="s">
        <v>10</v>
      </c>
      <c r="G215" s="2" t="s">
        <v>205</v>
      </c>
      <c r="H215" s="2" t="s">
        <v>11</v>
      </c>
      <c r="I215" s="2" t="s">
        <v>40</v>
      </c>
      <c r="J215" s="2" t="s">
        <v>12</v>
      </c>
      <c r="L215" s="2" t="s">
        <v>13</v>
      </c>
      <c r="M215" s="2" t="s">
        <v>285</v>
      </c>
      <c r="N215" s="2">
        <v>10</v>
      </c>
      <c r="O215" s="2" t="s">
        <v>23</v>
      </c>
      <c r="P215" s="2">
        <v>50</v>
      </c>
      <c r="S215" s="2" t="s">
        <v>22</v>
      </c>
      <c r="T215" s="2">
        <v>37</v>
      </c>
      <c r="U215" s="2" t="s">
        <v>86</v>
      </c>
      <c r="V215" s="2">
        <v>0</v>
      </c>
      <c r="W215" s="2" t="s">
        <v>59</v>
      </c>
      <c r="Z215" s="2">
        <v>80</v>
      </c>
      <c r="AA215" s="2">
        <v>23</v>
      </c>
      <c r="AB215" s="2">
        <f t="shared" si="34"/>
        <v>3.4782608695652173</v>
      </c>
      <c r="AC215" s="2" t="s">
        <v>181</v>
      </c>
      <c r="AD215" s="2" t="s">
        <v>181</v>
      </c>
      <c r="AE215" s="2">
        <v>25</v>
      </c>
      <c r="AF215" s="2">
        <v>1.0416666666666601</v>
      </c>
      <c r="AG215" s="2">
        <v>1.0416666666666601</v>
      </c>
      <c r="AI215" s="2">
        <v>0.417670678854761</v>
      </c>
      <c r="AJ215" s="5">
        <f t="shared" si="30"/>
        <v>0.417670678854761</v>
      </c>
      <c r="AK215" s="5">
        <f t="shared" ref="AK215:AK220" si="39">AI215-$AI$220</f>
        <v>0.417670678854761</v>
      </c>
      <c r="AL215" s="6">
        <f t="shared" ref="AL215:AL220" si="40">AK215/$AK$214</f>
        <v>0.417670678854761</v>
      </c>
    </row>
    <row r="216" spans="1:38" x14ac:dyDescent="0.25">
      <c r="A216" s="2" t="s">
        <v>57</v>
      </c>
      <c r="B216" s="2">
        <v>2001</v>
      </c>
      <c r="C216" s="2" t="s">
        <v>51</v>
      </c>
      <c r="D216" s="2" t="s">
        <v>286</v>
      </c>
      <c r="E216" s="2" t="s">
        <v>48</v>
      </c>
      <c r="F216" s="2" t="s">
        <v>10</v>
      </c>
      <c r="G216" s="2" t="s">
        <v>205</v>
      </c>
      <c r="H216" s="2" t="s">
        <v>11</v>
      </c>
      <c r="I216" s="2" t="s">
        <v>40</v>
      </c>
      <c r="J216" s="2" t="s">
        <v>12</v>
      </c>
      <c r="L216" s="2" t="s">
        <v>13</v>
      </c>
      <c r="M216" s="2" t="s">
        <v>285</v>
      </c>
      <c r="N216" s="2">
        <v>10</v>
      </c>
      <c r="O216" s="2" t="s">
        <v>23</v>
      </c>
      <c r="P216" s="2">
        <v>50</v>
      </c>
      <c r="S216" s="2" t="s">
        <v>22</v>
      </c>
      <c r="T216" s="2">
        <v>37</v>
      </c>
      <c r="U216" s="2" t="s">
        <v>86</v>
      </c>
      <c r="V216" s="2">
        <v>0</v>
      </c>
      <c r="W216" s="2" t="s">
        <v>59</v>
      </c>
      <c r="Z216" s="2">
        <v>80</v>
      </c>
      <c r="AA216" s="2">
        <v>23</v>
      </c>
      <c r="AB216" s="2">
        <f t="shared" si="34"/>
        <v>3.4782608695652173</v>
      </c>
      <c r="AC216" s="2" t="s">
        <v>181</v>
      </c>
      <c r="AD216" s="2" t="s">
        <v>181</v>
      </c>
      <c r="AE216" s="2">
        <v>25</v>
      </c>
      <c r="AF216" s="2">
        <v>2.0089268684387198</v>
      </c>
      <c r="AG216" s="2">
        <v>2.0089268684387198</v>
      </c>
      <c r="AI216" s="2">
        <v>0.33734938208571302</v>
      </c>
      <c r="AJ216" s="5">
        <f t="shared" si="30"/>
        <v>0.33734938208571302</v>
      </c>
      <c r="AK216" s="5">
        <f t="shared" si="39"/>
        <v>0.33734938208571302</v>
      </c>
      <c r="AL216" s="6">
        <f t="shared" si="40"/>
        <v>0.33734938208571302</v>
      </c>
    </row>
    <row r="217" spans="1:38" x14ac:dyDescent="0.25">
      <c r="A217" s="2" t="s">
        <v>57</v>
      </c>
      <c r="B217" s="2">
        <v>2001</v>
      </c>
      <c r="C217" s="2" t="s">
        <v>51</v>
      </c>
      <c r="D217" s="2" t="s">
        <v>286</v>
      </c>
      <c r="E217" s="2" t="s">
        <v>48</v>
      </c>
      <c r="F217" s="2" t="s">
        <v>10</v>
      </c>
      <c r="G217" s="2" t="s">
        <v>205</v>
      </c>
      <c r="H217" s="2" t="s">
        <v>11</v>
      </c>
      <c r="I217" s="2" t="s">
        <v>40</v>
      </c>
      <c r="J217" s="2" t="s">
        <v>12</v>
      </c>
      <c r="L217" s="2" t="s">
        <v>13</v>
      </c>
      <c r="M217" s="2" t="s">
        <v>285</v>
      </c>
      <c r="N217" s="2">
        <v>10</v>
      </c>
      <c r="O217" s="2" t="s">
        <v>23</v>
      </c>
      <c r="P217" s="2">
        <v>50</v>
      </c>
      <c r="S217" s="2" t="s">
        <v>22</v>
      </c>
      <c r="T217" s="2">
        <v>37</v>
      </c>
      <c r="U217" s="2" t="s">
        <v>86</v>
      </c>
      <c r="V217" s="2">
        <v>0</v>
      </c>
      <c r="W217" s="2" t="s">
        <v>59</v>
      </c>
      <c r="Z217" s="2">
        <v>80</v>
      </c>
      <c r="AA217" s="2">
        <v>23</v>
      </c>
      <c r="AB217" s="2">
        <f t="shared" si="34"/>
        <v>3.4782608695652173</v>
      </c>
      <c r="AC217" s="2" t="s">
        <v>181</v>
      </c>
      <c r="AD217" s="2" t="s">
        <v>181</v>
      </c>
      <c r="AE217" s="2">
        <v>25</v>
      </c>
      <c r="AF217" s="2">
        <v>4.0178577105204196</v>
      </c>
      <c r="AG217" s="2">
        <v>4.0178577105204196</v>
      </c>
      <c r="AI217" s="2">
        <v>0.216867490552381</v>
      </c>
      <c r="AJ217" s="5">
        <f t="shared" si="30"/>
        <v>0.216867490552381</v>
      </c>
      <c r="AK217" s="5">
        <f t="shared" si="39"/>
        <v>0.216867490552381</v>
      </c>
      <c r="AL217" s="6">
        <f t="shared" si="40"/>
        <v>0.216867490552381</v>
      </c>
    </row>
    <row r="218" spans="1:38" x14ac:dyDescent="0.25">
      <c r="A218" s="2" t="s">
        <v>57</v>
      </c>
      <c r="B218" s="2">
        <v>2001</v>
      </c>
      <c r="C218" s="2" t="s">
        <v>51</v>
      </c>
      <c r="D218" s="2" t="s">
        <v>286</v>
      </c>
      <c r="E218" s="2" t="s">
        <v>48</v>
      </c>
      <c r="F218" s="2" t="s">
        <v>10</v>
      </c>
      <c r="G218" s="2" t="s">
        <v>205</v>
      </c>
      <c r="H218" s="2" t="s">
        <v>11</v>
      </c>
      <c r="I218" s="2" t="s">
        <v>40</v>
      </c>
      <c r="J218" s="2" t="s">
        <v>12</v>
      </c>
      <c r="L218" s="2" t="s">
        <v>13</v>
      </c>
      <c r="M218" s="2" t="s">
        <v>285</v>
      </c>
      <c r="N218" s="2">
        <v>10</v>
      </c>
      <c r="O218" s="2" t="s">
        <v>23</v>
      </c>
      <c r="P218" s="2">
        <v>50</v>
      </c>
      <c r="S218" s="2" t="s">
        <v>22</v>
      </c>
      <c r="T218" s="2">
        <v>37</v>
      </c>
      <c r="U218" s="2" t="s">
        <v>86</v>
      </c>
      <c r="V218" s="2">
        <v>0</v>
      </c>
      <c r="W218" s="2" t="s">
        <v>59</v>
      </c>
      <c r="Z218" s="2">
        <v>80</v>
      </c>
      <c r="AA218" s="2">
        <v>23</v>
      </c>
      <c r="AB218" s="2">
        <f t="shared" si="34"/>
        <v>3.4782608695652173</v>
      </c>
      <c r="AC218" s="2" t="s">
        <v>181</v>
      </c>
      <c r="AD218" s="2" t="s">
        <v>181</v>
      </c>
      <c r="AE218" s="2">
        <v>25</v>
      </c>
      <c r="AF218" s="2">
        <v>8.0357154210408499</v>
      </c>
      <c r="AG218" s="2">
        <v>8.0357154210408499</v>
      </c>
      <c r="AI218" s="2">
        <v>6.4256994519046401E-2</v>
      </c>
      <c r="AJ218" s="5">
        <f t="shared" si="30"/>
        <v>6.4256994519046401E-2</v>
      </c>
      <c r="AK218" s="5">
        <f t="shared" si="39"/>
        <v>6.4256994519046401E-2</v>
      </c>
      <c r="AL218" s="6">
        <f t="shared" si="40"/>
        <v>6.4256994519046401E-2</v>
      </c>
    </row>
    <row r="219" spans="1:38" x14ac:dyDescent="0.25">
      <c r="A219" s="2" t="s">
        <v>57</v>
      </c>
      <c r="B219" s="2">
        <v>2001</v>
      </c>
      <c r="C219" s="2" t="s">
        <v>51</v>
      </c>
      <c r="D219" s="2" t="s">
        <v>286</v>
      </c>
      <c r="E219" s="2" t="s">
        <v>48</v>
      </c>
      <c r="F219" s="2" t="s">
        <v>10</v>
      </c>
      <c r="G219" s="2" t="s">
        <v>205</v>
      </c>
      <c r="H219" s="2" t="s">
        <v>11</v>
      </c>
      <c r="I219" s="2" t="s">
        <v>40</v>
      </c>
      <c r="J219" s="2" t="s">
        <v>12</v>
      </c>
      <c r="L219" s="2" t="s">
        <v>13</v>
      </c>
      <c r="M219" s="2" t="s">
        <v>285</v>
      </c>
      <c r="N219" s="2">
        <v>10</v>
      </c>
      <c r="O219" s="2" t="s">
        <v>23</v>
      </c>
      <c r="P219" s="2">
        <v>50</v>
      </c>
      <c r="S219" s="2" t="s">
        <v>22</v>
      </c>
      <c r="T219" s="2">
        <v>37</v>
      </c>
      <c r="U219" s="2" t="s">
        <v>86</v>
      </c>
      <c r="V219" s="2">
        <v>0</v>
      </c>
      <c r="W219" s="2" t="s">
        <v>59</v>
      </c>
      <c r="Z219" s="2">
        <v>80</v>
      </c>
      <c r="AA219" s="2">
        <v>23</v>
      </c>
      <c r="AB219" s="2">
        <f t="shared" si="34"/>
        <v>3.4782608695652173</v>
      </c>
      <c r="AC219" s="2" t="s">
        <v>181</v>
      </c>
      <c r="AD219" s="2" t="s">
        <v>181</v>
      </c>
      <c r="AE219" s="2">
        <v>25</v>
      </c>
      <c r="AF219" s="2">
        <v>15.997024377187</v>
      </c>
      <c r="AG219" s="2">
        <v>15.997024377187</v>
      </c>
      <c r="AI219" s="2">
        <v>8.0320975047609208E-3</v>
      </c>
      <c r="AJ219" s="5">
        <f t="shared" si="30"/>
        <v>8.0320975047609208E-3</v>
      </c>
      <c r="AK219" s="5">
        <f t="shared" si="39"/>
        <v>8.0320975047609208E-3</v>
      </c>
      <c r="AL219" s="6">
        <f t="shared" si="40"/>
        <v>8.0320975047609208E-3</v>
      </c>
    </row>
    <row r="220" spans="1:38" x14ac:dyDescent="0.25">
      <c r="A220" s="2" t="s">
        <v>57</v>
      </c>
      <c r="B220" s="2">
        <v>2001</v>
      </c>
      <c r="C220" s="2" t="s">
        <v>51</v>
      </c>
      <c r="D220" s="2" t="s">
        <v>286</v>
      </c>
      <c r="E220" s="2" t="s">
        <v>48</v>
      </c>
      <c r="F220" s="2" t="s">
        <v>10</v>
      </c>
      <c r="G220" s="2" t="s">
        <v>205</v>
      </c>
      <c r="H220" s="2" t="s">
        <v>11</v>
      </c>
      <c r="I220" s="2" t="s">
        <v>40</v>
      </c>
      <c r="J220" s="2" t="s">
        <v>12</v>
      </c>
      <c r="L220" s="2" t="s">
        <v>13</v>
      </c>
      <c r="M220" s="2" t="s">
        <v>285</v>
      </c>
      <c r="N220" s="2">
        <v>10</v>
      </c>
      <c r="O220" s="2" t="s">
        <v>23</v>
      </c>
      <c r="P220" s="2">
        <v>50</v>
      </c>
      <c r="S220" s="2" t="s">
        <v>22</v>
      </c>
      <c r="T220" s="2">
        <v>37</v>
      </c>
      <c r="U220" s="2" t="s">
        <v>86</v>
      </c>
      <c r="V220" s="2">
        <v>0</v>
      </c>
      <c r="W220" s="2" t="s">
        <v>59</v>
      </c>
      <c r="Z220" s="2">
        <v>80</v>
      </c>
      <c r="AA220" s="2">
        <v>23</v>
      </c>
      <c r="AB220" s="2">
        <f t="shared" si="34"/>
        <v>3.4782608695652173</v>
      </c>
      <c r="AC220" s="2" t="s">
        <v>181</v>
      </c>
      <c r="AD220" s="2" t="s">
        <v>181</v>
      </c>
      <c r="AE220" s="2">
        <v>25</v>
      </c>
      <c r="AF220" s="2">
        <v>24.032739798227901</v>
      </c>
      <c r="AG220" s="2">
        <v>24.032739798227901</v>
      </c>
      <c r="AI220" s="2">
        <v>0</v>
      </c>
      <c r="AJ220" s="5">
        <f t="shared" si="30"/>
        <v>0</v>
      </c>
      <c r="AK220" s="5">
        <f t="shared" si="39"/>
        <v>0</v>
      </c>
      <c r="AL220" s="6">
        <f t="shared" si="40"/>
        <v>0</v>
      </c>
    </row>
    <row r="221" spans="1:38" x14ac:dyDescent="0.25">
      <c r="A221" s="2" t="s">
        <v>57</v>
      </c>
      <c r="B221" s="2">
        <v>2001</v>
      </c>
      <c r="C221" s="2" t="s">
        <v>53</v>
      </c>
      <c r="D221" s="2" t="s">
        <v>286</v>
      </c>
      <c r="E221" s="2" t="s">
        <v>48</v>
      </c>
      <c r="F221" s="2" t="s">
        <v>10</v>
      </c>
      <c r="G221" s="2" t="s">
        <v>205</v>
      </c>
      <c r="H221" s="2" t="s">
        <v>11</v>
      </c>
      <c r="I221" s="2" t="s">
        <v>40</v>
      </c>
      <c r="J221" s="2" t="s">
        <v>316</v>
      </c>
      <c r="K221" s="2" t="s">
        <v>193</v>
      </c>
      <c r="L221" s="2" t="s">
        <v>13</v>
      </c>
      <c r="M221" s="2" t="s">
        <v>285</v>
      </c>
      <c r="N221" s="2">
        <v>10</v>
      </c>
      <c r="O221" s="2" t="s">
        <v>23</v>
      </c>
      <c r="P221" s="2">
        <v>50</v>
      </c>
      <c r="S221" s="2" t="s">
        <v>22</v>
      </c>
      <c r="T221" s="2">
        <v>37</v>
      </c>
      <c r="U221" s="2" t="s">
        <v>86</v>
      </c>
      <c r="V221" s="2">
        <v>0</v>
      </c>
      <c r="W221" s="2" t="s">
        <v>59</v>
      </c>
      <c r="Z221" s="2">
        <v>80</v>
      </c>
      <c r="AA221" s="2">
        <v>23</v>
      </c>
      <c r="AB221" s="2">
        <f t="shared" si="34"/>
        <v>3.4782608695652173</v>
      </c>
      <c r="AC221" s="2" t="s">
        <v>181</v>
      </c>
      <c r="AD221" s="2" t="s">
        <v>181</v>
      </c>
      <c r="AE221" s="2">
        <v>26</v>
      </c>
      <c r="AF221" s="2">
        <v>0</v>
      </c>
      <c r="AG221" s="2">
        <v>0</v>
      </c>
      <c r="AI221" s="2">
        <v>1</v>
      </c>
      <c r="AJ221" s="5">
        <f t="shared" si="30"/>
        <v>1</v>
      </c>
      <c r="AK221" s="5">
        <f>AI221-$AI$227</f>
        <v>0.49799197562381003</v>
      </c>
      <c r="AL221" s="6">
        <f>AK221/$AK$221</f>
        <v>1</v>
      </c>
    </row>
    <row r="222" spans="1:38" x14ac:dyDescent="0.25">
      <c r="A222" s="2" t="s">
        <v>57</v>
      </c>
      <c r="B222" s="2">
        <v>2001</v>
      </c>
      <c r="C222" s="2" t="s">
        <v>53</v>
      </c>
      <c r="D222" s="2" t="s">
        <v>286</v>
      </c>
      <c r="E222" s="2" t="s">
        <v>48</v>
      </c>
      <c r="F222" s="2" t="s">
        <v>10</v>
      </c>
      <c r="G222" s="2" t="s">
        <v>205</v>
      </c>
      <c r="H222" s="2" t="s">
        <v>11</v>
      </c>
      <c r="I222" s="2" t="s">
        <v>40</v>
      </c>
      <c r="J222" s="2" t="s">
        <v>316</v>
      </c>
      <c r="K222" s="2" t="s">
        <v>193</v>
      </c>
      <c r="L222" s="2" t="s">
        <v>13</v>
      </c>
      <c r="M222" s="2" t="s">
        <v>285</v>
      </c>
      <c r="N222" s="2">
        <v>10</v>
      </c>
      <c r="O222" s="2" t="s">
        <v>23</v>
      </c>
      <c r="P222" s="2">
        <v>50</v>
      </c>
      <c r="S222" s="2" t="s">
        <v>22</v>
      </c>
      <c r="T222" s="2">
        <v>37</v>
      </c>
      <c r="U222" s="2" t="s">
        <v>86</v>
      </c>
      <c r="V222" s="2">
        <v>0</v>
      </c>
      <c r="W222" s="2" t="s">
        <v>59</v>
      </c>
      <c r="Z222" s="2">
        <v>80</v>
      </c>
      <c r="AA222" s="2">
        <v>23</v>
      </c>
      <c r="AB222" s="2">
        <f t="shared" si="34"/>
        <v>3.4782608695652173</v>
      </c>
      <c r="AC222" s="2" t="s">
        <v>181</v>
      </c>
      <c r="AD222" s="2" t="s">
        <v>181</v>
      </c>
      <c r="AE222" s="2">
        <v>26</v>
      </c>
      <c r="AF222" s="2">
        <v>1.11606915791829</v>
      </c>
      <c r="AG222" s="2">
        <v>1.11606915791829</v>
      </c>
      <c r="AI222" s="2">
        <v>0.73493970993809299</v>
      </c>
      <c r="AJ222" s="5">
        <f t="shared" si="30"/>
        <v>0.73493970993809299</v>
      </c>
      <c r="AK222" s="5">
        <f t="shared" ref="AK222:AK227" si="41">AI222-$AI$227</f>
        <v>0.23293168556190302</v>
      </c>
      <c r="AL222" s="6">
        <f t="shared" ref="AL222:AL227" si="42">AK222/$AK$221</f>
        <v>0.46774184517756728</v>
      </c>
    </row>
    <row r="223" spans="1:38" x14ac:dyDescent="0.25">
      <c r="A223" s="2" t="s">
        <v>57</v>
      </c>
      <c r="B223" s="2">
        <v>2001</v>
      </c>
      <c r="C223" s="2" t="s">
        <v>53</v>
      </c>
      <c r="D223" s="2" t="s">
        <v>286</v>
      </c>
      <c r="E223" s="2" t="s">
        <v>48</v>
      </c>
      <c r="F223" s="2" t="s">
        <v>10</v>
      </c>
      <c r="G223" s="2" t="s">
        <v>205</v>
      </c>
      <c r="H223" s="2" t="s">
        <v>11</v>
      </c>
      <c r="I223" s="2" t="s">
        <v>40</v>
      </c>
      <c r="J223" s="2" t="s">
        <v>316</v>
      </c>
      <c r="K223" s="2" t="s">
        <v>193</v>
      </c>
      <c r="L223" s="2" t="s">
        <v>13</v>
      </c>
      <c r="M223" s="2" t="s">
        <v>285</v>
      </c>
      <c r="N223" s="2">
        <v>10</v>
      </c>
      <c r="O223" s="2" t="s">
        <v>23</v>
      </c>
      <c r="P223" s="2">
        <v>50</v>
      </c>
      <c r="S223" s="2" t="s">
        <v>22</v>
      </c>
      <c r="T223" s="2">
        <v>37</v>
      </c>
      <c r="U223" s="2" t="s">
        <v>86</v>
      </c>
      <c r="V223" s="2">
        <v>0</v>
      </c>
      <c r="W223" s="2" t="s">
        <v>59</v>
      </c>
      <c r="Z223" s="2">
        <v>80</v>
      </c>
      <c r="AA223" s="2">
        <v>23</v>
      </c>
      <c r="AB223" s="2">
        <f t="shared" si="34"/>
        <v>3.4782608695652173</v>
      </c>
      <c r="AC223" s="2" t="s">
        <v>181</v>
      </c>
      <c r="AD223" s="2" t="s">
        <v>181</v>
      </c>
      <c r="AE223" s="2">
        <v>26</v>
      </c>
      <c r="AF223" s="2">
        <v>2.0089268684387198</v>
      </c>
      <c r="AG223" s="2">
        <v>2.0089268684387198</v>
      </c>
      <c r="AI223" s="2">
        <v>0.67469876417142705</v>
      </c>
      <c r="AJ223" s="5">
        <f t="shared" si="30"/>
        <v>0.67469876417142705</v>
      </c>
      <c r="AK223" s="5">
        <f t="shared" si="41"/>
        <v>0.17269073979523708</v>
      </c>
      <c r="AL223" s="6">
        <f t="shared" si="42"/>
        <v>0.34677414144859642</v>
      </c>
    </row>
    <row r="224" spans="1:38" x14ac:dyDescent="0.25">
      <c r="A224" s="2" t="s">
        <v>57</v>
      </c>
      <c r="B224" s="2">
        <v>2001</v>
      </c>
      <c r="C224" s="2" t="s">
        <v>53</v>
      </c>
      <c r="D224" s="2" t="s">
        <v>286</v>
      </c>
      <c r="E224" s="2" t="s">
        <v>48</v>
      </c>
      <c r="F224" s="2" t="s">
        <v>10</v>
      </c>
      <c r="G224" s="2" t="s">
        <v>205</v>
      </c>
      <c r="H224" s="2" t="s">
        <v>11</v>
      </c>
      <c r="I224" s="2" t="s">
        <v>40</v>
      </c>
      <c r="J224" s="2" t="s">
        <v>316</v>
      </c>
      <c r="K224" s="2" t="s">
        <v>193</v>
      </c>
      <c r="L224" s="2" t="s">
        <v>13</v>
      </c>
      <c r="M224" s="2" t="s">
        <v>285</v>
      </c>
      <c r="N224" s="2">
        <v>10</v>
      </c>
      <c r="O224" s="2" t="s">
        <v>23</v>
      </c>
      <c r="P224" s="2">
        <v>50</v>
      </c>
      <c r="S224" s="2" t="s">
        <v>22</v>
      </c>
      <c r="T224" s="2">
        <v>37</v>
      </c>
      <c r="U224" s="2" t="s">
        <v>86</v>
      </c>
      <c r="V224" s="2">
        <v>0</v>
      </c>
      <c r="W224" s="2" t="s">
        <v>59</v>
      </c>
      <c r="Z224" s="2">
        <v>80</v>
      </c>
      <c r="AA224" s="2">
        <v>23</v>
      </c>
      <c r="AB224" s="2">
        <f t="shared" si="34"/>
        <v>3.4782608695652173</v>
      </c>
      <c r="AC224" s="2" t="s">
        <v>181</v>
      </c>
      <c r="AD224" s="2" t="s">
        <v>181</v>
      </c>
      <c r="AE224" s="2">
        <v>26</v>
      </c>
      <c r="AF224" s="2">
        <v>3.94345124562581</v>
      </c>
      <c r="AG224" s="2">
        <v>3.94345124562581</v>
      </c>
      <c r="AI224" s="2">
        <v>0.70281121267857005</v>
      </c>
      <c r="AJ224" s="5">
        <f t="shared" si="30"/>
        <v>0.70281121267857005</v>
      </c>
      <c r="AK224" s="5">
        <f t="shared" si="41"/>
        <v>0.20080318830238009</v>
      </c>
      <c r="AL224" s="6">
        <f t="shared" si="42"/>
        <v>0.40322575087850326</v>
      </c>
    </row>
    <row r="225" spans="1:38" x14ac:dyDescent="0.25">
      <c r="A225" s="2" t="s">
        <v>57</v>
      </c>
      <c r="B225" s="2">
        <v>2001</v>
      </c>
      <c r="C225" s="2" t="s">
        <v>53</v>
      </c>
      <c r="D225" s="2" t="s">
        <v>286</v>
      </c>
      <c r="E225" s="2" t="s">
        <v>48</v>
      </c>
      <c r="F225" s="2" t="s">
        <v>10</v>
      </c>
      <c r="G225" s="2" t="s">
        <v>205</v>
      </c>
      <c r="H225" s="2" t="s">
        <v>11</v>
      </c>
      <c r="I225" s="2" t="s">
        <v>40</v>
      </c>
      <c r="J225" s="2" t="s">
        <v>316</v>
      </c>
      <c r="K225" s="2" t="s">
        <v>193</v>
      </c>
      <c r="L225" s="2" t="s">
        <v>13</v>
      </c>
      <c r="M225" s="2" t="s">
        <v>285</v>
      </c>
      <c r="N225" s="2">
        <v>10</v>
      </c>
      <c r="O225" s="2" t="s">
        <v>23</v>
      </c>
      <c r="P225" s="2">
        <v>50</v>
      </c>
      <c r="S225" s="2" t="s">
        <v>22</v>
      </c>
      <c r="T225" s="2">
        <v>37</v>
      </c>
      <c r="U225" s="2" t="s">
        <v>86</v>
      </c>
      <c r="V225" s="2">
        <v>0</v>
      </c>
      <c r="W225" s="2" t="s">
        <v>59</v>
      </c>
      <c r="Z225" s="2">
        <v>80</v>
      </c>
      <c r="AA225" s="2">
        <v>23</v>
      </c>
      <c r="AB225" s="2">
        <f t="shared" si="34"/>
        <v>3.4782608695652173</v>
      </c>
      <c r="AC225" s="2" t="s">
        <v>181</v>
      </c>
      <c r="AD225" s="2" t="s">
        <v>181</v>
      </c>
      <c r="AE225" s="2">
        <v>26</v>
      </c>
      <c r="AF225" s="2">
        <v>8.0357154210408499</v>
      </c>
      <c r="AG225" s="2">
        <v>8.0357154210408499</v>
      </c>
      <c r="AI225" s="2">
        <v>0.58232932114523805</v>
      </c>
      <c r="AJ225" s="5">
        <f t="shared" si="30"/>
        <v>0.58232932114523805</v>
      </c>
      <c r="AK225" s="5">
        <f t="shared" si="41"/>
        <v>8.0321296769048089E-2</v>
      </c>
      <c r="AL225" s="6">
        <f t="shared" si="42"/>
        <v>0.16129034342056126</v>
      </c>
    </row>
    <row r="226" spans="1:38" x14ac:dyDescent="0.25">
      <c r="A226" s="2" t="s">
        <v>57</v>
      </c>
      <c r="B226" s="2">
        <v>2001</v>
      </c>
      <c r="C226" s="2" t="s">
        <v>53</v>
      </c>
      <c r="D226" s="2" t="s">
        <v>286</v>
      </c>
      <c r="E226" s="2" t="s">
        <v>48</v>
      </c>
      <c r="F226" s="2" t="s">
        <v>10</v>
      </c>
      <c r="G226" s="2" t="s">
        <v>205</v>
      </c>
      <c r="H226" s="2" t="s">
        <v>11</v>
      </c>
      <c r="I226" s="2" t="s">
        <v>40</v>
      </c>
      <c r="J226" s="2" t="s">
        <v>316</v>
      </c>
      <c r="K226" s="2" t="s">
        <v>193</v>
      </c>
      <c r="L226" s="2" t="s">
        <v>13</v>
      </c>
      <c r="M226" s="2" t="s">
        <v>285</v>
      </c>
      <c r="N226" s="2">
        <v>10</v>
      </c>
      <c r="O226" s="2" t="s">
        <v>23</v>
      </c>
      <c r="P226" s="2">
        <v>50</v>
      </c>
      <c r="S226" s="2" t="s">
        <v>22</v>
      </c>
      <c r="T226" s="2">
        <v>37</v>
      </c>
      <c r="U226" s="2" t="s">
        <v>86</v>
      </c>
      <c r="V226" s="2">
        <v>0</v>
      </c>
      <c r="W226" s="2" t="s">
        <v>59</v>
      </c>
      <c r="Z226" s="2">
        <v>80</v>
      </c>
      <c r="AA226" s="2">
        <v>23</v>
      </c>
      <c r="AB226" s="2">
        <f t="shared" si="34"/>
        <v>3.4782608695652173</v>
      </c>
      <c r="AC226" s="2" t="s">
        <v>181</v>
      </c>
      <c r="AD226" s="2" t="s">
        <v>181</v>
      </c>
      <c r="AE226" s="2">
        <v>26</v>
      </c>
      <c r="AF226" s="2">
        <v>15.997024377187</v>
      </c>
      <c r="AG226" s="2">
        <v>15.997024377187</v>
      </c>
      <c r="AI226" s="2">
        <v>0.59036141864999803</v>
      </c>
      <c r="AJ226" s="5">
        <f t="shared" si="30"/>
        <v>0.59036141864999803</v>
      </c>
      <c r="AK226" s="5">
        <f t="shared" si="41"/>
        <v>8.8353394273808061E-2</v>
      </c>
      <c r="AL226" s="6">
        <f t="shared" si="42"/>
        <v>0.17741931315887594</v>
      </c>
    </row>
    <row r="227" spans="1:38" x14ac:dyDescent="0.25">
      <c r="A227" s="2" t="s">
        <v>57</v>
      </c>
      <c r="B227" s="2">
        <v>2001</v>
      </c>
      <c r="C227" s="2" t="s">
        <v>53</v>
      </c>
      <c r="D227" s="2" t="s">
        <v>286</v>
      </c>
      <c r="E227" s="2" t="s">
        <v>48</v>
      </c>
      <c r="F227" s="2" t="s">
        <v>10</v>
      </c>
      <c r="G227" s="2" t="s">
        <v>205</v>
      </c>
      <c r="H227" s="2" t="s">
        <v>11</v>
      </c>
      <c r="I227" s="2" t="s">
        <v>40</v>
      </c>
      <c r="J227" s="2" t="s">
        <v>316</v>
      </c>
      <c r="K227" s="2" t="s">
        <v>193</v>
      </c>
      <c r="L227" s="2" t="s">
        <v>13</v>
      </c>
      <c r="M227" s="2" t="s">
        <v>285</v>
      </c>
      <c r="N227" s="2">
        <v>10</v>
      </c>
      <c r="O227" s="2" t="s">
        <v>23</v>
      </c>
      <c r="P227" s="2">
        <v>50</v>
      </c>
      <c r="S227" s="2" t="s">
        <v>22</v>
      </c>
      <c r="T227" s="2">
        <v>37</v>
      </c>
      <c r="U227" s="2" t="s">
        <v>86</v>
      </c>
      <c r="V227" s="2">
        <v>0</v>
      </c>
      <c r="W227" s="2" t="s">
        <v>59</v>
      </c>
      <c r="Z227" s="2">
        <v>80</v>
      </c>
      <c r="AA227" s="2">
        <v>23</v>
      </c>
      <c r="AB227" s="2">
        <f t="shared" si="34"/>
        <v>3.4782608695652173</v>
      </c>
      <c r="AC227" s="2" t="s">
        <v>181</v>
      </c>
      <c r="AD227" s="2" t="s">
        <v>181</v>
      </c>
      <c r="AE227" s="2">
        <v>26</v>
      </c>
      <c r="AF227" s="2">
        <v>24.032739798227901</v>
      </c>
      <c r="AG227" s="2">
        <v>24.032739798227901</v>
      </c>
      <c r="AI227" s="2">
        <v>0.50200802437618997</v>
      </c>
      <c r="AJ227" s="5">
        <f t="shared" si="30"/>
        <v>0.50200802437618997</v>
      </c>
      <c r="AK227" s="5">
        <f t="shared" si="41"/>
        <v>0</v>
      </c>
      <c r="AL227" s="6">
        <f t="shared" si="42"/>
        <v>0</v>
      </c>
    </row>
    <row r="228" spans="1:38" x14ac:dyDescent="0.25">
      <c r="A228" s="2" t="s">
        <v>57</v>
      </c>
      <c r="B228" s="2">
        <v>2001</v>
      </c>
      <c r="C228" s="2" t="s">
        <v>64</v>
      </c>
      <c r="D228" s="2" t="s">
        <v>282</v>
      </c>
      <c r="E228" s="2" t="s">
        <v>63</v>
      </c>
      <c r="F228" s="2" t="s">
        <v>10</v>
      </c>
      <c r="G228" s="2" t="s">
        <v>207</v>
      </c>
      <c r="H228" s="2" t="s">
        <v>11</v>
      </c>
      <c r="I228" s="2" t="s">
        <v>40</v>
      </c>
      <c r="J228" s="2" t="s">
        <v>12</v>
      </c>
      <c r="L228" s="2" t="s">
        <v>13</v>
      </c>
      <c r="M228" s="2" t="s">
        <v>285</v>
      </c>
      <c r="N228" s="2">
        <v>10</v>
      </c>
      <c r="O228" s="2" t="s">
        <v>23</v>
      </c>
      <c r="P228" s="2">
        <v>50</v>
      </c>
      <c r="S228" s="2" t="s">
        <v>22</v>
      </c>
      <c r="T228" s="2">
        <v>37</v>
      </c>
      <c r="U228" s="2" t="s">
        <v>86</v>
      </c>
      <c r="V228" s="2">
        <v>0</v>
      </c>
      <c r="W228" s="2" t="s">
        <v>59</v>
      </c>
      <c r="Z228" s="2">
        <v>80</v>
      </c>
      <c r="AA228" s="2">
        <v>23</v>
      </c>
      <c r="AB228" s="2">
        <f t="shared" si="34"/>
        <v>3.4782608695652173</v>
      </c>
      <c r="AC228" s="2" t="s">
        <v>181</v>
      </c>
      <c r="AD228" s="2" t="s">
        <v>181</v>
      </c>
      <c r="AE228" s="2">
        <v>27</v>
      </c>
      <c r="AF228" s="2">
        <v>0</v>
      </c>
      <c r="AG228" s="2">
        <v>0</v>
      </c>
      <c r="AI228" s="2">
        <v>1</v>
      </c>
      <c r="AJ228" s="5">
        <f t="shared" si="30"/>
        <v>1</v>
      </c>
      <c r="AK228" s="5">
        <f>AI228-$AI$234</f>
        <v>0.85294117647058898</v>
      </c>
      <c r="AL228" s="6">
        <f>AK228/$AK$228</f>
        <v>1</v>
      </c>
    </row>
    <row r="229" spans="1:38" x14ac:dyDescent="0.25">
      <c r="A229" s="2" t="s">
        <v>57</v>
      </c>
      <c r="B229" s="2">
        <v>2001</v>
      </c>
      <c r="C229" s="2" t="s">
        <v>64</v>
      </c>
      <c r="D229" s="2" t="s">
        <v>282</v>
      </c>
      <c r="E229" s="2" t="s">
        <v>63</v>
      </c>
      <c r="F229" s="2" t="s">
        <v>10</v>
      </c>
      <c r="G229" s="2" t="s">
        <v>207</v>
      </c>
      <c r="H229" s="2" t="s">
        <v>11</v>
      </c>
      <c r="I229" s="2" t="s">
        <v>40</v>
      </c>
      <c r="J229" s="2" t="s">
        <v>12</v>
      </c>
      <c r="L229" s="2" t="s">
        <v>13</v>
      </c>
      <c r="M229" s="2" t="s">
        <v>285</v>
      </c>
      <c r="N229" s="2">
        <v>10</v>
      </c>
      <c r="O229" s="2" t="s">
        <v>23</v>
      </c>
      <c r="P229" s="2">
        <v>50</v>
      </c>
      <c r="S229" s="2" t="s">
        <v>22</v>
      </c>
      <c r="T229" s="2">
        <v>37</v>
      </c>
      <c r="U229" s="2" t="s">
        <v>86</v>
      </c>
      <c r="V229" s="2">
        <v>0</v>
      </c>
      <c r="W229" s="2" t="s">
        <v>59</v>
      </c>
      <c r="Z229" s="2">
        <v>80</v>
      </c>
      <c r="AA229" s="2">
        <v>23</v>
      </c>
      <c r="AB229" s="2">
        <f t="shared" si="34"/>
        <v>3.4782608695652173</v>
      </c>
      <c r="AC229" s="2" t="s">
        <v>181</v>
      </c>
      <c r="AD229" s="2" t="s">
        <v>181</v>
      </c>
      <c r="AE229" s="2">
        <v>27</v>
      </c>
      <c r="AF229" s="2">
        <v>0.97518052848969605</v>
      </c>
      <c r="AG229" s="2">
        <v>0.97518052848969605</v>
      </c>
      <c r="AI229" s="2">
        <v>0.49159655851476303</v>
      </c>
      <c r="AJ229" s="5">
        <f t="shared" si="30"/>
        <v>0.49159655851476303</v>
      </c>
      <c r="AK229" s="5">
        <f t="shared" ref="AK229:AK234" si="43">AI229-$AI$234</f>
        <v>0.34453773498535201</v>
      </c>
      <c r="AL229" s="6">
        <f t="shared" ref="AL229:AL234" si="44">AK229/$AK$228</f>
        <v>0.40394079274144684</v>
      </c>
    </row>
    <row r="230" spans="1:38" x14ac:dyDescent="0.25">
      <c r="A230" s="2" t="s">
        <v>57</v>
      </c>
      <c r="B230" s="2">
        <v>2001</v>
      </c>
      <c r="C230" s="2" t="s">
        <v>64</v>
      </c>
      <c r="D230" s="2" t="s">
        <v>282</v>
      </c>
      <c r="E230" s="2" t="s">
        <v>63</v>
      </c>
      <c r="F230" s="2" t="s">
        <v>10</v>
      </c>
      <c r="G230" s="2" t="s">
        <v>207</v>
      </c>
      <c r="H230" s="2" t="s">
        <v>11</v>
      </c>
      <c r="I230" s="2" t="s">
        <v>40</v>
      </c>
      <c r="J230" s="2" t="s">
        <v>12</v>
      </c>
      <c r="L230" s="2" t="s">
        <v>13</v>
      </c>
      <c r="M230" s="2" t="s">
        <v>285</v>
      </c>
      <c r="N230" s="2">
        <v>10</v>
      </c>
      <c r="O230" s="2" t="s">
        <v>23</v>
      </c>
      <c r="P230" s="2">
        <v>50</v>
      </c>
      <c r="S230" s="2" t="s">
        <v>22</v>
      </c>
      <c r="T230" s="2">
        <v>37</v>
      </c>
      <c r="U230" s="2" t="s">
        <v>86</v>
      </c>
      <c r="V230" s="2">
        <v>0</v>
      </c>
      <c r="W230" s="2" t="s">
        <v>59</v>
      </c>
      <c r="Z230" s="2">
        <v>80</v>
      </c>
      <c r="AA230" s="2">
        <v>23</v>
      </c>
      <c r="AB230" s="2">
        <f t="shared" si="34"/>
        <v>3.4782608695652173</v>
      </c>
      <c r="AC230" s="2" t="s">
        <v>181</v>
      </c>
      <c r="AD230" s="2" t="s">
        <v>181</v>
      </c>
      <c r="AE230" s="2">
        <v>27</v>
      </c>
      <c r="AF230" s="2">
        <v>1.86170182545409</v>
      </c>
      <c r="AG230" s="2">
        <v>1.86170182545409</v>
      </c>
      <c r="AI230" s="2">
        <v>0.45798312916475198</v>
      </c>
      <c r="AJ230" s="5">
        <f t="shared" si="30"/>
        <v>0.45798312916475198</v>
      </c>
      <c r="AK230" s="5">
        <f t="shared" si="43"/>
        <v>0.31092430563534101</v>
      </c>
      <c r="AL230" s="6">
        <f t="shared" si="44"/>
        <v>0.36453194453798571</v>
      </c>
    </row>
    <row r="231" spans="1:38" x14ac:dyDescent="0.25">
      <c r="A231" s="2" t="s">
        <v>57</v>
      </c>
      <c r="B231" s="2">
        <v>2001</v>
      </c>
      <c r="C231" s="2" t="s">
        <v>64</v>
      </c>
      <c r="D231" s="2" t="s">
        <v>282</v>
      </c>
      <c r="E231" s="2" t="s">
        <v>63</v>
      </c>
      <c r="F231" s="2" t="s">
        <v>10</v>
      </c>
      <c r="G231" s="2" t="s">
        <v>207</v>
      </c>
      <c r="H231" s="2" t="s">
        <v>11</v>
      </c>
      <c r="I231" s="2" t="s">
        <v>40</v>
      </c>
      <c r="J231" s="2" t="s">
        <v>12</v>
      </c>
      <c r="L231" s="2" t="s">
        <v>13</v>
      </c>
      <c r="M231" s="2" t="s">
        <v>285</v>
      </c>
      <c r="N231" s="2">
        <v>10</v>
      </c>
      <c r="O231" s="2" t="s">
        <v>23</v>
      </c>
      <c r="P231" s="2">
        <v>50</v>
      </c>
      <c r="S231" s="2" t="s">
        <v>22</v>
      </c>
      <c r="T231" s="2">
        <v>37</v>
      </c>
      <c r="U231" s="2" t="s">
        <v>86</v>
      </c>
      <c r="V231" s="2">
        <v>0</v>
      </c>
      <c r="W231" s="2" t="s">
        <v>59</v>
      </c>
      <c r="Z231" s="2">
        <v>80</v>
      </c>
      <c r="AA231" s="2">
        <v>23</v>
      </c>
      <c r="AB231" s="2">
        <f t="shared" si="34"/>
        <v>3.4782608695652173</v>
      </c>
      <c r="AC231" s="2" t="s">
        <v>181</v>
      </c>
      <c r="AD231" s="2" t="s">
        <v>181</v>
      </c>
      <c r="AE231" s="2">
        <v>27</v>
      </c>
      <c r="AF231" s="2">
        <v>3.9893624072737799</v>
      </c>
      <c r="AG231" s="2">
        <v>3.9893624072737799</v>
      </c>
      <c r="AI231" s="2">
        <v>0.403361264397116</v>
      </c>
      <c r="AJ231" s="5">
        <f t="shared" si="30"/>
        <v>0.403361264397116</v>
      </c>
      <c r="AK231" s="5">
        <f t="shared" si="43"/>
        <v>0.25630244086770504</v>
      </c>
      <c r="AL231" s="6">
        <f t="shared" si="44"/>
        <v>0.30049251687937806</v>
      </c>
    </row>
    <row r="232" spans="1:38" x14ac:dyDescent="0.25">
      <c r="A232" s="2" t="s">
        <v>57</v>
      </c>
      <c r="B232" s="2">
        <v>2001</v>
      </c>
      <c r="C232" s="2" t="s">
        <v>64</v>
      </c>
      <c r="D232" s="2" t="s">
        <v>282</v>
      </c>
      <c r="E232" s="2" t="s">
        <v>63</v>
      </c>
      <c r="F232" s="2" t="s">
        <v>10</v>
      </c>
      <c r="G232" s="2" t="s">
        <v>207</v>
      </c>
      <c r="H232" s="2" t="s">
        <v>11</v>
      </c>
      <c r="I232" s="2" t="s">
        <v>40</v>
      </c>
      <c r="J232" s="2" t="s">
        <v>12</v>
      </c>
      <c r="L232" s="2" t="s">
        <v>13</v>
      </c>
      <c r="M232" s="2" t="s">
        <v>285</v>
      </c>
      <c r="N232" s="2">
        <v>10</v>
      </c>
      <c r="O232" s="2" t="s">
        <v>23</v>
      </c>
      <c r="P232" s="2">
        <v>50</v>
      </c>
      <c r="S232" s="2" t="s">
        <v>22</v>
      </c>
      <c r="T232" s="2">
        <v>37</v>
      </c>
      <c r="U232" s="2" t="s">
        <v>86</v>
      </c>
      <c r="V232" s="2">
        <v>0</v>
      </c>
      <c r="W232" s="2" t="s">
        <v>59</v>
      </c>
      <c r="Z232" s="2">
        <v>80</v>
      </c>
      <c r="AA232" s="2">
        <v>23</v>
      </c>
      <c r="AB232" s="2">
        <f t="shared" si="34"/>
        <v>3.4782608695652173</v>
      </c>
      <c r="AC232" s="2" t="s">
        <v>181</v>
      </c>
      <c r="AD232" s="2" t="s">
        <v>181</v>
      </c>
      <c r="AE232" s="2">
        <v>27</v>
      </c>
      <c r="AF232" s="2">
        <v>7.9787248145475704</v>
      </c>
      <c r="AG232" s="2">
        <v>7.9787248145475704</v>
      </c>
      <c r="AI232" s="2">
        <v>0.30252097634708103</v>
      </c>
      <c r="AJ232" s="5">
        <f t="shared" si="30"/>
        <v>0.30252097634708103</v>
      </c>
      <c r="AK232" s="5">
        <f t="shared" si="43"/>
        <v>0.15546215281767004</v>
      </c>
      <c r="AL232" s="6">
        <f t="shared" si="44"/>
        <v>0.1822659722689923</v>
      </c>
    </row>
    <row r="233" spans="1:38" x14ac:dyDescent="0.25">
      <c r="A233" s="2" t="s">
        <v>57</v>
      </c>
      <c r="B233" s="2">
        <v>2001</v>
      </c>
      <c r="C233" s="2" t="s">
        <v>64</v>
      </c>
      <c r="D233" s="2" t="s">
        <v>282</v>
      </c>
      <c r="E233" s="2" t="s">
        <v>63</v>
      </c>
      <c r="F233" s="2" t="s">
        <v>10</v>
      </c>
      <c r="G233" s="2" t="s">
        <v>207</v>
      </c>
      <c r="H233" s="2" t="s">
        <v>11</v>
      </c>
      <c r="I233" s="2" t="s">
        <v>40</v>
      </c>
      <c r="J233" s="2" t="s">
        <v>12</v>
      </c>
      <c r="L233" s="2" t="s">
        <v>13</v>
      </c>
      <c r="M233" s="2" t="s">
        <v>285</v>
      </c>
      <c r="N233" s="2">
        <v>10</v>
      </c>
      <c r="O233" s="2" t="s">
        <v>23</v>
      </c>
      <c r="P233" s="2">
        <v>50</v>
      </c>
      <c r="S233" s="2" t="s">
        <v>22</v>
      </c>
      <c r="T233" s="2">
        <v>37</v>
      </c>
      <c r="U233" s="2" t="s">
        <v>86</v>
      </c>
      <c r="V233" s="2">
        <v>0</v>
      </c>
      <c r="W233" s="2" t="s">
        <v>59</v>
      </c>
      <c r="Z233" s="2">
        <v>80</v>
      </c>
      <c r="AA233" s="2">
        <v>23</v>
      </c>
      <c r="AB233" s="2">
        <f t="shared" si="34"/>
        <v>3.4782608695652173</v>
      </c>
      <c r="AC233" s="2" t="s">
        <v>181</v>
      </c>
      <c r="AD233" s="2" t="s">
        <v>181</v>
      </c>
      <c r="AE233" s="2">
        <v>27</v>
      </c>
      <c r="AF233" s="2">
        <v>15.868795132122401</v>
      </c>
      <c r="AG233" s="2">
        <v>15.868795132122401</v>
      </c>
      <c r="AI233" s="2">
        <v>0.21008401758530501</v>
      </c>
      <c r="AJ233" s="5">
        <f t="shared" si="30"/>
        <v>0.21008401758530501</v>
      </c>
      <c r="AK233" s="5">
        <f t="shared" si="43"/>
        <v>6.3025194055894018E-2</v>
      </c>
      <c r="AL233" s="6">
        <f t="shared" si="44"/>
        <v>7.3891606824151537E-2</v>
      </c>
    </row>
    <row r="234" spans="1:38" x14ac:dyDescent="0.25">
      <c r="A234" s="2" t="s">
        <v>57</v>
      </c>
      <c r="B234" s="2">
        <v>2001</v>
      </c>
      <c r="C234" s="2" t="s">
        <v>64</v>
      </c>
      <c r="D234" s="2" t="s">
        <v>282</v>
      </c>
      <c r="E234" s="2" t="s">
        <v>63</v>
      </c>
      <c r="F234" s="2" t="s">
        <v>10</v>
      </c>
      <c r="G234" s="2" t="s">
        <v>207</v>
      </c>
      <c r="H234" s="2" t="s">
        <v>11</v>
      </c>
      <c r="I234" s="2" t="s">
        <v>40</v>
      </c>
      <c r="J234" s="2" t="s">
        <v>12</v>
      </c>
      <c r="L234" s="2" t="s">
        <v>13</v>
      </c>
      <c r="M234" s="2" t="s">
        <v>285</v>
      </c>
      <c r="N234" s="2">
        <v>10</v>
      </c>
      <c r="O234" s="2" t="s">
        <v>23</v>
      </c>
      <c r="P234" s="2">
        <v>50</v>
      </c>
      <c r="S234" s="2" t="s">
        <v>22</v>
      </c>
      <c r="T234" s="2">
        <v>37</v>
      </c>
      <c r="U234" s="2" t="s">
        <v>86</v>
      </c>
      <c r="V234" s="2">
        <v>0</v>
      </c>
      <c r="W234" s="2" t="s">
        <v>59</v>
      </c>
      <c r="Z234" s="2">
        <v>80</v>
      </c>
      <c r="AA234" s="2">
        <v>23</v>
      </c>
      <c r="AB234" s="2">
        <f t="shared" si="34"/>
        <v>3.4782608695652173</v>
      </c>
      <c r="AC234" s="2" t="s">
        <v>181</v>
      </c>
      <c r="AD234" s="2" t="s">
        <v>181</v>
      </c>
      <c r="AE234" s="2">
        <v>27</v>
      </c>
      <c r="AF234" s="2">
        <v>23.847515212117401</v>
      </c>
      <c r="AG234" s="2">
        <v>23.847515212117401</v>
      </c>
      <c r="AI234" s="2">
        <v>0.14705882352941099</v>
      </c>
      <c r="AJ234" s="5">
        <f t="shared" si="30"/>
        <v>0.14705882352941099</v>
      </c>
      <c r="AK234" s="5">
        <f t="shared" si="43"/>
        <v>0</v>
      </c>
      <c r="AL234" s="6">
        <f t="shared" si="44"/>
        <v>0</v>
      </c>
    </row>
    <row r="235" spans="1:38" x14ac:dyDescent="0.25">
      <c r="A235" s="2" t="s">
        <v>57</v>
      </c>
      <c r="B235" s="2">
        <v>2001</v>
      </c>
      <c r="C235" s="2" t="s">
        <v>65</v>
      </c>
      <c r="D235" s="2" t="s">
        <v>282</v>
      </c>
      <c r="E235" s="2" t="s">
        <v>63</v>
      </c>
      <c r="F235" s="2" t="s">
        <v>10</v>
      </c>
      <c r="G235" s="2" t="s">
        <v>207</v>
      </c>
      <c r="H235" s="2" t="s">
        <v>11</v>
      </c>
      <c r="I235" s="2" t="s">
        <v>40</v>
      </c>
      <c r="J235" s="2" t="s">
        <v>12</v>
      </c>
      <c r="L235" s="2" t="s">
        <v>13</v>
      </c>
      <c r="M235" s="2" t="s">
        <v>285</v>
      </c>
      <c r="N235" s="2">
        <v>10</v>
      </c>
      <c r="O235" s="2" t="s">
        <v>23</v>
      </c>
      <c r="P235" s="2">
        <v>50</v>
      </c>
      <c r="S235" s="2" t="s">
        <v>22</v>
      </c>
      <c r="T235" s="2">
        <v>37</v>
      </c>
      <c r="U235" s="2" t="s">
        <v>86</v>
      </c>
      <c r="V235" s="2">
        <v>0</v>
      </c>
      <c r="W235" s="2" t="s">
        <v>59</v>
      </c>
      <c r="Z235" s="2">
        <v>80</v>
      </c>
      <c r="AA235" s="2">
        <v>23</v>
      </c>
      <c r="AB235" s="2">
        <f t="shared" si="34"/>
        <v>3.4782608695652173</v>
      </c>
      <c r="AC235" s="2" t="s">
        <v>181</v>
      </c>
      <c r="AD235" s="2" t="s">
        <v>181</v>
      </c>
      <c r="AE235" s="2">
        <v>28</v>
      </c>
      <c r="AF235" s="2">
        <v>0</v>
      </c>
      <c r="AG235" s="2">
        <v>0</v>
      </c>
      <c r="AI235" s="2">
        <v>1</v>
      </c>
      <c r="AJ235" s="5">
        <f t="shared" si="30"/>
        <v>1</v>
      </c>
      <c r="AK235" s="5">
        <f>AI235-$AI$242</f>
        <v>0.44957991207347203</v>
      </c>
      <c r="AL235" s="6">
        <f>AK235/$AK$235</f>
        <v>1</v>
      </c>
    </row>
    <row r="236" spans="1:38" x14ac:dyDescent="0.25">
      <c r="A236" s="2" t="s">
        <v>57</v>
      </c>
      <c r="B236" s="2">
        <v>2001</v>
      </c>
      <c r="C236" s="2" t="s">
        <v>65</v>
      </c>
      <c r="D236" s="2" t="s">
        <v>282</v>
      </c>
      <c r="E236" s="2" t="s">
        <v>63</v>
      </c>
      <c r="F236" s="2" t="s">
        <v>10</v>
      </c>
      <c r="G236" s="2" t="s">
        <v>207</v>
      </c>
      <c r="H236" s="2" t="s">
        <v>11</v>
      </c>
      <c r="I236" s="2" t="s">
        <v>40</v>
      </c>
      <c r="J236" s="2" t="s">
        <v>316</v>
      </c>
      <c r="K236" s="2" t="s">
        <v>193</v>
      </c>
      <c r="L236" s="2" t="s">
        <v>13</v>
      </c>
      <c r="M236" s="2" t="s">
        <v>285</v>
      </c>
      <c r="N236" s="2">
        <v>10</v>
      </c>
      <c r="O236" s="2" t="s">
        <v>23</v>
      </c>
      <c r="P236" s="2">
        <v>50</v>
      </c>
      <c r="S236" s="2" t="s">
        <v>22</v>
      </c>
      <c r="T236" s="2">
        <v>37</v>
      </c>
      <c r="U236" s="2" t="s">
        <v>86</v>
      </c>
      <c r="V236" s="2">
        <v>0</v>
      </c>
      <c r="W236" s="2" t="s">
        <v>59</v>
      </c>
      <c r="Z236" s="2">
        <v>80</v>
      </c>
      <c r="AA236" s="2">
        <v>23</v>
      </c>
      <c r="AB236" s="2">
        <f t="shared" si="34"/>
        <v>3.4782608695652173</v>
      </c>
      <c r="AC236" s="2" t="s">
        <v>181</v>
      </c>
      <c r="AD236" s="2" t="s">
        <v>181</v>
      </c>
      <c r="AE236" s="2">
        <v>28</v>
      </c>
      <c r="AF236" s="2">
        <v>0.35461325333833299</v>
      </c>
      <c r="AG236" s="2">
        <v>0.35461325333833299</v>
      </c>
      <c r="AI236" s="2">
        <v>0.87815127653234104</v>
      </c>
      <c r="AJ236" s="5">
        <f t="shared" si="30"/>
        <v>0.87815127653234104</v>
      </c>
      <c r="AK236" s="5">
        <f t="shared" ref="AK236:AK242" si="45">AI236-$AI$242</f>
        <v>0.32773118860581307</v>
      </c>
      <c r="AL236" s="6">
        <f t="shared" ref="AL236:AL242" si="46">AK236/$AK$235</f>
        <v>0.72897204658079562</v>
      </c>
    </row>
    <row r="237" spans="1:38" x14ac:dyDescent="0.25">
      <c r="A237" s="2" t="s">
        <v>57</v>
      </c>
      <c r="B237" s="2">
        <v>2001</v>
      </c>
      <c r="C237" s="2" t="s">
        <v>65</v>
      </c>
      <c r="D237" s="2" t="s">
        <v>282</v>
      </c>
      <c r="E237" s="2" t="s">
        <v>63</v>
      </c>
      <c r="F237" s="2" t="s">
        <v>10</v>
      </c>
      <c r="G237" s="2" t="s">
        <v>207</v>
      </c>
      <c r="H237" s="2" t="s">
        <v>11</v>
      </c>
      <c r="I237" s="2" t="s">
        <v>40</v>
      </c>
      <c r="J237" s="2" t="s">
        <v>316</v>
      </c>
      <c r="K237" s="2" t="s">
        <v>193</v>
      </c>
      <c r="L237" s="2" t="s">
        <v>13</v>
      </c>
      <c r="M237" s="2" t="s">
        <v>285</v>
      </c>
      <c r="N237" s="2">
        <v>10</v>
      </c>
      <c r="O237" s="2" t="s">
        <v>23</v>
      </c>
      <c r="P237" s="2">
        <v>50</v>
      </c>
      <c r="S237" s="2" t="s">
        <v>22</v>
      </c>
      <c r="T237" s="2">
        <v>37</v>
      </c>
      <c r="U237" s="2" t="s">
        <v>86</v>
      </c>
      <c r="V237" s="2">
        <v>0</v>
      </c>
      <c r="W237" s="2" t="s">
        <v>59</v>
      </c>
      <c r="Z237" s="2">
        <v>80</v>
      </c>
      <c r="AA237" s="2">
        <v>23</v>
      </c>
      <c r="AB237" s="2">
        <f t="shared" si="34"/>
        <v>3.4782608695652173</v>
      </c>
      <c r="AC237" s="2" t="s">
        <v>181</v>
      </c>
      <c r="AD237" s="2" t="s">
        <v>181</v>
      </c>
      <c r="AE237" s="2">
        <v>28</v>
      </c>
      <c r="AF237" s="2">
        <v>0.88652603151696896</v>
      </c>
      <c r="AG237" s="2">
        <v>0.88652603151696896</v>
      </c>
      <c r="AI237" s="2">
        <v>0.85714284111471695</v>
      </c>
      <c r="AJ237" s="5">
        <f t="shared" si="30"/>
        <v>0.85714284111471695</v>
      </c>
      <c r="AK237" s="5">
        <f t="shared" si="45"/>
        <v>0.30672275318818898</v>
      </c>
      <c r="AL237" s="6">
        <f t="shared" si="46"/>
        <v>0.68224301164519818</v>
      </c>
    </row>
    <row r="238" spans="1:38" x14ac:dyDescent="0.25">
      <c r="A238" s="2" t="s">
        <v>57</v>
      </c>
      <c r="B238" s="2">
        <v>2001</v>
      </c>
      <c r="C238" s="2" t="s">
        <v>65</v>
      </c>
      <c r="D238" s="2" t="s">
        <v>282</v>
      </c>
      <c r="E238" s="2" t="s">
        <v>63</v>
      </c>
      <c r="F238" s="2" t="s">
        <v>10</v>
      </c>
      <c r="G238" s="2" t="s">
        <v>207</v>
      </c>
      <c r="H238" s="2" t="s">
        <v>11</v>
      </c>
      <c r="I238" s="2" t="s">
        <v>40</v>
      </c>
      <c r="J238" s="2" t="s">
        <v>316</v>
      </c>
      <c r="K238" s="2" t="s">
        <v>193</v>
      </c>
      <c r="L238" s="2" t="s">
        <v>13</v>
      </c>
      <c r="M238" s="2" t="s">
        <v>285</v>
      </c>
      <c r="N238" s="2">
        <v>10</v>
      </c>
      <c r="O238" s="2" t="s">
        <v>23</v>
      </c>
      <c r="P238" s="2">
        <v>50</v>
      </c>
      <c r="S238" s="2" t="s">
        <v>22</v>
      </c>
      <c r="T238" s="2">
        <v>37</v>
      </c>
      <c r="U238" s="2" t="s">
        <v>86</v>
      </c>
      <c r="V238" s="2">
        <v>0</v>
      </c>
      <c r="W238" s="2" t="s">
        <v>59</v>
      </c>
      <c r="Z238" s="2">
        <v>80</v>
      </c>
      <c r="AA238" s="2">
        <v>23</v>
      </c>
      <c r="AB238" s="2">
        <f t="shared" si="34"/>
        <v>3.4782608695652173</v>
      </c>
      <c r="AC238" s="2" t="s">
        <v>181</v>
      </c>
      <c r="AD238" s="2" t="s">
        <v>181</v>
      </c>
      <c r="AE238" s="2">
        <v>28</v>
      </c>
      <c r="AF238" s="2">
        <v>1.86170182545409</v>
      </c>
      <c r="AG238" s="2">
        <v>1.86170182545409</v>
      </c>
      <c r="AI238" s="2">
        <v>0.79411764705882304</v>
      </c>
      <c r="AJ238" s="5">
        <f t="shared" si="30"/>
        <v>0.79411764705882304</v>
      </c>
      <c r="AK238" s="5">
        <f t="shared" si="45"/>
        <v>0.24369755913229507</v>
      </c>
      <c r="AL238" s="6">
        <f t="shared" si="46"/>
        <v>0.54205615639799565</v>
      </c>
    </row>
    <row r="239" spans="1:38" x14ac:dyDescent="0.25">
      <c r="A239" s="2" t="s">
        <v>57</v>
      </c>
      <c r="B239" s="2">
        <v>2001</v>
      </c>
      <c r="C239" s="2" t="s">
        <v>65</v>
      </c>
      <c r="D239" s="2" t="s">
        <v>282</v>
      </c>
      <c r="E239" s="2" t="s">
        <v>63</v>
      </c>
      <c r="F239" s="2" t="s">
        <v>10</v>
      </c>
      <c r="G239" s="2" t="s">
        <v>207</v>
      </c>
      <c r="H239" s="2" t="s">
        <v>11</v>
      </c>
      <c r="I239" s="2" t="s">
        <v>40</v>
      </c>
      <c r="J239" s="2" t="s">
        <v>316</v>
      </c>
      <c r="K239" s="2" t="s">
        <v>193</v>
      </c>
      <c r="L239" s="2" t="s">
        <v>13</v>
      </c>
      <c r="M239" s="2" t="s">
        <v>285</v>
      </c>
      <c r="N239" s="2">
        <v>10</v>
      </c>
      <c r="O239" s="2" t="s">
        <v>23</v>
      </c>
      <c r="P239" s="2">
        <v>50</v>
      </c>
      <c r="S239" s="2" t="s">
        <v>22</v>
      </c>
      <c r="T239" s="2">
        <v>37</v>
      </c>
      <c r="U239" s="2" t="s">
        <v>86</v>
      </c>
      <c r="V239" s="2">
        <v>0</v>
      </c>
      <c r="W239" s="2" t="s">
        <v>59</v>
      </c>
      <c r="Z239" s="2">
        <v>80</v>
      </c>
      <c r="AA239" s="2">
        <v>23</v>
      </c>
      <c r="AB239" s="2">
        <f t="shared" si="34"/>
        <v>3.4782608695652173</v>
      </c>
      <c r="AC239" s="2" t="s">
        <v>181</v>
      </c>
      <c r="AD239" s="2" t="s">
        <v>181</v>
      </c>
      <c r="AE239" s="2">
        <v>28</v>
      </c>
      <c r="AF239" s="2">
        <v>3.9893624072737799</v>
      </c>
      <c r="AG239" s="2">
        <v>3.9893624072737799</v>
      </c>
      <c r="AI239" s="2">
        <v>0.68907558216768106</v>
      </c>
      <c r="AJ239" s="5">
        <f t="shared" si="30"/>
        <v>0.68907558216768106</v>
      </c>
      <c r="AK239" s="5">
        <f t="shared" si="45"/>
        <v>0.13865549424115309</v>
      </c>
      <c r="AL239" s="6">
        <f t="shared" si="46"/>
        <v>0.30841123127959841</v>
      </c>
    </row>
    <row r="240" spans="1:38" x14ac:dyDescent="0.25">
      <c r="A240" s="2" t="s">
        <v>57</v>
      </c>
      <c r="B240" s="2">
        <v>2001</v>
      </c>
      <c r="C240" s="2" t="s">
        <v>65</v>
      </c>
      <c r="D240" s="2" t="s">
        <v>282</v>
      </c>
      <c r="E240" s="2" t="s">
        <v>63</v>
      </c>
      <c r="F240" s="2" t="s">
        <v>10</v>
      </c>
      <c r="G240" s="2" t="s">
        <v>207</v>
      </c>
      <c r="H240" s="2" t="s">
        <v>11</v>
      </c>
      <c r="I240" s="2" t="s">
        <v>40</v>
      </c>
      <c r="J240" s="2" t="s">
        <v>316</v>
      </c>
      <c r="K240" s="2" t="s">
        <v>193</v>
      </c>
      <c r="L240" s="2" t="s">
        <v>13</v>
      </c>
      <c r="M240" s="2" t="s">
        <v>285</v>
      </c>
      <c r="N240" s="2">
        <v>10</v>
      </c>
      <c r="O240" s="2" t="s">
        <v>23</v>
      </c>
      <c r="P240" s="2">
        <v>50</v>
      </c>
      <c r="S240" s="2" t="s">
        <v>22</v>
      </c>
      <c r="T240" s="2">
        <v>37</v>
      </c>
      <c r="U240" s="2" t="s">
        <v>86</v>
      </c>
      <c r="V240" s="2">
        <v>0</v>
      </c>
      <c r="W240" s="2" t="s">
        <v>59</v>
      </c>
      <c r="Z240" s="2">
        <v>80</v>
      </c>
      <c r="AA240" s="2">
        <v>23</v>
      </c>
      <c r="AB240" s="2">
        <f t="shared" si="34"/>
        <v>3.4782608695652173</v>
      </c>
      <c r="AC240" s="2" t="s">
        <v>181</v>
      </c>
      <c r="AD240" s="2" t="s">
        <v>181</v>
      </c>
      <c r="AE240" s="2">
        <v>28</v>
      </c>
      <c r="AF240" s="2">
        <v>7.9787248145475704</v>
      </c>
      <c r="AG240" s="2">
        <v>7.9787248145475704</v>
      </c>
      <c r="AI240" s="2">
        <v>0.714285682229434</v>
      </c>
      <c r="AJ240" s="5">
        <f t="shared" si="30"/>
        <v>0.714285682229434</v>
      </c>
      <c r="AK240" s="5">
        <f t="shared" si="45"/>
        <v>0.16386559430290604</v>
      </c>
      <c r="AL240" s="6">
        <f t="shared" si="46"/>
        <v>0.3644860232903967</v>
      </c>
    </row>
    <row r="241" spans="1:38" x14ac:dyDescent="0.25">
      <c r="A241" s="2" t="s">
        <v>57</v>
      </c>
      <c r="B241" s="2">
        <v>2001</v>
      </c>
      <c r="C241" s="2" t="s">
        <v>65</v>
      </c>
      <c r="D241" s="2" t="s">
        <v>282</v>
      </c>
      <c r="E241" s="2" t="s">
        <v>63</v>
      </c>
      <c r="F241" s="2" t="s">
        <v>10</v>
      </c>
      <c r="G241" s="2" t="s">
        <v>207</v>
      </c>
      <c r="H241" s="2" t="s">
        <v>11</v>
      </c>
      <c r="I241" s="2" t="s">
        <v>40</v>
      </c>
      <c r="J241" s="2" t="s">
        <v>316</v>
      </c>
      <c r="K241" s="2" t="s">
        <v>193</v>
      </c>
      <c r="L241" s="2" t="s">
        <v>13</v>
      </c>
      <c r="M241" s="2" t="s">
        <v>285</v>
      </c>
      <c r="N241" s="2">
        <v>10</v>
      </c>
      <c r="O241" s="2" t="s">
        <v>23</v>
      </c>
      <c r="P241" s="2">
        <v>50</v>
      </c>
      <c r="S241" s="2" t="s">
        <v>22</v>
      </c>
      <c r="T241" s="2">
        <v>37</v>
      </c>
      <c r="U241" s="2" t="s">
        <v>86</v>
      </c>
      <c r="V241" s="2">
        <v>0</v>
      </c>
      <c r="W241" s="2" t="s">
        <v>59</v>
      </c>
      <c r="Z241" s="2">
        <v>80</v>
      </c>
      <c r="AA241" s="2">
        <v>23</v>
      </c>
      <c r="AB241" s="2">
        <f t="shared" si="34"/>
        <v>3.4782608695652173</v>
      </c>
      <c r="AC241" s="2" t="s">
        <v>181</v>
      </c>
      <c r="AD241" s="2" t="s">
        <v>181</v>
      </c>
      <c r="AE241" s="2">
        <v>28</v>
      </c>
      <c r="AF241" s="2">
        <v>16.046099391515298</v>
      </c>
      <c r="AG241" s="2">
        <v>16.046099391515298</v>
      </c>
      <c r="AI241" s="2">
        <v>0.60504195269416305</v>
      </c>
      <c r="AJ241" s="5">
        <f t="shared" si="30"/>
        <v>0.60504195269416305</v>
      </c>
      <c r="AK241" s="5">
        <f t="shared" si="45"/>
        <v>5.4621864767635087E-2</v>
      </c>
      <c r="AL241" s="6">
        <f t="shared" si="46"/>
        <v>0.12149534109679833</v>
      </c>
    </row>
    <row r="242" spans="1:38" x14ac:dyDescent="0.25">
      <c r="A242" s="2" t="s">
        <v>57</v>
      </c>
      <c r="B242" s="2">
        <v>2001</v>
      </c>
      <c r="C242" s="2" t="s">
        <v>65</v>
      </c>
      <c r="D242" s="2" t="s">
        <v>282</v>
      </c>
      <c r="E242" s="2" t="s">
        <v>63</v>
      </c>
      <c r="F242" s="2" t="s">
        <v>10</v>
      </c>
      <c r="G242" s="2" t="s">
        <v>207</v>
      </c>
      <c r="H242" s="2" t="s">
        <v>11</v>
      </c>
      <c r="I242" s="2" t="s">
        <v>40</v>
      </c>
      <c r="J242" s="2" t="s">
        <v>316</v>
      </c>
      <c r="K242" s="2" t="s">
        <v>193</v>
      </c>
      <c r="L242" s="2" t="s">
        <v>13</v>
      </c>
      <c r="M242" s="2" t="s">
        <v>285</v>
      </c>
      <c r="N242" s="2">
        <v>10</v>
      </c>
      <c r="O242" s="2" t="s">
        <v>23</v>
      </c>
      <c r="P242" s="2">
        <v>50</v>
      </c>
      <c r="S242" s="2" t="s">
        <v>22</v>
      </c>
      <c r="T242" s="2">
        <v>37</v>
      </c>
      <c r="U242" s="2" t="s">
        <v>86</v>
      </c>
      <c r="V242" s="2">
        <v>0</v>
      </c>
      <c r="W242" s="2" t="s">
        <v>59</v>
      </c>
      <c r="Z242" s="2">
        <v>80</v>
      </c>
      <c r="AA242" s="2">
        <v>23</v>
      </c>
      <c r="AB242" s="2">
        <f t="shared" si="34"/>
        <v>3.4782608695652173</v>
      </c>
      <c r="AC242" s="2" t="s">
        <v>181</v>
      </c>
      <c r="AD242" s="2" t="s">
        <v>181</v>
      </c>
      <c r="AE242" s="2">
        <v>28</v>
      </c>
      <c r="AF242" s="2">
        <v>23.936169709090102</v>
      </c>
      <c r="AG242" s="2">
        <v>23.936169709090102</v>
      </c>
      <c r="AI242" s="2">
        <v>0.55042008792652797</v>
      </c>
      <c r="AJ242" s="5">
        <f t="shared" si="30"/>
        <v>0.55042008792652797</v>
      </c>
      <c r="AK242" s="5">
        <f t="shared" si="45"/>
        <v>0</v>
      </c>
      <c r="AL242" s="6">
        <f t="shared" si="46"/>
        <v>0</v>
      </c>
    </row>
    <row r="243" spans="1:38" x14ac:dyDescent="0.25">
      <c r="A243" s="2" t="s">
        <v>57</v>
      </c>
      <c r="B243" s="2">
        <v>2001</v>
      </c>
      <c r="C243" s="2" t="s">
        <v>66</v>
      </c>
      <c r="D243" s="2" t="s">
        <v>282</v>
      </c>
      <c r="E243" s="2" t="s">
        <v>63</v>
      </c>
      <c r="F243" s="2" t="s">
        <v>10</v>
      </c>
      <c r="G243" s="2" t="s">
        <v>207</v>
      </c>
      <c r="H243" s="2" t="s">
        <v>11</v>
      </c>
      <c r="I243" s="2" t="s">
        <v>40</v>
      </c>
      <c r="J243" s="2" t="s">
        <v>315</v>
      </c>
      <c r="K243" s="2" t="s">
        <v>137</v>
      </c>
      <c r="L243" s="2" t="s">
        <v>13</v>
      </c>
      <c r="M243" s="2" t="s">
        <v>285</v>
      </c>
      <c r="N243" s="2">
        <v>10</v>
      </c>
      <c r="O243" s="2" t="s">
        <v>23</v>
      </c>
      <c r="P243" s="2">
        <v>50</v>
      </c>
      <c r="S243" s="2" t="s">
        <v>22</v>
      </c>
      <c r="T243" s="2">
        <v>37</v>
      </c>
      <c r="U243" s="2" t="s">
        <v>86</v>
      </c>
      <c r="V243" s="2">
        <v>0</v>
      </c>
      <c r="W243" s="2" t="s">
        <v>59</v>
      </c>
      <c r="Z243" s="2">
        <v>80</v>
      </c>
      <c r="AA243" s="2">
        <v>23</v>
      </c>
      <c r="AB243" s="2">
        <f t="shared" si="34"/>
        <v>3.4782608695652173</v>
      </c>
      <c r="AC243" s="2" t="s">
        <v>181</v>
      </c>
      <c r="AD243" s="2" t="s">
        <v>181</v>
      </c>
      <c r="AE243" s="2">
        <v>29</v>
      </c>
      <c r="AF243" s="2">
        <v>0</v>
      </c>
      <c r="AG243" s="2">
        <v>0</v>
      </c>
      <c r="AI243" s="2">
        <v>1</v>
      </c>
      <c r="AJ243" s="5">
        <f t="shared" si="30"/>
        <v>1</v>
      </c>
      <c r="AK243" s="5">
        <f>AI243-$AI$249</f>
        <v>0.95599985345461014</v>
      </c>
      <c r="AL243" s="6">
        <f>AK243/$AK$243</f>
        <v>1</v>
      </c>
    </row>
    <row r="244" spans="1:38" x14ac:dyDescent="0.25">
      <c r="A244" s="2" t="s">
        <v>57</v>
      </c>
      <c r="B244" s="2">
        <v>2001</v>
      </c>
      <c r="C244" s="2" t="s">
        <v>66</v>
      </c>
      <c r="D244" s="2" t="s">
        <v>282</v>
      </c>
      <c r="E244" s="2" t="s">
        <v>63</v>
      </c>
      <c r="F244" s="2" t="s">
        <v>10</v>
      </c>
      <c r="G244" s="2" t="s">
        <v>207</v>
      </c>
      <c r="H244" s="2" t="s">
        <v>11</v>
      </c>
      <c r="I244" s="2" t="s">
        <v>40</v>
      </c>
      <c r="J244" s="2" t="s">
        <v>315</v>
      </c>
      <c r="K244" s="2" t="s">
        <v>137</v>
      </c>
      <c r="L244" s="2" t="s">
        <v>13</v>
      </c>
      <c r="M244" s="2" t="s">
        <v>285</v>
      </c>
      <c r="N244" s="2">
        <v>10</v>
      </c>
      <c r="O244" s="2" t="s">
        <v>23</v>
      </c>
      <c r="P244" s="2">
        <v>50</v>
      </c>
      <c r="S244" s="2" t="s">
        <v>22</v>
      </c>
      <c r="T244" s="2">
        <v>37</v>
      </c>
      <c r="U244" s="2" t="s">
        <v>86</v>
      </c>
      <c r="V244" s="2">
        <v>0</v>
      </c>
      <c r="W244" s="2" t="s">
        <v>59</v>
      </c>
      <c r="Z244" s="2">
        <v>80</v>
      </c>
      <c r="AA244" s="2">
        <v>23</v>
      </c>
      <c r="AB244" s="2">
        <f t="shared" si="34"/>
        <v>3.4782608695652173</v>
      </c>
      <c r="AC244" s="2" t="s">
        <v>181</v>
      </c>
      <c r="AD244" s="2" t="s">
        <v>181</v>
      </c>
      <c r="AE244" s="2">
        <v>29</v>
      </c>
      <c r="AF244" s="2">
        <v>0.98214149475097601</v>
      </c>
      <c r="AG244" s="2">
        <v>0.98214149475097601</v>
      </c>
      <c r="AI244" s="2">
        <v>0.50000005340575404</v>
      </c>
      <c r="AJ244" s="5">
        <f t="shared" si="30"/>
        <v>0.50000005340575404</v>
      </c>
      <c r="AK244" s="5">
        <f t="shared" ref="AK244:AK249" si="47">AI244-$AI$249</f>
        <v>0.45599990686036412</v>
      </c>
      <c r="AL244" s="6">
        <f t="shared" ref="AL244:AL249" si="48">AK244/$AK$243</f>
        <v>0.47698742338982431</v>
      </c>
    </row>
    <row r="245" spans="1:38" x14ac:dyDescent="0.25">
      <c r="A245" s="2" t="s">
        <v>57</v>
      </c>
      <c r="B245" s="2">
        <v>2001</v>
      </c>
      <c r="C245" s="2" t="s">
        <v>66</v>
      </c>
      <c r="D245" s="2" t="s">
        <v>282</v>
      </c>
      <c r="E245" s="2" t="s">
        <v>63</v>
      </c>
      <c r="F245" s="2" t="s">
        <v>10</v>
      </c>
      <c r="G245" s="2" t="s">
        <v>207</v>
      </c>
      <c r="H245" s="2" t="s">
        <v>11</v>
      </c>
      <c r="I245" s="2" t="s">
        <v>40</v>
      </c>
      <c r="J245" s="2" t="s">
        <v>315</v>
      </c>
      <c r="K245" s="2" t="s">
        <v>137</v>
      </c>
      <c r="L245" s="2" t="s">
        <v>13</v>
      </c>
      <c r="M245" s="2" t="s">
        <v>285</v>
      </c>
      <c r="N245" s="2">
        <v>10</v>
      </c>
      <c r="O245" s="2" t="s">
        <v>23</v>
      </c>
      <c r="P245" s="2">
        <v>50</v>
      </c>
      <c r="S245" s="2" t="s">
        <v>22</v>
      </c>
      <c r="T245" s="2">
        <v>37</v>
      </c>
      <c r="U245" s="2" t="s">
        <v>86</v>
      </c>
      <c r="V245" s="2">
        <v>0</v>
      </c>
      <c r="W245" s="2" t="s">
        <v>59</v>
      </c>
      <c r="Z245" s="2">
        <v>80</v>
      </c>
      <c r="AA245" s="2">
        <v>23</v>
      </c>
      <c r="AB245" s="2">
        <f t="shared" si="34"/>
        <v>3.4782608695652173</v>
      </c>
      <c r="AC245" s="2" t="s">
        <v>181</v>
      </c>
      <c r="AD245" s="2" t="s">
        <v>181</v>
      </c>
      <c r="AE245" s="2">
        <v>29</v>
      </c>
      <c r="AF245" s="2">
        <v>1.875</v>
      </c>
      <c r="AG245" s="2">
        <v>1.875</v>
      </c>
      <c r="AI245" s="2">
        <v>0.41200008074950001</v>
      </c>
      <c r="AJ245" s="5">
        <f t="shared" si="30"/>
        <v>0.41200008074950001</v>
      </c>
      <c r="AK245" s="5">
        <f t="shared" si="47"/>
        <v>0.36799993420411009</v>
      </c>
      <c r="AL245" s="6">
        <f t="shared" si="48"/>
        <v>0.38493722867665936</v>
      </c>
    </row>
    <row r="246" spans="1:38" x14ac:dyDescent="0.25">
      <c r="A246" s="2" t="s">
        <v>57</v>
      </c>
      <c r="B246" s="2">
        <v>2001</v>
      </c>
      <c r="C246" s="2" t="s">
        <v>66</v>
      </c>
      <c r="D246" s="2" t="s">
        <v>282</v>
      </c>
      <c r="E246" s="2" t="s">
        <v>63</v>
      </c>
      <c r="F246" s="2" t="s">
        <v>10</v>
      </c>
      <c r="G246" s="2" t="s">
        <v>207</v>
      </c>
      <c r="H246" s="2" t="s">
        <v>11</v>
      </c>
      <c r="I246" s="2" t="s">
        <v>40</v>
      </c>
      <c r="J246" s="2" t="s">
        <v>315</v>
      </c>
      <c r="K246" s="2" t="s">
        <v>137</v>
      </c>
      <c r="L246" s="2" t="s">
        <v>13</v>
      </c>
      <c r="M246" s="2" t="s">
        <v>285</v>
      </c>
      <c r="N246" s="2">
        <v>10</v>
      </c>
      <c r="O246" s="2" t="s">
        <v>23</v>
      </c>
      <c r="P246" s="2">
        <v>50</v>
      </c>
      <c r="S246" s="2" t="s">
        <v>22</v>
      </c>
      <c r="T246" s="2">
        <v>37</v>
      </c>
      <c r="U246" s="2" t="s">
        <v>86</v>
      </c>
      <c r="V246" s="2">
        <v>0</v>
      </c>
      <c r="W246" s="2" t="s">
        <v>59</v>
      </c>
      <c r="Z246" s="2">
        <v>80</v>
      </c>
      <c r="AA246" s="2">
        <v>23</v>
      </c>
      <c r="AB246" s="2">
        <f t="shared" si="34"/>
        <v>3.4782608695652173</v>
      </c>
      <c r="AC246" s="2" t="s">
        <v>181</v>
      </c>
      <c r="AD246" s="2" t="s">
        <v>181</v>
      </c>
      <c r="AE246" s="2">
        <v>29</v>
      </c>
      <c r="AF246" s="2">
        <v>4.1071414947509703</v>
      </c>
      <c r="AG246" s="2">
        <v>4.1071414947509703</v>
      </c>
      <c r="AI246" s="2">
        <v>0.36000007263182499</v>
      </c>
      <c r="AJ246" s="5">
        <f t="shared" si="30"/>
        <v>0.36000007263182499</v>
      </c>
      <c r="AK246" s="5">
        <f t="shared" si="47"/>
        <v>0.31599992608643507</v>
      </c>
      <c r="AL246" s="6">
        <f t="shared" si="48"/>
        <v>0.33054390640807607</v>
      </c>
    </row>
    <row r="247" spans="1:38" x14ac:dyDescent="0.25">
      <c r="A247" s="2" t="s">
        <v>57</v>
      </c>
      <c r="B247" s="2">
        <v>2001</v>
      </c>
      <c r="C247" s="2" t="s">
        <v>66</v>
      </c>
      <c r="D247" s="2" t="s">
        <v>282</v>
      </c>
      <c r="E247" s="2" t="s">
        <v>63</v>
      </c>
      <c r="F247" s="2" t="s">
        <v>10</v>
      </c>
      <c r="G247" s="2" t="s">
        <v>207</v>
      </c>
      <c r="H247" s="2" t="s">
        <v>11</v>
      </c>
      <c r="I247" s="2" t="s">
        <v>40</v>
      </c>
      <c r="J247" s="2" t="s">
        <v>315</v>
      </c>
      <c r="K247" s="2" t="s">
        <v>137</v>
      </c>
      <c r="L247" s="2" t="s">
        <v>13</v>
      </c>
      <c r="M247" s="2" t="s">
        <v>285</v>
      </c>
      <c r="N247" s="2">
        <v>10</v>
      </c>
      <c r="O247" s="2" t="s">
        <v>23</v>
      </c>
      <c r="P247" s="2">
        <v>50</v>
      </c>
      <c r="S247" s="2" t="s">
        <v>22</v>
      </c>
      <c r="T247" s="2">
        <v>37</v>
      </c>
      <c r="U247" s="2" t="s">
        <v>86</v>
      </c>
      <c r="V247" s="2">
        <v>0</v>
      </c>
      <c r="W247" s="2" t="s">
        <v>59</v>
      </c>
      <c r="Z247" s="2">
        <v>80</v>
      </c>
      <c r="AA247" s="2">
        <v>23</v>
      </c>
      <c r="AB247" s="2">
        <f t="shared" si="34"/>
        <v>3.4782608695652173</v>
      </c>
      <c r="AC247" s="2" t="s">
        <v>181</v>
      </c>
      <c r="AD247" s="2" t="s">
        <v>181</v>
      </c>
      <c r="AE247" s="2">
        <v>29</v>
      </c>
      <c r="AF247" s="2">
        <v>7.9464244842529297</v>
      </c>
      <c r="AG247" s="2">
        <v>7.9464244842529297</v>
      </c>
      <c r="AI247" s="2">
        <v>0.172000067932119</v>
      </c>
      <c r="AJ247" s="5">
        <f t="shared" ref="AJ247:AJ249" si="49">AI247</f>
        <v>0.172000067932119</v>
      </c>
      <c r="AK247" s="5">
        <f t="shared" si="47"/>
        <v>0.12799992138672911</v>
      </c>
      <c r="AL247" s="6">
        <f t="shared" si="48"/>
        <v>0.13389115168186205</v>
      </c>
    </row>
    <row r="248" spans="1:38" x14ac:dyDescent="0.25">
      <c r="A248" s="2" t="s">
        <v>57</v>
      </c>
      <c r="B248" s="2">
        <v>2001</v>
      </c>
      <c r="C248" s="2" t="s">
        <v>66</v>
      </c>
      <c r="D248" s="2" t="s">
        <v>282</v>
      </c>
      <c r="E248" s="2" t="s">
        <v>63</v>
      </c>
      <c r="F248" s="2" t="s">
        <v>10</v>
      </c>
      <c r="G248" s="2" t="s">
        <v>207</v>
      </c>
      <c r="H248" s="2" t="s">
        <v>11</v>
      </c>
      <c r="I248" s="2" t="s">
        <v>40</v>
      </c>
      <c r="J248" s="2" t="s">
        <v>315</v>
      </c>
      <c r="K248" s="2" t="s">
        <v>137</v>
      </c>
      <c r="L248" s="2" t="s">
        <v>13</v>
      </c>
      <c r="M248" s="2" t="s">
        <v>285</v>
      </c>
      <c r="N248" s="2">
        <v>10</v>
      </c>
      <c r="O248" s="2" t="s">
        <v>23</v>
      </c>
      <c r="P248" s="2">
        <v>50</v>
      </c>
      <c r="S248" s="2" t="s">
        <v>22</v>
      </c>
      <c r="T248" s="2">
        <v>37</v>
      </c>
      <c r="U248" s="2" t="s">
        <v>86</v>
      </c>
      <c r="V248" s="2">
        <v>0</v>
      </c>
      <c r="W248" s="2" t="s">
        <v>59</v>
      </c>
      <c r="Z248" s="2">
        <v>80</v>
      </c>
      <c r="AA248" s="2">
        <v>23</v>
      </c>
      <c r="AB248" s="2">
        <f t="shared" si="34"/>
        <v>3.4782608695652173</v>
      </c>
      <c r="AC248" s="2" t="s">
        <v>181</v>
      </c>
      <c r="AD248" s="2" t="s">
        <v>181</v>
      </c>
      <c r="AE248" s="2">
        <v>29</v>
      </c>
      <c r="AF248" s="2">
        <v>16.071429252624501</v>
      </c>
      <c r="AG248" s="2">
        <v>16.071429252624501</v>
      </c>
      <c r="AI248" s="2">
        <v>7.6000020080563502E-2</v>
      </c>
      <c r="AJ248" s="5">
        <f t="shared" si="49"/>
        <v>7.6000020080563502E-2</v>
      </c>
      <c r="AK248" s="5">
        <f t="shared" si="47"/>
        <v>3.1999873535173605E-2</v>
      </c>
      <c r="AL248" s="6">
        <f t="shared" si="48"/>
        <v>3.347267619292886E-2</v>
      </c>
    </row>
    <row r="249" spans="1:38" x14ac:dyDescent="0.25">
      <c r="A249" s="2" t="s">
        <v>57</v>
      </c>
      <c r="B249" s="2">
        <v>2001</v>
      </c>
      <c r="C249" s="2" t="s">
        <v>66</v>
      </c>
      <c r="D249" s="2" t="s">
        <v>282</v>
      </c>
      <c r="E249" s="2" t="s">
        <v>63</v>
      </c>
      <c r="F249" s="2" t="s">
        <v>10</v>
      </c>
      <c r="G249" s="2" t="s">
        <v>207</v>
      </c>
      <c r="H249" s="2" t="s">
        <v>11</v>
      </c>
      <c r="I249" s="2" t="s">
        <v>40</v>
      </c>
      <c r="J249" s="2" t="s">
        <v>315</v>
      </c>
      <c r="K249" s="2" t="s">
        <v>137</v>
      </c>
      <c r="L249" s="2" t="s">
        <v>13</v>
      </c>
      <c r="M249" s="2" t="s">
        <v>285</v>
      </c>
      <c r="N249" s="2">
        <v>10</v>
      </c>
      <c r="O249" s="2" t="s">
        <v>23</v>
      </c>
      <c r="P249" s="2">
        <v>50</v>
      </c>
      <c r="S249" s="2" t="s">
        <v>22</v>
      </c>
      <c r="T249" s="2">
        <v>37</v>
      </c>
      <c r="U249" s="2" t="s">
        <v>86</v>
      </c>
      <c r="V249" s="2">
        <v>0</v>
      </c>
      <c r="W249" s="2" t="s">
        <v>59</v>
      </c>
      <c r="Z249" s="2">
        <v>80</v>
      </c>
      <c r="AA249" s="2">
        <v>23</v>
      </c>
      <c r="AB249" s="2">
        <f t="shared" si="34"/>
        <v>3.4782608695652173</v>
      </c>
      <c r="AC249" s="2" t="s">
        <v>181</v>
      </c>
      <c r="AD249" s="2" t="s">
        <v>181</v>
      </c>
      <c r="AE249" s="2">
        <v>29</v>
      </c>
      <c r="AF249" s="2">
        <v>24.017853736877399</v>
      </c>
      <c r="AG249" s="2">
        <v>24.017853736877399</v>
      </c>
      <c r="AI249" s="2">
        <v>4.4000146545389897E-2</v>
      </c>
      <c r="AJ249" s="5">
        <f t="shared" si="49"/>
        <v>4.4000146545389897E-2</v>
      </c>
      <c r="AK249" s="5">
        <f t="shared" si="47"/>
        <v>0</v>
      </c>
      <c r="AL249" s="6">
        <f t="shared" si="48"/>
        <v>0</v>
      </c>
    </row>
    <row r="250" spans="1:38" x14ac:dyDescent="0.25">
      <c r="A250" s="2" t="s">
        <v>208</v>
      </c>
      <c r="B250" s="2">
        <v>2006</v>
      </c>
      <c r="C250" s="2" t="s">
        <v>67</v>
      </c>
      <c r="D250" s="2" t="s">
        <v>282</v>
      </c>
      <c r="E250" s="2" t="s">
        <v>9</v>
      </c>
      <c r="F250" s="2" t="s">
        <v>10</v>
      </c>
      <c r="G250" s="2" t="s">
        <v>206</v>
      </c>
      <c r="H250" s="2" t="s">
        <v>69</v>
      </c>
      <c r="I250" s="2" t="s">
        <v>40</v>
      </c>
      <c r="J250" s="2" t="s">
        <v>12</v>
      </c>
      <c r="L250" s="2" t="s">
        <v>13</v>
      </c>
      <c r="M250" s="2" t="s">
        <v>287</v>
      </c>
      <c r="N250" s="2">
        <v>15</v>
      </c>
      <c r="O250" s="2" t="s">
        <v>14</v>
      </c>
      <c r="S250" s="2" t="s">
        <v>21</v>
      </c>
      <c r="T250" s="2">
        <v>37</v>
      </c>
      <c r="U250" s="2" t="s">
        <v>86</v>
      </c>
      <c r="V250" s="2">
        <v>0</v>
      </c>
      <c r="W250" s="2" t="s">
        <v>68</v>
      </c>
      <c r="Z250" s="2">
        <v>2</v>
      </c>
      <c r="AA250" s="2">
        <v>0.93</v>
      </c>
      <c r="AB250" s="2">
        <f t="shared" si="34"/>
        <v>2.150537634408602</v>
      </c>
      <c r="AC250" s="2" t="s">
        <v>181</v>
      </c>
      <c r="AD250" s="2" t="s">
        <v>181</v>
      </c>
      <c r="AE250" s="2">
        <v>30</v>
      </c>
      <c r="AF250" s="2">
        <v>0</v>
      </c>
      <c r="AG250" s="2">
        <v>0</v>
      </c>
      <c r="AH250" s="2">
        <v>9.4897961328546891</v>
      </c>
      <c r="AI250" s="2">
        <v>9.4897961328546891</v>
      </c>
      <c r="AJ250" s="5">
        <f>AI250/$AI$250</f>
        <v>1</v>
      </c>
      <c r="AK250" s="5">
        <f>AI250-$AI$255</f>
        <v>9.2984690258077105</v>
      </c>
      <c r="AL250" s="6">
        <f>AK250/$AK$250</f>
        <v>1</v>
      </c>
    </row>
    <row r="251" spans="1:38" x14ac:dyDescent="0.25">
      <c r="A251" s="2" t="s">
        <v>208</v>
      </c>
      <c r="B251" s="2">
        <v>2006</v>
      </c>
      <c r="C251" s="2" t="s">
        <v>67</v>
      </c>
      <c r="D251" s="2" t="s">
        <v>282</v>
      </c>
      <c r="E251" s="2" t="s">
        <v>9</v>
      </c>
      <c r="F251" s="2" t="s">
        <v>10</v>
      </c>
      <c r="G251" s="2" t="s">
        <v>206</v>
      </c>
      <c r="H251" s="2" t="s">
        <v>69</v>
      </c>
      <c r="I251" s="2" t="s">
        <v>40</v>
      </c>
      <c r="J251" s="2" t="s">
        <v>12</v>
      </c>
      <c r="L251" s="2" t="s">
        <v>13</v>
      </c>
      <c r="M251" s="2" t="s">
        <v>287</v>
      </c>
      <c r="N251" s="2">
        <v>15</v>
      </c>
      <c r="O251" s="2" t="s">
        <v>14</v>
      </c>
      <c r="S251" s="2" t="s">
        <v>21</v>
      </c>
      <c r="T251" s="2">
        <v>37</v>
      </c>
      <c r="U251" s="2" t="s">
        <v>86</v>
      </c>
      <c r="V251" s="2">
        <v>0</v>
      </c>
      <c r="W251" s="2" t="s">
        <v>68</v>
      </c>
      <c r="Z251" s="2">
        <v>2</v>
      </c>
      <c r="AA251" s="2">
        <v>0.93</v>
      </c>
      <c r="AB251" s="2">
        <f t="shared" si="34"/>
        <v>2.150537634408602</v>
      </c>
      <c r="AC251" s="2" t="s">
        <v>181</v>
      </c>
      <c r="AD251" s="2" t="s">
        <v>181</v>
      </c>
      <c r="AE251" s="2">
        <v>30</v>
      </c>
      <c r="AF251" s="2">
        <v>0.49429064930002398</v>
      </c>
      <c r="AG251" s="2">
        <v>0.49429064930002398</v>
      </c>
      <c r="AH251" s="2">
        <v>3.9030610725612598</v>
      </c>
      <c r="AI251" s="2">
        <v>3.9030610725612598</v>
      </c>
      <c r="AJ251" s="5">
        <f t="shared" ref="AJ251:AJ255" si="50">AI251/$AI$250</f>
        <v>0.41129029727503258</v>
      </c>
      <c r="AK251" s="5">
        <f t="shared" ref="AK251:AK255" si="51">AI251-$AI$255</f>
        <v>3.7117339655142807</v>
      </c>
      <c r="AL251" s="6">
        <f t="shared" ref="AL251:AL255" si="52">AK251/$AK$250</f>
        <v>0.39917689193913958</v>
      </c>
    </row>
    <row r="252" spans="1:38" x14ac:dyDescent="0.25">
      <c r="A252" s="2" t="s">
        <v>208</v>
      </c>
      <c r="B252" s="2">
        <v>2006</v>
      </c>
      <c r="C252" s="2" t="s">
        <v>67</v>
      </c>
      <c r="D252" s="2" t="s">
        <v>282</v>
      </c>
      <c r="E252" s="2" t="s">
        <v>9</v>
      </c>
      <c r="F252" s="2" t="s">
        <v>10</v>
      </c>
      <c r="G252" s="2" t="s">
        <v>206</v>
      </c>
      <c r="H252" s="2" t="s">
        <v>69</v>
      </c>
      <c r="I252" s="2" t="s">
        <v>40</v>
      </c>
      <c r="J252" s="2" t="s">
        <v>12</v>
      </c>
      <c r="L252" s="2" t="s">
        <v>13</v>
      </c>
      <c r="M252" s="2" t="s">
        <v>287</v>
      </c>
      <c r="N252" s="2">
        <v>15</v>
      </c>
      <c r="O252" s="2" t="s">
        <v>14</v>
      </c>
      <c r="S252" s="2" t="s">
        <v>21</v>
      </c>
      <c r="T252" s="2">
        <v>37</v>
      </c>
      <c r="U252" s="2" t="s">
        <v>86</v>
      </c>
      <c r="V252" s="2">
        <v>0</v>
      </c>
      <c r="W252" s="2" t="s">
        <v>68</v>
      </c>
      <c r="Z252" s="2">
        <v>2</v>
      </c>
      <c r="AA252" s="2">
        <v>0.93</v>
      </c>
      <c r="AB252" s="2">
        <f t="shared" si="34"/>
        <v>2.150537634408602</v>
      </c>
      <c r="AC252" s="2" t="s">
        <v>181</v>
      </c>
      <c r="AD252" s="2" t="s">
        <v>181</v>
      </c>
      <c r="AE252" s="2">
        <v>30</v>
      </c>
      <c r="AF252" s="2">
        <v>0.98368628926928803</v>
      </c>
      <c r="AG252" s="2">
        <v>0.98368628926928803</v>
      </c>
      <c r="AH252" s="2">
        <v>3.2525520615654702</v>
      </c>
      <c r="AI252" s="2">
        <v>3.2525520615654702</v>
      </c>
      <c r="AJ252" s="5">
        <f t="shared" si="50"/>
        <v>0.34274203745060305</v>
      </c>
      <c r="AK252" s="5">
        <f t="shared" si="51"/>
        <v>3.0612249545184911</v>
      </c>
      <c r="AL252" s="6">
        <f t="shared" si="52"/>
        <v>0.32921816978925494</v>
      </c>
    </row>
    <row r="253" spans="1:38" x14ac:dyDescent="0.25">
      <c r="A253" s="2" t="s">
        <v>208</v>
      </c>
      <c r="B253" s="2">
        <v>2006</v>
      </c>
      <c r="C253" s="2" t="s">
        <v>67</v>
      </c>
      <c r="D253" s="2" t="s">
        <v>282</v>
      </c>
      <c r="E253" s="2" t="s">
        <v>9</v>
      </c>
      <c r="F253" s="2" t="s">
        <v>10</v>
      </c>
      <c r="G253" s="2" t="s">
        <v>206</v>
      </c>
      <c r="H253" s="2" t="s">
        <v>69</v>
      </c>
      <c r="I253" s="2" t="s">
        <v>40</v>
      </c>
      <c r="J253" s="2" t="s">
        <v>12</v>
      </c>
      <c r="L253" s="2" t="s">
        <v>13</v>
      </c>
      <c r="M253" s="2" t="s">
        <v>287</v>
      </c>
      <c r="N253" s="2">
        <v>15</v>
      </c>
      <c r="O253" s="2" t="s">
        <v>14</v>
      </c>
      <c r="S253" s="2" t="s">
        <v>21</v>
      </c>
      <c r="T253" s="2">
        <v>37</v>
      </c>
      <c r="U253" s="2" t="s">
        <v>86</v>
      </c>
      <c r="V253" s="2">
        <v>0</v>
      </c>
      <c r="W253" s="2" t="s">
        <v>68</v>
      </c>
      <c r="Z253" s="2">
        <v>2</v>
      </c>
      <c r="AA253" s="2">
        <v>0.93</v>
      </c>
      <c r="AB253" s="2">
        <f t="shared" si="34"/>
        <v>2.150537634408602</v>
      </c>
      <c r="AC253" s="2" t="s">
        <v>181</v>
      </c>
      <c r="AD253" s="2" t="s">
        <v>181</v>
      </c>
      <c r="AE253" s="2">
        <v>30</v>
      </c>
      <c r="AF253" s="2">
        <v>1.9869492554433099</v>
      </c>
      <c r="AG253" s="2">
        <v>1.9869492554433099</v>
      </c>
      <c r="AH253" s="2">
        <v>0.65051076264242202</v>
      </c>
      <c r="AI253" s="2">
        <v>0.65051076264242202</v>
      </c>
      <c r="AJ253" s="5">
        <f t="shared" si="50"/>
        <v>6.8548444406543591E-2</v>
      </c>
      <c r="AK253" s="5">
        <f t="shared" si="51"/>
        <v>0.45918365559544305</v>
      </c>
      <c r="AL253" s="6">
        <f t="shared" si="52"/>
        <v>4.9382716049382776E-2</v>
      </c>
    </row>
    <row r="254" spans="1:38" x14ac:dyDescent="0.25">
      <c r="A254" s="2" t="s">
        <v>208</v>
      </c>
      <c r="B254" s="2">
        <v>2006</v>
      </c>
      <c r="C254" s="2" t="s">
        <v>67</v>
      </c>
      <c r="D254" s="2" t="s">
        <v>282</v>
      </c>
      <c r="E254" s="2" t="s">
        <v>9</v>
      </c>
      <c r="F254" s="2" t="s">
        <v>10</v>
      </c>
      <c r="G254" s="2" t="s">
        <v>206</v>
      </c>
      <c r="H254" s="2" t="s">
        <v>69</v>
      </c>
      <c r="I254" s="2" t="s">
        <v>40</v>
      </c>
      <c r="J254" s="2" t="s">
        <v>12</v>
      </c>
      <c r="L254" s="2" t="s">
        <v>13</v>
      </c>
      <c r="M254" s="2" t="s">
        <v>287</v>
      </c>
      <c r="N254" s="2">
        <v>15</v>
      </c>
      <c r="O254" s="2" t="s">
        <v>14</v>
      </c>
      <c r="S254" s="2" t="s">
        <v>21</v>
      </c>
      <c r="T254" s="2">
        <v>37</v>
      </c>
      <c r="U254" s="2" t="s">
        <v>86</v>
      </c>
      <c r="V254" s="2">
        <v>0</v>
      </c>
      <c r="W254" s="2" t="s">
        <v>68</v>
      </c>
      <c r="Z254" s="2">
        <v>2</v>
      </c>
      <c r="AA254" s="2">
        <v>0.93</v>
      </c>
      <c r="AB254" s="2">
        <f t="shared" si="34"/>
        <v>2.150537634408602</v>
      </c>
      <c r="AC254" s="2" t="s">
        <v>181</v>
      </c>
      <c r="AD254" s="2" t="s">
        <v>181</v>
      </c>
      <c r="AE254" s="2">
        <v>30</v>
      </c>
      <c r="AF254" s="2">
        <v>6</v>
      </c>
      <c r="AG254" s="2">
        <v>6</v>
      </c>
      <c r="AH254" s="2">
        <v>0.459183655595442</v>
      </c>
      <c r="AI254" s="2">
        <v>0.459183655595442</v>
      </c>
      <c r="AJ254" s="5">
        <f t="shared" si="50"/>
        <v>4.8387093797062623E-2</v>
      </c>
      <c r="AK254" s="5">
        <f t="shared" si="51"/>
        <v>0.26785654854846297</v>
      </c>
      <c r="AL254" s="6">
        <f t="shared" si="52"/>
        <v>2.880652156876929E-2</v>
      </c>
    </row>
    <row r="255" spans="1:38" x14ac:dyDescent="0.25">
      <c r="A255" s="2" t="s">
        <v>208</v>
      </c>
      <c r="B255" s="2">
        <v>2006</v>
      </c>
      <c r="C255" s="2" t="s">
        <v>67</v>
      </c>
      <c r="D255" s="2" t="s">
        <v>282</v>
      </c>
      <c r="E255" s="2" t="s">
        <v>9</v>
      </c>
      <c r="F255" s="2" t="s">
        <v>10</v>
      </c>
      <c r="G255" s="2" t="s">
        <v>206</v>
      </c>
      <c r="H255" s="2" t="s">
        <v>69</v>
      </c>
      <c r="I255" s="2" t="s">
        <v>40</v>
      </c>
      <c r="J255" s="2" t="s">
        <v>12</v>
      </c>
      <c r="L255" s="2" t="s">
        <v>13</v>
      </c>
      <c r="M255" s="2" t="s">
        <v>287</v>
      </c>
      <c r="N255" s="2">
        <v>15</v>
      </c>
      <c r="O255" s="2" t="s">
        <v>14</v>
      </c>
      <c r="S255" s="2" t="s">
        <v>21</v>
      </c>
      <c r="T255" s="2">
        <v>37</v>
      </c>
      <c r="U255" s="2" t="s">
        <v>86</v>
      </c>
      <c r="V255" s="2">
        <v>0</v>
      </c>
      <c r="W255" s="2" t="s">
        <v>68</v>
      </c>
      <c r="Z255" s="2">
        <v>2</v>
      </c>
      <c r="AA255" s="2">
        <v>0.93</v>
      </c>
      <c r="AB255" s="2">
        <f t="shared" si="34"/>
        <v>2.150537634408602</v>
      </c>
      <c r="AC255" s="2" t="s">
        <v>181</v>
      </c>
      <c r="AD255" s="2" t="s">
        <v>181</v>
      </c>
      <c r="AE255" s="2">
        <v>30</v>
      </c>
      <c r="AF255" s="2">
        <v>24</v>
      </c>
      <c r="AG255" s="2">
        <v>24</v>
      </c>
      <c r="AH255" s="2">
        <v>0.191327107046979</v>
      </c>
      <c r="AI255" s="2">
        <v>0.191327107046979</v>
      </c>
      <c r="AJ255" s="5">
        <f t="shared" si="50"/>
        <v>2.016135060948086E-2</v>
      </c>
      <c r="AK255" s="5">
        <f t="shared" si="51"/>
        <v>0</v>
      </c>
      <c r="AL255" s="6">
        <f t="shared" si="52"/>
        <v>0</v>
      </c>
    </row>
    <row r="256" spans="1:38" x14ac:dyDescent="0.25">
      <c r="A256" s="2" t="s">
        <v>208</v>
      </c>
      <c r="B256" s="2">
        <v>2006</v>
      </c>
      <c r="C256" s="2" t="s">
        <v>67</v>
      </c>
      <c r="D256" s="2" t="s">
        <v>282</v>
      </c>
      <c r="E256" s="2" t="s">
        <v>9</v>
      </c>
      <c r="F256" s="2" t="s">
        <v>10</v>
      </c>
      <c r="G256" s="2" t="s">
        <v>206</v>
      </c>
      <c r="H256" s="2" t="s">
        <v>69</v>
      </c>
      <c r="I256" s="2" t="s">
        <v>40</v>
      </c>
      <c r="J256" s="2" t="s">
        <v>12</v>
      </c>
      <c r="L256" s="2" t="s">
        <v>13</v>
      </c>
      <c r="M256" s="2" t="s">
        <v>287</v>
      </c>
      <c r="N256" s="2">
        <v>15</v>
      </c>
      <c r="O256" s="2" t="s">
        <v>14</v>
      </c>
      <c r="S256" s="2" t="s">
        <v>21</v>
      </c>
      <c r="T256" s="2">
        <v>37</v>
      </c>
      <c r="U256" s="2" t="s">
        <v>70</v>
      </c>
      <c r="V256" s="2">
        <v>6</v>
      </c>
      <c r="W256" s="2" t="s">
        <v>277</v>
      </c>
      <c r="X256" s="2">
        <v>290</v>
      </c>
      <c r="Y256" s="2">
        <v>70</v>
      </c>
      <c r="Z256" s="2">
        <v>2</v>
      </c>
      <c r="AC256" s="2" t="s">
        <v>181</v>
      </c>
      <c r="AD256" s="2" t="s">
        <v>181</v>
      </c>
      <c r="AE256" s="2">
        <v>31</v>
      </c>
      <c r="AF256" s="2">
        <v>0</v>
      </c>
      <c r="AG256" s="2">
        <v>0</v>
      </c>
      <c r="AH256" s="2">
        <v>9.1836731119088402</v>
      </c>
      <c r="AI256" s="2">
        <v>9.1836731119088402</v>
      </c>
      <c r="AJ256" s="5">
        <f>AI256/$AI$256</f>
        <v>1</v>
      </c>
      <c r="AK256" s="5">
        <f>AI256-$AI$261</f>
        <v>8.9158148117137426</v>
      </c>
      <c r="AL256" s="6">
        <f>AK256/$AK$256</f>
        <v>1</v>
      </c>
    </row>
    <row r="257" spans="1:38" x14ac:dyDescent="0.25">
      <c r="A257" s="2" t="s">
        <v>208</v>
      </c>
      <c r="B257" s="2">
        <v>2006</v>
      </c>
      <c r="C257" s="2" t="s">
        <v>67</v>
      </c>
      <c r="D257" s="2" t="s">
        <v>282</v>
      </c>
      <c r="E257" s="2" t="s">
        <v>9</v>
      </c>
      <c r="F257" s="2" t="s">
        <v>10</v>
      </c>
      <c r="G257" s="2" t="s">
        <v>206</v>
      </c>
      <c r="H257" s="2" t="s">
        <v>69</v>
      </c>
      <c r="I257" s="2" t="s">
        <v>40</v>
      </c>
      <c r="J257" s="2" t="s">
        <v>12</v>
      </c>
      <c r="L257" s="2" t="s">
        <v>13</v>
      </c>
      <c r="M257" s="2" t="s">
        <v>287</v>
      </c>
      <c r="N257" s="2">
        <v>15</v>
      </c>
      <c r="O257" s="2" t="s">
        <v>14</v>
      </c>
      <c r="S257" s="2" t="s">
        <v>21</v>
      </c>
      <c r="T257" s="2">
        <v>37</v>
      </c>
      <c r="U257" s="2" t="s">
        <v>70</v>
      </c>
      <c r="V257" s="2">
        <v>6</v>
      </c>
      <c r="W257" s="2" t="s">
        <v>277</v>
      </c>
      <c r="X257" s="2">
        <v>290</v>
      </c>
      <c r="Y257" s="2">
        <v>70</v>
      </c>
      <c r="Z257" s="2">
        <v>2</v>
      </c>
      <c r="AC257" s="2" t="s">
        <v>181</v>
      </c>
      <c r="AD257" s="2" t="s">
        <v>181</v>
      </c>
      <c r="AE257" s="2">
        <v>31</v>
      </c>
      <c r="AF257" s="2">
        <v>0.49429064930002398</v>
      </c>
      <c r="AG257" s="2">
        <v>0.49429064930002398</v>
      </c>
      <c r="AH257" s="2">
        <v>5.2806120393475799</v>
      </c>
      <c r="AI257" s="2">
        <v>5.2806120393475799</v>
      </c>
      <c r="AJ257" s="5">
        <f t="shared" ref="AJ257:AJ261" si="53">AI257/$AI$256</f>
        <v>0.57499999999999962</v>
      </c>
      <c r="AK257" s="5">
        <f t="shared" ref="AK257:AK261" si="54">AI257-$AI$261</f>
        <v>5.0127537391524823</v>
      </c>
      <c r="AL257" s="6">
        <f t="shared" ref="AL257:AL261" si="55">AK257/$AK$256</f>
        <v>0.56223170231919184</v>
      </c>
    </row>
    <row r="258" spans="1:38" x14ac:dyDescent="0.25">
      <c r="A258" s="2" t="s">
        <v>208</v>
      </c>
      <c r="B258" s="2">
        <v>2006</v>
      </c>
      <c r="C258" s="2" t="s">
        <v>67</v>
      </c>
      <c r="D258" s="2" t="s">
        <v>282</v>
      </c>
      <c r="E258" s="2" t="s">
        <v>9</v>
      </c>
      <c r="F258" s="2" t="s">
        <v>10</v>
      </c>
      <c r="G258" s="2" t="s">
        <v>206</v>
      </c>
      <c r="H258" s="2" t="s">
        <v>69</v>
      </c>
      <c r="I258" s="2" t="s">
        <v>40</v>
      </c>
      <c r="J258" s="2" t="s">
        <v>12</v>
      </c>
      <c r="L258" s="2" t="s">
        <v>13</v>
      </c>
      <c r="M258" s="2" t="s">
        <v>287</v>
      </c>
      <c r="N258" s="2">
        <v>15</v>
      </c>
      <c r="O258" s="2" t="s">
        <v>14</v>
      </c>
      <c r="S258" s="2" t="s">
        <v>21</v>
      </c>
      <c r="T258" s="2">
        <v>37</v>
      </c>
      <c r="U258" s="2" t="s">
        <v>70</v>
      </c>
      <c r="V258" s="2">
        <v>6</v>
      </c>
      <c r="W258" s="2" t="s">
        <v>277</v>
      </c>
      <c r="X258" s="2">
        <v>290</v>
      </c>
      <c r="Y258" s="2">
        <v>70</v>
      </c>
      <c r="Z258" s="2">
        <v>2</v>
      </c>
      <c r="AC258" s="2" t="s">
        <v>181</v>
      </c>
      <c r="AD258" s="2" t="s">
        <v>181</v>
      </c>
      <c r="AE258" s="2">
        <v>31</v>
      </c>
      <c r="AF258" s="2">
        <v>0.959216843312655</v>
      </c>
      <c r="AG258" s="2">
        <v>0.959216843312655</v>
      </c>
      <c r="AH258" s="2">
        <v>4.5535718352036803</v>
      </c>
      <c r="AI258" s="2">
        <v>4.5535718352036803</v>
      </c>
      <c r="AJ258" s="5">
        <f t="shared" si="53"/>
        <v>0.49583339691162132</v>
      </c>
      <c r="AK258" s="5">
        <f t="shared" si="54"/>
        <v>4.2857135350085827</v>
      </c>
      <c r="AL258" s="6">
        <f t="shared" si="55"/>
        <v>0.48068669274937637</v>
      </c>
    </row>
    <row r="259" spans="1:38" x14ac:dyDescent="0.25">
      <c r="A259" s="2" t="s">
        <v>208</v>
      </c>
      <c r="B259" s="2">
        <v>2006</v>
      </c>
      <c r="C259" s="2" t="s">
        <v>67</v>
      </c>
      <c r="D259" s="2" t="s">
        <v>282</v>
      </c>
      <c r="E259" s="2" t="s">
        <v>9</v>
      </c>
      <c r="F259" s="2" t="s">
        <v>10</v>
      </c>
      <c r="G259" s="2" t="s">
        <v>206</v>
      </c>
      <c r="H259" s="2" t="s">
        <v>69</v>
      </c>
      <c r="I259" s="2" t="s">
        <v>40</v>
      </c>
      <c r="J259" s="2" t="s">
        <v>12</v>
      </c>
      <c r="L259" s="2" t="s">
        <v>13</v>
      </c>
      <c r="M259" s="2" t="s">
        <v>287</v>
      </c>
      <c r="N259" s="2">
        <v>15</v>
      </c>
      <c r="O259" s="2" t="s">
        <v>14</v>
      </c>
      <c r="S259" s="2" t="s">
        <v>21</v>
      </c>
      <c r="T259" s="2">
        <v>37</v>
      </c>
      <c r="U259" s="2" t="s">
        <v>70</v>
      </c>
      <c r="V259" s="2">
        <v>6</v>
      </c>
      <c r="W259" s="2" t="s">
        <v>277</v>
      </c>
      <c r="X259" s="2">
        <v>290</v>
      </c>
      <c r="Y259" s="2">
        <v>70</v>
      </c>
      <c r="Z259" s="2">
        <v>2</v>
      </c>
      <c r="AC259" s="2" t="s">
        <v>181</v>
      </c>
      <c r="AD259" s="2" t="s">
        <v>181</v>
      </c>
      <c r="AE259" s="2">
        <v>31</v>
      </c>
      <c r="AF259" s="2">
        <v>1.9869492554433099</v>
      </c>
      <c r="AG259" s="2">
        <v>1.9869492554433099</v>
      </c>
      <c r="AH259" s="2">
        <v>3.5969398032620501</v>
      </c>
      <c r="AI259" s="2">
        <v>3.5969398032620501</v>
      </c>
      <c r="AJ259" s="5">
        <f t="shared" si="53"/>
        <v>0.39166679382324193</v>
      </c>
      <c r="AK259" s="5">
        <f t="shared" si="54"/>
        <v>3.3290815030669521</v>
      </c>
      <c r="AL259" s="6">
        <f t="shared" si="55"/>
        <v>0.3733906068453946</v>
      </c>
    </row>
    <row r="260" spans="1:38" x14ac:dyDescent="0.25">
      <c r="A260" s="2" t="s">
        <v>208</v>
      </c>
      <c r="B260" s="2">
        <v>2006</v>
      </c>
      <c r="C260" s="2" t="s">
        <v>67</v>
      </c>
      <c r="D260" s="2" t="s">
        <v>282</v>
      </c>
      <c r="E260" s="2" t="s">
        <v>9</v>
      </c>
      <c r="F260" s="2" t="s">
        <v>10</v>
      </c>
      <c r="G260" s="2" t="s">
        <v>206</v>
      </c>
      <c r="H260" s="2" t="s">
        <v>69</v>
      </c>
      <c r="I260" s="2" t="s">
        <v>40</v>
      </c>
      <c r="J260" s="2" t="s">
        <v>12</v>
      </c>
      <c r="L260" s="2" t="s">
        <v>13</v>
      </c>
      <c r="M260" s="2" t="s">
        <v>287</v>
      </c>
      <c r="N260" s="2">
        <v>15</v>
      </c>
      <c r="O260" s="2" t="s">
        <v>14</v>
      </c>
      <c r="S260" s="2" t="s">
        <v>21</v>
      </c>
      <c r="T260" s="2">
        <v>37</v>
      </c>
      <c r="U260" s="2" t="s">
        <v>70</v>
      </c>
      <c r="V260" s="2">
        <v>6</v>
      </c>
      <c r="W260" s="2" t="s">
        <v>277</v>
      </c>
      <c r="X260" s="2">
        <v>290</v>
      </c>
      <c r="Y260" s="2">
        <v>70</v>
      </c>
      <c r="Z260" s="2">
        <v>2</v>
      </c>
      <c r="AC260" s="2" t="s">
        <v>181</v>
      </c>
      <c r="AD260" s="2" t="s">
        <v>181</v>
      </c>
      <c r="AE260" s="2">
        <v>31</v>
      </c>
      <c r="AF260" s="2">
        <v>6</v>
      </c>
      <c r="AG260" s="2">
        <v>6</v>
      </c>
      <c r="AH260" s="2">
        <v>1.22449033213672</v>
      </c>
      <c r="AI260" s="2">
        <v>1.22449033213672</v>
      </c>
      <c r="AJ260" s="5">
        <f t="shared" si="53"/>
        <v>0.13333339691162069</v>
      </c>
      <c r="AK260" s="5">
        <f t="shared" si="54"/>
        <v>0.95663203194162194</v>
      </c>
      <c r="AL260" s="6">
        <f t="shared" si="55"/>
        <v>0.10729608590398078</v>
      </c>
    </row>
    <row r="261" spans="1:38" x14ac:dyDescent="0.25">
      <c r="A261" s="2" t="s">
        <v>208</v>
      </c>
      <c r="B261" s="2">
        <v>2006</v>
      </c>
      <c r="C261" s="2" t="s">
        <v>67</v>
      </c>
      <c r="D261" s="2" t="s">
        <v>282</v>
      </c>
      <c r="E261" s="2" t="s">
        <v>9</v>
      </c>
      <c r="F261" s="2" t="s">
        <v>10</v>
      </c>
      <c r="G261" s="2" t="s">
        <v>206</v>
      </c>
      <c r="H261" s="2" t="s">
        <v>69</v>
      </c>
      <c r="I261" s="2" t="s">
        <v>40</v>
      </c>
      <c r="J261" s="2" t="s">
        <v>12</v>
      </c>
      <c r="L261" s="2" t="s">
        <v>13</v>
      </c>
      <c r="M261" s="2" t="s">
        <v>287</v>
      </c>
      <c r="N261" s="2">
        <v>15</v>
      </c>
      <c r="O261" s="2" t="s">
        <v>14</v>
      </c>
      <c r="S261" s="2" t="s">
        <v>21</v>
      </c>
      <c r="T261" s="2">
        <v>37</v>
      </c>
      <c r="U261" s="2" t="s">
        <v>70</v>
      </c>
      <c r="V261" s="2">
        <v>6</v>
      </c>
      <c r="W261" s="2" t="s">
        <v>277</v>
      </c>
      <c r="X261" s="2">
        <v>290</v>
      </c>
      <c r="Y261" s="2">
        <v>70</v>
      </c>
      <c r="Z261" s="2">
        <v>2</v>
      </c>
      <c r="AC261" s="2" t="s">
        <v>181</v>
      </c>
      <c r="AD261" s="2" t="s">
        <v>181</v>
      </c>
      <c r="AE261" s="2">
        <v>31</v>
      </c>
      <c r="AF261" s="2">
        <v>24</v>
      </c>
      <c r="AG261" s="2">
        <v>24</v>
      </c>
      <c r="AH261" s="2">
        <v>0.26785830019509799</v>
      </c>
      <c r="AI261" s="2">
        <v>0.26785830019509799</v>
      </c>
      <c r="AJ261" s="5">
        <f t="shared" si="53"/>
        <v>2.9166793823242172E-2</v>
      </c>
      <c r="AK261" s="5">
        <f t="shared" si="54"/>
        <v>0</v>
      </c>
      <c r="AL261" s="6">
        <f t="shared" si="55"/>
        <v>0</v>
      </c>
    </row>
    <row r="262" spans="1:38" x14ac:dyDescent="0.25">
      <c r="A262" s="2" t="s">
        <v>208</v>
      </c>
      <c r="B262" s="2">
        <v>2006</v>
      </c>
      <c r="C262" s="2" t="s">
        <v>67</v>
      </c>
      <c r="D262" s="2" t="s">
        <v>282</v>
      </c>
      <c r="E262" s="2" t="s">
        <v>9</v>
      </c>
      <c r="F262" s="2" t="s">
        <v>10</v>
      </c>
      <c r="G262" s="2" t="s">
        <v>206</v>
      </c>
      <c r="H262" s="2" t="s">
        <v>69</v>
      </c>
      <c r="I262" s="2" t="s">
        <v>40</v>
      </c>
      <c r="J262" s="2" t="s">
        <v>12</v>
      </c>
      <c r="L262" s="2" t="s">
        <v>13</v>
      </c>
      <c r="M262" s="2" t="s">
        <v>287</v>
      </c>
      <c r="N262" s="2">
        <v>15</v>
      </c>
      <c r="O262" s="2" t="s">
        <v>14</v>
      </c>
      <c r="S262" s="2" t="s">
        <v>21</v>
      </c>
      <c r="T262" s="2">
        <v>37</v>
      </c>
      <c r="U262" s="2" t="s">
        <v>71</v>
      </c>
      <c r="V262" s="2">
        <v>26</v>
      </c>
      <c r="W262" s="2" t="s">
        <v>277</v>
      </c>
      <c r="X262" s="2">
        <v>500</v>
      </c>
      <c r="Y262" s="2">
        <v>200</v>
      </c>
      <c r="Z262" s="2">
        <v>2</v>
      </c>
      <c r="AC262" s="2" t="s">
        <v>181</v>
      </c>
      <c r="AD262" s="2" t="s">
        <v>181</v>
      </c>
      <c r="AE262" s="2">
        <v>32</v>
      </c>
      <c r="AF262" s="2">
        <v>0</v>
      </c>
      <c r="AG262" s="2">
        <v>0</v>
      </c>
      <c r="AH262" s="2">
        <v>13.0867350602934</v>
      </c>
      <c r="AI262" s="2">
        <v>13.0867350602934</v>
      </c>
      <c r="AJ262" s="5">
        <f>AI262/$AI$262</f>
        <v>1</v>
      </c>
      <c r="AK262" s="2">
        <f t="shared" ref="AK262:AK267" si="56">AI262-$AI$267</f>
        <v>12.015305362806279</v>
      </c>
      <c r="AL262" s="6">
        <f>AK262/$AK$262</f>
        <v>1</v>
      </c>
    </row>
    <row r="263" spans="1:38" x14ac:dyDescent="0.25">
      <c r="A263" s="2" t="s">
        <v>208</v>
      </c>
      <c r="B263" s="2">
        <v>2006</v>
      </c>
      <c r="C263" s="2" t="s">
        <v>67</v>
      </c>
      <c r="D263" s="2" t="s">
        <v>282</v>
      </c>
      <c r="E263" s="2" t="s">
        <v>9</v>
      </c>
      <c r="F263" s="2" t="s">
        <v>10</v>
      </c>
      <c r="G263" s="2" t="s">
        <v>206</v>
      </c>
      <c r="H263" s="2" t="s">
        <v>69</v>
      </c>
      <c r="I263" s="2" t="s">
        <v>40</v>
      </c>
      <c r="J263" s="2" t="s">
        <v>12</v>
      </c>
      <c r="L263" s="2" t="s">
        <v>13</v>
      </c>
      <c r="M263" s="2" t="s">
        <v>287</v>
      </c>
      <c r="N263" s="2">
        <v>15</v>
      </c>
      <c r="O263" s="2" t="s">
        <v>14</v>
      </c>
      <c r="S263" s="2" t="s">
        <v>21</v>
      </c>
      <c r="T263" s="2">
        <v>37</v>
      </c>
      <c r="U263" s="2" t="s">
        <v>71</v>
      </c>
      <c r="V263" s="2">
        <v>26</v>
      </c>
      <c r="W263" s="2" t="s">
        <v>277</v>
      </c>
      <c r="X263" s="2">
        <v>500</v>
      </c>
      <c r="Y263" s="2">
        <v>200</v>
      </c>
      <c r="Z263" s="2">
        <v>2</v>
      </c>
      <c r="AC263" s="2" t="s">
        <v>181</v>
      </c>
      <c r="AD263" s="2" t="s">
        <v>181</v>
      </c>
      <c r="AE263" s="2">
        <v>32</v>
      </c>
      <c r="AF263" s="2">
        <v>0.49429064930002398</v>
      </c>
      <c r="AG263" s="2">
        <v>0.49429064930002398</v>
      </c>
      <c r="AH263" s="2">
        <v>11.670918496933</v>
      </c>
      <c r="AI263" s="2">
        <v>11.670918496933</v>
      </c>
      <c r="AJ263" s="5">
        <f t="shared" ref="AJ263:AJ267" si="57">AI263/$AI$262</f>
        <v>0.89181285042927605</v>
      </c>
      <c r="AK263" s="2">
        <f t="shared" si="56"/>
        <v>10.599488799445879</v>
      </c>
      <c r="AL263" s="6">
        <f t="shared" ref="AL263:AL267" si="58">AK263/$AK$262</f>
        <v>0.88216557793503103</v>
      </c>
    </row>
    <row r="264" spans="1:38" x14ac:dyDescent="0.25">
      <c r="A264" s="2" t="s">
        <v>208</v>
      </c>
      <c r="B264" s="2">
        <v>2006</v>
      </c>
      <c r="C264" s="2" t="s">
        <v>67</v>
      </c>
      <c r="D264" s="2" t="s">
        <v>282</v>
      </c>
      <c r="E264" s="2" t="s">
        <v>9</v>
      </c>
      <c r="F264" s="2" t="s">
        <v>10</v>
      </c>
      <c r="G264" s="2" t="s">
        <v>206</v>
      </c>
      <c r="H264" s="2" t="s">
        <v>69</v>
      </c>
      <c r="I264" s="2" t="s">
        <v>40</v>
      </c>
      <c r="J264" s="2" t="s">
        <v>12</v>
      </c>
      <c r="L264" s="2" t="s">
        <v>13</v>
      </c>
      <c r="M264" s="2" t="s">
        <v>287</v>
      </c>
      <c r="N264" s="2">
        <v>15</v>
      </c>
      <c r="O264" s="2" t="s">
        <v>14</v>
      </c>
      <c r="S264" s="2" t="s">
        <v>21</v>
      </c>
      <c r="T264" s="2">
        <v>37</v>
      </c>
      <c r="U264" s="2" t="s">
        <v>71</v>
      </c>
      <c r="V264" s="2">
        <v>26</v>
      </c>
      <c r="W264" s="2" t="s">
        <v>277</v>
      </c>
      <c r="X264" s="2">
        <v>500</v>
      </c>
      <c r="Y264" s="2">
        <v>200</v>
      </c>
      <c r="Z264" s="2">
        <v>2</v>
      </c>
      <c r="AC264" s="2" t="s">
        <v>181</v>
      </c>
      <c r="AD264" s="2" t="s">
        <v>181</v>
      </c>
      <c r="AE264" s="2">
        <v>32</v>
      </c>
      <c r="AF264" s="2">
        <v>0.98368628926928803</v>
      </c>
      <c r="AG264" s="2">
        <v>0.98368628926928803</v>
      </c>
      <c r="AH264" s="2">
        <v>7.9974492521695</v>
      </c>
      <c r="AI264" s="2">
        <v>7.9974492521695</v>
      </c>
      <c r="AJ264" s="5">
        <f t="shared" si="57"/>
        <v>0.6111111148291406</v>
      </c>
      <c r="AK264" s="2">
        <f t="shared" si="56"/>
        <v>6.9260195546823802</v>
      </c>
      <c r="AL264" s="6">
        <f t="shared" si="58"/>
        <v>0.5764330864300854</v>
      </c>
    </row>
    <row r="265" spans="1:38" x14ac:dyDescent="0.25">
      <c r="A265" s="2" t="s">
        <v>208</v>
      </c>
      <c r="B265" s="2">
        <v>2006</v>
      </c>
      <c r="C265" s="2" t="s">
        <v>67</v>
      </c>
      <c r="D265" s="2" t="s">
        <v>282</v>
      </c>
      <c r="E265" s="2" t="s">
        <v>9</v>
      </c>
      <c r="F265" s="2" t="s">
        <v>10</v>
      </c>
      <c r="G265" s="2" t="s">
        <v>206</v>
      </c>
      <c r="H265" s="2" t="s">
        <v>69</v>
      </c>
      <c r="I265" s="2" t="s">
        <v>40</v>
      </c>
      <c r="J265" s="2" t="s">
        <v>12</v>
      </c>
      <c r="L265" s="2" t="s">
        <v>13</v>
      </c>
      <c r="M265" s="2" t="s">
        <v>287</v>
      </c>
      <c r="N265" s="2">
        <v>15</v>
      </c>
      <c r="O265" s="2" t="s">
        <v>14</v>
      </c>
      <c r="S265" s="2" t="s">
        <v>21</v>
      </c>
      <c r="T265" s="2">
        <v>37</v>
      </c>
      <c r="U265" s="2" t="s">
        <v>71</v>
      </c>
      <c r="V265" s="2">
        <v>26</v>
      </c>
      <c r="W265" s="2" t="s">
        <v>277</v>
      </c>
      <c r="X265" s="2">
        <v>500</v>
      </c>
      <c r="Y265" s="2">
        <v>200</v>
      </c>
      <c r="Z265" s="2">
        <v>2</v>
      </c>
      <c r="AC265" s="2" t="s">
        <v>181</v>
      </c>
      <c r="AD265" s="2" t="s">
        <v>181</v>
      </c>
      <c r="AE265" s="2">
        <v>32</v>
      </c>
      <c r="AF265" s="2">
        <v>1.9869492554433099</v>
      </c>
      <c r="AG265" s="2">
        <v>1.9869492554433099</v>
      </c>
      <c r="AH265" s="2">
        <v>5.31887851174496</v>
      </c>
      <c r="AI265" s="2">
        <v>5.31887851174496</v>
      </c>
      <c r="AJ265" s="5">
        <f t="shared" si="57"/>
        <v>0.40643281057037867</v>
      </c>
      <c r="AK265" s="2">
        <f t="shared" si="56"/>
        <v>4.2474488142578402</v>
      </c>
      <c r="AL265" s="6">
        <f t="shared" si="58"/>
        <v>0.35350319330259716</v>
      </c>
    </row>
    <row r="266" spans="1:38" x14ac:dyDescent="0.25">
      <c r="A266" s="2" t="s">
        <v>208</v>
      </c>
      <c r="B266" s="2">
        <v>2006</v>
      </c>
      <c r="C266" s="2" t="s">
        <v>67</v>
      </c>
      <c r="D266" s="2" t="s">
        <v>282</v>
      </c>
      <c r="E266" s="2" t="s">
        <v>9</v>
      </c>
      <c r="F266" s="2" t="s">
        <v>10</v>
      </c>
      <c r="G266" s="2" t="s">
        <v>206</v>
      </c>
      <c r="H266" s="2" t="s">
        <v>69</v>
      </c>
      <c r="I266" s="2" t="s">
        <v>40</v>
      </c>
      <c r="J266" s="2" t="s">
        <v>12</v>
      </c>
      <c r="L266" s="2" t="s">
        <v>13</v>
      </c>
      <c r="M266" s="2" t="s">
        <v>287</v>
      </c>
      <c r="N266" s="2">
        <v>15</v>
      </c>
      <c r="O266" s="2" t="s">
        <v>14</v>
      </c>
      <c r="S266" s="2" t="s">
        <v>21</v>
      </c>
      <c r="T266" s="2">
        <v>37</v>
      </c>
      <c r="U266" s="2" t="s">
        <v>71</v>
      </c>
      <c r="V266" s="2">
        <v>26</v>
      </c>
      <c r="W266" s="2" t="s">
        <v>277</v>
      </c>
      <c r="X266" s="2">
        <v>500</v>
      </c>
      <c r="Y266" s="2">
        <v>200</v>
      </c>
      <c r="Z266" s="2">
        <v>2</v>
      </c>
      <c r="AC266" s="2" t="s">
        <v>181</v>
      </c>
      <c r="AD266" s="2" t="s">
        <v>181</v>
      </c>
      <c r="AE266" s="2">
        <v>32</v>
      </c>
      <c r="AF266" s="2">
        <v>6</v>
      </c>
      <c r="AG266" s="2">
        <v>6</v>
      </c>
      <c r="AH266" s="2">
        <v>2.6020412989230501</v>
      </c>
      <c r="AI266" s="2">
        <v>2.6020412989230501</v>
      </c>
      <c r="AJ266" s="5">
        <f t="shared" si="57"/>
        <v>0.19883044066643718</v>
      </c>
      <c r="AK266" s="2">
        <f t="shared" si="56"/>
        <v>1.5306116014359301</v>
      </c>
      <c r="AL266" s="6">
        <f t="shared" si="58"/>
        <v>0.12738848953219134</v>
      </c>
    </row>
    <row r="267" spans="1:38" x14ac:dyDescent="0.25">
      <c r="A267" s="2" t="s">
        <v>208</v>
      </c>
      <c r="B267" s="2">
        <v>2006</v>
      </c>
      <c r="C267" s="2" t="s">
        <v>67</v>
      </c>
      <c r="D267" s="2" t="s">
        <v>282</v>
      </c>
      <c r="E267" s="2" t="s">
        <v>9</v>
      </c>
      <c r="F267" s="2" t="s">
        <v>10</v>
      </c>
      <c r="G267" s="2" t="s">
        <v>206</v>
      </c>
      <c r="H267" s="2" t="s">
        <v>69</v>
      </c>
      <c r="I267" s="2" t="s">
        <v>40</v>
      </c>
      <c r="J267" s="2" t="s">
        <v>12</v>
      </c>
      <c r="L267" s="2" t="s">
        <v>13</v>
      </c>
      <c r="M267" s="2" t="s">
        <v>287</v>
      </c>
      <c r="N267" s="2">
        <v>15</v>
      </c>
      <c r="O267" s="2" t="s">
        <v>14</v>
      </c>
      <c r="S267" s="2" t="s">
        <v>21</v>
      </c>
      <c r="T267" s="2">
        <v>37</v>
      </c>
      <c r="U267" s="2" t="s">
        <v>71</v>
      </c>
      <c r="V267" s="2">
        <v>26</v>
      </c>
      <c r="W267" s="2" t="s">
        <v>277</v>
      </c>
      <c r="X267" s="2">
        <v>500</v>
      </c>
      <c r="Y267" s="2">
        <v>200</v>
      </c>
      <c r="Z267" s="2">
        <v>2</v>
      </c>
      <c r="AC267" s="2" t="s">
        <v>181</v>
      </c>
      <c r="AD267" s="2" t="s">
        <v>181</v>
      </c>
      <c r="AE267" s="2">
        <v>32</v>
      </c>
      <c r="AF267" s="2">
        <v>24</v>
      </c>
      <c r="AG267" s="2">
        <v>24</v>
      </c>
      <c r="AH267" s="2">
        <v>1.07142969748712</v>
      </c>
      <c r="AI267" s="2">
        <v>1.07142969748712</v>
      </c>
      <c r="AJ267" s="5">
        <f t="shared" si="57"/>
        <v>8.1871428782718775E-2</v>
      </c>
      <c r="AK267" s="2">
        <f t="shared" si="56"/>
        <v>0</v>
      </c>
      <c r="AL267" s="6">
        <f t="shared" si="58"/>
        <v>0</v>
      </c>
    </row>
    <row r="268" spans="1:38" x14ac:dyDescent="0.25">
      <c r="A268" s="2" t="s">
        <v>208</v>
      </c>
      <c r="B268" s="2">
        <v>2006</v>
      </c>
      <c r="C268" s="2" t="s">
        <v>60</v>
      </c>
      <c r="D268" s="2" t="s">
        <v>282</v>
      </c>
      <c r="E268" s="2" t="s">
        <v>9</v>
      </c>
      <c r="F268" s="2" t="s">
        <v>10</v>
      </c>
      <c r="G268" s="2" t="s">
        <v>201</v>
      </c>
      <c r="H268" s="2" t="s">
        <v>69</v>
      </c>
      <c r="I268" s="2" t="s">
        <v>40</v>
      </c>
      <c r="J268" s="2" t="s">
        <v>316</v>
      </c>
      <c r="K268" s="2" t="s">
        <v>131</v>
      </c>
      <c r="L268" s="2" t="s">
        <v>13</v>
      </c>
      <c r="M268" s="2" t="s">
        <v>287</v>
      </c>
      <c r="N268" s="2">
        <v>15</v>
      </c>
      <c r="O268" s="2" t="s">
        <v>14</v>
      </c>
      <c r="S268" s="2" t="s">
        <v>21</v>
      </c>
      <c r="T268" s="2">
        <v>37</v>
      </c>
      <c r="U268" s="2" t="s">
        <v>86</v>
      </c>
      <c r="V268" s="2">
        <v>0</v>
      </c>
      <c r="W268" s="2" t="s">
        <v>68</v>
      </c>
      <c r="Z268" s="2">
        <v>2</v>
      </c>
      <c r="AA268" s="2">
        <v>0.93</v>
      </c>
      <c r="AB268" s="2">
        <f t="shared" ref="AB268:AB312" si="59">Z268/AA268</f>
        <v>2.150537634408602</v>
      </c>
      <c r="AC268" s="2" t="s">
        <v>181</v>
      </c>
      <c r="AD268" s="2" t="s">
        <v>181</v>
      </c>
      <c r="AE268" s="2">
        <v>33</v>
      </c>
      <c r="AF268" s="2">
        <v>0</v>
      </c>
      <c r="AH268" s="2">
        <v>9.9809515820977008</v>
      </c>
      <c r="AI268" s="2">
        <v>9.9809515820977008</v>
      </c>
      <c r="AJ268" s="5"/>
      <c r="AK268" s="2">
        <f>AI268-$AI$273</f>
        <v>9.0666658877418342</v>
      </c>
      <c r="AL268" s="6">
        <f>AK268/$AK$268</f>
        <v>1</v>
      </c>
    </row>
    <row r="269" spans="1:38" x14ac:dyDescent="0.25">
      <c r="A269" s="2" t="s">
        <v>208</v>
      </c>
      <c r="B269" s="2">
        <v>2006</v>
      </c>
      <c r="C269" s="2" t="s">
        <v>60</v>
      </c>
      <c r="D269" s="2" t="s">
        <v>282</v>
      </c>
      <c r="E269" s="2" t="s">
        <v>9</v>
      </c>
      <c r="F269" s="2" t="s">
        <v>10</v>
      </c>
      <c r="G269" s="2" t="s">
        <v>201</v>
      </c>
      <c r="H269" s="2" t="s">
        <v>69</v>
      </c>
      <c r="I269" s="2" t="s">
        <v>40</v>
      </c>
      <c r="J269" s="2" t="s">
        <v>316</v>
      </c>
      <c r="K269" s="2" t="s">
        <v>131</v>
      </c>
      <c r="L269" s="2" t="s">
        <v>13</v>
      </c>
      <c r="M269" s="2" t="s">
        <v>287</v>
      </c>
      <c r="N269" s="2">
        <v>15</v>
      </c>
      <c r="O269" s="2" t="s">
        <v>14</v>
      </c>
      <c r="S269" s="2" t="s">
        <v>21</v>
      </c>
      <c r="T269" s="2">
        <v>37</v>
      </c>
      <c r="U269" s="2" t="s">
        <v>86</v>
      </c>
      <c r="V269" s="2">
        <v>0</v>
      </c>
      <c r="W269" s="2" t="s">
        <v>68</v>
      </c>
      <c r="Z269" s="2">
        <v>2</v>
      </c>
      <c r="AA269" s="2">
        <v>0.93</v>
      </c>
      <c r="AB269" s="2">
        <f t="shared" si="59"/>
        <v>2.150537634408602</v>
      </c>
      <c r="AC269" s="2" t="s">
        <v>181</v>
      </c>
      <c r="AD269" s="2" t="s">
        <v>181</v>
      </c>
      <c r="AE269" s="2">
        <v>33</v>
      </c>
      <c r="AF269" s="2">
        <v>0.48780525021436699</v>
      </c>
      <c r="AG269" s="2">
        <f>AF269-$AF$269</f>
        <v>0</v>
      </c>
      <c r="AH269" s="2">
        <v>10.3238087174811</v>
      </c>
      <c r="AI269" s="2">
        <v>10.3238087174811</v>
      </c>
      <c r="AJ269" s="5">
        <f>AI269/$AI$269</f>
        <v>1</v>
      </c>
      <c r="AK269" s="2">
        <f t="shared" ref="AK269:AK273" si="60">AI269-$AI$273</f>
        <v>9.4095230231252334</v>
      </c>
      <c r="AL269" s="6">
        <f t="shared" ref="AL269:AL273" si="61">AK269/$AK$268</f>
        <v>1.0378151284748391</v>
      </c>
    </row>
    <row r="270" spans="1:38" x14ac:dyDescent="0.25">
      <c r="A270" s="2" t="s">
        <v>208</v>
      </c>
      <c r="B270" s="2">
        <v>2006</v>
      </c>
      <c r="C270" s="2" t="s">
        <v>60</v>
      </c>
      <c r="D270" s="2" t="s">
        <v>282</v>
      </c>
      <c r="E270" s="2" t="s">
        <v>9</v>
      </c>
      <c r="F270" s="2" t="s">
        <v>10</v>
      </c>
      <c r="G270" s="2" t="s">
        <v>201</v>
      </c>
      <c r="H270" s="2" t="s">
        <v>69</v>
      </c>
      <c r="I270" s="2" t="s">
        <v>40</v>
      </c>
      <c r="J270" s="2" t="s">
        <v>316</v>
      </c>
      <c r="K270" s="2" t="s">
        <v>131</v>
      </c>
      <c r="L270" s="2" t="s">
        <v>13</v>
      </c>
      <c r="M270" s="2" t="s">
        <v>287</v>
      </c>
      <c r="N270" s="2">
        <v>15</v>
      </c>
      <c r="O270" s="2" t="s">
        <v>14</v>
      </c>
      <c r="S270" s="2" t="s">
        <v>21</v>
      </c>
      <c r="T270" s="2">
        <v>37</v>
      </c>
      <c r="U270" s="2" t="s">
        <v>86</v>
      </c>
      <c r="V270" s="2">
        <v>0</v>
      </c>
      <c r="W270" s="2" t="s">
        <v>68</v>
      </c>
      <c r="Z270" s="2">
        <v>2</v>
      </c>
      <c r="AA270" s="2">
        <v>0.93</v>
      </c>
      <c r="AB270" s="2">
        <f t="shared" si="59"/>
        <v>2.150537634408602</v>
      </c>
      <c r="AC270" s="2" t="s">
        <v>181</v>
      </c>
      <c r="AD270" s="2" t="s">
        <v>181</v>
      </c>
      <c r="AE270" s="2">
        <v>33</v>
      </c>
      <c r="AF270" s="2">
        <v>0.97560938393197405</v>
      </c>
      <c r="AG270" s="2">
        <f t="shared" ref="AG270:AG273" si="62">AF270-$AF$269</f>
        <v>0.48780413371760706</v>
      </c>
      <c r="AH270" s="2">
        <v>8.6095230405638894</v>
      </c>
      <c r="AI270" s="2">
        <v>8.6095230405638894</v>
      </c>
      <c r="AJ270" s="5">
        <f t="shared" ref="AJ270:AJ273" si="63">AI270/$AI$269</f>
        <v>0.83394833013377667</v>
      </c>
      <c r="AK270" s="2">
        <f t="shared" si="60"/>
        <v>7.6952373462080228</v>
      </c>
      <c r="AL270" s="6">
        <f t="shared" si="61"/>
        <v>0.84873948610061967</v>
      </c>
    </row>
    <row r="271" spans="1:38" x14ac:dyDescent="0.25">
      <c r="A271" s="2" t="s">
        <v>208</v>
      </c>
      <c r="B271" s="2">
        <v>2006</v>
      </c>
      <c r="C271" s="2" t="s">
        <v>60</v>
      </c>
      <c r="D271" s="2" t="s">
        <v>282</v>
      </c>
      <c r="E271" s="2" t="s">
        <v>9</v>
      </c>
      <c r="F271" s="2" t="s">
        <v>10</v>
      </c>
      <c r="G271" s="2" t="s">
        <v>201</v>
      </c>
      <c r="H271" s="2" t="s">
        <v>69</v>
      </c>
      <c r="I271" s="2" t="s">
        <v>40</v>
      </c>
      <c r="J271" s="2" t="s">
        <v>316</v>
      </c>
      <c r="K271" s="2" t="s">
        <v>131</v>
      </c>
      <c r="L271" s="2" t="s">
        <v>13</v>
      </c>
      <c r="M271" s="2" t="s">
        <v>287</v>
      </c>
      <c r="N271" s="2">
        <v>15</v>
      </c>
      <c r="O271" s="2" t="s">
        <v>14</v>
      </c>
      <c r="S271" s="2" t="s">
        <v>21</v>
      </c>
      <c r="T271" s="2">
        <v>37</v>
      </c>
      <c r="U271" s="2" t="s">
        <v>86</v>
      </c>
      <c r="V271" s="2">
        <v>0</v>
      </c>
      <c r="W271" s="2" t="s">
        <v>68</v>
      </c>
      <c r="Z271" s="2">
        <v>2</v>
      </c>
      <c r="AA271" s="2">
        <v>0.93</v>
      </c>
      <c r="AB271" s="2">
        <f t="shared" si="59"/>
        <v>2.150537634408602</v>
      </c>
      <c r="AC271" s="2" t="s">
        <v>181</v>
      </c>
      <c r="AD271" s="2" t="s">
        <v>181</v>
      </c>
      <c r="AE271" s="2">
        <v>33</v>
      </c>
      <c r="AF271" s="2">
        <v>1.9999996278344101</v>
      </c>
      <c r="AG271" s="2">
        <f t="shared" si="62"/>
        <v>1.5121943776200431</v>
      </c>
      <c r="AH271" s="2">
        <v>4.5714284717793303</v>
      </c>
      <c r="AI271" s="2">
        <v>4.5714284717793303</v>
      </c>
      <c r="AJ271" s="5">
        <f t="shared" si="63"/>
        <v>0.44280445297660559</v>
      </c>
      <c r="AK271" s="2">
        <f t="shared" si="60"/>
        <v>3.6571427774234633</v>
      </c>
      <c r="AL271" s="6">
        <f t="shared" si="61"/>
        <v>0.40336137039834385</v>
      </c>
    </row>
    <row r="272" spans="1:38" x14ac:dyDescent="0.25">
      <c r="A272" s="2" t="s">
        <v>208</v>
      </c>
      <c r="B272" s="2">
        <v>2006</v>
      </c>
      <c r="C272" s="2" t="s">
        <v>60</v>
      </c>
      <c r="D272" s="2" t="s">
        <v>282</v>
      </c>
      <c r="E272" s="2" t="s">
        <v>9</v>
      </c>
      <c r="F272" s="2" t="s">
        <v>10</v>
      </c>
      <c r="G272" s="2" t="s">
        <v>201</v>
      </c>
      <c r="H272" s="2" t="s">
        <v>69</v>
      </c>
      <c r="I272" s="2" t="s">
        <v>40</v>
      </c>
      <c r="J272" s="2" t="s">
        <v>316</v>
      </c>
      <c r="K272" s="2" t="s">
        <v>131</v>
      </c>
      <c r="L272" s="2" t="s">
        <v>13</v>
      </c>
      <c r="M272" s="2" t="s">
        <v>287</v>
      </c>
      <c r="N272" s="2">
        <v>15</v>
      </c>
      <c r="O272" s="2" t="s">
        <v>14</v>
      </c>
      <c r="S272" s="2" t="s">
        <v>21</v>
      </c>
      <c r="T272" s="2">
        <v>37</v>
      </c>
      <c r="U272" s="2" t="s">
        <v>86</v>
      </c>
      <c r="V272" s="2">
        <v>0</v>
      </c>
      <c r="W272" s="2" t="s">
        <v>68</v>
      </c>
      <c r="Z272" s="2">
        <v>2</v>
      </c>
      <c r="AA272" s="2">
        <v>0.93</v>
      </c>
      <c r="AB272" s="2">
        <f t="shared" si="59"/>
        <v>2.150537634408602</v>
      </c>
      <c r="AC272" s="2" t="s">
        <v>181</v>
      </c>
      <c r="AD272" s="2" t="s">
        <v>181</v>
      </c>
      <c r="AE272" s="2">
        <v>33</v>
      </c>
      <c r="AF272" s="2">
        <v>6</v>
      </c>
      <c r="AG272" s="2">
        <f t="shared" si="62"/>
        <v>5.5121947497856327</v>
      </c>
      <c r="AH272" s="2">
        <v>1.9809517564838499</v>
      </c>
      <c r="AI272" s="2">
        <v>1.9809517564838499</v>
      </c>
      <c r="AJ272" s="5">
        <f t="shared" si="63"/>
        <v>0.19188187331769754</v>
      </c>
      <c r="AK272" s="2">
        <f t="shared" si="60"/>
        <v>1.0666660621279829</v>
      </c>
      <c r="AL272" s="6">
        <f t="shared" si="61"/>
        <v>0.11764700225361997</v>
      </c>
    </row>
    <row r="273" spans="1:38" x14ac:dyDescent="0.25">
      <c r="A273" s="2" t="s">
        <v>208</v>
      </c>
      <c r="B273" s="2">
        <v>2006</v>
      </c>
      <c r="C273" s="2" t="s">
        <v>60</v>
      </c>
      <c r="D273" s="2" t="s">
        <v>282</v>
      </c>
      <c r="E273" s="2" t="s">
        <v>9</v>
      </c>
      <c r="F273" s="2" t="s">
        <v>10</v>
      </c>
      <c r="G273" s="2" t="s">
        <v>201</v>
      </c>
      <c r="H273" s="2" t="s">
        <v>69</v>
      </c>
      <c r="I273" s="2" t="s">
        <v>40</v>
      </c>
      <c r="J273" s="2" t="s">
        <v>316</v>
      </c>
      <c r="K273" s="2" t="s">
        <v>131</v>
      </c>
      <c r="L273" s="2" t="s">
        <v>13</v>
      </c>
      <c r="M273" s="2" t="s">
        <v>287</v>
      </c>
      <c r="N273" s="2">
        <v>15</v>
      </c>
      <c r="O273" s="2" t="s">
        <v>14</v>
      </c>
      <c r="S273" s="2" t="s">
        <v>21</v>
      </c>
      <c r="T273" s="2">
        <v>37</v>
      </c>
      <c r="U273" s="2" t="s">
        <v>86</v>
      </c>
      <c r="V273" s="2">
        <v>0</v>
      </c>
      <c r="W273" s="2" t="s">
        <v>68</v>
      </c>
      <c r="Z273" s="2">
        <v>2</v>
      </c>
      <c r="AA273" s="2">
        <v>0.93</v>
      </c>
      <c r="AB273" s="2">
        <f t="shared" si="59"/>
        <v>2.150537634408602</v>
      </c>
      <c r="AC273" s="2" t="s">
        <v>181</v>
      </c>
      <c r="AD273" s="2" t="s">
        <v>181</v>
      </c>
      <c r="AE273" s="2">
        <v>33</v>
      </c>
      <c r="AF273" s="2">
        <v>24</v>
      </c>
      <c r="AG273" s="2">
        <f t="shared" si="62"/>
        <v>23.512194749785632</v>
      </c>
      <c r="AH273" s="2">
        <v>0.91428569435586704</v>
      </c>
      <c r="AI273" s="2">
        <v>0.91428569435586704</v>
      </c>
      <c r="AJ273" s="5">
        <f t="shared" si="63"/>
        <v>8.8560890595321212E-2</v>
      </c>
      <c r="AK273" s="2">
        <f t="shared" si="60"/>
        <v>0</v>
      </c>
      <c r="AL273" s="6">
        <f t="shared" si="61"/>
        <v>0</v>
      </c>
    </row>
    <row r="274" spans="1:38" x14ac:dyDescent="0.25">
      <c r="A274" s="2" t="s">
        <v>208</v>
      </c>
      <c r="B274" s="2">
        <v>2006</v>
      </c>
      <c r="C274" s="2" t="s">
        <v>60</v>
      </c>
      <c r="D274" s="2" t="s">
        <v>282</v>
      </c>
      <c r="E274" s="2" t="s">
        <v>9</v>
      </c>
      <c r="F274" s="2" t="s">
        <v>10</v>
      </c>
      <c r="G274" s="2" t="s">
        <v>201</v>
      </c>
      <c r="H274" s="2" t="s">
        <v>69</v>
      </c>
      <c r="I274" s="2" t="s">
        <v>40</v>
      </c>
      <c r="J274" s="2" t="s">
        <v>316</v>
      </c>
      <c r="K274" s="2" t="s">
        <v>131</v>
      </c>
      <c r="L274" s="2" t="s">
        <v>13</v>
      </c>
      <c r="M274" s="2" t="s">
        <v>287</v>
      </c>
      <c r="N274" s="2">
        <v>15</v>
      </c>
      <c r="O274" s="2" t="s">
        <v>14</v>
      </c>
      <c r="S274" s="2" t="s">
        <v>21</v>
      </c>
      <c r="T274" s="2">
        <v>37</v>
      </c>
      <c r="U274" s="2" t="s">
        <v>70</v>
      </c>
      <c r="V274" s="2">
        <v>6</v>
      </c>
      <c r="W274" s="2" t="s">
        <v>277</v>
      </c>
      <c r="X274" s="2">
        <v>290</v>
      </c>
      <c r="Y274" s="2">
        <v>70</v>
      </c>
      <c r="Z274" s="2">
        <v>2</v>
      </c>
      <c r="AC274" s="2" t="s">
        <v>181</v>
      </c>
      <c r="AD274" s="2" t="s">
        <v>181</v>
      </c>
      <c r="AE274" s="2">
        <v>34</v>
      </c>
      <c r="AF274" s="2">
        <v>0</v>
      </c>
      <c r="AG274" s="2">
        <v>0</v>
      </c>
      <c r="AH274" s="2">
        <v>18.7047620783176</v>
      </c>
      <c r="AI274" s="2">
        <v>18.7047620783176</v>
      </c>
      <c r="AJ274" s="5">
        <f>AI274/$AI$274</f>
        <v>1</v>
      </c>
      <c r="AK274" s="2">
        <f>AI274-$AI$279</f>
        <v>17.0666674572172</v>
      </c>
      <c r="AL274" s="6">
        <f>AK274/$AK$274</f>
        <v>1</v>
      </c>
    </row>
    <row r="275" spans="1:38" x14ac:dyDescent="0.25">
      <c r="A275" s="2" t="s">
        <v>208</v>
      </c>
      <c r="B275" s="2">
        <v>2006</v>
      </c>
      <c r="C275" s="2" t="s">
        <v>60</v>
      </c>
      <c r="D275" s="2" t="s">
        <v>282</v>
      </c>
      <c r="E275" s="2" t="s">
        <v>9</v>
      </c>
      <c r="F275" s="2" t="s">
        <v>10</v>
      </c>
      <c r="G275" s="2" t="s">
        <v>201</v>
      </c>
      <c r="H275" s="2" t="s">
        <v>69</v>
      </c>
      <c r="I275" s="2" t="s">
        <v>40</v>
      </c>
      <c r="J275" s="2" t="s">
        <v>316</v>
      </c>
      <c r="K275" s="2" t="s">
        <v>131</v>
      </c>
      <c r="L275" s="2" t="s">
        <v>13</v>
      </c>
      <c r="M275" s="2" t="s">
        <v>287</v>
      </c>
      <c r="N275" s="2">
        <v>15</v>
      </c>
      <c r="O275" s="2" t="s">
        <v>14</v>
      </c>
      <c r="S275" s="2" t="s">
        <v>21</v>
      </c>
      <c r="T275" s="2">
        <v>37</v>
      </c>
      <c r="U275" s="2" t="s">
        <v>70</v>
      </c>
      <c r="V275" s="2">
        <v>6</v>
      </c>
      <c r="W275" s="2" t="s">
        <v>277</v>
      </c>
      <c r="X275" s="2">
        <v>290</v>
      </c>
      <c r="Y275" s="2">
        <v>70</v>
      </c>
      <c r="Z275" s="2">
        <v>2</v>
      </c>
      <c r="AC275" s="2" t="s">
        <v>181</v>
      </c>
      <c r="AD275" s="2" t="s">
        <v>181</v>
      </c>
      <c r="AE275" s="2">
        <v>34</v>
      </c>
      <c r="AF275" s="2">
        <v>0.48780525021436699</v>
      </c>
      <c r="AG275" s="2">
        <v>0.48780525021436699</v>
      </c>
      <c r="AH275" s="2">
        <v>13.485713991749</v>
      </c>
      <c r="AI275" s="2">
        <v>13.485713991749</v>
      </c>
      <c r="AJ275" s="5">
        <f t="shared" ref="AJ275:AJ279" si="64">AI275/$AI$274</f>
        <v>0.72097757433554976</v>
      </c>
      <c r="AK275" s="2">
        <f t="shared" ref="AK275:AK279" si="65">AI275-$AI$279</f>
        <v>11.8476193706486</v>
      </c>
      <c r="AL275" s="6">
        <f t="shared" ref="AL275:AL279" si="66">AK275/$AK$274</f>
        <v>0.69419641534284693</v>
      </c>
    </row>
    <row r="276" spans="1:38" x14ac:dyDescent="0.25">
      <c r="A276" s="2" t="s">
        <v>208</v>
      </c>
      <c r="B276" s="2">
        <v>2006</v>
      </c>
      <c r="C276" s="2" t="s">
        <v>60</v>
      </c>
      <c r="D276" s="2" t="s">
        <v>282</v>
      </c>
      <c r="E276" s="2" t="s">
        <v>9</v>
      </c>
      <c r="F276" s="2" t="s">
        <v>10</v>
      </c>
      <c r="G276" s="2" t="s">
        <v>201</v>
      </c>
      <c r="H276" s="2" t="s">
        <v>69</v>
      </c>
      <c r="I276" s="2" t="s">
        <v>40</v>
      </c>
      <c r="J276" s="2" t="s">
        <v>316</v>
      </c>
      <c r="K276" s="2" t="s">
        <v>131</v>
      </c>
      <c r="L276" s="2" t="s">
        <v>13</v>
      </c>
      <c r="M276" s="2" t="s">
        <v>287</v>
      </c>
      <c r="N276" s="2">
        <v>15</v>
      </c>
      <c r="O276" s="2" t="s">
        <v>14</v>
      </c>
      <c r="S276" s="2" t="s">
        <v>21</v>
      </c>
      <c r="T276" s="2">
        <v>37</v>
      </c>
      <c r="U276" s="2" t="s">
        <v>70</v>
      </c>
      <c r="V276" s="2">
        <v>6</v>
      </c>
      <c r="W276" s="2" t="s">
        <v>277</v>
      </c>
      <c r="X276" s="2">
        <v>290</v>
      </c>
      <c r="Y276" s="2">
        <v>70</v>
      </c>
      <c r="Z276" s="2">
        <v>2</v>
      </c>
      <c r="AC276" s="2" t="s">
        <v>181</v>
      </c>
      <c r="AD276" s="2" t="s">
        <v>181</v>
      </c>
      <c r="AE276" s="2">
        <v>34</v>
      </c>
      <c r="AF276" s="2">
        <v>1.0000003721655799</v>
      </c>
      <c r="AG276" s="2">
        <v>1.0000003721655799</v>
      </c>
      <c r="AH276" s="2">
        <v>12.266665817987301</v>
      </c>
      <c r="AI276" s="2">
        <v>12.266665817987301</v>
      </c>
      <c r="AJ276" s="5">
        <f t="shared" si="64"/>
        <v>0.65580442919435555</v>
      </c>
      <c r="AK276" s="2">
        <f t="shared" si="65"/>
        <v>10.628571196886901</v>
      </c>
      <c r="AL276" s="6">
        <f t="shared" si="66"/>
        <v>0.6227678147201644</v>
      </c>
    </row>
    <row r="277" spans="1:38" x14ac:dyDescent="0.25">
      <c r="A277" s="2" t="s">
        <v>208</v>
      </c>
      <c r="B277" s="2">
        <v>2006</v>
      </c>
      <c r="C277" s="2" t="s">
        <v>60</v>
      </c>
      <c r="D277" s="2" t="s">
        <v>282</v>
      </c>
      <c r="E277" s="2" t="s">
        <v>9</v>
      </c>
      <c r="F277" s="2" t="s">
        <v>10</v>
      </c>
      <c r="G277" s="2" t="s">
        <v>201</v>
      </c>
      <c r="H277" s="2" t="s">
        <v>69</v>
      </c>
      <c r="I277" s="2" t="s">
        <v>40</v>
      </c>
      <c r="J277" s="2" t="s">
        <v>316</v>
      </c>
      <c r="K277" s="2" t="s">
        <v>131</v>
      </c>
      <c r="L277" s="2" t="s">
        <v>13</v>
      </c>
      <c r="M277" s="2" t="s">
        <v>287</v>
      </c>
      <c r="N277" s="2">
        <v>15</v>
      </c>
      <c r="O277" s="2" t="s">
        <v>14</v>
      </c>
      <c r="S277" s="2" t="s">
        <v>21</v>
      </c>
      <c r="T277" s="2">
        <v>37</v>
      </c>
      <c r="U277" s="2" t="s">
        <v>70</v>
      </c>
      <c r="V277" s="2">
        <v>6</v>
      </c>
      <c r="W277" s="2" t="s">
        <v>277</v>
      </c>
      <c r="X277" s="2">
        <v>290</v>
      </c>
      <c r="Y277" s="2">
        <v>70</v>
      </c>
      <c r="Z277" s="2">
        <v>2</v>
      </c>
      <c r="AC277" s="2" t="s">
        <v>181</v>
      </c>
      <c r="AD277" s="2" t="s">
        <v>181</v>
      </c>
      <c r="AE277" s="2">
        <v>34</v>
      </c>
      <c r="AF277" s="2">
        <v>1.9999996278344101</v>
      </c>
      <c r="AG277" s="2">
        <v>1.9999996278344101</v>
      </c>
      <c r="AH277" s="2">
        <v>10.6666658528646</v>
      </c>
      <c r="AI277" s="2">
        <v>10.6666658528646</v>
      </c>
      <c r="AJ277" s="5">
        <f t="shared" si="64"/>
        <v>0.57026471698505632</v>
      </c>
      <c r="AK277" s="2">
        <f t="shared" si="65"/>
        <v>9.0285712317642002</v>
      </c>
      <c r="AL277" s="6">
        <f t="shared" si="66"/>
        <v>0.52901782110637963</v>
      </c>
    </row>
    <row r="278" spans="1:38" x14ac:dyDescent="0.25">
      <c r="A278" s="2" t="s">
        <v>208</v>
      </c>
      <c r="B278" s="2">
        <v>2006</v>
      </c>
      <c r="C278" s="2" t="s">
        <v>60</v>
      </c>
      <c r="D278" s="2" t="s">
        <v>282</v>
      </c>
      <c r="E278" s="2" t="s">
        <v>9</v>
      </c>
      <c r="F278" s="2" t="s">
        <v>10</v>
      </c>
      <c r="G278" s="2" t="s">
        <v>201</v>
      </c>
      <c r="H278" s="2" t="s">
        <v>69</v>
      </c>
      <c r="I278" s="2" t="s">
        <v>40</v>
      </c>
      <c r="J278" s="2" t="s">
        <v>316</v>
      </c>
      <c r="K278" s="2" t="s">
        <v>131</v>
      </c>
      <c r="L278" s="2" t="s">
        <v>13</v>
      </c>
      <c r="M278" s="2" t="s">
        <v>287</v>
      </c>
      <c r="N278" s="2">
        <v>15</v>
      </c>
      <c r="O278" s="2" t="s">
        <v>14</v>
      </c>
      <c r="S278" s="2" t="s">
        <v>21</v>
      </c>
      <c r="T278" s="2">
        <v>37</v>
      </c>
      <c r="U278" s="2" t="s">
        <v>70</v>
      </c>
      <c r="V278" s="2">
        <v>6</v>
      </c>
      <c r="W278" s="2" t="s">
        <v>277</v>
      </c>
      <c r="X278" s="2">
        <v>290</v>
      </c>
      <c r="Y278" s="2">
        <v>70</v>
      </c>
      <c r="Z278" s="2">
        <v>2</v>
      </c>
      <c r="AC278" s="2" t="s">
        <v>181</v>
      </c>
      <c r="AD278" s="2" t="s">
        <v>181</v>
      </c>
      <c r="AE278" s="2">
        <v>34</v>
      </c>
      <c r="AF278" s="2">
        <v>6</v>
      </c>
      <c r="AG278" s="2">
        <v>6</v>
      </c>
      <c r="AH278" s="2">
        <v>5.2190480865686002</v>
      </c>
      <c r="AI278" s="2">
        <v>5.2190480865686002</v>
      </c>
      <c r="AJ278" s="5">
        <f t="shared" si="64"/>
        <v>0.27902242566445024</v>
      </c>
      <c r="AK278" s="2">
        <f t="shared" si="65"/>
        <v>3.5809534654682</v>
      </c>
      <c r="AL278" s="6">
        <f t="shared" si="66"/>
        <v>0.20982148239806925</v>
      </c>
    </row>
    <row r="279" spans="1:38" x14ac:dyDescent="0.25">
      <c r="A279" s="2" t="s">
        <v>208</v>
      </c>
      <c r="B279" s="2">
        <v>2006</v>
      </c>
      <c r="C279" s="2" t="s">
        <v>60</v>
      </c>
      <c r="D279" s="2" t="s">
        <v>282</v>
      </c>
      <c r="E279" s="2" t="s">
        <v>9</v>
      </c>
      <c r="F279" s="2" t="s">
        <v>10</v>
      </c>
      <c r="G279" s="2" t="s">
        <v>201</v>
      </c>
      <c r="H279" s="2" t="s">
        <v>69</v>
      </c>
      <c r="I279" s="2" t="s">
        <v>40</v>
      </c>
      <c r="J279" s="2" t="s">
        <v>316</v>
      </c>
      <c r="K279" s="2" t="s">
        <v>131</v>
      </c>
      <c r="L279" s="2" t="s">
        <v>13</v>
      </c>
      <c r="M279" s="2" t="s">
        <v>287</v>
      </c>
      <c r="N279" s="2">
        <v>15</v>
      </c>
      <c r="O279" s="2" t="s">
        <v>14</v>
      </c>
      <c r="S279" s="2" t="s">
        <v>21</v>
      </c>
      <c r="T279" s="2">
        <v>37</v>
      </c>
      <c r="U279" s="2" t="s">
        <v>70</v>
      </c>
      <c r="V279" s="2">
        <v>6</v>
      </c>
      <c r="W279" s="2" t="s">
        <v>277</v>
      </c>
      <c r="X279" s="2">
        <v>290</v>
      </c>
      <c r="Y279" s="2">
        <v>70</v>
      </c>
      <c r="Z279" s="2">
        <v>2</v>
      </c>
      <c r="AC279" s="2" t="s">
        <v>181</v>
      </c>
      <c r="AD279" s="2" t="s">
        <v>181</v>
      </c>
      <c r="AE279" s="2">
        <v>34</v>
      </c>
      <c r="AF279" s="2">
        <v>24</v>
      </c>
      <c r="AG279" s="2">
        <v>24</v>
      </c>
      <c r="AH279" s="2">
        <v>1.6380946211003999</v>
      </c>
      <c r="AI279" s="2">
        <v>1.6380946211003999</v>
      </c>
      <c r="AJ279" s="5">
        <f t="shared" si="64"/>
        <v>8.7576340946847173E-2</v>
      </c>
      <c r="AK279" s="2">
        <f t="shared" si="65"/>
        <v>0</v>
      </c>
      <c r="AL279" s="6">
        <f t="shared" si="66"/>
        <v>0</v>
      </c>
    </row>
    <row r="280" spans="1:38" x14ac:dyDescent="0.25">
      <c r="A280" s="2" t="s">
        <v>208</v>
      </c>
      <c r="B280" s="2">
        <v>2006</v>
      </c>
      <c r="C280" s="2" t="s">
        <v>60</v>
      </c>
      <c r="D280" s="2" t="s">
        <v>282</v>
      </c>
      <c r="E280" s="2" t="s">
        <v>9</v>
      </c>
      <c r="F280" s="2" t="s">
        <v>10</v>
      </c>
      <c r="G280" s="2" t="s">
        <v>201</v>
      </c>
      <c r="H280" s="2" t="s">
        <v>69</v>
      </c>
      <c r="I280" s="2" t="s">
        <v>40</v>
      </c>
      <c r="J280" s="2" t="s">
        <v>316</v>
      </c>
      <c r="K280" s="2" t="s">
        <v>131</v>
      </c>
      <c r="L280" s="2" t="s">
        <v>13</v>
      </c>
      <c r="M280" s="2" t="s">
        <v>287</v>
      </c>
      <c r="N280" s="2">
        <v>15</v>
      </c>
      <c r="O280" s="2" t="s">
        <v>14</v>
      </c>
      <c r="S280" s="2" t="s">
        <v>21</v>
      </c>
      <c r="T280" s="2">
        <v>37</v>
      </c>
      <c r="U280" s="2" t="s">
        <v>71</v>
      </c>
      <c r="V280" s="2">
        <v>26</v>
      </c>
      <c r="W280" s="2" t="s">
        <v>277</v>
      </c>
      <c r="X280" s="2">
        <v>500</v>
      </c>
      <c r="Y280" s="2">
        <v>200</v>
      </c>
      <c r="Z280" s="2">
        <v>2</v>
      </c>
      <c r="AC280" s="2" t="s">
        <v>181</v>
      </c>
      <c r="AD280" s="2" t="s">
        <v>181</v>
      </c>
      <c r="AE280" s="2">
        <v>35</v>
      </c>
      <c r="AF280" s="2">
        <v>0</v>
      </c>
      <c r="AG280" s="2">
        <v>0</v>
      </c>
      <c r="AH280" s="2">
        <v>16.304762130633499</v>
      </c>
      <c r="AI280" s="2">
        <v>16.304762130633499</v>
      </c>
      <c r="AJ280" s="5">
        <f>AI280/$AI$280</f>
        <v>1</v>
      </c>
      <c r="AK280" s="2">
        <f>AI280-$AI$285</f>
        <v>12.190476506032098</v>
      </c>
      <c r="AL280" s="6">
        <f>AK280/$AK$280</f>
        <v>1</v>
      </c>
    </row>
    <row r="281" spans="1:38" x14ac:dyDescent="0.25">
      <c r="A281" s="2" t="s">
        <v>208</v>
      </c>
      <c r="B281" s="2">
        <v>2006</v>
      </c>
      <c r="C281" s="2" t="s">
        <v>60</v>
      </c>
      <c r="D281" s="2" t="s">
        <v>282</v>
      </c>
      <c r="E281" s="2" t="s">
        <v>9</v>
      </c>
      <c r="F281" s="2" t="s">
        <v>10</v>
      </c>
      <c r="G281" s="2" t="s">
        <v>201</v>
      </c>
      <c r="H281" s="2" t="s">
        <v>69</v>
      </c>
      <c r="I281" s="2" t="s">
        <v>40</v>
      </c>
      <c r="J281" s="2" t="s">
        <v>316</v>
      </c>
      <c r="K281" s="2" t="s">
        <v>131</v>
      </c>
      <c r="L281" s="2" t="s">
        <v>13</v>
      </c>
      <c r="M281" s="2" t="s">
        <v>287</v>
      </c>
      <c r="N281" s="2">
        <v>15</v>
      </c>
      <c r="O281" s="2" t="s">
        <v>14</v>
      </c>
      <c r="S281" s="2" t="s">
        <v>21</v>
      </c>
      <c r="T281" s="2">
        <v>37</v>
      </c>
      <c r="U281" s="2" t="s">
        <v>71</v>
      </c>
      <c r="V281" s="2">
        <v>26</v>
      </c>
      <c r="W281" s="2" t="s">
        <v>277</v>
      </c>
      <c r="X281" s="2">
        <v>500</v>
      </c>
      <c r="Y281" s="2">
        <v>200</v>
      </c>
      <c r="Z281" s="2">
        <v>2</v>
      </c>
      <c r="AC281" s="2" t="s">
        <v>181</v>
      </c>
      <c r="AD281" s="2" t="s">
        <v>181</v>
      </c>
      <c r="AE281" s="2">
        <v>35</v>
      </c>
      <c r="AF281" s="2">
        <v>0.48780525021436699</v>
      </c>
      <c r="AG281" s="2">
        <v>0.48780525021436699</v>
      </c>
      <c r="AH281" s="2">
        <v>12.266665817987301</v>
      </c>
      <c r="AI281" s="2">
        <v>12.266665817987301</v>
      </c>
      <c r="AJ281" s="5">
        <f t="shared" ref="AJ281:AJ285" si="67">AI281/$AI$280</f>
        <v>0.75233638612492271</v>
      </c>
      <c r="AK281" s="2">
        <f t="shared" ref="AK281:AK285" si="68">AI281-$AI$285</f>
        <v>8.1523801933859019</v>
      </c>
      <c r="AL281" s="6">
        <f t="shared" ref="AL281:AL285" si="69">AK281/$AK$280</f>
        <v>0.66874992042779757</v>
      </c>
    </row>
    <row r="282" spans="1:38" x14ac:dyDescent="0.25">
      <c r="A282" s="2" t="s">
        <v>208</v>
      </c>
      <c r="B282" s="2">
        <v>2006</v>
      </c>
      <c r="C282" s="2" t="s">
        <v>60</v>
      </c>
      <c r="D282" s="2" t="s">
        <v>282</v>
      </c>
      <c r="E282" s="2" t="s">
        <v>9</v>
      </c>
      <c r="F282" s="2" t="s">
        <v>10</v>
      </c>
      <c r="G282" s="2" t="s">
        <v>201</v>
      </c>
      <c r="H282" s="2" t="s">
        <v>69</v>
      </c>
      <c r="I282" s="2" t="s">
        <v>40</v>
      </c>
      <c r="J282" s="2" t="s">
        <v>316</v>
      </c>
      <c r="K282" s="2" t="s">
        <v>131</v>
      </c>
      <c r="L282" s="2" t="s">
        <v>13</v>
      </c>
      <c r="M282" s="2" t="s">
        <v>287</v>
      </c>
      <c r="N282" s="2">
        <v>15</v>
      </c>
      <c r="O282" s="2" t="s">
        <v>14</v>
      </c>
      <c r="S282" s="2" t="s">
        <v>21</v>
      </c>
      <c r="T282" s="2">
        <v>37</v>
      </c>
      <c r="U282" s="2" t="s">
        <v>71</v>
      </c>
      <c r="V282" s="2">
        <v>26</v>
      </c>
      <c r="W282" s="2" t="s">
        <v>277</v>
      </c>
      <c r="X282" s="2">
        <v>500</v>
      </c>
      <c r="Y282" s="2">
        <v>200</v>
      </c>
      <c r="Z282" s="2">
        <v>2</v>
      </c>
      <c r="AC282" s="2" t="s">
        <v>181</v>
      </c>
      <c r="AD282" s="2" t="s">
        <v>181</v>
      </c>
      <c r="AE282" s="2">
        <v>35</v>
      </c>
      <c r="AF282" s="2">
        <v>1.0000003721655799</v>
      </c>
      <c r="AG282" s="2">
        <v>1.0000003721655799</v>
      </c>
      <c r="AH282" s="2">
        <v>10.3238087174811</v>
      </c>
      <c r="AI282" s="2">
        <v>10.3238087174811</v>
      </c>
      <c r="AJ282" s="5">
        <f t="shared" si="67"/>
        <v>0.63317751186842874</v>
      </c>
      <c r="AK282" s="2">
        <f t="shared" si="68"/>
        <v>6.2095230928797003</v>
      </c>
      <c r="AL282" s="6">
        <f t="shared" si="69"/>
        <v>0.50937492802739093</v>
      </c>
    </row>
    <row r="283" spans="1:38" x14ac:dyDescent="0.25">
      <c r="A283" s="2" t="s">
        <v>208</v>
      </c>
      <c r="B283" s="2">
        <v>2006</v>
      </c>
      <c r="C283" s="2" t="s">
        <v>60</v>
      </c>
      <c r="D283" s="2" t="s">
        <v>282</v>
      </c>
      <c r="E283" s="2" t="s">
        <v>9</v>
      </c>
      <c r="F283" s="2" t="s">
        <v>10</v>
      </c>
      <c r="G283" s="2" t="s">
        <v>201</v>
      </c>
      <c r="H283" s="2" t="s">
        <v>69</v>
      </c>
      <c r="I283" s="2" t="s">
        <v>40</v>
      </c>
      <c r="J283" s="2" t="s">
        <v>316</v>
      </c>
      <c r="K283" s="2" t="s">
        <v>131</v>
      </c>
      <c r="L283" s="2" t="s">
        <v>13</v>
      </c>
      <c r="M283" s="2" t="s">
        <v>287</v>
      </c>
      <c r="N283" s="2">
        <v>15</v>
      </c>
      <c r="O283" s="2" t="s">
        <v>14</v>
      </c>
      <c r="S283" s="2" t="s">
        <v>21</v>
      </c>
      <c r="T283" s="2">
        <v>37</v>
      </c>
      <c r="U283" s="2" t="s">
        <v>71</v>
      </c>
      <c r="V283" s="2">
        <v>26</v>
      </c>
      <c r="W283" s="2" t="s">
        <v>277</v>
      </c>
      <c r="X283" s="2">
        <v>500</v>
      </c>
      <c r="Y283" s="2">
        <v>200</v>
      </c>
      <c r="Z283" s="2">
        <v>2</v>
      </c>
      <c r="AC283" s="2" t="s">
        <v>181</v>
      </c>
      <c r="AD283" s="2" t="s">
        <v>181</v>
      </c>
      <c r="AE283" s="2">
        <v>35</v>
      </c>
      <c r="AF283" s="2">
        <v>1.9999996278344101</v>
      </c>
      <c r="AG283" s="2">
        <v>1.9999996278344101</v>
      </c>
      <c r="AH283" s="2">
        <v>9.1809515995363107</v>
      </c>
      <c r="AI283" s="2">
        <v>9.1809515995363107</v>
      </c>
      <c r="AJ283" s="5">
        <f t="shared" si="67"/>
        <v>0.56308405642343451</v>
      </c>
      <c r="AK283" s="2">
        <f t="shared" si="68"/>
        <v>5.066665974934911</v>
      </c>
      <c r="AL283" s="6">
        <f t="shared" si="69"/>
        <v>0.41562493249774285</v>
      </c>
    </row>
    <row r="284" spans="1:38" x14ac:dyDescent="0.25">
      <c r="A284" s="2" t="s">
        <v>208</v>
      </c>
      <c r="B284" s="2">
        <v>2006</v>
      </c>
      <c r="C284" s="2" t="s">
        <v>60</v>
      </c>
      <c r="D284" s="2" t="s">
        <v>282</v>
      </c>
      <c r="E284" s="2" t="s">
        <v>9</v>
      </c>
      <c r="F284" s="2" t="s">
        <v>10</v>
      </c>
      <c r="G284" s="2" t="s">
        <v>201</v>
      </c>
      <c r="H284" s="2" t="s">
        <v>69</v>
      </c>
      <c r="I284" s="2" t="s">
        <v>40</v>
      </c>
      <c r="J284" s="2" t="s">
        <v>316</v>
      </c>
      <c r="K284" s="2" t="s">
        <v>131</v>
      </c>
      <c r="L284" s="2" t="s">
        <v>13</v>
      </c>
      <c r="M284" s="2" t="s">
        <v>287</v>
      </c>
      <c r="N284" s="2">
        <v>15</v>
      </c>
      <c r="O284" s="2" t="s">
        <v>14</v>
      </c>
      <c r="S284" s="2" t="s">
        <v>21</v>
      </c>
      <c r="T284" s="2">
        <v>37</v>
      </c>
      <c r="U284" s="2" t="s">
        <v>71</v>
      </c>
      <c r="V284" s="2">
        <v>26</v>
      </c>
      <c r="W284" s="2" t="s">
        <v>277</v>
      </c>
      <c r="X284" s="2">
        <v>500</v>
      </c>
      <c r="Y284" s="2">
        <v>200</v>
      </c>
      <c r="Z284" s="2">
        <v>2</v>
      </c>
      <c r="AC284" s="2" t="s">
        <v>181</v>
      </c>
      <c r="AD284" s="2" t="s">
        <v>181</v>
      </c>
      <c r="AE284" s="2">
        <v>35</v>
      </c>
      <c r="AF284" s="2">
        <v>6.02438987173685</v>
      </c>
      <c r="AG284" s="2">
        <v>6.02438987173685</v>
      </c>
      <c r="AH284" s="2">
        <v>5.7904766455410099</v>
      </c>
      <c r="AI284" s="2">
        <v>5.7904766455410099</v>
      </c>
      <c r="AJ284" s="5">
        <f t="shared" si="67"/>
        <v>0.35514020990602635</v>
      </c>
      <c r="AK284" s="2">
        <f t="shared" si="68"/>
        <v>1.6761910209396103</v>
      </c>
      <c r="AL284" s="6">
        <f t="shared" si="69"/>
        <v>0.13750004112720257</v>
      </c>
    </row>
    <row r="285" spans="1:38" x14ac:dyDescent="0.25">
      <c r="A285" s="2" t="s">
        <v>208</v>
      </c>
      <c r="B285" s="2">
        <v>2006</v>
      </c>
      <c r="C285" s="2" t="s">
        <v>60</v>
      </c>
      <c r="D285" s="2" t="s">
        <v>282</v>
      </c>
      <c r="E285" s="2" t="s">
        <v>9</v>
      </c>
      <c r="F285" s="2" t="s">
        <v>10</v>
      </c>
      <c r="G285" s="2" t="s">
        <v>201</v>
      </c>
      <c r="H285" s="2" t="s">
        <v>69</v>
      </c>
      <c r="I285" s="2" t="s">
        <v>40</v>
      </c>
      <c r="J285" s="2" t="s">
        <v>316</v>
      </c>
      <c r="K285" s="2" t="s">
        <v>131</v>
      </c>
      <c r="L285" s="2" t="s">
        <v>13</v>
      </c>
      <c r="M285" s="2" t="s">
        <v>287</v>
      </c>
      <c r="N285" s="2">
        <v>15</v>
      </c>
      <c r="O285" s="2" t="s">
        <v>14</v>
      </c>
      <c r="S285" s="2" t="s">
        <v>21</v>
      </c>
      <c r="T285" s="2">
        <v>37</v>
      </c>
      <c r="U285" s="2" t="s">
        <v>71</v>
      </c>
      <c r="V285" s="2">
        <v>26</v>
      </c>
      <c r="W285" s="2" t="s">
        <v>277</v>
      </c>
      <c r="X285" s="2">
        <v>500</v>
      </c>
      <c r="Y285" s="2">
        <v>200</v>
      </c>
      <c r="Z285" s="2">
        <v>2</v>
      </c>
      <c r="AC285" s="2" t="s">
        <v>181</v>
      </c>
      <c r="AD285" s="2" t="s">
        <v>181</v>
      </c>
      <c r="AE285" s="2">
        <v>35</v>
      </c>
      <c r="AF285" s="2">
        <v>15.024389871736799</v>
      </c>
      <c r="AG285" s="2">
        <v>15.024389871736799</v>
      </c>
      <c r="AH285" s="2">
        <v>4.1142856246013997</v>
      </c>
      <c r="AI285" s="2">
        <v>4.1142856246013997</v>
      </c>
      <c r="AJ285" s="5">
        <f t="shared" si="67"/>
        <v>0.25233643960198915</v>
      </c>
      <c r="AK285" s="2">
        <f t="shared" si="68"/>
        <v>0</v>
      </c>
      <c r="AL285" s="6">
        <f t="shared" si="69"/>
        <v>0</v>
      </c>
    </row>
    <row r="286" spans="1:38" x14ac:dyDescent="0.25">
      <c r="A286" s="2" t="s">
        <v>208</v>
      </c>
      <c r="B286" s="2">
        <v>2006</v>
      </c>
      <c r="C286" s="2" t="s">
        <v>67</v>
      </c>
      <c r="D286" s="2" t="s">
        <v>282</v>
      </c>
      <c r="E286" s="2" t="s">
        <v>9</v>
      </c>
      <c r="F286" s="2" t="s">
        <v>10</v>
      </c>
      <c r="G286" s="2" t="s">
        <v>206</v>
      </c>
      <c r="H286" s="2" t="s">
        <v>69</v>
      </c>
      <c r="I286" s="2" t="s">
        <v>40</v>
      </c>
      <c r="J286" s="2" t="s">
        <v>12</v>
      </c>
      <c r="L286" s="2" t="s">
        <v>13</v>
      </c>
      <c r="M286" s="2" t="s">
        <v>287</v>
      </c>
      <c r="N286" s="2">
        <v>15</v>
      </c>
      <c r="O286" s="2" t="s">
        <v>83</v>
      </c>
      <c r="Q286" s="2" t="s">
        <v>50</v>
      </c>
      <c r="R286" s="2" t="s">
        <v>84</v>
      </c>
      <c r="S286" s="2" t="s">
        <v>21</v>
      </c>
      <c r="T286" s="2">
        <v>37</v>
      </c>
      <c r="U286" s="2" t="s">
        <v>86</v>
      </c>
      <c r="V286" s="2">
        <v>0</v>
      </c>
      <c r="W286" s="2" t="s">
        <v>68</v>
      </c>
      <c r="Z286" s="2">
        <v>2</v>
      </c>
      <c r="AA286" s="2">
        <v>0.93</v>
      </c>
      <c r="AB286" s="2">
        <f t="shared" si="59"/>
        <v>2.150537634408602</v>
      </c>
      <c r="AC286" s="2" t="s">
        <v>181</v>
      </c>
      <c r="AD286" s="2" t="s">
        <v>181</v>
      </c>
      <c r="AE286" s="2">
        <v>36</v>
      </c>
      <c r="AF286" s="2">
        <v>0.152622636640279</v>
      </c>
      <c r="AH286" s="2">
        <v>12.1799983547973</v>
      </c>
      <c r="AI286" s="2">
        <v>12.1799983547973</v>
      </c>
      <c r="AK286" s="2">
        <f>AI286-$AI$292</f>
        <v>8.8200001345824894</v>
      </c>
      <c r="AL286" s="6"/>
    </row>
    <row r="287" spans="1:38" x14ac:dyDescent="0.25">
      <c r="A287" s="2" t="s">
        <v>208</v>
      </c>
      <c r="B287" s="2">
        <v>2006</v>
      </c>
      <c r="C287" s="2" t="s">
        <v>67</v>
      </c>
      <c r="D287" s="2" t="s">
        <v>282</v>
      </c>
      <c r="E287" s="2" t="s">
        <v>9</v>
      </c>
      <c r="F287" s="2" t="s">
        <v>10</v>
      </c>
      <c r="G287" s="2" t="s">
        <v>206</v>
      </c>
      <c r="H287" s="2" t="s">
        <v>69</v>
      </c>
      <c r="I287" s="2" t="s">
        <v>40</v>
      </c>
      <c r="J287" s="2" t="s">
        <v>12</v>
      </c>
      <c r="L287" s="2" t="s">
        <v>13</v>
      </c>
      <c r="M287" s="2" t="s">
        <v>287</v>
      </c>
      <c r="N287" s="2">
        <v>15</v>
      </c>
      <c r="O287" s="2" t="s">
        <v>83</v>
      </c>
      <c r="Q287" s="2" t="s">
        <v>50</v>
      </c>
      <c r="R287" s="2" t="s">
        <v>84</v>
      </c>
      <c r="S287" s="2" t="s">
        <v>21</v>
      </c>
      <c r="T287" s="2">
        <v>37</v>
      </c>
      <c r="U287" s="2" t="s">
        <v>86</v>
      </c>
      <c r="V287" s="2">
        <v>0</v>
      </c>
      <c r="W287" s="2" t="s">
        <v>68</v>
      </c>
      <c r="Z287" s="2">
        <v>2</v>
      </c>
      <c r="AA287" s="2">
        <v>0.93</v>
      </c>
      <c r="AB287" s="2">
        <f t="shared" si="59"/>
        <v>2.150537634408602</v>
      </c>
      <c r="AC287" s="2" t="s">
        <v>181</v>
      </c>
      <c r="AD287" s="2" t="s">
        <v>181</v>
      </c>
      <c r="AE287" s="2">
        <v>36</v>
      </c>
      <c r="AF287" s="2">
        <v>0.53418010155804097</v>
      </c>
      <c r="AH287" s="2">
        <v>16.380000249938899</v>
      </c>
      <c r="AI287" s="2">
        <v>16.380000249938899</v>
      </c>
      <c r="AK287" s="2">
        <f t="shared" ref="AK287:AK292" si="70">AI287-$AI$292</f>
        <v>13.02000202972409</v>
      </c>
      <c r="AL287" s="6"/>
    </row>
    <row r="288" spans="1:38" x14ac:dyDescent="0.25">
      <c r="A288" s="2" t="s">
        <v>208</v>
      </c>
      <c r="B288" s="2">
        <v>2006</v>
      </c>
      <c r="C288" s="2" t="s">
        <v>67</v>
      </c>
      <c r="D288" s="2" t="s">
        <v>282</v>
      </c>
      <c r="E288" s="2" t="s">
        <v>9</v>
      </c>
      <c r="F288" s="2" t="s">
        <v>10</v>
      </c>
      <c r="G288" s="2" t="s">
        <v>206</v>
      </c>
      <c r="H288" s="2" t="s">
        <v>69</v>
      </c>
      <c r="I288" s="2" t="s">
        <v>40</v>
      </c>
      <c r="J288" s="2" t="s">
        <v>12</v>
      </c>
      <c r="L288" s="2" t="s">
        <v>13</v>
      </c>
      <c r="M288" s="2" t="s">
        <v>287</v>
      </c>
      <c r="N288" s="2">
        <v>15</v>
      </c>
      <c r="O288" s="2" t="s">
        <v>83</v>
      </c>
      <c r="Q288" s="2" t="s">
        <v>50</v>
      </c>
      <c r="R288" s="2" t="s">
        <v>84</v>
      </c>
      <c r="S288" s="2" t="s">
        <v>21</v>
      </c>
      <c r="T288" s="2">
        <v>37</v>
      </c>
      <c r="U288" s="2" t="s">
        <v>86</v>
      </c>
      <c r="V288" s="2">
        <v>0</v>
      </c>
      <c r="W288" s="2" t="s">
        <v>68</v>
      </c>
      <c r="Z288" s="2">
        <v>2</v>
      </c>
      <c r="AA288" s="2">
        <v>0.93</v>
      </c>
      <c r="AB288" s="2">
        <f t="shared" si="59"/>
        <v>2.150537634408602</v>
      </c>
      <c r="AC288" s="2" t="s">
        <v>181</v>
      </c>
      <c r="AD288" s="2" t="s">
        <v>181</v>
      </c>
      <c r="AE288" s="2">
        <v>36</v>
      </c>
      <c r="AF288" s="2">
        <v>1.0302067272486699</v>
      </c>
      <c r="AG288" s="2">
        <v>0</v>
      </c>
      <c r="AH288" s="2">
        <v>25.020000381774899</v>
      </c>
      <c r="AI288" s="2">
        <v>25.020000381774899</v>
      </c>
      <c r="AJ288" s="2">
        <f>AI288/$AI$288</f>
        <v>1</v>
      </c>
      <c r="AK288" s="2">
        <f t="shared" si="70"/>
        <v>21.66000216156009</v>
      </c>
      <c r="AL288" s="6">
        <f>AK288/$AK$288</f>
        <v>1</v>
      </c>
    </row>
    <row r="289" spans="1:38" x14ac:dyDescent="0.25">
      <c r="A289" s="2" t="s">
        <v>208</v>
      </c>
      <c r="B289" s="2">
        <v>2006</v>
      </c>
      <c r="C289" s="2" t="s">
        <v>67</v>
      </c>
      <c r="D289" s="2" t="s">
        <v>282</v>
      </c>
      <c r="E289" s="2" t="s">
        <v>9</v>
      </c>
      <c r="F289" s="2" t="s">
        <v>10</v>
      </c>
      <c r="G289" s="2" t="s">
        <v>206</v>
      </c>
      <c r="H289" s="2" t="s">
        <v>69</v>
      </c>
      <c r="I289" s="2" t="s">
        <v>40</v>
      </c>
      <c r="J289" s="2" t="s">
        <v>12</v>
      </c>
      <c r="L289" s="2" t="s">
        <v>13</v>
      </c>
      <c r="M289" s="2" t="s">
        <v>287</v>
      </c>
      <c r="N289" s="2">
        <v>15</v>
      </c>
      <c r="O289" s="2" t="s">
        <v>83</v>
      </c>
      <c r="Q289" s="2" t="s">
        <v>50</v>
      </c>
      <c r="R289" s="2" t="s">
        <v>84</v>
      </c>
      <c r="S289" s="2" t="s">
        <v>21</v>
      </c>
      <c r="T289" s="2">
        <v>37</v>
      </c>
      <c r="U289" s="2" t="s">
        <v>86</v>
      </c>
      <c r="V289" s="2">
        <v>0</v>
      </c>
      <c r="W289" s="2" t="s">
        <v>68</v>
      </c>
      <c r="Z289" s="2">
        <v>2</v>
      </c>
      <c r="AA289" s="2">
        <v>0.93</v>
      </c>
      <c r="AB289" s="2">
        <f t="shared" si="59"/>
        <v>2.150537634408602</v>
      </c>
      <c r="AC289" s="2" t="s">
        <v>181</v>
      </c>
      <c r="AD289" s="2" t="s">
        <v>181</v>
      </c>
      <c r="AE289" s="2">
        <v>36</v>
      </c>
      <c r="AF289" s="2">
        <v>1.98410126286013</v>
      </c>
      <c r="AG289" s="2">
        <f>AF289-$AF$288</f>
        <v>0.95389453561146009</v>
      </c>
      <c r="AH289" s="2">
        <v>5.9400000906372004</v>
      </c>
      <c r="AI289" s="2">
        <v>5.9400000906372004</v>
      </c>
      <c r="AJ289" s="2">
        <f t="shared" ref="AJ289:AJ292" si="71">AI289/$AI$288</f>
        <v>0.23741007194244582</v>
      </c>
      <c r="AK289" s="2">
        <f t="shared" si="70"/>
        <v>2.5800018704223904</v>
      </c>
      <c r="AL289" s="6">
        <f t="shared" ref="AL289:AL292" si="72">AK289/$AK$288</f>
        <v>0.11911364787401121</v>
      </c>
    </row>
    <row r="290" spans="1:38" x14ac:dyDescent="0.25">
      <c r="A290" s="2" t="s">
        <v>208</v>
      </c>
      <c r="B290" s="2">
        <v>2006</v>
      </c>
      <c r="C290" s="2" t="s">
        <v>67</v>
      </c>
      <c r="D290" s="2" t="s">
        <v>282</v>
      </c>
      <c r="E290" s="2" t="s">
        <v>9</v>
      </c>
      <c r="F290" s="2" t="s">
        <v>10</v>
      </c>
      <c r="G290" s="2" t="s">
        <v>206</v>
      </c>
      <c r="H290" s="2" t="s">
        <v>69</v>
      </c>
      <c r="I290" s="2" t="s">
        <v>40</v>
      </c>
      <c r="J290" s="2" t="s">
        <v>12</v>
      </c>
      <c r="L290" s="2" t="s">
        <v>13</v>
      </c>
      <c r="M290" s="2" t="s">
        <v>287</v>
      </c>
      <c r="N290" s="2">
        <v>15</v>
      </c>
      <c r="O290" s="2" t="s">
        <v>83</v>
      </c>
      <c r="Q290" s="2" t="s">
        <v>50</v>
      </c>
      <c r="R290" s="2" t="s">
        <v>84</v>
      </c>
      <c r="S290" s="2" t="s">
        <v>21</v>
      </c>
      <c r="T290" s="2">
        <v>37</v>
      </c>
      <c r="U290" s="2" t="s">
        <v>86</v>
      </c>
      <c r="V290" s="2">
        <v>0</v>
      </c>
      <c r="W290" s="2" t="s">
        <v>68</v>
      </c>
      <c r="Z290" s="2">
        <v>2</v>
      </c>
      <c r="AA290" s="2">
        <v>0.93</v>
      </c>
      <c r="AB290" s="2">
        <f t="shared" si="59"/>
        <v>2.150537634408602</v>
      </c>
      <c r="AC290" s="2" t="s">
        <v>181</v>
      </c>
      <c r="AD290" s="2" t="s">
        <v>181</v>
      </c>
      <c r="AE290" s="2">
        <v>36</v>
      </c>
      <c r="AF290" s="2">
        <v>3.9682025257202702</v>
      </c>
      <c r="AG290" s="2">
        <f t="shared" ref="AG290:AG292" si="73">AF290-$AF$288</f>
        <v>2.9379957984716003</v>
      </c>
      <c r="AH290" s="2">
        <v>8.4600001290893498</v>
      </c>
      <c r="AI290" s="2">
        <v>8.4600001290893498</v>
      </c>
      <c r="AJ290" s="2">
        <f t="shared" si="71"/>
        <v>0.33812949640287754</v>
      </c>
      <c r="AK290" s="2">
        <f t="shared" si="70"/>
        <v>5.1000019088745399</v>
      </c>
      <c r="AL290" s="6">
        <f t="shared" si="72"/>
        <v>0.23545712834348145</v>
      </c>
    </row>
    <row r="291" spans="1:38" x14ac:dyDescent="0.25">
      <c r="A291" s="2" t="s">
        <v>208</v>
      </c>
      <c r="B291" s="2">
        <v>2006</v>
      </c>
      <c r="C291" s="2" t="s">
        <v>67</v>
      </c>
      <c r="D291" s="2" t="s">
        <v>282</v>
      </c>
      <c r="E291" s="2" t="s">
        <v>9</v>
      </c>
      <c r="F291" s="2" t="s">
        <v>10</v>
      </c>
      <c r="G291" s="2" t="s">
        <v>206</v>
      </c>
      <c r="H291" s="2" t="s">
        <v>69</v>
      </c>
      <c r="I291" s="2" t="s">
        <v>40</v>
      </c>
      <c r="J291" s="2" t="s">
        <v>12</v>
      </c>
      <c r="L291" s="2" t="s">
        <v>13</v>
      </c>
      <c r="M291" s="2" t="s">
        <v>287</v>
      </c>
      <c r="N291" s="2">
        <v>15</v>
      </c>
      <c r="O291" s="2" t="s">
        <v>83</v>
      </c>
      <c r="Q291" s="2" t="s">
        <v>50</v>
      </c>
      <c r="R291" s="2" t="s">
        <v>84</v>
      </c>
      <c r="S291" s="2" t="s">
        <v>21</v>
      </c>
      <c r="T291" s="2">
        <v>37</v>
      </c>
      <c r="U291" s="2" t="s">
        <v>86</v>
      </c>
      <c r="V291" s="2">
        <v>0</v>
      </c>
      <c r="W291" s="2" t="s">
        <v>68</v>
      </c>
      <c r="Z291" s="2">
        <v>2</v>
      </c>
      <c r="AA291" s="2">
        <v>0.93</v>
      </c>
      <c r="AB291" s="2">
        <f t="shared" si="59"/>
        <v>2.150537634408602</v>
      </c>
      <c r="AC291" s="2" t="s">
        <v>181</v>
      </c>
      <c r="AD291" s="2" t="s">
        <v>181</v>
      </c>
      <c r="AE291" s="2">
        <v>36</v>
      </c>
      <c r="AF291" s="2">
        <v>8.01271898971188</v>
      </c>
      <c r="AG291" s="2">
        <f t="shared" si="73"/>
        <v>6.9825122624632101</v>
      </c>
      <c r="AH291" s="2">
        <v>9.2399992254638494</v>
      </c>
      <c r="AI291" s="2">
        <v>9.2399992254638494</v>
      </c>
      <c r="AJ291" s="2">
        <f t="shared" si="71"/>
        <v>0.3693045197630957</v>
      </c>
      <c r="AK291" s="2">
        <f t="shared" si="70"/>
        <v>5.8800010052490395</v>
      </c>
      <c r="AL291" s="6">
        <f t="shared" si="72"/>
        <v>0.27146816336354074</v>
      </c>
    </row>
    <row r="292" spans="1:38" x14ac:dyDescent="0.25">
      <c r="A292" s="2" t="s">
        <v>208</v>
      </c>
      <c r="B292" s="2">
        <v>2006</v>
      </c>
      <c r="C292" s="2" t="s">
        <v>67</v>
      </c>
      <c r="D292" s="2" t="s">
        <v>282</v>
      </c>
      <c r="E292" s="2" t="s">
        <v>9</v>
      </c>
      <c r="F292" s="2" t="s">
        <v>10</v>
      </c>
      <c r="G292" s="2" t="s">
        <v>206</v>
      </c>
      <c r="H292" s="2" t="s">
        <v>69</v>
      </c>
      <c r="I292" s="2" t="s">
        <v>40</v>
      </c>
      <c r="J292" s="2" t="s">
        <v>12</v>
      </c>
      <c r="L292" s="2" t="s">
        <v>13</v>
      </c>
      <c r="M292" s="2" t="s">
        <v>287</v>
      </c>
      <c r="N292" s="2">
        <v>15</v>
      </c>
      <c r="O292" s="2" t="s">
        <v>83</v>
      </c>
      <c r="Q292" s="2" t="s">
        <v>50</v>
      </c>
      <c r="R292" s="2" t="s">
        <v>84</v>
      </c>
      <c r="S292" s="2" t="s">
        <v>21</v>
      </c>
      <c r="T292" s="2">
        <v>37</v>
      </c>
      <c r="U292" s="2" t="s">
        <v>86</v>
      </c>
      <c r="V292" s="2">
        <v>0</v>
      </c>
      <c r="W292" s="2" t="s">
        <v>68</v>
      </c>
      <c r="Z292" s="2">
        <v>2</v>
      </c>
      <c r="AA292" s="2">
        <v>0.93</v>
      </c>
      <c r="AB292" s="2">
        <f t="shared" si="59"/>
        <v>2.150537634408602</v>
      </c>
      <c r="AC292" s="2" t="s">
        <v>181</v>
      </c>
      <c r="AD292" s="2" t="s">
        <v>181</v>
      </c>
      <c r="AE292" s="2">
        <v>36</v>
      </c>
      <c r="AF292" s="2">
        <v>24</v>
      </c>
      <c r="AG292" s="2">
        <f t="shared" si="73"/>
        <v>22.969793272751332</v>
      </c>
      <c r="AH292" s="2">
        <v>3.35999822021481</v>
      </c>
      <c r="AI292" s="2">
        <v>3.35999822021481</v>
      </c>
      <c r="AJ292" s="2">
        <f t="shared" si="71"/>
        <v>0.13429249276360139</v>
      </c>
      <c r="AK292" s="2">
        <f t="shared" si="70"/>
        <v>0</v>
      </c>
      <c r="AL292" s="6">
        <f t="shared" si="72"/>
        <v>0</v>
      </c>
    </row>
    <row r="293" spans="1:38" x14ac:dyDescent="0.25">
      <c r="A293" s="2" t="s">
        <v>208</v>
      </c>
      <c r="B293" s="2">
        <v>2006</v>
      </c>
      <c r="C293" s="2" t="s">
        <v>67</v>
      </c>
      <c r="D293" s="2" t="s">
        <v>282</v>
      </c>
      <c r="E293" s="2" t="s">
        <v>9</v>
      </c>
      <c r="F293" s="2" t="s">
        <v>10</v>
      </c>
      <c r="G293" s="2" t="s">
        <v>206</v>
      </c>
      <c r="H293" s="2" t="s">
        <v>69</v>
      </c>
      <c r="I293" s="2" t="s">
        <v>40</v>
      </c>
      <c r="J293" s="2" t="s">
        <v>12</v>
      </c>
      <c r="L293" s="2" t="s">
        <v>13</v>
      </c>
      <c r="M293" s="2" t="s">
        <v>287</v>
      </c>
      <c r="N293" s="2">
        <v>15</v>
      </c>
      <c r="O293" s="2" t="s">
        <v>83</v>
      </c>
      <c r="Q293" s="2" t="s">
        <v>50</v>
      </c>
      <c r="R293" s="2" t="s">
        <v>84</v>
      </c>
      <c r="S293" s="2" t="s">
        <v>21</v>
      </c>
      <c r="T293" s="2">
        <v>37</v>
      </c>
      <c r="U293" s="2" t="s">
        <v>70</v>
      </c>
      <c r="V293" s="2">
        <v>6</v>
      </c>
      <c r="W293" s="2" t="s">
        <v>277</v>
      </c>
      <c r="X293" s="2">
        <v>290</v>
      </c>
      <c r="Y293" s="2">
        <v>70</v>
      </c>
      <c r="Z293" s="2">
        <v>2</v>
      </c>
      <c r="AC293" s="2" t="s">
        <v>181</v>
      </c>
      <c r="AD293" s="2" t="s">
        <v>181</v>
      </c>
      <c r="AE293" s="2">
        <v>37</v>
      </c>
      <c r="AF293" s="2">
        <v>0.496024879056503</v>
      </c>
      <c r="AH293" s="2">
        <v>6.0599982614135399</v>
      </c>
      <c r="AI293" s="2">
        <v>6.0599982614135399</v>
      </c>
      <c r="AK293" s="2">
        <f>AI293-$AI$298</f>
        <v>0.95999909912108006</v>
      </c>
      <c r="AL293" s="6"/>
    </row>
    <row r="294" spans="1:38" x14ac:dyDescent="0.25">
      <c r="A294" s="2" t="s">
        <v>208</v>
      </c>
      <c r="B294" s="2">
        <v>2006</v>
      </c>
      <c r="C294" s="2" t="s">
        <v>67</v>
      </c>
      <c r="D294" s="2" t="s">
        <v>282</v>
      </c>
      <c r="E294" s="2" t="s">
        <v>9</v>
      </c>
      <c r="F294" s="2" t="s">
        <v>10</v>
      </c>
      <c r="G294" s="2" t="s">
        <v>206</v>
      </c>
      <c r="H294" s="2" t="s">
        <v>69</v>
      </c>
      <c r="I294" s="2" t="s">
        <v>40</v>
      </c>
      <c r="J294" s="2" t="s">
        <v>12</v>
      </c>
      <c r="L294" s="2" t="s">
        <v>13</v>
      </c>
      <c r="M294" s="2" t="s">
        <v>287</v>
      </c>
      <c r="N294" s="2">
        <v>15</v>
      </c>
      <c r="O294" s="2" t="s">
        <v>83</v>
      </c>
      <c r="Q294" s="2" t="s">
        <v>50</v>
      </c>
      <c r="R294" s="2" t="s">
        <v>84</v>
      </c>
      <c r="S294" s="2" t="s">
        <v>21</v>
      </c>
      <c r="T294" s="2">
        <v>37</v>
      </c>
      <c r="U294" s="2" t="s">
        <v>70</v>
      </c>
      <c r="V294" s="2">
        <v>6</v>
      </c>
      <c r="W294" s="2" t="s">
        <v>277</v>
      </c>
      <c r="X294" s="2">
        <v>290</v>
      </c>
      <c r="Y294" s="2">
        <v>70</v>
      </c>
      <c r="Z294" s="2">
        <v>2</v>
      </c>
      <c r="AC294" s="2" t="s">
        <v>181</v>
      </c>
      <c r="AD294" s="2" t="s">
        <v>181</v>
      </c>
      <c r="AE294" s="2">
        <v>37</v>
      </c>
      <c r="AF294" s="2">
        <v>0.992049758113006</v>
      </c>
      <c r="AH294" s="2">
        <v>7.67999828613278</v>
      </c>
      <c r="AI294" s="2">
        <v>7.67999828613278</v>
      </c>
      <c r="AK294" s="2">
        <f t="shared" ref="AK294:AK298" si="74">AI294-$AI$298</f>
        <v>2.5799991238403202</v>
      </c>
      <c r="AL294" s="6"/>
    </row>
    <row r="295" spans="1:38" x14ac:dyDescent="0.25">
      <c r="A295" s="2" t="s">
        <v>208</v>
      </c>
      <c r="B295" s="2">
        <v>2006</v>
      </c>
      <c r="C295" s="2" t="s">
        <v>67</v>
      </c>
      <c r="D295" s="2" t="s">
        <v>282</v>
      </c>
      <c r="E295" s="2" t="s">
        <v>9</v>
      </c>
      <c r="F295" s="2" t="s">
        <v>10</v>
      </c>
      <c r="G295" s="2" t="s">
        <v>206</v>
      </c>
      <c r="H295" s="2" t="s">
        <v>69</v>
      </c>
      <c r="I295" s="2" t="s">
        <v>40</v>
      </c>
      <c r="J295" s="2" t="s">
        <v>12</v>
      </c>
      <c r="L295" s="2" t="s">
        <v>13</v>
      </c>
      <c r="M295" s="2" t="s">
        <v>287</v>
      </c>
      <c r="N295" s="2">
        <v>15</v>
      </c>
      <c r="O295" s="2" t="s">
        <v>83</v>
      </c>
      <c r="Q295" s="2" t="s">
        <v>50</v>
      </c>
      <c r="R295" s="2" t="s">
        <v>84</v>
      </c>
      <c r="S295" s="2" t="s">
        <v>21</v>
      </c>
      <c r="T295" s="2">
        <v>37</v>
      </c>
      <c r="U295" s="2" t="s">
        <v>70</v>
      </c>
      <c r="V295" s="2">
        <v>6</v>
      </c>
      <c r="W295" s="2" t="s">
        <v>277</v>
      </c>
      <c r="X295" s="2">
        <v>290</v>
      </c>
      <c r="Y295" s="2">
        <v>70</v>
      </c>
      <c r="Z295" s="2">
        <v>2</v>
      </c>
      <c r="AC295" s="2" t="s">
        <v>181</v>
      </c>
      <c r="AD295" s="2" t="s">
        <v>181</v>
      </c>
      <c r="AE295" s="2">
        <v>37</v>
      </c>
      <c r="AF295" s="2">
        <v>1.98410126286013</v>
      </c>
      <c r="AG295" s="2">
        <v>0</v>
      </c>
      <c r="AH295" s="2">
        <v>13.739999294128401</v>
      </c>
      <c r="AI295" s="2">
        <v>13.739999294128401</v>
      </c>
      <c r="AJ295" s="2">
        <f>AI295/$AI$295</f>
        <v>1</v>
      </c>
      <c r="AK295" s="2">
        <f t="shared" si="74"/>
        <v>8.6400001318359401</v>
      </c>
      <c r="AL295" s="6">
        <f>AK295/$AK$295</f>
        <v>1</v>
      </c>
    </row>
    <row r="296" spans="1:38" x14ac:dyDescent="0.25">
      <c r="A296" s="2" t="s">
        <v>208</v>
      </c>
      <c r="B296" s="2">
        <v>2006</v>
      </c>
      <c r="C296" s="2" t="s">
        <v>67</v>
      </c>
      <c r="D296" s="2" t="s">
        <v>282</v>
      </c>
      <c r="E296" s="2" t="s">
        <v>9</v>
      </c>
      <c r="F296" s="2" t="s">
        <v>10</v>
      </c>
      <c r="G296" s="2" t="s">
        <v>206</v>
      </c>
      <c r="H296" s="2" t="s">
        <v>69</v>
      </c>
      <c r="I296" s="2" t="s">
        <v>40</v>
      </c>
      <c r="J296" s="2" t="s">
        <v>12</v>
      </c>
      <c r="L296" s="2" t="s">
        <v>13</v>
      </c>
      <c r="M296" s="2" t="s">
        <v>287</v>
      </c>
      <c r="N296" s="2">
        <v>15</v>
      </c>
      <c r="O296" s="2" t="s">
        <v>83</v>
      </c>
      <c r="Q296" s="2" t="s">
        <v>50</v>
      </c>
      <c r="R296" s="2" t="s">
        <v>84</v>
      </c>
      <c r="S296" s="2" t="s">
        <v>21</v>
      </c>
      <c r="T296" s="2">
        <v>37</v>
      </c>
      <c r="U296" s="2" t="s">
        <v>70</v>
      </c>
      <c r="V296" s="2">
        <v>6</v>
      </c>
      <c r="W296" s="2" t="s">
        <v>277</v>
      </c>
      <c r="X296" s="2">
        <v>290</v>
      </c>
      <c r="Y296" s="2">
        <v>70</v>
      </c>
      <c r="Z296" s="2">
        <v>2</v>
      </c>
      <c r="AC296" s="2" t="s">
        <v>181</v>
      </c>
      <c r="AD296" s="2" t="s">
        <v>181</v>
      </c>
      <c r="AE296" s="2">
        <v>37</v>
      </c>
      <c r="AF296" s="2">
        <v>3.9682025257202702</v>
      </c>
      <c r="AG296" s="2">
        <f>AF296-$AF$295</f>
        <v>1.9841012628601402</v>
      </c>
      <c r="AH296" s="2">
        <v>10.919998335571201</v>
      </c>
      <c r="AI296" s="2">
        <v>10.919998335571201</v>
      </c>
      <c r="AJ296" s="2">
        <f t="shared" ref="AJ296:AJ298" si="75">AI296/$AI$295</f>
        <v>0.79475974501961666</v>
      </c>
      <c r="AK296" s="2">
        <f t="shared" si="74"/>
        <v>5.8199991732787408</v>
      </c>
      <c r="AL296" s="6">
        <f t="shared" ref="AL296:AL298" si="76">AK296/$AK$295</f>
        <v>0.67361100514729177</v>
      </c>
    </row>
    <row r="297" spans="1:38" x14ac:dyDescent="0.25">
      <c r="A297" s="2" t="s">
        <v>208</v>
      </c>
      <c r="B297" s="2">
        <v>2006</v>
      </c>
      <c r="C297" s="2" t="s">
        <v>67</v>
      </c>
      <c r="D297" s="2" t="s">
        <v>282</v>
      </c>
      <c r="E297" s="2" t="s">
        <v>9</v>
      </c>
      <c r="F297" s="2" t="s">
        <v>10</v>
      </c>
      <c r="G297" s="2" t="s">
        <v>206</v>
      </c>
      <c r="H297" s="2" t="s">
        <v>69</v>
      </c>
      <c r="I297" s="2" t="s">
        <v>40</v>
      </c>
      <c r="J297" s="2" t="s">
        <v>12</v>
      </c>
      <c r="L297" s="2" t="s">
        <v>13</v>
      </c>
      <c r="M297" s="2" t="s">
        <v>287</v>
      </c>
      <c r="N297" s="2">
        <v>15</v>
      </c>
      <c r="O297" s="2" t="s">
        <v>83</v>
      </c>
      <c r="Q297" s="2" t="s">
        <v>50</v>
      </c>
      <c r="R297" s="2" t="s">
        <v>84</v>
      </c>
      <c r="S297" s="2" t="s">
        <v>21</v>
      </c>
      <c r="T297" s="2">
        <v>37</v>
      </c>
      <c r="U297" s="2" t="s">
        <v>70</v>
      </c>
      <c r="V297" s="2">
        <v>6</v>
      </c>
      <c r="W297" s="2" t="s">
        <v>277</v>
      </c>
      <c r="X297" s="2">
        <v>290</v>
      </c>
      <c r="Y297" s="2">
        <v>70</v>
      </c>
      <c r="Z297" s="2">
        <v>2</v>
      </c>
      <c r="AC297" s="2" t="s">
        <v>181</v>
      </c>
      <c r="AD297" s="2" t="s">
        <v>181</v>
      </c>
      <c r="AE297" s="2">
        <v>37</v>
      </c>
      <c r="AF297" s="2">
        <v>8.01271898971188</v>
      </c>
      <c r="AG297" s="2">
        <f t="shared" ref="AG297:AG298" si="77">AF297-$AF$295</f>
        <v>6.02861772685175</v>
      </c>
      <c r="AH297" s="2">
        <v>7.9200001208496102</v>
      </c>
      <c r="AI297" s="2">
        <v>7.9200001208496102</v>
      </c>
      <c r="AJ297" s="2">
        <f t="shared" si="75"/>
        <v>0.5764192523819206</v>
      </c>
      <c r="AK297" s="2">
        <f t="shared" si="74"/>
        <v>2.8200009585571504</v>
      </c>
      <c r="AL297" s="6">
        <f t="shared" si="76"/>
        <v>0.32638899485270262</v>
      </c>
    </row>
    <row r="298" spans="1:38" x14ac:dyDescent="0.25">
      <c r="A298" s="2" t="s">
        <v>208</v>
      </c>
      <c r="B298" s="2">
        <v>2006</v>
      </c>
      <c r="C298" s="2" t="s">
        <v>67</v>
      </c>
      <c r="D298" s="2" t="s">
        <v>282</v>
      </c>
      <c r="E298" s="2" t="s">
        <v>9</v>
      </c>
      <c r="F298" s="2" t="s">
        <v>10</v>
      </c>
      <c r="G298" s="2" t="s">
        <v>206</v>
      </c>
      <c r="H298" s="2" t="s">
        <v>69</v>
      </c>
      <c r="I298" s="2" t="s">
        <v>40</v>
      </c>
      <c r="J298" s="2" t="s">
        <v>12</v>
      </c>
      <c r="L298" s="2" t="s">
        <v>13</v>
      </c>
      <c r="M298" s="2" t="s">
        <v>287</v>
      </c>
      <c r="N298" s="2">
        <v>15</v>
      </c>
      <c r="O298" s="2" t="s">
        <v>83</v>
      </c>
      <c r="Q298" s="2" t="s">
        <v>50</v>
      </c>
      <c r="R298" s="2" t="s">
        <v>84</v>
      </c>
      <c r="S298" s="2" t="s">
        <v>21</v>
      </c>
      <c r="T298" s="2">
        <v>37</v>
      </c>
      <c r="U298" s="2" t="s">
        <v>70</v>
      </c>
      <c r="V298" s="2">
        <v>6</v>
      </c>
      <c r="W298" s="2" t="s">
        <v>277</v>
      </c>
      <c r="X298" s="2">
        <v>290</v>
      </c>
      <c r="Y298" s="2">
        <v>70</v>
      </c>
      <c r="Z298" s="2">
        <v>2</v>
      </c>
      <c r="AC298" s="2" t="s">
        <v>181</v>
      </c>
      <c r="AD298" s="2" t="s">
        <v>181</v>
      </c>
      <c r="AE298" s="2">
        <v>37</v>
      </c>
      <c r="AF298" s="2">
        <v>23.9618465241325</v>
      </c>
      <c r="AG298" s="2">
        <f t="shared" si="77"/>
        <v>21.977745261272371</v>
      </c>
      <c r="AH298" s="2">
        <v>5.0999991622924599</v>
      </c>
      <c r="AI298" s="2">
        <v>5.0999991622924599</v>
      </c>
      <c r="AJ298" s="2">
        <f t="shared" si="75"/>
        <v>0.37117899740154092</v>
      </c>
      <c r="AK298" s="2">
        <f t="shared" si="74"/>
        <v>0</v>
      </c>
      <c r="AL298" s="6">
        <f t="shared" si="76"/>
        <v>0</v>
      </c>
    </row>
    <row r="299" spans="1:38" x14ac:dyDescent="0.25">
      <c r="A299" s="2" t="s">
        <v>208</v>
      </c>
      <c r="B299" s="2">
        <v>2006</v>
      </c>
      <c r="C299" s="2" t="s">
        <v>67</v>
      </c>
      <c r="D299" s="2" t="s">
        <v>282</v>
      </c>
      <c r="E299" s="2" t="s">
        <v>9</v>
      </c>
      <c r="F299" s="2" t="s">
        <v>10</v>
      </c>
      <c r="G299" s="2" t="s">
        <v>206</v>
      </c>
      <c r="H299" s="2" t="s">
        <v>69</v>
      </c>
      <c r="I299" s="2" t="s">
        <v>40</v>
      </c>
      <c r="J299" s="2" t="s">
        <v>12</v>
      </c>
      <c r="L299" s="2" t="s">
        <v>13</v>
      </c>
      <c r="M299" s="2" t="s">
        <v>287</v>
      </c>
      <c r="N299" s="2">
        <v>15</v>
      </c>
      <c r="O299" s="2" t="s">
        <v>83</v>
      </c>
      <c r="Q299" s="2" t="s">
        <v>50</v>
      </c>
      <c r="R299" s="2" t="s">
        <v>84</v>
      </c>
      <c r="S299" s="2" t="s">
        <v>21</v>
      </c>
      <c r="T299" s="2">
        <v>37</v>
      </c>
      <c r="U299" s="2" t="s">
        <v>71</v>
      </c>
      <c r="V299" s="2">
        <v>26</v>
      </c>
      <c r="W299" s="2" t="s">
        <v>277</v>
      </c>
      <c r="X299" s="2">
        <v>500</v>
      </c>
      <c r="Y299" s="2">
        <v>200</v>
      </c>
      <c r="Z299" s="2">
        <v>2</v>
      </c>
      <c r="AC299" s="2" t="s">
        <v>181</v>
      </c>
      <c r="AD299" s="2" t="s">
        <v>181</v>
      </c>
      <c r="AE299" s="2">
        <v>38</v>
      </c>
      <c r="AF299" s="2">
        <v>0.11446741413874099</v>
      </c>
      <c r="AH299" s="2">
        <v>7.5600001153564396</v>
      </c>
      <c r="AI299" s="2">
        <v>7.5600001153564396</v>
      </c>
      <c r="AK299" s="2">
        <f>AI299-$AI$305</f>
        <v>1.5600009393310694</v>
      </c>
      <c r="AL299" s="6"/>
    </row>
    <row r="300" spans="1:38" x14ac:dyDescent="0.25">
      <c r="A300" s="2" t="s">
        <v>208</v>
      </c>
      <c r="B300" s="2">
        <v>2006</v>
      </c>
      <c r="C300" s="2" t="s">
        <v>67</v>
      </c>
      <c r="D300" s="2" t="s">
        <v>282</v>
      </c>
      <c r="E300" s="2" t="s">
        <v>9</v>
      </c>
      <c r="F300" s="2" t="s">
        <v>10</v>
      </c>
      <c r="G300" s="2" t="s">
        <v>206</v>
      </c>
      <c r="H300" s="2" t="s">
        <v>69</v>
      </c>
      <c r="I300" s="2" t="s">
        <v>40</v>
      </c>
      <c r="J300" s="2" t="s">
        <v>12</v>
      </c>
      <c r="L300" s="2" t="s">
        <v>13</v>
      </c>
      <c r="M300" s="2" t="s">
        <v>287</v>
      </c>
      <c r="N300" s="2">
        <v>15</v>
      </c>
      <c r="O300" s="2" t="s">
        <v>83</v>
      </c>
      <c r="Q300" s="2" t="s">
        <v>50</v>
      </c>
      <c r="R300" s="2" t="s">
        <v>84</v>
      </c>
      <c r="S300" s="2" t="s">
        <v>21</v>
      </c>
      <c r="T300" s="2">
        <v>37</v>
      </c>
      <c r="U300" s="2" t="s">
        <v>71</v>
      </c>
      <c r="V300" s="2">
        <v>26</v>
      </c>
      <c r="W300" s="2" t="s">
        <v>277</v>
      </c>
      <c r="X300" s="2">
        <v>500</v>
      </c>
      <c r="Y300" s="2">
        <v>200</v>
      </c>
      <c r="Z300" s="2">
        <v>2</v>
      </c>
      <c r="AC300" s="2" t="s">
        <v>181</v>
      </c>
      <c r="AD300" s="2" t="s">
        <v>181</v>
      </c>
      <c r="AE300" s="2">
        <v>38</v>
      </c>
      <c r="AF300" s="2">
        <v>0.496024879056503</v>
      </c>
      <c r="AH300" s="2">
        <v>12.479999274902299</v>
      </c>
      <c r="AI300" s="2">
        <v>12.479999274902299</v>
      </c>
      <c r="AK300" s="2">
        <f t="shared" ref="AK300:AK305" si="78">AI300-$AI$305</f>
        <v>6.4800000988769293</v>
      </c>
    </row>
    <row r="301" spans="1:38" x14ac:dyDescent="0.25">
      <c r="A301" s="2" t="s">
        <v>208</v>
      </c>
      <c r="B301" s="2">
        <v>2006</v>
      </c>
      <c r="C301" s="2" t="s">
        <v>67</v>
      </c>
      <c r="D301" s="2" t="s">
        <v>282</v>
      </c>
      <c r="E301" s="2" t="s">
        <v>9</v>
      </c>
      <c r="F301" s="2" t="s">
        <v>10</v>
      </c>
      <c r="G301" s="2" t="s">
        <v>206</v>
      </c>
      <c r="H301" s="2" t="s">
        <v>69</v>
      </c>
      <c r="I301" s="2" t="s">
        <v>40</v>
      </c>
      <c r="J301" s="2" t="s">
        <v>12</v>
      </c>
      <c r="L301" s="2" t="s">
        <v>13</v>
      </c>
      <c r="M301" s="2" t="s">
        <v>287</v>
      </c>
      <c r="N301" s="2">
        <v>15</v>
      </c>
      <c r="O301" s="2" t="s">
        <v>83</v>
      </c>
      <c r="Q301" s="2" t="s">
        <v>50</v>
      </c>
      <c r="R301" s="2" t="s">
        <v>84</v>
      </c>
      <c r="S301" s="2" t="s">
        <v>21</v>
      </c>
      <c r="T301" s="2">
        <v>37</v>
      </c>
      <c r="U301" s="2" t="s">
        <v>71</v>
      </c>
      <c r="V301" s="2">
        <v>26</v>
      </c>
      <c r="W301" s="2" t="s">
        <v>277</v>
      </c>
      <c r="X301" s="2">
        <v>500</v>
      </c>
      <c r="Y301" s="2">
        <v>200</v>
      </c>
      <c r="Z301" s="2">
        <v>2</v>
      </c>
      <c r="AC301" s="2" t="s">
        <v>181</v>
      </c>
      <c r="AD301" s="2" t="s">
        <v>181</v>
      </c>
      <c r="AE301" s="2">
        <v>38</v>
      </c>
      <c r="AF301" s="2">
        <v>0.95389453561146798</v>
      </c>
      <c r="AH301" s="2">
        <v>14.2799993023681</v>
      </c>
      <c r="AI301" s="2">
        <v>14.2799993023681</v>
      </c>
      <c r="AK301" s="2">
        <f t="shared" si="78"/>
        <v>8.2800001263427312</v>
      </c>
    </row>
    <row r="302" spans="1:38" x14ac:dyDescent="0.25">
      <c r="A302" s="2" t="s">
        <v>208</v>
      </c>
      <c r="B302" s="2">
        <v>2006</v>
      </c>
      <c r="C302" s="2" t="s">
        <v>67</v>
      </c>
      <c r="D302" s="2" t="s">
        <v>282</v>
      </c>
      <c r="E302" s="2" t="s">
        <v>9</v>
      </c>
      <c r="F302" s="2" t="s">
        <v>10</v>
      </c>
      <c r="G302" s="2" t="s">
        <v>206</v>
      </c>
      <c r="H302" s="2" t="s">
        <v>69</v>
      </c>
      <c r="I302" s="2" t="s">
        <v>40</v>
      </c>
      <c r="J302" s="2" t="s">
        <v>12</v>
      </c>
      <c r="L302" s="2" t="s">
        <v>13</v>
      </c>
      <c r="M302" s="2" t="s">
        <v>287</v>
      </c>
      <c r="N302" s="2">
        <v>15</v>
      </c>
      <c r="O302" s="2" t="s">
        <v>83</v>
      </c>
      <c r="Q302" s="2" t="s">
        <v>50</v>
      </c>
      <c r="R302" s="2" t="s">
        <v>84</v>
      </c>
      <c r="S302" s="2" t="s">
        <v>21</v>
      </c>
      <c r="T302" s="2">
        <v>37</v>
      </c>
      <c r="U302" s="2" t="s">
        <v>71</v>
      </c>
      <c r="V302" s="2">
        <v>26</v>
      </c>
      <c r="W302" s="2" t="s">
        <v>277</v>
      </c>
      <c r="X302" s="2">
        <v>500</v>
      </c>
      <c r="Y302" s="2">
        <v>200</v>
      </c>
      <c r="Z302" s="2">
        <v>2</v>
      </c>
      <c r="AC302" s="2" t="s">
        <v>181</v>
      </c>
      <c r="AD302" s="2" t="s">
        <v>181</v>
      </c>
      <c r="AE302" s="2">
        <v>38</v>
      </c>
      <c r="AF302" s="2">
        <v>1.98410126286013</v>
      </c>
      <c r="AG302" s="2">
        <v>0</v>
      </c>
      <c r="AH302" s="2">
        <v>16.319998417968701</v>
      </c>
      <c r="AI302" s="2">
        <v>16.319998417968701</v>
      </c>
      <c r="AJ302" s="2">
        <f>AI302/$AI$302</f>
        <v>1</v>
      </c>
      <c r="AK302" s="2">
        <f t="shared" si="78"/>
        <v>10.319999241943332</v>
      </c>
      <c r="AL302" s="2">
        <f>AK302/$AK$302</f>
        <v>1</v>
      </c>
    </row>
    <row r="303" spans="1:38" x14ac:dyDescent="0.25">
      <c r="A303" s="2" t="s">
        <v>208</v>
      </c>
      <c r="B303" s="2">
        <v>2006</v>
      </c>
      <c r="C303" s="2" t="s">
        <v>67</v>
      </c>
      <c r="D303" s="2" t="s">
        <v>282</v>
      </c>
      <c r="E303" s="2" t="s">
        <v>9</v>
      </c>
      <c r="F303" s="2" t="s">
        <v>10</v>
      </c>
      <c r="G303" s="2" t="s">
        <v>206</v>
      </c>
      <c r="H303" s="2" t="s">
        <v>69</v>
      </c>
      <c r="I303" s="2" t="s">
        <v>40</v>
      </c>
      <c r="J303" s="2" t="s">
        <v>12</v>
      </c>
      <c r="L303" s="2" t="s">
        <v>13</v>
      </c>
      <c r="M303" s="2" t="s">
        <v>287</v>
      </c>
      <c r="N303" s="2">
        <v>15</v>
      </c>
      <c r="O303" s="2" t="s">
        <v>83</v>
      </c>
      <c r="Q303" s="2" t="s">
        <v>50</v>
      </c>
      <c r="R303" s="2" t="s">
        <v>84</v>
      </c>
      <c r="S303" s="2" t="s">
        <v>21</v>
      </c>
      <c r="T303" s="2">
        <v>37</v>
      </c>
      <c r="U303" s="2" t="s">
        <v>71</v>
      </c>
      <c r="V303" s="2">
        <v>26</v>
      </c>
      <c r="W303" s="2" t="s">
        <v>277</v>
      </c>
      <c r="X303" s="2">
        <v>500</v>
      </c>
      <c r="Y303" s="2">
        <v>200</v>
      </c>
      <c r="Z303" s="2">
        <v>2</v>
      </c>
      <c r="AC303" s="2" t="s">
        <v>181</v>
      </c>
      <c r="AD303" s="2" t="s">
        <v>181</v>
      </c>
      <c r="AE303" s="2">
        <v>38</v>
      </c>
      <c r="AF303" s="2">
        <v>5.9904607577160798</v>
      </c>
      <c r="AG303" s="2">
        <f>AF303-$AF$302</f>
        <v>4.0063594948559498</v>
      </c>
      <c r="AH303" s="2">
        <v>10.3199992419433</v>
      </c>
      <c r="AI303" s="2">
        <v>10.3199992419433</v>
      </c>
      <c r="AJ303" s="2">
        <f t="shared" ref="AJ303:AJ305" si="79">AI303/$AI$302</f>
        <v>0.63235295602607033</v>
      </c>
      <c r="AK303" s="2">
        <f t="shared" si="78"/>
        <v>4.3200000659179301</v>
      </c>
      <c r="AL303" s="2">
        <f t="shared" ref="AL303:AL305" si="80">AK303/$AK$302</f>
        <v>0.41860468829883773</v>
      </c>
    </row>
    <row r="304" spans="1:38" x14ac:dyDescent="0.25">
      <c r="A304" s="2" t="s">
        <v>208</v>
      </c>
      <c r="B304" s="2">
        <v>2006</v>
      </c>
      <c r="C304" s="2" t="s">
        <v>67</v>
      </c>
      <c r="D304" s="2" t="s">
        <v>282</v>
      </c>
      <c r="E304" s="2" t="s">
        <v>9</v>
      </c>
      <c r="F304" s="2" t="s">
        <v>10</v>
      </c>
      <c r="G304" s="2" t="s">
        <v>206</v>
      </c>
      <c r="H304" s="2" t="s">
        <v>69</v>
      </c>
      <c r="I304" s="2" t="s">
        <v>40</v>
      </c>
      <c r="J304" s="2" t="s">
        <v>12</v>
      </c>
      <c r="L304" s="2" t="s">
        <v>13</v>
      </c>
      <c r="M304" s="2" t="s">
        <v>287</v>
      </c>
      <c r="N304" s="2">
        <v>15</v>
      </c>
      <c r="O304" s="2" t="s">
        <v>83</v>
      </c>
      <c r="Q304" s="2" t="s">
        <v>50</v>
      </c>
      <c r="R304" s="2" t="s">
        <v>84</v>
      </c>
      <c r="S304" s="2" t="s">
        <v>21</v>
      </c>
      <c r="T304" s="2">
        <v>37</v>
      </c>
      <c r="U304" s="2" t="s">
        <v>71</v>
      </c>
      <c r="V304" s="2">
        <v>26</v>
      </c>
      <c r="W304" s="2" t="s">
        <v>277</v>
      </c>
      <c r="X304" s="2">
        <v>500</v>
      </c>
      <c r="Y304" s="2">
        <v>200</v>
      </c>
      <c r="Z304" s="2">
        <v>2</v>
      </c>
      <c r="AC304" s="2" t="s">
        <v>181</v>
      </c>
      <c r="AD304" s="2" t="s">
        <v>181</v>
      </c>
      <c r="AE304" s="2">
        <v>38</v>
      </c>
      <c r="AF304" s="2">
        <v>7.9745620205762204</v>
      </c>
      <c r="AG304" s="2">
        <f t="shared" ref="AG304:AG305" si="81">AF304-$AF$302</f>
        <v>5.9904607577160904</v>
      </c>
      <c r="AH304" s="2">
        <v>7.7999992034911898</v>
      </c>
      <c r="AI304" s="2">
        <v>7.7999992034911898</v>
      </c>
      <c r="AJ304" s="2">
        <f t="shared" si="79"/>
        <v>0.47794117399565478</v>
      </c>
      <c r="AK304" s="2">
        <f t="shared" si="78"/>
        <v>1.8000000274658197</v>
      </c>
      <c r="AL304" s="2">
        <f t="shared" si="80"/>
        <v>0.17441862012451723</v>
      </c>
    </row>
    <row r="305" spans="1:38" x14ac:dyDescent="0.25">
      <c r="A305" s="2" t="s">
        <v>208</v>
      </c>
      <c r="B305" s="2">
        <v>2006</v>
      </c>
      <c r="C305" s="2" t="s">
        <v>67</v>
      </c>
      <c r="D305" s="2" t="s">
        <v>282</v>
      </c>
      <c r="E305" s="2" t="s">
        <v>9</v>
      </c>
      <c r="F305" s="2" t="s">
        <v>10</v>
      </c>
      <c r="G305" s="2" t="s">
        <v>206</v>
      </c>
      <c r="H305" s="2" t="s">
        <v>69</v>
      </c>
      <c r="I305" s="2" t="s">
        <v>40</v>
      </c>
      <c r="J305" s="2" t="s">
        <v>12</v>
      </c>
      <c r="L305" s="2" t="s">
        <v>13</v>
      </c>
      <c r="M305" s="2" t="s">
        <v>287</v>
      </c>
      <c r="N305" s="2">
        <v>15</v>
      </c>
      <c r="O305" s="2" t="s">
        <v>83</v>
      </c>
      <c r="Q305" s="2" t="s">
        <v>50</v>
      </c>
      <c r="R305" s="2" t="s">
        <v>84</v>
      </c>
      <c r="S305" s="2" t="s">
        <v>21</v>
      </c>
      <c r="T305" s="2">
        <v>37</v>
      </c>
      <c r="U305" s="2" t="s">
        <v>71</v>
      </c>
      <c r="V305" s="2">
        <v>26</v>
      </c>
      <c r="W305" s="2" t="s">
        <v>277</v>
      </c>
      <c r="X305" s="2">
        <v>500</v>
      </c>
      <c r="Y305" s="2">
        <v>200</v>
      </c>
      <c r="Z305" s="2">
        <v>2</v>
      </c>
      <c r="AC305" s="2" t="s">
        <v>181</v>
      </c>
      <c r="AD305" s="2" t="s">
        <v>181</v>
      </c>
      <c r="AE305" s="2">
        <v>38</v>
      </c>
      <c r="AF305" s="2">
        <v>23.9618465241325</v>
      </c>
      <c r="AG305" s="2">
        <f t="shared" si="81"/>
        <v>21.977745261272371</v>
      </c>
      <c r="AH305" s="2">
        <v>5.9999991760253701</v>
      </c>
      <c r="AI305" s="2">
        <v>5.9999991760253701</v>
      </c>
      <c r="AJ305" s="2">
        <f t="shared" si="79"/>
        <v>0.36764704397392772</v>
      </c>
      <c r="AK305" s="2">
        <f t="shared" si="78"/>
        <v>0</v>
      </c>
      <c r="AL305" s="2">
        <f t="shared" si="80"/>
        <v>0</v>
      </c>
    </row>
    <row r="306" spans="1:38" x14ac:dyDescent="0.25">
      <c r="A306" s="2" t="s">
        <v>208</v>
      </c>
      <c r="B306" s="2">
        <v>2006</v>
      </c>
      <c r="C306" s="2" t="s">
        <v>60</v>
      </c>
      <c r="D306" s="2" t="s">
        <v>282</v>
      </c>
      <c r="E306" s="2" t="s">
        <v>9</v>
      </c>
      <c r="F306" s="2" t="s">
        <v>10</v>
      </c>
      <c r="G306" s="2" t="s">
        <v>201</v>
      </c>
      <c r="H306" s="2" t="s">
        <v>69</v>
      </c>
      <c r="I306" s="2" t="s">
        <v>40</v>
      </c>
      <c r="J306" s="2" t="s">
        <v>316</v>
      </c>
      <c r="K306" s="2" t="s">
        <v>131</v>
      </c>
      <c r="L306" s="2" t="s">
        <v>13</v>
      </c>
      <c r="M306" s="2" t="s">
        <v>287</v>
      </c>
      <c r="N306" s="2">
        <v>15</v>
      </c>
      <c r="O306" s="2" t="s">
        <v>83</v>
      </c>
      <c r="Q306" s="2" t="s">
        <v>50</v>
      </c>
      <c r="R306" s="2" t="s">
        <v>84</v>
      </c>
      <c r="S306" s="2" t="s">
        <v>21</v>
      </c>
      <c r="T306" s="2">
        <v>37</v>
      </c>
      <c r="U306" s="2" t="s">
        <v>86</v>
      </c>
      <c r="V306" s="2">
        <v>0</v>
      </c>
      <c r="W306" s="2" t="s">
        <v>68</v>
      </c>
      <c r="Z306" s="2">
        <v>2</v>
      </c>
      <c r="AA306" s="2">
        <v>0.93</v>
      </c>
      <c r="AB306" s="2">
        <f t="shared" si="59"/>
        <v>2.150537634408602</v>
      </c>
      <c r="AC306" s="2" t="s">
        <v>181</v>
      </c>
      <c r="AD306" s="2" t="s">
        <v>181</v>
      </c>
      <c r="AE306" s="2">
        <v>39</v>
      </c>
      <c r="AF306" s="2">
        <v>0.15286740088651601</v>
      </c>
      <c r="AH306" s="2">
        <v>25.476188659667901</v>
      </c>
      <c r="AI306" s="2">
        <v>25.476188659667901</v>
      </c>
      <c r="AK306" s="2">
        <f>AI306-$AI$312</f>
        <v>22.023811340331971</v>
      </c>
    </row>
    <row r="307" spans="1:38" x14ac:dyDescent="0.25">
      <c r="A307" s="2" t="s">
        <v>208</v>
      </c>
      <c r="B307" s="2">
        <v>2006</v>
      </c>
      <c r="C307" s="2" t="s">
        <v>60</v>
      </c>
      <c r="D307" s="2" t="s">
        <v>282</v>
      </c>
      <c r="E307" s="2" t="s">
        <v>9</v>
      </c>
      <c r="F307" s="2" t="s">
        <v>10</v>
      </c>
      <c r="G307" s="2" t="s">
        <v>201</v>
      </c>
      <c r="H307" s="2" t="s">
        <v>69</v>
      </c>
      <c r="I307" s="2" t="s">
        <v>40</v>
      </c>
      <c r="J307" s="2" t="s">
        <v>316</v>
      </c>
      <c r="K307" s="2" t="s">
        <v>131</v>
      </c>
      <c r="L307" s="2" t="s">
        <v>13</v>
      </c>
      <c r="M307" s="2" t="s">
        <v>287</v>
      </c>
      <c r="N307" s="2">
        <v>15</v>
      </c>
      <c r="O307" s="2" t="s">
        <v>83</v>
      </c>
      <c r="Q307" s="2" t="s">
        <v>50</v>
      </c>
      <c r="R307" s="2" t="s">
        <v>84</v>
      </c>
      <c r="S307" s="2" t="s">
        <v>21</v>
      </c>
      <c r="T307" s="2">
        <v>37</v>
      </c>
      <c r="U307" s="2" t="s">
        <v>86</v>
      </c>
      <c r="V307" s="2">
        <v>0</v>
      </c>
      <c r="W307" s="2" t="s">
        <v>68</v>
      </c>
      <c r="Z307" s="2">
        <v>2</v>
      </c>
      <c r="AA307" s="2">
        <v>0.93</v>
      </c>
      <c r="AB307" s="2">
        <f t="shared" si="59"/>
        <v>2.150537634408602</v>
      </c>
      <c r="AC307" s="2" t="s">
        <v>181</v>
      </c>
      <c r="AD307" s="2" t="s">
        <v>181</v>
      </c>
      <c r="AE307" s="2">
        <v>39</v>
      </c>
      <c r="AF307" s="2">
        <v>0.49681642875834497</v>
      </c>
      <c r="AH307" s="2">
        <v>40.833331516810802</v>
      </c>
      <c r="AI307" s="2">
        <v>40.833331516810802</v>
      </c>
      <c r="AK307" s="2">
        <f t="shared" ref="AK307:AK312" si="82">AI307-$AI$312</f>
        <v>37.380954197474871</v>
      </c>
    </row>
    <row r="308" spans="1:38" x14ac:dyDescent="0.25">
      <c r="A308" s="2" t="s">
        <v>208</v>
      </c>
      <c r="B308" s="2">
        <v>2006</v>
      </c>
      <c r="C308" s="2" t="s">
        <v>60</v>
      </c>
      <c r="D308" s="2" t="s">
        <v>282</v>
      </c>
      <c r="E308" s="2" t="s">
        <v>9</v>
      </c>
      <c r="F308" s="2" t="s">
        <v>10</v>
      </c>
      <c r="G308" s="2" t="s">
        <v>201</v>
      </c>
      <c r="H308" s="2" t="s">
        <v>69</v>
      </c>
      <c r="I308" s="2" t="s">
        <v>40</v>
      </c>
      <c r="J308" s="2" t="s">
        <v>316</v>
      </c>
      <c r="K308" s="2" t="s">
        <v>131</v>
      </c>
      <c r="L308" s="2" t="s">
        <v>13</v>
      </c>
      <c r="M308" s="2" t="s">
        <v>287</v>
      </c>
      <c r="N308" s="2">
        <v>15</v>
      </c>
      <c r="O308" s="2" t="s">
        <v>83</v>
      </c>
      <c r="Q308" s="2" t="s">
        <v>50</v>
      </c>
      <c r="R308" s="2" t="s">
        <v>84</v>
      </c>
      <c r="S308" s="2" t="s">
        <v>21</v>
      </c>
      <c r="T308" s="2">
        <v>37</v>
      </c>
      <c r="U308" s="2" t="s">
        <v>86</v>
      </c>
      <c r="V308" s="2">
        <v>0</v>
      </c>
      <c r="W308" s="2" t="s">
        <v>68</v>
      </c>
      <c r="Z308" s="2">
        <v>2</v>
      </c>
      <c r="AA308" s="2">
        <v>0.93</v>
      </c>
      <c r="AB308" s="2">
        <f t="shared" si="59"/>
        <v>2.150537634408602</v>
      </c>
      <c r="AC308" s="2" t="s">
        <v>181</v>
      </c>
      <c r="AD308" s="2" t="s">
        <v>181</v>
      </c>
      <c r="AE308" s="2">
        <v>39</v>
      </c>
      <c r="AF308" s="2">
        <v>0.95541513258745003</v>
      </c>
      <c r="AG308" s="2">
        <v>0</v>
      </c>
      <c r="AH308" s="2">
        <v>46.666665758405401</v>
      </c>
      <c r="AI308" s="2">
        <v>46.666665758405401</v>
      </c>
      <c r="AJ308" s="2">
        <f>AI308/$AI$308</f>
        <v>1</v>
      </c>
      <c r="AK308" s="2">
        <f t="shared" si="82"/>
        <v>43.21428843906947</v>
      </c>
      <c r="AL308" s="2">
        <f>AK308/$AK$308</f>
        <v>1</v>
      </c>
    </row>
    <row r="309" spans="1:38" x14ac:dyDescent="0.25">
      <c r="A309" s="2" t="s">
        <v>208</v>
      </c>
      <c r="B309" s="2">
        <v>2006</v>
      </c>
      <c r="C309" s="2" t="s">
        <v>60</v>
      </c>
      <c r="D309" s="2" t="s">
        <v>282</v>
      </c>
      <c r="E309" s="2" t="s">
        <v>9</v>
      </c>
      <c r="F309" s="2" t="s">
        <v>10</v>
      </c>
      <c r="G309" s="2" t="s">
        <v>201</v>
      </c>
      <c r="H309" s="2" t="s">
        <v>69</v>
      </c>
      <c r="I309" s="2" t="s">
        <v>40</v>
      </c>
      <c r="J309" s="2" t="s">
        <v>316</v>
      </c>
      <c r="K309" s="2" t="s">
        <v>131</v>
      </c>
      <c r="L309" s="2" t="s">
        <v>13</v>
      </c>
      <c r="M309" s="2" t="s">
        <v>287</v>
      </c>
      <c r="N309" s="2">
        <v>15</v>
      </c>
      <c r="O309" s="2" t="s">
        <v>83</v>
      </c>
      <c r="Q309" s="2" t="s">
        <v>50</v>
      </c>
      <c r="R309" s="2" t="s">
        <v>84</v>
      </c>
      <c r="S309" s="2" t="s">
        <v>21</v>
      </c>
      <c r="T309" s="2">
        <v>37</v>
      </c>
      <c r="U309" s="2" t="s">
        <v>86</v>
      </c>
      <c r="V309" s="2">
        <v>0</v>
      </c>
      <c r="W309" s="2" t="s">
        <v>68</v>
      </c>
      <c r="Z309" s="2">
        <v>2</v>
      </c>
      <c r="AA309" s="2">
        <v>0.93</v>
      </c>
      <c r="AB309" s="2">
        <f t="shared" si="59"/>
        <v>2.150537634408602</v>
      </c>
      <c r="AC309" s="2" t="s">
        <v>181</v>
      </c>
      <c r="AD309" s="2" t="s">
        <v>181</v>
      </c>
      <c r="AE309" s="2">
        <v>39</v>
      </c>
      <c r="AF309" s="2">
        <v>1.9872622162029301</v>
      </c>
      <c r="AG309" s="2">
        <f>AF309-$AF$308</f>
        <v>1.0318470836154801</v>
      </c>
      <c r="AH309" s="2">
        <v>27.1428571428571</v>
      </c>
      <c r="AI309" s="2">
        <v>27.1428571428571</v>
      </c>
      <c r="AJ309" s="2">
        <f t="shared" ref="AJ309:AJ312" si="83">AI309/$AI$308</f>
        <v>0.58163266438138972</v>
      </c>
      <c r="AK309" s="2">
        <f t="shared" si="82"/>
        <v>23.690479823521169</v>
      </c>
      <c r="AL309" s="2">
        <f t="shared" ref="AL309:AL312" si="84">AK309/$AK$308</f>
        <v>0.54820941589548233</v>
      </c>
    </row>
    <row r="310" spans="1:38" x14ac:dyDescent="0.25">
      <c r="A310" s="2" t="s">
        <v>208</v>
      </c>
      <c r="B310" s="2">
        <v>2006</v>
      </c>
      <c r="C310" s="2" t="s">
        <v>60</v>
      </c>
      <c r="D310" s="2" t="s">
        <v>282</v>
      </c>
      <c r="E310" s="2" t="s">
        <v>9</v>
      </c>
      <c r="F310" s="2" t="s">
        <v>10</v>
      </c>
      <c r="G310" s="2" t="s">
        <v>201</v>
      </c>
      <c r="H310" s="2" t="s">
        <v>69</v>
      </c>
      <c r="I310" s="2" t="s">
        <v>40</v>
      </c>
      <c r="J310" s="2" t="s">
        <v>316</v>
      </c>
      <c r="K310" s="2" t="s">
        <v>131</v>
      </c>
      <c r="L310" s="2" t="s">
        <v>13</v>
      </c>
      <c r="M310" s="2" t="s">
        <v>287</v>
      </c>
      <c r="N310" s="2">
        <v>15</v>
      </c>
      <c r="O310" s="2" t="s">
        <v>83</v>
      </c>
      <c r="Q310" s="2" t="s">
        <v>50</v>
      </c>
      <c r="R310" s="2" t="s">
        <v>84</v>
      </c>
      <c r="S310" s="2" t="s">
        <v>21</v>
      </c>
      <c r="T310" s="2">
        <v>37</v>
      </c>
      <c r="U310" s="2" t="s">
        <v>86</v>
      </c>
      <c r="V310" s="2">
        <v>0</v>
      </c>
      <c r="W310" s="2" t="s">
        <v>68</v>
      </c>
      <c r="Z310" s="2">
        <v>2</v>
      </c>
      <c r="AA310" s="2">
        <v>0.93</v>
      </c>
      <c r="AB310" s="2">
        <f t="shared" si="59"/>
        <v>2.150537634408602</v>
      </c>
      <c r="AC310" s="2" t="s">
        <v>181</v>
      </c>
      <c r="AD310" s="2" t="s">
        <v>181</v>
      </c>
      <c r="AE310" s="2">
        <v>39</v>
      </c>
      <c r="AF310" s="2">
        <v>4.01273865850467</v>
      </c>
      <c r="AG310" s="2">
        <f t="shared" ref="AG310:AG312" si="85">AF310-$AF$308</f>
        <v>3.0573235259172202</v>
      </c>
      <c r="AH310" s="2">
        <v>24.404760088239399</v>
      </c>
      <c r="AI310" s="2">
        <v>24.404760088239399</v>
      </c>
      <c r="AJ310" s="2">
        <f t="shared" si="83"/>
        <v>0.52295915492620593</v>
      </c>
      <c r="AK310" s="2">
        <f t="shared" si="82"/>
        <v>20.952382768903469</v>
      </c>
      <c r="AL310" s="2">
        <f t="shared" si="84"/>
        <v>0.48484849631263843</v>
      </c>
    </row>
    <row r="311" spans="1:38" x14ac:dyDescent="0.25">
      <c r="A311" s="2" t="s">
        <v>208</v>
      </c>
      <c r="B311" s="2">
        <v>2006</v>
      </c>
      <c r="C311" s="2" t="s">
        <v>60</v>
      </c>
      <c r="D311" s="2" t="s">
        <v>282</v>
      </c>
      <c r="E311" s="2" t="s">
        <v>9</v>
      </c>
      <c r="F311" s="2" t="s">
        <v>10</v>
      </c>
      <c r="G311" s="2" t="s">
        <v>201</v>
      </c>
      <c r="H311" s="2" t="s">
        <v>69</v>
      </c>
      <c r="I311" s="2" t="s">
        <v>40</v>
      </c>
      <c r="J311" s="2" t="s">
        <v>316</v>
      </c>
      <c r="K311" s="2" t="s">
        <v>131</v>
      </c>
      <c r="L311" s="2" t="s">
        <v>13</v>
      </c>
      <c r="M311" s="2" t="s">
        <v>287</v>
      </c>
      <c r="N311" s="2">
        <v>15</v>
      </c>
      <c r="O311" s="2" t="s">
        <v>83</v>
      </c>
      <c r="Q311" s="2" t="s">
        <v>50</v>
      </c>
      <c r="R311" s="2" t="s">
        <v>84</v>
      </c>
      <c r="S311" s="2" t="s">
        <v>21</v>
      </c>
      <c r="T311" s="2">
        <v>37</v>
      </c>
      <c r="U311" s="2" t="s">
        <v>86</v>
      </c>
      <c r="V311" s="2">
        <v>0</v>
      </c>
      <c r="W311" s="2" t="s">
        <v>68</v>
      </c>
      <c r="Z311" s="2">
        <v>2</v>
      </c>
      <c r="AA311" s="2">
        <v>0.93</v>
      </c>
      <c r="AB311" s="2">
        <f t="shared" si="59"/>
        <v>2.150537634408602</v>
      </c>
      <c r="AC311" s="2" t="s">
        <v>181</v>
      </c>
      <c r="AD311" s="2" t="s">
        <v>181</v>
      </c>
      <c r="AE311" s="2">
        <v>39</v>
      </c>
      <c r="AF311" s="2">
        <v>7.9872613414953202</v>
      </c>
      <c r="AG311" s="2">
        <f t="shared" si="85"/>
        <v>7.0318462089078704</v>
      </c>
      <c r="AH311" s="2">
        <v>9.4047600882393905</v>
      </c>
      <c r="AI311" s="2">
        <v>9.4047600882393905</v>
      </c>
      <c r="AJ311" s="2">
        <f t="shared" si="83"/>
        <v>0.20153057724175302</v>
      </c>
      <c r="AK311" s="2">
        <f t="shared" si="82"/>
        <v>5.9523827689034601</v>
      </c>
      <c r="AL311" s="2">
        <f t="shared" si="84"/>
        <v>0.13774108018222023</v>
      </c>
    </row>
    <row r="312" spans="1:38" x14ac:dyDescent="0.25">
      <c r="A312" s="2" t="s">
        <v>208</v>
      </c>
      <c r="B312" s="2">
        <v>2006</v>
      </c>
      <c r="C312" s="2" t="s">
        <v>60</v>
      </c>
      <c r="D312" s="2" t="s">
        <v>282</v>
      </c>
      <c r="E312" s="2" t="s">
        <v>9</v>
      </c>
      <c r="F312" s="2" t="s">
        <v>10</v>
      </c>
      <c r="G312" s="2" t="s">
        <v>201</v>
      </c>
      <c r="H312" s="2" t="s">
        <v>69</v>
      </c>
      <c r="I312" s="2" t="s">
        <v>40</v>
      </c>
      <c r="J312" s="2" t="s">
        <v>316</v>
      </c>
      <c r="K312" s="2" t="s">
        <v>131</v>
      </c>
      <c r="L312" s="2" t="s">
        <v>13</v>
      </c>
      <c r="M312" s="2" t="s">
        <v>287</v>
      </c>
      <c r="N312" s="2">
        <v>15</v>
      </c>
      <c r="O312" s="2" t="s">
        <v>83</v>
      </c>
      <c r="Q312" s="2" t="s">
        <v>50</v>
      </c>
      <c r="R312" s="2" t="s">
        <v>84</v>
      </c>
      <c r="S312" s="2" t="s">
        <v>21</v>
      </c>
      <c r="T312" s="2">
        <v>37</v>
      </c>
      <c r="U312" s="2" t="s">
        <v>86</v>
      </c>
      <c r="V312" s="2">
        <v>0</v>
      </c>
      <c r="W312" s="2" t="s">
        <v>68</v>
      </c>
      <c r="Z312" s="2">
        <v>2</v>
      </c>
      <c r="AA312" s="2">
        <v>0.93</v>
      </c>
      <c r="AB312" s="2">
        <f t="shared" si="59"/>
        <v>2.150537634408602</v>
      </c>
      <c r="AC312" s="2" t="s">
        <v>181</v>
      </c>
      <c r="AD312" s="2" t="s">
        <v>181</v>
      </c>
      <c r="AE312" s="2">
        <v>39</v>
      </c>
      <c r="AF312" s="2">
        <v>24.038217724929201</v>
      </c>
      <c r="AG312" s="2">
        <f t="shared" si="85"/>
        <v>23.08280259234175</v>
      </c>
      <c r="AH312" s="2">
        <v>3.45237731933593</v>
      </c>
      <c r="AI312" s="2">
        <v>3.45237731933593</v>
      </c>
      <c r="AJ312" s="2">
        <f t="shared" si="83"/>
        <v>7.3979515425614109E-2</v>
      </c>
      <c r="AK312" s="2">
        <f t="shared" si="82"/>
        <v>0</v>
      </c>
      <c r="AL312" s="2">
        <f t="shared" si="84"/>
        <v>0</v>
      </c>
    </row>
    <row r="313" spans="1:38" x14ac:dyDescent="0.25">
      <c r="A313" s="2" t="s">
        <v>208</v>
      </c>
      <c r="B313" s="2">
        <v>2006</v>
      </c>
      <c r="C313" s="2" t="s">
        <v>60</v>
      </c>
      <c r="D313" s="2" t="s">
        <v>282</v>
      </c>
      <c r="E313" s="2" t="s">
        <v>9</v>
      </c>
      <c r="F313" s="2" t="s">
        <v>10</v>
      </c>
      <c r="G313" s="2" t="s">
        <v>201</v>
      </c>
      <c r="H313" s="2" t="s">
        <v>69</v>
      </c>
      <c r="I313" s="2" t="s">
        <v>40</v>
      </c>
      <c r="J313" s="2" t="s">
        <v>316</v>
      </c>
      <c r="K313" s="2" t="s">
        <v>131</v>
      </c>
      <c r="L313" s="2" t="s">
        <v>13</v>
      </c>
      <c r="M313" s="2" t="s">
        <v>287</v>
      </c>
      <c r="N313" s="2">
        <v>15</v>
      </c>
      <c r="O313" s="2" t="s">
        <v>83</v>
      </c>
      <c r="Q313" s="2" t="s">
        <v>50</v>
      </c>
      <c r="R313" s="2" t="s">
        <v>84</v>
      </c>
      <c r="S313" s="2" t="s">
        <v>21</v>
      </c>
      <c r="T313" s="2">
        <v>37</v>
      </c>
      <c r="U313" s="2" t="s">
        <v>70</v>
      </c>
      <c r="V313" s="2">
        <v>6</v>
      </c>
      <c r="W313" s="2" t="s">
        <v>277</v>
      </c>
      <c r="X313" s="2">
        <v>290</v>
      </c>
      <c r="Y313" s="2">
        <v>70</v>
      </c>
      <c r="Z313" s="2">
        <v>2</v>
      </c>
      <c r="AC313" s="2" t="s">
        <v>181</v>
      </c>
      <c r="AD313" s="2" t="s">
        <v>181</v>
      </c>
      <c r="AE313" s="2">
        <v>40</v>
      </c>
      <c r="AF313" s="2">
        <v>7.6433700443258007E-2</v>
      </c>
      <c r="AH313" s="2">
        <v>1.78571428571428</v>
      </c>
      <c r="AI313" s="2">
        <v>1.78571428571428</v>
      </c>
      <c r="AK313" s="2">
        <f>AI313-$AI$319</f>
        <v>-16.309520176478721</v>
      </c>
    </row>
    <row r="314" spans="1:38" x14ac:dyDescent="0.25">
      <c r="A314" s="2" t="s">
        <v>208</v>
      </c>
      <c r="B314" s="2">
        <v>2006</v>
      </c>
      <c r="C314" s="2" t="s">
        <v>60</v>
      </c>
      <c r="D314" s="2" t="s">
        <v>282</v>
      </c>
      <c r="E314" s="2" t="s">
        <v>9</v>
      </c>
      <c r="F314" s="2" t="s">
        <v>10</v>
      </c>
      <c r="G314" s="2" t="s">
        <v>201</v>
      </c>
      <c r="H314" s="2" t="s">
        <v>69</v>
      </c>
      <c r="I314" s="2" t="s">
        <v>40</v>
      </c>
      <c r="J314" s="2" t="s">
        <v>316</v>
      </c>
      <c r="K314" s="2" t="s">
        <v>131</v>
      </c>
      <c r="L314" s="2" t="s">
        <v>13</v>
      </c>
      <c r="M314" s="2" t="s">
        <v>287</v>
      </c>
      <c r="N314" s="2">
        <v>15</v>
      </c>
      <c r="O314" s="2" t="s">
        <v>83</v>
      </c>
      <c r="Q314" s="2" t="s">
        <v>50</v>
      </c>
      <c r="R314" s="2" t="s">
        <v>84</v>
      </c>
      <c r="S314" s="2" t="s">
        <v>21</v>
      </c>
      <c r="T314" s="2">
        <v>37</v>
      </c>
      <c r="U314" s="2" t="s">
        <v>70</v>
      </c>
      <c r="V314" s="2">
        <v>6</v>
      </c>
      <c r="W314" s="2" t="s">
        <v>277</v>
      </c>
      <c r="X314" s="2">
        <v>290</v>
      </c>
      <c r="Y314" s="2">
        <v>70</v>
      </c>
      <c r="Z314" s="2">
        <v>2</v>
      </c>
      <c r="AC314" s="2" t="s">
        <v>181</v>
      </c>
      <c r="AD314" s="2" t="s">
        <v>181</v>
      </c>
      <c r="AE314" s="2">
        <v>40</v>
      </c>
      <c r="AF314" s="2">
        <v>0.49681642875834497</v>
      </c>
      <c r="AH314" s="2">
        <v>9.0476172310965399</v>
      </c>
      <c r="AI314" s="2">
        <v>9.0476172310965399</v>
      </c>
      <c r="AK314" s="2">
        <f t="shared" ref="AK314:AK319" si="86">AI314-$AI$319</f>
        <v>-9.0476172310964618</v>
      </c>
    </row>
    <row r="315" spans="1:38" x14ac:dyDescent="0.25">
      <c r="A315" s="2" t="s">
        <v>208</v>
      </c>
      <c r="B315" s="2">
        <v>2006</v>
      </c>
      <c r="C315" s="2" t="s">
        <v>60</v>
      </c>
      <c r="D315" s="2" t="s">
        <v>282</v>
      </c>
      <c r="E315" s="2" t="s">
        <v>9</v>
      </c>
      <c r="F315" s="2" t="s">
        <v>10</v>
      </c>
      <c r="G315" s="2" t="s">
        <v>201</v>
      </c>
      <c r="H315" s="2" t="s">
        <v>69</v>
      </c>
      <c r="I315" s="2" t="s">
        <v>40</v>
      </c>
      <c r="J315" s="2" t="s">
        <v>316</v>
      </c>
      <c r="K315" s="2" t="s">
        <v>131</v>
      </c>
      <c r="L315" s="2" t="s">
        <v>13</v>
      </c>
      <c r="M315" s="2" t="s">
        <v>287</v>
      </c>
      <c r="N315" s="2">
        <v>15</v>
      </c>
      <c r="O315" s="2" t="s">
        <v>83</v>
      </c>
      <c r="Q315" s="2" t="s">
        <v>50</v>
      </c>
      <c r="R315" s="2" t="s">
        <v>84</v>
      </c>
      <c r="S315" s="2" t="s">
        <v>21</v>
      </c>
      <c r="T315" s="2">
        <v>37</v>
      </c>
      <c r="U315" s="2" t="s">
        <v>70</v>
      </c>
      <c r="V315" s="2">
        <v>6</v>
      </c>
      <c r="W315" s="2" t="s">
        <v>277</v>
      </c>
      <c r="X315" s="2">
        <v>290</v>
      </c>
      <c r="Y315" s="2">
        <v>70</v>
      </c>
      <c r="Z315" s="2">
        <v>2</v>
      </c>
      <c r="AC315" s="2" t="s">
        <v>181</v>
      </c>
      <c r="AD315" s="2" t="s">
        <v>181</v>
      </c>
      <c r="AE315" s="2">
        <v>40</v>
      </c>
      <c r="AF315" s="2">
        <v>0.99363110810146804</v>
      </c>
      <c r="AH315" s="2">
        <v>10.476188659667899</v>
      </c>
      <c r="AI315" s="2">
        <v>10.476188659667899</v>
      </c>
      <c r="AK315" s="2">
        <f t="shared" si="86"/>
        <v>-7.6190458025251022</v>
      </c>
    </row>
    <row r="316" spans="1:38" x14ac:dyDescent="0.25">
      <c r="A316" s="2" t="s">
        <v>208</v>
      </c>
      <c r="B316" s="2">
        <v>2006</v>
      </c>
      <c r="C316" s="2" t="s">
        <v>60</v>
      </c>
      <c r="D316" s="2" t="s">
        <v>282</v>
      </c>
      <c r="E316" s="2" t="s">
        <v>9</v>
      </c>
      <c r="F316" s="2" t="s">
        <v>10</v>
      </c>
      <c r="G316" s="2" t="s">
        <v>201</v>
      </c>
      <c r="H316" s="2" t="s">
        <v>69</v>
      </c>
      <c r="I316" s="2" t="s">
        <v>40</v>
      </c>
      <c r="J316" s="2" t="s">
        <v>316</v>
      </c>
      <c r="K316" s="2" t="s">
        <v>131</v>
      </c>
      <c r="L316" s="2" t="s">
        <v>13</v>
      </c>
      <c r="M316" s="2" t="s">
        <v>287</v>
      </c>
      <c r="N316" s="2">
        <v>15</v>
      </c>
      <c r="O316" s="2" t="s">
        <v>83</v>
      </c>
      <c r="Q316" s="2" t="s">
        <v>50</v>
      </c>
      <c r="R316" s="2" t="s">
        <v>84</v>
      </c>
      <c r="S316" s="2" t="s">
        <v>21</v>
      </c>
      <c r="T316" s="2">
        <v>37</v>
      </c>
      <c r="U316" s="2" t="s">
        <v>70</v>
      </c>
      <c r="V316" s="2">
        <v>6</v>
      </c>
      <c r="W316" s="2" t="s">
        <v>277</v>
      </c>
      <c r="X316" s="2">
        <v>290</v>
      </c>
      <c r="Y316" s="2">
        <v>70</v>
      </c>
      <c r="Z316" s="2">
        <v>2</v>
      </c>
      <c r="AC316" s="2" t="s">
        <v>181</v>
      </c>
      <c r="AD316" s="2" t="s">
        <v>181</v>
      </c>
      <c r="AE316" s="2">
        <v>40</v>
      </c>
      <c r="AF316" s="2">
        <v>1.9490444912736899</v>
      </c>
      <c r="AH316" s="2">
        <v>21.190474373953599</v>
      </c>
      <c r="AI316" s="2">
        <v>21.190474373953599</v>
      </c>
      <c r="AK316" s="2">
        <f t="shared" si="86"/>
        <v>3.0952399117605971</v>
      </c>
    </row>
    <row r="317" spans="1:38" x14ac:dyDescent="0.25">
      <c r="A317" s="2" t="s">
        <v>208</v>
      </c>
      <c r="B317" s="2">
        <v>2006</v>
      </c>
      <c r="C317" s="2" t="s">
        <v>60</v>
      </c>
      <c r="D317" s="2" t="s">
        <v>282</v>
      </c>
      <c r="E317" s="2" t="s">
        <v>9</v>
      </c>
      <c r="F317" s="2" t="s">
        <v>10</v>
      </c>
      <c r="G317" s="2" t="s">
        <v>201</v>
      </c>
      <c r="H317" s="2" t="s">
        <v>69</v>
      </c>
      <c r="I317" s="2" t="s">
        <v>40</v>
      </c>
      <c r="J317" s="2" t="s">
        <v>316</v>
      </c>
      <c r="K317" s="2" t="s">
        <v>131</v>
      </c>
      <c r="L317" s="2" t="s">
        <v>13</v>
      </c>
      <c r="M317" s="2" t="s">
        <v>287</v>
      </c>
      <c r="N317" s="2">
        <v>15</v>
      </c>
      <c r="O317" s="2" t="s">
        <v>83</v>
      </c>
      <c r="Q317" s="2" t="s">
        <v>50</v>
      </c>
      <c r="R317" s="2" t="s">
        <v>84</v>
      </c>
      <c r="S317" s="2" t="s">
        <v>21</v>
      </c>
      <c r="T317" s="2">
        <v>37</v>
      </c>
      <c r="U317" s="2" t="s">
        <v>70</v>
      </c>
      <c r="V317" s="2">
        <v>6</v>
      </c>
      <c r="W317" s="2" t="s">
        <v>277</v>
      </c>
      <c r="X317" s="2">
        <v>290</v>
      </c>
      <c r="Y317" s="2">
        <v>70</v>
      </c>
      <c r="Z317" s="2">
        <v>2</v>
      </c>
      <c r="AC317" s="2" t="s">
        <v>181</v>
      </c>
      <c r="AD317" s="2" t="s">
        <v>181</v>
      </c>
      <c r="AE317" s="2">
        <v>40</v>
      </c>
      <c r="AF317" s="2">
        <v>3.9745226829906501</v>
      </c>
      <c r="AG317" s="2">
        <v>0</v>
      </c>
      <c r="AH317" s="2">
        <v>27.1428571428571</v>
      </c>
      <c r="AI317" s="2">
        <v>27.1428571428571</v>
      </c>
      <c r="AJ317" s="2">
        <f>AI317/$AI$317</f>
        <v>1</v>
      </c>
      <c r="AK317" s="2">
        <f t="shared" si="86"/>
        <v>9.047622680664098</v>
      </c>
      <c r="AL317" s="2">
        <f>AK317/$AK$317</f>
        <v>1</v>
      </c>
    </row>
    <row r="318" spans="1:38" x14ac:dyDescent="0.25">
      <c r="A318" s="2" t="s">
        <v>208</v>
      </c>
      <c r="B318" s="2">
        <v>2006</v>
      </c>
      <c r="C318" s="2" t="s">
        <v>60</v>
      </c>
      <c r="D318" s="2" t="s">
        <v>282</v>
      </c>
      <c r="E318" s="2" t="s">
        <v>9</v>
      </c>
      <c r="F318" s="2" t="s">
        <v>10</v>
      </c>
      <c r="G318" s="2" t="s">
        <v>201</v>
      </c>
      <c r="H318" s="2" t="s">
        <v>69</v>
      </c>
      <c r="I318" s="2" t="s">
        <v>40</v>
      </c>
      <c r="J318" s="2" t="s">
        <v>316</v>
      </c>
      <c r="K318" s="2" t="s">
        <v>131</v>
      </c>
      <c r="L318" s="2" t="s">
        <v>13</v>
      </c>
      <c r="M318" s="2" t="s">
        <v>287</v>
      </c>
      <c r="N318" s="2">
        <v>15</v>
      </c>
      <c r="O318" s="2" t="s">
        <v>83</v>
      </c>
      <c r="Q318" s="2" t="s">
        <v>50</v>
      </c>
      <c r="R318" s="2" t="s">
        <v>84</v>
      </c>
      <c r="S318" s="2" t="s">
        <v>21</v>
      </c>
      <c r="T318" s="2">
        <v>37</v>
      </c>
      <c r="U318" s="2" t="s">
        <v>70</v>
      </c>
      <c r="V318" s="2">
        <v>6</v>
      </c>
      <c r="W318" s="2" t="s">
        <v>277</v>
      </c>
      <c r="X318" s="2">
        <v>290</v>
      </c>
      <c r="Y318" s="2">
        <v>70</v>
      </c>
      <c r="Z318" s="2">
        <v>2</v>
      </c>
      <c r="AC318" s="2" t="s">
        <v>181</v>
      </c>
      <c r="AD318" s="2" t="s">
        <v>181</v>
      </c>
      <c r="AE318" s="2">
        <v>40</v>
      </c>
      <c r="AF318" s="2">
        <v>7.9872613414953202</v>
      </c>
      <c r="AG318" s="2">
        <f>AF318-$AF$317</f>
        <v>4.01273865850467</v>
      </c>
      <c r="AH318" s="2">
        <v>22.380948747907301</v>
      </c>
      <c r="AI318" s="2">
        <v>22.380948747907301</v>
      </c>
      <c r="AJ318" s="2">
        <f t="shared" ref="AJ318:AJ319" si="87">AI318/$AI$317</f>
        <v>0.82456126965974397</v>
      </c>
      <c r="AK318" s="2">
        <f t="shared" si="86"/>
        <v>4.2857142857142989</v>
      </c>
      <c r="AL318" s="2">
        <f t="shared" ref="AL318:AL319" si="88">AK318/$AK$317</f>
        <v>0.47368402031987988</v>
      </c>
    </row>
    <row r="319" spans="1:38" x14ac:dyDescent="0.25">
      <c r="A319" s="2" t="s">
        <v>208</v>
      </c>
      <c r="B319" s="2">
        <v>2006</v>
      </c>
      <c r="C319" s="2" t="s">
        <v>60</v>
      </c>
      <c r="D319" s="2" t="s">
        <v>282</v>
      </c>
      <c r="E319" s="2" t="s">
        <v>9</v>
      </c>
      <c r="F319" s="2" t="s">
        <v>10</v>
      </c>
      <c r="G319" s="2" t="s">
        <v>201</v>
      </c>
      <c r="H319" s="2" t="s">
        <v>69</v>
      </c>
      <c r="I319" s="2" t="s">
        <v>40</v>
      </c>
      <c r="J319" s="2" t="s">
        <v>316</v>
      </c>
      <c r="K319" s="2" t="s">
        <v>131</v>
      </c>
      <c r="L319" s="2" t="s">
        <v>13</v>
      </c>
      <c r="M319" s="2" t="s">
        <v>287</v>
      </c>
      <c r="N319" s="2">
        <v>15</v>
      </c>
      <c r="O319" s="2" t="s">
        <v>83</v>
      </c>
      <c r="Q319" s="2" t="s">
        <v>50</v>
      </c>
      <c r="R319" s="2" t="s">
        <v>84</v>
      </c>
      <c r="S319" s="2" t="s">
        <v>21</v>
      </c>
      <c r="T319" s="2">
        <v>37</v>
      </c>
      <c r="U319" s="2" t="s">
        <v>70</v>
      </c>
      <c r="V319" s="2">
        <v>6</v>
      </c>
      <c r="W319" s="2" t="s">
        <v>277</v>
      </c>
      <c r="X319" s="2">
        <v>290</v>
      </c>
      <c r="Y319" s="2">
        <v>70</v>
      </c>
      <c r="Z319" s="2">
        <v>2</v>
      </c>
      <c r="AC319" s="2" t="s">
        <v>181</v>
      </c>
      <c r="AD319" s="2" t="s">
        <v>181</v>
      </c>
      <c r="AE319" s="2">
        <v>40</v>
      </c>
      <c r="AF319" s="2">
        <v>24.038217724929201</v>
      </c>
      <c r="AG319" s="2">
        <f>AF319-$AF$317</f>
        <v>20.063695041938551</v>
      </c>
      <c r="AH319" s="2">
        <v>18.095234462193002</v>
      </c>
      <c r="AI319" s="2">
        <v>18.095234462193002</v>
      </c>
      <c r="AJ319" s="2">
        <f t="shared" si="87"/>
        <v>0.66666653281763799</v>
      </c>
      <c r="AK319" s="2">
        <f t="shared" si="86"/>
        <v>0</v>
      </c>
      <c r="AL319" s="2">
        <f t="shared" si="88"/>
        <v>0</v>
      </c>
    </row>
    <row r="320" spans="1:38" x14ac:dyDescent="0.25">
      <c r="A320" s="2" t="s">
        <v>208</v>
      </c>
      <c r="B320" s="2">
        <v>2006</v>
      </c>
      <c r="C320" s="2" t="s">
        <v>60</v>
      </c>
      <c r="D320" s="2" t="s">
        <v>282</v>
      </c>
      <c r="E320" s="2" t="s">
        <v>9</v>
      </c>
      <c r="F320" s="2" t="s">
        <v>10</v>
      </c>
      <c r="G320" s="2" t="s">
        <v>201</v>
      </c>
      <c r="H320" s="2" t="s">
        <v>69</v>
      </c>
      <c r="I320" s="2" t="s">
        <v>40</v>
      </c>
      <c r="J320" s="2" t="s">
        <v>316</v>
      </c>
      <c r="K320" s="2" t="s">
        <v>131</v>
      </c>
      <c r="L320" s="2" t="s">
        <v>13</v>
      </c>
      <c r="M320" s="2" t="s">
        <v>287</v>
      </c>
      <c r="N320" s="2">
        <v>15</v>
      </c>
      <c r="O320" s="2" t="s">
        <v>83</v>
      </c>
      <c r="Q320" s="2" t="s">
        <v>50</v>
      </c>
      <c r="R320" s="2" t="s">
        <v>84</v>
      </c>
      <c r="S320" s="2" t="s">
        <v>21</v>
      </c>
      <c r="T320" s="2">
        <v>37</v>
      </c>
      <c r="U320" s="2" t="s">
        <v>71</v>
      </c>
      <c r="V320" s="2">
        <v>26</v>
      </c>
      <c r="W320" s="2" t="s">
        <v>277</v>
      </c>
      <c r="X320" s="2">
        <v>500</v>
      </c>
      <c r="Y320" s="2">
        <v>200</v>
      </c>
      <c r="Z320" s="2">
        <v>2</v>
      </c>
      <c r="AC320" s="2" t="s">
        <v>181</v>
      </c>
      <c r="AD320" s="2" t="s">
        <v>181</v>
      </c>
      <c r="AE320" s="2">
        <v>41</v>
      </c>
      <c r="AF320" s="2">
        <v>0.114649675957276</v>
      </c>
      <c r="AH320" s="2">
        <v>28.571428571428498</v>
      </c>
      <c r="AI320" s="2">
        <v>28.571428571428498</v>
      </c>
      <c r="AK320" s="2">
        <f>AH320-$AH$324</f>
        <v>8.2142857142856975</v>
      </c>
    </row>
    <row r="321" spans="1:38" x14ac:dyDescent="0.25">
      <c r="A321" s="2" t="s">
        <v>208</v>
      </c>
      <c r="B321" s="2">
        <v>2006</v>
      </c>
      <c r="C321" s="2" t="s">
        <v>60</v>
      </c>
      <c r="D321" s="2" t="s">
        <v>282</v>
      </c>
      <c r="E321" s="2" t="s">
        <v>9</v>
      </c>
      <c r="F321" s="2" t="s">
        <v>10</v>
      </c>
      <c r="G321" s="2" t="s">
        <v>201</v>
      </c>
      <c r="H321" s="2" t="s">
        <v>69</v>
      </c>
      <c r="I321" s="2" t="s">
        <v>40</v>
      </c>
      <c r="J321" s="2" t="s">
        <v>316</v>
      </c>
      <c r="K321" s="2" t="s">
        <v>131</v>
      </c>
      <c r="L321" s="2" t="s">
        <v>13</v>
      </c>
      <c r="M321" s="2" t="s">
        <v>287</v>
      </c>
      <c r="N321" s="2">
        <v>15</v>
      </c>
      <c r="O321" s="2" t="s">
        <v>83</v>
      </c>
      <c r="Q321" s="2" t="s">
        <v>50</v>
      </c>
      <c r="R321" s="2" t="s">
        <v>84</v>
      </c>
      <c r="S321" s="2" t="s">
        <v>21</v>
      </c>
      <c r="T321" s="2">
        <v>37</v>
      </c>
      <c r="U321" s="2" t="s">
        <v>71</v>
      </c>
      <c r="V321" s="2">
        <v>26</v>
      </c>
      <c r="W321" s="2" t="s">
        <v>277</v>
      </c>
      <c r="X321" s="2">
        <v>500</v>
      </c>
      <c r="Y321" s="2">
        <v>200</v>
      </c>
      <c r="Z321" s="2">
        <v>2</v>
      </c>
      <c r="AC321" s="2" t="s">
        <v>181</v>
      </c>
      <c r="AD321" s="2" t="s">
        <v>181</v>
      </c>
      <c r="AE321" s="2">
        <v>41</v>
      </c>
      <c r="AF321" s="2">
        <v>0.91719740765821001</v>
      </c>
      <c r="AH321" s="2">
        <v>28.571428571428498</v>
      </c>
      <c r="AI321" s="2">
        <v>28.571428571428498</v>
      </c>
      <c r="AK321" s="2">
        <f>AH321-$AH$324</f>
        <v>8.2142857142856975</v>
      </c>
    </row>
    <row r="322" spans="1:38" x14ac:dyDescent="0.25">
      <c r="A322" s="2" t="s">
        <v>208</v>
      </c>
      <c r="B322" s="2">
        <v>2006</v>
      </c>
      <c r="C322" s="2" t="s">
        <v>60</v>
      </c>
      <c r="D322" s="2" t="s">
        <v>282</v>
      </c>
      <c r="E322" s="2" t="s">
        <v>9</v>
      </c>
      <c r="F322" s="2" t="s">
        <v>10</v>
      </c>
      <c r="G322" s="2" t="s">
        <v>201</v>
      </c>
      <c r="H322" s="2" t="s">
        <v>69</v>
      </c>
      <c r="I322" s="2" t="s">
        <v>40</v>
      </c>
      <c r="J322" s="2" t="s">
        <v>316</v>
      </c>
      <c r="K322" s="2" t="s">
        <v>131</v>
      </c>
      <c r="L322" s="2" t="s">
        <v>13</v>
      </c>
      <c r="M322" s="2" t="s">
        <v>287</v>
      </c>
      <c r="N322" s="2">
        <v>15</v>
      </c>
      <c r="O322" s="2" t="s">
        <v>83</v>
      </c>
      <c r="Q322" s="2" t="s">
        <v>50</v>
      </c>
      <c r="R322" s="2" t="s">
        <v>84</v>
      </c>
      <c r="S322" s="2" t="s">
        <v>21</v>
      </c>
      <c r="T322" s="2">
        <v>37</v>
      </c>
      <c r="U322" s="2" t="s">
        <v>71</v>
      </c>
      <c r="V322" s="2">
        <v>26</v>
      </c>
      <c r="W322" s="2" t="s">
        <v>277</v>
      </c>
      <c r="X322" s="2">
        <v>500</v>
      </c>
      <c r="Y322" s="2">
        <v>200</v>
      </c>
      <c r="Z322" s="2">
        <v>2</v>
      </c>
      <c r="AC322" s="2" t="s">
        <v>181</v>
      </c>
      <c r="AD322" s="2" t="s">
        <v>181</v>
      </c>
      <c r="AE322" s="2">
        <v>41</v>
      </c>
      <c r="AF322" s="2">
        <v>1.9872622162029301</v>
      </c>
      <c r="AH322" s="2">
        <v>35.595234462192998</v>
      </c>
      <c r="AI322" s="2">
        <v>35.595234462192998</v>
      </c>
      <c r="AK322" s="2">
        <f>AH322-$AH$324</f>
        <v>15.238091605050197</v>
      </c>
    </row>
    <row r="323" spans="1:38" x14ac:dyDescent="0.25">
      <c r="A323" s="2" t="s">
        <v>208</v>
      </c>
      <c r="B323" s="2">
        <v>2006</v>
      </c>
      <c r="C323" s="2" t="s">
        <v>60</v>
      </c>
      <c r="D323" s="2" t="s">
        <v>282</v>
      </c>
      <c r="E323" s="2" t="s">
        <v>9</v>
      </c>
      <c r="F323" s="2" t="s">
        <v>10</v>
      </c>
      <c r="G323" s="2" t="s">
        <v>201</v>
      </c>
      <c r="H323" s="2" t="s">
        <v>69</v>
      </c>
      <c r="I323" s="2" t="s">
        <v>40</v>
      </c>
      <c r="J323" s="2" t="s">
        <v>316</v>
      </c>
      <c r="K323" s="2" t="s">
        <v>131</v>
      </c>
      <c r="L323" s="2" t="s">
        <v>13</v>
      </c>
      <c r="M323" s="2" t="s">
        <v>287</v>
      </c>
      <c r="N323" s="2">
        <v>15</v>
      </c>
      <c r="O323" s="2" t="s">
        <v>83</v>
      </c>
      <c r="Q323" s="2" t="s">
        <v>50</v>
      </c>
      <c r="R323" s="2" t="s">
        <v>84</v>
      </c>
      <c r="S323" s="2" t="s">
        <v>21</v>
      </c>
      <c r="T323" s="2">
        <v>37</v>
      </c>
      <c r="U323" s="2" t="s">
        <v>71</v>
      </c>
      <c r="V323" s="2">
        <v>26</v>
      </c>
      <c r="W323" s="2" t="s">
        <v>277</v>
      </c>
      <c r="X323" s="2">
        <v>500</v>
      </c>
      <c r="Y323" s="2">
        <v>200</v>
      </c>
      <c r="Z323" s="2">
        <v>2</v>
      </c>
      <c r="AC323" s="2" t="s">
        <v>181</v>
      </c>
      <c r="AD323" s="2" t="s">
        <v>181</v>
      </c>
      <c r="AE323" s="2">
        <v>41</v>
      </c>
      <c r="AF323" s="2">
        <v>6.0000008747076103</v>
      </c>
      <c r="AG323" s="2">
        <f>AF323-$AF$323</f>
        <v>0</v>
      </c>
      <c r="AH323" s="2">
        <v>39.166665758405401</v>
      </c>
      <c r="AI323" s="2">
        <v>39.166665758405401</v>
      </c>
      <c r="AJ323" s="2">
        <f>AI323/$AI$323</f>
        <v>1</v>
      </c>
      <c r="AK323" s="2">
        <f>AH323-$AH$324</f>
        <v>18.8095229012626</v>
      </c>
    </row>
    <row r="324" spans="1:38" x14ac:dyDescent="0.25">
      <c r="A324" s="2" t="s">
        <v>208</v>
      </c>
      <c r="B324" s="2">
        <v>2006</v>
      </c>
      <c r="C324" s="2" t="s">
        <v>60</v>
      </c>
      <c r="D324" s="2" t="s">
        <v>282</v>
      </c>
      <c r="E324" s="2" t="s">
        <v>9</v>
      </c>
      <c r="F324" s="2" t="s">
        <v>10</v>
      </c>
      <c r="G324" s="2" t="s">
        <v>201</v>
      </c>
      <c r="H324" s="2" t="s">
        <v>69</v>
      </c>
      <c r="I324" s="2" t="s">
        <v>40</v>
      </c>
      <c r="J324" s="2" t="s">
        <v>316</v>
      </c>
      <c r="K324" s="2" t="s">
        <v>131</v>
      </c>
      <c r="L324" s="2" t="s">
        <v>13</v>
      </c>
      <c r="M324" s="2" t="s">
        <v>287</v>
      </c>
      <c r="N324" s="2">
        <v>15</v>
      </c>
      <c r="O324" s="2" t="s">
        <v>83</v>
      </c>
      <c r="Q324" s="2" t="s">
        <v>50</v>
      </c>
      <c r="R324" s="2" t="s">
        <v>84</v>
      </c>
      <c r="S324" s="2" t="s">
        <v>21</v>
      </c>
      <c r="T324" s="2">
        <v>37</v>
      </c>
      <c r="U324" s="2" t="s">
        <v>71</v>
      </c>
      <c r="V324" s="2">
        <v>26</v>
      </c>
      <c r="W324" s="2" t="s">
        <v>277</v>
      </c>
      <c r="X324" s="2">
        <v>500</v>
      </c>
      <c r="Y324" s="2">
        <v>200</v>
      </c>
      <c r="Z324" s="2">
        <v>2</v>
      </c>
      <c r="AC324" s="2" t="s">
        <v>181</v>
      </c>
      <c r="AD324" s="2" t="s">
        <v>181</v>
      </c>
      <c r="AE324" s="2">
        <v>41</v>
      </c>
      <c r="AF324" s="2">
        <v>24.038217724929201</v>
      </c>
      <c r="AG324" s="2">
        <f>AF324-$AF$323</f>
        <v>18.038216850221591</v>
      </c>
      <c r="AH324" s="2">
        <v>20.357142857142801</v>
      </c>
      <c r="AI324" s="2">
        <v>20.357142857142801</v>
      </c>
      <c r="AJ324" s="2">
        <f>AI324/$AI$323</f>
        <v>0.51975685095875279</v>
      </c>
      <c r="AK324" s="2">
        <f>AH324-$AH$324</f>
        <v>0</v>
      </c>
    </row>
    <row r="325" spans="1:38" x14ac:dyDescent="0.25">
      <c r="A325" s="2" t="s">
        <v>288</v>
      </c>
      <c r="B325" s="2">
        <v>2016</v>
      </c>
      <c r="C325" s="2" t="s">
        <v>73</v>
      </c>
      <c r="D325" s="2" t="s">
        <v>286</v>
      </c>
      <c r="E325" s="2" t="s">
        <v>9</v>
      </c>
      <c r="F325" s="2" t="s">
        <v>202</v>
      </c>
      <c r="G325" s="2" t="s">
        <v>203</v>
      </c>
      <c r="H325" s="2" t="s">
        <v>78</v>
      </c>
      <c r="I325" s="2" t="s">
        <v>40</v>
      </c>
      <c r="J325" s="2" t="s">
        <v>12</v>
      </c>
      <c r="L325" s="2" t="s">
        <v>37</v>
      </c>
      <c r="M325" s="2" t="s">
        <v>289</v>
      </c>
      <c r="N325" s="2">
        <v>10</v>
      </c>
      <c r="O325" s="2" t="s">
        <v>83</v>
      </c>
      <c r="Q325" s="2" t="s">
        <v>50</v>
      </c>
      <c r="R325" s="2" t="s">
        <v>82</v>
      </c>
      <c r="S325" s="2" t="s">
        <v>21</v>
      </c>
      <c r="T325" s="2">
        <v>37</v>
      </c>
      <c r="U325" s="2" t="s">
        <v>86</v>
      </c>
      <c r="V325" s="2">
        <v>0</v>
      </c>
      <c r="W325" s="2" t="s">
        <v>41</v>
      </c>
      <c r="Z325" s="2">
        <v>1</v>
      </c>
      <c r="AA325" s="2">
        <v>0.3</v>
      </c>
      <c r="AB325" s="2">
        <f t="shared" ref="AB325:AB387" si="89">Z325/AA325</f>
        <v>3.3333333333333335</v>
      </c>
      <c r="AC325" s="2" t="s">
        <v>181</v>
      </c>
      <c r="AD325" s="2" t="s">
        <v>181</v>
      </c>
      <c r="AE325" s="2">
        <v>42</v>
      </c>
      <c r="AF325" s="2">
        <v>1</v>
      </c>
      <c r="AG325" s="2">
        <f>AF325-$AF$325</f>
        <v>0</v>
      </c>
      <c r="AH325" s="2">
        <v>24.705882828128299</v>
      </c>
      <c r="AI325" s="2">
        <v>24.000000538545411</v>
      </c>
      <c r="AJ325" s="2">
        <f>AI325/$AI$325</f>
        <v>1</v>
      </c>
      <c r="AK325" s="2">
        <v>23.176472995850212</v>
      </c>
      <c r="AL325" s="2">
        <v>1</v>
      </c>
    </row>
    <row r="326" spans="1:38" x14ac:dyDescent="0.25">
      <c r="A326" s="2" t="s">
        <v>288</v>
      </c>
      <c r="B326" s="2">
        <v>2016</v>
      </c>
      <c r="C326" s="2" t="s">
        <v>73</v>
      </c>
      <c r="D326" s="2" t="s">
        <v>286</v>
      </c>
      <c r="E326" s="2" t="s">
        <v>9</v>
      </c>
      <c r="F326" s="2" t="s">
        <v>202</v>
      </c>
      <c r="G326" s="2" t="s">
        <v>203</v>
      </c>
      <c r="H326" s="2" t="s">
        <v>78</v>
      </c>
      <c r="I326" s="2" t="s">
        <v>40</v>
      </c>
      <c r="J326" s="2" t="s">
        <v>12</v>
      </c>
      <c r="L326" s="2" t="s">
        <v>37</v>
      </c>
      <c r="M326" s="2" t="s">
        <v>289</v>
      </c>
      <c r="N326" s="2">
        <v>10</v>
      </c>
      <c r="O326" s="2" t="s">
        <v>83</v>
      </c>
      <c r="Q326" s="2" t="s">
        <v>50</v>
      </c>
      <c r="R326" s="2" t="s">
        <v>82</v>
      </c>
      <c r="S326" s="2" t="s">
        <v>21</v>
      </c>
      <c r="T326" s="2">
        <v>37</v>
      </c>
      <c r="U326" s="2" t="s">
        <v>86</v>
      </c>
      <c r="V326" s="2">
        <v>0</v>
      </c>
      <c r="W326" s="2" t="s">
        <v>41</v>
      </c>
      <c r="Z326" s="2">
        <v>1</v>
      </c>
      <c r="AA326" s="2">
        <v>0.3</v>
      </c>
      <c r="AB326" s="2">
        <f t="shared" si="89"/>
        <v>3.3333333333333335</v>
      </c>
      <c r="AC326" s="2" t="s">
        <v>181</v>
      </c>
      <c r="AD326" s="2" t="s">
        <v>181</v>
      </c>
      <c r="AE326" s="2">
        <v>42</v>
      </c>
      <c r="AF326" s="2">
        <v>6</v>
      </c>
      <c r="AG326" s="2">
        <f t="shared" ref="AG326:AG328" si="90">AF326-$AF$325</f>
        <v>5</v>
      </c>
      <c r="AH326" s="2">
        <v>11.7647084166844</v>
      </c>
      <c r="AI326" s="2">
        <v>9.4117656562566196</v>
      </c>
      <c r="AJ326" s="2">
        <f t="shared" ref="AJ326:AJ328" si="91">AI326/$AI$325</f>
        <v>0.39215689354426353</v>
      </c>
      <c r="AK326" s="2">
        <v>8.5882381135614203</v>
      </c>
      <c r="AL326" s="2">
        <v>0.37055845879134242</v>
      </c>
    </row>
    <row r="327" spans="1:38" x14ac:dyDescent="0.25">
      <c r="A327" s="2" t="s">
        <v>288</v>
      </c>
      <c r="B327" s="2">
        <v>2016</v>
      </c>
      <c r="C327" s="2" t="s">
        <v>73</v>
      </c>
      <c r="D327" s="2" t="s">
        <v>286</v>
      </c>
      <c r="E327" s="2" t="s">
        <v>9</v>
      </c>
      <c r="F327" s="2" t="s">
        <v>202</v>
      </c>
      <c r="G327" s="2" t="s">
        <v>203</v>
      </c>
      <c r="H327" s="2" t="s">
        <v>78</v>
      </c>
      <c r="I327" s="2" t="s">
        <v>40</v>
      </c>
      <c r="J327" s="2" t="s">
        <v>12</v>
      </c>
      <c r="L327" s="2" t="s">
        <v>37</v>
      </c>
      <c r="M327" s="2" t="s">
        <v>289</v>
      </c>
      <c r="N327" s="2">
        <v>10</v>
      </c>
      <c r="O327" s="2" t="s">
        <v>83</v>
      </c>
      <c r="Q327" s="2" t="s">
        <v>50</v>
      </c>
      <c r="R327" s="2" t="s">
        <v>82</v>
      </c>
      <c r="S327" s="2" t="s">
        <v>21</v>
      </c>
      <c r="T327" s="2">
        <v>37</v>
      </c>
      <c r="U327" s="2" t="s">
        <v>86</v>
      </c>
      <c r="V327" s="2">
        <v>0</v>
      </c>
      <c r="W327" s="2" t="s">
        <v>41</v>
      </c>
      <c r="Z327" s="2">
        <v>1</v>
      </c>
      <c r="AA327" s="2">
        <v>0.3</v>
      </c>
      <c r="AB327" s="2">
        <f t="shared" si="89"/>
        <v>3.3333333333333335</v>
      </c>
      <c r="AC327" s="2" t="s">
        <v>181</v>
      </c>
      <c r="AD327" s="2" t="s">
        <v>181</v>
      </c>
      <c r="AE327" s="2">
        <v>42</v>
      </c>
      <c r="AF327" s="2">
        <v>24</v>
      </c>
      <c r="AG327" s="2">
        <f t="shared" si="90"/>
        <v>23</v>
      </c>
      <c r="AH327" s="2">
        <v>4.2352937374973196</v>
      </c>
      <c r="AI327" s="2">
        <v>3.5294114479144305</v>
      </c>
      <c r="AJ327" s="2">
        <f t="shared" si="91"/>
        <v>0.14705880702985771</v>
      </c>
      <c r="AK327" s="2">
        <v>2.7058839052192316</v>
      </c>
      <c r="AL327" s="2">
        <v>0.11675132388365239</v>
      </c>
    </row>
    <row r="328" spans="1:38" x14ac:dyDescent="0.25">
      <c r="A328" s="2" t="s">
        <v>288</v>
      </c>
      <c r="B328" s="2">
        <v>2016</v>
      </c>
      <c r="C328" s="2" t="s">
        <v>73</v>
      </c>
      <c r="D328" s="2" t="s">
        <v>286</v>
      </c>
      <c r="E328" s="2" t="s">
        <v>9</v>
      </c>
      <c r="F328" s="2" t="s">
        <v>202</v>
      </c>
      <c r="G328" s="2" t="s">
        <v>203</v>
      </c>
      <c r="H328" s="2" t="s">
        <v>78</v>
      </c>
      <c r="I328" s="2" t="s">
        <v>40</v>
      </c>
      <c r="J328" s="2" t="s">
        <v>12</v>
      </c>
      <c r="L328" s="2" t="s">
        <v>37</v>
      </c>
      <c r="M328" s="2" t="s">
        <v>289</v>
      </c>
      <c r="N328" s="2">
        <v>10</v>
      </c>
      <c r="O328" s="2" t="s">
        <v>83</v>
      </c>
      <c r="Q328" s="2" t="s">
        <v>50</v>
      </c>
      <c r="R328" s="2" t="s">
        <v>82</v>
      </c>
      <c r="S328" s="2" t="s">
        <v>21</v>
      </c>
      <c r="T328" s="2">
        <v>37</v>
      </c>
      <c r="U328" s="2" t="s">
        <v>86</v>
      </c>
      <c r="V328" s="2">
        <v>0</v>
      </c>
      <c r="W328" s="2" t="s">
        <v>41</v>
      </c>
      <c r="Z328" s="2">
        <v>1</v>
      </c>
      <c r="AA328" s="2">
        <v>0.3</v>
      </c>
      <c r="AB328" s="2">
        <f t="shared" si="89"/>
        <v>3.3333333333333335</v>
      </c>
      <c r="AC328" s="2" t="s">
        <v>181</v>
      </c>
      <c r="AD328" s="2" t="s">
        <v>181</v>
      </c>
      <c r="AE328" s="2">
        <v>42</v>
      </c>
      <c r="AF328" s="2">
        <v>48</v>
      </c>
      <c r="AG328" s="2">
        <f t="shared" si="90"/>
        <v>47</v>
      </c>
      <c r="AH328" s="2">
        <v>1.7647057239572099</v>
      </c>
      <c r="AI328" s="2">
        <v>0.8235275426951989</v>
      </c>
      <c r="AJ328" s="2">
        <f t="shared" si="91"/>
        <v>3.4313646842322576E-2</v>
      </c>
      <c r="AK328" s="2">
        <v>0</v>
      </c>
      <c r="AL328" s="2">
        <v>0</v>
      </c>
    </row>
    <row r="329" spans="1:38" x14ac:dyDescent="0.25">
      <c r="A329" s="2" t="s">
        <v>288</v>
      </c>
      <c r="B329" s="2">
        <v>2016</v>
      </c>
      <c r="C329" s="2" t="s">
        <v>73</v>
      </c>
      <c r="D329" s="2" t="s">
        <v>286</v>
      </c>
      <c r="E329" s="2" t="s">
        <v>9</v>
      </c>
      <c r="F329" s="2" t="s">
        <v>202</v>
      </c>
      <c r="G329" s="2" t="s">
        <v>203</v>
      </c>
      <c r="H329" s="2" t="s">
        <v>78</v>
      </c>
      <c r="I329" s="2" t="s">
        <v>40</v>
      </c>
      <c r="J329" s="2" t="s">
        <v>316</v>
      </c>
      <c r="K329" s="2" t="s">
        <v>135</v>
      </c>
      <c r="L329" s="2" t="s">
        <v>37</v>
      </c>
      <c r="M329" s="2" t="s">
        <v>289</v>
      </c>
      <c r="N329" s="2">
        <v>10</v>
      </c>
      <c r="O329" s="2" t="s">
        <v>83</v>
      </c>
      <c r="Q329" s="2" t="s">
        <v>50</v>
      </c>
      <c r="R329" s="2" t="s">
        <v>82</v>
      </c>
      <c r="S329" s="2" t="s">
        <v>21</v>
      </c>
      <c r="T329" s="2">
        <v>37</v>
      </c>
      <c r="U329" s="2" t="s">
        <v>86</v>
      </c>
      <c r="V329" s="2">
        <v>0</v>
      </c>
      <c r="W329" s="2" t="s">
        <v>41</v>
      </c>
      <c r="Z329" s="2">
        <v>1</v>
      </c>
      <c r="AA329" s="2">
        <v>0.3</v>
      </c>
      <c r="AB329" s="2">
        <f t="shared" si="89"/>
        <v>3.3333333333333335</v>
      </c>
      <c r="AC329" s="2" t="s">
        <v>181</v>
      </c>
      <c r="AD329" s="2" t="s">
        <v>181</v>
      </c>
      <c r="AE329" s="2">
        <v>43</v>
      </c>
      <c r="AF329" s="2">
        <v>1</v>
      </c>
      <c r="AH329" s="2">
        <v>20.470589090631002</v>
      </c>
      <c r="AI329" s="2">
        <v>19.647056162481313</v>
      </c>
      <c r="AK329" s="2">
        <f>AI329-0</f>
        <v>19.647056162481313</v>
      </c>
    </row>
    <row r="330" spans="1:38" x14ac:dyDescent="0.25">
      <c r="A330" s="2" t="s">
        <v>288</v>
      </c>
      <c r="B330" s="2">
        <v>2016</v>
      </c>
      <c r="C330" s="2" t="s">
        <v>73</v>
      </c>
      <c r="D330" s="2" t="s">
        <v>286</v>
      </c>
      <c r="E330" s="2" t="s">
        <v>9</v>
      </c>
      <c r="F330" s="2" t="s">
        <v>202</v>
      </c>
      <c r="G330" s="2" t="s">
        <v>203</v>
      </c>
      <c r="H330" s="2" t="s">
        <v>78</v>
      </c>
      <c r="I330" s="2" t="s">
        <v>40</v>
      </c>
      <c r="J330" s="2" t="s">
        <v>316</v>
      </c>
      <c r="K330" s="2" t="s">
        <v>135</v>
      </c>
      <c r="L330" s="2" t="s">
        <v>37</v>
      </c>
      <c r="M330" s="2" t="s">
        <v>289</v>
      </c>
      <c r="N330" s="2">
        <v>10</v>
      </c>
      <c r="O330" s="2" t="s">
        <v>83</v>
      </c>
      <c r="Q330" s="2" t="s">
        <v>50</v>
      </c>
      <c r="R330" s="2" t="s">
        <v>82</v>
      </c>
      <c r="S330" s="2" t="s">
        <v>21</v>
      </c>
      <c r="T330" s="2">
        <v>37</v>
      </c>
      <c r="U330" s="2" t="s">
        <v>86</v>
      </c>
      <c r="V330" s="2">
        <v>0</v>
      </c>
      <c r="W330" s="2" t="s">
        <v>41</v>
      </c>
      <c r="Z330" s="2">
        <v>1</v>
      </c>
      <c r="AA330" s="2">
        <v>0.3</v>
      </c>
      <c r="AB330" s="2">
        <f t="shared" si="89"/>
        <v>3.3333333333333335</v>
      </c>
      <c r="AC330" s="2" t="s">
        <v>181</v>
      </c>
      <c r="AD330" s="2" t="s">
        <v>181</v>
      </c>
      <c r="AE330" s="2">
        <v>43</v>
      </c>
      <c r="AF330" s="2">
        <v>6</v>
      </c>
      <c r="AG330" s="2">
        <f>AF330-$AF$330</f>
        <v>0</v>
      </c>
      <c r="AH330" s="2">
        <v>25.9999994614545</v>
      </c>
      <c r="AI330" s="2">
        <v>23.999997845818161</v>
      </c>
      <c r="AJ330" s="2">
        <f>AI330/$AI$330</f>
        <v>1</v>
      </c>
      <c r="AK330" s="2">
        <f t="shared" ref="AK330:AK331" si="92">AI330-0</f>
        <v>23.999997845818161</v>
      </c>
      <c r="AL330" s="2">
        <v>1</v>
      </c>
    </row>
    <row r="331" spans="1:38" x14ac:dyDescent="0.25">
      <c r="A331" s="2" t="s">
        <v>288</v>
      </c>
      <c r="B331" s="2">
        <v>2016</v>
      </c>
      <c r="C331" s="2" t="s">
        <v>73</v>
      </c>
      <c r="D331" s="2" t="s">
        <v>286</v>
      </c>
      <c r="E331" s="2" t="s">
        <v>9</v>
      </c>
      <c r="F331" s="2" t="s">
        <v>202</v>
      </c>
      <c r="G331" s="2" t="s">
        <v>203</v>
      </c>
      <c r="H331" s="2" t="s">
        <v>78</v>
      </c>
      <c r="I331" s="2" t="s">
        <v>40</v>
      </c>
      <c r="J331" s="2" t="s">
        <v>316</v>
      </c>
      <c r="K331" s="2" t="s">
        <v>135</v>
      </c>
      <c r="L331" s="2" t="s">
        <v>37</v>
      </c>
      <c r="M331" s="2" t="s">
        <v>289</v>
      </c>
      <c r="N331" s="2">
        <v>10</v>
      </c>
      <c r="O331" s="2" t="s">
        <v>83</v>
      </c>
      <c r="Q331" s="2" t="s">
        <v>50</v>
      </c>
      <c r="R331" s="2" t="s">
        <v>82</v>
      </c>
      <c r="S331" s="2" t="s">
        <v>21</v>
      </c>
      <c r="T331" s="2">
        <v>37</v>
      </c>
      <c r="U331" s="2" t="s">
        <v>86</v>
      </c>
      <c r="V331" s="2">
        <v>0</v>
      </c>
      <c r="W331" s="2" t="s">
        <v>41</v>
      </c>
      <c r="Z331" s="2">
        <v>1</v>
      </c>
      <c r="AA331" s="2">
        <v>0.3</v>
      </c>
      <c r="AB331" s="2">
        <f t="shared" si="89"/>
        <v>3.3333333333333335</v>
      </c>
      <c r="AC331" s="2" t="s">
        <v>181</v>
      </c>
      <c r="AD331" s="2" t="s">
        <v>181</v>
      </c>
      <c r="AE331" s="2">
        <v>43</v>
      </c>
      <c r="AF331" s="2">
        <v>24</v>
      </c>
      <c r="AG331" s="2">
        <f t="shared" ref="AG331:AG332" si="93">AF331-$AF$330</f>
        <v>18</v>
      </c>
      <c r="AH331" s="2">
        <v>7.8823558239785703</v>
      </c>
      <c r="AI331" s="2">
        <v>7.5294146791871261</v>
      </c>
      <c r="AJ331" s="2">
        <f t="shared" ref="AJ331:AJ332" si="94">AI331/$AI$330</f>
        <v>0.31372563979205009</v>
      </c>
      <c r="AK331" s="2">
        <f t="shared" si="92"/>
        <v>7.5294146791871261</v>
      </c>
      <c r="AL331" s="2">
        <v>0.31372563979205009</v>
      </c>
    </row>
    <row r="332" spans="1:38" x14ac:dyDescent="0.25">
      <c r="A332" s="2" t="s">
        <v>288</v>
      </c>
      <c r="B332" s="2">
        <v>2016</v>
      </c>
      <c r="C332" s="2" t="s">
        <v>73</v>
      </c>
      <c r="D332" s="2" t="s">
        <v>286</v>
      </c>
      <c r="E332" s="2" t="s">
        <v>9</v>
      </c>
      <c r="F332" s="2" t="s">
        <v>202</v>
      </c>
      <c r="G332" s="2" t="s">
        <v>203</v>
      </c>
      <c r="H332" s="2" t="s">
        <v>78</v>
      </c>
      <c r="I332" s="2" t="s">
        <v>40</v>
      </c>
      <c r="J332" s="2" t="s">
        <v>316</v>
      </c>
      <c r="K332" s="2" t="s">
        <v>135</v>
      </c>
      <c r="L332" s="2" t="s">
        <v>37</v>
      </c>
      <c r="M332" s="2" t="s">
        <v>289</v>
      </c>
      <c r="N332" s="2">
        <v>10</v>
      </c>
      <c r="O332" s="2" t="s">
        <v>83</v>
      </c>
      <c r="Q332" s="2" t="s">
        <v>50</v>
      </c>
      <c r="R332" s="2" t="s">
        <v>82</v>
      </c>
      <c r="S332" s="2" t="s">
        <v>21</v>
      </c>
      <c r="T332" s="2">
        <v>37</v>
      </c>
      <c r="U332" s="2" t="s">
        <v>86</v>
      </c>
      <c r="V332" s="2">
        <v>0</v>
      </c>
      <c r="W332" s="2" t="s">
        <v>41</v>
      </c>
      <c r="Z332" s="2">
        <v>1</v>
      </c>
      <c r="AA332" s="2">
        <v>0.3</v>
      </c>
      <c r="AB332" s="2">
        <f t="shared" si="89"/>
        <v>3.3333333333333335</v>
      </c>
      <c r="AC332" s="2" t="s">
        <v>181</v>
      </c>
      <c r="AD332" s="2" t="s">
        <v>181</v>
      </c>
      <c r="AE332" s="2">
        <v>43</v>
      </c>
      <c r="AF332" s="2">
        <v>48</v>
      </c>
      <c r="AG332" s="2">
        <f t="shared" si="93"/>
        <v>42</v>
      </c>
      <c r="AH332" s="2">
        <v>6.3529406062459799</v>
      </c>
      <c r="AI332" s="2">
        <v>0</v>
      </c>
      <c r="AJ332" s="2">
        <f t="shared" si="94"/>
        <v>0</v>
      </c>
      <c r="AK332" s="2">
        <v>0</v>
      </c>
      <c r="AL332" s="2">
        <v>0</v>
      </c>
    </row>
    <row r="333" spans="1:38" x14ac:dyDescent="0.25">
      <c r="A333" s="2" t="s">
        <v>74</v>
      </c>
      <c r="B333" s="2">
        <v>2008</v>
      </c>
      <c r="C333" s="2" t="s">
        <v>75</v>
      </c>
      <c r="D333" s="2" t="s">
        <v>282</v>
      </c>
      <c r="E333" s="2" t="s">
        <v>9</v>
      </c>
      <c r="F333" s="2" t="s">
        <v>10</v>
      </c>
      <c r="G333" s="2" t="s">
        <v>201</v>
      </c>
      <c r="H333" s="2" t="s">
        <v>78</v>
      </c>
      <c r="I333" s="2" t="s">
        <v>40</v>
      </c>
      <c r="J333" s="2" t="s">
        <v>12</v>
      </c>
      <c r="L333" s="2" t="s">
        <v>37</v>
      </c>
      <c r="M333" s="2" t="s">
        <v>290</v>
      </c>
      <c r="N333" s="2">
        <v>10</v>
      </c>
      <c r="O333" s="2" t="s">
        <v>83</v>
      </c>
      <c r="Q333" s="2" t="s">
        <v>76</v>
      </c>
      <c r="R333" s="2" t="s">
        <v>82</v>
      </c>
      <c r="S333" s="2" t="s">
        <v>21</v>
      </c>
      <c r="T333" s="2">
        <v>37</v>
      </c>
      <c r="U333" s="2" t="s">
        <v>86</v>
      </c>
      <c r="V333" s="2">
        <v>0</v>
      </c>
      <c r="W333" s="2" t="s">
        <v>77</v>
      </c>
      <c r="Z333" s="2">
        <v>1</v>
      </c>
      <c r="AA333" s="2">
        <v>1</v>
      </c>
      <c r="AB333" s="2">
        <f t="shared" si="89"/>
        <v>1</v>
      </c>
      <c r="AC333" s="2">
        <v>250</v>
      </c>
      <c r="AD333" s="2">
        <v>3</v>
      </c>
      <c r="AE333" s="2">
        <v>44</v>
      </c>
      <c r="AF333" s="2">
        <v>0.55282553209963503</v>
      </c>
      <c r="AG333" s="2">
        <v>0</v>
      </c>
      <c r="AH333" s="2">
        <v>100</v>
      </c>
      <c r="AI333" s="2">
        <v>100</v>
      </c>
      <c r="AJ333" s="2">
        <f>AI333/$AI$333</f>
        <v>1</v>
      </c>
      <c r="AK333" s="2">
        <f>AI333-$AI$337</f>
        <v>98.647229925183979</v>
      </c>
      <c r="AL333" s="2">
        <f>AK333/$AK$333</f>
        <v>1</v>
      </c>
    </row>
    <row r="334" spans="1:38" x14ac:dyDescent="0.25">
      <c r="A334" s="2" t="s">
        <v>74</v>
      </c>
      <c r="B334" s="2">
        <v>2008</v>
      </c>
      <c r="C334" s="2" t="s">
        <v>75</v>
      </c>
      <c r="D334" s="2" t="s">
        <v>282</v>
      </c>
      <c r="E334" s="2" t="s">
        <v>9</v>
      </c>
      <c r="F334" s="2" t="s">
        <v>10</v>
      </c>
      <c r="G334" s="2" t="s">
        <v>201</v>
      </c>
      <c r="H334" s="2" t="s">
        <v>78</v>
      </c>
      <c r="I334" s="2" t="s">
        <v>40</v>
      </c>
      <c r="J334" s="2" t="s">
        <v>12</v>
      </c>
      <c r="L334" s="2" t="s">
        <v>37</v>
      </c>
      <c r="M334" s="2" t="s">
        <v>290</v>
      </c>
      <c r="N334" s="2">
        <v>10</v>
      </c>
      <c r="O334" s="2" t="s">
        <v>83</v>
      </c>
      <c r="Q334" s="2" t="s">
        <v>76</v>
      </c>
      <c r="R334" s="2" t="s">
        <v>82</v>
      </c>
      <c r="S334" s="2" t="s">
        <v>21</v>
      </c>
      <c r="T334" s="2">
        <v>37</v>
      </c>
      <c r="U334" s="2" t="s">
        <v>86</v>
      </c>
      <c r="V334" s="2">
        <v>0</v>
      </c>
      <c r="W334" s="2" t="s">
        <v>77</v>
      </c>
      <c r="Z334" s="2">
        <v>1</v>
      </c>
      <c r="AA334" s="2">
        <v>1</v>
      </c>
      <c r="AB334" s="2">
        <f t="shared" si="89"/>
        <v>1</v>
      </c>
      <c r="AC334" s="2">
        <v>250</v>
      </c>
      <c r="AD334" s="2">
        <v>3</v>
      </c>
      <c r="AE334" s="2">
        <v>44</v>
      </c>
      <c r="AF334" s="2">
        <v>2.0270269510319898</v>
      </c>
      <c r="AG334" s="2">
        <f>AF334-$AF$333</f>
        <v>1.4742014189323549</v>
      </c>
      <c r="AH334" s="2">
        <v>55.046831932827502</v>
      </c>
      <c r="AI334" s="2">
        <v>55.046831932827502</v>
      </c>
      <c r="AJ334" s="2">
        <f t="shared" ref="AJ334:AJ337" si="95">AI334/$AI$333</f>
        <v>0.550468319328275</v>
      </c>
      <c r="AK334" s="2">
        <f t="shared" ref="AK334:AK337" si="96">AI334-$AI$337</f>
        <v>53.69406185801148</v>
      </c>
      <c r="AL334" s="2">
        <f t="shared" ref="AL334:AL337" si="97">AK334/$AK$333</f>
        <v>0.54430379746835389</v>
      </c>
    </row>
    <row r="335" spans="1:38" x14ac:dyDescent="0.25">
      <c r="A335" s="2" t="s">
        <v>74</v>
      </c>
      <c r="B335" s="2">
        <v>2008</v>
      </c>
      <c r="C335" s="2" t="s">
        <v>75</v>
      </c>
      <c r="D335" s="2" t="s">
        <v>282</v>
      </c>
      <c r="E335" s="2" t="s">
        <v>9</v>
      </c>
      <c r="F335" s="2" t="s">
        <v>10</v>
      </c>
      <c r="G335" s="2" t="s">
        <v>201</v>
      </c>
      <c r="H335" s="2" t="s">
        <v>78</v>
      </c>
      <c r="I335" s="2" t="s">
        <v>40</v>
      </c>
      <c r="J335" s="2" t="s">
        <v>12</v>
      </c>
      <c r="L335" s="2" t="s">
        <v>37</v>
      </c>
      <c r="M335" s="2" t="s">
        <v>290</v>
      </c>
      <c r="N335" s="2">
        <v>10</v>
      </c>
      <c r="O335" s="2" t="s">
        <v>83</v>
      </c>
      <c r="Q335" s="2" t="s">
        <v>76</v>
      </c>
      <c r="R335" s="2" t="s">
        <v>82</v>
      </c>
      <c r="S335" s="2" t="s">
        <v>21</v>
      </c>
      <c r="T335" s="2">
        <v>37</v>
      </c>
      <c r="U335" s="2" t="s">
        <v>86</v>
      </c>
      <c r="V335" s="2">
        <v>0</v>
      </c>
      <c r="W335" s="2" t="s">
        <v>77</v>
      </c>
      <c r="Z335" s="2">
        <v>1</v>
      </c>
      <c r="AA335" s="2">
        <v>1</v>
      </c>
      <c r="AB335" s="2">
        <f t="shared" si="89"/>
        <v>1</v>
      </c>
      <c r="AC335" s="2">
        <v>250</v>
      </c>
      <c r="AD335" s="2">
        <v>3</v>
      </c>
      <c r="AE335" s="2">
        <v>44</v>
      </c>
      <c r="AF335" s="2">
        <v>4.0540539020639903</v>
      </c>
      <c r="AG335" s="2">
        <f t="shared" ref="AG335:AG337" si="98">AF335-$AF$333</f>
        <v>3.5012283699643554</v>
      </c>
      <c r="AH335" s="2">
        <v>30.072849673287301</v>
      </c>
      <c r="AI335" s="2">
        <v>30.072849673287301</v>
      </c>
      <c r="AJ335" s="2">
        <f t="shared" si="95"/>
        <v>0.300728496732873</v>
      </c>
      <c r="AK335" s="2">
        <f t="shared" si="96"/>
        <v>28.72007959847128</v>
      </c>
      <c r="AL335" s="2">
        <f t="shared" si="97"/>
        <v>0.29113924050632906</v>
      </c>
    </row>
    <row r="336" spans="1:38" x14ac:dyDescent="0.25">
      <c r="A336" s="2" t="s">
        <v>74</v>
      </c>
      <c r="B336" s="2">
        <v>2008</v>
      </c>
      <c r="C336" s="2" t="s">
        <v>75</v>
      </c>
      <c r="D336" s="2" t="s">
        <v>282</v>
      </c>
      <c r="E336" s="2" t="s">
        <v>9</v>
      </c>
      <c r="F336" s="2" t="s">
        <v>10</v>
      </c>
      <c r="G336" s="2" t="s">
        <v>201</v>
      </c>
      <c r="H336" s="2" t="s">
        <v>78</v>
      </c>
      <c r="I336" s="2" t="s">
        <v>40</v>
      </c>
      <c r="J336" s="2" t="s">
        <v>12</v>
      </c>
      <c r="L336" s="2" t="s">
        <v>37</v>
      </c>
      <c r="M336" s="2" t="s">
        <v>290</v>
      </c>
      <c r="N336" s="2">
        <v>10</v>
      </c>
      <c r="O336" s="2" t="s">
        <v>83</v>
      </c>
      <c r="Q336" s="2" t="s">
        <v>76</v>
      </c>
      <c r="R336" s="2" t="s">
        <v>82</v>
      </c>
      <c r="S336" s="2" t="s">
        <v>21</v>
      </c>
      <c r="T336" s="2">
        <v>37</v>
      </c>
      <c r="U336" s="2" t="s">
        <v>86</v>
      </c>
      <c r="V336" s="2">
        <v>0</v>
      </c>
      <c r="W336" s="2" t="s">
        <v>77</v>
      </c>
      <c r="Z336" s="2">
        <v>1</v>
      </c>
      <c r="AA336" s="2">
        <v>1</v>
      </c>
      <c r="AB336" s="2">
        <f t="shared" si="89"/>
        <v>1</v>
      </c>
      <c r="AC336" s="2">
        <v>250</v>
      </c>
      <c r="AD336" s="2">
        <v>3</v>
      </c>
      <c r="AE336" s="2">
        <v>44</v>
      </c>
      <c r="AF336" s="2">
        <v>11.977886528825399</v>
      </c>
      <c r="AG336" s="2">
        <f t="shared" si="98"/>
        <v>11.425060996725763</v>
      </c>
      <c r="AH336" s="2">
        <v>12.5910620916091</v>
      </c>
      <c r="AI336" s="2">
        <v>12.5910620916091</v>
      </c>
      <c r="AJ336" s="2">
        <f t="shared" si="95"/>
        <v>0.12591062091609101</v>
      </c>
      <c r="AK336" s="2">
        <f t="shared" si="96"/>
        <v>11.23829201679308</v>
      </c>
      <c r="AL336" s="2">
        <f t="shared" si="97"/>
        <v>0.11392405063291107</v>
      </c>
    </row>
    <row r="337" spans="1:38" x14ac:dyDescent="0.25">
      <c r="A337" s="2" t="s">
        <v>74</v>
      </c>
      <c r="B337" s="2">
        <v>2008</v>
      </c>
      <c r="C337" s="2" t="s">
        <v>75</v>
      </c>
      <c r="D337" s="2" t="s">
        <v>282</v>
      </c>
      <c r="E337" s="2" t="s">
        <v>9</v>
      </c>
      <c r="F337" s="2" t="s">
        <v>10</v>
      </c>
      <c r="G337" s="2" t="s">
        <v>201</v>
      </c>
      <c r="H337" s="2" t="s">
        <v>78</v>
      </c>
      <c r="I337" s="2" t="s">
        <v>40</v>
      </c>
      <c r="J337" s="2" t="s">
        <v>12</v>
      </c>
      <c r="L337" s="2" t="s">
        <v>37</v>
      </c>
      <c r="M337" s="2" t="s">
        <v>290</v>
      </c>
      <c r="N337" s="2">
        <v>10</v>
      </c>
      <c r="O337" s="2" t="s">
        <v>83</v>
      </c>
      <c r="Q337" s="2" t="s">
        <v>76</v>
      </c>
      <c r="R337" s="2" t="s">
        <v>82</v>
      </c>
      <c r="S337" s="2" t="s">
        <v>21</v>
      </c>
      <c r="T337" s="2">
        <v>37</v>
      </c>
      <c r="U337" s="2" t="s">
        <v>86</v>
      </c>
      <c r="V337" s="2">
        <v>0</v>
      </c>
      <c r="W337" s="2" t="s">
        <v>77</v>
      </c>
      <c r="Z337" s="2">
        <v>1</v>
      </c>
      <c r="AA337" s="2">
        <v>1</v>
      </c>
      <c r="AB337" s="2">
        <f t="shared" si="89"/>
        <v>1</v>
      </c>
      <c r="AC337" s="2">
        <v>250</v>
      </c>
      <c r="AD337" s="2">
        <v>3</v>
      </c>
      <c r="AE337" s="2">
        <v>44</v>
      </c>
      <c r="AF337" s="2">
        <v>23.955775869466901</v>
      </c>
      <c r="AG337" s="2">
        <f t="shared" si="98"/>
        <v>23.402950337367265</v>
      </c>
      <c r="AH337" s="2">
        <v>1.3527700748160201</v>
      </c>
      <c r="AI337" s="2">
        <v>1.3527700748160201</v>
      </c>
      <c r="AJ337" s="2">
        <f t="shared" si="95"/>
        <v>1.3527700748160201E-2</v>
      </c>
      <c r="AK337" s="2">
        <f t="shared" si="96"/>
        <v>0</v>
      </c>
      <c r="AL337" s="2">
        <f t="shared" si="97"/>
        <v>0</v>
      </c>
    </row>
    <row r="338" spans="1:38" x14ac:dyDescent="0.25">
      <c r="A338" s="2" t="s">
        <v>74</v>
      </c>
      <c r="B338" s="2">
        <v>2008</v>
      </c>
      <c r="C338" s="2" t="s">
        <v>75</v>
      </c>
      <c r="D338" s="2" t="s">
        <v>282</v>
      </c>
      <c r="E338" s="2" t="s">
        <v>9</v>
      </c>
      <c r="F338" s="2" t="s">
        <v>10</v>
      </c>
      <c r="G338" s="2" t="s">
        <v>201</v>
      </c>
      <c r="H338" s="2" t="s">
        <v>78</v>
      </c>
      <c r="I338" s="2" t="s">
        <v>40</v>
      </c>
      <c r="J338" s="2" t="s">
        <v>12</v>
      </c>
      <c r="L338" s="2" t="s">
        <v>37</v>
      </c>
      <c r="M338" s="2" t="s">
        <v>290</v>
      </c>
      <c r="N338" s="2">
        <v>10</v>
      </c>
      <c r="O338" s="2" t="s">
        <v>83</v>
      </c>
      <c r="Q338" s="2" t="s">
        <v>76</v>
      </c>
      <c r="R338" s="2" t="s">
        <v>82</v>
      </c>
      <c r="S338" s="2" t="s">
        <v>21</v>
      </c>
      <c r="T338" s="2">
        <v>37</v>
      </c>
      <c r="U338" s="2" t="s">
        <v>79</v>
      </c>
      <c r="V338" s="2">
        <v>8</v>
      </c>
      <c r="W338" s="2" t="s">
        <v>277</v>
      </c>
      <c r="X338" s="2">
        <v>1000</v>
      </c>
      <c r="Y338" s="2">
        <v>14</v>
      </c>
      <c r="Z338" s="2">
        <v>1</v>
      </c>
      <c r="AA338" s="2">
        <v>1</v>
      </c>
      <c r="AB338" s="2">
        <f t="shared" si="89"/>
        <v>1</v>
      </c>
      <c r="AC338" s="2">
        <v>250</v>
      </c>
      <c r="AD338" s="2">
        <v>3</v>
      </c>
      <c r="AE338" s="2">
        <v>45</v>
      </c>
      <c r="AF338" s="2">
        <v>0.49140141024947398</v>
      </c>
      <c r="AG338" s="2">
        <f>AF338-$AF$338</f>
        <v>0</v>
      </c>
      <c r="AH338" s="2">
        <v>100.312174778244</v>
      </c>
      <c r="AI338" s="2">
        <v>100.312174778244</v>
      </c>
      <c r="AJ338" s="2">
        <f>AI338/$AI$338</f>
        <v>1</v>
      </c>
      <c r="AK338" s="2">
        <f>AI338-$AI$342</f>
        <v>95.317378326335941</v>
      </c>
      <c r="AL338" s="2">
        <f>AK338/$AK$338</f>
        <v>1</v>
      </c>
    </row>
    <row r="339" spans="1:38" x14ac:dyDescent="0.25">
      <c r="A339" s="2" t="s">
        <v>74</v>
      </c>
      <c r="B339" s="2">
        <v>2008</v>
      </c>
      <c r="C339" s="2" t="s">
        <v>75</v>
      </c>
      <c r="D339" s="2" t="s">
        <v>282</v>
      </c>
      <c r="E339" s="2" t="s">
        <v>9</v>
      </c>
      <c r="F339" s="2" t="s">
        <v>10</v>
      </c>
      <c r="G339" s="2" t="s">
        <v>201</v>
      </c>
      <c r="H339" s="2" t="s">
        <v>78</v>
      </c>
      <c r="I339" s="2" t="s">
        <v>40</v>
      </c>
      <c r="J339" s="2" t="s">
        <v>12</v>
      </c>
      <c r="L339" s="2" t="s">
        <v>37</v>
      </c>
      <c r="M339" s="2" t="s">
        <v>290</v>
      </c>
      <c r="N339" s="2">
        <v>10</v>
      </c>
      <c r="O339" s="2" t="s">
        <v>83</v>
      </c>
      <c r="Q339" s="2" t="s">
        <v>76</v>
      </c>
      <c r="R339" s="2" t="s">
        <v>82</v>
      </c>
      <c r="S339" s="2" t="s">
        <v>21</v>
      </c>
      <c r="T339" s="2">
        <v>37</v>
      </c>
      <c r="U339" s="2" t="s">
        <v>79</v>
      </c>
      <c r="V339" s="2">
        <v>8</v>
      </c>
      <c r="W339" s="2" t="s">
        <v>277</v>
      </c>
      <c r="X339" s="2">
        <v>1000</v>
      </c>
      <c r="Y339" s="2">
        <v>14</v>
      </c>
      <c r="Z339" s="2">
        <v>1</v>
      </c>
      <c r="AA339" s="2">
        <v>1</v>
      </c>
      <c r="AB339" s="2">
        <f t="shared" si="89"/>
        <v>1</v>
      </c>
      <c r="AC339" s="2">
        <v>250</v>
      </c>
      <c r="AD339" s="2">
        <v>3</v>
      </c>
      <c r="AE339" s="2">
        <v>45</v>
      </c>
      <c r="AF339" s="2">
        <v>2.0270269510319898</v>
      </c>
      <c r="AG339" s="2">
        <f t="shared" ref="AG339:AG342" si="99">AF339-$AF$338</f>
        <v>1.5356255407825159</v>
      </c>
      <c r="AH339" s="2">
        <v>64.099900501910895</v>
      </c>
      <c r="AI339" s="2">
        <v>64.099900501910895</v>
      </c>
      <c r="AJ339" s="2">
        <f t="shared" ref="AJ339:AJ342" si="100">AI339/$AI$338</f>
        <v>0.63900419509011652</v>
      </c>
      <c r="AK339" s="2">
        <f t="shared" ref="AK339:AK342" si="101">AI339-$AI$342</f>
        <v>59.105104050002836</v>
      </c>
      <c r="AL339" s="2">
        <f t="shared" ref="AL339:AL342" si="102">AK339/$AK$338</f>
        <v>0.62008738687342024</v>
      </c>
    </row>
    <row r="340" spans="1:38" x14ac:dyDescent="0.25">
      <c r="A340" s="2" t="s">
        <v>74</v>
      </c>
      <c r="B340" s="2">
        <v>2008</v>
      </c>
      <c r="C340" s="2" t="s">
        <v>75</v>
      </c>
      <c r="D340" s="2" t="s">
        <v>282</v>
      </c>
      <c r="E340" s="2" t="s">
        <v>9</v>
      </c>
      <c r="F340" s="2" t="s">
        <v>10</v>
      </c>
      <c r="G340" s="2" t="s">
        <v>201</v>
      </c>
      <c r="H340" s="2" t="s">
        <v>78</v>
      </c>
      <c r="I340" s="2" t="s">
        <v>40</v>
      </c>
      <c r="J340" s="2" t="s">
        <v>12</v>
      </c>
      <c r="L340" s="2" t="s">
        <v>37</v>
      </c>
      <c r="M340" s="2" t="s">
        <v>290</v>
      </c>
      <c r="N340" s="2">
        <v>10</v>
      </c>
      <c r="O340" s="2" t="s">
        <v>83</v>
      </c>
      <c r="Q340" s="2" t="s">
        <v>76</v>
      </c>
      <c r="R340" s="2" t="s">
        <v>82</v>
      </c>
      <c r="S340" s="2" t="s">
        <v>21</v>
      </c>
      <c r="T340" s="2">
        <v>37</v>
      </c>
      <c r="U340" s="2" t="s">
        <v>79</v>
      </c>
      <c r="V340" s="2">
        <v>8</v>
      </c>
      <c r="W340" s="2" t="s">
        <v>277</v>
      </c>
      <c r="X340" s="2">
        <v>1000</v>
      </c>
      <c r="Y340" s="2">
        <v>14</v>
      </c>
      <c r="Z340" s="2">
        <v>1</v>
      </c>
      <c r="AA340" s="2">
        <v>1</v>
      </c>
      <c r="AB340" s="2">
        <f t="shared" si="89"/>
        <v>1</v>
      </c>
      <c r="AC340" s="2">
        <v>250</v>
      </c>
      <c r="AD340" s="2">
        <v>3</v>
      </c>
      <c r="AE340" s="2">
        <v>45</v>
      </c>
      <c r="AF340" s="2">
        <v>4.1154780239141502</v>
      </c>
      <c r="AG340" s="2">
        <f t="shared" si="99"/>
        <v>3.624076613664676</v>
      </c>
      <c r="AH340" s="2">
        <v>26.222681372517201</v>
      </c>
      <c r="AI340" s="2">
        <v>26.222681372517201</v>
      </c>
      <c r="AJ340" s="2">
        <f t="shared" si="100"/>
        <v>0.26141075527957203</v>
      </c>
      <c r="AK340" s="2">
        <f t="shared" si="101"/>
        <v>21.227884920609142</v>
      </c>
      <c r="AL340" s="2">
        <f t="shared" si="102"/>
        <v>0.22270739390178898</v>
      </c>
    </row>
    <row r="341" spans="1:38" x14ac:dyDescent="0.25">
      <c r="A341" s="2" t="s">
        <v>74</v>
      </c>
      <c r="B341" s="2">
        <v>2008</v>
      </c>
      <c r="C341" s="2" t="s">
        <v>75</v>
      </c>
      <c r="D341" s="2" t="s">
        <v>282</v>
      </c>
      <c r="E341" s="2" t="s">
        <v>9</v>
      </c>
      <c r="F341" s="2" t="s">
        <v>10</v>
      </c>
      <c r="G341" s="2" t="s">
        <v>201</v>
      </c>
      <c r="H341" s="2" t="s">
        <v>78</v>
      </c>
      <c r="I341" s="2" t="s">
        <v>40</v>
      </c>
      <c r="J341" s="2" t="s">
        <v>12</v>
      </c>
      <c r="L341" s="2" t="s">
        <v>37</v>
      </c>
      <c r="M341" s="2" t="s">
        <v>290</v>
      </c>
      <c r="N341" s="2">
        <v>10</v>
      </c>
      <c r="O341" s="2" t="s">
        <v>83</v>
      </c>
      <c r="Q341" s="2" t="s">
        <v>76</v>
      </c>
      <c r="R341" s="2" t="s">
        <v>82</v>
      </c>
      <c r="S341" s="2" t="s">
        <v>21</v>
      </c>
      <c r="T341" s="2">
        <v>37</v>
      </c>
      <c r="U341" s="2" t="s">
        <v>79</v>
      </c>
      <c r="V341" s="2">
        <v>8</v>
      </c>
      <c r="W341" s="2" t="s">
        <v>277</v>
      </c>
      <c r="X341" s="2">
        <v>1000</v>
      </c>
      <c r="Y341" s="2">
        <v>14</v>
      </c>
      <c r="Z341" s="2">
        <v>1</v>
      </c>
      <c r="AA341" s="2">
        <v>1</v>
      </c>
      <c r="AB341" s="2">
        <f t="shared" si="89"/>
        <v>1</v>
      </c>
      <c r="AC341" s="2">
        <v>250</v>
      </c>
      <c r="AD341" s="2">
        <v>3</v>
      </c>
      <c r="AE341" s="2">
        <v>45</v>
      </c>
      <c r="AF341" s="2">
        <v>11.977886528825399</v>
      </c>
      <c r="AG341" s="2">
        <f t="shared" si="99"/>
        <v>11.486485118575926</v>
      </c>
      <c r="AH341" s="2">
        <v>16.233088468701101</v>
      </c>
      <c r="AI341" s="2">
        <v>16.233088468701101</v>
      </c>
      <c r="AJ341" s="2">
        <f t="shared" si="100"/>
        <v>0.16182570564925866</v>
      </c>
      <c r="AK341" s="2">
        <f t="shared" si="101"/>
        <v>11.238292016793041</v>
      </c>
      <c r="AL341" s="2">
        <f t="shared" si="102"/>
        <v>0.11790391441859381</v>
      </c>
    </row>
    <row r="342" spans="1:38" x14ac:dyDescent="0.25">
      <c r="A342" s="2" t="s">
        <v>74</v>
      </c>
      <c r="B342" s="2">
        <v>2008</v>
      </c>
      <c r="C342" s="2" t="s">
        <v>75</v>
      </c>
      <c r="D342" s="2" t="s">
        <v>282</v>
      </c>
      <c r="E342" s="2" t="s">
        <v>9</v>
      </c>
      <c r="F342" s="2" t="s">
        <v>10</v>
      </c>
      <c r="G342" s="2" t="s">
        <v>201</v>
      </c>
      <c r="H342" s="2" t="s">
        <v>78</v>
      </c>
      <c r="I342" s="2" t="s">
        <v>40</v>
      </c>
      <c r="J342" s="2" t="s">
        <v>12</v>
      </c>
      <c r="L342" s="2" t="s">
        <v>37</v>
      </c>
      <c r="M342" s="2" t="s">
        <v>290</v>
      </c>
      <c r="N342" s="2">
        <v>10</v>
      </c>
      <c r="O342" s="2" t="s">
        <v>83</v>
      </c>
      <c r="Q342" s="2" t="s">
        <v>76</v>
      </c>
      <c r="R342" s="2" t="s">
        <v>82</v>
      </c>
      <c r="S342" s="2" t="s">
        <v>21</v>
      </c>
      <c r="T342" s="2">
        <v>37</v>
      </c>
      <c r="U342" s="2" t="s">
        <v>79</v>
      </c>
      <c r="V342" s="2">
        <v>8</v>
      </c>
      <c r="W342" s="2" t="s">
        <v>277</v>
      </c>
      <c r="X342" s="2">
        <v>1000</v>
      </c>
      <c r="Y342" s="2">
        <v>14</v>
      </c>
      <c r="Z342" s="2">
        <v>1</v>
      </c>
      <c r="AA342" s="2">
        <v>1</v>
      </c>
      <c r="AB342" s="2">
        <f t="shared" si="89"/>
        <v>1</v>
      </c>
      <c r="AC342" s="2">
        <v>250</v>
      </c>
      <c r="AD342" s="2">
        <v>3</v>
      </c>
      <c r="AE342" s="2">
        <v>45</v>
      </c>
      <c r="AF342" s="2">
        <v>24.017197179501</v>
      </c>
      <c r="AG342" s="2">
        <f t="shared" si="99"/>
        <v>23.525795769251527</v>
      </c>
      <c r="AH342" s="2">
        <v>4.9947964519080603</v>
      </c>
      <c r="AI342" s="2">
        <v>4.9947964519080603</v>
      </c>
      <c r="AJ342" s="2">
        <f t="shared" si="100"/>
        <v>4.9792524815156801E-2</v>
      </c>
      <c r="AK342" s="2">
        <f t="shared" si="101"/>
        <v>0</v>
      </c>
      <c r="AL342" s="2">
        <f t="shared" si="102"/>
        <v>0</v>
      </c>
    </row>
    <row r="343" spans="1:38" x14ac:dyDescent="0.25">
      <c r="A343" s="2" t="s">
        <v>74</v>
      </c>
      <c r="B343" s="2">
        <v>2008</v>
      </c>
      <c r="C343" s="2" t="s">
        <v>75</v>
      </c>
      <c r="D343" s="2" t="s">
        <v>282</v>
      </c>
      <c r="E343" s="2" t="s">
        <v>9</v>
      </c>
      <c r="F343" s="2" t="s">
        <v>10</v>
      </c>
      <c r="G343" s="2" t="s">
        <v>201</v>
      </c>
      <c r="H343" s="2" t="s">
        <v>78</v>
      </c>
      <c r="I343" s="2" t="s">
        <v>40</v>
      </c>
      <c r="J343" s="2" t="s">
        <v>12</v>
      </c>
      <c r="L343" s="2" t="s">
        <v>37</v>
      </c>
      <c r="M343" s="2" t="s">
        <v>290</v>
      </c>
      <c r="N343" s="2">
        <v>10</v>
      </c>
      <c r="O343" s="2" t="s">
        <v>83</v>
      </c>
      <c r="Q343" s="2" t="s">
        <v>76</v>
      </c>
      <c r="R343" s="2" t="s">
        <v>82</v>
      </c>
      <c r="S343" s="2" t="s">
        <v>21</v>
      </c>
      <c r="T343" s="2">
        <v>37</v>
      </c>
      <c r="U343" s="2" t="s">
        <v>80</v>
      </c>
      <c r="V343" s="2">
        <v>14</v>
      </c>
      <c r="W343" s="2" t="s">
        <v>277</v>
      </c>
      <c r="X343" s="2">
        <v>1000</v>
      </c>
      <c r="Y343" s="2">
        <v>44</v>
      </c>
      <c r="Z343" s="2">
        <v>1</v>
      </c>
      <c r="AA343" s="2">
        <v>1</v>
      </c>
      <c r="AB343" s="2">
        <f t="shared" si="89"/>
        <v>1</v>
      </c>
      <c r="AC343" s="2">
        <v>250</v>
      </c>
      <c r="AD343" s="2">
        <v>3</v>
      </c>
      <c r="AE343" s="2">
        <v>46</v>
      </c>
      <c r="AF343" s="2">
        <v>0.55282553209963503</v>
      </c>
      <c r="AG343" s="2">
        <f>AF343-$AF$343</f>
        <v>0</v>
      </c>
      <c r="AH343" s="2">
        <v>100</v>
      </c>
      <c r="AI343" s="2">
        <v>100</v>
      </c>
      <c r="AJ343" s="2">
        <f>AI343/$AI$343</f>
        <v>1</v>
      </c>
      <c r="AK343" s="2">
        <f>AI343-$AI$347</f>
        <v>92.403734360298898</v>
      </c>
      <c r="AL343" s="2">
        <f>AK343/$AK$343</f>
        <v>1</v>
      </c>
    </row>
    <row r="344" spans="1:38" x14ac:dyDescent="0.25">
      <c r="A344" s="2" t="s">
        <v>74</v>
      </c>
      <c r="B344" s="2">
        <v>2008</v>
      </c>
      <c r="C344" s="2" t="s">
        <v>75</v>
      </c>
      <c r="D344" s="2" t="s">
        <v>282</v>
      </c>
      <c r="E344" s="2" t="s">
        <v>9</v>
      </c>
      <c r="F344" s="2" t="s">
        <v>10</v>
      </c>
      <c r="G344" s="2" t="s">
        <v>201</v>
      </c>
      <c r="H344" s="2" t="s">
        <v>78</v>
      </c>
      <c r="I344" s="2" t="s">
        <v>40</v>
      </c>
      <c r="J344" s="2" t="s">
        <v>12</v>
      </c>
      <c r="L344" s="2" t="s">
        <v>37</v>
      </c>
      <c r="M344" s="2" t="s">
        <v>290</v>
      </c>
      <c r="N344" s="2">
        <v>10</v>
      </c>
      <c r="O344" s="2" t="s">
        <v>83</v>
      </c>
      <c r="Q344" s="2" t="s">
        <v>76</v>
      </c>
      <c r="R344" s="2" t="s">
        <v>82</v>
      </c>
      <c r="S344" s="2" t="s">
        <v>21</v>
      </c>
      <c r="T344" s="2">
        <v>37</v>
      </c>
      <c r="U344" s="2" t="s">
        <v>80</v>
      </c>
      <c r="V344" s="2">
        <v>14</v>
      </c>
      <c r="W344" s="2" t="s">
        <v>277</v>
      </c>
      <c r="X344" s="2">
        <v>1000</v>
      </c>
      <c r="Y344" s="2">
        <v>44</v>
      </c>
      <c r="Z344" s="2">
        <v>1</v>
      </c>
      <c r="AA344" s="2">
        <v>1</v>
      </c>
      <c r="AB344" s="2">
        <f t="shared" si="89"/>
        <v>1</v>
      </c>
      <c r="AC344" s="2">
        <v>250</v>
      </c>
      <c r="AD344" s="2">
        <v>3</v>
      </c>
      <c r="AE344" s="2">
        <v>46</v>
      </c>
      <c r="AF344" s="2">
        <v>2.0270269510319898</v>
      </c>
      <c r="AG344" s="2">
        <f t="shared" ref="AG344:AG347" si="103">AF344-$AF$343</f>
        <v>1.4742014189323549</v>
      </c>
      <c r="AH344" s="2">
        <v>67.533823062597605</v>
      </c>
      <c r="AI344" s="2">
        <v>67.533823062597605</v>
      </c>
      <c r="AJ344" s="2">
        <f t="shared" ref="AJ344:AJ347" si="104">AI344/$AI$343</f>
        <v>0.67533823062597609</v>
      </c>
      <c r="AK344" s="2">
        <f t="shared" ref="AK344:AK347" si="105">AI344-$AI$347</f>
        <v>59.937557422896504</v>
      </c>
      <c r="AL344" s="2">
        <f t="shared" ref="AL344:AL347" si="106">AK344/$AK$343</f>
        <v>0.6486486486486478</v>
      </c>
    </row>
    <row r="345" spans="1:38" x14ac:dyDescent="0.25">
      <c r="A345" s="2" t="s">
        <v>74</v>
      </c>
      <c r="B345" s="2">
        <v>2008</v>
      </c>
      <c r="C345" s="2" t="s">
        <v>75</v>
      </c>
      <c r="D345" s="2" t="s">
        <v>282</v>
      </c>
      <c r="E345" s="2" t="s">
        <v>9</v>
      </c>
      <c r="F345" s="2" t="s">
        <v>10</v>
      </c>
      <c r="G345" s="2" t="s">
        <v>201</v>
      </c>
      <c r="H345" s="2" t="s">
        <v>78</v>
      </c>
      <c r="I345" s="2" t="s">
        <v>40</v>
      </c>
      <c r="J345" s="2" t="s">
        <v>12</v>
      </c>
      <c r="L345" s="2" t="s">
        <v>37</v>
      </c>
      <c r="M345" s="2" t="s">
        <v>290</v>
      </c>
      <c r="N345" s="2">
        <v>10</v>
      </c>
      <c r="O345" s="2" t="s">
        <v>83</v>
      </c>
      <c r="Q345" s="2" t="s">
        <v>76</v>
      </c>
      <c r="R345" s="2" t="s">
        <v>82</v>
      </c>
      <c r="S345" s="2" t="s">
        <v>21</v>
      </c>
      <c r="T345" s="2">
        <v>37</v>
      </c>
      <c r="U345" s="2" t="s">
        <v>80</v>
      </c>
      <c r="V345" s="2">
        <v>14</v>
      </c>
      <c r="W345" s="2" t="s">
        <v>277</v>
      </c>
      <c r="X345" s="2">
        <v>1000</v>
      </c>
      <c r="Y345" s="2">
        <v>44</v>
      </c>
      <c r="Z345" s="2">
        <v>1</v>
      </c>
      <c r="AA345" s="2">
        <v>1</v>
      </c>
      <c r="AB345" s="2">
        <f t="shared" si="89"/>
        <v>1</v>
      </c>
      <c r="AC345" s="2">
        <v>250</v>
      </c>
      <c r="AD345" s="2">
        <v>3</v>
      </c>
      <c r="AE345" s="2">
        <v>46</v>
      </c>
      <c r="AF345" s="2">
        <v>3.99262978021383</v>
      </c>
      <c r="AG345" s="2">
        <f t="shared" si="103"/>
        <v>3.4398042481141951</v>
      </c>
      <c r="AH345" s="2">
        <v>32.154002159158097</v>
      </c>
      <c r="AI345" s="2">
        <v>32.154002159158097</v>
      </c>
      <c r="AJ345" s="2">
        <f t="shared" si="104"/>
        <v>0.32154002159158096</v>
      </c>
      <c r="AK345" s="2">
        <f t="shared" si="105"/>
        <v>24.557736519456995</v>
      </c>
      <c r="AL345" s="2">
        <f t="shared" si="106"/>
        <v>0.26576562829919764</v>
      </c>
    </row>
    <row r="346" spans="1:38" x14ac:dyDescent="0.25">
      <c r="A346" s="2" t="s">
        <v>74</v>
      </c>
      <c r="B346" s="2">
        <v>2008</v>
      </c>
      <c r="C346" s="2" t="s">
        <v>75</v>
      </c>
      <c r="D346" s="2" t="s">
        <v>282</v>
      </c>
      <c r="E346" s="2" t="s">
        <v>9</v>
      </c>
      <c r="F346" s="2" t="s">
        <v>10</v>
      </c>
      <c r="G346" s="2" t="s">
        <v>201</v>
      </c>
      <c r="H346" s="2" t="s">
        <v>78</v>
      </c>
      <c r="I346" s="2" t="s">
        <v>40</v>
      </c>
      <c r="J346" s="2" t="s">
        <v>12</v>
      </c>
      <c r="L346" s="2" t="s">
        <v>37</v>
      </c>
      <c r="M346" s="2" t="s">
        <v>290</v>
      </c>
      <c r="N346" s="2">
        <v>10</v>
      </c>
      <c r="O346" s="2" t="s">
        <v>83</v>
      </c>
      <c r="Q346" s="2" t="s">
        <v>76</v>
      </c>
      <c r="R346" s="2" t="s">
        <v>82</v>
      </c>
      <c r="S346" s="2" t="s">
        <v>21</v>
      </c>
      <c r="T346" s="2">
        <v>37</v>
      </c>
      <c r="U346" s="2" t="s">
        <v>80</v>
      </c>
      <c r="V346" s="2">
        <v>14</v>
      </c>
      <c r="W346" s="2" t="s">
        <v>277</v>
      </c>
      <c r="X346" s="2">
        <v>1000</v>
      </c>
      <c r="Y346" s="2">
        <v>44</v>
      </c>
      <c r="Z346" s="2">
        <v>1</v>
      </c>
      <c r="AA346" s="2">
        <v>1</v>
      </c>
      <c r="AB346" s="2">
        <f t="shared" si="89"/>
        <v>1</v>
      </c>
      <c r="AC346" s="2">
        <v>250</v>
      </c>
      <c r="AD346" s="2">
        <v>3</v>
      </c>
      <c r="AE346" s="2">
        <v>46</v>
      </c>
      <c r="AF346" s="2">
        <v>11.977886528825399</v>
      </c>
      <c r="AG346" s="2">
        <f t="shared" si="103"/>
        <v>11.425060996725763</v>
      </c>
      <c r="AH346" s="2">
        <v>20.499483455918</v>
      </c>
      <c r="AI346" s="2">
        <v>20.499483455918</v>
      </c>
      <c r="AJ346" s="2">
        <f t="shared" si="104"/>
        <v>0.20499483455917999</v>
      </c>
      <c r="AK346" s="2">
        <f t="shared" si="105"/>
        <v>12.9032178162169</v>
      </c>
      <c r="AL346" s="2">
        <f t="shared" si="106"/>
        <v>0.13963957090635445</v>
      </c>
    </row>
    <row r="347" spans="1:38" x14ac:dyDescent="0.25">
      <c r="A347" s="2" t="s">
        <v>74</v>
      </c>
      <c r="B347" s="2">
        <v>2008</v>
      </c>
      <c r="C347" s="2" t="s">
        <v>75</v>
      </c>
      <c r="D347" s="2" t="s">
        <v>282</v>
      </c>
      <c r="E347" s="2" t="s">
        <v>9</v>
      </c>
      <c r="F347" s="2" t="s">
        <v>10</v>
      </c>
      <c r="G347" s="2" t="s">
        <v>201</v>
      </c>
      <c r="H347" s="2" t="s">
        <v>78</v>
      </c>
      <c r="I347" s="2" t="s">
        <v>40</v>
      </c>
      <c r="J347" s="2" t="s">
        <v>12</v>
      </c>
      <c r="L347" s="2" t="s">
        <v>37</v>
      </c>
      <c r="M347" s="2" t="s">
        <v>290</v>
      </c>
      <c r="N347" s="2">
        <v>10</v>
      </c>
      <c r="O347" s="2" t="s">
        <v>83</v>
      </c>
      <c r="Q347" s="2" t="s">
        <v>76</v>
      </c>
      <c r="R347" s="2" t="s">
        <v>82</v>
      </c>
      <c r="S347" s="2" t="s">
        <v>21</v>
      </c>
      <c r="T347" s="2">
        <v>37</v>
      </c>
      <c r="U347" s="2" t="s">
        <v>80</v>
      </c>
      <c r="V347" s="2">
        <v>14</v>
      </c>
      <c r="W347" s="2" t="s">
        <v>277</v>
      </c>
      <c r="X347" s="2">
        <v>1000</v>
      </c>
      <c r="Y347" s="2">
        <v>44</v>
      </c>
      <c r="Z347" s="2">
        <v>1</v>
      </c>
      <c r="AA347" s="2">
        <v>1</v>
      </c>
      <c r="AB347" s="2">
        <f t="shared" si="89"/>
        <v>1</v>
      </c>
      <c r="AC347" s="2">
        <v>250</v>
      </c>
      <c r="AD347" s="2">
        <v>3</v>
      </c>
      <c r="AE347" s="2">
        <v>46</v>
      </c>
      <c r="AF347" s="2">
        <v>24.017197179501</v>
      </c>
      <c r="AG347" s="2">
        <f t="shared" si="103"/>
        <v>23.464371647401364</v>
      </c>
      <c r="AH347" s="2">
        <v>7.5962656397010999</v>
      </c>
      <c r="AI347" s="2">
        <v>7.5962656397010999</v>
      </c>
      <c r="AJ347" s="2">
        <f t="shared" si="104"/>
        <v>7.5962656397010997E-2</v>
      </c>
      <c r="AK347" s="2">
        <f t="shared" si="105"/>
        <v>0</v>
      </c>
      <c r="AL347" s="2">
        <f t="shared" si="106"/>
        <v>0</v>
      </c>
    </row>
    <row r="348" spans="1:38" x14ac:dyDescent="0.25">
      <c r="A348" s="2" t="s">
        <v>74</v>
      </c>
      <c r="B348" s="2">
        <v>2008</v>
      </c>
      <c r="C348" s="2" t="s">
        <v>75</v>
      </c>
      <c r="D348" s="2" t="s">
        <v>282</v>
      </c>
      <c r="E348" s="2" t="s">
        <v>9</v>
      </c>
      <c r="F348" s="2" t="s">
        <v>10</v>
      </c>
      <c r="G348" s="2" t="s">
        <v>201</v>
      </c>
      <c r="H348" s="2" t="s">
        <v>78</v>
      </c>
      <c r="I348" s="2" t="s">
        <v>40</v>
      </c>
      <c r="J348" s="2" t="s">
        <v>12</v>
      </c>
      <c r="L348" s="2" t="s">
        <v>37</v>
      </c>
      <c r="M348" s="2" t="s">
        <v>290</v>
      </c>
      <c r="N348" s="2">
        <v>10</v>
      </c>
      <c r="O348" s="2" t="s">
        <v>83</v>
      </c>
      <c r="Q348" s="2" t="s">
        <v>76</v>
      </c>
      <c r="R348" s="2" t="s">
        <v>82</v>
      </c>
      <c r="S348" s="2" t="s">
        <v>21</v>
      </c>
      <c r="T348" s="2">
        <v>37</v>
      </c>
      <c r="U348" s="2" t="s">
        <v>71</v>
      </c>
      <c r="V348" s="2">
        <v>26</v>
      </c>
      <c r="W348" s="2" t="s">
        <v>277</v>
      </c>
      <c r="X348" s="2">
        <v>1000</v>
      </c>
      <c r="Y348" s="2">
        <v>150</v>
      </c>
      <c r="Z348" s="2">
        <v>1</v>
      </c>
      <c r="AA348" s="2">
        <v>1</v>
      </c>
      <c r="AB348" s="2">
        <f t="shared" si="89"/>
        <v>1</v>
      </c>
      <c r="AC348" s="2">
        <v>250</v>
      </c>
      <c r="AD348" s="2">
        <v>3</v>
      </c>
      <c r="AE348" s="2">
        <v>47</v>
      </c>
      <c r="AF348" s="2">
        <v>0.55282553209963503</v>
      </c>
      <c r="AG348" s="2">
        <f>AF348-$AF$348</f>
        <v>0</v>
      </c>
      <c r="AH348" s="2">
        <v>100</v>
      </c>
      <c r="AI348" s="2">
        <v>100</v>
      </c>
      <c r="AJ348" s="2">
        <f>AI348/$AI$348</f>
        <v>1</v>
      </c>
      <c r="AK348" s="2">
        <f>AI348-$AI$352</f>
        <v>70.343396066796004</v>
      </c>
      <c r="AL348" s="2">
        <f>AK348/$AK$348</f>
        <v>1</v>
      </c>
    </row>
    <row r="349" spans="1:38" x14ac:dyDescent="0.25">
      <c r="A349" s="2" t="s">
        <v>74</v>
      </c>
      <c r="B349" s="2">
        <v>2008</v>
      </c>
      <c r="C349" s="2" t="s">
        <v>75</v>
      </c>
      <c r="D349" s="2" t="s">
        <v>282</v>
      </c>
      <c r="E349" s="2" t="s">
        <v>9</v>
      </c>
      <c r="F349" s="2" t="s">
        <v>10</v>
      </c>
      <c r="G349" s="2" t="s">
        <v>201</v>
      </c>
      <c r="H349" s="2" t="s">
        <v>78</v>
      </c>
      <c r="I349" s="2" t="s">
        <v>40</v>
      </c>
      <c r="J349" s="2" t="s">
        <v>12</v>
      </c>
      <c r="L349" s="2" t="s">
        <v>37</v>
      </c>
      <c r="M349" s="2" t="s">
        <v>290</v>
      </c>
      <c r="N349" s="2">
        <v>10</v>
      </c>
      <c r="O349" s="2" t="s">
        <v>83</v>
      </c>
      <c r="Q349" s="2" t="s">
        <v>76</v>
      </c>
      <c r="R349" s="2" t="s">
        <v>82</v>
      </c>
      <c r="S349" s="2" t="s">
        <v>21</v>
      </c>
      <c r="T349" s="2">
        <v>37</v>
      </c>
      <c r="U349" s="2" t="s">
        <v>71</v>
      </c>
      <c r="V349" s="2">
        <v>26</v>
      </c>
      <c r="W349" s="2" t="s">
        <v>277</v>
      </c>
      <c r="X349" s="2">
        <v>1000</v>
      </c>
      <c r="Y349" s="2">
        <v>150</v>
      </c>
      <c r="Z349" s="2">
        <v>1</v>
      </c>
      <c r="AA349" s="2">
        <v>1</v>
      </c>
      <c r="AB349" s="2">
        <f t="shared" si="89"/>
        <v>1</v>
      </c>
      <c r="AC349" s="2">
        <v>250</v>
      </c>
      <c r="AD349" s="2">
        <v>3</v>
      </c>
      <c r="AE349" s="2">
        <v>47</v>
      </c>
      <c r="AF349" s="2">
        <v>2.0270269510319898</v>
      </c>
      <c r="AG349" s="2">
        <f t="shared" ref="AG349:AG352" si="107">AF349-$AF$348</f>
        <v>1.4742014189323549</v>
      </c>
      <c r="AH349" s="2">
        <v>69.198748862021503</v>
      </c>
      <c r="AI349" s="2">
        <v>69.198748862021503</v>
      </c>
      <c r="AJ349" s="2">
        <f t="shared" ref="AJ349:AJ352" si="108">AI349/$AI$348</f>
        <v>0.69198748862021509</v>
      </c>
      <c r="AK349" s="2">
        <f t="shared" ref="AK349:AK352" si="109">AI349-$AI$352</f>
        <v>39.542144928817507</v>
      </c>
      <c r="AL349" s="2">
        <f t="shared" ref="AL349:AL352" si="110">AK349/$AK$348</f>
        <v>0.56213016629548929</v>
      </c>
    </row>
    <row r="350" spans="1:38" x14ac:dyDescent="0.25">
      <c r="A350" s="2" t="s">
        <v>74</v>
      </c>
      <c r="B350" s="2">
        <v>2008</v>
      </c>
      <c r="C350" s="2" t="s">
        <v>75</v>
      </c>
      <c r="D350" s="2" t="s">
        <v>282</v>
      </c>
      <c r="E350" s="2" t="s">
        <v>9</v>
      </c>
      <c r="F350" s="2" t="s">
        <v>10</v>
      </c>
      <c r="G350" s="2" t="s">
        <v>201</v>
      </c>
      <c r="H350" s="2" t="s">
        <v>78</v>
      </c>
      <c r="I350" s="2" t="s">
        <v>40</v>
      </c>
      <c r="J350" s="2" t="s">
        <v>12</v>
      </c>
      <c r="L350" s="2" t="s">
        <v>37</v>
      </c>
      <c r="M350" s="2" t="s">
        <v>290</v>
      </c>
      <c r="N350" s="2">
        <v>10</v>
      </c>
      <c r="O350" s="2" t="s">
        <v>83</v>
      </c>
      <c r="Q350" s="2" t="s">
        <v>76</v>
      </c>
      <c r="R350" s="2" t="s">
        <v>82</v>
      </c>
      <c r="S350" s="2" t="s">
        <v>21</v>
      </c>
      <c r="T350" s="2">
        <v>37</v>
      </c>
      <c r="U350" s="2" t="s">
        <v>71</v>
      </c>
      <c r="V350" s="2">
        <v>26</v>
      </c>
      <c r="W350" s="2" t="s">
        <v>277</v>
      </c>
      <c r="X350" s="2">
        <v>1000</v>
      </c>
      <c r="Y350" s="2">
        <v>150</v>
      </c>
      <c r="Z350" s="2">
        <v>1</v>
      </c>
      <c r="AA350" s="2">
        <v>1</v>
      </c>
      <c r="AB350" s="2">
        <f t="shared" si="89"/>
        <v>1</v>
      </c>
      <c r="AC350" s="2">
        <v>250</v>
      </c>
      <c r="AD350" s="2">
        <v>3</v>
      </c>
      <c r="AE350" s="2">
        <v>47</v>
      </c>
      <c r="AF350" s="2">
        <v>4.0540539020639903</v>
      </c>
      <c r="AG350" s="2">
        <f t="shared" si="107"/>
        <v>3.5012283699643554</v>
      </c>
      <c r="AH350" s="2">
        <v>54.6305957195624</v>
      </c>
      <c r="AI350" s="2">
        <v>54.6305957195624</v>
      </c>
      <c r="AJ350" s="2">
        <f t="shared" si="108"/>
        <v>0.54630595719562403</v>
      </c>
      <c r="AK350" s="2">
        <f t="shared" si="109"/>
        <v>24.9739917863584</v>
      </c>
      <c r="AL350" s="2">
        <f t="shared" si="110"/>
        <v>0.35502965712152762</v>
      </c>
    </row>
    <row r="351" spans="1:38" x14ac:dyDescent="0.25">
      <c r="A351" s="2" t="s">
        <v>74</v>
      </c>
      <c r="B351" s="2">
        <v>2008</v>
      </c>
      <c r="C351" s="2" t="s">
        <v>75</v>
      </c>
      <c r="D351" s="2" t="s">
        <v>282</v>
      </c>
      <c r="E351" s="2" t="s">
        <v>9</v>
      </c>
      <c r="F351" s="2" t="s">
        <v>10</v>
      </c>
      <c r="G351" s="2" t="s">
        <v>201</v>
      </c>
      <c r="H351" s="2" t="s">
        <v>78</v>
      </c>
      <c r="I351" s="2" t="s">
        <v>40</v>
      </c>
      <c r="J351" s="2" t="s">
        <v>12</v>
      </c>
      <c r="L351" s="2" t="s">
        <v>37</v>
      </c>
      <c r="M351" s="2" t="s">
        <v>290</v>
      </c>
      <c r="N351" s="2">
        <v>10</v>
      </c>
      <c r="O351" s="2" t="s">
        <v>83</v>
      </c>
      <c r="Q351" s="2" t="s">
        <v>76</v>
      </c>
      <c r="R351" s="2" t="s">
        <v>82</v>
      </c>
      <c r="S351" s="2" t="s">
        <v>21</v>
      </c>
      <c r="T351" s="2">
        <v>37</v>
      </c>
      <c r="U351" s="2" t="s">
        <v>71</v>
      </c>
      <c r="V351" s="2">
        <v>26</v>
      </c>
      <c r="W351" s="2" t="s">
        <v>277</v>
      </c>
      <c r="X351" s="2">
        <v>1000</v>
      </c>
      <c r="Y351" s="2">
        <v>150</v>
      </c>
      <c r="Z351" s="2">
        <v>1</v>
      </c>
      <c r="AA351" s="2">
        <v>1</v>
      </c>
      <c r="AB351" s="2">
        <f t="shared" si="89"/>
        <v>1</v>
      </c>
      <c r="AC351" s="2">
        <v>250</v>
      </c>
      <c r="AD351" s="2">
        <v>3</v>
      </c>
      <c r="AE351" s="2">
        <v>47</v>
      </c>
      <c r="AF351" s="2">
        <v>12.039310650675599</v>
      </c>
      <c r="AG351" s="2">
        <f t="shared" si="107"/>
        <v>11.486485118575963</v>
      </c>
      <c r="AH351" s="2">
        <v>41.311141690080397</v>
      </c>
      <c r="AI351" s="2">
        <v>41.311141690080397</v>
      </c>
      <c r="AJ351" s="2">
        <f t="shared" si="108"/>
        <v>0.413111416900804</v>
      </c>
      <c r="AK351" s="2">
        <f t="shared" si="109"/>
        <v>11.654537756876397</v>
      </c>
      <c r="AL351" s="2">
        <f t="shared" si="110"/>
        <v>0.16568062403199291</v>
      </c>
    </row>
    <row r="352" spans="1:38" x14ac:dyDescent="0.25">
      <c r="A352" s="2" t="s">
        <v>74</v>
      </c>
      <c r="B352" s="2">
        <v>2008</v>
      </c>
      <c r="C352" s="2" t="s">
        <v>75</v>
      </c>
      <c r="D352" s="2" t="s">
        <v>282</v>
      </c>
      <c r="E352" s="2" t="s">
        <v>9</v>
      </c>
      <c r="F352" s="2" t="s">
        <v>10</v>
      </c>
      <c r="G352" s="2" t="s">
        <v>201</v>
      </c>
      <c r="H352" s="2" t="s">
        <v>78</v>
      </c>
      <c r="I352" s="2" t="s">
        <v>40</v>
      </c>
      <c r="J352" s="2" t="s">
        <v>12</v>
      </c>
      <c r="L352" s="2" t="s">
        <v>37</v>
      </c>
      <c r="M352" s="2" t="s">
        <v>290</v>
      </c>
      <c r="N352" s="2">
        <v>10</v>
      </c>
      <c r="O352" s="2" t="s">
        <v>83</v>
      </c>
      <c r="Q352" s="2" t="s">
        <v>76</v>
      </c>
      <c r="R352" s="2" t="s">
        <v>82</v>
      </c>
      <c r="S352" s="2" t="s">
        <v>21</v>
      </c>
      <c r="T352" s="2">
        <v>37</v>
      </c>
      <c r="U352" s="2" t="s">
        <v>71</v>
      </c>
      <c r="V352" s="2">
        <v>26</v>
      </c>
      <c r="W352" s="2" t="s">
        <v>277</v>
      </c>
      <c r="X352" s="2">
        <v>1000</v>
      </c>
      <c r="Y352" s="2">
        <v>150</v>
      </c>
      <c r="Z352" s="2">
        <v>1</v>
      </c>
      <c r="AA352" s="2">
        <v>1</v>
      </c>
      <c r="AB352" s="2">
        <f t="shared" si="89"/>
        <v>1</v>
      </c>
      <c r="AC352" s="2">
        <v>250</v>
      </c>
      <c r="AD352" s="2">
        <v>3</v>
      </c>
      <c r="AE352" s="2">
        <v>47</v>
      </c>
      <c r="AF352" s="2">
        <v>24.017197179501</v>
      </c>
      <c r="AG352" s="2">
        <f t="shared" si="107"/>
        <v>23.464371647401364</v>
      </c>
      <c r="AH352" s="2">
        <v>29.656603933204</v>
      </c>
      <c r="AI352" s="2">
        <v>29.656603933204</v>
      </c>
      <c r="AJ352" s="2">
        <f t="shared" si="108"/>
        <v>0.29656603933204001</v>
      </c>
      <c r="AK352" s="2">
        <f t="shared" si="109"/>
        <v>0</v>
      </c>
      <c r="AL352" s="2">
        <f t="shared" si="110"/>
        <v>0</v>
      </c>
    </row>
    <row r="353" spans="1:38" x14ac:dyDescent="0.25">
      <c r="A353" s="2" t="s">
        <v>74</v>
      </c>
      <c r="B353" s="2">
        <v>2008</v>
      </c>
      <c r="C353" s="2" t="s">
        <v>75</v>
      </c>
      <c r="D353" s="2" t="s">
        <v>282</v>
      </c>
      <c r="E353" s="2" t="s">
        <v>9</v>
      </c>
      <c r="F353" s="2" t="s">
        <v>10</v>
      </c>
      <c r="G353" s="2" t="s">
        <v>201</v>
      </c>
      <c r="H353" s="2" t="s">
        <v>78</v>
      </c>
      <c r="I353" s="2" t="s">
        <v>40</v>
      </c>
      <c r="J353" s="2" t="s">
        <v>12</v>
      </c>
      <c r="L353" s="2" t="s">
        <v>37</v>
      </c>
      <c r="M353" s="2" t="s">
        <v>290</v>
      </c>
      <c r="N353" s="2">
        <v>10</v>
      </c>
      <c r="O353" s="2" t="s">
        <v>83</v>
      </c>
      <c r="Q353" s="2" t="s">
        <v>76</v>
      </c>
      <c r="R353" s="2" t="s">
        <v>82</v>
      </c>
      <c r="S353" s="2" t="s">
        <v>21</v>
      </c>
      <c r="T353" s="2">
        <v>37</v>
      </c>
      <c r="U353" s="2" t="s">
        <v>71</v>
      </c>
      <c r="V353" s="2">
        <v>26</v>
      </c>
      <c r="W353" s="2" t="s">
        <v>277</v>
      </c>
      <c r="X353" s="2">
        <v>300</v>
      </c>
      <c r="Y353" s="2">
        <v>236</v>
      </c>
      <c r="Z353" s="2">
        <v>1</v>
      </c>
      <c r="AA353" s="2">
        <v>1</v>
      </c>
      <c r="AB353" s="2">
        <f t="shared" si="89"/>
        <v>1</v>
      </c>
      <c r="AC353" s="2">
        <v>250</v>
      </c>
      <c r="AD353" s="2">
        <v>3</v>
      </c>
      <c r="AE353" s="2">
        <v>48</v>
      </c>
      <c r="AF353" s="2">
        <v>0.49140141024947398</v>
      </c>
      <c r="AG353" s="2">
        <f>AF353-$AF$353</f>
        <v>0</v>
      </c>
      <c r="AH353" s="2">
        <v>100</v>
      </c>
      <c r="AI353" s="2">
        <v>100</v>
      </c>
      <c r="AJ353" s="2">
        <f>AI353/$AI$353</f>
        <v>1</v>
      </c>
      <c r="AK353" s="2">
        <f>AI353-$AI$357</f>
        <v>69.510923640265901</v>
      </c>
      <c r="AL353" s="2">
        <f>AK353/$AK$353</f>
        <v>1</v>
      </c>
    </row>
    <row r="354" spans="1:38" x14ac:dyDescent="0.25">
      <c r="A354" s="2" t="s">
        <v>74</v>
      </c>
      <c r="B354" s="2">
        <v>2008</v>
      </c>
      <c r="C354" s="2" t="s">
        <v>75</v>
      </c>
      <c r="D354" s="2" t="s">
        <v>282</v>
      </c>
      <c r="E354" s="2" t="s">
        <v>9</v>
      </c>
      <c r="F354" s="2" t="s">
        <v>10</v>
      </c>
      <c r="G354" s="2" t="s">
        <v>201</v>
      </c>
      <c r="H354" s="2" t="s">
        <v>78</v>
      </c>
      <c r="I354" s="2" t="s">
        <v>40</v>
      </c>
      <c r="J354" s="2" t="s">
        <v>12</v>
      </c>
      <c r="L354" s="2" t="s">
        <v>37</v>
      </c>
      <c r="M354" s="2" t="s">
        <v>290</v>
      </c>
      <c r="N354" s="2">
        <v>10</v>
      </c>
      <c r="O354" s="2" t="s">
        <v>83</v>
      </c>
      <c r="Q354" s="2" t="s">
        <v>76</v>
      </c>
      <c r="R354" s="2" t="s">
        <v>82</v>
      </c>
      <c r="S354" s="2" t="s">
        <v>21</v>
      </c>
      <c r="T354" s="2">
        <v>37</v>
      </c>
      <c r="U354" s="2" t="s">
        <v>71</v>
      </c>
      <c r="V354" s="2">
        <v>26</v>
      </c>
      <c r="W354" s="2" t="s">
        <v>277</v>
      </c>
      <c r="X354" s="2">
        <v>300</v>
      </c>
      <c r="Y354" s="2">
        <v>236</v>
      </c>
      <c r="Z354" s="2">
        <v>1</v>
      </c>
      <c r="AA354" s="2">
        <v>1</v>
      </c>
      <c r="AB354" s="2">
        <f t="shared" si="89"/>
        <v>1</v>
      </c>
      <c r="AC354" s="2">
        <v>250</v>
      </c>
      <c r="AD354" s="2">
        <v>3</v>
      </c>
      <c r="AE354" s="2">
        <v>48</v>
      </c>
      <c r="AF354" s="2">
        <v>2.0270269510319898</v>
      </c>
      <c r="AG354" s="2">
        <f t="shared" ref="AG354:AG357" si="111">AF354-$AF$353</f>
        <v>1.5356255407825159</v>
      </c>
      <c r="AH354" s="2">
        <v>74.609781527194698</v>
      </c>
      <c r="AI354" s="2">
        <v>74.609781527194698</v>
      </c>
      <c r="AJ354" s="2">
        <f t="shared" ref="AJ354:AJ357" si="112">AI354/$AI$353</f>
        <v>0.74609781527194696</v>
      </c>
      <c r="AK354" s="2">
        <f t="shared" ref="AK354:AK357" si="113">AI354-$AI$357</f>
        <v>44.120705167460599</v>
      </c>
      <c r="AL354" s="2">
        <f>AK354/$AK$353</f>
        <v>0.63473052661182883</v>
      </c>
    </row>
    <row r="355" spans="1:38" x14ac:dyDescent="0.25">
      <c r="A355" s="2" t="s">
        <v>74</v>
      </c>
      <c r="B355" s="2">
        <v>2008</v>
      </c>
      <c r="C355" s="2" t="s">
        <v>75</v>
      </c>
      <c r="D355" s="2" t="s">
        <v>282</v>
      </c>
      <c r="E355" s="2" t="s">
        <v>9</v>
      </c>
      <c r="F355" s="2" t="s">
        <v>10</v>
      </c>
      <c r="G355" s="2" t="s">
        <v>201</v>
      </c>
      <c r="H355" s="2" t="s">
        <v>78</v>
      </c>
      <c r="I355" s="2" t="s">
        <v>40</v>
      </c>
      <c r="J355" s="2" t="s">
        <v>12</v>
      </c>
      <c r="L355" s="2" t="s">
        <v>37</v>
      </c>
      <c r="M355" s="2" t="s">
        <v>290</v>
      </c>
      <c r="N355" s="2">
        <v>10</v>
      </c>
      <c r="O355" s="2" t="s">
        <v>83</v>
      </c>
      <c r="Q355" s="2" t="s">
        <v>76</v>
      </c>
      <c r="R355" s="2" t="s">
        <v>82</v>
      </c>
      <c r="S355" s="2" t="s">
        <v>21</v>
      </c>
      <c r="T355" s="2">
        <v>37</v>
      </c>
      <c r="U355" s="2" t="s">
        <v>71</v>
      </c>
      <c r="V355" s="2">
        <v>26</v>
      </c>
      <c r="W355" s="2" t="s">
        <v>277</v>
      </c>
      <c r="X355" s="2">
        <v>300</v>
      </c>
      <c r="Y355" s="2">
        <v>236</v>
      </c>
      <c r="Z355" s="2">
        <v>1</v>
      </c>
      <c r="AA355" s="2">
        <v>1</v>
      </c>
      <c r="AB355" s="2">
        <f t="shared" si="89"/>
        <v>1</v>
      </c>
      <c r="AC355" s="2">
        <v>250</v>
      </c>
      <c r="AD355" s="2">
        <v>3</v>
      </c>
      <c r="AE355" s="2">
        <v>48</v>
      </c>
      <c r="AF355" s="2">
        <v>4.0540539020639903</v>
      </c>
      <c r="AG355" s="2">
        <f t="shared" si="111"/>
        <v>3.5626524918145162</v>
      </c>
      <c r="AH355" s="2">
        <v>63.787725723666597</v>
      </c>
      <c r="AI355" s="2">
        <v>63.787725723666597</v>
      </c>
      <c r="AJ355" s="2">
        <f t="shared" si="112"/>
        <v>0.637877257236666</v>
      </c>
      <c r="AK355" s="2">
        <f t="shared" si="113"/>
        <v>33.298649363932498</v>
      </c>
      <c r="AL355" s="2">
        <f>AK355/$AK$353</f>
        <v>0.47904196376759756</v>
      </c>
    </row>
    <row r="356" spans="1:38" x14ac:dyDescent="0.25">
      <c r="A356" s="2" t="s">
        <v>74</v>
      </c>
      <c r="B356" s="2">
        <v>2008</v>
      </c>
      <c r="C356" s="2" t="s">
        <v>75</v>
      </c>
      <c r="D356" s="2" t="s">
        <v>282</v>
      </c>
      <c r="E356" s="2" t="s">
        <v>9</v>
      </c>
      <c r="F356" s="2" t="s">
        <v>10</v>
      </c>
      <c r="G356" s="2" t="s">
        <v>201</v>
      </c>
      <c r="H356" s="2" t="s">
        <v>78</v>
      </c>
      <c r="I356" s="2" t="s">
        <v>40</v>
      </c>
      <c r="J356" s="2" t="s">
        <v>12</v>
      </c>
      <c r="L356" s="2" t="s">
        <v>37</v>
      </c>
      <c r="M356" s="2" t="s">
        <v>290</v>
      </c>
      <c r="N356" s="2">
        <v>10</v>
      </c>
      <c r="O356" s="2" t="s">
        <v>83</v>
      </c>
      <c r="Q356" s="2" t="s">
        <v>76</v>
      </c>
      <c r="R356" s="2" t="s">
        <v>82</v>
      </c>
      <c r="S356" s="2" t="s">
        <v>21</v>
      </c>
      <c r="T356" s="2">
        <v>37</v>
      </c>
      <c r="U356" s="2" t="s">
        <v>71</v>
      </c>
      <c r="V356" s="2">
        <v>26</v>
      </c>
      <c r="W356" s="2" t="s">
        <v>277</v>
      </c>
      <c r="X356" s="2">
        <v>300</v>
      </c>
      <c r="Y356" s="2">
        <v>236</v>
      </c>
      <c r="Z356" s="2">
        <v>1</v>
      </c>
      <c r="AA356" s="2">
        <v>1</v>
      </c>
      <c r="AB356" s="2">
        <f t="shared" si="89"/>
        <v>1</v>
      </c>
      <c r="AC356" s="2">
        <v>250</v>
      </c>
      <c r="AD356" s="2">
        <v>3</v>
      </c>
      <c r="AE356" s="2">
        <v>48</v>
      </c>
      <c r="AF356" s="2">
        <v>11.977886528825399</v>
      </c>
      <c r="AG356" s="2">
        <f t="shared" si="111"/>
        <v>11.486485118575926</v>
      </c>
      <c r="AH356" s="2">
        <v>45.473465715458303</v>
      </c>
      <c r="AI356" s="2">
        <v>45.473465715458303</v>
      </c>
      <c r="AJ356" s="2">
        <f t="shared" si="112"/>
        <v>0.45473465715458306</v>
      </c>
      <c r="AK356" s="2">
        <f t="shared" si="113"/>
        <v>14.984389355724204</v>
      </c>
      <c r="AL356" s="2">
        <f>AK356/$AK$353</f>
        <v>0.2155688425789257</v>
      </c>
    </row>
    <row r="357" spans="1:38" x14ac:dyDescent="0.25">
      <c r="A357" s="2" t="s">
        <v>74</v>
      </c>
      <c r="B357" s="2">
        <v>2008</v>
      </c>
      <c r="C357" s="2" t="s">
        <v>75</v>
      </c>
      <c r="D357" s="2" t="s">
        <v>282</v>
      </c>
      <c r="E357" s="2" t="s">
        <v>9</v>
      </c>
      <c r="F357" s="2" t="s">
        <v>10</v>
      </c>
      <c r="G357" s="2" t="s">
        <v>201</v>
      </c>
      <c r="H357" s="2" t="s">
        <v>78</v>
      </c>
      <c r="I357" s="2" t="s">
        <v>40</v>
      </c>
      <c r="J357" s="2" t="s">
        <v>12</v>
      </c>
      <c r="L357" s="2" t="s">
        <v>37</v>
      </c>
      <c r="M357" s="2" t="s">
        <v>290</v>
      </c>
      <c r="N357" s="2">
        <v>10</v>
      </c>
      <c r="O357" s="2" t="s">
        <v>83</v>
      </c>
      <c r="Q357" s="2" t="s">
        <v>76</v>
      </c>
      <c r="R357" s="2" t="s">
        <v>82</v>
      </c>
      <c r="S357" s="2" t="s">
        <v>21</v>
      </c>
      <c r="T357" s="2">
        <v>37</v>
      </c>
      <c r="U357" s="2" t="s">
        <v>71</v>
      </c>
      <c r="V357" s="2">
        <v>26</v>
      </c>
      <c r="W357" s="2" t="s">
        <v>277</v>
      </c>
      <c r="X357" s="2">
        <v>300</v>
      </c>
      <c r="Y357" s="2">
        <v>236</v>
      </c>
      <c r="Z357" s="2">
        <v>1</v>
      </c>
      <c r="AA357" s="2">
        <v>1</v>
      </c>
      <c r="AB357" s="2">
        <f t="shared" si="89"/>
        <v>1</v>
      </c>
      <c r="AC357" s="2">
        <v>250</v>
      </c>
      <c r="AD357" s="2">
        <v>3</v>
      </c>
      <c r="AE357" s="2">
        <v>48</v>
      </c>
      <c r="AF357" s="2">
        <v>23.955775869466901</v>
      </c>
      <c r="AG357" s="2">
        <f t="shared" si="111"/>
        <v>23.464374459217428</v>
      </c>
      <c r="AH357" s="2">
        <v>30.489076359734099</v>
      </c>
      <c r="AI357" s="2">
        <v>30.489076359734099</v>
      </c>
      <c r="AJ357" s="2">
        <f t="shared" si="112"/>
        <v>0.30489076359734102</v>
      </c>
      <c r="AK357" s="2">
        <f t="shared" si="113"/>
        <v>0</v>
      </c>
      <c r="AL357" s="2">
        <f>AK357/$AK$353</f>
        <v>0</v>
      </c>
    </row>
    <row r="358" spans="1:38" x14ac:dyDescent="0.25">
      <c r="A358" s="2" t="s">
        <v>74</v>
      </c>
      <c r="B358" s="2">
        <v>2008</v>
      </c>
      <c r="C358" s="2" t="s">
        <v>75</v>
      </c>
      <c r="D358" s="2" t="s">
        <v>282</v>
      </c>
      <c r="E358" s="2" t="s">
        <v>9</v>
      </c>
      <c r="F358" s="2" t="s">
        <v>10</v>
      </c>
      <c r="G358" s="2" t="s">
        <v>201</v>
      </c>
      <c r="H358" s="2" t="s">
        <v>78</v>
      </c>
      <c r="I358" s="2" t="s">
        <v>40</v>
      </c>
      <c r="J358" s="2" t="s">
        <v>12</v>
      </c>
      <c r="L358" s="2" t="s">
        <v>37</v>
      </c>
      <c r="M358" s="2" t="s">
        <v>290</v>
      </c>
      <c r="N358" s="2">
        <v>10</v>
      </c>
      <c r="O358" s="2" t="s">
        <v>83</v>
      </c>
      <c r="Q358" s="2" t="s">
        <v>76</v>
      </c>
      <c r="R358" s="2" t="s">
        <v>85</v>
      </c>
      <c r="S358" s="2" t="s">
        <v>21</v>
      </c>
      <c r="T358" s="2">
        <v>37</v>
      </c>
      <c r="U358" s="2" t="s">
        <v>86</v>
      </c>
      <c r="V358" s="2">
        <v>0</v>
      </c>
      <c r="W358" s="2" t="s">
        <v>77</v>
      </c>
      <c r="Z358" s="2">
        <v>1</v>
      </c>
      <c r="AA358" s="2">
        <v>1</v>
      </c>
      <c r="AB358" s="2">
        <f t="shared" si="89"/>
        <v>1</v>
      </c>
      <c r="AC358" s="2">
        <v>250</v>
      </c>
      <c r="AD358" s="2">
        <v>3</v>
      </c>
      <c r="AE358" s="2">
        <v>49</v>
      </c>
      <c r="AF358" s="2">
        <v>0.412213728454422</v>
      </c>
      <c r="AG358" s="2">
        <f>AF358-$AF$358</f>
        <v>0</v>
      </c>
      <c r="AH358" s="2">
        <v>100.589968250916</v>
      </c>
      <c r="AI358" s="2">
        <v>100.589968250916</v>
      </c>
      <c r="AJ358" s="2">
        <f>AI358/$AI$358</f>
        <v>1</v>
      </c>
      <c r="AK358" s="2">
        <f>AI358-$AI$361</f>
        <v>99.230935088301067</v>
      </c>
      <c r="AL358" s="2">
        <f>AK358/$AK$358</f>
        <v>1</v>
      </c>
    </row>
    <row r="359" spans="1:38" x14ac:dyDescent="0.25">
      <c r="A359" s="2" t="s">
        <v>74</v>
      </c>
      <c r="B359" s="2">
        <v>2008</v>
      </c>
      <c r="C359" s="2" t="s">
        <v>75</v>
      </c>
      <c r="D359" s="2" t="s">
        <v>282</v>
      </c>
      <c r="E359" s="2" t="s">
        <v>9</v>
      </c>
      <c r="F359" s="2" t="s">
        <v>10</v>
      </c>
      <c r="G359" s="2" t="s">
        <v>201</v>
      </c>
      <c r="H359" s="2" t="s">
        <v>78</v>
      </c>
      <c r="I359" s="2" t="s">
        <v>40</v>
      </c>
      <c r="J359" s="2" t="s">
        <v>12</v>
      </c>
      <c r="L359" s="2" t="s">
        <v>37</v>
      </c>
      <c r="M359" s="2" t="s">
        <v>290</v>
      </c>
      <c r="N359" s="2">
        <v>10</v>
      </c>
      <c r="O359" s="2" t="s">
        <v>83</v>
      </c>
      <c r="Q359" s="2" t="s">
        <v>76</v>
      </c>
      <c r="R359" s="2" t="s">
        <v>85</v>
      </c>
      <c r="S359" s="2" t="s">
        <v>21</v>
      </c>
      <c r="T359" s="2">
        <v>37</v>
      </c>
      <c r="U359" s="2" t="s">
        <v>86</v>
      </c>
      <c r="V359" s="2">
        <v>0</v>
      </c>
      <c r="W359" s="2" t="s">
        <v>77</v>
      </c>
      <c r="Z359" s="2">
        <v>1</v>
      </c>
      <c r="AA359" s="2">
        <v>1</v>
      </c>
      <c r="AB359" s="2">
        <f t="shared" si="89"/>
        <v>1</v>
      </c>
      <c r="AC359" s="2">
        <v>250</v>
      </c>
      <c r="AD359" s="2">
        <v>3</v>
      </c>
      <c r="AE359" s="2">
        <v>49</v>
      </c>
      <c r="AF359" s="2">
        <v>3.9520160668536102</v>
      </c>
      <c r="AG359" s="2">
        <f t="shared" ref="AG359:AG361" si="114">AF359-$AF$358</f>
        <v>3.5398023383991881</v>
      </c>
      <c r="AH359" s="2">
        <v>22.850821503495698</v>
      </c>
      <c r="AI359" s="2">
        <v>22.850821503495698</v>
      </c>
      <c r="AJ359" s="2">
        <f t="shared" ref="AJ359:AJ361" si="115">AI359/$AI$358</f>
        <v>0.22716799598241857</v>
      </c>
      <c r="AK359" s="2">
        <f t="shared" ref="AK359:AK361" si="116">AI359-$AI$361</f>
        <v>21.49178834088076</v>
      </c>
      <c r="AL359" s="2">
        <f t="shared" ref="AL359:AL361" si="117">AK359/$AK$358</f>
        <v>0.21658355150796677</v>
      </c>
    </row>
    <row r="360" spans="1:38" x14ac:dyDescent="0.25">
      <c r="A360" s="2" t="s">
        <v>74</v>
      </c>
      <c r="B360" s="2">
        <v>2008</v>
      </c>
      <c r="C360" s="2" t="s">
        <v>75</v>
      </c>
      <c r="D360" s="2" t="s">
        <v>282</v>
      </c>
      <c r="E360" s="2" t="s">
        <v>9</v>
      </c>
      <c r="F360" s="2" t="s">
        <v>10</v>
      </c>
      <c r="G360" s="2" t="s">
        <v>201</v>
      </c>
      <c r="H360" s="2" t="s">
        <v>78</v>
      </c>
      <c r="I360" s="2" t="s">
        <v>40</v>
      </c>
      <c r="J360" s="2" t="s">
        <v>12</v>
      </c>
      <c r="L360" s="2" t="s">
        <v>37</v>
      </c>
      <c r="M360" s="2" t="s">
        <v>290</v>
      </c>
      <c r="N360" s="2">
        <v>10</v>
      </c>
      <c r="O360" s="2" t="s">
        <v>83</v>
      </c>
      <c r="Q360" s="2" t="s">
        <v>76</v>
      </c>
      <c r="R360" s="2" t="s">
        <v>85</v>
      </c>
      <c r="S360" s="2" t="s">
        <v>21</v>
      </c>
      <c r="T360" s="2">
        <v>37</v>
      </c>
      <c r="U360" s="2" t="s">
        <v>86</v>
      </c>
      <c r="V360" s="2">
        <v>0</v>
      </c>
      <c r="W360" s="2" t="s">
        <v>77</v>
      </c>
      <c r="Z360" s="2">
        <v>1</v>
      </c>
      <c r="AA360" s="2">
        <v>1</v>
      </c>
      <c r="AB360" s="2">
        <f t="shared" si="89"/>
        <v>1</v>
      </c>
      <c r="AC360" s="2">
        <v>250</v>
      </c>
      <c r="AD360" s="2">
        <v>3</v>
      </c>
      <c r="AE360" s="2">
        <v>49</v>
      </c>
      <c r="AF360" s="2">
        <v>12.0785140620167</v>
      </c>
      <c r="AG360" s="2">
        <f t="shared" si="114"/>
        <v>11.666300333562278</v>
      </c>
      <c r="AH360" s="2">
        <v>10.2085906847388</v>
      </c>
      <c r="AI360" s="2">
        <v>10.2085906847388</v>
      </c>
      <c r="AJ360" s="2">
        <f t="shared" si="115"/>
        <v>0.10148716479633482</v>
      </c>
      <c r="AK360" s="2">
        <f t="shared" si="116"/>
        <v>8.8495575221238596</v>
      </c>
      <c r="AL360" s="2">
        <f t="shared" si="117"/>
        <v>8.9181438371502234E-2</v>
      </c>
    </row>
    <row r="361" spans="1:38" x14ac:dyDescent="0.25">
      <c r="A361" s="2" t="s">
        <v>74</v>
      </c>
      <c r="B361" s="2">
        <v>2008</v>
      </c>
      <c r="C361" s="2" t="s">
        <v>75</v>
      </c>
      <c r="D361" s="2" t="s">
        <v>282</v>
      </c>
      <c r="E361" s="2" t="s">
        <v>9</v>
      </c>
      <c r="F361" s="2" t="s">
        <v>10</v>
      </c>
      <c r="G361" s="2" t="s">
        <v>201</v>
      </c>
      <c r="H361" s="2" t="s">
        <v>78</v>
      </c>
      <c r="I361" s="2" t="s">
        <v>40</v>
      </c>
      <c r="J361" s="2" t="s">
        <v>12</v>
      </c>
      <c r="L361" s="2" t="s">
        <v>37</v>
      </c>
      <c r="M361" s="2" t="s">
        <v>290</v>
      </c>
      <c r="N361" s="2">
        <v>10</v>
      </c>
      <c r="O361" s="2" t="s">
        <v>83</v>
      </c>
      <c r="Q361" s="2" t="s">
        <v>76</v>
      </c>
      <c r="R361" s="2" t="s">
        <v>85</v>
      </c>
      <c r="S361" s="2" t="s">
        <v>21</v>
      </c>
      <c r="T361" s="2">
        <v>37</v>
      </c>
      <c r="U361" s="2" t="s">
        <v>86</v>
      </c>
      <c r="V361" s="2">
        <v>0</v>
      </c>
      <c r="W361" s="2" t="s">
        <v>77</v>
      </c>
      <c r="Z361" s="2">
        <v>1</v>
      </c>
      <c r="AA361" s="2">
        <v>1</v>
      </c>
      <c r="AB361" s="2">
        <f t="shared" si="89"/>
        <v>1</v>
      </c>
      <c r="AC361" s="2">
        <v>250</v>
      </c>
      <c r="AD361" s="2">
        <v>3</v>
      </c>
      <c r="AE361" s="2">
        <v>49</v>
      </c>
      <c r="AF361" s="2">
        <v>24.052339894047101</v>
      </c>
      <c r="AG361" s="2">
        <f t="shared" si="114"/>
        <v>23.64012616559268</v>
      </c>
      <c r="AH361" s="2">
        <v>1.3590331626149399</v>
      </c>
      <c r="AI361" s="2">
        <v>1.3590331626149399</v>
      </c>
      <c r="AJ361" s="2">
        <f t="shared" si="115"/>
        <v>1.3510623238541127E-2</v>
      </c>
      <c r="AK361" s="2">
        <f t="shared" si="116"/>
        <v>0</v>
      </c>
      <c r="AL361" s="2">
        <f t="shared" si="117"/>
        <v>0</v>
      </c>
    </row>
    <row r="362" spans="1:38" x14ac:dyDescent="0.25">
      <c r="A362" s="2" t="s">
        <v>74</v>
      </c>
      <c r="B362" s="2">
        <v>2008</v>
      </c>
      <c r="C362" s="2" t="s">
        <v>75</v>
      </c>
      <c r="D362" s="2" t="s">
        <v>282</v>
      </c>
      <c r="E362" s="2" t="s">
        <v>9</v>
      </c>
      <c r="F362" s="2" t="s">
        <v>10</v>
      </c>
      <c r="G362" s="2" t="s">
        <v>201</v>
      </c>
      <c r="H362" s="2" t="s">
        <v>78</v>
      </c>
      <c r="I362" s="2" t="s">
        <v>40</v>
      </c>
      <c r="J362" s="2" t="s">
        <v>12</v>
      </c>
      <c r="L362" s="2" t="s">
        <v>37</v>
      </c>
      <c r="M362" s="2" t="s">
        <v>290</v>
      </c>
      <c r="N362" s="2">
        <v>10</v>
      </c>
      <c r="O362" s="2" t="s">
        <v>83</v>
      </c>
      <c r="Q362" s="2" t="s">
        <v>76</v>
      </c>
      <c r="R362" s="2" t="s">
        <v>84</v>
      </c>
      <c r="S362" s="2" t="s">
        <v>21</v>
      </c>
      <c r="T362" s="2">
        <v>37</v>
      </c>
      <c r="U362" s="2" t="s">
        <v>86</v>
      </c>
      <c r="V362" s="2">
        <v>0</v>
      </c>
      <c r="W362" s="2" t="s">
        <v>77</v>
      </c>
      <c r="Z362" s="2">
        <v>1</v>
      </c>
      <c r="AA362" s="2">
        <v>1</v>
      </c>
      <c r="AB362" s="2">
        <f t="shared" si="89"/>
        <v>1</v>
      </c>
      <c r="AC362" s="2">
        <v>250</v>
      </c>
      <c r="AD362" s="2">
        <v>3</v>
      </c>
      <c r="AE362" s="2">
        <v>50</v>
      </c>
      <c r="AF362" s="2">
        <v>0.45801395630281899</v>
      </c>
      <c r="AG362" s="2">
        <f>AF362-$AF$362</f>
        <v>0</v>
      </c>
      <c r="AH362" s="2">
        <v>99.968390338188698</v>
      </c>
      <c r="AI362" s="2">
        <v>99.968390338188698</v>
      </c>
      <c r="AJ362" s="2">
        <f>AI362/$AI$362</f>
        <v>1</v>
      </c>
      <c r="AK362" s="2">
        <f>AI362-$AI$365</f>
        <v>96.586595383365534</v>
      </c>
      <c r="AL362" s="2">
        <f>AK362/$AK$362</f>
        <v>1</v>
      </c>
    </row>
    <row r="363" spans="1:38" x14ac:dyDescent="0.25">
      <c r="A363" s="2" t="s">
        <v>74</v>
      </c>
      <c r="B363" s="2">
        <v>2008</v>
      </c>
      <c r="C363" s="2" t="s">
        <v>75</v>
      </c>
      <c r="D363" s="2" t="s">
        <v>282</v>
      </c>
      <c r="E363" s="2" t="s">
        <v>9</v>
      </c>
      <c r="F363" s="2" t="s">
        <v>10</v>
      </c>
      <c r="G363" s="2" t="s">
        <v>201</v>
      </c>
      <c r="H363" s="2" t="s">
        <v>78</v>
      </c>
      <c r="I363" s="2" t="s">
        <v>40</v>
      </c>
      <c r="J363" s="2" t="s">
        <v>12</v>
      </c>
      <c r="L363" s="2" t="s">
        <v>37</v>
      </c>
      <c r="M363" s="2" t="s">
        <v>290</v>
      </c>
      <c r="N363" s="2">
        <v>10</v>
      </c>
      <c r="O363" s="2" t="s">
        <v>83</v>
      </c>
      <c r="Q363" s="2" t="s">
        <v>76</v>
      </c>
      <c r="R363" s="2" t="s">
        <v>84</v>
      </c>
      <c r="S363" s="2" t="s">
        <v>21</v>
      </c>
      <c r="T363" s="2">
        <v>37</v>
      </c>
      <c r="U363" s="2" t="s">
        <v>86</v>
      </c>
      <c r="V363" s="2">
        <v>0</v>
      </c>
      <c r="W363" s="2" t="s">
        <v>77</v>
      </c>
      <c r="Z363" s="2">
        <v>1</v>
      </c>
      <c r="AA363" s="2">
        <v>1</v>
      </c>
      <c r="AB363" s="2">
        <f t="shared" si="89"/>
        <v>1</v>
      </c>
      <c r="AC363" s="2">
        <v>250</v>
      </c>
      <c r="AD363" s="2">
        <v>3</v>
      </c>
      <c r="AE363" s="2">
        <v>50</v>
      </c>
      <c r="AF363" s="2">
        <v>3.99127331609585</v>
      </c>
      <c r="AG363" s="2">
        <f t="shared" ref="AG363:AG365" si="118">AF363-$AF$362</f>
        <v>3.5332593597930311</v>
      </c>
      <c r="AH363" s="2">
        <v>33.975977602258098</v>
      </c>
      <c r="AI363" s="2">
        <v>33.975977602258098</v>
      </c>
      <c r="AJ363" s="2">
        <f t="shared" ref="AJ363:AJ365" si="119">AI363/$AI$362</f>
        <v>0.33986720689728872</v>
      </c>
      <c r="AK363" s="2">
        <f t="shared" ref="AK363:AK365" si="120">AI363-$AI$365</f>
        <v>30.594182647434938</v>
      </c>
      <c r="AL363" s="2">
        <f t="shared" ref="AL363:AL365" si="121">AK363/$AK$362</f>
        <v>0.31675391938190184</v>
      </c>
    </row>
    <row r="364" spans="1:38" x14ac:dyDescent="0.25">
      <c r="A364" s="2" t="s">
        <v>74</v>
      </c>
      <c r="B364" s="2">
        <v>2008</v>
      </c>
      <c r="C364" s="2" t="s">
        <v>75</v>
      </c>
      <c r="D364" s="2" t="s">
        <v>282</v>
      </c>
      <c r="E364" s="2" t="s">
        <v>9</v>
      </c>
      <c r="F364" s="2" t="s">
        <v>10</v>
      </c>
      <c r="G364" s="2" t="s">
        <v>201</v>
      </c>
      <c r="H364" s="2" t="s">
        <v>78</v>
      </c>
      <c r="I364" s="2" t="s">
        <v>40</v>
      </c>
      <c r="J364" s="2" t="s">
        <v>12</v>
      </c>
      <c r="L364" s="2" t="s">
        <v>37</v>
      </c>
      <c r="M364" s="2" t="s">
        <v>290</v>
      </c>
      <c r="N364" s="2">
        <v>10</v>
      </c>
      <c r="O364" s="2" t="s">
        <v>83</v>
      </c>
      <c r="Q364" s="2" t="s">
        <v>76</v>
      </c>
      <c r="R364" s="2" t="s">
        <v>84</v>
      </c>
      <c r="S364" s="2" t="s">
        <v>21</v>
      </c>
      <c r="T364" s="2">
        <v>37</v>
      </c>
      <c r="U364" s="2" t="s">
        <v>86</v>
      </c>
      <c r="V364" s="2">
        <v>0</v>
      </c>
      <c r="W364" s="2" t="s">
        <v>77</v>
      </c>
      <c r="Z364" s="2">
        <v>1</v>
      </c>
      <c r="AA364" s="2">
        <v>1</v>
      </c>
      <c r="AB364" s="2">
        <f t="shared" si="89"/>
        <v>1</v>
      </c>
      <c r="AC364" s="2">
        <v>250</v>
      </c>
      <c r="AD364" s="2">
        <v>3</v>
      </c>
      <c r="AE364" s="2">
        <v>50</v>
      </c>
      <c r="AF364" s="2">
        <v>11.999997466904899</v>
      </c>
      <c r="AG364" s="2">
        <f t="shared" si="118"/>
        <v>11.54198351060208</v>
      </c>
      <c r="AH364" s="2">
        <v>17.035386414654401</v>
      </c>
      <c r="AI364" s="2">
        <v>17.035386414654401</v>
      </c>
      <c r="AJ364" s="2">
        <f t="shared" si="119"/>
        <v>0.17040772945352459</v>
      </c>
      <c r="AK364" s="2">
        <f t="shared" si="120"/>
        <v>13.65359145983124</v>
      </c>
      <c r="AL364" s="2">
        <f t="shared" si="121"/>
        <v>0.14136114235767655</v>
      </c>
    </row>
    <row r="365" spans="1:38" x14ac:dyDescent="0.25">
      <c r="A365" s="2" t="s">
        <v>74</v>
      </c>
      <c r="B365" s="2">
        <v>2008</v>
      </c>
      <c r="C365" s="2" t="s">
        <v>75</v>
      </c>
      <c r="D365" s="2" t="s">
        <v>282</v>
      </c>
      <c r="E365" s="2" t="s">
        <v>9</v>
      </c>
      <c r="F365" s="2" t="s">
        <v>10</v>
      </c>
      <c r="G365" s="2" t="s">
        <v>201</v>
      </c>
      <c r="H365" s="2" t="s">
        <v>78</v>
      </c>
      <c r="I365" s="2" t="s">
        <v>40</v>
      </c>
      <c r="J365" s="2" t="s">
        <v>12</v>
      </c>
      <c r="L365" s="2" t="s">
        <v>37</v>
      </c>
      <c r="M365" s="2" t="s">
        <v>290</v>
      </c>
      <c r="N365" s="2">
        <v>10</v>
      </c>
      <c r="O365" s="2" t="s">
        <v>83</v>
      </c>
      <c r="Q365" s="2" t="s">
        <v>76</v>
      </c>
      <c r="R365" s="2" t="s">
        <v>84</v>
      </c>
      <c r="S365" s="2" t="s">
        <v>21</v>
      </c>
      <c r="T365" s="2">
        <v>37</v>
      </c>
      <c r="U365" s="2" t="s">
        <v>86</v>
      </c>
      <c r="V365" s="2">
        <v>0</v>
      </c>
      <c r="W365" s="2" t="s">
        <v>77</v>
      </c>
      <c r="Z365" s="2">
        <v>1</v>
      </c>
      <c r="AA365" s="2">
        <v>1</v>
      </c>
      <c r="AB365" s="2">
        <f t="shared" si="89"/>
        <v>1</v>
      </c>
      <c r="AC365" s="2">
        <v>250</v>
      </c>
      <c r="AD365" s="2">
        <v>3</v>
      </c>
      <c r="AE365" s="2">
        <v>50</v>
      </c>
      <c r="AF365" s="2">
        <v>24.0130826448049</v>
      </c>
      <c r="AG365" s="2">
        <f t="shared" si="118"/>
        <v>23.555068688502082</v>
      </c>
      <c r="AH365" s="2">
        <v>3.3817949548231598</v>
      </c>
      <c r="AI365" s="2">
        <v>3.3817949548231598</v>
      </c>
      <c r="AJ365" s="2">
        <f t="shared" si="119"/>
        <v>3.3828642667774238E-2</v>
      </c>
      <c r="AK365" s="2">
        <f t="shared" si="120"/>
        <v>0</v>
      </c>
      <c r="AL365" s="2">
        <f t="shared" si="121"/>
        <v>0</v>
      </c>
    </row>
    <row r="366" spans="1:38" x14ac:dyDescent="0.25">
      <c r="A366" s="2" t="s">
        <v>74</v>
      </c>
      <c r="B366" s="2">
        <v>2008</v>
      </c>
      <c r="C366" s="2" t="s">
        <v>75</v>
      </c>
      <c r="D366" s="2" t="s">
        <v>282</v>
      </c>
      <c r="E366" s="2" t="s">
        <v>9</v>
      </c>
      <c r="F366" s="2" t="s">
        <v>10</v>
      </c>
      <c r="G366" s="2" t="s">
        <v>201</v>
      </c>
      <c r="H366" s="2" t="s">
        <v>78</v>
      </c>
      <c r="I366" s="2" t="s">
        <v>40</v>
      </c>
      <c r="J366" s="2" t="s">
        <v>12</v>
      </c>
      <c r="L366" s="2" t="s">
        <v>37</v>
      </c>
      <c r="M366" s="2" t="s">
        <v>290</v>
      </c>
      <c r="N366" s="2">
        <v>10</v>
      </c>
      <c r="O366" s="2" t="s">
        <v>83</v>
      </c>
      <c r="Q366" s="2" t="s">
        <v>76</v>
      </c>
      <c r="R366" s="2" t="s">
        <v>85</v>
      </c>
      <c r="S366" s="2" t="s">
        <v>21</v>
      </c>
      <c r="T366" s="2">
        <v>37</v>
      </c>
      <c r="U366" s="2" t="s">
        <v>71</v>
      </c>
      <c r="V366" s="2">
        <v>26</v>
      </c>
      <c r="W366" s="2" t="s">
        <v>277</v>
      </c>
      <c r="X366" s="2">
        <v>1000</v>
      </c>
      <c r="Y366" s="2">
        <v>150</v>
      </c>
      <c r="Z366" s="2">
        <v>1</v>
      </c>
      <c r="AA366" s="2">
        <v>1</v>
      </c>
      <c r="AB366" s="2">
        <f t="shared" si="89"/>
        <v>1</v>
      </c>
      <c r="AC366" s="2">
        <v>250</v>
      </c>
      <c r="AD366" s="2">
        <v>3</v>
      </c>
      <c r="AE366" s="2">
        <v>51</v>
      </c>
      <c r="AF366" s="2">
        <v>0.45801395630281899</v>
      </c>
      <c r="AG366" s="2">
        <f>AF366-$AF$366</f>
        <v>0</v>
      </c>
      <c r="AH366" s="2">
        <v>100.726927698186</v>
      </c>
      <c r="AI366" s="2">
        <v>100.726927698186</v>
      </c>
      <c r="AJ366" s="2">
        <f>AI366/$AI$366</f>
        <v>1</v>
      </c>
      <c r="AK366" s="2">
        <f>AI366-$AI$369</f>
        <v>68.268024815922303</v>
      </c>
      <c r="AL366" s="2">
        <f>AK366/$AK$366</f>
        <v>1</v>
      </c>
    </row>
    <row r="367" spans="1:38" x14ac:dyDescent="0.25">
      <c r="A367" s="2" t="s">
        <v>74</v>
      </c>
      <c r="B367" s="2">
        <v>2008</v>
      </c>
      <c r="C367" s="2" t="s">
        <v>75</v>
      </c>
      <c r="D367" s="2" t="s">
        <v>282</v>
      </c>
      <c r="E367" s="2" t="s">
        <v>9</v>
      </c>
      <c r="F367" s="2" t="s">
        <v>10</v>
      </c>
      <c r="G367" s="2" t="s">
        <v>201</v>
      </c>
      <c r="H367" s="2" t="s">
        <v>78</v>
      </c>
      <c r="I367" s="2" t="s">
        <v>40</v>
      </c>
      <c r="J367" s="2" t="s">
        <v>12</v>
      </c>
      <c r="L367" s="2" t="s">
        <v>37</v>
      </c>
      <c r="M367" s="2" t="s">
        <v>290</v>
      </c>
      <c r="N367" s="2">
        <v>10</v>
      </c>
      <c r="O367" s="2" t="s">
        <v>83</v>
      </c>
      <c r="Q367" s="2" t="s">
        <v>76</v>
      </c>
      <c r="R367" s="2" t="s">
        <v>85</v>
      </c>
      <c r="S367" s="2" t="s">
        <v>21</v>
      </c>
      <c r="T367" s="2">
        <v>37</v>
      </c>
      <c r="U367" s="2" t="s">
        <v>71</v>
      </c>
      <c r="V367" s="2">
        <v>26</v>
      </c>
      <c r="W367" s="2" t="s">
        <v>277</v>
      </c>
      <c r="X367" s="2">
        <v>1000</v>
      </c>
      <c r="Y367" s="2">
        <v>150</v>
      </c>
      <c r="Z367" s="2">
        <v>1</v>
      </c>
      <c r="AA367" s="2">
        <v>1</v>
      </c>
      <c r="AB367" s="2">
        <f t="shared" si="89"/>
        <v>1</v>
      </c>
      <c r="AC367" s="2">
        <v>250</v>
      </c>
      <c r="AD367" s="2">
        <v>3</v>
      </c>
      <c r="AE367" s="2">
        <v>51</v>
      </c>
      <c r="AF367" s="2">
        <v>3.99127331609585</v>
      </c>
      <c r="AG367" s="2">
        <f t="shared" ref="AG367:AG369" si="122">AF367-$AF$366</f>
        <v>3.5332593597930311</v>
      </c>
      <c r="AH367" s="2">
        <v>56.984827159780302</v>
      </c>
      <c r="AI367" s="2">
        <v>56.984827159780302</v>
      </c>
      <c r="AJ367" s="2">
        <f t="shared" ref="AJ367:AJ369" si="123">AI367/$AI$366</f>
        <v>0.56573578150350501</v>
      </c>
      <c r="AK367" s="2">
        <f t="shared" ref="AK367:AK369" si="124">AI367-$AI$369</f>
        <v>24.525924277516602</v>
      </c>
      <c r="AL367" s="2">
        <f t="shared" ref="AL367:AL369" si="125">AK367/$AK$366</f>
        <v>0.35925932152934303</v>
      </c>
    </row>
    <row r="368" spans="1:38" x14ac:dyDescent="0.25">
      <c r="A368" s="2" t="s">
        <v>74</v>
      </c>
      <c r="B368" s="2">
        <v>2008</v>
      </c>
      <c r="C368" s="2" t="s">
        <v>75</v>
      </c>
      <c r="D368" s="2" t="s">
        <v>282</v>
      </c>
      <c r="E368" s="2" t="s">
        <v>9</v>
      </c>
      <c r="F368" s="2" t="s">
        <v>10</v>
      </c>
      <c r="G368" s="2" t="s">
        <v>201</v>
      </c>
      <c r="H368" s="2" t="s">
        <v>78</v>
      </c>
      <c r="I368" s="2" t="s">
        <v>40</v>
      </c>
      <c r="J368" s="2" t="s">
        <v>12</v>
      </c>
      <c r="L368" s="2" t="s">
        <v>37</v>
      </c>
      <c r="M368" s="2" t="s">
        <v>290</v>
      </c>
      <c r="N368" s="2">
        <v>10</v>
      </c>
      <c r="O368" s="2" t="s">
        <v>83</v>
      </c>
      <c r="Q368" s="2" t="s">
        <v>76</v>
      </c>
      <c r="R368" s="2" t="s">
        <v>85</v>
      </c>
      <c r="S368" s="2" t="s">
        <v>21</v>
      </c>
      <c r="T368" s="2">
        <v>37</v>
      </c>
      <c r="U368" s="2" t="s">
        <v>71</v>
      </c>
      <c r="V368" s="2">
        <v>26</v>
      </c>
      <c r="W368" s="2" t="s">
        <v>277</v>
      </c>
      <c r="X368" s="2">
        <v>1000</v>
      </c>
      <c r="Y368" s="2">
        <v>150</v>
      </c>
      <c r="Z368" s="2">
        <v>1</v>
      </c>
      <c r="AA368" s="2">
        <v>1</v>
      </c>
      <c r="AB368" s="2">
        <f t="shared" si="89"/>
        <v>1</v>
      </c>
      <c r="AC368" s="2">
        <v>250</v>
      </c>
      <c r="AD368" s="2">
        <v>3</v>
      </c>
      <c r="AE368" s="2">
        <v>51</v>
      </c>
      <c r="AF368" s="2">
        <v>11.999997466904899</v>
      </c>
      <c r="AG368" s="2">
        <f t="shared" si="122"/>
        <v>11.54198351060208</v>
      </c>
      <c r="AH368" s="2">
        <v>38.274337971104899</v>
      </c>
      <c r="AI368" s="2">
        <v>38.274337971104899</v>
      </c>
      <c r="AJ368" s="2">
        <f t="shared" si="123"/>
        <v>0.37998119118443224</v>
      </c>
      <c r="AK368" s="2">
        <f t="shared" si="124"/>
        <v>5.8154350888411983</v>
      </c>
      <c r="AL368" s="2">
        <f t="shared" si="125"/>
        <v>8.5185342691866658E-2</v>
      </c>
    </row>
    <row r="369" spans="1:38" x14ac:dyDescent="0.25">
      <c r="A369" s="2" t="s">
        <v>74</v>
      </c>
      <c r="B369" s="2">
        <v>2008</v>
      </c>
      <c r="C369" s="2" t="s">
        <v>75</v>
      </c>
      <c r="D369" s="2" t="s">
        <v>282</v>
      </c>
      <c r="E369" s="2" t="s">
        <v>9</v>
      </c>
      <c r="F369" s="2" t="s">
        <v>10</v>
      </c>
      <c r="G369" s="2" t="s">
        <v>201</v>
      </c>
      <c r="H369" s="2" t="s">
        <v>78</v>
      </c>
      <c r="I369" s="2" t="s">
        <v>40</v>
      </c>
      <c r="J369" s="2" t="s">
        <v>12</v>
      </c>
      <c r="L369" s="2" t="s">
        <v>37</v>
      </c>
      <c r="M369" s="2" t="s">
        <v>290</v>
      </c>
      <c r="N369" s="2">
        <v>10</v>
      </c>
      <c r="O369" s="2" t="s">
        <v>83</v>
      </c>
      <c r="Q369" s="2" t="s">
        <v>76</v>
      </c>
      <c r="R369" s="2" t="s">
        <v>85</v>
      </c>
      <c r="S369" s="2" t="s">
        <v>21</v>
      </c>
      <c r="T369" s="2">
        <v>37</v>
      </c>
      <c r="U369" s="2" t="s">
        <v>71</v>
      </c>
      <c r="V369" s="2">
        <v>26</v>
      </c>
      <c r="W369" s="2" t="s">
        <v>277</v>
      </c>
      <c r="X369" s="2">
        <v>1000</v>
      </c>
      <c r="Y369" s="2">
        <v>150</v>
      </c>
      <c r="Z369" s="2">
        <v>1</v>
      </c>
      <c r="AA369" s="2">
        <v>1</v>
      </c>
      <c r="AB369" s="2">
        <f t="shared" si="89"/>
        <v>1</v>
      </c>
      <c r="AC369" s="2">
        <v>250</v>
      </c>
      <c r="AD369" s="2">
        <v>3</v>
      </c>
      <c r="AE369" s="2">
        <v>51</v>
      </c>
      <c r="AF369" s="2">
        <v>24.0130826448049</v>
      </c>
      <c r="AG369" s="2">
        <f t="shared" si="122"/>
        <v>23.555068688502082</v>
      </c>
      <c r="AH369" s="2">
        <v>32.4589028822637</v>
      </c>
      <c r="AI369" s="2">
        <v>32.4589028822637</v>
      </c>
      <c r="AJ369" s="2">
        <f t="shared" si="123"/>
        <v>0.32224652954294619</v>
      </c>
      <c r="AK369" s="2">
        <f t="shared" si="124"/>
        <v>0</v>
      </c>
      <c r="AL369" s="2">
        <f t="shared" si="125"/>
        <v>0</v>
      </c>
    </row>
    <row r="370" spans="1:38" x14ac:dyDescent="0.25">
      <c r="A370" s="2" t="s">
        <v>74</v>
      </c>
      <c r="B370" s="2">
        <v>2008</v>
      </c>
      <c r="C370" s="2" t="s">
        <v>75</v>
      </c>
      <c r="D370" s="2" t="s">
        <v>282</v>
      </c>
      <c r="E370" s="2" t="s">
        <v>9</v>
      </c>
      <c r="F370" s="2" t="s">
        <v>10</v>
      </c>
      <c r="G370" s="2" t="s">
        <v>201</v>
      </c>
      <c r="H370" s="2" t="s">
        <v>78</v>
      </c>
      <c r="I370" s="2" t="s">
        <v>40</v>
      </c>
      <c r="J370" s="2" t="s">
        <v>12</v>
      </c>
      <c r="L370" s="2" t="s">
        <v>37</v>
      </c>
      <c r="M370" s="2" t="s">
        <v>290</v>
      </c>
      <c r="N370" s="2">
        <v>10</v>
      </c>
      <c r="O370" s="2" t="s">
        <v>83</v>
      </c>
      <c r="Q370" s="2" t="s">
        <v>76</v>
      </c>
      <c r="R370" s="2" t="s">
        <v>84</v>
      </c>
      <c r="S370" s="2" t="s">
        <v>21</v>
      </c>
      <c r="T370" s="2">
        <v>37</v>
      </c>
      <c r="U370" s="2" t="s">
        <v>71</v>
      </c>
      <c r="V370" s="2">
        <v>26</v>
      </c>
      <c r="W370" s="2" t="s">
        <v>277</v>
      </c>
      <c r="X370" s="2">
        <v>1000</v>
      </c>
      <c r="Y370" s="2">
        <v>150</v>
      </c>
      <c r="Z370" s="2">
        <v>1</v>
      </c>
      <c r="AA370" s="2">
        <v>1</v>
      </c>
      <c r="AB370" s="2">
        <f t="shared" si="89"/>
        <v>1</v>
      </c>
      <c r="AC370" s="2">
        <v>250</v>
      </c>
      <c r="AD370" s="2">
        <v>3</v>
      </c>
      <c r="AE370" s="2">
        <v>52</v>
      </c>
      <c r="AF370" s="2">
        <v>0.41875461043329598</v>
      </c>
      <c r="AG370" s="2">
        <f>AF370-$AF$370</f>
        <v>0</v>
      </c>
      <c r="AH370" s="2">
        <v>100.221240625972</v>
      </c>
      <c r="AI370" s="2">
        <v>100.221240625972</v>
      </c>
      <c r="AJ370" s="2">
        <f>AI370/$AI$370</f>
        <v>1</v>
      </c>
      <c r="AK370" s="2">
        <f>AI370-$AI$373</f>
        <v>72.313534896985402</v>
      </c>
      <c r="AL370" s="2">
        <f>AK370/$AK$370</f>
        <v>1</v>
      </c>
    </row>
    <row r="371" spans="1:38" x14ac:dyDescent="0.25">
      <c r="A371" s="2" t="s">
        <v>74</v>
      </c>
      <c r="B371" s="2">
        <v>2008</v>
      </c>
      <c r="C371" s="2" t="s">
        <v>75</v>
      </c>
      <c r="D371" s="2" t="s">
        <v>282</v>
      </c>
      <c r="E371" s="2" t="s">
        <v>9</v>
      </c>
      <c r="F371" s="2" t="s">
        <v>10</v>
      </c>
      <c r="G371" s="2" t="s">
        <v>201</v>
      </c>
      <c r="H371" s="2" t="s">
        <v>78</v>
      </c>
      <c r="I371" s="2" t="s">
        <v>40</v>
      </c>
      <c r="J371" s="2" t="s">
        <v>12</v>
      </c>
      <c r="L371" s="2" t="s">
        <v>37</v>
      </c>
      <c r="M371" s="2" t="s">
        <v>290</v>
      </c>
      <c r="N371" s="2">
        <v>10</v>
      </c>
      <c r="O371" s="2" t="s">
        <v>83</v>
      </c>
      <c r="Q371" s="2" t="s">
        <v>76</v>
      </c>
      <c r="R371" s="2" t="s">
        <v>84</v>
      </c>
      <c r="S371" s="2" t="s">
        <v>21</v>
      </c>
      <c r="T371" s="2">
        <v>37</v>
      </c>
      <c r="U371" s="2" t="s">
        <v>71</v>
      </c>
      <c r="V371" s="2">
        <v>26</v>
      </c>
      <c r="W371" s="2" t="s">
        <v>277</v>
      </c>
      <c r="X371" s="2">
        <v>1000</v>
      </c>
      <c r="Y371" s="2">
        <v>150</v>
      </c>
      <c r="Z371" s="2">
        <v>1</v>
      </c>
      <c r="AA371" s="2">
        <v>1</v>
      </c>
      <c r="AB371" s="2">
        <f t="shared" si="89"/>
        <v>1</v>
      </c>
      <c r="AC371" s="2">
        <v>250</v>
      </c>
      <c r="AD371" s="2">
        <v>3</v>
      </c>
      <c r="AE371" s="2">
        <v>52</v>
      </c>
      <c r="AF371" s="2">
        <v>3.99127331609585</v>
      </c>
      <c r="AG371" s="2">
        <f t="shared" ref="AG371:AG373" si="126">AF371-$AF$370</f>
        <v>3.5725187056625538</v>
      </c>
      <c r="AH371" s="2">
        <v>56.984827159780302</v>
      </c>
      <c r="AI371" s="2">
        <v>56.984827159780302</v>
      </c>
      <c r="AJ371" s="2">
        <f t="shared" ref="AJ371:AJ373" si="127">AI371/$AI$370</f>
        <v>0.56859031881723554</v>
      </c>
      <c r="AK371" s="2">
        <f t="shared" ref="AK371:AK373" si="128">AI371-$AI$373</f>
        <v>29.077121430793703</v>
      </c>
      <c r="AL371" s="2">
        <f t="shared" ref="AL371:AL373" si="129">AK371/$AK$370</f>
        <v>0.40209791254452792</v>
      </c>
    </row>
    <row r="372" spans="1:38" x14ac:dyDescent="0.25">
      <c r="A372" s="2" t="s">
        <v>74</v>
      </c>
      <c r="B372" s="2">
        <v>2008</v>
      </c>
      <c r="C372" s="2" t="s">
        <v>75</v>
      </c>
      <c r="D372" s="2" t="s">
        <v>282</v>
      </c>
      <c r="E372" s="2" t="s">
        <v>9</v>
      </c>
      <c r="F372" s="2" t="s">
        <v>10</v>
      </c>
      <c r="G372" s="2" t="s">
        <v>201</v>
      </c>
      <c r="H372" s="2" t="s">
        <v>78</v>
      </c>
      <c r="I372" s="2" t="s">
        <v>40</v>
      </c>
      <c r="J372" s="2" t="s">
        <v>12</v>
      </c>
      <c r="L372" s="2" t="s">
        <v>37</v>
      </c>
      <c r="M372" s="2" t="s">
        <v>290</v>
      </c>
      <c r="N372" s="2">
        <v>10</v>
      </c>
      <c r="O372" s="2" t="s">
        <v>83</v>
      </c>
      <c r="Q372" s="2" t="s">
        <v>76</v>
      </c>
      <c r="R372" s="2" t="s">
        <v>84</v>
      </c>
      <c r="S372" s="2" t="s">
        <v>21</v>
      </c>
      <c r="T372" s="2">
        <v>37</v>
      </c>
      <c r="U372" s="2" t="s">
        <v>71</v>
      </c>
      <c r="V372" s="2">
        <v>26</v>
      </c>
      <c r="W372" s="2" t="s">
        <v>277</v>
      </c>
      <c r="X372" s="2">
        <v>1000</v>
      </c>
      <c r="Y372" s="2">
        <v>150</v>
      </c>
      <c r="Z372" s="2">
        <v>1</v>
      </c>
      <c r="AA372" s="2">
        <v>1</v>
      </c>
      <c r="AB372" s="2">
        <f t="shared" si="89"/>
        <v>1</v>
      </c>
      <c r="AC372" s="2">
        <v>250</v>
      </c>
      <c r="AD372" s="2">
        <v>3</v>
      </c>
      <c r="AE372" s="2">
        <v>52</v>
      </c>
      <c r="AF372" s="2">
        <v>12.039256812774401</v>
      </c>
      <c r="AG372" s="2">
        <f t="shared" si="126"/>
        <v>11.620502202341104</v>
      </c>
      <c r="AH372" s="2">
        <v>40.549936547743499</v>
      </c>
      <c r="AI372" s="2">
        <v>40.549936547743499</v>
      </c>
      <c r="AJ372" s="2">
        <f t="shared" si="127"/>
        <v>0.40460421657597317</v>
      </c>
      <c r="AK372" s="2">
        <f t="shared" si="128"/>
        <v>12.6422308187569</v>
      </c>
      <c r="AL372" s="2">
        <f t="shared" si="129"/>
        <v>0.17482523619909401</v>
      </c>
    </row>
    <row r="373" spans="1:38" x14ac:dyDescent="0.25">
      <c r="A373" s="2" t="s">
        <v>74</v>
      </c>
      <c r="B373" s="2">
        <v>2008</v>
      </c>
      <c r="C373" s="2" t="s">
        <v>75</v>
      </c>
      <c r="D373" s="2" t="s">
        <v>282</v>
      </c>
      <c r="E373" s="2" t="s">
        <v>9</v>
      </c>
      <c r="F373" s="2" t="s">
        <v>10</v>
      </c>
      <c r="G373" s="2" t="s">
        <v>201</v>
      </c>
      <c r="H373" s="2" t="s">
        <v>78</v>
      </c>
      <c r="I373" s="2" t="s">
        <v>40</v>
      </c>
      <c r="J373" s="2" t="s">
        <v>12</v>
      </c>
      <c r="L373" s="2" t="s">
        <v>37</v>
      </c>
      <c r="M373" s="2" t="s">
        <v>290</v>
      </c>
      <c r="N373" s="2">
        <v>10</v>
      </c>
      <c r="O373" s="2" t="s">
        <v>83</v>
      </c>
      <c r="Q373" s="2" t="s">
        <v>76</v>
      </c>
      <c r="R373" s="2" t="s">
        <v>84</v>
      </c>
      <c r="S373" s="2" t="s">
        <v>21</v>
      </c>
      <c r="T373" s="2">
        <v>37</v>
      </c>
      <c r="U373" s="2" t="s">
        <v>71</v>
      </c>
      <c r="V373" s="2">
        <v>26</v>
      </c>
      <c r="W373" s="2" t="s">
        <v>277</v>
      </c>
      <c r="X373" s="2">
        <v>1000</v>
      </c>
      <c r="Y373" s="2">
        <v>150</v>
      </c>
      <c r="Z373" s="2">
        <v>1</v>
      </c>
      <c r="AA373" s="2">
        <v>1</v>
      </c>
      <c r="AB373" s="2">
        <f t="shared" si="89"/>
        <v>1</v>
      </c>
      <c r="AC373" s="2">
        <v>250</v>
      </c>
      <c r="AD373" s="2">
        <v>3</v>
      </c>
      <c r="AE373" s="2">
        <v>52</v>
      </c>
      <c r="AF373" s="2">
        <v>24.0130826448049</v>
      </c>
      <c r="AG373" s="2">
        <f t="shared" si="126"/>
        <v>23.594328034371603</v>
      </c>
      <c r="AH373" s="2">
        <v>27.907705728986599</v>
      </c>
      <c r="AI373" s="2">
        <v>27.907705728986599</v>
      </c>
      <c r="AJ373" s="2">
        <f t="shared" si="127"/>
        <v>0.27846098845591827</v>
      </c>
      <c r="AK373" s="2">
        <f t="shared" si="128"/>
        <v>0</v>
      </c>
      <c r="AL373" s="2">
        <f t="shared" si="129"/>
        <v>0</v>
      </c>
    </row>
    <row r="374" spans="1:38" x14ac:dyDescent="0.25">
      <c r="A374" s="2" t="s">
        <v>88</v>
      </c>
      <c r="B374" s="2">
        <v>2013</v>
      </c>
      <c r="C374" s="2" t="s">
        <v>89</v>
      </c>
      <c r="D374" s="2" t="s">
        <v>286</v>
      </c>
      <c r="E374" s="2" t="s">
        <v>48</v>
      </c>
      <c r="F374" s="2" t="s">
        <v>90</v>
      </c>
      <c r="G374" s="2" t="s">
        <v>205</v>
      </c>
      <c r="H374" s="2" t="s">
        <v>78</v>
      </c>
      <c r="I374" s="2" t="s">
        <v>40</v>
      </c>
      <c r="J374" s="2" t="s">
        <v>12</v>
      </c>
      <c r="L374" s="2" t="s">
        <v>37</v>
      </c>
      <c r="M374" s="2" t="s">
        <v>291</v>
      </c>
      <c r="N374" s="2">
        <v>10</v>
      </c>
      <c r="O374" s="2" t="s">
        <v>83</v>
      </c>
      <c r="Q374" s="2" t="s">
        <v>76</v>
      </c>
      <c r="R374" s="2" t="s">
        <v>82</v>
      </c>
      <c r="S374" s="2" t="s">
        <v>21</v>
      </c>
      <c r="T374" s="2">
        <v>37</v>
      </c>
      <c r="U374" s="2" t="s">
        <v>86</v>
      </c>
      <c r="V374" s="2">
        <v>0</v>
      </c>
      <c r="W374" s="2" t="s">
        <v>91</v>
      </c>
      <c r="Z374" s="2">
        <v>1</v>
      </c>
      <c r="AA374" s="2">
        <v>1</v>
      </c>
      <c r="AB374" s="2">
        <f t="shared" si="89"/>
        <v>1</v>
      </c>
      <c r="AC374" s="2">
        <v>50</v>
      </c>
      <c r="AD374" s="2">
        <v>3</v>
      </c>
      <c r="AE374" s="2">
        <v>53</v>
      </c>
      <c r="AF374" s="2">
        <f>12/60</f>
        <v>0.2</v>
      </c>
      <c r="AG374" s="2">
        <v>0</v>
      </c>
      <c r="AH374" s="2">
        <v>100</v>
      </c>
      <c r="AI374" s="2">
        <f>AH374-19.4</f>
        <v>80.599999999999994</v>
      </c>
      <c r="AJ374" s="2">
        <f>AI374/$AI$374</f>
        <v>1</v>
      </c>
      <c r="AK374" s="2">
        <f>AI374-0</f>
        <v>80.599999999999994</v>
      </c>
      <c r="AL374" s="2">
        <f>AK374/$AK$374</f>
        <v>1</v>
      </c>
    </row>
    <row r="375" spans="1:38" x14ac:dyDescent="0.25">
      <c r="A375" s="2" t="s">
        <v>88</v>
      </c>
      <c r="B375" s="2">
        <v>2013</v>
      </c>
      <c r="C375" s="2" t="s">
        <v>89</v>
      </c>
      <c r="D375" s="2" t="s">
        <v>286</v>
      </c>
      <c r="E375" s="2" t="s">
        <v>48</v>
      </c>
      <c r="F375" s="2" t="s">
        <v>90</v>
      </c>
      <c r="G375" s="2" t="s">
        <v>205</v>
      </c>
      <c r="H375" s="2" t="s">
        <v>78</v>
      </c>
      <c r="I375" s="2" t="s">
        <v>40</v>
      </c>
      <c r="J375" s="2" t="s">
        <v>12</v>
      </c>
      <c r="L375" s="2" t="s">
        <v>37</v>
      </c>
      <c r="M375" s="2" t="s">
        <v>291</v>
      </c>
      <c r="N375" s="2">
        <v>10</v>
      </c>
      <c r="O375" s="2" t="s">
        <v>83</v>
      </c>
      <c r="Q375" s="2" t="s">
        <v>76</v>
      </c>
      <c r="R375" s="2" t="s">
        <v>82</v>
      </c>
      <c r="S375" s="2" t="s">
        <v>21</v>
      </c>
      <c r="T375" s="2">
        <v>37</v>
      </c>
      <c r="U375" s="2" t="s">
        <v>86</v>
      </c>
      <c r="V375" s="2">
        <v>0</v>
      </c>
      <c r="W375" s="2" t="s">
        <v>91</v>
      </c>
      <c r="Z375" s="2">
        <v>1</v>
      </c>
      <c r="AA375" s="2">
        <v>1</v>
      </c>
      <c r="AB375" s="2">
        <f t="shared" si="89"/>
        <v>1</v>
      </c>
      <c r="AC375" s="2">
        <v>50</v>
      </c>
      <c r="AD375" s="2">
        <v>3</v>
      </c>
      <c r="AE375" s="2">
        <v>53</v>
      </c>
      <c r="AF375" s="2">
        <f>AG375+$AF$374</f>
        <v>3.1863458300224803</v>
      </c>
      <c r="AG375" s="2">
        <v>2.9863458300224801</v>
      </c>
      <c r="AH375" s="2">
        <v>42.910454262069599</v>
      </c>
      <c r="AI375" s="2">
        <f t="shared" ref="AI375:AI377" si="130">AH375-19.4</f>
        <v>23.510454262069601</v>
      </c>
      <c r="AJ375" s="2">
        <f t="shared" ref="AJ375:AJ377" si="131">AI375/$AI$374</f>
        <v>0.29169298091897772</v>
      </c>
      <c r="AK375" s="2">
        <f t="shared" ref="AK375:AK377" si="132">AI375-0</f>
        <v>23.510454262069601</v>
      </c>
      <c r="AL375" s="2">
        <f t="shared" ref="AL375:AL377" si="133">AK375/$AK$374</f>
        <v>0.29169298091897772</v>
      </c>
    </row>
    <row r="376" spans="1:38" x14ac:dyDescent="0.25">
      <c r="A376" s="2" t="s">
        <v>88</v>
      </c>
      <c r="B376" s="2">
        <v>2013</v>
      </c>
      <c r="C376" s="2" t="s">
        <v>89</v>
      </c>
      <c r="D376" s="2" t="s">
        <v>286</v>
      </c>
      <c r="E376" s="2" t="s">
        <v>48</v>
      </c>
      <c r="F376" s="2" t="s">
        <v>90</v>
      </c>
      <c r="G376" s="2" t="s">
        <v>205</v>
      </c>
      <c r="H376" s="2" t="s">
        <v>78</v>
      </c>
      <c r="I376" s="2" t="s">
        <v>40</v>
      </c>
      <c r="J376" s="2" t="s">
        <v>12</v>
      </c>
      <c r="L376" s="2" t="s">
        <v>37</v>
      </c>
      <c r="M376" s="2" t="s">
        <v>291</v>
      </c>
      <c r="N376" s="2">
        <v>10</v>
      </c>
      <c r="O376" s="2" t="s">
        <v>83</v>
      </c>
      <c r="Q376" s="2" t="s">
        <v>76</v>
      </c>
      <c r="R376" s="2" t="s">
        <v>82</v>
      </c>
      <c r="S376" s="2" t="s">
        <v>21</v>
      </c>
      <c r="T376" s="2">
        <v>37</v>
      </c>
      <c r="U376" s="2" t="s">
        <v>86</v>
      </c>
      <c r="V376" s="2">
        <v>0</v>
      </c>
      <c r="W376" s="2" t="s">
        <v>91</v>
      </c>
      <c r="Z376" s="2">
        <v>1</v>
      </c>
      <c r="AA376" s="2">
        <v>1</v>
      </c>
      <c r="AB376" s="2">
        <f t="shared" si="89"/>
        <v>1</v>
      </c>
      <c r="AC376" s="2">
        <v>50</v>
      </c>
      <c r="AD376" s="2">
        <v>3</v>
      </c>
      <c r="AE376" s="2">
        <v>53</v>
      </c>
      <c r="AF376" s="2">
        <f t="shared" ref="AF376:AF377" si="134">AG376+$AF$374</f>
        <v>6.2580185049030703</v>
      </c>
      <c r="AG376" s="2">
        <v>6.0580185049030701</v>
      </c>
      <c r="AH376" s="2">
        <v>22.014928559838001</v>
      </c>
      <c r="AI376" s="2">
        <f t="shared" si="130"/>
        <v>2.6149285598380025</v>
      </c>
      <c r="AJ376" s="2">
        <f t="shared" si="131"/>
        <v>3.2443282380124103E-2</v>
      </c>
      <c r="AK376" s="2">
        <f t="shared" si="132"/>
        <v>2.6149285598380025</v>
      </c>
      <c r="AL376" s="2">
        <f t="shared" si="133"/>
        <v>3.2443282380124103E-2</v>
      </c>
    </row>
    <row r="377" spans="1:38" x14ac:dyDescent="0.25">
      <c r="A377" s="2" t="s">
        <v>88</v>
      </c>
      <c r="B377" s="2">
        <v>2013</v>
      </c>
      <c r="C377" s="2" t="s">
        <v>89</v>
      </c>
      <c r="D377" s="2" t="s">
        <v>286</v>
      </c>
      <c r="E377" s="2" t="s">
        <v>48</v>
      </c>
      <c r="F377" s="2" t="s">
        <v>90</v>
      </c>
      <c r="G377" s="2" t="s">
        <v>205</v>
      </c>
      <c r="H377" s="2" t="s">
        <v>78</v>
      </c>
      <c r="I377" s="2" t="s">
        <v>40</v>
      </c>
      <c r="J377" s="2" t="s">
        <v>12</v>
      </c>
      <c r="L377" s="2" t="s">
        <v>37</v>
      </c>
      <c r="M377" s="2" t="s">
        <v>291</v>
      </c>
      <c r="N377" s="2">
        <v>10</v>
      </c>
      <c r="O377" s="2" t="s">
        <v>83</v>
      </c>
      <c r="Q377" s="2" t="s">
        <v>76</v>
      </c>
      <c r="R377" s="2" t="s">
        <v>82</v>
      </c>
      <c r="S377" s="2" t="s">
        <v>21</v>
      </c>
      <c r="T377" s="2">
        <v>37</v>
      </c>
      <c r="U377" s="2" t="s">
        <v>86</v>
      </c>
      <c r="V377" s="2">
        <v>0</v>
      </c>
      <c r="W377" s="2" t="s">
        <v>91</v>
      </c>
      <c r="Z377" s="2">
        <v>1</v>
      </c>
      <c r="AA377" s="2">
        <v>1</v>
      </c>
      <c r="AB377" s="2">
        <f t="shared" si="89"/>
        <v>1</v>
      </c>
      <c r="AC377" s="2">
        <v>50</v>
      </c>
      <c r="AD377" s="2">
        <v>3</v>
      </c>
      <c r="AE377" s="2">
        <v>53</v>
      </c>
      <c r="AF377" s="2">
        <f t="shared" si="134"/>
        <v>24.176109108373101</v>
      </c>
      <c r="AG377" s="2">
        <v>23.976109108373102</v>
      </c>
      <c r="AH377" s="2">
        <v>11.5671742490883</v>
      </c>
      <c r="AI377" s="2">
        <f t="shared" si="130"/>
        <v>-7.8328257509116987</v>
      </c>
      <c r="AJ377" s="2">
        <f t="shared" si="131"/>
        <v>-9.7181460929425548E-2</v>
      </c>
      <c r="AK377" s="2">
        <f t="shared" si="132"/>
        <v>-7.8328257509116987</v>
      </c>
      <c r="AL377" s="2">
        <f t="shared" si="133"/>
        <v>-9.7181460929425548E-2</v>
      </c>
    </row>
    <row r="378" spans="1:38" x14ac:dyDescent="0.25">
      <c r="A378" s="2" t="s">
        <v>88</v>
      </c>
      <c r="B378" s="2">
        <v>2013</v>
      </c>
      <c r="C378" s="2" t="s">
        <v>52</v>
      </c>
      <c r="D378" s="2" t="s">
        <v>286</v>
      </c>
      <c r="E378" s="2" t="s">
        <v>48</v>
      </c>
      <c r="F378" s="2" t="s">
        <v>90</v>
      </c>
      <c r="G378" s="2" t="s">
        <v>205</v>
      </c>
      <c r="H378" s="2" t="s">
        <v>78</v>
      </c>
      <c r="I378" s="2" t="s">
        <v>40</v>
      </c>
      <c r="J378" s="2" t="s">
        <v>315</v>
      </c>
      <c r="K378" s="2" t="s">
        <v>140</v>
      </c>
      <c r="L378" s="2" t="s">
        <v>37</v>
      </c>
      <c r="M378" s="2" t="s">
        <v>291</v>
      </c>
      <c r="N378" s="2">
        <v>10</v>
      </c>
      <c r="O378" s="2" t="s">
        <v>83</v>
      </c>
      <c r="Q378" s="2" t="s">
        <v>76</v>
      </c>
      <c r="R378" s="2" t="s">
        <v>82</v>
      </c>
      <c r="S378" s="2" t="s">
        <v>21</v>
      </c>
      <c r="T378" s="2">
        <v>37</v>
      </c>
      <c r="U378" s="2" t="s">
        <v>86</v>
      </c>
      <c r="V378" s="2">
        <v>0</v>
      </c>
      <c r="W378" s="2" t="s">
        <v>91</v>
      </c>
      <c r="Z378" s="2">
        <v>1</v>
      </c>
      <c r="AA378" s="2">
        <v>1</v>
      </c>
      <c r="AB378" s="2">
        <f t="shared" si="89"/>
        <v>1</v>
      </c>
      <c r="AC378" s="2">
        <v>50</v>
      </c>
      <c r="AD378" s="2">
        <v>3</v>
      </c>
      <c r="AE378" s="2">
        <v>54</v>
      </c>
      <c r="AF378" s="2">
        <v>0.2</v>
      </c>
      <c r="AG378" s="2">
        <v>8.86551877285576E-2</v>
      </c>
      <c r="AH378" s="2">
        <v>100.446421729059</v>
      </c>
      <c r="AI378" s="2">
        <f>AH378-23.2</f>
        <v>77.246421729058994</v>
      </c>
      <c r="AJ378" s="2">
        <f>AI378/$AI$378</f>
        <v>1</v>
      </c>
      <c r="AK378" s="2">
        <f>AI378-$AI$381</f>
        <v>73.660709267976586</v>
      </c>
      <c r="AL378" s="2">
        <f>AK378/$AK$378</f>
        <v>1</v>
      </c>
    </row>
    <row r="379" spans="1:38" x14ac:dyDescent="0.25">
      <c r="A379" s="2" t="s">
        <v>88</v>
      </c>
      <c r="B379" s="2">
        <v>2013</v>
      </c>
      <c r="C379" s="2" t="s">
        <v>52</v>
      </c>
      <c r="D379" s="2" t="s">
        <v>286</v>
      </c>
      <c r="E379" s="2" t="s">
        <v>48</v>
      </c>
      <c r="F379" s="2" t="s">
        <v>90</v>
      </c>
      <c r="G379" s="2" t="s">
        <v>205</v>
      </c>
      <c r="H379" s="2" t="s">
        <v>78</v>
      </c>
      <c r="I379" s="2" t="s">
        <v>40</v>
      </c>
      <c r="J379" s="2" t="s">
        <v>315</v>
      </c>
      <c r="K379" s="2" t="s">
        <v>140</v>
      </c>
      <c r="L379" s="2" t="s">
        <v>37</v>
      </c>
      <c r="M379" s="2" t="s">
        <v>291</v>
      </c>
      <c r="N379" s="2">
        <v>10</v>
      </c>
      <c r="O379" s="2" t="s">
        <v>83</v>
      </c>
      <c r="Q379" s="2" t="s">
        <v>76</v>
      </c>
      <c r="R379" s="2" t="s">
        <v>82</v>
      </c>
      <c r="S379" s="2" t="s">
        <v>21</v>
      </c>
      <c r="T379" s="2">
        <v>37</v>
      </c>
      <c r="U379" s="2" t="s">
        <v>86</v>
      </c>
      <c r="V379" s="2">
        <v>0</v>
      </c>
      <c r="W379" s="2" t="s">
        <v>91</v>
      </c>
      <c r="Z379" s="2">
        <v>1</v>
      </c>
      <c r="AA379" s="2">
        <v>1</v>
      </c>
      <c r="AB379" s="2">
        <f t="shared" si="89"/>
        <v>1</v>
      </c>
      <c r="AC379" s="2">
        <v>50</v>
      </c>
      <c r="AD379" s="2">
        <v>3</v>
      </c>
      <c r="AE379" s="2">
        <v>54</v>
      </c>
      <c r="AF379" s="2">
        <f>AG379+0.2</f>
        <v>3.2141871026221702</v>
      </c>
      <c r="AG379" s="2">
        <v>3.01418710262217</v>
      </c>
      <c r="AH379" s="2">
        <v>68.303566775760103</v>
      </c>
      <c r="AI379" s="2">
        <f t="shared" ref="AI379:AI381" si="135">AH379-23.2</f>
        <v>45.1035667757601</v>
      </c>
      <c r="AJ379" s="2">
        <f t="shared" ref="AJ379:AJ381" si="136">AI379/$AI$378</f>
        <v>0.58389198834297318</v>
      </c>
      <c r="AK379" s="2">
        <f t="shared" ref="AK379:AK381" si="137">AI379-$AI$381</f>
        <v>41.517854314677699</v>
      </c>
      <c r="AL379" s="2">
        <f t="shared" ref="AL379:AL381" si="138">AK379/$AK$378</f>
        <v>0.56363636363636349</v>
      </c>
    </row>
    <row r="380" spans="1:38" x14ac:dyDescent="0.25">
      <c r="A380" s="2" t="s">
        <v>88</v>
      </c>
      <c r="B380" s="2">
        <v>2013</v>
      </c>
      <c r="C380" s="2" t="s">
        <v>52</v>
      </c>
      <c r="D380" s="2" t="s">
        <v>286</v>
      </c>
      <c r="E380" s="2" t="s">
        <v>48</v>
      </c>
      <c r="F380" s="2" t="s">
        <v>90</v>
      </c>
      <c r="G380" s="2" t="s">
        <v>205</v>
      </c>
      <c r="H380" s="2" t="s">
        <v>78</v>
      </c>
      <c r="I380" s="2" t="s">
        <v>40</v>
      </c>
      <c r="J380" s="2" t="s">
        <v>315</v>
      </c>
      <c r="K380" s="2" t="s">
        <v>140</v>
      </c>
      <c r="L380" s="2" t="s">
        <v>37</v>
      </c>
      <c r="M380" s="2" t="s">
        <v>291</v>
      </c>
      <c r="N380" s="2">
        <v>10</v>
      </c>
      <c r="O380" s="2" t="s">
        <v>83</v>
      </c>
      <c r="Q380" s="2" t="s">
        <v>76</v>
      </c>
      <c r="R380" s="2" t="s">
        <v>82</v>
      </c>
      <c r="S380" s="2" t="s">
        <v>21</v>
      </c>
      <c r="T380" s="2">
        <v>37</v>
      </c>
      <c r="U380" s="2" t="s">
        <v>86</v>
      </c>
      <c r="V380" s="2">
        <v>0</v>
      </c>
      <c r="W380" s="2" t="s">
        <v>91</v>
      </c>
      <c r="Z380" s="2">
        <v>1</v>
      </c>
      <c r="AA380" s="2">
        <v>1</v>
      </c>
      <c r="AB380" s="2">
        <f t="shared" si="89"/>
        <v>1</v>
      </c>
      <c r="AC380" s="2">
        <v>50</v>
      </c>
      <c r="AD380" s="2">
        <v>3</v>
      </c>
      <c r="AE380" s="2">
        <v>54</v>
      </c>
      <c r="AF380" s="2">
        <f t="shared" ref="AF380:AF381" si="139">AG380+0.2</f>
        <v>6.3170212765957405</v>
      </c>
      <c r="AG380" s="2">
        <v>6.1170212765957404</v>
      </c>
      <c r="AH380" s="2">
        <v>45.5357111838401</v>
      </c>
      <c r="AI380" s="2">
        <f t="shared" si="135"/>
        <v>22.3357111838401</v>
      </c>
      <c r="AJ380" s="2">
        <f t="shared" si="136"/>
        <v>0.28914881341924642</v>
      </c>
      <c r="AK380" s="2">
        <f t="shared" si="137"/>
        <v>18.749998722757699</v>
      </c>
      <c r="AL380" s="2">
        <f t="shared" si="138"/>
        <v>0.25454545454545485</v>
      </c>
    </row>
    <row r="381" spans="1:38" x14ac:dyDescent="0.25">
      <c r="A381" s="2" t="s">
        <v>88</v>
      </c>
      <c r="B381" s="2">
        <v>2013</v>
      </c>
      <c r="C381" s="2" t="s">
        <v>52</v>
      </c>
      <c r="D381" s="2" t="s">
        <v>286</v>
      </c>
      <c r="E381" s="2" t="s">
        <v>48</v>
      </c>
      <c r="F381" s="2" t="s">
        <v>90</v>
      </c>
      <c r="G381" s="2" t="s">
        <v>205</v>
      </c>
      <c r="H381" s="2" t="s">
        <v>78</v>
      </c>
      <c r="I381" s="2" t="s">
        <v>40</v>
      </c>
      <c r="J381" s="2" t="s">
        <v>315</v>
      </c>
      <c r="K381" s="2" t="s">
        <v>140</v>
      </c>
      <c r="L381" s="2" t="s">
        <v>37</v>
      </c>
      <c r="M381" s="2" t="s">
        <v>291</v>
      </c>
      <c r="N381" s="2">
        <v>10</v>
      </c>
      <c r="O381" s="2" t="s">
        <v>83</v>
      </c>
      <c r="Q381" s="2" t="s">
        <v>76</v>
      </c>
      <c r="R381" s="2" t="s">
        <v>82</v>
      </c>
      <c r="S381" s="2" t="s">
        <v>21</v>
      </c>
      <c r="T381" s="2">
        <v>37</v>
      </c>
      <c r="U381" s="2" t="s">
        <v>86</v>
      </c>
      <c r="V381" s="2">
        <v>0</v>
      </c>
      <c r="W381" s="2" t="s">
        <v>91</v>
      </c>
      <c r="Z381" s="2">
        <v>1</v>
      </c>
      <c r="AA381" s="2">
        <v>1</v>
      </c>
      <c r="AB381" s="2">
        <f t="shared" si="89"/>
        <v>1</v>
      </c>
      <c r="AC381" s="2">
        <v>50</v>
      </c>
      <c r="AD381" s="2">
        <v>3</v>
      </c>
      <c r="AE381" s="2">
        <v>54</v>
      </c>
      <c r="AF381" s="2">
        <f t="shared" si="139"/>
        <v>24.3134765300344</v>
      </c>
      <c r="AG381" s="2">
        <v>24.113476530034401</v>
      </c>
      <c r="AH381" s="2">
        <v>26.785712461082401</v>
      </c>
      <c r="AI381" s="2">
        <f t="shared" si="135"/>
        <v>3.5857124610824016</v>
      </c>
      <c r="AJ381" s="2">
        <f t="shared" si="136"/>
        <v>4.6419139952647258E-2</v>
      </c>
      <c r="AK381" s="2">
        <f t="shared" si="137"/>
        <v>0</v>
      </c>
      <c r="AL381" s="2">
        <f t="shared" si="138"/>
        <v>0</v>
      </c>
    </row>
    <row r="382" spans="1:38" x14ac:dyDescent="0.25">
      <c r="A382" s="2" t="s">
        <v>88</v>
      </c>
      <c r="B382" s="2">
        <v>2013</v>
      </c>
      <c r="C382" s="2" t="s">
        <v>92</v>
      </c>
      <c r="D382" s="2" t="s">
        <v>286</v>
      </c>
      <c r="E382" s="2" t="s">
        <v>48</v>
      </c>
      <c r="F382" s="2" t="s">
        <v>90</v>
      </c>
      <c r="G382" s="2" t="s">
        <v>205</v>
      </c>
      <c r="H382" s="2" t="s">
        <v>78</v>
      </c>
      <c r="I382" s="2" t="s">
        <v>40</v>
      </c>
      <c r="J382" s="2" t="s">
        <v>12</v>
      </c>
      <c r="L382" s="2" t="s">
        <v>37</v>
      </c>
      <c r="M382" s="2" t="s">
        <v>291</v>
      </c>
      <c r="N382" s="2">
        <v>10</v>
      </c>
      <c r="O382" s="2" t="s">
        <v>83</v>
      </c>
      <c r="Q382" s="2" t="s">
        <v>76</v>
      </c>
      <c r="R382" s="2" t="s">
        <v>82</v>
      </c>
      <c r="S382" s="2" t="s">
        <v>21</v>
      </c>
      <c r="T382" s="2">
        <v>37</v>
      </c>
      <c r="U382" s="2" t="s">
        <v>86</v>
      </c>
      <c r="V382" s="2">
        <v>0</v>
      </c>
      <c r="W382" s="2" t="s">
        <v>91</v>
      </c>
      <c r="Z382" s="2">
        <v>1</v>
      </c>
      <c r="AA382" s="2">
        <v>1</v>
      </c>
      <c r="AB382" s="2">
        <f t="shared" si="89"/>
        <v>1</v>
      </c>
      <c r="AC382" s="2">
        <v>50</v>
      </c>
      <c r="AD382" s="2">
        <v>3</v>
      </c>
      <c r="AE382" s="2">
        <v>55</v>
      </c>
      <c r="AF382" s="2">
        <f>AG382+0.2</f>
        <v>0.2</v>
      </c>
      <c r="AG382" s="2">
        <v>0</v>
      </c>
      <c r="AH382" s="2">
        <v>100</v>
      </c>
      <c r="AI382" s="2">
        <f>AH382-17.99</f>
        <v>82.01</v>
      </c>
      <c r="AJ382" s="2">
        <f>AI382/$AI$382</f>
        <v>1</v>
      </c>
      <c r="AK382" s="2">
        <f>AI382-0</f>
        <v>82.01</v>
      </c>
      <c r="AL382" s="2">
        <f>AK382/$AK$382</f>
        <v>1</v>
      </c>
    </row>
    <row r="383" spans="1:38" x14ac:dyDescent="0.25">
      <c r="A383" s="2" t="s">
        <v>88</v>
      </c>
      <c r="B383" s="2">
        <v>2013</v>
      </c>
      <c r="C383" s="2" t="s">
        <v>92</v>
      </c>
      <c r="D383" s="2" t="s">
        <v>286</v>
      </c>
      <c r="E383" s="2" t="s">
        <v>48</v>
      </c>
      <c r="F383" s="2" t="s">
        <v>90</v>
      </c>
      <c r="G383" s="2" t="s">
        <v>205</v>
      </c>
      <c r="H383" s="2" t="s">
        <v>78</v>
      </c>
      <c r="I383" s="2" t="s">
        <v>40</v>
      </c>
      <c r="J383" s="2" t="s">
        <v>12</v>
      </c>
      <c r="L383" s="2" t="s">
        <v>37</v>
      </c>
      <c r="M383" s="2" t="s">
        <v>291</v>
      </c>
      <c r="N383" s="2">
        <v>10</v>
      </c>
      <c r="O383" s="2" t="s">
        <v>83</v>
      </c>
      <c r="Q383" s="2" t="s">
        <v>76</v>
      </c>
      <c r="R383" s="2" t="s">
        <v>82</v>
      </c>
      <c r="S383" s="2" t="s">
        <v>21</v>
      </c>
      <c r="T383" s="2">
        <v>37</v>
      </c>
      <c r="U383" s="2" t="s">
        <v>86</v>
      </c>
      <c r="V383" s="2">
        <v>0</v>
      </c>
      <c r="W383" s="2" t="s">
        <v>91</v>
      </c>
      <c r="Z383" s="2">
        <v>1</v>
      </c>
      <c r="AA383" s="2">
        <v>1</v>
      </c>
      <c r="AB383" s="2">
        <f t="shared" si="89"/>
        <v>1</v>
      </c>
      <c r="AC383" s="2">
        <v>50</v>
      </c>
      <c r="AD383" s="2">
        <v>3</v>
      </c>
      <c r="AE383" s="2">
        <v>55</v>
      </c>
      <c r="AF383" s="2">
        <f t="shared" ref="AF383:AF385" si="140">AG383+0.2</f>
        <v>3.2000003329190703</v>
      </c>
      <c r="AG383" s="2">
        <v>3.0000003329190701</v>
      </c>
      <c r="AH383" s="2">
        <v>43.5146479577324</v>
      </c>
      <c r="AI383" s="2">
        <f t="shared" ref="AI383:AI385" si="141">AH383-17.99</f>
        <v>25.524647957732402</v>
      </c>
      <c r="AJ383" s="2">
        <f t="shared" ref="AJ383:AJ385" si="142">AI383/$AI$382</f>
        <v>0.31123823872372147</v>
      </c>
      <c r="AK383" s="2">
        <f t="shared" ref="AK383:AK385" si="143">AI383-0</f>
        <v>25.524647957732402</v>
      </c>
      <c r="AL383" s="2">
        <f t="shared" ref="AL383:AL385" si="144">AK383/$AK$382</f>
        <v>0.31123823872372147</v>
      </c>
    </row>
    <row r="384" spans="1:38" x14ac:dyDescent="0.25">
      <c r="A384" s="2" t="s">
        <v>88</v>
      </c>
      <c r="B384" s="2">
        <v>2013</v>
      </c>
      <c r="C384" s="2" t="s">
        <v>92</v>
      </c>
      <c r="D384" s="2" t="s">
        <v>286</v>
      </c>
      <c r="E384" s="2" t="s">
        <v>48</v>
      </c>
      <c r="F384" s="2" t="s">
        <v>90</v>
      </c>
      <c r="G384" s="2" t="s">
        <v>205</v>
      </c>
      <c r="H384" s="2" t="s">
        <v>78</v>
      </c>
      <c r="I384" s="2" t="s">
        <v>40</v>
      </c>
      <c r="J384" s="2" t="s">
        <v>12</v>
      </c>
      <c r="L384" s="2" t="s">
        <v>37</v>
      </c>
      <c r="M384" s="2" t="s">
        <v>291</v>
      </c>
      <c r="N384" s="2">
        <v>10</v>
      </c>
      <c r="O384" s="2" t="s">
        <v>83</v>
      </c>
      <c r="Q384" s="2" t="s">
        <v>76</v>
      </c>
      <c r="R384" s="2" t="s">
        <v>82</v>
      </c>
      <c r="S384" s="2" t="s">
        <v>21</v>
      </c>
      <c r="T384" s="2">
        <v>37</v>
      </c>
      <c r="U384" s="2" t="s">
        <v>86</v>
      </c>
      <c r="V384" s="2">
        <v>0</v>
      </c>
      <c r="W384" s="2" t="s">
        <v>91</v>
      </c>
      <c r="Z384" s="2">
        <v>1</v>
      </c>
      <c r="AA384" s="2">
        <v>1</v>
      </c>
      <c r="AB384" s="2">
        <f t="shared" si="89"/>
        <v>1</v>
      </c>
      <c r="AC384" s="2">
        <v>50</v>
      </c>
      <c r="AD384" s="2">
        <v>3</v>
      </c>
      <c r="AE384" s="2">
        <v>55</v>
      </c>
      <c r="AF384" s="2">
        <f t="shared" si="140"/>
        <v>6.109088790515</v>
      </c>
      <c r="AG384" s="2">
        <v>5.9090887905149998</v>
      </c>
      <c r="AH384" s="2">
        <v>27.615060998441798</v>
      </c>
      <c r="AI384" s="2">
        <f t="shared" si="141"/>
        <v>9.6250609984417999</v>
      </c>
      <c r="AJ384" s="2">
        <f t="shared" si="142"/>
        <v>0.11736447992247043</v>
      </c>
      <c r="AK384" s="2">
        <f t="shared" si="143"/>
        <v>9.6250609984417999</v>
      </c>
      <c r="AL384" s="2">
        <f t="shared" si="144"/>
        <v>0.11736447992247043</v>
      </c>
    </row>
    <row r="385" spans="1:38" x14ac:dyDescent="0.25">
      <c r="A385" s="2" t="s">
        <v>88</v>
      </c>
      <c r="B385" s="2">
        <v>2013</v>
      </c>
      <c r="C385" s="2" t="s">
        <v>92</v>
      </c>
      <c r="D385" s="2" t="s">
        <v>286</v>
      </c>
      <c r="E385" s="2" t="s">
        <v>48</v>
      </c>
      <c r="F385" s="2" t="s">
        <v>90</v>
      </c>
      <c r="G385" s="2" t="s">
        <v>205</v>
      </c>
      <c r="H385" s="2" t="s">
        <v>78</v>
      </c>
      <c r="I385" s="2" t="s">
        <v>40</v>
      </c>
      <c r="J385" s="2" t="s">
        <v>12</v>
      </c>
      <c r="L385" s="2" t="s">
        <v>37</v>
      </c>
      <c r="M385" s="2" t="s">
        <v>291</v>
      </c>
      <c r="N385" s="2">
        <v>10</v>
      </c>
      <c r="O385" s="2" t="s">
        <v>83</v>
      </c>
      <c r="Q385" s="2" t="s">
        <v>76</v>
      </c>
      <c r="R385" s="2" t="s">
        <v>82</v>
      </c>
      <c r="S385" s="2" t="s">
        <v>21</v>
      </c>
      <c r="T385" s="2">
        <v>37</v>
      </c>
      <c r="U385" s="2" t="s">
        <v>86</v>
      </c>
      <c r="V385" s="2">
        <v>0</v>
      </c>
      <c r="W385" s="2" t="s">
        <v>91</v>
      </c>
      <c r="Z385" s="2">
        <v>1</v>
      </c>
      <c r="AA385" s="2">
        <v>1</v>
      </c>
      <c r="AB385" s="2">
        <f t="shared" si="89"/>
        <v>1</v>
      </c>
      <c r="AC385" s="2">
        <v>50</v>
      </c>
      <c r="AD385" s="2">
        <v>3</v>
      </c>
      <c r="AE385" s="2">
        <v>55</v>
      </c>
      <c r="AF385" s="2">
        <f t="shared" si="140"/>
        <v>24.290910377187299</v>
      </c>
      <c r="AG385" s="2">
        <v>24.090910377187299</v>
      </c>
      <c r="AH385" s="2">
        <v>10.878666777755701</v>
      </c>
      <c r="AI385" s="2">
        <f t="shared" si="141"/>
        <v>-7.1113332222442978</v>
      </c>
      <c r="AJ385" s="2">
        <f t="shared" si="142"/>
        <v>-8.6713001124793285E-2</v>
      </c>
      <c r="AK385" s="2">
        <f t="shared" si="143"/>
        <v>-7.1113332222442978</v>
      </c>
      <c r="AL385" s="2">
        <f t="shared" si="144"/>
        <v>-8.6713001124793285E-2</v>
      </c>
    </row>
    <row r="386" spans="1:38" x14ac:dyDescent="0.25">
      <c r="A386" s="2" t="s">
        <v>88</v>
      </c>
      <c r="B386" s="2">
        <v>2013</v>
      </c>
      <c r="C386" s="2" t="s">
        <v>93</v>
      </c>
      <c r="D386" s="2" t="s">
        <v>286</v>
      </c>
      <c r="E386" s="2" t="s">
        <v>48</v>
      </c>
      <c r="F386" s="2" t="s">
        <v>90</v>
      </c>
      <c r="G386" s="2" t="s">
        <v>205</v>
      </c>
      <c r="H386" s="2" t="s">
        <v>78</v>
      </c>
      <c r="I386" s="2" t="s">
        <v>40</v>
      </c>
      <c r="J386" s="2" t="s">
        <v>316</v>
      </c>
      <c r="K386" s="2" t="s">
        <v>193</v>
      </c>
      <c r="L386" s="2" t="s">
        <v>37</v>
      </c>
      <c r="M386" s="2" t="s">
        <v>291</v>
      </c>
      <c r="N386" s="2">
        <v>10</v>
      </c>
      <c r="O386" s="2" t="s">
        <v>83</v>
      </c>
      <c r="Q386" s="2" t="s">
        <v>76</v>
      </c>
      <c r="R386" s="2" t="s">
        <v>82</v>
      </c>
      <c r="S386" s="2" t="s">
        <v>21</v>
      </c>
      <c r="T386" s="2">
        <v>37</v>
      </c>
      <c r="U386" s="2" t="s">
        <v>86</v>
      </c>
      <c r="V386" s="2">
        <v>0</v>
      </c>
      <c r="W386" s="2" t="s">
        <v>91</v>
      </c>
      <c r="Z386" s="2">
        <v>1</v>
      </c>
      <c r="AA386" s="2">
        <v>1</v>
      </c>
      <c r="AB386" s="2">
        <f t="shared" si="89"/>
        <v>1</v>
      </c>
      <c r="AC386" s="2">
        <v>50</v>
      </c>
      <c r="AD386" s="2">
        <v>3</v>
      </c>
      <c r="AE386" s="2">
        <v>56</v>
      </c>
      <c r="AF386" s="2">
        <f>AG386+0.2</f>
        <v>0.26830809546298623</v>
      </c>
      <c r="AG386" s="2">
        <v>6.8308095462986204E-2</v>
      </c>
      <c r="AH386" s="2">
        <v>100.355874581883</v>
      </c>
      <c r="AI386" s="2">
        <f>AH386-20.99</f>
        <v>79.365874581883006</v>
      </c>
      <c r="AJ386" s="2">
        <f>AI386/$AI$386</f>
        <v>1</v>
      </c>
      <c r="AK386" s="2">
        <f>AI386</f>
        <v>79.365874581883006</v>
      </c>
      <c r="AL386" s="2">
        <f>AK386/$AK$386</f>
        <v>1</v>
      </c>
    </row>
    <row r="387" spans="1:38" x14ac:dyDescent="0.25">
      <c r="A387" s="2" t="s">
        <v>88</v>
      </c>
      <c r="B387" s="2">
        <v>2013</v>
      </c>
      <c r="C387" s="2" t="s">
        <v>93</v>
      </c>
      <c r="D387" s="2" t="s">
        <v>286</v>
      </c>
      <c r="E387" s="2" t="s">
        <v>48</v>
      </c>
      <c r="F387" s="2" t="s">
        <v>90</v>
      </c>
      <c r="G387" s="2" t="s">
        <v>205</v>
      </c>
      <c r="H387" s="2" t="s">
        <v>78</v>
      </c>
      <c r="I387" s="2" t="s">
        <v>40</v>
      </c>
      <c r="J387" s="2" t="s">
        <v>316</v>
      </c>
      <c r="K387" s="2" t="s">
        <v>193</v>
      </c>
      <c r="L387" s="2" t="s">
        <v>37</v>
      </c>
      <c r="M387" s="2" t="s">
        <v>291</v>
      </c>
      <c r="N387" s="2">
        <v>10</v>
      </c>
      <c r="O387" s="2" t="s">
        <v>83</v>
      </c>
      <c r="Q387" s="2" t="s">
        <v>76</v>
      </c>
      <c r="R387" s="2" t="s">
        <v>82</v>
      </c>
      <c r="S387" s="2" t="s">
        <v>21</v>
      </c>
      <c r="T387" s="2">
        <v>37</v>
      </c>
      <c r="U387" s="2" t="s">
        <v>86</v>
      </c>
      <c r="V387" s="2">
        <v>0</v>
      </c>
      <c r="W387" s="2" t="s">
        <v>91</v>
      </c>
      <c r="Z387" s="2">
        <v>1</v>
      </c>
      <c r="AA387" s="2">
        <v>1</v>
      </c>
      <c r="AB387" s="2">
        <f t="shared" si="89"/>
        <v>1</v>
      </c>
      <c r="AC387" s="2">
        <v>50</v>
      </c>
      <c r="AD387" s="2">
        <v>3</v>
      </c>
      <c r="AE387" s="2">
        <v>56</v>
      </c>
      <c r="AF387" s="2">
        <f t="shared" ref="AF387:AF389" si="145">AG387+0.2</f>
        <v>3.2737704918032704</v>
      </c>
      <c r="AG387" s="2">
        <v>3.0737704918032702</v>
      </c>
      <c r="AH387" s="2">
        <v>71.886127953247495</v>
      </c>
      <c r="AI387" s="2">
        <f t="shared" ref="AI387:AI389" si="146">AH387-20.99</f>
        <v>50.8961279532475</v>
      </c>
      <c r="AJ387" s="2">
        <f t="shared" ref="AJ387:AJ389" si="147">AI387/$AI$386</f>
        <v>0.64128478670939582</v>
      </c>
      <c r="AK387" s="2">
        <f t="shared" ref="AK387:AK389" si="148">AI387</f>
        <v>50.8961279532475</v>
      </c>
      <c r="AL387" s="2">
        <f t="shared" ref="AL387:AL389" si="149">AK387/$AK$386</f>
        <v>0.64128478670939582</v>
      </c>
    </row>
    <row r="388" spans="1:38" x14ac:dyDescent="0.25">
      <c r="A388" s="2" t="s">
        <v>88</v>
      </c>
      <c r="B388" s="2">
        <v>2013</v>
      </c>
      <c r="C388" s="2" t="s">
        <v>93</v>
      </c>
      <c r="D388" s="2" t="s">
        <v>286</v>
      </c>
      <c r="E388" s="2" t="s">
        <v>48</v>
      </c>
      <c r="F388" s="2" t="s">
        <v>90</v>
      </c>
      <c r="G388" s="2" t="s">
        <v>205</v>
      </c>
      <c r="H388" s="2" t="s">
        <v>78</v>
      </c>
      <c r="I388" s="2" t="s">
        <v>40</v>
      </c>
      <c r="J388" s="2" t="s">
        <v>316</v>
      </c>
      <c r="K388" s="2" t="s">
        <v>193</v>
      </c>
      <c r="L388" s="2" t="s">
        <v>37</v>
      </c>
      <c r="M388" s="2" t="s">
        <v>291</v>
      </c>
      <c r="N388" s="2">
        <v>10</v>
      </c>
      <c r="O388" s="2" t="s">
        <v>83</v>
      </c>
      <c r="Q388" s="2" t="s">
        <v>76</v>
      </c>
      <c r="R388" s="2" t="s">
        <v>82</v>
      </c>
      <c r="S388" s="2" t="s">
        <v>21</v>
      </c>
      <c r="T388" s="2">
        <v>37</v>
      </c>
      <c r="U388" s="2" t="s">
        <v>86</v>
      </c>
      <c r="V388" s="2">
        <v>0</v>
      </c>
      <c r="W388" s="2" t="s">
        <v>91</v>
      </c>
      <c r="Z388" s="2">
        <v>1</v>
      </c>
      <c r="AA388" s="2">
        <v>1</v>
      </c>
      <c r="AB388" s="2">
        <f t="shared" ref="AB388:AB451" si="150">Z388/AA388</f>
        <v>1</v>
      </c>
      <c r="AC388" s="2">
        <v>50</v>
      </c>
      <c r="AD388" s="2">
        <v>3</v>
      </c>
      <c r="AE388" s="2">
        <v>56</v>
      </c>
      <c r="AF388" s="2">
        <f t="shared" si="145"/>
        <v>6.3475409836065504</v>
      </c>
      <c r="AG388" s="2">
        <v>6.1475409836065502</v>
      </c>
      <c r="AH388" s="2">
        <v>44.4839887797405</v>
      </c>
      <c r="AI388" s="2">
        <f t="shared" si="146"/>
        <v>23.493988779740501</v>
      </c>
      <c r="AJ388" s="2">
        <f t="shared" si="147"/>
        <v>0.29602129257079363</v>
      </c>
      <c r="AK388" s="2">
        <f t="shared" si="148"/>
        <v>23.493988779740501</v>
      </c>
      <c r="AL388" s="2">
        <f t="shared" si="149"/>
        <v>0.29602129257079363</v>
      </c>
    </row>
    <row r="389" spans="1:38" x14ac:dyDescent="0.25">
      <c r="A389" s="2" t="s">
        <v>88</v>
      </c>
      <c r="B389" s="2">
        <v>2013</v>
      </c>
      <c r="C389" s="2" t="s">
        <v>93</v>
      </c>
      <c r="D389" s="2" t="s">
        <v>286</v>
      </c>
      <c r="E389" s="2" t="s">
        <v>48</v>
      </c>
      <c r="F389" s="2" t="s">
        <v>90</v>
      </c>
      <c r="G389" s="2" t="s">
        <v>205</v>
      </c>
      <c r="H389" s="2" t="s">
        <v>78</v>
      </c>
      <c r="I389" s="2" t="s">
        <v>40</v>
      </c>
      <c r="J389" s="2" t="s">
        <v>316</v>
      </c>
      <c r="K389" s="2" t="s">
        <v>193</v>
      </c>
      <c r="L389" s="2" t="s">
        <v>37</v>
      </c>
      <c r="M389" s="2" t="s">
        <v>291</v>
      </c>
      <c r="N389" s="2">
        <v>10</v>
      </c>
      <c r="O389" s="2" t="s">
        <v>83</v>
      </c>
      <c r="Q389" s="2" t="s">
        <v>76</v>
      </c>
      <c r="R389" s="2" t="s">
        <v>82</v>
      </c>
      <c r="S389" s="2" t="s">
        <v>21</v>
      </c>
      <c r="T389" s="2">
        <v>37</v>
      </c>
      <c r="U389" s="2" t="s">
        <v>86</v>
      </c>
      <c r="V389" s="2">
        <v>0</v>
      </c>
      <c r="W389" s="2" t="s">
        <v>91</v>
      </c>
      <c r="Z389" s="2">
        <v>1</v>
      </c>
      <c r="AA389" s="2">
        <v>1</v>
      </c>
      <c r="AB389" s="2">
        <f t="shared" si="150"/>
        <v>1</v>
      </c>
      <c r="AC389" s="2">
        <v>50</v>
      </c>
      <c r="AD389" s="2">
        <v>3</v>
      </c>
      <c r="AE389" s="2">
        <v>56</v>
      </c>
      <c r="AF389" s="2">
        <f t="shared" si="145"/>
        <v>24.243717931528501</v>
      </c>
      <c r="AG389" s="2">
        <v>24.043717931528501</v>
      </c>
      <c r="AH389" s="2">
        <v>16.370116732987999</v>
      </c>
      <c r="AI389" s="2">
        <f t="shared" si="146"/>
        <v>-4.6198832670119998</v>
      </c>
      <c r="AJ389" s="2">
        <f t="shared" si="147"/>
        <v>-5.820994591630934E-2</v>
      </c>
      <c r="AK389" s="2">
        <f t="shared" si="148"/>
        <v>-4.6198832670119998</v>
      </c>
      <c r="AL389" s="2">
        <f t="shared" si="149"/>
        <v>-5.820994591630934E-2</v>
      </c>
    </row>
    <row r="390" spans="1:38" x14ac:dyDescent="0.25">
      <c r="A390" s="2" t="s">
        <v>94</v>
      </c>
      <c r="B390" s="2">
        <v>2015</v>
      </c>
      <c r="C390" s="2" t="s">
        <v>95</v>
      </c>
      <c r="D390" s="2" t="s">
        <v>286</v>
      </c>
      <c r="E390" s="2" t="s">
        <v>9</v>
      </c>
      <c r="F390" s="2" t="s">
        <v>202</v>
      </c>
      <c r="G390" s="2" t="s">
        <v>211</v>
      </c>
      <c r="H390" s="2" t="s">
        <v>78</v>
      </c>
      <c r="I390" s="2" t="s">
        <v>40</v>
      </c>
      <c r="J390" s="2" t="s">
        <v>12</v>
      </c>
      <c r="L390" s="2" t="s">
        <v>37</v>
      </c>
      <c r="M390" s="2" t="s">
        <v>291</v>
      </c>
      <c r="N390" s="2">
        <v>10</v>
      </c>
      <c r="O390" s="2" t="s">
        <v>83</v>
      </c>
      <c r="Q390" s="2" t="s">
        <v>76</v>
      </c>
      <c r="R390" s="2" t="s">
        <v>84</v>
      </c>
      <c r="S390" s="2" t="s">
        <v>21</v>
      </c>
      <c r="T390" s="2">
        <v>37</v>
      </c>
      <c r="U390" s="2" t="s">
        <v>86</v>
      </c>
      <c r="V390" s="2">
        <v>0</v>
      </c>
      <c r="W390" s="2" t="s">
        <v>91</v>
      </c>
      <c r="Z390" s="2">
        <v>1</v>
      </c>
      <c r="AA390" s="2">
        <v>1</v>
      </c>
      <c r="AB390" s="2">
        <f t="shared" si="150"/>
        <v>1</v>
      </c>
      <c r="AC390" s="2">
        <v>50</v>
      </c>
      <c r="AD390" s="2">
        <v>3</v>
      </c>
      <c r="AE390" s="2">
        <v>57</v>
      </c>
      <c r="AF390" s="2">
        <v>0.16233889283321901</v>
      </c>
      <c r="AG390" s="2">
        <f>AF390-$AF$390</f>
        <v>0</v>
      </c>
      <c r="AH390" s="2">
        <v>15.4337906510862</v>
      </c>
      <c r="AI390" s="2">
        <v>15.4337906510862</v>
      </c>
      <c r="AJ390" s="2">
        <f>AI390/$AI$390</f>
        <v>1</v>
      </c>
      <c r="AK390" s="2">
        <f>AI390-$AI$394</f>
        <v>10.13698839161489</v>
      </c>
      <c r="AL390" s="2">
        <f>AK390/$AK$390</f>
        <v>1</v>
      </c>
    </row>
    <row r="391" spans="1:38" x14ac:dyDescent="0.25">
      <c r="A391" s="2" t="s">
        <v>94</v>
      </c>
      <c r="B391" s="2">
        <v>2015</v>
      </c>
      <c r="C391" s="2" t="s">
        <v>95</v>
      </c>
      <c r="D391" s="2" t="s">
        <v>286</v>
      </c>
      <c r="E391" s="2" t="s">
        <v>9</v>
      </c>
      <c r="F391" s="2" t="s">
        <v>202</v>
      </c>
      <c r="G391" s="2" t="s">
        <v>211</v>
      </c>
      <c r="H391" s="2" t="s">
        <v>78</v>
      </c>
      <c r="I391" s="2" t="s">
        <v>40</v>
      </c>
      <c r="J391" s="2" t="s">
        <v>12</v>
      </c>
      <c r="L391" s="2" t="s">
        <v>37</v>
      </c>
      <c r="M391" s="2" t="s">
        <v>291</v>
      </c>
      <c r="N391" s="2">
        <v>10</v>
      </c>
      <c r="O391" s="2" t="s">
        <v>83</v>
      </c>
      <c r="Q391" s="2" t="s">
        <v>76</v>
      </c>
      <c r="R391" s="2" t="s">
        <v>84</v>
      </c>
      <c r="S391" s="2" t="s">
        <v>21</v>
      </c>
      <c r="T391" s="2">
        <v>37</v>
      </c>
      <c r="U391" s="2" t="s">
        <v>86</v>
      </c>
      <c r="V391" s="2">
        <v>0</v>
      </c>
      <c r="W391" s="2" t="s">
        <v>91</v>
      </c>
      <c r="Z391" s="2">
        <v>1</v>
      </c>
      <c r="AA391" s="2">
        <v>1</v>
      </c>
      <c r="AB391" s="2">
        <f t="shared" si="150"/>
        <v>1</v>
      </c>
      <c r="AC391" s="2">
        <v>50</v>
      </c>
      <c r="AD391" s="2">
        <v>3</v>
      </c>
      <c r="AE391" s="2">
        <v>57</v>
      </c>
      <c r="AF391" s="2">
        <v>0.97402592577124603</v>
      </c>
      <c r="AG391" s="2">
        <f t="shared" ref="AG391:AG394" si="151">AF391-$AF$390</f>
        <v>0.81168703293802702</v>
      </c>
      <c r="AH391" s="2">
        <v>12.4200920209492</v>
      </c>
      <c r="AI391" s="2">
        <v>12.4200920209492</v>
      </c>
      <c r="AJ391" s="2">
        <f t="shared" ref="AJ391:AJ394" si="152">AI391/$AI$390</f>
        <v>0.80473373662581704</v>
      </c>
      <c r="AK391" s="2">
        <f t="shared" ref="AK391:AK394" si="153">AI391-$AI$394</f>
        <v>7.1232897614778903</v>
      </c>
      <c r="AL391" s="2">
        <f t="shared" ref="AL391:AL394" si="154">AK391/$AK$390</f>
        <v>0.70270276400534604</v>
      </c>
    </row>
    <row r="392" spans="1:38" x14ac:dyDescent="0.25">
      <c r="A392" s="2" t="s">
        <v>94</v>
      </c>
      <c r="B392" s="2">
        <v>2015</v>
      </c>
      <c r="C392" s="2" t="s">
        <v>95</v>
      </c>
      <c r="D392" s="2" t="s">
        <v>286</v>
      </c>
      <c r="E392" s="2" t="s">
        <v>9</v>
      </c>
      <c r="F392" s="2" t="s">
        <v>202</v>
      </c>
      <c r="G392" s="2" t="s">
        <v>211</v>
      </c>
      <c r="H392" s="2" t="s">
        <v>78</v>
      </c>
      <c r="I392" s="2" t="s">
        <v>40</v>
      </c>
      <c r="J392" s="2" t="s">
        <v>12</v>
      </c>
      <c r="L392" s="2" t="s">
        <v>37</v>
      </c>
      <c r="M392" s="2" t="s">
        <v>291</v>
      </c>
      <c r="N392" s="2">
        <v>10</v>
      </c>
      <c r="O392" s="2" t="s">
        <v>83</v>
      </c>
      <c r="Q392" s="2" t="s">
        <v>76</v>
      </c>
      <c r="R392" s="2" t="s">
        <v>84</v>
      </c>
      <c r="S392" s="2" t="s">
        <v>21</v>
      </c>
      <c r="T392" s="2">
        <v>37</v>
      </c>
      <c r="U392" s="2" t="s">
        <v>86</v>
      </c>
      <c r="V392" s="2">
        <v>0</v>
      </c>
      <c r="W392" s="2" t="s">
        <v>91</v>
      </c>
      <c r="Z392" s="2">
        <v>1</v>
      </c>
      <c r="AA392" s="2">
        <v>1</v>
      </c>
      <c r="AB392" s="2">
        <f t="shared" si="150"/>
        <v>1</v>
      </c>
      <c r="AC392" s="2">
        <v>50</v>
      </c>
      <c r="AD392" s="2">
        <v>3</v>
      </c>
      <c r="AE392" s="2">
        <v>57</v>
      </c>
      <c r="AF392" s="2">
        <v>3.00324536592333</v>
      </c>
      <c r="AG392" s="2">
        <f t="shared" si="151"/>
        <v>2.840906473090111</v>
      </c>
      <c r="AH392" s="2">
        <v>9.4063933908122799</v>
      </c>
      <c r="AI392" s="2">
        <v>9.4063933908122799</v>
      </c>
      <c r="AJ392" s="2">
        <f t="shared" si="152"/>
        <v>0.6094674732516393</v>
      </c>
      <c r="AK392" s="2">
        <f t="shared" si="153"/>
        <v>4.1095911313409701</v>
      </c>
      <c r="AL392" s="2">
        <f t="shared" si="154"/>
        <v>0.4054055280106999</v>
      </c>
    </row>
    <row r="393" spans="1:38" x14ac:dyDescent="0.25">
      <c r="A393" s="2" t="s">
        <v>94</v>
      </c>
      <c r="B393" s="2">
        <v>2015</v>
      </c>
      <c r="C393" s="2" t="s">
        <v>95</v>
      </c>
      <c r="D393" s="2" t="s">
        <v>286</v>
      </c>
      <c r="E393" s="2" t="s">
        <v>9</v>
      </c>
      <c r="F393" s="2" t="s">
        <v>202</v>
      </c>
      <c r="G393" s="2" t="s">
        <v>211</v>
      </c>
      <c r="H393" s="2" t="s">
        <v>78</v>
      </c>
      <c r="I393" s="2" t="s">
        <v>40</v>
      </c>
      <c r="J393" s="2" t="s">
        <v>12</v>
      </c>
      <c r="L393" s="2" t="s">
        <v>37</v>
      </c>
      <c r="M393" s="2" t="s">
        <v>291</v>
      </c>
      <c r="N393" s="2">
        <v>10</v>
      </c>
      <c r="O393" s="2" t="s">
        <v>83</v>
      </c>
      <c r="Q393" s="2" t="s">
        <v>76</v>
      </c>
      <c r="R393" s="2" t="s">
        <v>84</v>
      </c>
      <c r="S393" s="2" t="s">
        <v>21</v>
      </c>
      <c r="T393" s="2">
        <v>37</v>
      </c>
      <c r="U393" s="2" t="s">
        <v>86</v>
      </c>
      <c r="V393" s="2">
        <v>0</v>
      </c>
      <c r="W393" s="2" t="s">
        <v>91</v>
      </c>
      <c r="Z393" s="2">
        <v>1</v>
      </c>
      <c r="AA393" s="2">
        <v>1</v>
      </c>
      <c r="AB393" s="2">
        <f t="shared" si="150"/>
        <v>1</v>
      </c>
      <c r="AC393" s="2">
        <v>50</v>
      </c>
      <c r="AD393" s="2">
        <v>3</v>
      </c>
      <c r="AE393" s="2">
        <v>57</v>
      </c>
      <c r="AF393" s="2">
        <v>6.0064944474606898</v>
      </c>
      <c r="AG393" s="2">
        <f t="shared" si="151"/>
        <v>5.8441555546274708</v>
      </c>
      <c r="AH393" s="2">
        <v>7.5799100692958001</v>
      </c>
      <c r="AI393" s="2">
        <v>7.5799100692958001</v>
      </c>
      <c r="AJ393" s="2">
        <f t="shared" si="152"/>
        <v>0.49112432847223703</v>
      </c>
      <c r="AK393" s="2">
        <f t="shared" si="153"/>
        <v>2.2831078098244904</v>
      </c>
      <c r="AL393" s="2">
        <f t="shared" si="154"/>
        <v>0.22522545371690772</v>
      </c>
    </row>
    <row r="394" spans="1:38" x14ac:dyDescent="0.25">
      <c r="A394" s="2" t="s">
        <v>94</v>
      </c>
      <c r="B394" s="2">
        <v>2015</v>
      </c>
      <c r="C394" s="2" t="s">
        <v>95</v>
      </c>
      <c r="D394" s="2" t="s">
        <v>286</v>
      </c>
      <c r="E394" s="2" t="s">
        <v>9</v>
      </c>
      <c r="F394" s="2" t="s">
        <v>202</v>
      </c>
      <c r="G394" s="2" t="s">
        <v>211</v>
      </c>
      <c r="H394" s="2" t="s">
        <v>78</v>
      </c>
      <c r="I394" s="2" t="s">
        <v>40</v>
      </c>
      <c r="J394" s="2" t="s">
        <v>12</v>
      </c>
      <c r="L394" s="2" t="s">
        <v>37</v>
      </c>
      <c r="M394" s="2" t="s">
        <v>291</v>
      </c>
      <c r="N394" s="2">
        <v>10</v>
      </c>
      <c r="O394" s="2" t="s">
        <v>83</v>
      </c>
      <c r="Q394" s="2" t="s">
        <v>76</v>
      </c>
      <c r="R394" s="2" t="s">
        <v>84</v>
      </c>
      <c r="S394" s="2" t="s">
        <v>21</v>
      </c>
      <c r="T394" s="2">
        <v>37</v>
      </c>
      <c r="U394" s="2" t="s">
        <v>86</v>
      </c>
      <c r="V394" s="2">
        <v>0</v>
      </c>
      <c r="W394" s="2" t="s">
        <v>91</v>
      </c>
      <c r="Z394" s="2">
        <v>1</v>
      </c>
      <c r="AA394" s="2">
        <v>1</v>
      </c>
      <c r="AB394" s="2">
        <f t="shared" si="150"/>
        <v>1</v>
      </c>
      <c r="AC394" s="2">
        <v>50</v>
      </c>
      <c r="AD394" s="2">
        <v>3</v>
      </c>
      <c r="AE394" s="2">
        <v>57</v>
      </c>
      <c r="AF394" s="2">
        <v>24.025974074228699</v>
      </c>
      <c r="AG394" s="2">
        <f t="shared" si="151"/>
        <v>23.86363518139548</v>
      </c>
      <c r="AH394" s="2">
        <v>5.2968022594713098</v>
      </c>
      <c r="AI394" s="2">
        <v>5.2968022594713098</v>
      </c>
      <c r="AJ394" s="2">
        <f t="shared" si="152"/>
        <v>0.34319516049017623</v>
      </c>
      <c r="AK394" s="2">
        <f t="shared" si="153"/>
        <v>0</v>
      </c>
      <c r="AL394" s="2">
        <f t="shared" si="154"/>
        <v>0</v>
      </c>
    </row>
    <row r="395" spans="1:38" x14ac:dyDescent="0.25">
      <c r="A395" s="2" t="s">
        <v>94</v>
      </c>
      <c r="B395" s="2">
        <v>2015</v>
      </c>
      <c r="C395" s="2" t="s">
        <v>95</v>
      </c>
      <c r="D395" s="2" t="s">
        <v>286</v>
      </c>
      <c r="E395" s="2" t="s">
        <v>9</v>
      </c>
      <c r="F395" s="2" t="s">
        <v>202</v>
      </c>
      <c r="G395" s="2" t="s">
        <v>211</v>
      </c>
      <c r="H395" s="2" t="s">
        <v>78</v>
      </c>
      <c r="I395" s="2" t="s">
        <v>40</v>
      </c>
      <c r="J395" s="2" t="s">
        <v>12</v>
      </c>
      <c r="L395" s="2" t="s">
        <v>37</v>
      </c>
      <c r="M395" s="2" t="s">
        <v>291</v>
      </c>
      <c r="N395" s="2">
        <v>10</v>
      </c>
      <c r="O395" s="2" t="s">
        <v>83</v>
      </c>
      <c r="Q395" s="2" t="s">
        <v>76</v>
      </c>
      <c r="R395" s="2" t="s">
        <v>84</v>
      </c>
      <c r="S395" s="2" t="s">
        <v>21</v>
      </c>
      <c r="T395" s="2">
        <v>37</v>
      </c>
      <c r="U395" s="2" t="s">
        <v>86</v>
      </c>
      <c r="V395" s="2">
        <v>0</v>
      </c>
      <c r="W395" s="2" t="s">
        <v>91</v>
      </c>
      <c r="Z395" s="2">
        <v>1</v>
      </c>
      <c r="AA395" s="2">
        <v>1</v>
      </c>
      <c r="AB395" s="2">
        <f t="shared" si="150"/>
        <v>1</v>
      </c>
      <c r="AC395" s="2">
        <v>50</v>
      </c>
      <c r="AD395" s="2">
        <v>3</v>
      </c>
      <c r="AE395" s="2">
        <v>58</v>
      </c>
      <c r="AF395" s="2">
        <v>0.133690854090283</v>
      </c>
      <c r="AG395" s="2">
        <f>AF395-$AF$395</f>
        <v>0</v>
      </c>
      <c r="AH395" s="2">
        <v>10.836655159351899</v>
      </c>
      <c r="AI395" s="2">
        <v>10.836655159351899</v>
      </c>
      <c r="AJ395" s="2">
        <f>AI395/$AI$395</f>
        <v>1</v>
      </c>
      <c r="AK395" s="2">
        <f>AI395-$AI$399</f>
        <v>7.0916342508606789</v>
      </c>
      <c r="AL395" s="2">
        <f>AK395/$AK$395</f>
        <v>1</v>
      </c>
    </row>
    <row r="396" spans="1:38" x14ac:dyDescent="0.25">
      <c r="A396" s="2" t="s">
        <v>94</v>
      </c>
      <c r="B396" s="2">
        <v>2015</v>
      </c>
      <c r="C396" s="2" t="s">
        <v>95</v>
      </c>
      <c r="D396" s="2" t="s">
        <v>286</v>
      </c>
      <c r="E396" s="2" t="s">
        <v>9</v>
      </c>
      <c r="F396" s="2" t="s">
        <v>202</v>
      </c>
      <c r="G396" s="2" t="s">
        <v>211</v>
      </c>
      <c r="H396" s="2" t="s">
        <v>78</v>
      </c>
      <c r="I396" s="2" t="s">
        <v>40</v>
      </c>
      <c r="J396" s="2" t="s">
        <v>12</v>
      </c>
      <c r="L396" s="2" t="s">
        <v>37</v>
      </c>
      <c r="M396" s="2" t="s">
        <v>291</v>
      </c>
      <c r="N396" s="2">
        <v>10</v>
      </c>
      <c r="O396" s="2" t="s">
        <v>83</v>
      </c>
      <c r="Q396" s="2" t="s">
        <v>76</v>
      </c>
      <c r="R396" s="2" t="s">
        <v>84</v>
      </c>
      <c r="S396" s="2" t="s">
        <v>21</v>
      </c>
      <c r="T396" s="2">
        <v>37</v>
      </c>
      <c r="U396" s="2" t="s">
        <v>86</v>
      </c>
      <c r="V396" s="2">
        <v>0</v>
      </c>
      <c r="W396" s="2" t="s">
        <v>91</v>
      </c>
      <c r="Z396" s="2">
        <v>1</v>
      </c>
      <c r="AA396" s="2">
        <v>1</v>
      </c>
      <c r="AB396" s="2">
        <f t="shared" si="150"/>
        <v>1</v>
      </c>
      <c r="AC396" s="2">
        <v>50</v>
      </c>
      <c r="AD396" s="2">
        <v>3</v>
      </c>
      <c r="AE396" s="2">
        <v>58</v>
      </c>
      <c r="AF396" s="2">
        <v>1.00267375588345</v>
      </c>
      <c r="AG396" s="2">
        <f t="shared" ref="AG396:AG399" si="155">AF396-$AF$395</f>
        <v>0.86898290179316695</v>
      </c>
      <c r="AH396" s="2">
        <v>9.9601599728916295</v>
      </c>
      <c r="AI396" s="2">
        <v>9.9601599728916295</v>
      </c>
      <c r="AJ396" s="2">
        <f t="shared" ref="AJ396:AJ399" si="156">AI396/$AI$395</f>
        <v>0.91911755301137688</v>
      </c>
      <c r="AK396" s="2">
        <f t="shared" ref="AK396:AK399" si="157">AI396-$AI$399</f>
        <v>6.2151390644004092</v>
      </c>
      <c r="AL396" s="2">
        <f t="shared" ref="AL396:AL399" si="158">AK396/$AK$395</f>
        <v>0.87640434412506629</v>
      </c>
    </row>
    <row r="397" spans="1:38" x14ac:dyDescent="0.25">
      <c r="A397" s="2" t="s">
        <v>94</v>
      </c>
      <c r="B397" s="2">
        <v>2015</v>
      </c>
      <c r="C397" s="2" t="s">
        <v>95</v>
      </c>
      <c r="D397" s="2" t="s">
        <v>286</v>
      </c>
      <c r="E397" s="2" t="s">
        <v>9</v>
      </c>
      <c r="F397" s="2" t="s">
        <v>202</v>
      </c>
      <c r="G397" s="2" t="s">
        <v>211</v>
      </c>
      <c r="H397" s="2" t="s">
        <v>78</v>
      </c>
      <c r="I397" s="2" t="s">
        <v>40</v>
      </c>
      <c r="J397" s="2" t="s">
        <v>12</v>
      </c>
      <c r="L397" s="2" t="s">
        <v>37</v>
      </c>
      <c r="M397" s="2" t="s">
        <v>291</v>
      </c>
      <c r="N397" s="2">
        <v>10</v>
      </c>
      <c r="O397" s="2" t="s">
        <v>83</v>
      </c>
      <c r="Q397" s="2" t="s">
        <v>76</v>
      </c>
      <c r="R397" s="2" t="s">
        <v>84</v>
      </c>
      <c r="S397" s="2" t="s">
        <v>21</v>
      </c>
      <c r="T397" s="2">
        <v>37</v>
      </c>
      <c r="U397" s="2" t="s">
        <v>86</v>
      </c>
      <c r="V397" s="2">
        <v>0</v>
      </c>
      <c r="W397" s="2" t="s">
        <v>91</v>
      </c>
      <c r="Z397" s="2">
        <v>1</v>
      </c>
      <c r="AA397" s="2">
        <v>1</v>
      </c>
      <c r="AB397" s="2">
        <f t="shared" si="150"/>
        <v>1</v>
      </c>
      <c r="AC397" s="2">
        <v>50</v>
      </c>
      <c r="AD397" s="2">
        <v>3</v>
      </c>
      <c r="AE397" s="2">
        <v>58</v>
      </c>
      <c r="AF397" s="2">
        <v>3.0080212676503599</v>
      </c>
      <c r="AG397" s="2">
        <f t="shared" si="155"/>
        <v>2.8743304135600769</v>
      </c>
      <c r="AH397" s="2">
        <v>6.4541828745696597</v>
      </c>
      <c r="AI397" s="2">
        <v>6.4541828745696597</v>
      </c>
      <c r="AJ397" s="2">
        <f t="shared" si="156"/>
        <v>0.59558810164774689</v>
      </c>
      <c r="AK397" s="2">
        <f t="shared" si="157"/>
        <v>2.7091619660784398</v>
      </c>
      <c r="AL397" s="2">
        <f t="shared" si="158"/>
        <v>0.38202223496645238</v>
      </c>
    </row>
    <row r="398" spans="1:38" x14ac:dyDescent="0.25">
      <c r="A398" s="2" t="s">
        <v>94</v>
      </c>
      <c r="B398" s="2">
        <v>2015</v>
      </c>
      <c r="C398" s="2" t="s">
        <v>95</v>
      </c>
      <c r="D398" s="2" t="s">
        <v>286</v>
      </c>
      <c r="E398" s="2" t="s">
        <v>9</v>
      </c>
      <c r="F398" s="2" t="s">
        <v>202</v>
      </c>
      <c r="G398" s="2" t="s">
        <v>211</v>
      </c>
      <c r="H398" s="2" t="s">
        <v>78</v>
      </c>
      <c r="I398" s="2" t="s">
        <v>40</v>
      </c>
      <c r="J398" s="2" t="s">
        <v>12</v>
      </c>
      <c r="L398" s="2" t="s">
        <v>37</v>
      </c>
      <c r="M398" s="2" t="s">
        <v>291</v>
      </c>
      <c r="N398" s="2">
        <v>10</v>
      </c>
      <c r="O398" s="2" t="s">
        <v>83</v>
      </c>
      <c r="Q398" s="2" t="s">
        <v>76</v>
      </c>
      <c r="R398" s="2" t="s">
        <v>84</v>
      </c>
      <c r="S398" s="2" t="s">
        <v>21</v>
      </c>
      <c r="T398" s="2">
        <v>37</v>
      </c>
      <c r="U398" s="2" t="s">
        <v>86</v>
      </c>
      <c r="V398" s="2">
        <v>0</v>
      </c>
      <c r="W398" s="2" t="s">
        <v>91</v>
      </c>
      <c r="Z398" s="2">
        <v>1</v>
      </c>
      <c r="AA398" s="2">
        <v>1</v>
      </c>
      <c r="AB398" s="2">
        <f t="shared" si="150"/>
        <v>1</v>
      </c>
      <c r="AC398" s="2">
        <v>50</v>
      </c>
      <c r="AD398" s="2">
        <v>3</v>
      </c>
      <c r="AE398" s="2">
        <v>58</v>
      </c>
      <c r="AF398" s="2">
        <v>6.0160425353007296</v>
      </c>
      <c r="AG398" s="2">
        <f t="shared" si="155"/>
        <v>5.882351681210447</v>
      </c>
      <c r="AH398" s="2">
        <v>6.0557789559669599</v>
      </c>
      <c r="AI398" s="2">
        <v>6.0557789559669599</v>
      </c>
      <c r="AJ398" s="2">
        <f t="shared" si="156"/>
        <v>0.55882362840907585</v>
      </c>
      <c r="AK398" s="2">
        <f t="shared" si="157"/>
        <v>2.3107580474757401</v>
      </c>
      <c r="AL398" s="2">
        <f t="shared" si="158"/>
        <v>0.32584281221148625</v>
      </c>
    </row>
    <row r="399" spans="1:38" x14ac:dyDescent="0.25">
      <c r="A399" s="2" t="s">
        <v>94</v>
      </c>
      <c r="B399" s="2">
        <v>2015</v>
      </c>
      <c r="C399" s="2" t="s">
        <v>95</v>
      </c>
      <c r="D399" s="2" t="s">
        <v>286</v>
      </c>
      <c r="E399" s="2" t="s">
        <v>9</v>
      </c>
      <c r="F399" s="2" t="s">
        <v>202</v>
      </c>
      <c r="G399" s="2" t="s">
        <v>211</v>
      </c>
      <c r="H399" s="2" t="s">
        <v>78</v>
      </c>
      <c r="I399" s="2" t="s">
        <v>40</v>
      </c>
      <c r="J399" s="2" t="s">
        <v>12</v>
      </c>
      <c r="L399" s="2" t="s">
        <v>37</v>
      </c>
      <c r="M399" s="2" t="s">
        <v>291</v>
      </c>
      <c r="N399" s="2">
        <v>10</v>
      </c>
      <c r="O399" s="2" t="s">
        <v>83</v>
      </c>
      <c r="Q399" s="2" t="s">
        <v>76</v>
      </c>
      <c r="R399" s="2" t="s">
        <v>84</v>
      </c>
      <c r="S399" s="2" t="s">
        <v>21</v>
      </c>
      <c r="T399" s="2">
        <v>37</v>
      </c>
      <c r="U399" s="2" t="s">
        <v>86</v>
      </c>
      <c r="V399" s="2">
        <v>0</v>
      </c>
      <c r="W399" s="2" t="s">
        <v>91</v>
      </c>
      <c r="Z399" s="2">
        <v>1</v>
      </c>
      <c r="AA399" s="2">
        <v>1</v>
      </c>
      <c r="AB399" s="2">
        <f t="shared" si="150"/>
        <v>1</v>
      </c>
      <c r="AC399" s="2">
        <v>50</v>
      </c>
      <c r="AD399" s="2">
        <v>3</v>
      </c>
      <c r="AE399" s="2">
        <v>58</v>
      </c>
      <c r="AF399" s="2">
        <v>24.064173201120401</v>
      </c>
      <c r="AG399" s="2">
        <f t="shared" si="155"/>
        <v>23.930482347030118</v>
      </c>
      <c r="AH399" s="2">
        <v>3.7450209084912198</v>
      </c>
      <c r="AI399" s="2">
        <v>3.7450209084912198</v>
      </c>
      <c r="AJ399" s="2">
        <f t="shared" si="156"/>
        <v>0.34558826994317643</v>
      </c>
      <c r="AK399" s="2">
        <f t="shared" si="157"/>
        <v>0</v>
      </c>
      <c r="AL399" s="2">
        <f t="shared" si="158"/>
        <v>0</v>
      </c>
    </row>
    <row r="400" spans="1:38" x14ac:dyDescent="0.25">
      <c r="A400" s="2" t="s">
        <v>94</v>
      </c>
      <c r="B400" s="2">
        <v>2015</v>
      </c>
      <c r="C400" s="2" t="s">
        <v>95</v>
      </c>
      <c r="D400" s="2" t="s">
        <v>286</v>
      </c>
      <c r="E400" s="2" t="s">
        <v>9</v>
      </c>
      <c r="F400" s="2" t="s">
        <v>202</v>
      </c>
      <c r="G400" s="2" t="s">
        <v>211</v>
      </c>
      <c r="H400" s="2" t="s">
        <v>78</v>
      </c>
      <c r="I400" s="2" t="s">
        <v>40</v>
      </c>
      <c r="J400" s="2" t="s">
        <v>12</v>
      </c>
      <c r="L400" s="2" t="s">
        <v>37</v>
      </c>
      <c r="M400" s="2" t="s">
        <v>291</v>
      </c>
      <c r="N400" s="2">
        <v>10</v>
      </c>
      <c r="O400" s="2" t="s">
        <v>83</v>
      </c>
      <c r="Q400" s="2" t="s">
        <v>76</v>
      </c>
      <c r="R400" s="2" t="s">
        <v>82</v>
      </c>
      <c r="S400" s="2" t="s">
        <v>21</v>
      </c>
      <c r="T400" s="2">
        <v>37</v>
      </c>
      <c r="U400" s="2" t="s">
        <v>86</v>
      </c>
      <c r="V400" s="2">
        <v>0</v>
      </c>
      <c r="W400" s="2" t="s">
        <v>91</v>
      </c>
      <c r="Z400" s="2">
        <v>1</v>
      </c>
      <c r="AA400" s="2">
        <v>1</v>
      </c>
      <c r="AB400" s="2">
        <f t="shared" si="150"/>
        <v>1</v>
      </c>
      <c r="AC400" s="2">
        <v>50</v>
      </c>
      <c r="AD400" s="2">
        <v>3</v>
      </c>
      <c r="AE400" s="2">
        <v>59</v>
      </c>
      <c r="AF400" s="2">
        <v>8.8966623648822796E-2</v>
      </c>
      <c r="AH400" s="2">
        <v>17.021277243327901</v>
      </c>
      <c r="AI400" s="2">
        <f>AH400-2.26</f>
        <v>14.761277243327902</v>
      </c>
      <c r="AK400" s="2">
        <f>AI400-$AI$404</f>
        <v>12.367020272841732</v>
      </c>
    </row>
    <row r="401" spans="1:38" x14ac:dyDescent="0.25">
      <c r="A401" s="2" t="s">
        <v>94</v>
      </c>
      <c r="B401" s="2">
        <v>2015</v>
      </c>
      <c r="C401" s="2" t="s">
        <v>95</v>
      </c>
      <c r="D401" s="2" t="s">
        <v>286</v>
      </c>
      <c r="E401" s="2" t="s">
        <v>9</v>
      </c>
      <c r="F401" s="2" t="s">
        <v>202</v>
      </c>
      <c r="G401" s="2" t="s">
        <v>211</v>
      </c>
      <c r="H401" s="2" t="s">
        <v>78</v>
      </c>
      <c r="I401" s="2" t="s">
        <v>40</v>
      </c>
      <c r="J401" s="2" t="s">
        <v>12</v>
      </c>
      <c r="L401" s="2" t="s">
        <v>37</v>
      </c>
      <c r="M401" s="2" t="s">
        <v>291</v>
      </c>
      <c r="N401" s="2">
        <v>10</v>
      </c>
      <c r="O401" s="2" t="s">
        <v>83</v>
      </c>
      <c r="Q401" s="2" t="s">
        <v>76</v>
      </c>
      <c r="R401" s="2" t="s">
        <v>82</v>
      </c>
      <c r="S401" s="2" t="s">
        <v>21</v>
      </c>
      <c r="T401" s="2">
        <v>37</v>
      </c>
      <c r="U401" s="2" t="s">
        <v>86</v>
      </c>
      <c r="V401" s="2">
        <v>0</v>
      </c>
      <c r="W401" s="2" t="s">
        <v>91</v>
      </c>
      <c r="Z401" s="2">
        <v>1</v>
      </c>
      <c r="AA401" s="2">
        <v>1</v>
      </c>
      <c r="AB401" s="2">
        <f t="shared" si="150"/>
        <v>1</v>
      </c>
      <c r="AC401" s="2">
        <v>50</v>
      </c>
      <c r="AD401" s="2">
        <v>3</v>
      </c>
      <c r="AE401" s="2">
        <v>59</v>
      </c>
      <c r="AF401" s="2">
        <v>0.889678454381157</v>
      </c>
      <c r="AG401" s="2">
        <f>AF401-$AF$401</f>
        <v>0</v>
      </c>
      <c r="AH401" s="2">
        <v>18.882978205337601</v>
      </c>
      <c r="AI401" s="2">
        <f t="shared" ref="AI401:AI404" si="159">AH401-2.26</f>
        <v>16.622978205337603</v>
      </c>
      <c r="AJ401" s="2">
        <f>AI401/$AI$401</f>
        <v>1</v>
      </c>
      <c r="AK401" s="2">
        <f t="shared" ref="AK401:AK404" si="160">AI401-$AI$404</f>
        <v>14.228721234851433</v>
      </c>
      <c r="AL401" s="2">
        <f>AK401/$AK$401</f>
        <v>1</v>
      </c>
    </row>
    <row r="402" spans="1:38" x14ac:dyDescent="0.25">
      <c r="A402" s="2" t="s">
        <v>94</v>
      </c>
      <c r="B402" s="2">
        <v>2015</v>
      </c>
      <c r="C402" s="2" t="s">
        <v>95</v>
      </c>
      <c r="D402" s="2" t="s">
        <v>286</v>
      </c>
      <c r="E402" s="2" t="s">
        <v>9</v>
      </c>
      <c r="F402" s="2" t="s">
        <v>202</v>
      </c>
      <c r="G402" s="2" t="s">
        <v>211</v>
      </c>
      <c r="H402" s="2" t="s">
        <v>78</v>
      </c>
      <c r="I402" s="2" t="s">
        <v>40</v>
      </c>
      <c r="J402" s="2" t="s">
        <v>12</v>
      </c>
      <c r="L402" s="2" t="s">
        <v>37</v>
      </c>
      <c r="M402" s="2" t="s">
        <v>291</v>
      </c>
      <c r="N402" s="2">
        <v>10</v>
      </c>
      <c r="O402" s="2" t="s">
        <v>83</v>
      </c>
      <c r="Q402" s="2" t="s">
        <v>76</v>
      </c>
      <c r="R402" s="2" t="s">
        <v>82</v>
      </c>
      <c r="S402" s="2" t="s">
        <v>21</v>
      </c>
      <c r="T402" s="2">
        <v>37</v>
      </c>
      <c r="U402" s="2" t="s">
        <v>86</v>
      </c>
      <c r="V402" s="2">
        <v>0</v>
      </c>
      <c r="W402" s="2" t="s">
        <v>91</v>
      </c>
      <c r="Z402" s="2">
        <v>1</v>
      </c>
      <c r="AA402" s="2">
        <v>1</v>
      </c>
      <c r="AB402" s="2">
        <f t="shared" si="150"/>
        <v>1</v>
      </c>
      <c r="AC402" s="2">
        <v>50</v>
      </c>
      <c r="AD402" s="2">
        <v>3</v>
      </c>
      <c r="AE402" s="2">
        <v>59</v>
      </c>
      <c r="AF402" s="2">
        <v>3.0249100030007101</v>
      </c>
      <c r="AG402" s="2">
        <f t="shared" ref="AG402:AG404" si="161">AF402-$AF$401</f>
        <v>2.135231548619553</v>
      </c>
      <c r="AH402" s="2">
        <v>10.3723395836737</v>
      </c>
      <c r="AI402" s="2">
        <f t="shared" si="159"/>
        <v>8.1123395836737</v>
      </c>
      <c r="AJ402" s="2">
        <f t="shared" ref="AJ402:AJ404" si="162">AI402/$AI$401</f>
        <v>0.48801962461027865</v>
      </c>
      <c r="AK402" s="2">
        <f t="shared" si="160"/>
        <v>5.71808261318753</v>
      </c>
      <c r="AL402" s="2">
        <f t="shared" ref="AL402:AL404" si="163">AK402/$AK$401</f>
        <v>0.40186904492736975</v>
      </c>
    </row>
    <row r="403" spans="1:38" x14ac:dyDescent="0.25">
      <c r="A403" s="2" t="s">
        <v>94</v>
      </c>
      <c r="B403" s="2">
        <v>2015</v>
      </c>
      <c r="C403" s="2" t="s">
        <v>95</v>
      </c>
      <c r="D403" s="2" t="s">
        <v>286</v>
      </c>
      <c r="E403" s="2" t="s">
        <v>9</v>
      </c>
      <c r="F403" s="2" t="s">
        <v>202</v>
      </c>
      <c r="G403" s="2" t="s">
        <v>211</v>
      </c>
      <c r="H403" s="2" t="s">
        <v>78</v>
      </c>
      <c r="I403" s="2" t="s">
        <v>40</v>
      </c>
      <c r="J403" s="2" t="s">
        <v>12</v>
      </c>
      <c r="L403" s="2" t="s">
        <v>37</v>
      </c>
      <c r="M403" s="2" t="s">
        <v>291</v>
      </c>
      <c r="N403" s="2">
        <v>10</v>
      </c>
      <c r="O403" s="2" t="s">
        <v>83</v>
      </c>
      <c r="Q403" s="2" t="s">
        <v>76</v>
      </c>
      <c r="R403" s="2" t="s">
        <v>82</v>
      </c>
      <c r="S403" s="2" t="s">
        <v>21</v>
      </c>
      <c r="T403" s="2">
        <v>37</v>
      </c>
      <c r="U403" s="2" t="s">
        <v>86</v>
      </c>
      <c r="V403" s="2">
        <v>0</v>
      </c>
      <c r="W403" s="2" t="s">
        <v>91</v>
      </c>
      <c r="Z403" s="2">
        <v>1</v>
      </c>
      <c r="AA403" s="2">
        <v>1</v>
      </c>
      <c r="AB403" s="2">
        <f t="shared" si="150"/>
        <v>1</v>
      </c>
      <c r="AC403" s="2">
        <v>50</v>
      </c>
      <c r="AD403" s="2">
        <v>3</v>
      </c>
      <c r="AE403" s="2">
        <v>59</v>
      </c>
      <c r="AF403" s="2">
        <v>6.04982000600143</v>
      </c>
      <c r="AG403" s="2">
        <f t="shared" si="161"/>
        <v>5.1601415516202733</v>
      </c>
      <c r="AH403" s="2">
        <v>7.5797866188384804</v>
      </c>
      <c r="AI403" s="2">
        <f t="shared" si="159"/>
        <v>5.3197866188384806</v>
      </c>
      <c r="AJ403" s="2">
        <f t="shared" si="162"/>
        <v>0.32002608396191656</v>
      </c>
      <c r="AK403" s="2">
        <f t="shared" si="160"/>
        <v>2.9255296483523106</v>
      </c>
      <c r="AL403" s="2">
        <f t="shared" si="163"/>
        <v>0.20560734869037983</v>
      </c>
    </row>
    <row r="404" spans="1:38" x14ac:dyDescent="0.25">
      <c r="A404" s="2" t="s">
        <v>94</v>
      </c>
      <c r="B404" s="2">
        <v>2015</v>
      </c>
      <c r="C404" s="2" t="s">
        <v>95</v>
      </c>
      <c r="D404" s="2" t="s">
        <v>286</v>
      </c>
      <c r="E404" s="2" t="s">
        <v>9</v>
      </c>
      <c r="F404" s="2" t="s">
        <v>202</v>
      </c>
      <c r="G404" s="2" t="s">
        <v>211</v>
      </c>
      <c r="H404" s="2" t="s">
        <v>78</v>
      </c>
      <c r="I404" s="2" t="s">
        <v>40</v>
      </c>
      <c r="J404" s="2" t="s">
        <v>12</v>
      </c>
      <c r="L404" s="2" t="s">
        <v>37</v>
      </c>
      <c r="M404" s="2" t="s">
        <v>291</v>
      </c>
      <c r="N404" s="2">
        <v>10</v>
      </c>
      <c r="O404" s="2" t="s">
        <v>83</v>
      </c>
      <c r="Q404" s="2" t="s">
        <v>76</v>
      </c>
      <c r="R404" s="2" t="s">
        <v>82</v>
      </c>
      <c r="S404" s="2" t="s">
        <v>21</v>
      </c>
      <c r="T404" s="2">
        <v>37</v>
      </c>
      <c r="U404" s="2" t="s">
        <v>86</v>
      </c>
      <c r="V404" s="2">
        <v>0</v>
      </c>
      <c r="W404" s="2" t="s">
        <v>91</v>
      </c>
      <c r="Z404" s="2">
        <v>1</v>
      </c>
      <c r="AA404" s="2">
        <v>1</v>
      </c>
      <c r="AB404" s="2">
        <f t="shared" si="150"/>
        <v>1</v>
      </c>
      <c r="AC404" s="2">
        <v>50</v>
      </c>
      <c r="AD404" s="2">
        <v>3</v>
      </c>
      <c r="AE404" s="2">
        <v>59</v>
      </c>
      <c r="AF404" s="2">
        <v>24.110321545618799</v>
      </c>
      <c r="AG404" s="2">
        <f t="shared" si="161"/>
        <v>23.22064309123764</v>
      </c>
      <c r="AH404" s="2">
        <v>4.6542569704861698</v>
      </c>
      <c r="AI404" s="2">
        <f t="shared" si="159"/>
        <v>2.39425697048617</v>
      </c>
      <c r="AJ404" s="2">
        <f t="shared" si="162"/>
        <v>0.14403297296734585</v>
      </c>
      <c r="AK404" s="2">
        <f t="shared" si="160"/>
        <v>0</v>
      </c>
      <c r="AL404" s="2">
        <f t="shared" si="163"/>
        <v>0</v>
      </c>
    </row>
    <row r="405" spans="1:38" x14ac:dyDescent="0.25">
      <c r="A405" s="2" t="s">
        <v>94</v>
      </c>
      <c r="B405" s="2">
        <v>2015</v>
      </c>
      <c r="C405" s="2" t="s">
        <v>95</v>
      </c>
      <c r="D405" s="2" t="s">
        <v>286</v>
      </c>
      <c r="E405" s="2" t="s">
        <v>9</v>
      </c>
      <c r="F405" s="2" t="s">
        <v>202</v>
      </c>
      <c r="G405" s="2" t="s">
        <v>211</v>
      </c>
      <c r="H405" s="2" t="s">
        <v>78</v>
      </c>
      <c r="I405" s="2" t="s">
        <v>40</v>
      </c>
      <c r="J405" s="2" t="s">
        <v>316</v>
      </c>
      <c r="K405" s="2" t="s">
        <v>135</v>
      </c>
      <c r="L405" s="2" t="s">
        <v>37</v>
      </c>
      <c r="M405" s="2" t="s">
        <v>291</v>
      </c>
      <c r="N405" s="2">
        <v>10</v>
      </c>
      <c r="O405" s="2" t="s">
        <v>83</v>
      </c>
      <c r="Q405" s="2" t="s">
        <v>76</v>
      </c>
      <c r="R405" s="2" t="s">
        <v>82</v>
      </c>
      <c r="S405" s="2" t="s">
        <v>21</v>
      </c>
      <c r="T405" s="2">
        <v>37</v>
      </c>
      <c r="U405" s="2" t="s">
        <v>86</v>
      </c>
      <c r="V405" s="2">
        <v>0</v>
      </c>
      <c r="W405" s="2" t="s">
        <v>91</v>
      </c>
      <c r="Z405" s="2">
        <v>1</v>
      </c>
      <c r="AA405" s="2">
        <v>1</v>
      </c>
      <c r="AB405" s="2">
        <f t="shared" si="150"/>
        <v>1</v>
      </c>
      <c r="AC405" s="2">
        <v>50</v>
      </c>
      <c r="AD405" s="2">
        <v>3</v>
      </c>
      <c r="AE405" s="2">
        <v>60</v>
      </c>
      <c r="AF405" s="2">
        <v>8.8966623648822796E-2</v>
      </c>
      <c r="AH405" s="2">
        <v>18.085105929670402</v>
      </c>
      <c r="AI405" s="2">
        <f>AH405-2.26</f>
        <v>15.825105929670402</v>
      </c>
      <c r="AK405" s="2">
        <f>AI405-$AI$409</f>
        <v>5.718085656828702</v>
      </c>
    </row>
    <row r="406" spans="1:38" x14ac:dyDescent="0.25">
      <c r="A406" s="2" t="s">
        <v>94</v>
      </c>
      <c r="B406" s="2">
        <v>2015</v>
      </c>
      <c r="C406" s="2" t="s">
        <v>95</v>
      </c>
      <c r="D406" s="2" t="s">
        <v>286</v>
      </c>
      <c r="E406" s="2" t="s">
        <v>9</v>
      </c>
      <c r="F406" s="2" t="s">
        <v>202</v>
      </c>
      <c r="G406" s="2" t="s">
        <v>211</v>
      </c>
      <c r="H406" s="2" t="s">
        <v>78</v>
      </c>
      <c r="I406" s="2" t="s">
        <v>40</v>
      </c>
      <c r="J406" s="2" t="s">
        <v>316</v>
      </c>
      <c r="K406" s="2" t="s">
        <v>135</v>
      </c>
      <c r="L406" s="2" t="s">
        <v>37</v>
      </c>
      <c r="M406" s="2" t="s">
        <v>291</v>
      </c>
      <c r="N406" s="2">
        <v>10</v>
      </c>
      <c r="O406" s="2" t="s">
        <v>83</v>
      </c>
      <c r="Q406" s="2" t="s">
        <v>76</v>
      </c>
      <c r="R406" s="2" t="s">
        <v>82</v>
      </c>
      <c r="S406" s="2" t="s">
        <v>21</v>
      </c>
      <c r="T406" s="2">
        <v>37</v>
      </c>
      <c r="U406" s="2" t="s">
        <v>86</v>
      </c>
      <c r="V406" s="2">
        <v>0</v>
      </c>
      <c r="W406" s="2" t="s">
        <v>91</v>
      </c>
      <c r="Z406" s="2">
        <v>1</v>
      </c>
      <c r="AA406" s="2">
        <v>1</v>
      </c>
      <c r="AB406" s="2">
        <f t="shared" si="150"/>
        <v>1</v>
      </c>
      <c r="AC406" s="2">
        <v>50</v>
      </c>
      <c r="AD406" s="2">
        <v>3</v>
      </c>
      <c r="AE406" s="2">
        <v>60</v>
      </c>
      <c r="AF406" s="2">
        <v>1.0676157743097701</v>
      </c>
      <c r="AG406" s="2">
        <f>AF406-$AF$406</f>
        <v>0</v>
      </c>
      <c r="AH406" s="2">
        <v>19.414894070329499</v>
      </c>
      <c r="AI406" s="2">
        <f t="shared" ref="AI406:AI409" si="164">AH406-2.26</f>
        <v>17.154894070329497</v>
      </c>
      <c r="AJ406" s="2">
        <f>AI406/$AI$406</f>
        <v>1</v>
      </c>
      <c r="AK406" s="2">
        <f t="shared" ref="AK406:AK409" si="165">AI406-$AI$409</f>
        <v>7.0478737974877976</v>
      </c>
      <c r="AL406" s="2">
        <f>AK406/$AK$406</f>
        <v>1</v>
      </c>
    </row>
    <row r="407" spans="1:38" x14ac:dyDescent="0.25">
      <c r="A407" s="2" t="s">
        <v>94</v>
      </c>
      <c r="B407" s="2">
        <v>2015</v>
      </c>
      <c r="C407" s="2" t="s">
        <v>95</v>
      </c>
      <c r="D407" s="2" t="s">
        <v>286</v>
      </c>
      <c r="E407" s="2" t="s">
        <v>9</v>
      </c>
      <c r="F407" s="2" t="s">
        <v>202</v>
      </c>
      <c r="G407" s="2" t="s">
        <v>211</v>
      </c>
      <c r="H407" s="2" t="s">
        <v>78</v>
      </c>
      <c r="I407" s="2" t="s">
        <v>40</v>
      </c>
      <c r="J407" s="2" t="s">
        <v>316</v>
      </c>
      <c r="K407" s="2" t="s">
        <v>135</v>
      </c>
      <c r="L407" s="2" t="s">
        <v>37</v>
      </c>
      <c r="M407" s="2" t="s">
        <v>291</v>
      </c>
      <c r="N407" s="2">
        <v>10</v>
      </c>
      <c r="O407" s="2" t="s">
        <v>83</v>
      </c>
      <c r="Q407" s="2" t="s">
        <v>76</v>
      </c>
      <c r="R407" s="2" t="s">
        <v>82</v>
      </c>
      <c r="S407" s="2" t="s">
        <v>21</v>
      </c>
      <c r="T407" s="2">
        <v>37</v>
      </c>
      <c r="U407" s="2" t="s">
        <v>86</v>
      </c>
      <c r="V407" s="2">
        <v>0</v>
      </c>
      <c r="W407" s="2" t="s">
        <v>91</v>
      </c>
      <c r="Z407" s="2">
        <v>1</v>
      </c>
      <c r="AA407" s="2">
        <v>1</v>
      </c>
      <c r="AB407" s="2">
        <f t="shared" si="150"/>
        <v>1</v>
      </c>
      <c r="AC407" s="2">
        <v>50</v>
      </c>
      <c r="AD407" s="2">
        <v>3</v>
      </c>
      <c r="AE407" s="2">
        <v>60</v>
      </c>
      <c r="AF407" s="2">
        <v>2.9359433793518899</v>
      </c>
      <c r="AG407" s="2">
        <f t="shared" ref="AG407:AG409" si="166">AF407-$AF$406</f>
        <v>1.8683276050421198</v>
      </c>
      <c r="AH407" s="2">
        <v>18.6170217946623</v>
      </c>
      <c r="AI407" s="2">
        <f t="shared" si="164"/>
        <v>16.357021794662302</v>
      </c>
      <c r="AJ407" s="2">
        <f t="shared" ref="AJ407:AJ409" si="167">AI407/$AI$406</f>
        <v>0.95349010769776965</v>
      </c>
      <c r="AK407" s="2">
        <f t="shared" si="165"/>
        <v>6.250001521820602</v>
      </c>
      <c r="AL407" s="2">
        <f t="shared" ref="AL407:AL409" si="168">AK407/$AK$406</f>
        <v>0.88679248542282418</v>
      </c>
    </row>
    <row r="408" spans="1:38" x14ac:dyDescent="0.25">
      <c r="A408" s="2" t="s">
        <v>94</v>
      </c>
      <c r="B408" s="2">
        <v>2015</v>
      </c>
      <c r="C408" s="2" t="s">
        <v>95</v>
      </c>
      <c r="D408" s="2" t="s">
        <v>286</v>
      </c>
      <c r="E408" s="2" t="s">
        <v>9</v>
      </c>
      <c r="F408" s="2" t="s">
        <v>202</v>
      </c>
      <c r="G408" s="2" t="s">
        <v>211</v>
      </c>
      <c r="H408" s="2" t="s">
        <v>78</v>
      </c>
      <c r="I408" s="2" t="s">
        <v>40</v>
      </c>
      <c r="J408" s="2" t="s">
        <v>316</v>
      </c>
      <c r="K408" s="2" t="s">
        <v>135</v>
      </c>
      <c r="L408" s="2" t="s">
        <v>37</v>
      </c>
      <c r="M408" s="2" t="s">
        <v>291</v>
      </c>
      <c r="N408" s="2">
        <v>10</v>
      </c>
      <c r="O408" s="2" t="s">
        <v>83</v>
      </c>
      <c r="Q408" s="2" t="s">
        <v>76</v>
      </c>
      <c r="R408" s="2" t="s">
        <v>82</v>
      </c>
      <c r="S408" s="2" t="s">
        <v>21</v>
      </c>
      <c r="T408" s="2">
        <v>37</v>
      </c>
      <c r="U408" s="2" t="s">
        <v>86</v>
      </c>
      <c r="V408" s="2">
        <v>0</v>
      </c>
      <c r="W408" s="2" t="s">
        <v>91</v>
      </c>
      <c r="Z408" s="2">
        <v>1</v>
      </c>
      <c r="AA408" s="2">
        <v>1</v>
      </c>
      <c r="AB408" s="2">
        <f t="shared" si="150"/>
        <v>1</v>
      </c>
      <c r="AC408" s="2">
        <v>50</v>
      </c>
      <c r="AD408" s="2">
        <v>3</v>
      </c>
      <c r="AE408" s="2">
        <v>60</v>
      </c>
      <c r="AF408" s="2">
        <v>6.04982000600143</v>
      </c>
      <c r="AG408" s="2">
        <f t="shared" si="166"/>
        <v>4.9822042316916599</v>
      </c>
      <c r="AH408" s="2">
        <v>17.6861697918368</v>
      </c>
      <c r="AI408" s="2">
        <f t="shared" si="164"/>
        <v>15.4261697918368</v>
      </c>
      <c r="AJ408" s="2">
        <f t="shared" si="167"/>
        <v>0.8992285075381119</v>
      </c>
      <c r="AK408" s="2">
        <f t="shared" si="165"/>
        <v>5.3191495189951006</v>
      </c>
      <c r="AL408" s="2">
        <f t="shared" si="168"/>
        <v>0.75471690779864731</v>
      </c>
    </row>
    <row r="409" spans="1:38" x14ac:dyDescent="0.25">
      <c r="A409" s="2" t="s">
        <v>94</v>
      </c>
      <c r="B409" s="2">
        <v>2015</v>
      </c>
      <c r="C409" s="2" t="s">
        <v>95</v>
      </c>
      <c r="D409" s="2" t="s">
        <v>286</v>
      </c>
      <c r="E409" s="2" t="s">
        <v>9</v>
      </c>
      <c r="F409" s="2" t="s">
        <v>202</v>
      </c>
      <c r="G409" s="2" t="s">
        <v>211</v>
      </c>
      <c r="H409" s="2" t="s">
        <v>78</v>
      </c>
      <c r="I409" s="2" t="s">
        <v>40</v>
      </c>
      <c r="J409" s="2" t="s">
        <v>316</v>
      </c>
      <c r="K409" s="2" t="s">
        <v>135</v>
      </c>
      <c r="L409" s="2" t="s">
        <v>37</v>
      </c>
      <c r="M409" s="2" t="s">
        <v>291</v>
      </c>
      <c r="N409" s="2">
        <v>10</v>
      </c>
      <c r="O409" s="2" t="s">
        <v>83</v>
      </c>
      <c r="Q409" s="2" t="s">
        <v>76</v>
      </c>
      <c r="R409" s="2" t="s">
        <v>82</v>
      </c>
      <c r="S409" s="2" t="s">
        <v>21</v>
      </c>
      <c r="T409" s="2">
        <v>37</v>
      </c>
      <c r="U409" s="2" t="s">
        <v>86</v>
      </c>
      <c r="V409" s="2">
        <v>0</v>
      </c>
      <c r="W409" s="2" t="s">
        <v>91</v>
      </c>
      <c r="Z409" s="2">
        <v>1</v>
      </c>
      <c r="AA409" s="2">
        <v>1</v>
      </c>
      <c r="AB409" s="2">
        <f t="shared" si="150"/>
        <v>1</v>
      </c>
      <c r="AC409" s="2">
        <v>50</v>
      </c>
      <c r="AD409" s="2">
        <v>3</v>
      </c>
      <c r="AE409" s="2">
        <v>60</v>
      </c>
      <c r="AF409" s="2">
        <v>24.021354921970001</v>
      </c>
      <c r="AG409" s="2">
        <f t="shared" si="166"/>
        <v>22.953739147660229</v>
      </c>
      <c r="AH409" s="2">
        <v>12.3670202728417</v>
      </c>
      <c r="AI409" s="2">
        <f t="shared" si="164"/>
        <v>10.1070202728417</v>
      </c>
      <c r="AJ409" s="2">
        <f t="shared" si="167"/>
        <v>0.58916249971618584</v>
      </c>
      <c r="AK409" s="2">
        <f t="shared" si="165"/>
        <v>0</v>
      </c>
      <c r="AL409" s="2">
        <f t="shared" si="168"/>
        <v>0</v>
      </c>
    </row>
    <row r="410" spans="1:38" x14ac:dyDescent="0.25">
      <c r="A410" s="2" t="s">
        <v>94</v>
      </c>
      <c r="B410" s="2">
        <v>2015</v>
      </c>
      <c r="C410" s="2" t="s">
        <v>96</v>
      </c>
      <c r="D410" s="2" t="s">
        <v>317</v>
      </c>
      <c r="E410" s="2" t="s">
        <v>9</v>
      </c>
      <c r="F410" s="2" t="s">
        <v>202</v>
      </c>
      <c r="G410" s="2" t="s">
        <v>271</v>
      </c>
      <c r="H410" s="2" t="s">
        <v>78</v>
      </c>
      <c r="I410" s="2" t="s">
        <v>40</v>
      </c>
      <c r="J410" s="2" t="s">
        <v>12</v>
      </c>
      <c r="L410" s="2" t="s">
        <v>37</v>
      </c>
      <c r="M410" s="2" t="s">
        <v>291</v>
      </c>
      <c r="N410" s="2">
        <v>10</v>
      </c>
      <c r="O410" s="2" t="s">
        <v>83</v>
      </c>
      <c r="Q410" s="2" t="s">
        <v>76</v>
      </c>
      <c r="R410" s="2" t="s">
        <v>82</v>
      </c>
      <c r="S410" s="2" t="s">
        <v>21</v>
      </c>
      <c r="T410" s="2">
        <v>37</v>
      </c>
      <c r="U410" s="2" t="s">
        <v>86</v>
      </c>
      <c r="V410" s="2">
        <v>0</v>
      </c>
      <c r="W410" s="2" t="s">
        <v>91</v>
      </c>
      <c r="Z410" s="2">
        <v>1</v>
      </c>
      <c r="AA410" s="2">
        <v>1</v>
      </c>
      <c r="AB410" s="2">
        <f t="shared" si="150"/>
        <v>1</v>
      </c>
      <c r="AC410" s="2">
        <v>50</v>
      </c>
      <c r="AD410" s="2">
        <v>3</v>
      </c>
      <c r="AE410" s="2">
        <v>61</v>
      </c>
      <c r="AF410" s="2">
        <v>0.247524752475247</v>
      </c>
      <c r="AH410" s="2">
        <v>14.427313486019299</v>
      </c>
      <c r="AI410" s="2">
        <f>AH410-1.1</f>
        <v>13.3273134860193</v>
      </c>
      <c r="AK410" s="2">
        <f>AI410-$AI$414</f>
        <v>11.23347942110439</v>
      </c>
    </row>
    <row r="411" spans="1:38" x14ac:dyDescent="0.25">
      <c r="A411" s="2" t="s">
        <v>94</v>
      </c>
      <c r="B411" s="2">
        <v>2015</v>
      </c>
      <c r="C411" s="2" t="s">
        <v>96</v>
      </c>
      <c r="D411" s="2" t="s">
        <v>317</v>
      </c>
      <c r="E411" s="2" t="s">
        <v>9</v>
      </c>
      <c r="F411" s="2" t="s">
        <v>202</v>
      </c>
      <c r="G411" s="2" t="s">
        <v>271</v>
      </c>
      <c r="H411" s="2" t="s">
        <v>78</v>
      </c>
      <c r="I411" s="2" t="s">
        <v>40</v>
      </c>
      <c r="J411" s="2" t="s">
        <v>12</v>
      </c>
      <c r="L411" s="2" t="s">
        <v>37</v>
      </c>
      <c r="M411" s="2" t="s">
        <v>291</v>
      </c>
      <c r="N411" s="2">
        <v>10</v>
      </c>
      <c r="O411" s="2" t="s">
        <v>83</v>
      </c>
      <c r="Q411" s="2" t="s">
        <v>76</v>
      </c>
      <c r="R411" s="2" t="s">
        <v>82</v>
      </c>
      <c r="S411" s="2" t="s">
        <v>21</v>
      </c>
      <c r="T411" s="2">
        <v>37</v>
      </c>
      <c r="U411" s="2" t="s">
        <v>86</v>
      </c>
      <c r="V411" s="2">
        <v>0</v>
      </c>
      <c r="W411" s="2" t="s">
        <v>91</v>
      </c>
      <c r="Z411" s="2">
        <v>1</v>
      </c>
      <c r="AA411" s="2">
        <v>1</v>
      </c>
      <c r="AB411" s="2">
        <f t="shared" si="150"/>
        <v>1</v>
      </c>
      <c r="AC411" s="2">
        <v>50</v>
      </c>
      <c r="AD411" s="2">
        <v>3</v>
      </c>
      <c r="AE411" s="2">
        <v>61</v>
      </c>
      <c r="AF411" s="2">
        <v>1.07260977867806</v>
      </c>
      <c r="AG411" s="2">
        <f>AF411-$AF$411</f>
        <v>0</v>
      </c>
      <c r="AH411" s="2">
        <v>16.299561736686599</v>
      </c>
      <c r="AI411" s="2">
        <f t="shared" ref="AI411:AI414" si="169">AH411-1.1</f>
        <v>15.199561736686599</v>
      </c>
      <c r="AJ411" s="2">
        <f>AI411/$AI$411</f>
        <v>1</v>
      </c>
      <c r="AK411" s="2">
        <f t="shared" ref="AK411:AK414" si="170">AI411-$AI$414</f>
        <v>13.105727671771689</v>
      </c>
      <c r="AL411" s="2">
        <f>AK411/$AK$411</f>
        <v>1</v>
      </c>
    </row>
    <row r="412" spans="1:38" x14ac:dyDescent="0.25">
      <c r="A412" s="2" t="s">
        <v>94</v>
      </c>
      <c r="B412" s="2">
        <v>2015</v>
      </c>
      <c r="C412" s="2" t="s">
        <v>96</v>
      </c>
      <c r="D412" s="2" t="s">
        <v>317</v>
      </c>
      <c r="E412" s="2" t="s">
        <v>9</v>
      </c>
      <c r="F412" s="2" t="s">
        <v>202</v>
      </c>
      <c r="G412" s="2" t="s">
        <v>271</v>
      </c>
      <c r="H412" s="2" t="s">
        <v>78</v>
      </c>
      <c r="I412" s="2" t="s">
        <v>40</v>
      </c>
      <c r="J412" s="2" t="s">
        <v>12</v>
      </c>
      <c r="L412" s="2" t="s">
        <v>37</v>
      </c>
      <c r="M412" s="2" t="s">
        <v>291</v>
      </c>
      <c r="N412" s="2">
        <v>10</v>
      </c>
      <c r="O412" s="2" t="s">
        <v>83</v>
      </c>
      <c r="Q412" s="2" t="s">
        <v>76</v>
      </c>
      <c r="R412" s="2" t="s">
        <v>82</v>
      </c>
      <c r="S412" s="2" t="s">
        <v>21</v>
      </c>
      <c r="T412" s="2">
        <v>37</v>
      </c>
      <c r="U412" s="2" t="s">
        <v>86</v>
      </c>
      <c r="V412" s="2">
        <v>0</v>
      </c>
      <c r="W412" s="2" t="s">
        <v>91</v>
      </c>
      <c r="Z412" s="2">
        <v>1</v>
      </c>
      <c r="AA412" s="2">
        <v>1</v>
      </c>
      <c r="AB412" s="2">
        <f t="shared" si="150"/>
        <v>1</v>
      </c>
      <c r="AC412" s="2">
        <v>50</v>
      </c>
      <c r="AD412" s="2">
        <v>3</v>
      </c>
      <c r="AE412" s="2">
        <v>61</v>
      </c>
      <c r="AF412" s="2">
        <v>3.1353147903291299</v>
      </c>
      <c r="AG412" s="2">
        <f t="shared" ref="AG412:AG414" si="171">AF412-$AF$411</f>
        <v>2.0627050116510697</v>
      </c>
      <c r="AH412" s="2">
        <v>9.8017631361528199</v>
      </c>
      <c r="AI412" s="2">
        <f t="shared" si="169"/>
        <v>8.7017631361528203</v>
      </c>
      <c r="AJ412" s="2">
        <f t="shared" ref="AJ412:AJ414" si="172">AI412/$AI$411</f>
        <v>0.57250092383583062</v>
      </c>
      <c r="AK412" s="2">
        <f t="shared" si="170"/>
        <v>6.6079290712379102</v>
      </c>
      <c r="AL412" s="2">
        <f t="shared" ref="AL412:AL414" si="173">AK412/$AK$411</f>
        <v>0.50420161602096081</v>
      </c>
    </row>
    <row r="413" spans="1:38" x14ac:dyDescent="0.25">
      <c r="A413" s="2" t="s">
        <v>94</v>
      </c>
      <c r="B413" s="2">
        <v>2015</v>
      </c>
      <c r="C413" s="2" t="s">
        <v>96</v>
      </c>
      <c r="D413" s="2" t="s">
        <v>317</v>
      </c>
      <c r="E413" s="2" t="s">
        <v>9</v>
      </c>
      <c r="F413" s="2" t="s">
        <v>202</v>
      </c>
      <c r="G413" s="2" t="s">
        <v>271</v>
      </c>
      <c r="H413" s="2" t="s">
        <v>78</v>
      </c>
      <c r="I413" s="2" t="s">
        <v>40</v>
      </c>
      <c r="J413" s="2" t="s">
        <v>12</v>
      </c>
      <c r="L413" s="2" t="s">
        <v>37</v>
      </c>
      <c r="M413" s="2" t="s">
        <v>291</v>
      </c>
      <c r="N413" s="2">
        <v>10</v>
      </c>
      <c r="O413" s="2" t="s">
        <v>83</v>
      </c>
      <c r="Q413" s="2" t="s">
        <v>76</v>
      </c>
      <c r="R413" s="2" t="s">
        <v>82</v>
      </c>
      <c r="S413" s="2" t="s">
        <v>21</v>
      </c>
      <c r="T413" s="2">
        <v>37</v>
      </c>
      <c r="U413" s="2" t="s">
        <v>86</v>
      </c>
      <c r="V413" s="2">
        <v>0</v>
      </c>
      <c r="W413" s="2" t="s">
        <v>91</v>
      </c>
      <c r="Z413" s="2">
        <v>1</v>
      </c>
      <c r="AA413" s="2">
        <v>1</v>
      </c>
      <c r="AB413" s="2">
        <f t="shared" si="150"/>
        <v>1</v>
      </c>
      <c r="AC413" s="2">
        <v>50</v>
      </c>
      <c r="AD413" s="2">
        <v>3</v>
      </c>
      <c r="AE413" s="2">
        <v>61</v>
      </c>
      <c r="AF413" s="2">
        <v>6.1056118200320997</v>
      </c>
      <c r="AG413" s="2">
        <f t="shared" si="171"/>
        <v>5.0330020413540399</v>
      </c>
      <c r="AH413" s="2">
        <v>7.0484610369536203</v>
      </c>
      <c r="AI413" s="2">
        <f t="shared" si="169"/>
        <v>5.9484610369536206</v>
      </c>
      <c r="AJ413" s="2">
        <f t="shared" si="172"/>
        <v>0.39135740490438276</v>
      </c>
      <c r="AK413" s="2">
        <f t="shared" si="170"/>
        <v>3.8546269720387105</v>
      </c>
      <c r="AL413" s="2">
        <f t="shared" si="173"/>
        <v>0.29411773757066212</v>
      </c>
    </row>
    <row r="414" spans="1:38" x14ac:dyDescent="0.25">
      <c r="A414" s="2" t="s">
        <v>94</v>
      </c>
      <c r="B414" s="2">
        <v>2015</v>
      </c>
      <c r="C414" s="2" t="s">
        <v>96</v>
      </c>
      <c r="D414" s="2" t="s">
        <v>317</v>
      </c>
      <c r="E414" s="2" t="s">
        <v>9</v>
      </c>
      <c r="F414" s="2" t="s">
        <v>202</v>
      </c>
      <c r="G414" s="2" t="s">
        <v>271</v>
      </c>
      <c r="H414" s="2" t="s">
        <v>78</v>
      </c>
      <c r="I414" s="2" t="s">
        <v>40</v>
      </c>
      <c r="J414" s="2" t="s">
        <v>12</v>
      </c>
      <c r="L414" s="2" t="s">
        <v>37</v>
      </c>
      <c r="M414" s="2" t="s">
        <v>291</v>
      </c>
      <c r="N414" s="2">
        <v>10</v>
      </c>
      <c r="O414" s="2" t="s">
        <v>83</v>
      </c>
      <c r="Q414" s="2" t="s">
        <v>76</v>
      </c>
      <c r="R414" s="2" t="s">
        <v>82</v>
      </c>
      <c r="S414" s="2" t="s">
        <v>21</v>
      </c>
      <c r="T414" s="2">
        <v>37</v>
      </c>
      <c r="U414" s="2" t="s">
        <v>86</v>
      </c>
      <c r="V414" s="2">
        <v>0</v>
      </c>
      <c r="W414" s="2" t="s">
        <v>91</v>
      </c>
      <c r="Z414" s="2">
        <v>1</v>
      </c>
      <c r="AA414" s="2">
        <v>1</v>
      </c>
      <c r="AB414" s="2">
        <f t="shared" si="150"/>
        <v>1</v>
      </c>
      <c r="AC414" s="2">
        <v>50</v>
      </c>
      <c r="AD414" s="2">
        <v>3</v>
      </c>
      <c r="AE414" s="2">
        <v>61</v>
      </c>
      <c r="AF414" s="2">
        <v>24.092411758876001</v>
      </c>
      <c r="AG414" s="2">
        <f t="shared" si="171"/>
        <v>23.01980198019794</v>
      </c>
      <c r="AH414" s="2">
        <v>3.1938340649149102</v>
      </c>
      <c r="AI414" s="2">
        <f t="shared" si="169"/>
        <v>2.0938340649149101</v>
      </c>
      <c r="AJ414" s="2">
        <f t="shared" si="172"/>
        <v>0.1377562130532424</v>
      </c>
      <c r="AK414" s="2">
        <f t="shared" si="170"/>
        <v>0</v>
      </c>
      <c r="AL414" s="2">
        <f t="shared" si="173"/>
        <v>0</v>
      </c>
    </row>
    <row r="415" spans="1:38" x14ac:dyDescent="0.25">
      <c r="A415" s="2" t="s">
        <v>94</v>
      </c>
      <c r="B415" s="2">
        <v>2015</v>
      </c>
      <c r="C415" s="2" t="s">
        <v>97</v>
      </c>
      <c r="D415" s="2" t="s">
        <v>317</v>
      </c>
      <c r="E415" s="2" t="s">
        <v>9</v>
      </c>
      <c r="F415" s="2" t="s">
        <v>202</v>
      </c>
      <c r="G415" s="2" t="s">
        <v>271</v>
      </c>
      <c r="H415" s="2" t="s">
        <v>78</v>
      </c>
      <c r="I415" s="2" t="s">
        <v>40</v>
      </c>
      <c r="J415" s="2" t="s">
        <v>316</v>
      </c>
      <c r="K415" s="2" t="s">
        <v>193</v>
      </c>
      <c r="L415" s="2" t="s">
        <v>37</v>
      </c>
      <c r="M415" s="2" t="s">
        <v>291</v>
      </c>
      <c r="N415" s="2">
        <v>10</v>
      </c>
      <c r="O415" s="2" t="s">
        <v>83</v>
      </c>
      <c r="Q415" s="2" t="s">
        <v>76</v>
      </c>
      <c r="R415" s="2" t="s">
        <v>82</v>
      </c>
      <c r="S415" s="2" t="s">
        <v>21</v>
      </c>
      <c r="T415" s="2">
        <v>37</v>
      </c>
      <c r="U415" s="2" t="s">
        <v>86</v>
      </c>
      <c r="V415" s="2">
        <v>0</v>
      </c>
      <c r="W415" s="2" t="s">
        <v>91</v>
      </c>
      <c r="Z415" s="2">
        <v>1</v>
      </c>
      <c r="AA415" s="2">
        <v>1</v>
      </c>
      <c r="AB415" s="2">
        <f t="shared" si="150"/>
        <v>1</v>
      </c>
      <c r="AC415" s="2">
        <v>50</v>
      </c>
      <c r="AD415" s="2">
        <v>3</v>
      </c>
      <c r="AE415" s="2">
        <v>62</v>
      </c>
      <c r="AF415" s="2">
        <v>0.247524752475247</v>
      </c>
      <c r="AH415" s="2">
        <v>18.392070928762099</v>
      </c>
      <c r="AI415" s="2">
        <f>AH415-1.1</f>
        <v>17.292070928762097</v>
      </c>
      <c r="AK415" s="2">
        <f>AI415-$AI$419</f>
        <v>3.6343609891808963</v>
      </c>
    </row>
    <row r="416" spans="1:38" x14ac:dyDescent="0.25">
      <c r="A416" s="2" t="s">
        <v>94</v>
      </c>
      <c r="B416" s="2">
        <v>2015</v>
      </c>
      <c r="C416" s="2" t="s">
        <v>97</v>
      </c>
      <c r="D416" s="2" t="s">
        <v>317</v>
      </c>
      <c r="E416" s="2" t="s">
        <v>9</v>
      </c>
      <c r="F416" s="2" t="s">
        <v>202</v>
      </c>
      <c r="G416" s="2" t="s">
        <v>271</v>
      </c>
      <c r="H416" s="2" t="s">
        <v>78</v>
      </c>
      <c r="I416" s="2" t="s">
        <v>40</v>
      </c>
      <c r="J416" s="2" t="s">
        <v>316</v>
      </c>
      <c r="K416" s="2" t="s">
        <v>193</v>
      </c>
      <c r="L416" s="2" t="s">
        <v>37</v>
      </c>
      <c r="M416" s="2" t="s">
        <v>291</v>
      </c>
      <c r="N416" s="2">
        <v>10</v>
      </c>
      <c r="O416" s="2" t="s">
        <v>83</v>
      </c>
      <c r="Q416" s="2" t="s">
        <v>76</v>
      </c>
      <c r="R416" s="2" t="s">
        <v>82</v>
      </c>
      <c r="S416" s="2" t="s">
        <v>21</v>
      </c>
      <c r="T416" s="2">
        <v>37</v>
      </c>
      <c r="U416" s="2" t="s">
        <v>86</v>
      </c>
      <c r="V416" s="2">
        <v>0</v>
      </c>
      <c r="W416" s="2" t="s">
        <v>91</v>
      </c>
      <c r="Z416" s="2">
        <v>1</v>
      </c>
      <c r="AA416" s="2">
        <v>1</v>
      </c>
      <c r="AB416" s="2">
        <f t="shared" si="150"/>
        <v>1</v>
      </c>
      <c r="AC416" s="2">
        <v>50</v>
      </c>
      <c r="AD416" s="2">
        <v>3</v>
      </c>
      <c r="AE416" s="2">
        <v>62</v>
      </c>
      <c r="AF416" s="2">
        <v>0.99009900990098998</v>
      </c>
      <c r="AG416" s="2">
        <f>AF416-$AF$416</f>
        <v>0</v>
      </c>
      <c r="AH416" s="2">
        <v>21.475772002248</v>
      </c>
      <c r="AI416" s="2">
        <f t="shared" ref="AI416:AI419" si="174">AH416-1.1</f>
        <v>20.375772002247999</v>
      </c>
      <c r="AJ416" s="2">
        <f>AI416/$AI$416</f>
        <v>1</v>
      </c>
      <c r="AK416" s="2">
        <f t="shared" ref="AK416:AK419" si="175">AI416-$AI$419</f>
        <v>6.7180620626667977</v>
      </c>
      <c r="AL416" s="2">
        <f>AK416/$AK$416</f>
        <v>1</v>
      </c>
    </row>
    <row r="417" spans="1:38" x14ac:dyDescent="0.25">
      <c r="A417" s="2" t="s">
        <v>94</v>
      </c>
      <c r="B417" s="2">
        <v>2015</v>
      </c>
      <c r="C417" s="2" t="s">
        <v>97</v>
      </c>
      <c r="D417" s="2" t="s">
        <v>317</v>
      </c>
      <c r="E417" s="2" t="s">
        <v>9</v>
      </c>
      <c r="F417" s="2" t="s">
        <v>202</v>
      </c>
      <c r="G417" s="2" t="s">
        <v>271</v>
      </c>
      <c r="H417" s="2" t="s">
        <v>78</v>
      </c>
      <c r="I417" s="2" t="s">
        <v>40</v>
      </c>
      <c r="J417" s="2" t="s">
        <v>316</v>
      </c>
      <c r="K417" s="2" t="s">
        <v>193</v>
      </c>
      <c r="L417" s="2" t="s">
        <v>37</v>
      </c>
      <c r="M417" s="2" t="s">
        <v>291</v>
      </c>
      <c r="N417" s="2">
        <v>10</v>
      </c>
      <c r="O417" s="2" t="s">
        <v>83</v>
      </c>
      <c r="Q417" s="2" t="s">
        <v>76</v>
      </c>
      <c r="R417" s="2" t="s">
        <v>82</v>
      </c>
      <c r="S417" s="2" t="s">
        <v>21</v>
      </c>
      <c r="T417" s="2">
        <v>37</v>
      </c>
      <c r="U417" s="2" t="s">
        <v>86</v>
      </c>
      <c r="V417" s="2">
        <v>0</v>
      </c>
      <c r="W417" s="2" t="s">
        <v>91</v>
      </c>
      <c r="Z417" s="2">
        <v>1</v>
      </c>
      <c r="AA417" s="2">
        <v>1</v>
      </c>
      <c r="AB417" s="2">
        <f t="shared" si="150"/>
        <v>1</v>
      </c>
      <c r="AC417" s="2">
        <v>50</v>
      </c>
      <c r="AD417" s="2">
        <v>3</v>
      </c>
      <c r="AE417" s="2">
        <v>62</v>
      </c>
      <c r="AF417" s="2">
        <v>3.1353147903291299</v>
      </c>
      <c r="AG417" s="2">
        <f t="shared" ref="AG417:AG419" si="176">AF417-$AF$416</f>
        <v>2.1452157804281398</v>
      </c>
      <c r="AH417" s="2">
        <v>19.603526272305601</v>
      </c>
      <c r="AI417" s="2">
        <f t="shared" si="174"/>
        <v>18.503526272305599</v>
      </c>
      <c r="AJ417" s="2">
        <f t="shared" ref="AJ417:AJ419" si="177">AI417/$AI$416</f>
        <v>0.9081141205478821</v>
      </c>
      <c r="AK417" s="2">
        <f t="shared" si="175"/>
        <v>4.8458163327243984</v>
      </c>
      <c r="AL417" s="2">
        <f t="shared" ref="AL417:AL419" si="178">AK417/$AK$416</f>
        <v>0.72131163533800491</v>
      </c>
    </row>
    <row r="418" spans="1:38" x14ac:dyDescent="0.25">
      <c r="A418" s="2" t="s">
        <v>94</v>
      </c>
      <c r="B418" s="2">
        <v>2015</v>
      </c>
      <c r="C418" s="2" t="s">
        <v>97</v>
      </c>
      <c r="D418" s="2" t="s">
        <v>317</v>
      </c>
      <c r="E418" s="2" t="s">
        <v>9</v>
      </c>
      <c r="F418" s="2" t="s">
        <v>202</v>
      </c>
      <c r="G418" s="2" t="s">
        <v>271</v>
      </c>
      <c r="H418" s="2" t="s">
        <v>78</v>
      </c>
      <c r="I418" s="2" t="s">
        <v>40</v>
      </c>
      <c r="J418" s="2" t="s">
        <v>316</v>
      </c>
      <c r="K418" s="2" t="s">
        <v>193</v>
      </c>
      <c r="L418" s="2" t="s">
        <v>37</v>
      </c>
      <c r="M418" s="2" t="s">
        <v>291</v>
      </c>
      <c r="N418" s="2">
        <v>10</v>
      </c>
      <c r="O418" s="2" t="s">
        <v>83</v>
      </c>
      <c r="Q418" s="2" t="s">
        <v>76</v>
      </c>
      <c r="R418" s="2" t="s">
        <v>82</v>
      </c>
      <c r="S418" s="2" t="s">
        <v>21</v>
      </c>
      <c r="T418" s="2">
        <v>37</v>
      </c>
      <c r="U418" s="2" t="s">
        <v>86</v>
      </c>
      <c r="V418" s="2">
        <v>0</v>
      </c>
      <c r="W418" s="2" t="s">
        <v>91</v>
      </c>
      <c r="Z418" s="2">
        <v>1</v>
      </c>
      <c r="AA418" s="2">
        <v>1</v>
      </c>
      <c r="AB418" s="2">
        <f t="shared" si="150"/>
        <v>1</v>
      </c>
      <c r="AC418" s="2">
        <v>50</v>
      </c>
      <c r="AD418" s="2">
        <v>3</v>
      </c>
      <c r="AE418" s="2">
        <v>62</v>
      </c>
      <c r="AF418" s="2">
        <v>6.1056118200320997</v>
      </c>
      <c r="AG418" s="2">
        <f t="shared" si="176"/>
        <v>5.1155128101311096</v>
      </c>
      <c r="AH418" s="2">
        <v>16.960354643810401</v>
      </c>
      <c r="AI418" s="2">
        <f t="shared" si="174"/>
        <v>15.860354643810401</v>
      </c>
      <c r="AJ418" s="2">
        <f t="shared" si="177"/>
        <v>0.77839282075106531</v>
      </c>
      <c r="AK418" s="2">
        <f t="shared" si="175"/>
        <v>2.2026447042292006</v>
      </c>
      <c r="AL418" s="2">
        <f t="shared" si="178"/>
        <v>0.32786906159584361</v>
      </c>
    </row>
    <row r="419" spans="1:38" x14ac:dyDescent="0.25">
      <c r="A419" s="2" t="s">
        <v>94</v>
      </c>
      <c r="B419" s="2">
        <v>2015</v>
      </c>
      <c r="C419" s="2" t="s">
        <v>97</v>
      </c>
      <c r="D419" s="2" t="s">
        <v>317</v>
      </c>
      <c r="E419" s="2" t="s">
        <v>9</v>
      </c>
      <c r="F419" s="2" t="s">
        <v>202</v>
      </c>
      <c r="G419" s="2" t="s">
        <v>271</v>
      </c>
      <c r="H419" s="2" t="s">
        <v>78</v>
      </c>
      <c r="I419" s="2" t="s">
        <v>40</v>
      </c>
      <c r="J419" s="2" t="s">
        <v>316</v>
      </c>
      <c r="K419" s="2" t="s">
        <v>193</v>
      </c>
      <c r="L419" s="2" t="s">
        <v>37</v>
      </c>
      <c r="M419" s="2" t="s">
        <v>291</v>
      </c>
      <c r="N419" s="2">
        <v>10</v>
      </c>
      <c r="O419" s="2" t="s">
        <v>83</v>
      </c>
      <c r="Q419" s="2" t="s">
        <v>76</v>
      </c>
      <c r="R419" s="2" t="s">
        <v>82</v>
      </c>
      <c r="S419" s="2" t="s">
        <v>21</v>
      </c>
      <c r="T419" s="2">
        <v>37</v>
      </c>
      <c r="U419" s="2" t="s">
        <v>86</v>
      </c>
      <c r="V419" s="2">
        <v>0</v>
      </c>
      <c r="W419" s="2" t="s">
        <v>91</v>
      </c>
      <c r="Z419" s="2">
        <v>1</v>
      </c>
      <c r="AA419" s="2">
        <v>1</v>
      </c>
      <c r="AB419" s="2">
        <f t="shared" si="150"/>
        <v>1</v>
      </c>
      <c r="AC419" s="2">
        <v>50</v>
      </c>
      <c r="AD419" s="2">
        <v>3</v>
      </c>
      <c r="AE419" s="2">
        <v>62</v>
      </c>
      <c r="AF419" s="2">
        <v>24.092411758876001</v>
      </c>
      <c r="AG419" s="2">
        <f t="shared" si="176"/>
        <v>23.10231274897501</v>
      </c>
      <c r="AH419" s="2">
        <v>14.757709939581201</v>
      </c>
      <c r="AI419" s="2">
        <f t="shared" si="174"/>
        <v>13.657709939581201</v>
      </c>
      <c r="AJ419" s="2">
        <f t="shared" si="177"/>
        <v>0.67029165511247313</v>
      </c>
      <c r="AK419" s="2">
        <f t="shared" si="175"/>
        <v>0</v>
      </c>
      <c r="AL419" s="2">
        <f t="shared" si="178"/>
        <v>0</v>
      </c>
    </row>
    <row r="420" spans="1:38" x14ac:dyDescent="0.25">
      <c r="A420" s="2" t="s">
        <v>94</v>
      </c>
      <c r="B420" s="2">
        <v>2015</v>
      </c>
      <c r="C420" s="2" t="s">
        <v>98</v>
      </c>
      <c r="D420" s="2" t="s">
        <v>317</v>
      </c>
      <c r="E420" s="2" t="s">
        <v>9</v>
      </c>
      <c r="F420" s="2" t="s">
        <v>202</v>
      </c>
      <c r="G420" s="2" t="s">
        <v>271</v>
      </c>
      <c r="H420" s="2" t="s">
        <v>78</v>
      </c>
      <c r="I420" s="2" t="s">
        <v>40</v>
      </c>
      <c r="J420" s="2" t="s">
        <v>316</v>
      </c>
      <c r="K420" s="2" t="s">
        <v>135</v>
      </c>
      <c r="L420" s="2" t="s">
        <v>37</v>
      </c>
      <c r="M420" s="2" t="s">
        <v>291</v>
      </c>
      <c r="N420" s="2">
        <v>10</v>
      </c>
      <c r="O420" s="2" t="s">
        <v>83</v>
      </c>
      <c r="Q420" s="2" t="s">
        <v>76</v>
      </c>
      <c r="R420" s="2" t="s">
        <v>82</v>
      </c>
      <c r="S420" s="2" t="s">
        <v>21</v>
      </c>
      <c r="T420" s="2">
        <v>37</v>
      </c>
      <c r="U420" s="2" t="s">
        <v>86</v>
      </c>
      <c r="V420" s="2">
        <v>0</v>
      </c>
      <c r="W420" s="2" t="s">
        <v>91</v>
      </c>
      <c r="Z420" s="2">
        <v>1</v>
      </c>
      <c r="AA420" s="2">
        <v>1</v>
      </c>
      <c r="AB420" s="2">
        <f t="shared" si="150"/>
        <v>1</v>
      </c>
      <c r="AC420" s="2">
        <v>50</v>
      </c>
      <c r="AD420" s="2">
        <v>3</v>
      </c>
      <c r="AE420" s="2">
        <v>63</v>
      </c>
      <c r="AF420" s="2">
        <v>8.1171304223628005E-2</v>
      </c>
      <c r="AH420" s="2">
        <v>14.4444463659213</v>
      </c>
      <c r="AI420" s="2">
        <f>AH420-1.1</f>
        <v>13.3444463659213</v>
      </c>
      <c r="AK420" s="2">
        <f>AI420-$AI$424</f>
        <v>-1.6666664971246004</v>
      </c>
    </row>
    <row r="421" spans="1:38" x14ac:dyDescent="0.25">
      <c r="A421" s="2" t="s">
        <v>94</v>
      </c>
      <c r="B421" s="2">
        <v>2015</v>
      </c>
      <c r="C421" s="2" t="s">
        <v>98</v>
      </c>
      <c r="D421" s="2" t="s">
        <v>317</v>
      </c>
      <c r="E421" s="2" t="s">
        <v>9</v>
      </c>
      <c r="F421" s="2" t="s">
        <v>202</v>
      </c>
      <c r="G421" s="2" t="s">
        <v>271</v>
      </c>
      <c r="H421" s="2" t="s">
        <v>78</v>
      </c>
      <c r="I421" s="2" t="s">
        <v>40</v>
      </c>
      <c r="J421" s="2" t="s">
        <v>316</v>
      </c>
      <c r="K421" s="2" t="s">
        <v>135</v>
      </c>
      <c r="L421" s="2" t="s">
        <v>37</v>
      </c>
      <c r="M421" s="2" t="s">
        <v>291</v>
      </c>
      <c r="N421" s="2">
        <v>10</v>
      </c>
      <c r="O421" s="2" t="s">
        <v>83</v>
      </c>
      <c r="Q421" s="2" t="s">
        <v>76</v>
      </c>
      <c r="R421" s="2" t="s">
        <v>82</v>
      </c>
      <c r="S421" s="2" t="s">
        <v>21</v>
      </c>
      <c r="T421" s="2">
        <v>37</v>
      </c>
      <c r="U421" s="2" t="s">
        <v>86</v>
      </c>
      <c r="V421" s="2">
        <v>0</v>
      </c>
      <c r="W421" s="2" t="s">
        <v>91</v>
      </c>
      <c r="Z421" s="2">
        <v>1</v>
      </c>
      <c r="AA421" s="2">
        <v>1</v>
      </c>
      <c r="AB421" s="2">
        <f t="shared" si="150"/>
        <v>1</v>
      </c>
      <c r="AC421" s="2">
        <v>50</v>
      </c>
      <c r="AD421" s="2">
        <v>3</v>
      </c>
      <c r="AE421" s="2">
        <v>63</v>
      </c>
      <c r="AF421" s="2">
        <v>0.89285833716165297</v>
      </c>
      <c r="AG421" s="2">
        <f>AF421-$AF$421</f>
        <v>0</v>
      </c>
      <c r="AH421" s="2">
        <v>19.3333339097764</v>
      </c>
      <c r="AI421" s="2">
        <f t="shared" ref="AI421:AI424" si="179">AH421-1.1</f>
        <v>18.233333909776398</v>
      </c>
      <c r="AJ421" s="2">
        <f>AI421/$AI$421</f>
        <v>1</v>
      </c>
      <c r="AK421" s="2">
        <f t="shared" ref="AK421:AK424" si="180">AI421-$AI$424</f>
        <v>3.2222210467304979</v>
      </c>
      <c r="AL421" s="2">
        <f>AK421/$AK$421</f>
        <v>1</v>
      </c>
    </row>
    <row r="422" spans="1:38" x14ac:dyDescent="0.25">
      <c r="A422" s="2" t="s">
        <v>94</v>
      </c>
      <c r="B422" s="2">
        <v>2015</v>
      </c>
      <c r="C422" s="2" t="s">
        <v>98</v>
      </c>
      <c r="D422" s="2" t="s">
        <v>317</v>
      </c>
      <c r="E422" s="2" t="s">
        <v>9</v>
      </c>
      <c r="F422" s="2" t="s">
        <v>202</v>
      </c>
      <c r="G422" s="2" t="s">
        <v>271</v>
      </c>
      <c r="H422" s="2" t="s">
        <v>78</v>
      </c>
      <c r="I422" s="2" t="s">
        <v>40</v>
      </c>
      <c r="J422" s="2" t="s">
        <v>316</v>
      </c>
      <c r="K422" s="2" t="s">
        <v>135</v>
      </c>
      <c r="L422" s="2" t="s">
        <v>37</v>
      </c>
      <c r="M422" s="2" t="s">
        <v>291</v>
      </c>
      <c r="N422" s="2">
        <v>10</v>
      </c>
      <c r="O422" s="2" t="s">
        <v>83</v>
      </c>
      <c r="Q422" s="2" t="s">
        <v>76</v>
      </c>
      <c r="R422" s="2" t="s">
        <v>82</v>
      </c>
      <c r="S422" s="2" t="s">
        <v>21</v>
      </c>
      <c r="T422" s="2">
        <v>37</v>
      </c>
      <c r="U422" s="2" t="s">
        <v>86</v>
      </c>
      <c r="V422" s="2">
        <v>0</v>
      </c>
      <c r="W422" s="2" t="s">
        <v>91</v>
      </c>
      <c r="Z422" s="2">
        <v>1</v>
      </c>
      <c r="AA422" s="2">
        <v>1</v>
      </c>
      <c r="AB422" s="2">
        <f t="shared" si="150"/>
        <v>1</v>
      </c>
      <c r="AC422" s="2">
        <v>50</v>
      </c>
      <c r="AD422" s="2">
        <v>3</v>
      </c>
      <c r="AE422" s="2">
        <v>63</v>
      </c>
      <c r="AF422" s="2">
        <v>2.9220777773137301</v>
      </c>
      <c r="AG422" s="2">
        <f t="shared" ref="AG422:AG424" si="181">AF422-$AF$421</f>
        <v>2.0292194401520769</v>
      </c>
      <c r="AH422" s="2">
        <v>19.444445857295101</v>
      </c>
      <c r="AI422" s="2">
        <f t="shared" si="179"/>
        <v>18.344445857295099</v>
      </c>
      <c r="AJ422" s="2">
        <f t="shared" ref="AJ422:AJ424" si="182">AI422/$AI$421</f>
        <v>1.0060938908961199</v>
      </c>
      <c r="AK422" s="2">
        <f t="shared" si="180"/>
        <v>3.3333329942491989</v>
      </c>
      <c r="AL422" s="2">
        <f t="shared" ref="AL422:AL424" si="183">AK422/$AK$421</f>
        <v>1.0344830307751367</v>
      </c>
    </row>
    <row r="423" spans="1:38" x14ac:dyDescent="0.25">
      <c r="A423" s="2" t="s">
        <v>94</v>
      </c>
      <c r="B423" s="2">
        <v>2015</v>
      </c>
      <c r="C423" s="2" t="s">
        <v>98</v>
      </c>
      <c r="D423" s="2" t="s">
        <v>317</v>
      </c>
      <c r="E423" s="2" t="s">
        <v>9</v>
      </c>
      <c r="F423" s="2" t="s">
        <v>202</v>
      </c>
      <c r="G423" s="2" t="s">
        <v>271</v>
      </c>
      <c r="H423" s="2" t="s">
        <v>78</v>
      </c>
      <c r="I423" s="2" t="s">
        <v>40</v>
      </c>
      <c r="J423" s="2" t="s">
        <v>316</v>
      </c>
      <c r="K423" s="2" t="s">
        <v>135</v>
      </c>
      <c r="L423" s="2" t="s">
        <v>37</v>
      </c>
      <c r="M423" s="2" t="s">
        <v>291</v>
      </c>
      <c r="N423" s="2">
        <v>10</v>
      </c>
      <c r="O423" s="2" t="s">
        <v>83</v>
      </c>
      <c r="Q423" s="2" t="s">
        <v>76</v>
      </c>
      <c r="R423" s="2" t="s">
        <v>82</v>
      </c>
      <c r="S423" s="2" t="s">
        <v>21</v>
      </c>
      <c r="T423" s="2">
        <v>37</v>
      </c>
      <c r="U423" s="2" t="s">
        <v>86</v>
      </c>
      <c r="V423" s="2">
        <v>0</v>
      </c>
      <c r="W423" s="2" t="s">
        <v>91</v>
      </c>
      <c r="Z423" s="2">
        <v>1</v>
      </c>
      <c r="AA423" s="2">
        <v>1</v>
      </c>
      <c r="AB423" s="2">
        <f t="shared" si="150"/>
        <v>1</v>
      </c>
      <c r="AC423" s="2">
        <v>50</v>
      </c>
      <c r="AD423" s="2">
        <v>3</v>
      </c>
      <c r="AE423" s="2">
        <v>63</v>
      </c>
      <c r="AF423" s="2">
        <v>6.0064944474606898</v>
      </c>
      <c r="AG423" s="2">
        <f t="shared" si="181"/>
        <v>5.1136361102990371</v>
      </c>
      <c r="AH423" s="2">
        <v>18.111112659595399</v>
      </c>
      <c r="AI423" s="2">
        <f t="shared" si="179"/>
        <v>17.011112659595398</v>
      </c>
      <c r="AJ423" s="2">
        <f t="shared" si="182"/>
        <v>0.93296775805078269</v>
      </c>
      <c r="AK423" s="2">
        <f t="shared" si="180"/>
        <v>1.9999997965494973</v>
      </c>
      <c r="AL423" s="2">
        <f t="shared" si="183"/>
        <v>0.6206898184650752</v>
      </c>
    </row>
    <row r="424" spans="1:38" x14ac:dyDescent="0.25">
      <c r="A424" s="2" t="s">
        <v>94</v>
      </c>
      <c r="B424" s="2">
        <v>2015</v>
      </c>
      <c r="C424" s="2" t="s">
        <v>98</v>
      </c>
      <c r="D424" s="2" t="s">
        <v>317</v>
      </c>
      <c r="E424" s="2" t="s">
        <v>9</v>
      </c>
      <c r="F424" s="2" t="s">
        <v>202</v>
      </c>
      <c r="G424" s="2" t="s">
        <v>271</v>
      </c>
      <c r="H424" s="2" t="s">
        <v>78</v>
      </c>
      <c r="I424" s="2" t="s">
        <v>40</v>
      </c>
      <c r="J424" s="2" t="s">
        <v>316</v>
      </c>
      <c r="K424" s="2" t="s">
        <v>135</v>
      </c>
      <c r="L424" s="2" t="s">
        <v>37</v>
      </c>
      <c r="M424" s="2" t="s">
        <v>291</v>
      </c>
      <c r="N424" s="2">
        <v>10</v>
      </c>
      <c r="O424" s="2" t="s">
        <v>83</v>
      </c>
      <c r="Q424" s="2" t="s">
        <v>76</v>
      </c>
      <c r="R424" s="2" t="s">
        <v>82</v>
      </c>
      <c r="S424" s="2" t="s">
        <v>21</v>
      </c>
      <c r="T424" s="2">
        <v>37</v>
      </c>
      <c r="U424" s="2" t="s">
        <v>86</v>
      </c>
      <c r="V424" s="2">
        <v>0</v>
      </c>
      <c r="W424" s="2" t="s">
        <v>91</v>
      </c>
      <c r="Z424" s="2">
        <v>1</v>
      </c>
      <c r="AA424" s="2">
        <v>1</v>
      </c>
      <c r="AB424" s="2">
        <f t="shared" si="150"/>
        <v>1</v>
      </c>
      <c r="AC424" s="2">
        <v>50</v>
      </c>
      <c r="AD424" s="2">
        <v>3</v>
      </c>
      <c r="AE424" s="2">
        <v>63</v>
      </c>
      <c r="AF424" s="2">
        <v>23.863635181395502</v>
      </c>
      <c r="AG424" s="2">
        <f t="shared" si="181"/>
        <v>22.97077684423385</v>
      </c>
      <c r="AH424" s="2">
        <v>16.1111128630459</v>
      </c>
      <c r="AI424" s="2">
        <f t="shared" si="179"/>
        <v>15.0111128630459</v>
      </c>
      <c r="AJ424" s="2">
        <f t="shared" si="182"/>
        <v>0.82327855878277978</v>
      </c>
      <c r="AK424" s="2">
        <f t="shared" si="180"/>
        <v>0</v>
      </c>
      <c r="AL424" s="2">
        <f t="shared" si="183"/>
        <v>0</v>
      </c>
    </row>
    <row r="425" spans="1:38" x14ac:dyDescent="0.25">
      <c r="A425" s="2" t="s">
        <v>94</v>
      </c>
      <c r="B425" s="2">
        <v>2015</v>
      </c>
      <c r="C425" s="2" t="s">
        <v>99</v>
      </c>
      <c r="D425" s="2" t="s">
        <v>286</v>
      </c>
      <c r="E425" s="2" t="s">
        <v>9</v>
      </c>
      <c r="F425" s="2" t="s">
        <v>202</v>
      </c>
      <c r="G425" s="2" t="s">
        <v>211</v>
      </c>
      <c r="H425" s="2" t="s">
        <v>78</v>
      </c>
      <c r="I425" s="2" t="s">
        <v>40</v>
      </c>
      <c r="J425" s="2" t="s">
        <v>315</v>
      </c>
      <c r="K425" s="2" t="s">
        <v>138</v>
      </c>
      <c r="L425" s="2" t="s">
        <v>37</v>
      </c>
      <c r="M425" s="2" t="s">
        <v>291</v>
      </c>
      <c r="N425" s="2">
        <v>10</v>
      </c>
      <c r="O425" s="2" t="s">
        <v>83</v>
      </c>
      <c r="Q425" s="2" t="s">
        <v>76</v>
      </c>
      <c r="R425" s="2" t="s">
        <v>82</v>
      </c>
      <c r="S425" s="2" t="s">
        <v>21</v>
      </c>
      <c r="T425" s="2">
        <v>37</v>
      </c>
      <c r="U425" s="2" t="s">
        <v>86</v>
      </c>
      <c r="V425" s="2">
        <v>0</v>
      </c>
      <c r="W425" s="2" t="s">
        <v>91</v>
      </c>
      <c r="Z425" s="2">
        <v>1</v>
      </c>
      <c r="AA425" s="2">
        <v>1</v>
      </c>
      <c r="AB425" s="2">
        <f t="shared" si="150"/>
        <v>1</v>
      </c>
      <c r="AC425" s="2">
        <v>50</v>
      </c>
      <c r="AD425" s="2">
        <v>3</v>
      </c>
      <c r="AE425" s="2">
        <v>64</v>
      </c>
      <c r="AF425" s="2">
        <v>0.22935779816513699</v>
      </c>
      <c r="AG425" s="2">
        <f>AF425-$AF$425</f>
        <v>0</v>
      </c>
      <c r="AH425" s="2">
        <v>9.5582332787356705</v>
      </c>
      <c r="AI425" s="2">
        <f>AH425-0.62</f>
        <v>8.9382332787356713</v>
      </c>
      <c r="AJ425" s="2">
        <f>AI425/$AI$425</f>
        <v>1</v>
      </c>
      <c r="AK425" s="2">
        <f>AI425-$AI$429</f>
        <v>4.8995967175957817</v>
      </c>
      <c r="AL425" s="2">
        <f>AK425/$AK$425</f>
        <v>1</v>
      </c>
    </row>
    <row r="426" spans="1:38" x14ac:dyDescent="0.25">
      <c r="A426" s="2" t="s">
        <v>94</v>
      </c>
      <c r="B426" s="2">
        <v>2015</v>
      </c>
      <c r="C426" s="2" t="s">
        <v>99</v>
      </c>
      <c r="D426" s="2" t="s">
        <v>286</v>
      </c>
      <c r="E426" s="2" t="s">
        <v>9</v>
      </c>
      <c r="F426" s="2" t="s">
        <v>202</v>
      </c>
      <c r="G426" s="2" t="s">
        <v>211</v>
      </c>
      <c r="H426" s="2" t="s">
        <v>78</v>
      </c>
      <c r="I426" s="2" t="s">
        <v>40</v>
      </c>
      <c r="J426" s="2" t="s">
        <v>315</v>
      </c>
      <c r="K426" s="2" t="s">
        <v>138</v>
      </c>
      <c r="L426" s="2" t="s">
        <v>37</v>
      </c>
      <c r="M426" s="2" t="s">
        <v>291</v>
      </c>
      <c r="N426" s="2">
        <v>10</v>
      </c>
      <c r="O426" s="2" t="s">
        <v>83</v>
      </c>
      <c r="Q426" s="2" t="s">
        <v>76</v>
      </c>
      <c r="R426" s="2" t="s">
        <v>82</v>
      </c>
      <c r="S426" s="2" t="s">
        <v>21</v>
      </c>
      <c r="T426" s="2">
        <v>37</v>
      </c>
      <c r="U426" s="2" t="s">
        <v>86</v>
      </c>
      <c r="V426" s="2">
        <v>0</v>
      </c>
      <c r="W426" s="2" t="s">
        <v>91</v>
      </c>
      <c r="Z426" s="2">
        <v>1</v>
      </c>
      <c r="AA426" s="2">
        <v>1</v>
      </c>
      <c r="AB426" s="2">
        <f t="shared" si="150"/>
        <v>1</v>
      </c>
      <c r="AC426" s="2">
        <v>50</v>
      </c>
      <c r="AD426" s="2">
        <v>3</v>
      </c>
      <c r="AE426" s="2">
        <v>64</v>
      </c>
      <c r="AF426" s="2">
        <v>0.99388612519710295</v>
      </c>
      <c r="AG426" s="2">
        <f t="shared" ref="AG426:AG429" si="184">AF426-$AF$425</f>
        <v>0.76452832703196594</v>
      </c>
      <c r="AH426" s="2">
        <v>8.5140578934949502</v>
      </c>
      <c r="AI426" s="2">
        <f t="shared" ref="AI426:AI429" si="185">AH426-0.62</f>
        <v>7.8940578934949501</v>
      </c>
      <c r="AJ426" s="2">
        <f t="shared" ref="AJ426:AJ429" si="186">AI426/$AI$425</f>
        <v>0.88317877228323793</v>
      </c>
      <c r="AK426" s="2">
        <f t="shared" ref="AK426:AK429" si="187">AI426-$AI$429</f>
        <v>3.8554213323550606</v>
      </c>
      <c r="AL426" s="2">
        <f t="shared" ref="AL426:AL429" si="188">AK426/$AK$425</f>
        <v>0.78688544273637784</v>
      </c>
    </row>
    <row r="427" spans="1:38" x14ac:dyDescent="0.25">
      <c r="A427" s="2" t="s">
        <v>94</v>
      </c>
      <c r="B427" s="2">
        <v>2015</v>
      </c>
      <c r="C427" s="2" t="s">
        <v>99</v>
      </c>
      <c r="D427" s="2" t="s">
        <v>286</v>
      </c>
      <c r="E427" s="2" t="s">
        <v>9</v>
      </c>
      <c r="F427" s="2" t="s">
        <v>202</v>
      </c>
      <c r="G427" s="2" t="s">
        <v>211</v>
      </c>
      <c r="H427" s="2" t="s">
        <v>78</v>
      </c>
      <c r="I427" s="2" t="s">
        <v>40</v>
      </c>
      <c r="J427" s="2" t="s">
        <v>315</v>
      </c>
      <c r="K427" s="2" t="s">
        <v>138</v>
      </c>
      <c r="L427" s="2" t="s">
        <v>37</v>
      </c>
      <c r="M427" s="2" t="s">
        <v>291</v>
      </c>
      <c r="N427" s="2">
        <v>10</v>
      </c>
      <c r="O427" s="2" t="s">
        <v>83</v>
      </c>
      <c r="Q427" s="2" t="s">
        <v>76</v>
      </c>
      <c r="R427" s="2" t="s">
        <v>82</v>
      </c>
      <c r="S427" s="2" t="s">
        <v>21</v>
      </c>
      <c r="T427" s="2">
        <v>37</v>
      </c>
      <c r="U427" s="2" t="s">
        <v>86</v>
      </c>
      <c r="V427" s="2">
        <v>0</v>
      </c>
      <c r="W427" s="2" t="s">
        <v>91</v>
      </c>
      <c r="Z427" s="2">
        <v>1</v>
      </c>
      <c r="AA427" s="2">
        <v>1</v>
      </c>
      <c r="AB427" s="2">
        <f t="shared" si="150"/>
        <v>1</v>
      </c>
      <c r="AC427" s="2">
        <v>50</v>
      </c>
      <c r="AD427" s="2">
        <v>3</v>
      </c>
      <c r="AE427" s="2">
        <v>64</v>
      </c>
      <c r="AF427" s="2">
        <v>2.9816513761467802</v>
      </c>
      <c r="AG427" s="2">
        <f t="shared" si="184"/>
        <v>2.7522935779816433</v>
      </c>
      <c r="AH427" s="2">
        <v>6.2650596650769597</v>
      </c>
      <c r="AI427" s="2">
        <f t="shared" si="185"/>
        <v>5.6450596650769596</v>
      </c>
      <c r="AJ427" s="2">
        <f t="shared" si="186"/>
        <v>0.63156325070489361</v>
      </c>
      <c r="AK427" s="2">
        <f t="shared" si="187"/>
        <v>1.60642310393707</v>
      </c>
      <c r="AL427" s="2">
        <f t="shared" si="188"/>
        <v>0.32786843418519906</v>
      </c>
    </row>
    <row r="428" spans="1:38" x14ac:dyDescent="0.25">
      <c r="A428" s="2" t="s">
        <v>94</v>
      </c>
      <c r="B428" s="2">
        <v>2015</v>
      </c>
      <c r="C428" s="2" t="s">
        <v>99</v>
      </c>
      <c r="D428" s="2" t="s">
        <v>286</v>
      </c>
      <c r="E428" s="2" t="s">
        <v>9</v>
      </c>
      <c r="F428" s="2" t="s">
        <v>202</v>
      </c>
      <c r="G428" s="2" t="s">
        <v>211</v>
      </c>
      <c r="H428" s="2" t="s">
        <v>78</v>
      </c>
      <c r="I428" s="2" t="s">
        <v>40</v>
      </c>
      <c r="J428" s="2" t="s">
        <v>315</v>
      </c>
      <c r="K428" s="2" t="s">
        <v>138</v>
      </c>
      <c r="L428" s="2" t="s">
        <v>37</v>
      </c>
      <c r="M428" s="2" t="s">
        <v>291</v>
      </c>
      <c r="N428" s="2">
        <v>10</v>
      </c>
      <c r="O428" s="2" t="s">
        <v>83</v>
      </c>
      <c r="Q428" s="2" t="s">
        <v>76</v>
      </c>
      <c r="R428" s="2" t="s">
        <v>82</v>
      </c>
      <c r="S428" s="2" t="s">
        <v>21</v>
      </c>
      <c r="T428" s="2">
        <v>37</v>
      </c>
      <c r="U428" s="2" t="s">
        <v>86</v>
      </c>
      <c r="V428" s="2">
        <v>0</v>
      </c>
      <c r="W428" s="2" t="s">
        <v>91</v>
      </c>
      <c r="Z428" s="2">
        <v>1</v>
      </c>
      <c r="AA428" s="2">
        <v>1</v>
      </c>
      <c r="AB428" s="2">
        <f t="shared" si="150"/>
        <v>1</v>
      </c>
      <c r="AC428" s="2">
        <v>50</v>
      </c>
      <c r="AD428" s="2">
        <v>3</v>
      </c>
      <c r="AE428" s="2">
        <v>64</v>
      </c>
      <c r="AF428" s="2">
        <v>6.0397576848301302</v>
      </c>
      <c r="AG428" s="2">
        <f t="shared" si="184"/>
        <v>5.8103998866649933</v>
      </c>
      <c r="AH428" s="2">
        <v>5.14056422768427</v>
      </c>
      <c r="AI428" s="2">
        <f t="shared" si="185"/>
        <v>4.5205642276842699</v>
      </c>
      <c r="AJ428" s="2">
        <f t="shared" si="186"/>
        <v>0.5057559012740056</v>
      </c>
      <c r="AK428" s="2">
        <f t="shared" si="187"/>
        <v>0.48192766654438035</v>
      </c>
      <c r="AL428" s="2">
        <f t="shared" si="188"/>
        <v>9.8360680342046786E-2</v>
      </c>
    </row>
    <row r="429" spans="1:38" x14ac:dyDescent="0.25">
      <c r="A429" s="2" t="s">
        <v>94</v>
      </c>
      <c r="B429" s="2">
        <v>2015</v>
      </c>
      <c r="C429" s="2" t="s">
        <v>99</v>
      </c>
      <c r="D429" s="2" t="s">
        <v>286</v>
      </c>
      <c r="E429" s="2" t="s">
        <v>9</v>
      </c>
      <c r="F429" s="2" t="s">
        <v>202</v>
      </c>
      <c r="G429" s="2" t="s">
        <v>211</v>
      </c>
      <c r="H429" s="2" t="s">
        <v>78</v>
      </c>
      <c r="I429" s="2" t="s">
        <v>40</v>
      </c>
      <c r="J429" s="2" t="s">
        <v>315</v>
      </c>
      <c r="K429" s="2" t="s">
        <v>138</v>
      </c>
      <c r="L429" s="2" t="s">
        <v>37</v>
      </c>
      <c r="M429" s="2" t="s">
        <v>291</v>
      </c>
      <c r="N429" s="2">
        <v>10</v>
      </c>
      <c r="O429" s="2" t="s">
        <v>83</v>
      </c>
      <c r="Q429" s="2" t="s">
        <v>76</v>
      </c>
      <c r="R429" s="2" t="s">
        <v>82</v>
      </c>
      <c r="S429" s="2" t="s">
        <v>21</v>
      </c>
      <c r="T429" s="2">
        <v>37</v>
      </c>
      <c r="U429" s="2" t="s">
        <v>86</v>
      </c>
      <c r="V429" s="2">
        <v>0</v>
      </c>
      <c r="W429" s="2" t="s">
        <v>91</v>
      </c>
      <c r="Z429" s="2">
        <v>1</v>
      </c>
      <c r="AA429" s="2">
        <v>1</v>
      </c>
      <c r="AB429" s="2">
        <f t="shared" si="150"/>
        <v>1</v>
      </c>
      <c r="AC429" s="2">
        <v>50</v>
      </c>
      <c r="AD429" s="2">
        <v>3</v>
      </c>
      <c r="AE429" s="2">
        <v>64</v>
      </c>
      <c r="AF429" s="2">
        <v>23.929665941710802</v>
      </c>
      <c r="AG429" s="2">
        <f t="shared" si="184"/>
        <v>23.700308143545666</v>
      </c>
      <c r="AH429" s="2">
        <v>4.6586365611398897</v>
      </c>
      <c r="AI429" s="2">
        <f t="shared" si="185"/>
        <v>4.0386365611398896</v>
      </c>
      <c r="AJ429" s="2">
        <f t="shared" si="186"/>
        <v>0.45183834827268704</v>
      </c>
      <c r="AK429" s="2">
        <f t="shared" si="187"/>
        <v>0</v>
      </c>
      <c r="AL429" s="2">
        <f t="shared" si="188"/>
        <v>0</v>
      </c>
    </row>
    <row r="430" spans="1:38" x14ac:dyDescent="0.25">
      <c r="A430" s="2" t="s">
        <v>101</v>
      </c>
      <c r="B430" s="2">
        <v>2017</v>
      </c>
      <c r="C430" s="2" t="s">
        <v>210</v>
      </c>
      <c r="D430" s="2" t="s">
        <v>282</v>
      </c>
      <c r="E430" s="2" t="s">
        <v>9</v>
      </c>
      <c r="F430" s="2" t="s">
        <v>10</v>
      </c>
      <c r="G430" s="2" t="s">
        <v>209</v>
      </c>
      <c r="H430" s="2" t="s">
        <v>11</v>
      </c>
      <c r="I430" s="2" t="s">
        <v>40</v>
      </c>
      <c r="J430" s="2" t="s">
        <v>12</v>
      </c>
      <c r="L430" s="2" t="s">
        <v>13</v>
      </c>
      <c r="M430" s="2" t="s">
        <v>287</v>
      </c>
      <c r="N430" s="2">
        <v>10</v>
      </c>
      <c r="O430" s="2" t="s">
        <v>83</v>
      </c>
      <c r="Q430" s="2" t="s">
        <v>76</v>
      </c>
      <c r="R430" s="2" t="s">
        <v>100</v>
      </c>
      <c r="S430" s="2" t="s">
        <v>21</v>
      </c>
      <c r="T430" s="2">
        <v>37</v>
      </c>
      <c r="U430" s="2" t="s">
        <v>86</v>
      </c>
      <c r="V430" s="2">
        <v>0</v>
      </c>
      <c r="W430" s="2" t="s">
        <v>41</v>
      </c>
      <c r="Z430" s="2">
        <v>1</v>
      </c>
      <c r="AA430" s="2">
        <v>1</v>
      </c>
      <c r="AB430" s="2">
        <f t="shared" si="150"/>
        <v>1</v>
      </c>
      <c r="AC430" s="2">
        <v>100</v>
      </c>
      <c r="AD430" s="2">
        <v>2</v>
      </c>
      <c r="AE430" s="2">
        <v>65</v>
      </c>
      <c r="AF430" s="2">
        <f>5/60</f>
        <v>8.3333333333333329E-2</v>
      </c>
      <c r="AH430" s="2">
        <v>5.2830161790313701</v>
      </c>
      <c r="AI430" s="2">
        <f>AH430-0.1</f>
        <v>5.1830161790313705</v>
      </c>
      <c r="AK430" s="2">
        <f>AI430-$AI$437</f>
        <v>4.1509406665924509</v>
      </c>
    </row>
    <row r="431" spans="1:38" x14ac:dyDescent="0.25">
      <c r="A431" s="2" t="s">
        <v>101</v>
      </c>
      <c r="B431" s="2">
        <v>2017</v>
      </c>
      <c r="C431" s="2" t="s">
        <v>210</v>
      </c>
      <c r="D431" s="2" t="s">
        <v>282</v>
      </c>
      <c r="E431" s="2" t="s">
        <v>9</v>
      </c>
      <c r="F431" s="2" t="s">
        <v>10</v>
      </c>
      <c r="G431" s="2" t="s">
        <v>209</v>
      </c>
      <c r="H431" s="2" t="s">
        <v>11</v>
      </c>
      <c r="I431" s="2" t="s">
        <v>40</v>
      </c>
      <c r="J431" s="2" t="s">
        <v>12</v>
      </c>
      <c r="L431" s="2" t="s">
        <v>13</v>
      </c>
      <c r="M431" s="2" t="s">
        <v>287</v>
      </c>
      <c r="N431" s="2">
        <v>10</v>
      </c>
      <c r="O431" s="2" t="s">
        <v>83</v>
      </c>
      <c r="Q431" s="2" t="s">
        <v>76</v>
      </c>
      <c r="R431" s="2" t="s">
        <v>100</v>
      </c>
      <c r="S431" s="2" t="s">
        <v>21</v>
      </c>
      <c r="T431" s="2">
        <v>37</v>
      </c>
      <c r="U431" s="2" t="s">
        <v>86</v>
      </c>
      <c r="V431" s="2">
        <v>0</v>
      </c>
      <c r="W431" s="2" t="s">
        <v>41</v>
      </c>
      <c r="Z431" s="2">
        <v>1</v>
      </c>
      <c r="AA431" s="2">
        <v>1</v>
      </c>
      <c r="AB431" s="2">
        <f t="shared" si="150"/>
        <v>1</v>
      </c>
      <c r="AC431" s="2">
        <v>100</v>
      </c>
      <c r="AD431" s="2">
        <v>2</v>
      </c>
      <c r="AE431" s="2">
        <v>65</v>
      </c>
      <c r="AF431" s="2">
        <f>15/60</f>
        <v>0.25</v>
      </c>
      <c r="AH431" s="2">
        <v>12.4528306368281</v>
      </c>
      <c r="AI431" s="2">
        <f t="shared" ref="AI431:AI437" si="189">AH431-0.1</f>
        <v>12.3528306368281</v>
      </c>
      <c r="AK431" s="2">
        <f t="shared" ref="AK431:AK437" si="190">AI431-$AI$437</f>
        <v>11.32075512438918</v>
      </c>
    </row>
    <row r="432" spans="1:38" x14ac:dyDescent="0.25">
      <c r="A432" s="2" t="s">
        <v>101</v>
      </c>
      <c r="B432" s="2">
        <v>2017</v>
      </c>
      <c r="C432" s="2" t="s">
        <v>210</v>
      </c>
      <c r="D432" s="2" t="s">
        <v>282</v>
      </c>
      <c r="E432" s="2" t="s">
        <v>9</v>
      </c>
      <c r="F432" s="2" t="s">
        <v>10</v>
      </c>
      <c r="G432" s="2" t="s">
        <v>209</v>
      </c>
      <c r="H432" s="2" t="s">
        <v>11</v>
      </c>
      <c r="I432" s="2" t="s">
        <v>40</v>
      </c>
      <c r="J432" s="2" t="s">
        <v>12</v>
      </c>
      <c r="L432" s="2" t="s">
        <v>13</v>
      </c>
      <c r="M432" s="2" t="s">
        <v>287</v>
      </c>
      <c r="N432" s="2">
        <v>10</v>
      </c>
      <c r="O432" s="2" t="s">
        <v>83</v>
      </c>
      <c r="Q432" s="2" t="s">
        <v>76</v>
      </c>
      <c r="R432" s="2" t="s">
        <v>100</v>
      </c>
      <c r="S432" s="2" t="s">
        <v>21</v>
      </c>
      <c r="T432" s="2">
        <v>37</v>
      </c>
      <c r="U432" s="2" t="s">
        <v>86</v>
      </c>
      <c r="V432" s="2">
        <v>0</v>
      </c>
      <c r="W432" s="2" t="s">
        <v>41</v>
      </c>
      <c r="Z432" s="2">
        <v>1</v>
      </c>
      <c r="AA432" s="2">
        <v>1</v>
      </c>
      <c r="AB432" s="2">
        <f t="shared" si="150"/>
        <v>1</v>
      </c>
      <c r="AC432" s="2">
        <v>100</v>
      </c>
      <c r="AD432" s="2">
        <v>2</v>
      </c>
      <c r="AE432" s="2">
        <v>65</v>
      </c>
      <c r="AF432" s="2">
        <v>0.5</v>
      </c>
      <c r="AH432" s="2">
        <v>18.679245955242099</v>
      </c>
      <c r="AI432" s="2">
        <f t="shared" si="189"/>
        <v>18.579245955242097</v>
      </c>
      <c r="AK432" s="2">
        <f t="shared" si="190"/>
        <v>17.547170442803179</v>
      </c>
    </row>
    <row r="433" spans="1:38" x14ac:dyDescent="0.25">
      <c r="A433" s="2" t="s">
        <v>101</v>
      </c>
      <c r="B433" s="2">
        <v>2017</v>
      </c>
      <c r="C433" s="2" t="s">
        <v>210</v>
      </c>
      <c r="D433" s="2" t="s">
        <v>282</v>
      </c>
      <c r="E433" s="2" t="s">
        <v>9</v>
      </c>
      <c r="F433" s="2" t="s">
        <v>10</v>
      </c>
      <c r="G433" s="2" t="s">
        <v>209</v>
      </c>
      <c r="H433" s="2" t="s">
        <v>11</v>
      </c>
      <c r="I433" s="2" t="s">
        <v>40</v>
      </c>
      <c r="J433" s="2" t="s">
        <v>12</v>
      </c>
      <c r="L433" s="2" t="s">
        <v>13</v>
      </c>
      <c r="M433" s="2" t="s">
        <v>287</v>
      </c>
      <c r="N433" s="2">
        <v>10</v>
      </c>
      <c r="O433" s="2" t="s">
        <v>83</v>
      </c>
      <c r="Q433" s="2" t="s">
        <v>76</v>
      </c>
      <c r="R433" s="2" t="s">
        <v>100</v>
      </c>
      <c r="S433" s="2" t="s">
        <v>21</v>
      </c>
      <c r="T433" s="2">
        <v>37</v>
      </c>
      <c r="U433" s="2" t="s">
        <v>86</v>
      </c>
      <c r="V433" s="2">
        <v>0</v>
      </c>
      <c r="W433" s="2" t="s">
        <v>41</v>
      </c>
      <c r="Z433" s="2">
        <v>1</v>
      </c>
      <c r="AA433" s="2">
        <v>1</v>
      </c>
      <c r="AB433" s="2">
        <f t="shared" si="150"/>
        <v>1</v>
      </c>
      <c r="AC433" s="2">
        <v>100</v>
      </c>
      <c r="AD433" s="2">
        <v>2</v>
      </c>
      <c r="AE433" s="2">
        <v>65</v>
      </c>
      <c r="AF433" s="2">
        <v>1</v>
      </c>
      <c r="AG433" s="2">
        <f>AF433-$AF$433</f>
        <v>0</v>
      </c>
      <c r="AH433" s="2">
        <v>19.999997840737301</v>
      </c>
      <c r="AI433" s="2">
        <f t="shared" si="189"/>
        <v>19.899997840737299</v>
      </c>
      <c r="AJ433" s="2">
        <f>AI433/$AI$433</f>
        <v>1</v>
      </c>
      <c r="AK433" s="2">
        <f t="shared" si="190"/>
        <v>18.867922328298381</v>
      </c>
      <c r="AL433" s="2">
        <f>AK433/$AK$433</f>
        <v>1</v>
      </c>
    </row>
    <row r="434" spans="1:38" x14ac:dyDescent="0.25">
      <c r="A434" s="2" t="s">
        <v>101</v>
      </c>
      <c r="B434" s="2">
        <v>2017</v>
      </c>
      <c r="C434" s="2" t="s">
        <v>210</v>
      </c>
      <c r="D434" s="2" t="s">
        <v>282</v>
      </c>
      <c r="E434" s="2" t="s">
        <v>9</v>
      </c>
      <c r="F434" s="2" t="s">
        <v>10</v>
      </c>
      <c r="G434" s="2" t="s">
        <v>209</v>
      </c>
      <c r="H434" s="2" t="s">
        <v>11</v>
      </c>
      <c r="I434" s="2" t="s">
        <v>40</v>
      </c>
      <c r="J434" s="2" t="s">
        <v>12</v>
      </c>
      <c r="L434" s="2" t="s">
        <v>13</v>
      </c>
      <c r="M434" s="2" t="s">
        <v>287</v>
      </c>
      <c r="N434" s="2">
        <v>10</v>
      </c>
      <c r="O434" s="2" t="s">
        <v>83</v>
      </c>
      <c r="Q434" s="2" t="s">
        <v>76</v>
      </c>
      <c r="R434" s="2" t="s">
        <v>100</v>
      </c>
      <c r="S434" s="2" t="s">
        <v>21</v>
      </c>
      <c r="T434" s="2">
        <v>37</v>
      </c>
      <c r="U434" s="2" t="s">
        <v>86</v>
      </c>
      <c r="V434" s="2">
        <v>0</v>
      </c>
      <c r="W434" s="2" t="s">
        <v>41</v>
      </c>
      <c r="Z434" s="2">
        <v>1</v>
      </c>
      <c r="AA434" s="2">
        <v>1</v>
      </c>
      <c r="AB434" s="2">
        <f t="shared" si="150"/>
        <v>1</v>
      </c>
      <c r="AC434" s="2">
        <v>100</v>
      </c>
      <c r="AD434" s="2">
        <v>2</v>
      </c>
      <c r="AE434" s="2">
        <v>65</v>
      </c>
      <c r="AF434" s="2">
        <v>2</v>
      </c>
      <c r="AG434" s="2">
        <f t="shared" ref="AG434:AG437" si="191">AF434-$AF$433</f>
        <v>1</v>
      </c>
      <c r="AH434" s="2">
        <v>15.0943387263437</v>
      </c>
      <c r="AI434" s="2">
        <f t="shared" si="189"/>
        <v>14.994338726343701</v>
      </c>
      <c r="AJ434" s="2">
        <f t="shared" ref="AJ434:AJ437" si="192">AI434/$AI$433</f>
        <v>0.75348443986505265</v>
      </c>
      <c r="AK434" s="2">
        <f t="shared" si="190"/>
        <v>13.96226321390478</v>
      </c>
      <c r="AL434" s="2">
        <f t="shared" ref="AL434:AL437" si="193">AK434/$AK$433</f>
        <v>0.74000003662109515</v>
      </c>
    </row>
    <row r="435" spans="1:38" x14ac:dyDescent="0.25">
      <c r="A435" s="2" t="s">
        <v>101</v>
      </c>
      <c r="B435" s="2">
        <v>2017</v>
      </c>
      <c r="C435" s="2" t="s">
        <v>210</v>
      </c>
      <c r="D435" s="2" t="s">
        <v>282</v>
      </c>
      <c r="E435" s="2" t="s">
        <v>9</v>
      </c>
      <c r="F435" s="2" t="s">
        <v>10</v>
      </c>
      <c r="G435" s="2" t="s">
        <v>209</v>
      </c>
      <c r="H435" s="2" t="s">
        <v>11</v>
      </c>
      <c r="I435" s="2" t="s">
        <v>40</v>
      </c>
      <c r="J435" s="2" t="s">
        <v>12</v>
      </c>
      <c r="L435" s="2" t="s">
        <v>13</v>
      </c>
      <c r="M435" s="2" t="s">
        <v>287</v>
      </c>
      <c r="N435" s="2">
        <v>10</v>
      </c>
      <c r="O435" s="2" t="s">
        <v>83</v>
      </c>
      <c r="Q435" s="2" t="s">
        <v>76</v>
      </c>
      <c r="R435" s="2" t="s">
        <v>100</v>
      </c>
      <c r="S435" s="2" t="s">
        <v>21</v>
      </c>
      <c r="T435" s="2">
        <v>37</v>
      </c>
      <c r="U435" s="2" t="s">
        <v>86</v>
      </c>
      <c r="V435" s="2">
        <v>0</v>
      </c>
      <c r="W435" s="2" t="s">
        <v>41</v>
      </c>
      <c r="Z435" s="2">
        <v>1</v>
      </c>
      <c r="AA435" s="2">
        <v>1</v>
      </c>
      <c r="AB435" s="2">
        <f t="shared" si="150"/>
        <v>1</v>
      </c>
      <c r="AC435" s="2">
        <v>100</v>
      </c>
      <c r="AD435" s="2">
        <v>2</v>
      </c>
      <c r="AE435" s="2">
        <v>65</v>
      </c>
      <c r="AF435" s="2">
        <v>4</v>
      </c>
      <c r="AG435" s="2">
        <f t="shared" si="191"/>
        <v>3</v>
      </c>
      <c r="AH435" s="2">
        <v>8.3018813331849195</v>
      </c>
      <c r="AI435" s="2">
        <f t="shared" si="189"/>
        <v>8.2018813331849199</v>
      </c>
      <c r="AJ435" s="2">
        <f t="shared" si="192"/>
        <v>0.41215488558470309</v>
      </c>
      <c r="AK435" s="2">
        <f t="shared" si="190"/>
        <v>7.1698058207460003</v>
      </c>
      <c r="AL435" s="2">
        <f t="shared" si="193"/>
        <v>0.3799997528075798</v>
      </c>
    </row>
    <row r="436" spans="1:38" x14ac:dyDescent="0.25">
      <c r="A436" s="2" t="s">
        <v>101</v>
      </c>
      <c r="B436" s="2">
        <v>2017</v>
      </c>
      <c r="C436" s="2" t="s">
        <v>210</v>
      </c>
      <c r="D436" s="2" t="s">
        <v>282</v>
      </c>
      <c r="E436" s="2" t="s">
        <v>9</v>
      </c>
      <c r="F436" s="2" t="s">
        <v>10</v>
      </c>
      <c r="G436" s="2" t="s">
        <v>209</v>
      </c>
      <c r="H436" s="2" t="s">
        <v>11</v>
      </c>
      <c r="I436" s="2" t="s">
        <v>40</v>
      </c>
      <c r="J436" s="2" t="s">
        <v>12</v>
      </c>
      <c r="L436" s="2" t="s">
        <v>13</v>
      </c>
      <c r="M436" s="2" t="s">
        <v>287</v>
      </c>
      <c r="N436" s="2">
        <v>10</v>
      </c>
      <c r="O436" s="2" t="s">
        <v>83</v>
      </c>
      <c r="Q436" s="2" t="s">
        <v>76</v>
      </c>
      <c r="R436" s="2" t="s">
        <v>100</v>
      </c>
      <c r="S436" s="2" t="s">
        <v>21</v>
      </c>
      <c r="T436" s="2">
        <v>37</v>
      </c>
      <c r="U436" s="2" t="s">
        <v>86</v>
      </c>
      <c r="V436" s="2">
        <v>0</v>
      </c>
      <c r="W436" s="2" t="s">
        <v>41</v>
      </c>
      <c r="Z436" s="2">
        <v>1</v>
      </c>
      <c r="AA436" s="2">
        <v>1</v>
      </c>
      <c r="AB436" s="2">
        <f t="shared" si="150"/>
        <v>1</v>
      </c>
      <c r="AC436" s="2">
        <v>100</v>
      </c>
      <c r="AD436" s="2">
        <v>2</v>
      </c>
      <c r="AE436" s="2">
        <v>65</v>
      </c>
      <c r="AF436" s="2">
        <v>24</v>
      </c>
      <c r="AG436" s="2">
        <f t="shared" si="191"/>
        <v>23</v>
      </c>
      <c r="AH436" s="2">
        <v>1.1320755124389199</v>
      </c>
      <c r="AI436" s="2">
        <f t="shared" si="189"/>
        <v>1.0320755124389198</v>
      </c>
      <c r="AJ436" s="2">
        <f t="shared" si="192"/>
        <v>5.1863096704772363E-2</v>
      </c>
      <c r="AK436" s="2">
        <f t="shared" si="190"/>
        <v>0</v>
      </c>
      <c r="AL436" s="2">
        <f t="shared" si="193"/>
        <v>0</v>
      </c>
    </row>
    <row r="437" spans="1:38" x14ac:dyDescent="0.25">
      <c r="A437" s="2" t="s">
        <v>101</v>
      </c>
      <c r="B437" s="2">
        <v>2017</v>
      </c>
      <c r="C437" s="2" t="s">
        <v>210</v>
      </c>
      <c r="D437" s="2" t="s">
        <v>282</v>
      </c>
      <c r="E437" s="2" t="s">
        <v>9</v>
      </c>
      <c r="F437" s="2" t="s">
        <v>10</v>
      </c>
      <c r="G437" s="2" t="s">
        <v>209</v>
      </c>
      <c r="H437" s="2" t="s">
        <v>11</v>
      </c>
      <c r="I437" s="2" t="s">
        <v>40</v>
      </c>
      <c r="J437" s="2" t="s">
        <v>12</v>
      </c>
      <c r="L437" s="2" t="s">
        <v>13</v>
      </c>
      <c r="M437" s="2" t="s">
        <v>287</v>
      </c>
      <c r="N437" s="2">
        <v>10</v>
      </c>
      <c r="O437" s="2" t="s">
        <v>83</v>
      </c>
      <c r="Q437" s="2" t="s">
        <v>76</v>
      </c>
      <c r="R437" s="2" t="s">
        <v>100</v>
      </c>
      <c r="S437" s="2" t="s">
        <v>21</v>
      </c>
      <c r="T437" s="2">
        <v>37</v>
      </c>
      <c r="U437" s="2" t="s">
        <v>86</v>
      </c>
      <c r="V437" s="2">
        <v>0</v>
      </c>
      <c r="W437" s="2" t="s">
        <v>41</v>
      </c>
      <c r="Z437" s="2">
        <v>1</v>
      </c>
      <c r="AA437" s="2">
        <v>1</v>
      </c>
      <c r="AB437" s="2">
        <f t="shared" si="150"/>
        <v>1</v>
      </c>
      <c r="AC437" s="2">
        <v>100</v>
      </c>
      <c r="AD437" s="2">
        <v>2</v>
      </c>
      <c r="AE437" s="2">
        <v>65</v>
      </c>
      <c r="AF437" s="2">
        <v>48</v>
      </c>
      <c r="AG437" s="2">
        <f t="shared" si="191"/>
        <v>47</v>
      </c>
      <c r="AH437" s="2">
        <v>1.1320755124389199</v>
      </c>
      <c r="AI437" s="2">
        <f t="shared" si="189"/>
        <v>1.0320755124389198</v>
      </c>
      <c r="AJ437" s="2">
        <f t="shared" si="192"/>
        <v>5.1863096704772363E-2</v>
      </c>
      <c r="AK437" s="2">
        <f t="shared" si="190"/>
        <v>0</v>
      </c>
      <c r="AL437" s="2">
        <f t="shared" si="193"/>
        <v>0</v>
      </c>
    </row>
    <row r="438" spans="1:38" x14ac:dyDescent="0.25">
      <c r="A438" s="2" t="s">
        <v>101</v>
      </c>
      <c r="B438" s="2">
        <v>2017</v>
      </c>
      <c r="C438" s="2" t="s">
        <v>210</v>
      </c>
      <c r="D438" s="2" t="s">
        <v>282</v>
      </c>
      <c r="E438" s="2" t="s">
        <v>9</v>
      </c>
      <c r="F438" s="2" t="s">
        <v>10</v>
      </c>
      <c r="G438" s="2" t="s">
        <v>209</v>
      </c>
      <c r="H438" s="2" t="s">
        <v>11</v>
      </c>
      <c r="I438" s="2" t="s">
        <v>40</v>
      </c>
      <c r="J438" s="2" t="s">
        <v>12</v>
      </c>
      <c r="L438" s="2" t="s">
        <v>13</v>
      </c>
      <c r="M438" s="2" t="s">
        <v>287</v>
      </c>
      <c r="N438" s="2">
        <v>10</v>
      </c>
      <c r="O438" s="2" t="s">
        <v>83</v>
      </c>
      <c r="Q438" s="2" t="s">
        <v>76</v>
      </c>
      <c r="R438" s="2" t="s">
        <v>100</v>
      </c>
      <c r="S438" s="2" t="s">
        <v>21</v>
      </c>
      <c r="T438" s="2">
        <v>37</v>
      </c>
      <c r="U438" s="2" t="s">
        <v>102</v>
      </c>
      <c r="V438" s="2">
        <v>5</v>
      </c>
      <c r="W438" s="2" t="s">
        <v>277</v>
      </c>
      <c r="X438" s="2">
        <v>33</v>
      </c>
      <c r="Y438" s="2">
        <v>138.1</v>
      </c>
      <c r="Z438" s="2">
        <v>1</v>
      </c>
      <c r="AA438" s="2">
        <v>2</v>
      </c>
      <c r="AB438" s="2">
        <f t="shared" si="150"/>
        <v>0.5</v>
      </c>
      <c r="AC438" s="2">
        <v>100</v>
      </c>
      <c r="AD438" s="2">
        <v>2</v>
      </c>
      <c r="AE438" s="2">
        <v>66</v>
      </c>
      <c r="AF438" s="2">
        <f>5/60</f>
        <v>8.3333333333333329E-2</v>
      </c>
      <c r="AH438" s="2">
        <v>14.1509439054864</v>
      </c>
      <c r="AI438" s="2">
        <f>AH438-0.1</f>
        <v>14.050943905486401</v>
      </c>
      <c r="AK438" s="2">
        <f>AI438-$AI$445</f>
        <v>11.698116507552321</v>
      </c>
    </row>
    <row r="439" spans="1:38" x14ac:dyDescent="0.25">
      <c r="A439" s="2" t="s">
        <v>101</v>
      </c>
      <c r="B439" s="2">
        <v>2017</v>
      </c>
      <c r="C439" s="2" t="s">
        <v>210</v>
      </c>
      <c r="D439" s="2" t="s">
        <v>282</v>
      </c>
      <c r="E439" s="2" t="s">
        <v>9</v>
      </c>
      <c r="F439" s="2" t="s">
        <v>10</v>
      </c>
      <c r="G439" s="2" t="s">
        <v>209</v>
      </c>
      <c r="H439" s="2" t="s">
        <v>11</v>
      </c>
      <c r="I439" s="2" t="s">
        <v>40</v>
      </c>
      <c r="J439" s="2" t="s">
        <v>12</v>
      </c>
      <c r="L439" s="2" t="s">
        <v>13</v>
      </c>
      <c r="M439" s="2" t="s">
        <v>287</v>
      </c>
      <c r="N439" s="2">
        <v>10</v>
      </c>
      <c r="O439" s="2" t="s">
        <v>83</v>
      </c>
      <c r="Q439" s="2" t="s">
        <v>76</v>
      </c>
      <c r="R439" s="2" t="s">
        <v>100</v>
      </c>
      <c r="S439" s="2" t="s">
        <v>21</v>
      </c>
      <c r="T439" s="2">
        <v>37</v>
      </c>
      <c r="U439" s="2" t="s">
        <v>102</v>
      </c>
      <c r="V439" s="2">
        <v>5</v>
      </c>
      <c r="W439" s="2" t="s">
        <v>277</v>
      </c>
      <c r="X439" s="2">
        <v>33</v>
      </c>
      <c r="Y439" s="2">
        <v>138.1</v>
      </c>
      <c r="Z439" s="2">
        <v>1</v>
      </c>
      <c r="AA439" s="2">
        <v>2</v>
      </c>
      <c r="AB439" s="2">
        <f t="shared" si="150"/>
        <v>0.5</v>
      </c>
      <c r="AC439" s="2">
        <v>100</v>
      </c>
      <c r="AD439" s="2">
        <v>2</v>
      </c>
      <c r="AE439" s="2">
        <v>66</v>
      </c>
      <c r="AF439" s="2">
        <f>15/60</f>
        <v>0.25</v>
      </c>
      <c r="AH439" s="2">
        <v>18.113208199022701</v>
      </c>
      <c r="AI439" s="2">
        <f t="shared" ref="AI439:AI445" si="194">AH439-0.1</f>
        <v>18.013208199022699</v>
      </c>
      <c r="AK439" s="2">
        <f t="shared" ref="AK439:AK445" si="195">AI439-$AI$445</f>
        <v>15.660380801088619</v>
      </c>
    </row>
    <row r="440" spans="1:38" x14ac:dyDescent="0.25">
      <c r="A440" s="2" t="s">
        <v>101</v>
      </c>
      <c r="B440" s="2">
        <v>2017</v>
      </c>
      <c r="C440" s="2" t="s">
        <v>210</v>
      </c>
      <c r="D440" s="2" t="s">
        <v>282</v>
      </c>
      <c r="E440" s="2" t="s">
        <v>9</v>
      </c>
      <c r="F440" s="2" t="s">
        <v>10</v>
      </c>
      <c r="G440" s="2" t="s">
        <v>209</v>
      </c>
      <c r="H440" s="2" t="s">
        <v>11</v>
      </c>
      <c r="I440" s="2" t="s">
        <v>40</v>
      </c>
      <c r="J440" s="2" t="s">
        <v>12</v>
      </c>
      <c r="L440" s="2" t="s">
        <v>13</v>
      </c>
      <c r="M440" s="2" t="s">
        <v>287</v>
      </c>
      <c r="N440" s="2">
        <v>10</v>
      </c>
      <c r="O440" s="2" t="s">
        <v>83</v>
      </c>
      <c r="Q440" s="2" t="s">
        <v>76</v>
      </c>
      <c r="R440" s="2" t="s">
        <v>100</v>
      </c>
      <c r="S440" s="2" t="s">
        <v>21</v>
      </c>
      <c r="T440" s="2">
        <v>37</v>
      </c>
      <c r="U440" s="2" t="s">
        <v>102</v>
      </c>
      <c r="V440" s="2">
        <v>5</v>
      </c>
      <c r="W440" s="2" t="s">
        <v>277</v>
      </c>
      <c r="X440" s="2">
        <v>33</v>
      </c>
      <c r="Y440" s="2">
        <v>138.1</v>
      </c>
      <c r="Z440" s="2">
        <v>1</v>
      </c>
      <c r="AA440" s="2">
        <v>2</v>
      </c>
      <c r="AB440" s="2">
        <f t="shared" si="150"/>
        <v>0.5</v>
      </c>
      <c r="AC440" s="2">
        <v>100</v>
      </c>
      <c r="AD440" s="2">
        <v>2</v>
      </c>
      <c r="AE440" s="2">
        <v>66</v>
      </c>
      <c r="AF440" s="2">
        <v>0.5</v>
      </c>
      <c r="AG440" s="2">
        <f>AF440-$AF$440</f>
        <v>0</v>
      </c>
      <c r="AH440" s="2">
        <v>23.962262134273502</v>
      </c>
      <c r="AI440" s="2">
        <f t="shared" si="194"/>
        <v>23.8622621342735</v>
      </c>
      <c r="AJ440" s="2">
        <f>AI440/$AI$440</f>
        <v>1</v>
      </c>
      <c r="AK440" s="2">
        <f t="shared" si="195"/>
        <v>21.509434736339422</v>
      </c>
      <c r="AL440" s="2">
        <f>AK440/$AK$440</f>
        <v>1</v>
      </c>
    </row>
    <row r="441" spans="1:38" x14ac:dyDescent="0.25">
      <c r="A441" s="2" t="s">
        <v>101</v>
      </c>
      <c r="B441" s="2">
        <v>2017</v>
      </c>
      <c r="C441" s="2" t="s">
        <v>210</v>
      </c>
      <c r="D441" s="2" t="s">
        <v>282</v>
      </c>
      <c r="E441" s="2" t="s">
        <v>9</v>
      </c>
      <c r="F441" s="2" t="s">
        <v>10</v>
      </c>
      <c r="G441" s="2" t="s">
        <v>209</v>
      </c>
      <c r="H441" s="2" t="s">
        <v>11</v>
      </c>
      <c r="I441" s="2" t="s">
        <v>40</v>
      </c>
      <c r="J441" s="2" t="s">
        <v>12</v>
      </c>
      <c r="L441" s="2" t="s">
        <v>13</v>
      </c>
      <c r="M441" s="2" t="s">
        <v>287</v>
      </c>
      <c r="N441" s="2">
        <v>10</v>
      </c>
      <c r="O441" s="2" t="s">
        <v>83</v>
      </c>
      <c r="Q441" s="2" t="s">
        <v>76</v>
      </c>
      <c r="R441" s="2" t="s">
        <v>100</v>
      </c>
      <c r="S441" s="2" t="s">
        <v>21</v>
      </c>
      <c r="T441" s="2">
        <v>37</v>
      </c>
      <c r="U441" s="2" t="s">
        <v>102</v>
      </c>
      <c r="V441" s="2">
        <v>5</v>
      </c>
      <c r="W441" s="2" t="s">
        <v>277</v>
      </c>
      <c r="X441" s="2">
        <v>33</v>
      </c>
      <c r="Y441" s="2">
        <v>138.1</v>
      </c>
      <c r="Z441" s="2">
        <v>1</v>
      </c>
      <c r="AA441" s="2">
        <v>2</v>
      </c>
      <c r="AB441" s="2">
        <f t="shared" si="150"/>
        <v>0.5</v>
      </c>
      <c r="AC441" s="2">
        <v>100</v>
      </c>
      <c r="AD441" s="2">
        <v>2</v>
      </c>
      <c r="AE441" s="2">
        <v>66</v>
      </c>
      <c r="AF441" s="2">
        <v>1</v>
      </c>
      <c r="AG441" s="2">
        <f t="shared" ref="AG441:AG445" si="196">AF441-$AF$440</f>
        <v>0.5</v>
      </c>
      <c r="AH441" s="2">
        <v>20.754716288538301</v>
      </c>
      <c r="AI441" s="2">
        <f t="shared" si="194"/>
        <v>20.6547162885383</v>
      </c>
      <c r="AJ441" s="2">
        <f t="shared" ref="AJ441:AJ445" si="197">AI441/$AI$440</f>
        <v>0.86558081427124278</v>
      </c>
      <c r="AK441" s="2">
        <f t="shared" si="195"/>
        <v>18.301888890604218</v>
      </c>
      <c r="AL441" s="2">
        <f t="shared" ref="AL441:AL445" si="198">AK441/$AK$440</f>
        <v>0.85087725990696683</v>
      </c>
    </row>
    <row r="442" spans="1:38" x14ac:dyDescent="0.25">
      <c r="A442" s="2" t="s">
        <v>101</v>
      </c>
      <c r="B442" s="2">
        <v>2017</v>
      </c>
      <c r="C442" s="2" t="s">
        <v>210</v>
      </c>
      <c r="D442" s="2" t="s">
        <v>282</v>
      </c>
      <c r="E442" s="2" t="s">
        <v>9</v>
      </c>
      <c r="F442" s="2" t="s">
        <v>10</v>
      </c>
      <c r="G442" s="2" t="s">
        <v>209</v>
      </c>
      <c r="H442" s="2" t="s">
        <v>11</v>
      </c>
      <c r="I442" s="2" t="s">
        <v>40</v>
      </c>
      <c r="J442" s="2" t="s">
        <v>12</v>
      </c>
      <c r="L442" s="2" t="s">
        <v>13</v>
      </c>
      <c r="M442" s="2" t="s">
        <v>287</v>
      </c>
      <c r="N442" s="2">
        <v>10</v>
      </c>
      <c r="O442" s="2" t="s">
        <v>83</v>
      </c>
      <c r="Q442" s="2" t="s">
        <v>76</v>
      </c>
      <c r="R442" s="2" t="s">
        <v>100</v>
      </c>
      <c r="S442" s="2" t="s">
        <v>21</v>
      </c>
      <c r="T442" s="2">
        <v>37</v>
      </c>
      <c r="U442" s="2" t="s">
        <v>102</v>
      </c>
      <c r="V442" s="2">
        <v>5</v>
      </c>
      <c r="W442" s="2" t="s">
        <v>277</v>
      </c>
      <c r="X442" s="2">
        <v>33</v>
      </c>
      <c r="Y442" s="2">
        <v>138.1</v>
      </c>
      <c r="Z442" s="2">
        <v>1</v>
      </c>
      <c r="AA442" s="2">
        <v>2</v>
      </c>
      <c r="AB442" s="2">
        <f t="shared" si="150"/>
        <v>0.5</v>
      </c>
      <c r="AC442" s="2">
        <v>100</v>
      </c>
      <c r="AD442" s="2">
        <v>2</v>
      </c>
      <c r="AE442" s="2">
        <v>66</v>
      </c>
      <c r="AF442" s="2">
        <v>2</v>
      </c>
      <c r="AG442" s="2">
        <f t="shared" si="196"/>
        <v>1.5</v>
      </c>
      <c r="AH442" s="2">
        <v>20.754716288538301</v>
      </c>
      <c r="AI442" s="2">
        <f t="shared" si="194"/>
        <v>20.6547162885383</v>
      </c>
      <c r="AJ442" s="2">
        <f t="shared" si="197"/>
        <v>0.86558081427124278</v>
      </c>
      <c r="AK442" s="2">
        <f t="shared" si="195"/>
        <v>18.301888890604218</v>
      </c>
      <c r="AL442" s="2">
        <f t="shared" si="198"/>
        <v>0.85087725990696683</v>
      </c>
    </row>
    <row r="443" spans="1:38" x14ac:dyDescent="0.25">
      <c r="A443" s="2" t="s">
        <v>101</v>
      </c>
      <c r="B443" s="2">
        <v>2017</v>
      </c>
      <c r="C443" s="2" t="s">
        <v>210</v>
      </c>
      <c r="D443" s="2" t="s">
        <v>282</v>
      </c>
      <c r="E443" s="2" t="s">
        <v>9</v>
      </c>
      <c r="F443" s="2" t="s">
        <v>10</v>
      </c>
      <c r="G443" s="2" t="s">
        <v>209</v>
      </c>
      <c r="H443" s="2" t="s">
        <v>11</v>
      </c>
      <c r="I443" s="2" t="s">
        <v>40</v>
      </c>
      <c r="J443" s="2" t="s">
        <v>12</v>
      </c>
      <c r="L443" s="2" t="s">
        <v>13</v>
      </c>
      <c r="M443" s="2" t="s">
        <v>287</v>
      </c>
      <c r="N443" s="2">
        <v>10</v>
      </c>
      <c r="O443" s="2" t="s">
        <v>83</v>
      </c>
      <c r="Q443" s="2" t="s">
        <v>76</v>
      </c>
      <c r="R443" s="2" t="s">
        <v>100</v>
      </c>
      <c r="S443" s="2" t="s">
        <v>21</v>
      </c>
      <c r="T443" s="2">
        <v>37</v>
      </c>
      <c r="U443" s="2" t="s">
        <v>102</v>
      </c>
      <c r="V443" s="2">
        <v>5</v>
      </c>
      <c r="W443" s="2" t="s">
        <v>277</v>
      </c>
      <c r="X443" s="2">
        <v>33</v>
      </c>
      <c r="Y443" s="2">
        <v>138.1</v>
      </c>
      <c r="Z443" s="2">
        <v>1</v>
      </c>
      <c r="AA443" s="2">
        <v>2</v>
      </c>
      <c r="AB443" s="2">
        <f t="shared" si="150"/>
        <v>0.5</v>
      </c>
      <c r="AC443" s="2">
        <v>100</v>
      </c>
      <c r="AD443" s="2">
        <v>2</v>
      </c>
      <c r="AE443" s="2">
        <v>66</v>
      </c>
      <c r="AF443" s="2">
        <v>4</v>
      </c>
      <c r="AG443" s="2">
        <f t="shared" si="196"/>
        <v>3.5</v>
      </c>
      <c r="AH443" s="2">
        <v>19.622640776099399</v>
      </c>
      <c r="AI443" s="2">
        <f t="shared" si="194"/>
        <v>19.522640776099397</v>
      </c>
      <c r="AJ443" s="2">
        <f t="shared" si="197"/>
        <v>0.81813872742848293</v>
      </c>
      <c r="AK443" s="2">
        <f t="shared" si="195"/>
        <v>17.169813378165315</v>
      </c>
      <c r="AL443" s="2">
        <f t="shared" si="198"/>
        <v>0.79824568095959902</v>
      </c>
    </row>
    <row r="444" spans="1:38" x14ac:dyDescent="0.25">
      <c r="A444" s="2" t="s">
        <v>101</v>
      </c>
      <c r="B444" s="2">
        <v>2017</v>
      </c>
      <c r="C444" s="2" t="s">
        <v>210</v>
      </c>
      <c r="D444" s="2" t="s">
        <v>282</v>
      </c>
      <c r="E444" s="2" t="s">
        <v>9</v>
      </c>
      <c r="F444" s="2" t="s">
        <v>10</v>
      </c>
      <c r="G444" s="2" t="s">
        <v>209</v>
      </c>
      <c r="H444" s="2" t="s">
        <v>11</v>
      </c>
      <c r="I444" s="2" t="s">
        <v>40</v>
      </c>
      <c r="J444" s="2" t="s">
        <v>12</v>
      </c>
      <c r="L444" s="2" t="s">
        <v>13</v>
      </c>
      <c r="M444" s="2" t="s">
        <v>287</v>
      </c>
      <c r="N444" s="2">
        <v>10</v>
      </c>
      <c r="O444" s="2" t="s">
        <v>83</v>
      </c>
      <c r="Q444" s="2" t="s">
        <v>76</v>
      </c>
      <c r="R444" s="2" t="s">
        <v>100</v>
      </c>
      <c r="S444" s="2" t="s">
        <v>21</v>
      </c>
      <c r="T444" s="2">
        <v>37</v>
      </c>
      <c r="U444" s="2" t="s">
        <v>102</v>
      </c>
      <c r="V444" s="2">
        <v>5</v>
      </c>
      <c r="W444" s="2" t="s">
        <v>277</v>
      </c>
      <c r="X444" s="2">
        <v>33</v>
      </c>
      <c r="Y444" s="2">
        <v>138.1</v>
      </c>
      <c r="Z444" s="2">
        <v>1</v>
      </c>
      <c r="AA444" s="2">
        <v>2</v>
      </c>
      <c r="AB444" s="2">
        <f t="shared" si="150"/>
        <v>0.5</v>
      </c>
      <c r="AC444" s="2">
        <v>100</v>
      </c>
      <c r="AD444" s="2">
        <v>2</v>
      </c>
      <c r="AE444" s="2">
        <v>66</v>
      </c>
      <c r="AF444" s="2">
        <v>24</v>
      </c>
      <c r="AG444" s="2">
        <f t="shared" si="196"/>
        <v>23.5</v>
      </c>
      <c r="AH444" s="2">
        <v>6.4150916914702902</v>
      </c>
      <c r="AI444" s="2">
        <f t="shared" si="194"/>
        <v>6.3150916914702906</v>
      </c>
      <c r="AJ444" s="2">
        <f t="shared" si="197"/>
        <v>0.26464765393721368</v>
      </c>
      <c r="AK444" s="2">
        <f t="shared" si="195"/>
        <v>3.9622642935362107</v>
      </c>
      <c r="AL444" s="2">
        <f t="shared" si="198"/>
        <v>0.18421052631578955</v>
      </c>
    </row>
    <row r="445" spans="1:38" x14ac:dyDescent="0.25">
      <c r="A445" s="2" t="s">
        <v>101</v>
      </c>
      <c r="B445" s="2">
        <v>2017</v>
      </c>
      <c r="C445" s="2" t="s">
        <v>210</v>
      </c>
      <c r="D445" s="2" t="s">
        <v>282</v>
      </c>
      <c r="E445" s="2" t="s">
        <v>9</v>
      </c>
      <c r="F445" s="2" t="s">
        <v>10</v>
      </c>
      <c r="G445" s="2" t="s">
        <v>209</v>
      </c>
      <c r="H445" s="2" t="s">
        <v>11</v>
      </c>
      <c r="I445" s="2" t="s">
        <v>40</v>
      </c>
      <c r="J445" s="2" t="s">
        <v>12</v>
      </c>
      <c r="L445" s="2" t="s">
        <v>13</v>
      </c>
      <c r="M445" s="2" t="s">
        <v>287</v>
      </c>
      <c r="N445" s="2">
        <v>10</v>
      </c>
      <c r="O445" s="2" t="s">
        <v>83</v>
      </c>
      <c r="Q445" s="2" t="s">
        <v>76</v>
      </c>
      <c r="R445" s="2" t="s">
        <v>100</v>
      </c>
      <c r="S445" s="2" t="s">
        <v>21</v>
      </c>
      <c r="T445" s="2">
        <v>37</v>
      </c>
      <c r="U445" s="2" t="s">
        <v>102</v>
      </c>
      <c r="V445" s="2">
        <v>5</v>
      </c>
      <c r="W445" s="2" t="s">
        <v>277</v>
      </c>
      <c r="X445" s="2">
        <v>33</v>
      </c>
      <c r="Y445" s="2">
        <v>138.1</v>
      </c>
      <c r="Z445" s="2">
        <v>1</v>
      </c>
      <c r="AA445" s="2">
        <v>2</v>
      </c>
      <c r="AB445" s="2">
        <f t="shared" si="150"/>
        <v>0.5</v>
      </c>
      <c r="AC445" s="2">
        <v>100</v>
      </c>
      <c r="AD445" s="2">
        <v>2</v>
      </c>
      <c r="AE445" s="2">
        <v>66</v>
      </c>
      <c r="AF445" s="2">
        <v>48</v>
      </c>
      <c r="AG445" s="2">
        <f t="shared" si="196"/>
        <v>47.5</v>
      </c>
      <c r="AH445" s="2">
        <v>2.45282739793408</v>
      </c>
      <c r="AI445" s="2">
        <f t="shared" si="194"/>
        <v>2.3528273979340799</v>
      </c>
      <c r="AJ445" s="2">
        <f t="shared" si="197"/>
        <v>9.8600349987552141E-2</v>
      </c>
      <c r="AK445" s="2">
        <f t="shared" si="195"/>
        <v>0</v>
      </c>
      <c r="AL445" s="2">
        <f t="shared" si="198"/>
        <v>0</v>
      </c>
    </row>
    <row r="446" spans="1:38" x14ac:dyDescent="0.25">
      <c r="A446" s="2" t="s">
        <v>101</v>
      </c>
      <c r="B446" s="2">
        <v>2017</v>
      </c>
      <c r="C446" s="2" t="s">
        <v>210</v>
      </c>
      <c r="D446" s="2" t="s">
        <v>282</v>
      </c>
      <c r="E446" s="2" t="s">
        <v>9</v>
      </c>
      <c r="F446" s="2" t="s">
        <v>10</v>
      </c>
      <c r="G446" s="2" t="s">
        <v>209</v>
      </c>
      <c r="H446" s="2" t="s">
        <v>11</v>
      </c>
      <c r="I446" s="2" t="s">
        <v>40</v>
      </c>
      <c r="J446" s="2" t="s">
        <v>12</v>
      </c>
      <c r="L446" s="2" t="s">
        <v>13</v>
      </c>
      <c r="M446" s="2" t="s">
        <v>287</v>
      </c>
      <c r="N446" s="2">
        <v>10</v>
      </c>
      <c r="O446" s="2" t="s">
        <v>83</v>
      </c>
      <c r="Q446" s="2" t="s">
        <v>76</v>
      </c>
      <c r="R446" s="2" t="s">
        <v>100</v>
      </c>
      <c r="S446" s="2" t="s">
        <v>21</v>
      </c>
      <c r="T446" s="2">
        <v>37</v>
      </c>
      <c r="U446" s="2" t="s">
        <v>103</v>
      </c>
      <c r="V446" s="2">
        <v>10</v>
      </c>
      <c r="W446" s="2" t="s">
        <v>277</v>
      </c>
      <c r="X446" s="2">
        <v>50</v>
      </c>
      <c r="Y446" s="2">
        <v>132.1</v>
      </c>
      <c r="Z446" s="2">
        <v>1.2</v>
      </c>
      <c r="AA446" s="2">
        <v>2</v>
      </c>
      <c r="AB446" s="2">
        <f t="shared" si="150"/>
        <v>0.6</v>
      </c>
      <c r="AC446" s="2">
        <v>100</v>
      </c>
      <c r="AD446" s="2">
        <v>2</v>
      </c>
      <c r="AE446" s="2">
        <v>67</v>
      </c>
      <c r="AF446" s="2">
        <f>5/60</f>
        <v>8.3333333333333329E-2</v>
      </c>
      <c r="AH446" s="2">
        <v>15.471695790981601</v>
      </c>
      <c r="AI446" s="2">
        <f>AH446-0.1</f>
        <v>15.371695790981601</v>
      </c>
      <c r="AK446" s="2">
        <f>AI446-$AI$453</f>
        <v>10.188679611950231</v>
      </c>
    </row>
    <row r="447" spans="1:38" x14ac:dyDescent="0.25">
      <c r="A447" s="2" t="s">
        <v>101</v>
      </c>
      <c r="B447" s="2">
        <v>2017</v>
      </c>
      <c r="C447" s="2" t="s">
        <v>210</v>
      </c>
      <c r="D447" s="2" t="s">
        <v>282</v>
      </c>
      <c r="E447" s="2" t="s">
        <v>9</v>
      </c>
      <c r="F447" s="2" t="s">
        <v>10</v>
      </c>
      <c r="G447" s="2" t="s">
        <v>209</v>
      </c>
      <c r="H447" s="2" t="s">
        <v>11</v>
      </c>
      <c r="I447" s="2" t="s">
        <v>40</v>
      </c>
      <c r="J447" s="2" t="s">
        <v>12</v>
      </c>
      <c r="L447" s="2" t="s">
        <v>13</v>
      </c>
      <c r="M447" s="2" t="s">
        <v>287</v>
      </c>
      <c r="N447" s="2">
        <v>10</v>
      </c>
      <c r="O447" s="2" t="s">
        <v>83</v>
      </c>
      <c r="Q447" s="2" t="s">
        <v>76</v>
      </c>
      <c r="R447" s="2" t="s">
        <v>100</v>
      </c>
      <c r="S447" s="2" t="s">
        <v>21</v>
      </c>
      <c r="T447" s="2">
        <v>37</v>
      </c>
      <c r="U447" s="2" t="s">
        <v>103</v>
      </c>
      <c r="V447" s="2">
        <v>10</v>
      </c>
      <c r="W447" s="2" t="s">
        <v>277</v>
      </c>
      <c r="X447" s="2">
        <v>50</v>
      </c>
      <c r="Y447" s="2">
        <v>132.1</v>
      </c>
      <c r="Z447" s="2">
        <v>1.2</v>
      </c>
      <c r="AA447" s="2">
        <v>2</v>
      </c>
      <c r="AB447" s="2">
        <f t="shared" si="150"/>
        <v>0.6</v>
      </c>
      <c r="AC447" s="2">
        <v>100</v>
      </c>
      <c r="AD447" s="2">
        <v>2</v>
      </c>
      <c r="AE447" s="2">
        <v>67</v>
      </c>
      <c r="AF447" s="2">
        <f>15/60</f>
        <v>0.25</v>
      </c>
      <c r="AH447" s="2">
        <v>21.1320733531762</v>
      </c>
      <c r="AI447" s="2">
        <f t="shared" ref="AI447:AI453" si="199">AH447-0.1</f>
        <v>21.032073353176198</v>
      </c>
      <c r="AK447" s="2">
        <f t="shared" ref="AK447:AK453" si="200">AI447-$AI$453</f>
        <v>15.849057174144829</v>
      </c>
    </row>
    <row r="448" spans="1:38" x14ac:dyDescent="0.25">
      <c r="A448" s="2" t="s">
        <v>101</v>
      </c>
      <c r="B448" s="2">
        <v>2017</v>
      </c>
      <c r="C448" s="2" t="s">
        <v>210</v>
      </c>
      <c r="D448" s="2" t="s">
        <v>282</v>
      </c>
      <c r="E448" s="2" t="s">
        <v>9</v>
      </c>
      <c r="F448" s="2" t="s">
        <v>10</v>
      </c>
      <c r="G448" s="2" t="s">
        <v>209</v>
      </c>
      <c r="H448" s="2" t="s">
        <v>11</v>
      </c>
      <c r="I448" s="2" t="s">
        <v>40</v>
      </c>
      <c r="J448" s="2" t="s">
        <v>12</v>
      </c>
      <c r="L448" s="2" t="s">
        <v>13</v>
      </c>
      <c r="M448" s="2" t="s">
        <v>287</v>
      </c>
      <c r="N448" s="2">
        <v>10</v>
      </c>
      <c r="O448" s="2" t="s">
        <v>83</v>
      </c>
      <c r="Q448" s="2" t="s">
        <v>76</v>
      </c>
      <c r="R448" s="2" t="s">
        <v>100</v>
      </c>
      <c r="S448" s="2" t="s">
        <v>21</v>
      </c>
      <c r="T448" s="2">
        <v>37</v>
      </c>
      <c r="U448" s="2" t="s">
        <v>103</v>
      </c>
      <c r="V448" s="2">
        <v>10</v>
      </c>
      <c r="W448" s="2" t="s">
        <v>277</v>
      </c>
      <c r="X448" s="2">
        <v>50</v>
      </c>
      <c r="Y448" s="2">
        <v>132.1</v>
      </c>
      <c r="Z448" s="2">
        <v>1.2</v>
      </c>
      <c r="AA448" s="2">
        <v>2</v>
      </c>
      <c r="AB448" s="2">
        <f t="shared" si="150"/>
        <v>0.6</v>
      </c>
      <c r="AC448" s="2">
        <v>100</v>
      </c>
      <c r="AD448" s="2">
        <v>2</v>
      </c>
      <c r="AE448" s="2">
        <v>67</v>
      </c>
      <c r="AF448" s="2">
        <v>0.5</v>
      </c>
      <c r="AG448" s="2">
        <f>AF448-$AF$448</f>
        <v>0</v>
      </c>
      <c r="AH448" s="2">
        <v>23.962262134273502</v>
      </c>
      <c r="AI448" s="2">
        <f t="shared" si="199"/>
        <v>23.8622621342735</v>
      </c>
      <c r="AJ448" s="2">
        <f>AI448/$AI$448</f>
        <v>1</v>
      </c>
      <c r="AK448" s="2">
        <f t="shared" si="200"/>
        <v>18.679245955242131</v>
      </c>
      <c r="AL448" s="2">
        <f>AK448/$AK$448</f>
        <v>1</v>
      </c>
    </row>
    <row r="449" spans="1:38" x14ac:dyDescent="0.25">
      <c r="A449" s="2" t="s">
        <v>101</v>
      </c>
      <c r="B449" s="2">
        <v>2017</v>
      </c>
      <c r="C449" s="2" t="s">
        <v>210</v>
      </c>
      <c r="D449" s="2" t="s">
        <v>282</v>
      </c>
      <c r="E449" s="2" t="s">
        <v>9</v>
      </c>
      <c r="F449" s="2" t="s">
        <v>10</v>
      </c>
      <c r="G449" s="2" t="s">
        <v>209</v>
      </c>
      <c r="H449" s="2" t="s">
        <v>11</v>
      </c>
      <c r="I449" s="2" t="s">
        <v>40</v>
      </c>
      <c r="J449" s="2" t="s">
        <v>12</v>
      </c>
      <c r="L449" s="2" t="s">
        <v>13</v>
      </c>
      <c r="M449" s="2" t="s">
        <v>287</v>
      </c>
      <c r="N449" s="2">
        <v>10</v>
      </c>
      <c r="O449" s="2" t="s">
        <v>83</v>
      </c>
      <c r="Q449" s="2" t="s">
        <v>76</v>
      </c>
      <c r="R449" s="2" t="s">
        <v>100</v>
      </c>
      <c r="S449" s="2" t="s">
        <v>21</v>
      </c>
      <c r="T449" s="2">
        <v>37</v>
      </c>
      <c r="U449" s="2" t="s">
        <v>103</v>
      </c>
      <c r="V449" s="2">
        <v>10</v>
      </c>
      <c r="W449" s="2" t="s">
        <v>277</v>
      </c>
      <c r="X449" s="2">
        <v>50</v>
      </c>
      <c r="Y449" s="2">
        <v>132.1</v>
      </c>
      <c r="Z449" s="2">
        <v>1.2</v>
      </c>
      <c r="AA449" s="2">
        <v>2</v>
      </c>
      <c r="AB449" s="2">
        <f t="shared" si="150"/>
        <v>0.6</v>
      </c>
      <c r="AC449" s="2">
        <v>100</v>
      </c>
      <c r="AD449" s="2">
        <v>2</v>
      </c>
      <c r="AE449" s="2">
        <v>67</v>
      </c>
      <c r="AF449" s="2">
        <v>1</v>
      </c>
      <c r="AG449" s="2">
        <f t="shared" ref="AG449:AG453" si="201">AF449-$AF$448</f>
        <v>0.5</v>
      </c>
      <c r="AH449" s="2">
        <v>23.018867313416202</v>
      </c>
      <c r="AI449" s="2">
        <f t="shared" si="199"/>
        <v>22.9188673134162</v>
      </c>
      <c r="AJ449" s="2">
        <f t="shared" ref="AJ449:AJ453" si="202">AI449/$AI$448</f>
        <v>0.96046498795676638</v>
      </c>
      <c r="AK449" s="2">
        <f t="shared" si="200"/>
        <v>17.735851134384831</v>
      </c>
      <c r="AL449" s="2">
        <f t="shared" ref="AL449:AL453" si="203">AK449/$AK$448</f>
        <v>0.94949502655954132</v>
      </c>
    </row>
    <row r="450" spans="1:38" x14ac:dyDescent="0.25">
      <c r="A450" s="2" t="s">
        <v>101</v>
      </c>
      <c r="B450" s="2">
        <v>2017</v>
      </c>
      <c r="C450" s="2" t="s">
        <v>210</v>
      </c>
      <c r="D450" s="2" t="s">
        <v>282</v>
      </c>
      <c r="E450" s="2" t="s">
        <v>9</v>
      </c>
      <c r="F450" s="2" t="s">
        <v>10</v>
      </c>
      <c r="G450" s="2" t="s">
        <v>209</v>
      </c>
      <c r="H450" s="2" t="s">
        <v>11</v>
      </c>
      <c r="I450" s="2" t="s">
        <v>40</v>
      </c>
      <c r="J450" s="2" t="s">
        <v>12</v>
      </c>
      <c r="L450" s="2" t="s">
        <v>13</v>
      </c>
      <c r="M450" s="2" t="s">
        <v>287</v>
      </c>
      <c r="N450" s="2">
        <v>10</v>
      </c>
      <c r="O450" s="2" t="s">
        <v>83</v>
      </c>
      <c r="Q450" s="2" t="s">
        <v>76</v>
      </c>
      <c r="R450" s="2" t="s">
        <v>100</v>
      </c>
      <c r="S450" s="2" t="s">
        <v>21</v>
      </c>
      <c r="T450" s="2">
        <v>37</v>
      </c>
      <c r="U450" s="2" t="s">
        <v>103</v>
      </c>
      <c r="V450" s="2">
        <v>10</v>
      </c>
      <c r="W450" s="2" t="s">
        <v>277</v>
      </c>
      <c r="X450" s="2">
        <v>50</v>
      </c>
      <c r="Y450" s="2">
        <v>132.1</v>
      </c>
      <c r="Z450" s="2">
        <v>1.2</v>
      </c>
      <c r="AA450" s="2">
        <v>2</v>
      </c>
      <c r="AB450" s="2">
        <f t="shared" si="150"/>
        <v>0.6</v>
      </c>
      <c r="AC450" s="2">
        <v>100</v>
      </c>
      <c r="AD450" s="2">
        <v>2</v>
      </c>
      <c r="AE450" s="2">
        <v>67</v>
      </c>
      <c r="AF450" s="2">
        <v>2</v>
      </c>
      <c r="AG450" s="2">
        <f t="shared" si="201"/>
        <v>1.5</v>
      </c>
      <c r="AH450" s="2">
        <v>23.396224378054001</v>
      </c>
      <c r="AI450" s="2">
        <f t="shared" si="199"/>
        <v>23.296224378053999</v>
      </c>
      <c r="AJ450" s="2">
        <f t="shared" si="202"/>
        <v>0.97627895657861796</v>
      </c>
      <c r="AK450" s="2">
        <f t="shared" si="200"/>
        <v>18.11320819902263</v>
      </c>
      <c r="AL450" s="2">
        <f t="shared" si="203"/>
        <v>0.96969696969696739</v>
      </c>
    </row>
    <row r="451" spans="1:38" x14ac:dyDescent="0.25">
      <c r="A451" s="2" t="s">
        <v>101</v>
      </c>
      <c r="B451" s="2">
        <v>2017</v>
      </c>
      <c r="C451" s="2" t="s">
        <v>210</v>
      </c>
      <c r="D451" s="2" t="s">
        <v>282</v>
      </c>
      <c r="E451" s="2" t="s">
        <v>9</v>
      </c>
      <c r="F451" s="2" t="s">
        <v>10</v>
      </c>
      <c r="G451" s="2" t="s">
        <v>209</v>
      </c>
      <c r="H451" s="2" t="s">
        <v>11</v>
      </c>
      <c r="I451" s="2" t="s">
        <v>40</v>
      </c>
      <c r="J451" s="2" t="s">
        <v>12</v>
      </c>
      <c r="L451" s="2" t="s">
        <v>13</v>
      </c>
      <c r="M451" s="2" t="s">
        <v>287</v>
      </c>
      <c r="N451" s="2">
        <v>10</v>
      </c>
      <c r="O451" s="2" t="s">
        <v>83</v>
      </c>
      <c r="Q451" s="2" t="s">
        <v>76</v>
      </c>
      <c r="R451" s="2" t="s">
        <v>100</v>
      </c>
      <c r="S451" s="2" t="s">
        <v>21</v>
      </c>
      <c r="T451" s="2">
        <v>37</v>
      </c>
      <c r="U451" s="2" t="s">
        <v>103</v>
      </c>
      <c r="V451" s="2">
        <v>10</v>
      </c>
      <c r="W451" s="2" t="s">
        <v>277</v>
      </c>
      <c r="X451" s="2">
        <v>50</v>
      </c>
      <c r="Y451" s="2">
        <v>132.1</v>
      </c>
      <c r="Z451" s="2">
        <v>1.2</v>
      </c>
      <c r="AA451" s="2">
        <v>2</v>
      </c>
      <c r="AB451" s="2">
        <f t="shared" si="150"/>
        <v>0.6</v>
      </c>
      <c r="AC451" s="2">
        <v>100</v>
      </c>
      <c r="AD451" s="2">
        <v>2</v>
      </c>
      <c r="AE451" s="2">
        <v>67</v>
      </c>
      <c r="AF451" s="2">
        <v>4</v>
      </c>
      <c r="AG451" s="2">
        <f t="shared" si="201"/>
        <v>3.5</v>
      </c>
      <c r="AH451" s="2">
        <v>20.377359223900498</v>
      </c>
      <c r="AI451" s="2">
        <f t="shared" si="199"/>
        <v>20.277359223900497</v>
      </c>
      <c r="AJ451" s="2">
        <f t="shared" si="202"/>
        <v>0.84976684564939098</v>
      </c>
      <c r="AK451" s="2">
        <f t="shared" si="200"/>
        <v>15.094343044869127</v>
      </c>
      <c r="AL451" s="2">
        <f t="shared" si="203"/>
        <v>0.80808096220999015</v>
      </c>
    </row>
    <row r="452" spans="1:38" x14ac:dyDescent="0.25">
      <c r="A452" s="2" t="s">
        <v>101</v>
      </c>
      <c r="B452" s="2">
        <v>2017</v>
      </c>
      <c r="C452" s="2" t="s">
        <v>210</v>
      </c>
      <c r="D452" s="2" t="s">
        <v>282</v>
      </c>
      <c r="E452" s="2" t="s">
        <v>9</v>
      </c>
      <c r="F452" s="2" t="s">
        <v>10</v>
      </c>
      <c r="G452" s="2" t="s">
        <v>209</v>
      </c>
      <c r="H452" s="2" t="s">
        <v>11</v>
      </c>
      <c r="I452" s="2" t="s">
        <v>40</v>
      </c>
      <c r="J452" s="2" t="s">
        <v>12</v>
      </c>
      <c r="L452" s="2" t="s">
        <v>13</v>
      </c>
      <c r="M452" s="2" t="s">
        <v>287</v>
      </c>
      <c r="N452" s="2">
        <v>10</v>
      </c>
      <c r="O452" s="2" t="s">
        <v>83</v>
      </c>
      <c r="Q452" s="2" t="s">
        <v>76</v>
      </c>
      <c r="R452" s="2" t="s">
        <v>100</v>
      </c>
      <c r="S452" s="2" t="s">
        <v>21</v>
      </c>
      <c r="T452" s="2">
        <v>37</v>
      </c>
      <c r="U452" s="2" t="s">
        <v>103</v>
      </c>
      <c r="V452" s="2">
        <v>10</v>
      </c>
      <c r="W452" s="2" t="s">
        <v>277</v>
      </c>
      <c r="X452" s="2">
        <v>50</v>
      </c>
      <c r="Y452" s="2">
        <v>132.1</v>
      </c>
      <c r="Z452" s="2">
        <v>1.2</v>
      </c>
      <c r="AA452" s="2">
        <v>2</v>
      </c>
      <c r="AB452" s="2">
        <f t="shared" ref="AB452:AB453" si="204">Z452/AA452</f>
        <v>0.6</v>
      </c>
      <c r="AC452" s="2">
        <v>100</v>
      </c>
      <c r="AD452" s="2">
        <v>2</v>
      </c>
      <c r="AE452" s="2">
        <v>67</v>
      </c>
      <c r="AF452" s="2">
        <v>24</v>
      </c>
      <c r="AG452" s="2">
        <f t="shared" si="201"/>
        <v>23.5</v>
      </c>
      <c r="AH452" s="2">
        <v>10.7547173681697</v>
      </c>
      <c r="AI452" s="2">
        <f t="shared" si="199"/>
        <v>10.654717368169701</v>
      </c>
      <c r="AJ452" s="2">
        <f t="shared" si="202"/>
        <v>0.44650910748592737</v>
      </c>
      <c r="AK452" s="2">
        <f t="shared" si="200"/>
        <v>5.4717011891383303</v>
      </c>
      <c r="AL452" s="2">
        <f t="shared" si="203"/>
        <v>0.29292944705847485</v>
      </c>
    </row>
    <row r="453" spans="1:38" x14ac:dyDescent="0.25">
      <c r="A453" s="2" t="s">
        <v>101</v>
      </c>
      <c r="B453" s="2">
        <v>2017</v>
      </c>
      <c r="C453" s="2" t="s">
        <v>210</v>
      </c>
      <c r="D453" s="2" t="s">
        <v>282</v>
      </c>
      <c r="E453" s="2" t="s">
        <v>9</v>
      </c>
      <c r="F453" s="2" t="s">
        <v>10</v>
      </c>
      <c r="G453" s="2" t="s">
        <v>209</v>
      </c>
      <c r="H453" s="2" t="s">
        <v>11</v>
      </c>
      <c r="I453" s="2" t="s">
        <v>40</v>
      </c>
      <c r="J453" s="2" t="s">
        <v>12</v>
      </c>
      <c r="L453" s="2" t="s">
        <v>13</v>
      </c>
      <c r="M453" s="2" t="s">
        <v>287</v>
      </c>
      <c r="N453" s="2">
        <v>10</v>
      </c>
      <c r="O453" s="2" t="s">
        <v>83</v>
      </c>
      <c r="Q453" s="2" t="s">
        <v>76</v>
      </c>
      <c r="R453" s="2" t="s">
        <v>100</v>
      </c>
      <c r="S453" s="2" t="s">
        <v>21</v>
      </c>
      <c r="T453" s="2">
        <v>37</v>
      </c>
      <c r="U453" s="2" t="s">
        <v>103</v>
      </c>
      <c r="V453" s="2">
        <v>10</v>
      </c>
      <c r="W453" s="2" t="s">
        <v>277</v>
      </c>
      <c r="X453" s="2">
        <v>50</v>
      </c>
      <c r="Y453" s="2">
        <v>132.1</v>
      </c>
      <c r="Z453" s="2">
        <v>1.2</v>
      </c>
      <c r="AA453" s="2">
        <v>2</v>
      </c>
      <c r="AB453" s="2">
        <f t="shared" si="204"/>
        <v>0.6</v>
      </c>
      <c r="AC453" s="2">
        <v>100</v>
      </c>
      <c r="AD453" s="2">
        <v>2</v>
      </c>
      <c r="AE453" s="2">
        <v>67</v>
      </c>
      <c r="AF453" s="2">
        <v>48</v>
      </c>
      <c r="AG453" s="2">
        <f t="shared" si="201"/>
        <v>47.5</v>
      </c>
      <c r="AH453" s="2">
        <v>5.2830161790313701</v>
      </c>
      <c r="AI453" s="2">
        <f t="shared" si="199"/>
        <v>5.1830161790313705</v>
      </c>
      <c r="AJ453" s="2">
        <f t="shared" si="202"/>
        <v>0.2172055670944531</v>
      </c>
      <c r="AK453" s="2">
        <f t="shared" si="200"/>
        <v>0</v>
      </c>
      <c r="AL453" s="2">
        <f t="shared" si="203"/>
        <v>0</v>
      </c>
    </row>
    <row r="454" spans="1:38" x14ac:dyDescent="0.25">
      <c r="A454" s="2" t="s">
        <v>108</v>
      </c>
      <c r="B454" s="2">
        <v>2009</v>
      </c>
      <c r="C454" s="2" t="s">
        <v>107</v>
      </c>
      <c r="D454" s="2" t="s">
        <v>282</v>
      </c>
      <c r="E454" s="2" t="s">
        <v>9</v>
      </c>
      <c r="F454" s="2" t="s">
        <v>10</v>
      </c>
      <c r="G454" s="2" t="s">
        <v>201</v>
      </c>
      <c r="H454" s="2" t="s">
        <v>11</v>
      </c>
      <c r="I454" s="2" t="s">
        <v>40</v>
      </c>
      <c r="J454" s="2" t="s">
        <v>12</v>
      </c>
      <c r="L454" s="2" t="s">
        <v>37</v>
      </c>
      <c r="M454" s="2" t="s">
        <v>287</v>
      </c>
      <c r="N454" s="2">
        <v>10</v>
      </c>
      <c r="O454" s="2" t="s">
        <v>83</v>
      </c>
      <c r="Q454" s="2" t="s">
        <v>50</v>
      </c>
      <c r="R454" s="2" t="s">
        <v>82</v>
      </c>
      <c r="S454" s="2" t="s">
        <v>21</v>
      </c>
      <c r="T454" s="2">
        <v>37</v>
      </c>
      <c r="U454" s="2" t="s">
        <v>86</v>
      </c>
      <c r="V454" s="2">
        <v>0</v>
      </c>
      <c r="W454" s="2" t="s">
        <v>105</v>
      </c>
      <c r="Z454" s="2">
        <v>2</v>
      </c>
      <c r="AC454" s="2">
        <v>40</v>
      </c>
      <c r="AD454" s="2">
        <v>1</v>
      </c>
      <c r="AE454" s="2">
        <v>68</v>
      </c>
      <c r="AF454" s="2">
        <v>0.24888916015624901</v>
      </c>
      <c r="AG454" s="2">
        <f>AF454-$AF$454</f>
        <v>0</v>
      </c>
      <c r="AH454" s="2">
        <v>36.737160421673501</v>
      </c>
      <c r="AI454" s="2">
        <v>36.737160421673501</v>
      </c>
      <c r="AJ454" s="2">
        <f>AI454/$AI$454</f>
        <v>1</v>
      </c>
      <c r="AK454" s="2">
        <f>AI454-$AI$458</f>
        <v>35.287009497972882</v>
      </c>
      <c r="AL454" s="2">
        <f>AK454/$AK$454</f>
        <v>1</v>
      </c>
    </row>
    <row r="455" spans="1:38" x14ac:dyDescent="0.25">
      <c r="A455" s="2" t="s">
        <v>108</v>
      </c>
      <c r="B455" s="2">
        <v>2009</v>
      </c>
      <c r="C455" s="2" t="s">
        <v>107</v>
      </c>
      <c r="D455" s="2" t="s">
        <v>282</v>
      </c>
      <c r="E455" s="2" t="s">
        <v>9</v>
      </c>
      <c r="F455" s="2" t="s">
        <v>10</v>
      </c>
      <c r="G455" s="2" t="s">
        <v>201</v>
      </c>
      <c r="H455" s="2" t="s">
        <v>11</v>
      </c>
      <c r="I455" s="2" t="s">
        <v>40</v>
      </c>
      <c r="J455" s="2" t="s">
        <v>12</v>
      </c>
      <c r="L455" s="2" t="s">
        <v>37</v>
      </c>
      <c r="M455" s="2" t="s">
        <v>287</v>
      </c>
      <c r="N455" s="2">
        <v>10</v>
      </c>
      <c r="O455" s="2" t="s">
        <v>83</v>
      </c>
      <c r="Q455" s="2" t="s">
        <v>50</v>
      </c>
      <c r="R455" s="2" t="s">
        <v>82</v>
      </c>
      <c r="S455" s="2" t="s">
        <v>21</v>
      </c>
      <c r="T455" s="2">
        <v>37</v>
      </c>
      <c r="U455" s="2" t="s">
        <v>86</v>
      </c>
      <c r="V455" s="2">
        <v>0</v>
      </c>
      <c r="W455" s="2" t="s">
        <v>105</v>
      </c>
      <c r="Z455" s="2">
        <v>2</v>
      </c>
      <c r="AC455" s="2">
        <v>40</v>
      </c>
      <c r="AD455" s="2">
        <v>1</v>
      </c>
      <c r="AE455" s="2">
        <v>68</v>
      </c>
      <c r="AF455" s="2">
        <v>2.00888916015625</v>
      </c>
      <c r="AG455" s="2">
        <f t="shared" ref="AG455:AG458" si="205">AF455-$AF$454</f>
        <v>1.7600000000000009</v>
      </c>
      <c r="AH455" s="2">
        <v>16.6767356225571</v>
      </c>
      <c r="AI455" s="2">
        <v>16.6767356225571</v>
      </c>
      <c r="AJ455" s="2">
        <f t="shared" ref="AJ455:AJ458" si="206">AI455/$AI$454</f>
        <v>0.45394732285074685</v>
      </c>
      <c r="AK455" s="2">
        <f t="shared" ref="AK455:AK458" si="207">AI455-$AI$458</f>
        <v>15.226584698856479</v>
      </c>
      <c r="AL455" s="2">
        <f t="shared" ref="AL455:AL458" si="208">AK455/$AK$454</f>
        <v>0.43150680421731952</v>
      </c>
    </row>
    <row r="456" spans="1:38" x14ac:dyDescent="0.25">
      <c r="A456" s="2" t="s">
        <v>108</v>
      </c>
      <c r="B456" s="2">
        <v>2009</v>
      </c>
      <c r="C456" s="2" t="s">
        <v>107</v>
      </c>
      <c r="D456" s="2" t="s">
        <v>282</v>
      </c>
      <c r="E456" s="2" t="s">
        <v>9</v>
      </c>
      <c r="F456" s="2" t="s">
        <v>10</v>
      </c>
      <c r="G456" s="2" t="s">
        <v>201</v>
      </c>
      <c r="H456" s="2" t="s">
        <v>11</v>
      </c>
      <c r="I456" s="2" t="s">
        <v>40</v>
      </c>
      <c r="J456" s="2" t="s">
        <v>12</v>
      </c>
      <c r="L456" s="2" t="s">
        <v>37</v>
      </c>
      <c r="M456" s="2" t="s">
        <v>287</v>
      </c>
      <c r="N456" s="2">
        <v>10</v>
      </c>
      <c r="O456" s="2" t="s">
        <v>83</v>
      </c>
      <c r="Q456" s="2" t="s">
        <v>50</v>
      </c>
      <c r="R456" s="2" t="s">
        <v>82</v>
      </c>
      <c r="S456" s="2" t="s">
        <v>21</v>
      </c>
      <c r="T456" s="2">
        <v>37</v>
      </c>
      <c r="U456" s="2" t="s">
        <v>86</v>
      </c>
      <c r="V456" s="2">
        <v>0</v>
      </c>
      <c r="W456" s="2" t="s">
        <v>105</v>
      </c>
      <c r="Z456" s="2">
        <v>2</v>
      </c>
      <c r="AC456" s="2">
        <v>40</v>
      </c>
      <c r="AD456" s="2">
        <v>1</v>
      </c>
      <c r="AE456" s="2">
        <v>68</v>
      </c>
      <c r="AF456" s="2">
        <v>4.0177783203124999</v>
      </c>
      <c r="AG456" s="2">
        <f t="shared" si="205"/>
        <v>3.7688891601562511</v>
      </c>
      <c r="AH456" s="2">
        <v>11.6012073896049</v>
      </c>
      <c r="AI456" s="2">
        <v>11.6012073896049</v>
      </c>
      <c r="AJ456" s="2">
        <f t="shared" si="206"/>
        <v>0.31578944198312719</v>
      </c>
      <c r="AK456" s="2">
        <f t="shared" si="207"/>
        <v>10.151056465904279</v>
      </c>
      <c r="AL456" s="2">
        <f t="shared" si="208"/>
        <v>0.28767120281154523</v>
      </c>
    </row>
    <row r="457" spans="1:38" x14ac:dyDescent="0.25">
      <c r="A457" s="2" t="s">
        <v>108</v>
      </c>
      <c r="B457" s="2">
        <v>2009</v>
      </c>
      <c r="C457" s="2" t="s">
        <v>107</v>
      </c>
      <c r="D457" s="2" t="s">
        <v>282</v>
      </c>
      <c r="E457" s="2" t="s">
        <v>9</v>
      </c>
      <c r="F457" s="2" t="s">
        <v>10</v>
      </c>
      <c r="G457" s="2" t="s">
        <v>201</v>
      </c>
      <c r="H457" s="2" t="s">
        <v>11</v>
      </c>
      <c r="I457" s="2" t="s">
        <v>40</v>
      </c>
      <c r="J457" s="2" t="s">
        <v>12</v>
      </c>
      <c r="L457" s="2" t="s">
        <v>37</v>
      </c>
      <c r="M457" s="2" t="s">
        <v>287</v>
      </c>
      <c r="N457" s="2">
        <v>10</v>
      </c>
      <c r="O457" s="2" t="s">
        <v>83</v>
      </c>
      <c r="Q457" s="2" t="s">
        <v>50</v>
      </c>
      <c r="R457" s="2" t="s">
        <v>82</v>
      </c>
      <c r="S457" s="2" t="s">
        <v>21</v>
      </c>
      <c r="T457" s="2">
        <v>37</v>
      </c>
      <c r="U457" s="2" t="s">
        <v>86</v>
      </c>
      <c r="V457" s="2">
        <v>0</v>
      </c>
      <c r="W457" s="2" t="s">
        <v>105</v>
      </c>
      <c r="Z457" s="2">
        <v>2</v>
      </c>
      <c r="AC457" s="2">
        <v>40</v>
      </c>
      <c r="AD457" s="2">
        <v>1</v>
      </c>
      <c r="AE457" s="2">
        <v>68</v>
      </c>
      <c r="AF457" s="2">
        <v>5.9733333333333301</v>
      </c>
      <c r="AG457" s="2">
        <f t="shared" si="205"/>
        <v>5.7244441731770808</v>
      </c>
      <c r="AH457" s="2">
        <v>3.9879150401766998</v>
      </c>
      <c r="AI457" s="2">
        <v>3.9879150401766998</v>
      </c>
      <c r="AJ457" s="2">
        <f t="shared" si="206"/>
        <v>0.10855262068170039</v>
      </c>
      <c r="AK457" s="2">
        <f t="shared" si="207"/>
        <v>2.5377641164760796</v>
      </c>
      <c r="AL457" s="2">
        <f t="shared" si="208"/>
        <v>7.1917800702886586E-2</v>
      </c>
    </row>
    <row r="458" spans="1:38" x14ac:dyDescent="0.25">
      <c r="A458" s="2" t="s">
        <v>108</v>
      </c>
      <c r="B458" s="2">
        <v>2009</v>
      </c>
      <c r="C458" s="2" t="s">
        <v>107</v>
      </c>
      <c r="D458" s="2" t="s">
        <v>282</v>
      </c>
      <c r="E458" s="2" t="s">
        <v>9</v>
      </c>
      <c r="F458" s="2" t="s">
        <v>10</v>
      </c>
      <c r="G458" s="2" t="s">
        <v>201</v>
      </c>
      <c r="H458" s="2" t="s">
        <v>11</v>
      </c>
      <c r="I458" s="2" t="s">
        <v>40</v>
      </c>
      <c r="J458" s="2" t="s">
        <v>12</v>
      </c>
      <c r="L458" s="2" t="s">
        <v>37</v>
      </c>
      <c r="M458" s="2" t="s">
        <v>287</v>
      </c>
      <c r="N458" s="2">
        <v>10</v>
      </c>
      <c r="O458" s="2" t="s">
        <v>83</v>
      </c>
      <c r="Q458" s="2" t="s">
        <v>50</v>
      </c>
      <c r="R458" s="2" t="s">
        <v>82</v>
      </c>
      <c r="S458" s="2" t="s">
        <v>21</v>
      </c>
      <c r="T458" s="2">
        <v>37</v>
      </c>
      <c r="U458" s="2" t="s">
        <v>86</v>
      </c>
      <c r="V458" s="2">
        <v>0</v>
      </c>
      <c r="W458" s="2" t="s">
        <v>105</v>
      </c>
      <c r="Z458" s="2">
        <v>2</v>
      </c>
      <c r="AC458" s="2">
        <v>40</v>
      </c>
      <c r="AD458" s="2">
        <v>1</v>
      </c>
      <c r="AE458" s="2">
        <v>68</v>
      </c>
      <c r="AF458" s="2">
        <v>8</v>
      </c>
      <c r="AG458" s="2">
        <f t="shared" si="205"/>
        <v>7.7511108398437507</v>
      </c>
      <c r="AH458" s="2">
        <v>1.45015092370062</v>
      </c>
      <c r="AI458" s="2">
        <v>1.45015092370062</v>
      </c>
      <c r="AJ458" s="2">
        <f t="shared" si="206"/>
        <v>3.9473680247891101E-2</v>
      </c>
      <c r="AK458" s="2">
        <f t="shared" si="207"/>
        <v>0</v>
      </c>
      <c r="AL458" s="2">
        <f t="shared" si="208"/>
        <v>0</v>
      </c>
    </row>
    <row r="459" spans="1:38" x14ac:dyDescent="0.25">
      <c r="A459" s="2" t="s">
        <v>108</v>
      </c>
      <c r="B459" s="2">
        <v>2009</v>
      </c>
      <c r="C459" s="2" t="s">
        <v>107</v>
      </c>
      <c r="D459" s="2" t="s">
        <v>282</v>
      </c>
      <c r="E459" s="2" t="s">
        <v>9</v>
      </c>
      <c r="F459" s="2" t="s">
        <v>10</v>
      </c>
      <c r="G459" s="2" t="s">
        <v>201</v>
      </c>
      <c r="H459" s="2" t="s">
        <v>106</v>
      </c>
      <c r="I459" s="2" t="s">
        <v>40</v>
      </c>
      <c r="J459" s="2" t="s">
        <v>12</v>
      </c>
      <c r="L459" s="2" t="s">
        <v>37</v>
      </c>
      <c r="M459" s="2" t="s">
        <v>287</v>
      </c>
      <c r="N459" s="2">
        <v>10</v>
      </c>
      <c r="O459" s="2" t="s">
        <v>83</v>
      </c>
      <c r="Q459" s="2" t="s">
        <v>50</v>
      </c>
      <c r="R459" s="2" t="s">
        <v>82</v>
      </c>
      <c r="S459" s="2" t="s">
        <v>21</v>
      </c>
      <c r="T459" s="2">
        <v>37</v>
      </c>
      <c r="U459" s="2" t="s">
        <v>86</v>
      </c>
      <c r="V459" s="2">
        <v>0</v>
      </c>
      <c r="W459" s="2" t="s">
        <v>105</v>
      </c>
      <c r="Z459" s="2">
        <v>2</v>
      </c>
      <c r="AC459" s="2">
        <v>40</v>
      </c>
      <c r="AD459" s="2">
        <v>1</v>
      </c>
      <c r="AE459" s="2">
        <v>69</v>
      </c>
      <c r="AF459" s="2">
        <v>0.25130888044675798</v>
      </c>
      <c r="AG459" s="2">
        <f>AF459-$AF$459</f>
        <v>0</v>
      </c>
      <c r="AH459" s="2">
        <v>63.970039970308797</v>
      </c>
      <c r="AI459" s="2">
        <v>63.970039970308797</v>
      </c>
      <c r="AJ459" s="2">
        <f>AI459/$AI$459</f>
        <v>1</v>
      </c>
      <c r="AK459" s="2">
        <f>AI459-$AI$463</f>
        <v>53.220973220913294</v>
      </c>
      <c r="AL459" s="2">
        <f>AK459/$AK$459</f>
        <v>1</v>
      </c>
    </row>
    <row r="460" spans="1:38" x14ac:dyDescent="0.25">
      <c r="A460" s="2" t="s">
        <v>108</v>
      </c>
      <c r="B460" s="2">
        <v>2009</v>
      </c>
      <c r="C460" s="2" t="s">
        <v>107</v>
      </c>
      <c r="D460" s="2" t="s">
        <v>282</v>
      </c>
      <c r="E460" s="2" t="s">
        <v>9</v>
      </c>
      <c r="F460" s="2" t="s">
        <v>10</v>
      </c>
      <c r="G460" s="2" t="s">
        <v>201</v>
      </c>
      <c r="H460" s="2" t="s">
        <v>106</v>
      </c>
      <c r="I460" s="2" t="s">
        <v>40</v>
      </c>
      <c r="J460" s="2" t="s">
        <v>12</v>
      </c>
      <c r="L460" s="2" t="s">
        <v>37</v>
      </c>
      <c r="M460" s="2" t="s">
        <v>287</v>
      </c>
      <c r="N460" s="2">
        <v>10</v>
      </c>
      <c r="O460" s="2" t="s">
        <v>83</v>
      </c>
      <c r="Q460" s="2" t="s">
        <v>50</v>
      </c>
      <c r="R460" s="2" t="s">
        <v>82</v>
      </c>
      <c r="S460" s="2" t="s">
        <v>21</v>
      </c>
      <c r="T460" s="2">
        <v>37</v>
      </c>
      <c r="U460" s="2" t="s">
        <v>86</v>
      </c>
      <c r="V460" s="2">
        <v>0</v>
      </c>
      <c r="W460" s="2" t="s">
        <v>105</v>
      </c>
      <c r="Z460" s="2">
        <v>2</v>
      </c>
      <c r="AC460" s="2">
        <v>40</v>
      </c>
      <c r="AD460" s="2">
        <v>1</v>
      </c>
      <c r="AE460" s="2">
        <v>69</v>
      </c>
      <c r="AF460" s="2">
        <v>2.0104710435740598</v>
      </c>
      <c r="AG460" s="2">
        <f t="shared" ref="AG460:AG463" si="209">AF460-$AF$459</f>
        <v>1.7591621631273018</v>
      </c>
      <c r="AH460" s="2">
        <v>33.295885296434903</v>
      </c>
      <c r="AI460" s="2">
        <v>33.295885296434903</v>
      </c>
      <c r="AJ460" s="2">
        <f t="shared" ref="AJ460:AJ463" si="210">AI460/$AI$459</f>
        <v>0.52049186325174934</v>
      </c>
      <c r="AK460" s="2">
        <f t="shared" ref="AK460:AK463" si="211">AI460-$AI$463</f>
        <v>22.546818547039404</v>
      </c>
      <c r="AL460" s="2">
        <f t="shared" ref="AL460:AL463" si="212">AK460/$AK$459</f>
        <v>0.42364536351957549</v>
      </c>
    </row>
    <row r="461" spans="1:38" x14ac:dyDescent="0.25">
      <c r="A461" s="2" t="s">
        <v>108</v>
      </c>
      <c r="B461" s="2">
        <v>2009</v>
      </c>
      <c r="C461" s="2" t="s">
        <v>107</v>
      </c>
      <c r="D461" s="2" t="s">
        <v>282</v>
      </c>
      <c r="E461" s="2" t="s">
        <v>9</v>
      </c>
      <c r="F461" s="2" t="s">
        <v>10</v>
      </c>
      <c r="G461" s="2" t="s">
        <v>201</v>
      </c>
      <c r="H461" s="2" t="s">
        <v>106</v>
      </c>
      <c r="I461" s="2" t="s">
        <v>40</v>
      </c>
      <c r="J461" s="2" t="s">
        <v>12</v>
      </c>
      <c r="L461" s="2" t="s">
        <v>37</v>
      </c>
      <c r="M461" s="2" t="s">
        <v>287</v>
      </c>
      <c r="N461" s="2">
        <v>10</v>
      </c>
      <c r="O461" s="2" t="s">
        <v>83</v>
      </c>
      <c r="Q461" s="2" t="s">
        <v>50</v>
      </c>
      <c r="R461" s="2" t="s">
        <v>82</v>
      </c>
      <c r="S461" s="2" t="s">
        <v>21</v>
      </c>
      <c r="T461" s="2">
        <v>37</v>
      </c>
      <c r="U461" s="2" t="s">
        <v>86</v>
      </c>
      <c r="V461" s="2">
        <v>0</v>
      </c>
      <c r="W461" s="2" t="s">
        <v>105</v>
      </c>
      <c r="Z461" s="2">
        <v>2</v>
      </c>
      <c r="AC461" s="2">
        <v>40</v>
      </c>
      <c r="AD461" s="2">
        <v>1</v>
      </c>
      <c r="AE461" s="2">
        <v>69</v>
      </c>
      <c r="AF461" s="2">
        <v>4.0209420871481196</v>
      </c>
      <c r="AG461" s="2">
        <f t="shared" si="209"/>
        <v>3.7696332067013616</v>
      </c>
      <c r="AH461" s="2">
        <v>20.711616712281501</v>
      </c>
      <c r="AI461" s="2">
        <v>20.711616712281501</v>
      </c>
      <c r="AJ461" s="2">
        <f t="shared" si="210"/>
        <v>0.32377057638067192</v>
      </c>
      <c r="AK461" s="2">
        <f t="shared" si="211"/>
        <v>9.9625499628860013</v>
      </c>
      <c r="AL461" s="2">
        <f t="shared" si="212"/>
        <v>0.187192179322478</v>
      </c>
    </row>
    <row r="462" spans="1:38" x14ac:dyDescent="0.25">
      <c r="A462" s="2" t="s">
        <v>108</v>
      </c>
      <c r="B462" s="2">
        <v>2009</v>
      </c>
      <c r="C462" s="2" t="s">
        <v>107</v>
      </c>
      <c r="D462" s="2" t="s">
        <v>282</v>
      </c>
      <c r="E462" s="2" t="s">
        <v>9</v>
      </c>
      <c r="F462" s="2" t="s">
        <v>10</v>
      </c>
      <c r="G462" s="2" t="s">
        <v>201</v>
      </c>
      <c r="H462" s="2" t="s">
        <v>106</v>
      </c>
      <c r="I462" s="2" t="s">
        <v>40</v>
      </c>
      <c r="J462" s="2" t="s">
        <v>12</v>
      </c>
      <c r="L462" s="2" t="s">
        <v>37</v>
      </c>
      <c r="M462" s="2" t="s">
        <v>287</v>
      </c>
      <c r="N462" s="2">
        <v>10</v>
      </c>
      <c r="O462" s="2" t="s">
        <v>83</v>
      </c>
      <c r="Q462" s="2" t="s">
        <v>50</v>
      </c>
      <c r="R462" s="2" t="s">
        <v>82</v>
      </c>
      <c r="S462" s="2" t="s">
        <v>21</v>
      </c>
      <c r="T462" s="2">
        <v>37</v>
      </c>
      <c r="U462" s="2" t="s">
        <v>86</v>
      </c>
      <c r="V462" s="2">
        <v>0</v>
      </c>
      <c r="W462" s="2" t="s">
        <v>105</v>
      </c>
      <c r="Z462" s="2">
        <v>2</v>
      </c>
      <c r="AC462" s="2">
        <v>40</v>
      </c>
      <c r="AD462" s="2">
        <v>1</v>
      </c>
      <c r="AE462" s="2">
        <v>69</v>
      </c>
      <c r="AF462" s="2">
        <v>5.9685859106104999</v>
      </c>
      <c r="AG462" s="2">
        <f t="shared" si="209"/>
        <v>5.7172770301637419</v>
      </c>
      <c r="AH462" s="2">
        <v>15.4681674684531</v>
      </c>
      <c r="AI462" s="2">
        <v>15.4681674684531</v>
      </c>
      <c r="AJ462" s="2">
        <f t="shared" si="210"/>
        <v>0.24180331098171162</v>
      </c>
      <c r="AK462" s="2">
        <f t="shared" si="211"/>
        <v>4.7191007190576002</v>
      </c>
      <c r="AL462" s="2">
        <f t="shared" si="212"/>
        <v>8.8669944073912946E-2</v>
      </c>
    </row>
    <row r="463" spans="1:38" x14ac:dyDescent="0.25">
      <c r="A463" s="2" t="s">
        <v>108</v>
      </c>
      <c r="B463" s="2">
        <v>2009</v>
      </c>
      <c r="C463" s="2" t="s">
        <v>107</v>
      </c>
      <c r="D463" s="2" t="s">
        <v>282</v>
      </c>
      <c r="E463" s="2" t="s">
        <v>9</v>
      </c>
      <c r="F463" s="2" t="s">
        <v>10</v>
      </c>
      <c r="G463" s="2" t="s">
        <v>201</v>
      </c>
      <c r="H463" s="2" t="s">
        <v>106</v>
      </c>
      <c r="I463" s="2" t="s">
        <v>40</v>
      </c>
      <c r="J463" s="2" t="s">
        <v>12</v>
      </c>
      <c r="L463" s="2" t="s">
        <v>37</v>
      </c>
      <c r="M463" s="2" t="s">
        <v>287</v>
      </c>
      <c r="N463" s="2">
        <v>10</v>
      </c>
      <c r="O463" s="2" t="s">
        <v>83</v>
      </c>
      <c r="Q463" s="2" t="s">
        <v>50</v>
      </c>
      <c r="R463" s="2" t="s">
        <v>82</v>
      </c>
      <c r="S463" s="2" t="s">
        <v>21</v>
      </c>
      <c r="T463" s="2">
        <v>37</v>
      </c>
      <c r="U463" s="2" t="s">
        <v>86</v>
      </c>
      <c r="V463" s="2">
        <v>0</v>
      </c>
      <c r="W463" s="2" t="s">
        <v>105</v>
      </c>
      <c r="Z463" s="2">
        <v>2</v>
      </c>
      <c r="AC463" s="2">
        <v>40</v>
      </c>
      <c r="AD463" s="2">
        <v>1</v>
      </c>
      <c r="AE463" s="2">
        <v>69</v>
      </c>
      <c r="AF463" s="2">
        <v>8.0209411284808301</v>
      </c>
      <c r="AG463" s="2">
        <f t="shared" si="209"/>
        <v>7.769632248034072</v>
      </c>
      <c r="AH463" s="2">
        <v>10.749066749395499</v>
      </c>
      <c r="AI463" s="2">
        <v>10.749066749395499</v>
      </c>
      <c r="AJ463" s="2">
        <f t="shared" si="210"/>
        <v>0.16803282840505643</v>
      </c>
      <c r="AK463" s="2">
        <f t="shared" si="211"/>
        <v>0</v>
      </c>
      <c r="AL463" s="2">
        <f t="shared" si="212"/>
        <v>0</v>
      </c>
    </row>
    <row r="464" spans="1:38" x14ac:dyDescent="0.25">
      <c r="A464" s="2" t="s">
        <v>108</v>
      </c>
      <c r="B464" s="2">
        <v>2009</v>
      </c>
      <c r="C464" s="2" t="s">
        <v>109</v>
      </c>
      <c r="D464" s="2" t="s">
        <v>282</v>
      </c>
      <c r="E464" s="2" t="s">
        <v>9</v>
      </c>
      <c r="F464" s="2" t="s">
        <v>10</v>
      </c>
      <c r="G464" s="2" t="s">
        <v>201</v>
      </c>
      <c r="H464" s="2" t="s">
        <v>11</v>
      </c>
      <c r="I464" s="2" t="s">
        <v>40</v>
      </c>
      <c r="J464" s="2" t="s">
        <v>12</v>
      </c>
      <c r="L464" s="2" t="s">
        <v>37</v>
      </c>
      <c r="M464" s="2" t="s">
        <v>287</v>
      </c>
      <c r="N464" s="2">
        <v>10</v>
      </c>
      <c r="O464" s="2" t="s">
        <v>83</v>
      </c>
      <c r="Q464" s="2" t="s">
        <v>50</v>
      </c>
      <c r="R464" s="2" t="s">
        <v>82</v>
      </c>
      <c r="S464" s="2" t="s">
        <v>21</v>
      </c>
      <c r="T464" s="2">
        <v>37</v>
      </c>
      <c r="U464" s="2" t="s">
        <v>86</v>
      </c>
      <c r="V464" s="2">
        <v>0</v>
      </c>
      <c r="W464" s="2" t="s">
        <v>105</v>
      </c>
      <c r="Z464" s="2">
        <v>2</v>
      </c>
      <c r="AC464" s="2">
        <v>40</v>
      </c>
      <c r="AD464" s="2">
        <v>3</v>
      </c>
      <c r="AE464" s="2">
        <v>70</v>
      </c>
      <c r="AF464" s="2">
        <v>0.20869565217391201</v>
      </c>
      <c r="AG464" s="2">
        <f>AF464-$AF$464</f>
        <v>0</v>
      </c>
      <c r="AH464" s="2">
        <v>35.968860030592502</v>
      </c>
      <c r="AI464" s="2">
        <v>35.968860030592502</v>
      </c>
      <c r="AJ464" s="2">
        <f>AI464/$AI$464</f>
        <v>1</v>
      </c>
      <c r="AK464" s="2">
        <f>AI464-$AI$468</f>
        <v>32.543256689329361</v>
      </c>
      <c r="AL464" s="2">
        <f>AK464/$AK$464</f>
        <v>1</v>
      </c>
    </row>
    <row r="465" spans="1:38" x14ac:dyDescent="0.25">
      <c r="A465" s="2" t="s">
        <v>108</v>
      </c>
      <c r="B465" s="2">
        <v>2009</v>
      </c>
      <c r="C465" s="2" t="s">
        <v>109</v>
      </c>
      <c r="D465" s="2" t="s">
        <v>282</v>
      </c>
      <c r="E465" s="2" t="s">
        <v>9</v>
      </c>
      <c r="F465" s="2" t="s">
        <v>10</v>
      </c>
      <c r="G465" s="2" t="s">
        <v>201</v>
      </c>
      <c r="H465" s="2" t="s">
        <v>11</v>
      </c>
      <c r="I465" s="2" t="s">
        <v>40</v>
      </c>
      <c r="J465" s="2" t="s">
        <v>12</v>
      </c>
      <c r="L465" s="2" t="s">
        <v>37</v>
      </c>
      <c r="M465" s="2" t="s">
        <v>287</v>
      </c>
      <c r="N465" s="2">
        <v>10</v>
      </c>
      <c r="O465" s="2" t="s">
        <v>83</v>
      </c>
      <c r="Q465" s="2" t="s">
        <v>50</v>
      </c>
      <c r="R465" s="2" t="s">
        <v>82</v>
      </c>
      <c r="S465" s="2" t="s">
        <v>21</v>
      </c>
      <c r="T465" s="2">
        <v>37</v>
      </c>
      <c r="U465" s="2" t="s">
        <v>86</v>
      </c>
      <c r="V465" s="2">
        <v>0</v>
      </c>
      <c r="W465" s="2" t="s">
        <v>105</v>
      </c>
      <c r="Z465" s="2">
        <v>2</v>
      </c>
      <c r="AC465" s="2">
        <v>40</v>
      </c>
      <c r="AD465" s="2">
        <v>3</v>
      </c>
      <c r="AE465" s="2">
        <v>70</v>
      </c>
      <c r="AF465" s="2">
        <v>1.99420219089673</v>
      </c>
      <c r="AG465" s="2">
        <f t="shared" ref="AG465:AG468" si="213">AF465-$AF$464</f>
        <v>1.7855065387228179</v>
      </c>
      <c r="AH465" s="2">
        <v>16.9723168592785</v>
      </c>
      <c r="AI465" s="2">
        <v>16.9723168592785</v>
      </c>
      <c r="AJ465" s="2">
        <f t="shared" ref="AJ465:AJ468" si="214">AI465/$AI$464</f>
        <v>0.4718614058061078</v>
      </c>
      <c r="AK465" s="2">
        <f t="shared" ref="AK465:AK468" si="215">AI465-$AI$468</f>
        <v>13.546713518015359</v>
      </c>
      <c r="AL465" s="2">
        <f t="shared" ref="AL465:AL468" si="216">AK465/$AK$464</f>
        <v>0.41626791219261111</v>
      </c>
    </row>
    <row r="466" spans="1:38" x14ac:dyDescent="0.25">
      <c r="A466" s="2" t="s">
        <v>108</v>
      </c>
      <c r="B466" s="2">
        <v>2009</v>
      </c>
      <c r="C466" s="2" t="s">
        <v>109</v>
      </c>
      <c r="D466" s="2" t="s">
        <v>282</v>
      </c>
      <c r="E466" s="2" t="s">
        <v>9</v>
      </c>
      <c r="F466" s="2" t="s">
        <v>10</v>
      </c>
      <c r="G466" s="2" t="s">
        <v>201</v>
      </c>
      <c r="H466" s="2" t="s">
        <v>11</v>
      </c>
      <c r="I466" s="2" t="s">
        <v>40</v>
      </c>
      <c r="J466" s="2" t="s">
        <v>12</v>
      </c>
      <c r="L466" s="2" t="s">
        <v>37</v>
      </c>
      <c r="M466" s="2" t="s">
        <v>287</v>
      </c>
      <c r="N466" s="2">
        <v>10</v>
      </c>
      <c r="O466" s="2" t="s">
        <v>83</v>
      </c>
      <c r="Q466" s="2" t="s">
        <v>50</v>
      </c>
      <c r="R466" s="2" t="s">
        <v>82</v>
      </c>
      <c r="S466" s="2" t="s">
        <v>21</v>
      </c>
      <c r="T466" s="2">
        <v>37</v>
      </c>
      <c r="U466" s="2" t="s">
        <v>86</v>
      </c>
      <c r="V466" s="2">
        <v>0</v>
      </c>
      <c r="W466" s="2" t="s">
        <v>105</v>
      </c>
      <c r="Z466" s="2">
        <v>2</v>
      </c>
      <c r="AC466" s="2">
        <v>40</v>
      </c>
      <c r="AD466" s="2">
        <v>3</v>
      </c>
      <c r="AE466" s="2">
        <v>70</v>
      </c>
      <c r="AF466" s="2">
        <v>4.0115934952445604</v>
      </c>
      <c r="AG466" s="2">
        <f t="shared" si="213"/>
        <v>3.8028978430706486</v>
      </c>
      <c r="AH466" s="2">
        <v>9.0311399694074392</v>
      </c>
      <c r="AI466" s="2">
        <v>9.0311399694074392</v>
      </c>
      <c r="AJ466" s="2">
        <f t="shared" si="214"/>
        <v>0.25108218502688734</v>
      </c>
      <c r="AK466" s="2">
        <f t="shared" si="215"/>
        <v>5.6055366281442991</v>
      </c>
      <c r="AL466" s="2">
        <f t="shared" si="216"/>
        <v>0.17224879125211534</v>
      </c>
    </row>
    <row r="467" spans="1:38" x14ac:dyDescent="0.25">
      <c r="A467" s="2" t="s">
        <v>108</v>
      </c>
      <c r="B467" s="2">
        <v>2009</v>
      </c>
      <c r="C467" s="2" t="s">
        <v>109</v>
      </c>
      <c r="D467" s="2" t="s">
        <v>282</v>
      </c>
      <c r="E467" s="2" t="s">
        <v>9</v>
      </c>
      <c r="F467" s="2" t="s">
        <v>10</v>
      </c>
      <c r="G467" s="2" t="s">
        <v>201</v>
      </c>
      <c r="H467" s="2" t="s">
        <v>11</v>
      </c>
      <c r="I467" s="2" t="s">
        <v>40</v>
      </c>
      <c r="J467" s="2" t="s">
        <v>12</v>
      </c>
      <c r="L467" s="2" t="s">
        <v>37</v>
      </c>
      <c r="M467" s="2" t="s">
        <v>287</v>
      </c>
      <c r="N467" s="2">
        <v>10</v>
      </c>
      <c r="O467" s="2" t="s">
        <v>83</v>
      </c>
      <c r="Q467" s="2" t="s">
        <v>50</v>
      </c>
      <c r="R467" s="2" t="s">
        <v>82</v>
      </c>
      <c r="S467" s="2" t="s">
        <v>21</v>
      </c>
      <c r="T467" s="2">
        <v>37</v>
      </c>
      <c r="U467" s="2" t="s">
        <v>86</v>
      </c>
      <c r="V467" s="2">
        <v>0</v>
      </c>
      <c r="W467" s="2" t="s">
        <v>105</v>
      </c>
      <c r="Z467" s="2">
        <v>2</v>
      </c>
      <c r="AC467" s="2">
        <v>40</v>
      </c>
      <c r="AD467" s="2">
        <v>3</v>
      </c>
      <c r="AE467" s="2">
        <v>70</v>
      </c>
      <c r="AF467" s="2">
        <v>6.0057967476222798</v>
      </c>
      <c r="AG467" s="2">
        <f t="shared" si="213"/>
        <v>5.7971010954483679</v>
      </c>
      <c r="AH467" s="2">
        <v>6.07266468048965</v>
      </c>
      <c r="AI467" s="2">
        <v>6.07266468048965</v>
      </c>
      <c r="AJ467" s="2">
        <f t="shared" si="214"/>
        <v>0.16883116883116903</v>
      </c>
      <c r="AK467" s="2">
        <f t="shared" si="215"/>
        <v>2.6470613392265099</v>
      </c>
      <c r="AL467" s="2">
        <f t="shared" si="216"/>
        <v>8.1339779988720592E-2</v>
      </c>
    </row>
    <row r="468" spans="1:38" x14ac:dyDescent="0.25">
      <c r="A468" s="2" t="s">
        <v>108</v>
      </c>
      <c r="B468" s="2">
        <v>2009</v>
      </c>
      <c r="C468" s="2" t="s">
        <v>109</v>
      </c>
      <c r="D468" s="2" t="s">
        <v>282</v>
      </c>
      <c r="E468" s="2" t="s">
        <v>9</v>
      </c>
      <c r="F468" s="2" t="s">
        <v>10</v>
      </c>
      <c r="G468" s="2" t="s">
        <v>201</v>
      </c>
      <c r="H468" s="2" t="s">
        <v>11</v>
      </c>
      <c r="I468" s="2" t="s">
        <v>40</v>
      </c>
      <c r="J468" s="2" t="s">
        <v>12</v>
      </c>
      <c r="L468" s="2" t="s">
        <v>37</v>
      </c>
      <c r="M468" s="2" t="s">
        <v>287</v>
      </c>
      <c r="N468" s="2">
        <v>10</v>
      </c>
      <c r="O468" s="2" t="s">
        <v>83</v>
      </c>
      <c r="Q468" s="2" t="s">
        <v>50</v>
      </c>
      <c r="R468" s="2" t="s">
        <v>82</v>
      </c>
      <c r="S468" s="2" t="s">
        <v>21</v>
      </c>
      <c r="T468" s="2">
        <v>37</v>
      </c>
      <c r="U468" s="2" t="s">
        <v>86</v>
      </c>
      <c r="V468" s="2">
        <v>0</v>
      </c>
      <c r="W468" s="2" t="s">
        <v>105</v>
      </c>
      <c r="Z468" s="2">
        <v>2</v>
      </c>
      <c r="AC468" s="2">
        <v>40</v>
      </c>
      <c r="AD468" s="2">
        <v>3</v>
      </c>
      <c r="AE468" s="2">
        <v>70</v>
      </c>
      <c r="AF468" s="2">
        <v>8.02318911345108</v>
      </c>
      <c r="AG468" s="2">
        <f t="shared" si="213"/>
        <v>7.8144934612771682</v>
      </c>
      <c r="AH468" s="2">
        <v>3.4256033412631401</v>
      </c>
      <c r="AI468" s="2">
        <v>3.4256033412631401</v>
      </c>
      <c r="AJ468" s="2">
        <f t="shared" si="214"/>
        <v>9.5238029182731138E-2</v>
      </c>
      <c r="AK468" s="2">
        <f t="shared" si="215"/>
        <v>0</v>
      </c>
      <c r="AL468" s="2">
        <f t="shared" si="216"/>
        <v>0</v>
      </c>
    </row>
    <row r="469" spans="1:38" x14ac:dyDescent="0.25">
      <c r="A469" s="2" t="s">
        <v>108</v>
      </c>
      <c r="B469" s="2">
        <v>2009</v>
      </c>
      <c r="C469" s="2" t="s">
        <v>110</v>
      </c>
      <c r="D469" s="2" t="s">
        <v>282</v>
      </c>
      <c r="E469" s="2" t="s">
        <v>9</v>
      </c>
      <c r="F469" s="2" t="s">
        <v>10</v>
      </c>
      <c r="G469" s="2" t="s">
        <v>201</v>
      </c>
      <c r="H469" s="2" t="s">
        <v>11</v>
      </c>
      <c r="I469" s="2" t="s">
        <v>40</v>
      </c>
      <c r="J469" s="2" t="s">
        <v>12</v>
      </c>
      <c r="L469" s="2" t="s">
        <v>37</v>
      </c>
      <c r="M469" s="2" t="s">
        <v>287</v>
      </c>
      <c r="N469" s="2">
        <v>10</v>
      </c>
      <c r="O469" s="2" t="s">
        <v>83</v>
      </c>
      <c r="Q469" s="2" t="s">
        <v>50</v>
      </c>
      <c r="R469" s="2" t="s">
        <v>82</v>
      </c>
      <c r="S469" s="2" t="s">
        <v>21</v>
      </c>
      <c r="T469" s="2">
        <v>37</v>
      </c>
      <c r="U469" s="2" t="s">
        <v>86</v>
      </c>
      <c r="V469" s="2">
        <v>0</v>
      </c>
      <c r="W469" s="2" t="s">
        <v>105</v>
      </c>
      <c r="Z469" s="2">
        <v>2</v>
      </c>
      <c r="AC469" s="2">
        <v>40</v>
      </c>
      <c r="AD469" s="2">
        <v>3</v>
      </c>
      <c r="AE469" s="2">
        <v>71</v>
      </c>
      <c r="AF469" s="2">
        <v>0.23188370414402101</v>
      </c>
      <c r="AG469" s="2">
        <f>AF469-$AF$469</f>
        <v>0</v>
      </c>
      <c r="AH469" s="2">
        <v>35.618513991333501</v>
      </c>
      <c r="AI469" s="2">
        <v>35.618513991333501</v>
      </c>
      <c r="AJ469" s="2">
        <f>AI469/$AI$469</f>
        <v>1</v>
      </c>
      <c r="AK469" s="2">
        <f>AI469-$AI$473</f>
        <v>31.453293609793022</v>
      </c>
      <c r="AL469" s="2">
        <f>AK469/$AK$469</f>
        <v>1</v>
      </c>
    </row>
    <row r="470" spans="1:38" x14ac:dyDescent="0.25">
      <c r="A470" s="2" t="s">
        <v>108</v>
      </c>
      <c r="B470" s="2">
        <v>2009</v>
      </c>
      <c r="C470" s="2" t="s">
        <v>110</v>
      </c>
      <c r="D470" s="2" t="s">
        <v>282</v>
      </c>
      <c r="E470" s="2" t="s">
        <v>9</v>
      </c>
      <c r="F470" s="2" t="s">
        <v>10</v>
      </c>
      <c r="G470" s="2" t="s">
        <v>201</v>
      </c>
      <c r="H470" s="2" t="s">
        <v>11</v>
      </c>
      <c r="I470" s="2" t="s">
        <v>40</v>
      </c>
      <c r="J470" s="2" t="s">
        <v>12</v>
      </c>
      <c r="L470" s="2" t="s">
        <v>37</v>
      </c>
      <c r="M470" s="2" t="s">
        <v>287</v>
      </c>
      <c r="N470" s="2">
        <v>10</v>
      </c>
      <c r="O470" s="2" t="s">
        <v>83</v>
      </c>
      <c r="Q470" s="2" t="s">
        <v>50</v>
      </c>
      <c r="R470" s="2" t="s">
        <v>82</v>
      </c>
      <c r="S470" s="2" t="s">
        <v>21</v>
      </c>
      <c r="T470" s="2">
        <v>37</v>
      </c>
      <c r="U470" s="2" t="s">
        <v>86</v>
      </c>
      <c r="V470" s="2">
        <v>0</v>
      </c>
      <c r="W470" s="2" t="s">
        <v>105</v>
      </c>
      <c r="Z470" s="2">
        <v>2</v>
      </c>
      <c r="AC470" s="2">
        <v>40</v>
      </c>
      <c r="AD470" s="2">
        <v>3</v>
      </c>
      <c r="AE470" s="2">
        <v>71</v>
      </c>
      <c r="AF470" s="2">
        <v>2.0173913043478202</v>
      </c>
      <c r="AG470" s="2">
        <f t="shared" ref="AG470:AG473" si="217">AF470-$AF$469</f>
        <v>1.7855076002037993</v>
      </c>
      <c r="AH470" s="2">
        <v>18.334776054555199</v>
      </c>
      <c r="AI470" s="2">
        <v>18.334776054555199</v>
      </c>
      <c r="AJ470" s="2">
        <f t="shared" ref="AJ470:AJ473" si="218">AI470/$AI$469</f>
        <v>0.51475409836065356</v>
      </c>
      <c r="AK470" s="2">
        <f t="shared" ref="AK470:AK473" si="219">AI470-$AI$473</f>
        <v>14.16955567301472</v>
      </c>
      <c r="AL470" s="2">
        <f t="shared" ref="AL470:AL473" si="220">AK470/$AK$469</f>
        <v>0.45049513252256074</v>
      </c>
    </row>
    <row r="471" spans="1:38" x14ac:dyDescent="0.25">
      <c r="A471" s="2" t="s">
        <v>108</v>
      </c>
      <c r="B471" s="2">
        <v>2009</v>
      </c>
      <c r="C471" s="2" t="s">
        <v>110</v>
      </c>
      <c r="D471" s="2" t="s">
        <v>282</v>
      </c>
      <c r="E471" s="2" t="s">
        <v>9</v>
      </c>
      <c r="F471" s="2" t="s">
        <v>10</v>
      </c>
      <c r="G471" s="2" t="s">
        <v>201</v>
      </c>
      <c r="H471" s="2" t="s">
        <v>11</v>
      </c>
      <c r="I471" s="2" t="s">
        <v>40</v>
      </c>
      <c r="J471" s="2" t="s">
        <v>12</v>
      </c>
      <c r="L471" s="2" t="s">
        <v>37</v>
      </c>
      <c r="M471" s="2" t="s">
        <v>287</v>
      </c>
      <c r="N471" s="2">
        <v>10</v>
      </c>
      <c r="O471" s="2" t="s">
        <v>83</v>
      </c>
      <c r="Q471" s="2" t="s">
        <v>50</v>
      </c>
      <c r="R471" s="2" t="s">
        <v>82</v>
      </c>
      <c r="S471" s="2" t="s">
        <v>21</v>
      </c>
      <c r="T471" s="2">
        <v>37</v>
      </c>
      <c r="U471" s="2" t="s">
        <v>86</v>
      </c>
      <c r="V471" s="2">
        <v>0</v>
      </c>
      <c r="W471" s="2" t="s">
        <v>105</v>
      </c>
      <c r="Z471" s="2">
        <v>2</v>
      </c>
      <c r="AC471" s="2">
        <v>40</v>
      </c>
      <c r="AD471" s="2">
        <v>3</v>
      </c>
      <c r="AE471" s="2">
        <v>71</v>
      </c>
      <c r="AF471" s="2">
        <v>4.0347826086956502</v>
      </c>
      <c r="AG471" s="2">
        <f t="shared" si="217"/>
        <v>3.802898904551629</v>
      </c>
      <c r="AH471" s="2">
        <v>10.237885062030101</v>
      </c>
      <c r="AI471" s="2">
        <v>10.237885062030101</v>
      </c>
      <c r="AJ471" s="2">
        <f t="shared" si="218"/>
        <v>0.28743156057889235</v>
      </c>
      <c r="AK471" s="2">
        <f t="shared" si="219"/>
        <v>6.0726646804896207</v>
      </c>
      <c r="AL471" s="2">
        <f t="shared" si="220"/>
        <v>0.19306927776234184</v>
      </c>
    </row>
    <row r="472" spans="1:38" x14ac:dyDescent="0.25">
      <c r="A472" s="2" t="s">
        <v>108</v>
      </c>
      <c r="B472" s="2">
        <v>2009</v>
      </c>
      <c r="C472" s="2" t="s">
        <v>110</v>
      </c>
      <c r="D472" s="2" t="s">
        <v>282</v>
      </c>
      <c r="E472" s="2" t="s">
        <v>9</v>
      </c>
      <c r="F472" s="2" t="s">
        <v>10</v>
      </c>
      <c r="G472" s="2" t="s">
        <v>201</v>
      </c>
      <c r="H472" s="2" t="s">
        <v>11</v>
      </c>
      <c r="I472" s="2" t="s">
        <v>40</v>
      </c>
      <c r="J472" s="2" t="s">
        <v>12</v>
      </c>
      <c r="L472" s="2" t="s">
        <v>37</v>
      </c>
      <c r="M472" s="2" t="s">
        <v>287</v>
      </c>
      <c r="N472" s="2">
        <v>10</v>
      </c>
      <c r="O472" s="2" t="s">
        <v>83</v>
      </c>
      <c r="Q472" s="2" t="s">
        <v>50</v>
      </c>
      <c r="R472" s="2" t="s">
        <v>82</v>
      </c>
      <c r="S472" s="2" t="s">
        <v>21</v>
      </c>
      <c r="T472" s="2">
        <v>37</v>
      </c>
      <c r="U472" s="2" t="s">
        <v>86</v>
      </c>
      <c r="V472" s="2">
        <v>0</v>
      </c>
      <c r="W472" s="2" t="s">
        <v>105</v>
      </c>
      <c r="Z472" s="2">
        <v>2</v>
      </c>
      <c r="AC472" s="2">
        <v>40</v>
      </c>
      <c r="AD472" s="2">
        <v>3</v>
      </c>
      <c r="AE472" s="2">
        <v>71</v>
      </c>
      <c r="AF472" s="2">
        <v>6.0057967476222798</v>
      </c>
      <c r="AG472" s="2">
        <f t="shared" si="217"/>
        <v>5.7739130434782586</v>
      </c>
      <c r="AH472" s="2">
        <v>7.2794097731123397</v>
      </c>
      <c r="AI472" s="2">
        <v>7.2794097731123397</v>
      </c>
      <c r="AJ472" s="2">
        <f t="shared" si="218"/>
        <v>0.20437151799436454</v>
      </c>
      <c r="AK472" s="2">
        <f t="shared" si="219"/>
        <v>3.1141893915718599</v>
      </c>
      <c r="AL472" s="2">
        <f t="shared" si="220"/>
        <v>9.900996157051907E-2</v>
      </c>
    </row>
    <row r="473" spans="1:38" x14ac:dyDescent="0.25">
      <c r="A473" s="2" t="s">
        <v>108</v>
      </c>
      <c r="B473" s="2">
        <v>2009</v>
      </c>
      <c r="C473" s="2" t="s">
        <v>110</v>
      </c>
      <c r="D473" s="2" t="s">
        <v>282</v>
      </c>
      <c r="E473" s="2" t="s">
        <v>9</v>
      </c>
      <c r="F473" s="2" t="s">
        <v>10</v>
      </c>
      <c r="G473" s="2" t="s">
        <v>201</v>
      </c>
      <c r="H473" s="2" t="s">
        <v>11</v>
      </c>
      <c r="I473" s="2" t="s">
        <v>40</v>
      </c>
      <c r="J473" s="2" t="s">
        <v>12</v>
      </c>
      <c r="L473" s="2" t="s">
        <v>37</v>
      </c>
      <c r="M473" s="2" t="s">
        <v>287</v>
      </c>
      <c r="N473" s="2">
        <v>10</v>
      </c>
      <c r="O473" s="2" t="s">
        <v>83</v>
      </c>
      <c r="Q473" s="2" t="s">
        <v>50</v>
      </c>
      <c r="R473" s="2" t="s">
        <v>82</v>
      </c>
      <c r="S473" s="2" t="s">
        <v>21</v>
      </c>
      <c r="T473" s="2">
        <v>37</v>
      </c>
      <c r="U473" s="2" t="s">
        <v>86</v>
      </c>
      <c r="V473" s="2">
        <v>0</v>
      </c>
      <c r="W473" s="2" t="s">
        <v>105</v>
      </c>
      <c r="Z473" s="2">
        <v>2</v>
      </c>
      <c r="AC473" s="2">
        <v>40</v>
      </c>
      <c r="AD473" s="2">
        <v>3</v>
      </c>
      <c r="AE473" s="2">
        <v>71</v>
      </c>
      <c r="AF473" s="2">
        <v>8.02318911345108</v>
      </c>
      <c r="AG473" s="2">
        <f t="shared" si="217"/>
        <v>7.7913054093070588</v>
      </c>
      <c r="AH473" s="2">
        <v>4.1652203815404798</v>
      </c>
      <c r="AI473" s="2">
        <v>4.1652203815404798</v>
      </c>
      <c r="AJ473" s="2">
        <f t="shared" si="218"/>
        <v>0.11693975730020456</v>
      </c>
      <c r="AK473" s="2">
        <f t="shared" si="219"/>
        <v>0</v>
      </c>
      <c r="AL473" s="2">
        <f t="shared" si="220"/>
        <v>0</v>
      </c>
    </row>
    <row r="474" spans="1:38" x14ac:dyDescent="0.25">
      <c r="A474" s="2" t="s">
        <v>108</v>
      </c>
      <c r="B474" s="2">
        <v>2009</v>
      </c>
      <c r="C474" s="2" t="s">
        <v>310</v>
      </c>
      <c r="D474" s="2" t="s">
        <v>282</v>
      </c>
      <c r="E474" s="2" t="s">
        <v>9</v>
      </c>
      <c r="F474" s="2" t="s">
        <v>10</v>
      </c>
      <c r="G474" s="2" t="s">
        <v>201</v>
      </c>
      <c r="H474" s="2" t="s">
        <v>11</v>
      </c>
      <c r="I474" s="2" t="s">
        <v>40</v>
      </c>
      <c r="J474" s="2" t="s">
        <v>315</v>
      </c>
      <c r="K474" s="2" t="s">
        <v>139</v>
      </c>
      <c r="L474" s="2" t="s">
        <v>37</v>
      </c>
      <c r="M474" s="2" t="s">
        <v>287</v>
      </c>
      <c r="N474" s="2">
        <v>10</v>
      </c>
      <c r="O474" s="2" t="s">
        <v>83</v>
      </c>
      <c r="Q474" s="2" t="s">
        <v>50</v>
      </c>
      <c r="R474" s="2" t="s">
        <v>82</v>
      </c>
      <c r="S474" s="2" t="s">
        <v>21</v>
      </c>
      <c r="T474" s="2">
        <v>37</v>
      </c>
      <c r="U474" s="2" t="s">
        <v>86</v>
      </c>
      <c r="V474" s="2">
        <v>0</v>
      </c>
      <c r="W474" s="2" t="s">
        <v>105</v>
      </c>
      <c r="Z474" s="2">
        <v>2</v>
      </c>
      <c r="AC474" s="2">
        <v>40</v>
      </c>
      <c r="AD474" s="2">
        <v>3</v>
      </c>
      <c r="AE474" s="2">
        <v>72</v>
      </c>
      <c r="AF474" s="2">
        <v>0.20869565217391201</v>
      </c>
      <c r="AG474" s="2">
        <f>AF474-$AF$474</f>
        <v>0</v>
      </c>
      <c r="AH474" s="2">
        <v>35.190310900747399</v>
      </c>
      <c r="AI474" s="2">
        <v>35.190310900747399</v>
      </c>
      <c r="AJ474" s="2">
        <f>AI474/$AI$474</f>
        <v>1</v>
      </c>
      <c r="AK474" s="2">
        <f>AI474-$AI$478</f>
        <v>31.609000584638608</v>
      </c>
      <c r="AL474" s="2">
        <f>AK474/$AK$474</f>
        <v>1</v>
      </c>
    </row>
    <row r="475" spans="1:38" x14ac:dyDescent="0.25">
      <c r="A475" s="2" t="s">
        <v>108</v>
      </c>
      <c r="B475" s="2">
        <v>2009</v>
      </c>
      <c r="C475" s="2" t="s">
        <v>310</v>
      </c>
      <c r="D475" s="2" t="s">
        <v>282</v>
      </c>
      <c r="E475" s="2" t="s">
        <v>9</v>
      </c>
      <c r="F475" s="2" t="s">
        <v>10</v>
      </c>
      <c r="G475" s="2" t="s">
        <v>201</v>
      </c>
      <c r="H475" s="2" t="s">
        <v>11</v>
      </c>
      <c r="I475" s="2" t="s">
        <v>40</v>
      </c>
      <c r="J475" s="2" t="s">
        <v>315</v>
      </c>
      <c r="K475" s="2" t="s">
        <v>139</v>
      </c>
      <c r="L475" s="2" t="s">
        <v>37</v>
      </c>
      <c r="M475" s="2" t="s">
        <v>287</v>
      </c>
      <c r="N475" s="2">
        <v>10</v>
      </c>
      <c r="O475" s="2" t="s">
        <v>83</v>
      </c>
      <c r="Q475" s="2" t="s">
        <v>50</v>
      </c>
      <c r="R475" s="2" t="s">
        <v>82</v>
      </c>
      <c r="S475" s="2" t="s">
        <v>21</v>
      </c>
      <c r="T475" s="2">
        <v>37</v>
      </c>
      <c r="U475" s="2" t="s">
        <v>86</v>
      </c>
      <c r="V475" s="2">
        <v>0</v>
      </c>
      <c r="W475" s="2" t="s">
        <v>105</v>
      </c>
      <c r="Z475" s="2">
        <v>2</v>
      </c>
      <c r="AC475" s="2">
        <v>40</v>
      </c>
      <c r="AD475" s="2">
        <v>3</v>
      </c>
      <c r="AE475" s="2">
        <v>72</v>
      </c>
      <c r="AF475" s="2">
        <v>1.99420219089673</v>
      </c>
      <c r="AG475" s="2">
        <f t="shared" ref="AG475:AG478" si="221">AF475-$AF$474</f>
        <v>1.7855065387228179</v>
      </c>
      <c r="AH475" s="2">
        <v>18.0622799388148</v>
      </c>
      <c r="AI475" s="2">
        <v>18.0622799388148</v>
      </c>
      <c r="AJ475" s="2">
        <f t="shared" ref="AJ475:AJ478" si="222">AI475/$AI$474</f>
        <v>0.51327423590426935</v>
      </c>
      <c r="AK475" s="2">
        <f>AI475-$AI$478</f>
        <v>14.480969622706009</v>
      </c>
      <c r="AL475" s="2">
        <f t="shared" ref="AL475:AL478" si="223">AK475/$AK$474</f>
        <v>0.45812804438187438</v>
      </c>
    </row>
    <row r="476" spans="1:38" x14ac:dyDescent="0.25">
      <c r="A476" s="2" t="s">
        <v>108</v>
      </c>
      <c r="B476" s="2">
        <v>2009</v>
      </c>
      <c r="C476" s="2" t="s">
        <v>310</v>
      </c>
      <c r="D476" s="2" t="s">
        <v>282</v>
      </c>
      <c r="E476" s="2" t="s">
        <v>9</v>
      </c>
      <c r="F476" s="2" t="s">
        <v>10</v>
      </c>
      <c r="G476" s="2" t="s">
        <v>201</v>
      </c>
      <c r="H476" s="2" t="s">
        <v>11</v>
      </c>
      <c r="I476" s="2" t="s">
        <v>40</v>
      </c>
      <c r="J476" s="2" t="s">
        <v>315</v>
      </c>
      <c r="K476" s="2" t="s">
        <v>139</v>
      </c>
      <c r="L476" s="2" t="s">
        <v>37</v>
      </c>
      <c r="M476" s="2" t="s">
        <v>287</v>
      </c>
      <c r="N476" s="2">
        <v>10</v>
      </c>
      <c r="O476" s="2" t="s">
        <v>83</v>
      </c>
      <c r="Q476" s="2" t="s">
        <v>50</v>
      </c>
      <c r="R476" s="2" t="s">
        <v>82</v>
      </c>
      <c r="S476" s="2" t="s">
        <v>21</v>
      </c>
      <c r="T476" s="2">
        <v>37</v>
      </c>
      <c r="U476" s="2" t="s">
        <v>86</v>
      </c>
      <c r="V476" s="2">
        <v>0</v>
      </c>
      <c r="W476" s="2" t="s">
        <v>105</v>
      </c>
      <c r="Z476" s="2">
        <v>2</v>
      </c>
      <c r="AC476" s="2">
        <v>40</v>
      </c>
      <c r="AD476" s="2">
        <v>3</v>
      </c>
      <c r="AE476" s="2">
        <v>72</v>
      </c>
      <c r="AF476" s="2">
        <v>4.0115934952445604</v>
      </c>
      <c r="AG476" s="2">
        <f t="shared" si="221"/>
        <v>3.8028978430706486</v>
      </c>
      <c r="AH476" s="2">
        <v>9.4982680217527999</v>
      </c>
      <c r="AI476" s="2">
        <v>9.4982680217527999</v>
      </c>
      <c r="AJ476" s="2">
        <f t="shared" si="222"/>
        <v>0.26991145513156206</v>
      </c>
      <c r="AK476" s="2">
        <f>AI476-$AI$478</f>
        <v>5.9169577056440099</v>
      </c>
      <c r="AL476" s="2">
        <f t="shared" si="223"/>
        <v>0.18719217932247886</v>
      </c>
    </row>
    <row r="477" spans="1:38" x14ac:dyDescent="0.25">
      <c r="A477" s="2" t="s">
        <v>108</v>
      </c>
      <c r="B477" s="2">
        <v>2009</v>
      </c>
      <c r="C477" s="2" t="s">
        <v>310</v>
      </c>
      <c r="D477" s="2" t="s">
        <v>282</v>
      </c>
      <c r="E477" s="2" t="s">
        <v>9</v>
      </c>
      <c r="F477" s="2" t="s">
        <v>10</v>
      </c>
      <c r="G477" s="2" t="s">
        <v>201</v>
      </c>
      <c r="H477" s="2" t="s">
        <v>11</v>
      </c>
      <c r="I477" s="2" t="s">
        <v>40</v>
      </c>
      <c r="J477" s="2" t="s">
        <v>315</v>
      </c>
      <c r="K477" s="2" t="s">
        <v>139</v>
      </c>
      <c r="L477" s="2" t="s">
        <v>37</v>
      </c>
      <c r="M477" s="2" t="s">
        <v>287</v>
      </c>
      <c r="N477" s="2">
        <v>10</v>
      </c>
      <c r="O477" s="2" t="s">
        <v>83</v>
      </c>
      <c r="Q477" s="2" t="s">
        <v>50</v>
      </c>
      <c r="R477" s="2" t="s">
        <v>82</v>
      </c>
      <c r="S477" s="2" t="s">
        <v>21</v>
      </c>
      <c r="T477" s="2">
        <v>37</v>
      </c>
      <c r="U477" s="2" t="s">
        <v>86</v>
      </c>
      <c r="V477" s="2">
        <v>0</v>
      </c>
      <c r="W477" s="2" t="s">
        <v>105</v>
      </c>
      <c r="Z477" s="2">
        <v>2</v>
      </c>
      <c r="AC477" s="2">
        <v>40</v>
      </c>
      <c r="AD477" s="2">
        <v>3</v>
      </c>
      <c r="AE477" s="2">
        <v>72</v>
      </c>
      <c r="AF477" s="2">
        <v>6.0057967476222798</v>
      </c>
      <c r="AG477" s="2">
        <f t="shared" si="221"/>
        <v>5.7971010954483679</v>
      </c>
      <c r="AH477" s="2">
        <v>6.07266468048965</v>
      </c>
      <c r="AI477" s="2">
        <v>6.07266468048965</v>
      </c>
      <c r="AJ477" s="2">
        <f t="shared" si="222"/>
        <v>0.17256638333254037</v>
      </c>
      <c r="AK477" s="2">
        <f>AI477-$AI$478</f>
        <v>2.49135436438086</v>
      </c>
      <c r="AL477" s="2">
        <f t="shared" si="223"/>
        <v>7.8817878398585381E-2</v>
      </c>
    </row>
    <row r="478" spans="1:38" x14ac:dyDescent="0.25">
      <c r="A478" s="2" t="s">
        <v>108</v>
      </c>
      <c r="B478" s="2">
        <v>2009</v>
      </c>
      <c r="C478" s="2" t="s">
        <v>310</v>
      </c>
      <c r="D478" s="2" t="s">
        <v>282</v>
      </c>
      <c r="E478" s="2" t="s">
        <v>9</v>
      </c>
      <c r="F478" s="2" t="s">
        <v>10</v>
      </c>
      <c r="G478" s="2" t="s">
        <v>201</v>
      </c>
      <c r="H478" s="2" t="s">
        <v>11</v>
      </c>
      <c r="I478" s="2" t="s">
        <v>40</v>
      </c>
      <c r="J478" s="2" t="s">
        <v>315</v>
      </c>
      <c r="K478" s="2" t="s">
        <v>139</v>
      </c>
      <c r="L478" s="2" t="s">
        <v>37</v>
      </c>
      <c r="M478" s="2" t="s">
        <v>287</v>
      </c>
      <c r="N478" s="2">
        <v>10</v>
      </c>
      <c r="O478" s="2" t="s">
        <v>83</v>
      </c>
      <c r="Q478" s="2" t="s">
        <v>50</v>
      </c>
      <c r="R478" s="2" t="s">
        <v>82</v>
      </c>
      <c r="S478" s="2" t="s">
        <v>21</v>
      </c>
      <c r="T478" s="2">
        <v>37</v>
      </c>
      <c r="U478" s="2" t="s">
        <v>86</v>
      </c>
      <c r="V478" s="2">
        <v>0</v>
      </c>
      <c r="W478" s="2" t="s">
        <v>105</v>
      </c>
      <c r="Z478" s="2">
        <v>2</v>
      </c>
      <c r="AC478" s="2">
        <v>40</v>
      </c>
      <c r="AD478" s="2">
        <v>3</v>
      </c>
      <c r="AE478" s="2">
        <v>72</v>
      </c>
      <c r="AF478" s="2">
        <v>7.9999999999999902</v>
      </c>
      <c r="AG478" s="2">
        <f t="shared" si="221"/>
        <v>7.7913043478260784</v>
      </c>
      <c r="AH478" s="2">
        <v>3.58131031610879</v>
      </c>
      <c r="AI478" s="2">
        <v>3.58131031610879</v>
      </c>
      <c r="AJ478" s="2">
        <f t="shared" si="222"/>
        <v>0.10176978334205986</v>
      </c>
      <c r="AK478" s="2">
        <f t="shared" ref="AK478" si="224">AI478-$AI$478</f>
        <v>0</v>
      </c>
      <c r="AL478" s="2">
        <f t="shared" si="223"/>
        <v>0</v>
      </c>
    </row>
    <row r="479" spans="1:38" x14ac:dyDescent="0.25">
      <c r="A479" s="2" t="s">
        <v>108</v>
      </c>
      <c r="B479" s="2">
        <v>2009</v>
      </c>
      <c r="C479" s="2" t="s">
        <v>311</v>
      </c>
      <c r="D479" s="2" t="s">
        <v>282</v>
      </c>
      <c r="E479" s="2" t="s">
        <v>9</v>
      </c>
      <c r="F479" s="2" t="s">
        <v>10</v>
      </c>
      <c r="G479" s="2" t="s">
        <v>201</v>
      </c>
      <c r="H479" s="2" t="s">
        <v>11</v>
      </c>
      <c r="I479" s="2" t="s">
        <v>40</v>
      </c>
      <c r="J479" s="2" t="s">
        <v>316</v>
      </c>
      <c r="K479" s="2" t="s">
        <v>136</v>
      </c>
      <c r="L479" s="2" t="s">
        <v>37</v>
      </c>
      <c r="M479" s="2" t="s">
        <v>287</v>
      </c>
      <c r="N479" s="2">
        <v>10</v>
      </c>
      <c r="O479" s="2" t="s">
        <v>83</v>
      </c>
      <c r="Q479" s="2" t="s">
        <v>50</v>
      </c>
      <c r="R479" s="2" t="s">
        <v>82</v>
      </c>
      <c r="S479" s="2" t="s">
        <v>21</v>
      </c>
      <c r="T479" s="2">
        <v>37</v>
      </c>
      <c r="U479" s="2" t="s">
        <v>86</v>
      </c>
      <c r="V479" s="2">
        <v>0</v>
      </c>
      <c r="W479" s="2" t="s">
        <v>105</v>
      </c>
      <c r="Z479" s="2">
        <v>2</v>
      </c>
      <c r="AC479" s="2">
        <v>40</v>
      </c>
      <c r="AD479" s="2">
        <v>3</v>
      </c>
      <c r="AE479" s="2">
        <v>73</v>
      </c>
      <c r="AF479" s="2">
        <v>0.20869565217391201</v>
      </c>
      <c r="AG479" s="2">
        <f>AF479-$AF$479</f>
        <v>0</v>
      </c>
      <c r="AH479" s="2">
        <v>37.837372239973902</v>
      </c>
      <c r="AI479" s="2">
        <v>37.837372239973902</v>
      </c>
      <c r="AJ479" s="2">
        <f>AI479/$AI$479</f>
        <v>1</v>
      </c>
      <c r="AK479" s="2">
        <f>AI479-$AI$483</f>
        <v>12.456750438479002</v>
      </c>
      <c r="AL479" s="2">
        <f>AK479/$AK$479</f>
        <v>1</v>
      </c>
    </row>
    <row r="480" spans="1:38" x14ac:dyDescent="0.25">
      <c r="A480" s="2" t="s">
        <v>108</v>
      </c>
      <c r="B480" s="2">
        <v>2009</v>
      </c>
      <c r="C480" s="2" t="s">
        <v>311</v>
      </c>
      <c r="D480" s="2" t="s">
        <v>282</v>
      </c>
      <c r="E480" s="2" t="s">
        <v>9</v>
      </c>
      <c r="F480" s="2" t="s">
        <v>10</v>
      </c>
      <c r="G480" s="2" t="s">
        <v>201</v>
      </c>
      <c r="H480" s="2" t="s">
        <v>11</v>
      </c>
      <c r="I480" s="2" t="s">
        <v>40</v>
      </c>
      <c r="J480" s="2" t="s">
        <v>316</v>
      </c>
      <c r="K480" s="2" t="s">
        <v>136</v>
      </c>
      <c r="L480" s="2" t="s">
        <v>37</v>
      </c>
      <c r="M480" s="2" t="s">
        <v>287</v>
      </c>
      <c r="N480" s="2">
        <v>10</v>
      </c>
      <c r="O480" s="2" t="s">
        <v>83</v>
      </c>
      <c r="Q480" s="2" t="s">
        <v>50</v>
      </c>
      <c r="R480" s="2" t="s">
        <v>82</v>
      </c>
      <c r="S480" s="2" t="s">
        <v>21</v>
      </c>
      <c r="T480" s="2">
        <v>37</v>
      </c>
      <c r="U480" s="2" t="s">
        <v>86</v>
      </c>
      <c r="V480" s="2">
        <v>0</v>
      </c>
      <c r="W480" s="2" t="s">
        <v>105</v>
      </c>
      <c r="Z480" s="2">
        <v>2</v>
      </c>
      <c r="AC480" s="2">
        <v>40</v>
      </c>
      <c r="AD480" s="2">
        <v>3</v>
      </c>
      <c r="AE480" s="2">
        <v>73</v>
      </c>
      <c r="AF480" s="2">
        <v>1.99420219089673</v>
      </c>
      <c r="AG480" s="2">
        <f t="shared" ref="AG480:AG483" si="225">AF480-$AF$479</f>
        <v>1.7855065387228179</v>
      </c>
      <c r="AH480" s="2">
        <v>29.584774272603099</v>
      </c>
      <c r="AI480" s="2">
        <v>29.584774272603099</v>
      </c>
      <c r="AJ480" s="2">
        <f t="shared" ref="AJ480:AJ483" si="226">AI480/$AI$479</f>
        <v>0.78189294132185494</v>
      </c>
      <c r="AK480" s="2">
        <f t="shared" ref="AK480:AK483" si="227">AI480-$AI$483</f>
        <v>4.2041524711081983</v>
      </c>
      <c r="AL480" s="2">
        <f t="shared" ref="AL480:AL483" si="228">AK480/$AK$479</f>
        <v>0.33749993562699449</v>
      </c>
    </row>
    <row r="481" spans="1:38" x14ac:dyDescent="0.25">
      <c r="A481" s="2" t="s">
        <v>108</v>
      </c>
      <c r="B481" s="2">
        <v>2009</v>
      </c>
      <c r="C481" s="2" t="s">
        <v>311</v>
      </c>
      <c r="D481" s="2" t="s">
        <v>282</v>
      </c>
      <c r="E481" s="2" t="s">
        <v>9</v>
      </c>
      <c r="F481" s="2" t="s">
        <v>10</v>
      </c>
      <c r="G481" s="2" t="s">
        <v>201</v>
      </c>
      <c r="H481" s="2" t="s">
        <v>11</v>
      </c>
      <c r="I481" s="2" t="s">
        <v>40</v>
      </c>
      <c r="J481" s="2" t="s">
        <v>316</v>
      </c>
      <c r="K481" s="2" t="s">
        <v>136</v>
      </c>
      <c r="L481" s="2" t="s">
        <v>37</v>
      </c>
      <c r="M481" s="2" t="s">
        <v>287</v>
      </c>
      <c r="N481" s="2">
        <v>10</v>
      </c>
      <c r="O481" s="2" t="s">
        <v>83</v>
      </c>
      <c r="Q481" s="2" t="s">
        <v>50</v>
      </c>
      <c r="R481" s="2" t="s">
        <v>82</v>
      </c>
      <c r="S481" s="2" t="s">
        <v>21</v>
      </c>
      <c r="T481" s="2">
        <v>37</v>
      </c>
      <c r="U481" s="2" t="s">
        <v>86</v>
      </c>
      <c r="V481" s="2">
        <v>0</v>
      </c>
      <c r="W481" s="2" t="s">
        <v>105</v>
      </c>
      <c r="Z481" s="2">
        <v>2</v>
      </c>
      <c r="AC481" s="2">
        <v>40</v>
      </c>
      <c r="AD481" s="2">
        <v>3</v>
      </c>
      <c r="AE481" s="2">
        <v>73</v>
      </c>
      <c r="AF481" s="2">
        <v>4.0347826086956502</v>
      </c>
      <c r="AG481" s="2">
        <f t="shared" si="225"/>
        <v>3.8260869565217384</v>
      </c>
      <c r="AH481" s="2">
        <v>27.0934270360307</v>
      </c>
      <c r="AI481" s="2">
        <v>27.0934270360307</v>
      </c>
      <c r="AJ481" s="2">
        <f t="shared" si="226"/>
        <v>0.71604938271604957</v>
      </c>
      <c r="AK481" s="2">
        <f t="shared" si="227"/>
        <v>1.7128052345358</v>
      </c>
      <c r="AL481" s="2">
        <f t="shared" si="228"/>
        <v>0.13750016450878963</v>
      </c>
    </row>
    <row r="482" spans="1:38" x14ac:dyDescent="0.25">
      <c r="A482" s="2" t="s">
        <v>108</v>
      </c>
      <c r="B482" s="2">
        <v>2009</v>
      </c>
      <c r="C482" s="2" t="s">
        <v>311</v>
      </c>
      <c r="D482" s="2" t="s">
        <v>282</v>
      </c>
      <c r="E482" s="2" t="s">
        <v>9</v>
      </c>
      <c r="F482" s="2" t="s">
        <v>10</v>
      </c>
      <c r="G482" s="2" t="s">
        <v>201</v>
      </c>
      <c r="H482" s="2" t="s">
        <v>11</v>
      </c>
      <c r="I482" s="2" t="s">
        <v>40</v>
      </c>
      <c r="J482" s="2" t="s">
        <v>316</v>
      </c>
      <c r="K482" s="2" t="s">
        <v>136</v>
      </c>
      <c r="L482" s="2" t="s">
        <v>37</v>
      </c>
      <c r="M482" s="2" t="s">
        <v>287</v>
      </c>
      <c r="N482" s="2">
        <v>10</v>
      </c>
      <c r="O482" s="2" t="s">
        <v>83</v>
      </c>
      <c r="Q482" s="2" t="s">
        <v>50</v>
      </c>
      <c r="R482" s="2" t="s">
        <v>82</v>
      </c>
      <c r="S482" s="2" t="s">
        <v>21</v>
      </c>
      <c r="T482" s="2">
        <v>37</v>
      </c>
      <c r="U482" s="2" t="s">
        <v>86</v>
      </c>
      <c r="V482" s="2">
        <v>0</v>
      </c>
      <c r="W482" s="2" t="s">
        <v>105</v>
      </c>
      <c r="Z482" s="2">
        <v>2</v>
      </c>
      <c r="AC482" s="2">
        <v>40</v>
      </c>
      <c r="AD482" s="2">
        <v>3</v>
      </c>
      <c r="AE482" s="2">
        <v>73</v>
      </c>
      <c r="AF482" s="2">
        <v>6.0057967476222798</v>
      </c>
      <c r="AG482" s="2">
        <f t="shared" si="225"/>
        <v>5.7971010954483679</v>
      </c>
      <c r="AH482" s="2">
        <v>25.692042878994599</v>
      </c>
      <c r="AI482" s="2">
        <v>25.692042878994599</v>
      </c>
      <c r="AJ482" s="2">
        <f t="shared" si="226"/>
        <v>0.6790123456790117</v>
      </c>
      <c r="AK482" s="2">
        <f t="shared" si="227"/>
        <v>0.31142107749969838</v>
      </c>
      <c r="AL482" s="2">
        <f t="shared" si="228"/>
        <v>2.5000185966455278E-2</v>
      </c>
    </row>
    <row r="483" spans="1:38" x14ac:dyDescent="0.25">
      <c r="A483" s="2" t="s">
        <v>108</v>
      </c>
      <c r="B483" s="2">
        <v>2009</v>
      </c>
      <c r="C483" s="2" t="s">
        <v>311</v>
      </c>
      <c r="D483" s="2" t="s">
        <v>282</v>
      </c>
      <c r="E483" s="2" t="s">
        <v>9</v>
      </c>
      <c r="F483" s="2" t="s">
        <v>10</v>
      </c>
      <c r="G483" s="2" t="s">
        <v>201</v>
      </c>
      <c r="H483" s="2" t="s">
        <v>11</v>
      </c>
      <c r="I483" s="2" t="s">
        <v>40</v>
      </c>
      <c r="J483" s="2" t="s">
        <v>316</v>
      </c>
      <c r="K483" s="2" t="s">
        <v>136</v>
      </c>
      <c r="L483" s="2" t="s">
        <v>37</v>
      </c>
      <c r="M483" s="2" t="s">
        <v>287</v>
      </c>
      <c r="N483" s="2">
        <v>10</v>
      </c>
      <c r="O483" s="2" t="s">
        <v>83</v>
      </c>
      <c r="Q483" s="2" t="s">
        <v>50</v>
      </c>
      <c r="R483" s="2" t="s">
        <v>82</v>
      </c>
      <c r="S483" s="2" t="s">
        <v>21</v>
      </c>
      <c r="T483" s="2">
        <v>37</v>
      </c>
      <c r="U483" s="2" t="s">
        <v>86</v>
      </c>
      <c r="V483" s="2">
        <v>0</v>
      </c>
      <c r="W483" s="2" t="s">
        <v>105</v>
      </c>
      <c r="Z483" s="2">
        <v>2</v>
      </c>
      <c r="AC483" s="2">
        <v>40</v>
      </c>
      <c r="AD483" s="2">
        <v>3</v>
      </c>
      <c r="AE483" s="2">
        <v>73</v>
      </c>
      <c r="AF483" s="2">
        <v>8.02318911345108</v>
      </c>
      <c r="AG483" s="2">
        <f t="shared" si="225"/>
        <v>7.8144934612771682</v>
      </c>
      <c r="AH483" s="2">
        <v>25.3806218014949</v>
      </c>
      <c r="AI483" s="2">
        <v>25.3806218014949</v>
      </c>
      <c r="AJ483" s="2">
        <f t="shared" si="226"/>
        <v>0.67078183021074422</v>
      </c>
      <c r="AK483" s="2">
        <f t="shared" si="227"/>
        <v>0</v>
      </c>
      <c r="AL483" s="2">
        <f t="shared" si="228"/>
        <v>0</v>
      </c>
    </row>
    <row r="484" spans="1:38" x14ac:dyDescent="0.25">
      <c r="A484" s="2" t="s">
        <v>108</v>
      </c>
      <c r="B484" s="2">
        <v>2009</v>
      </c>
      <c r="C484" s="2" t="s">
        <v>109</v>
      </c>
      <c r="D484" s="2" t="s">
        <v>282</v>
      </c>
      <c r="E484" s="2" t="s">
        <v>9</v>
      </c>
      <c r="F484" s="2" t="s">
        <v>10</v>
      </c>
      <c r="G484" s="2" t="s">
        <v>201</v>
      </c>
      <c r="H484" s="2" t="s">
        <v>106</v>
      </c>
      <c r="I484" s="2" t="s">
        <v>40</v>
      </c>
      <c r="J484" s="2" t="s">
        <v>12</v>
      </c>
      <c r="L484" s="2" t="s">
        <v>37</v>
      </c>
      <c r="M484" s="2" t="s">
        <v>287</v>
      </c>
      <c r="N484" s="2">
        <v>10</v>
      </c>
      <c r="O484" s="2" t="s">
        <v>83</v>
      </c>
      <c r="Q484" s="2" t="s">
        <v>50</v>
      </c>
      <c r="R484" s="2" t="s">
        <v>82</v>
      </c>
      <c r="S484" s="2" t="s">
        <v>21</v>
      </c>
      <c r="T484" s="2">
        <v>37</v>
      </c>
      <c r="U484" s="2" t="s">
        <v>86</v>
      </c>
      <c r="V484" s="2">
        <v>0</v>
      </c>
      <c r="W484" s="2" t="s">
        <v>105</v>
      </c>
      <c r="Z484" s="2">
        <v>2</v>
      </c>
      <c r="AC484" s="2">
        <v>40</v>
      </c>
      <c r="AD484" s="2">
        <v>3</v>
      </c>
      <c r="AE484" s="2">
        <v>74</v>
      </c>
      <c r="AF484" s="2">
        <v>0.21548739346590901</v>
      </c>
      <c r="AG484" s="2">
        <f>AF484-$AF$484</f>
        <v>0</v>
      </c>
      <c r="AH484" s="2">
        <v>64.777330876483006</v>
      </c>
      <c r="AI484" s="2">
        <v>64.777330876483006</v>
      </c>
      <c r="AJ484" s="2">
        <f>AI484/$AI$484</f>
        <v>1</v>
      </c>
      <c r="AK484" s="2">
        <f>AI484-$AI$488</f>
        <v>52.469634006835904</v>
      </c>
      <c r="AL484" s="2">
        <f>AK484/$AK$484</f>
        <v>1</v>
      </c>
    </row>
    <row r="485" spans="1:38" x14ac:dyDescent="0.25">
      <c r="A485" s="2" t="s">
        <v>108</v>
      </c>
      <c r="B485" s="2">
        <v>2009</v>
      </c>
      <c r="C485" s="2" t="s">
        <v>109</v>
      </c>
      <c r="D485" s="2" t="s">
        <v>282</v>
      </c>
      <c r="E485" s="2" t="s">
        <v>9</v>
      </c>
      <c r="F485" s="2" t="s">
        <v>10</v>
      </c>
      <c r="G485" s="2" t="s">
        <v>201</v>
      </c>
      <c r="H485" s="2" t="s">
        <v>106</v>
      </c>
      <c r="I485" s="2" t="s">
        <v>40</v>
      </c>
      <c r="J485" s="2" t="s">
        <v>12</v>
      </c>
      <c r="L485" s="2" t="s">
        <v>37</v>
      </c>
      <c r="M485" s="2" t="s">
        <v>287</v>
      </c>
      <c r="N485" s="2">
        <v>10</v>
      </c>
      <c r="O485" s="2" t="s">
        <v>83</v>
      </c>
      <c r="Q485" s="2" t="s">
        <v>50</v>
      </c>
      <c r="R485" s="2" t="s">
        <v>82</v>
      </c>
      <c r="S485" s="2" t="s">
        <v>21</v>
      </c>
      <c r="T485" s="2">
        <v>37</v>
      </c>
      <c r="U485" s="2" t="s">
        <v>86</v>
      </c>
      <c r="V485" s="2">
        <v>0</v>
      </c>
      <c r="W485" s="2" t="s">
        <v>105</v>
      </c>
      <c r="Z485" s="2">
        <v>2</v>
      </c>
      <c r="AC485" s="2">
        <v>40</v>
      </c>
      <c r="AD485" s="2">
        <v>3</v>
      </c>
      <c r="AE485" s="2">
        <v>74</v>
      </c>
      <c r="AF485" s="2">
        <v>2.0202020202020199</v>
      </c>
      <c r="AG485" s="2">
        <f t="shared" ref="AG485:AG488" si="229">AF485-$AF$484</f>
        <v>1.8047146267361109</v>
      </c>
      <c r="AH485" s="2">
        <v>34.979756004557203</v>
      </c>
      <c r="AI485" s="2">
        <v>34.979756004557203</v>
      </c>
      <c r="AJ485" s="2">
        <f t="shared" ref="AJ485:AJ488" si="230">AI485/$AI$484</f>
        <v>0.53999995880127227</v>
      </c>
      <c r="AK485" s="2">
        <f t="shared" ref="AK485:AK488" si="231">AI485-$AI$488</f>
        <v>22.672059134910103</v>
      </c>
      <c r="AL485" s="2">
        <f t="shared" ref="AL485:AL488" si="232">AK485/$AK$484</f>
        <v>0.43209867124204293</v>
      </c>
    </row>
    <row r="486" spans="1:38" x14ac:dyDescent="0.25">
      <c r="A486" s="2" t="s">
        <v>108</v>
      </c>
      <c r="B486" s="2">
        <v>2009</v>
      </c>
      <c r="C486" s="2" t="s">
        <v>109</v>
      </c>
      <c r="D486" s="2" t="s">
        <v>282</v>
      </c>
      <c r="E486" s="2" t="s">
        <v>9</v>
      </c>
      <c r="F486" s="2" t="s">
        <v>10</v>
      </c>
      <c r="G486" s="2" t="s">
        <v>201</v>
      </c>
      <c r="H486" s="2" t="s">
        <v>106</v>
      </c>
      <c r="I486" s="2" t="s">
        <v>40</v>
      </c>
      <c r="J486" s="2" t="s">
        <v>12</v>
      </c>
      <c r="L486" s="2" t="s">
        <v>37</v>
      </c>
      <c r="M486" s="2" t="s">
        <v>287</v>
      </c>
      <c r="N486" s="2">
        <v>10</v>
      </c>
      <c r="O486" s="2" t="s">
        <v>83</v>
      </c>
      <c r="Q486" s="2" t="s">
        <v>50</v>
      </c>
      <c r="R486" s="2" t="s">
        <v>82</v>
      </c>
      <c r="S486" s="2" t="s">
        <v>21</v>
      </c>
      <c r="T486" s="2">
        <v>37</v>
      </c>
      <c r="U486" s="2" t="s">
        <v>86</v>
      </c>
      <c r="V486" s="2">
        <v>0</v>
      </c>
      <c r="W486" s="2" t="s">
        <v>105</v>
      </c>
      <c r="Z486" s="2">
        <v>2</v>
      </c>
      <c r="AC486" s="2">
        <v>40</v>
      </c>
      <c r="AD486" s="2">
        <v>3</v>
      </c>
      <c r="AE486" s="2">
        <v>74</v>
      </c>
      <c r="AF486" s="2">
        <v>4.0673396563289099</v>
      </c>
      <c r="AG486" s="2">
        <f t="shared" si="229"/>
        <v>3.8518522628630008</v>
      </c>
      <c r="AH486" s="2">
        <v>21.700399245894499</v>
      </c>
      <c r="AI486" s="2">
        <v>21.700399245894499</v>
      </c>
      <c r="AJ486" s="2">
        <f t="shared" si="230"/>
        <v>0.33499989814758929</v>
      </c>
      <c r="AK486" s="2">
        <f t="shared" si="231"/>
        <v>9.3927023762473993</v>
      </c>
      <c r="AL486" s="2">
        <f t="shared" si="232"/>
        <v>0.17901215729889958</v>
      </c>
    </row>
    <row r="487" spans="1:38" x14ac:dyDescent="0.25">
      <c r="A487" s="2" t="s">
        <v>108</v>
      </c>
      <c r="B487" s="2">
        <v>2009</v>
      </c>
      <c r="C487" s="2" t="s">
        <v>109</v>
      </c>
      <c r="D487" s="2" t="s">
        <v>282</v>
      </c>
      <c r="E487" s="2" t="s">
        <v>9</v>
      </c>
      <c r="F487" s="2" t="s">
        <v>10</v>
      </c>
      <c r="G487" s="2" t="s">
        <v>201</v>
      </c>
      <c r="H487" s="2" t="s">
        <v>106</v>
      </c>
      <c r="I487" s="2" t="s">
        <v>40</v>
      </c>
      <c r="J487" s="2" t="s">
        <v>12</v>
      </c>
      <c r="L487" s="2" t="s">
        <v>37</v>
      </c>
      <c r="M487" s="2" t="s">
        <v>287</v>
      </c>
      <c r="N487" s="2">
        <v>10</v>
      </c>
      <c r="O487" s="2" t="s">
        <v>83</v>
      </c>
      <c r="Q487" s="2" t="s">
        <v>50</v>
      </c>
      <c r="R487" s="2" t="s">
        <v>82</v>
      </c>
      <c r="S487" s="2" t="s">
        <v>21</v>
      </c>
      <c r="T487" s="2">
        <v>37</v>
      </c>
      <c r="U487" s="2" t="s">
        <v>86</v>
      </c>
      <c r="V487" s="2">
        <v>0</v>
      </c>
      <c r="W487" s="2" t="s">
        <v>105</v>
      </c>
      <c r="Z487" s="2">
        <v>2</v>
      </c>
      <c r="AC487" s="2">
        <v>40</v>
      </c>
      <c r="AD487" s="2">
        <v>3</v>
      </c>
      <c r="AE487" s="2">
        <v>74</v>
      </c>
      <c r="AF487" s="2">
        <v>6.0336692116477204</v>
      </c>
      <c r="AG487" s="2">
        <f t="shared" si="229"/>
        <v>5.8181818181818112</v>
      </c>
      <c r="AH487" s="2">
        <v>16.194336425709</v>
      </c>
      <c r="AI487" s="2">
        <v>16.194336425709</v>
      </c>
      <c r="AJ487" s="2">
        <f t="shared" si="230"/>
        <v>0.25000005722045349</v>
      </c>
      <c r="AK487" s="2">
        <f t="shared" si="231"/>
        <v>3.8866395560619011</v>
      </c>
      <c r="AL487" s="2">
        <f t="shared" si="232"/>
        <v>7.4074074074073737E-2</v>
      </c>
    </row>
    <row r="488" spans="1:38" x14ac:dyDescent="0.25">
      <c r="A488" s="2" t="s">
        <v>108</v>
      </c>
      <c r="B488" s="2">
        <v>2009</v>
      </c>
      <c r="C488" s="2" t="s">
        <v>109</v>
      </c>
      <c r="D488" s="2" t="s">
        <v>282</v>
      </c>
      <c r="E488" s="2" t="s">
        <v>9</v>
      </c>
      <c r="F488" s="2" t="s">
        <v>10</v>
      </c>
      <c r="G488" s="2" t="s">
        <v>201</v>
      </c>
      <c r="H488" s="2" t="s">
        <v>106</v>
      </c>
      <c r="I488" s="2" t="s">
        <v>40</v>
      </c>
      <c r="J488" s="2" t="s">
        <v>12</v>
      </c>
      <c r="L488" s="2" t="s">
        <v>37</v>
      </c>
      <c r="M488" s="2" t="s">
        <v>287</v>
      </c>
      <c r="N488" s="2">
        <v>10</v>
      </c>
      <c r="O488" s="2" t="s">
        <v>83</v>
      </c>
      <c r="Q488" s="2" t="s">
        <v>50</v>
      </c>
      <c r="R488" s="2" t="s">
        <v>82</v>
      </c>
      <c r="S488" s="2" t="s">
        <v>21</v>
      </c>
      <c r="T488" s="2">
        <v>37</v>
      </c>
      <c r="U488" s="2" t="s">
        <v>86</v>
      </c>
      <c r="V488" s="2">
        <v>0</v>
      </c>
      <c r="W488" s="2" t="s">
        <v>105</v>
      </c>
      <c r="Z488" s="2">
        <v>2</v>
      </c>
      <c r="AC488" s="2">
        <v>40</v>
      </c>
      <c r="AD488" s="2">
        <v>3</v>
      </c>
      <c r="AE488" s="2">
        <v>74</v>
      </c>
      <c r="AF488" s="2">
        <v>8.0538712318497492</v>
      </c>
      <c r="AG488" s="2">
        <f t="shared" si="229"/>
        <v>7.83838383838384</v>
      </c>
      <c r="AH488" s="2">
        <v>12.307696869647099</v>
      </c>
      <c r="AI488" s="2">
        <v>12.307696869647099</v>
      </c>
      <c r="AJ488" s="2">
        <f t="shared" si="230"/>
        <v>0.19000006179809006</v>
      </c>
      <c r="AK488" s="2">
        <f t="shared" si="231"/>
        <v>0</v>
      </c>
      <c r="AL488" s="2">
        <f t="shared" si="232"/>
        <v>0</v>
      </c>
    </row>
    <row r="489" spans="1:38" x14ac:dyDescent="0.25">
      <c r="A489" s="2" t="s">
        <v>108</v>
      </c>
      <c r="B489" s="2">
        <v>2009</v>
      </c>
      <c r="C489" s="2" t="s">
        <v>110</v>
      </c>
      <c r="D489" s="2" t="s">
        <v>282</v>
      </c>
      <c r="E489" s="2" t="s">
        <v>9</v>
      </c>
      <c r="F489" s="2" t="s">
        <v>10</v>
      </c>
      <c r="G489" s="2" t="s">
        <v>201</v>
      </c>
      <c r="H489" s="2" t="s">
        <v>106</v>
      </c>
      <c r="I489" s="2" t="s">
        <v>40</v>
      </c>
      <c r="J489" s="2" t="s">
        <v>12</v>
      </c>
      <c r="L489" s="2" t="s">
        <v>37</v>
      </c>
      <c r="M489" s="2" t="s">
        <v>287</v>
      </c>
      <c r="N489" s="2">
        <v>10</v>
      </c>
      <c r="O489" s="2" t="s">
        <v>83</v>
      </c>
      <c r="Q489" s="2" t="s">
        <v>50</v>
      </c>
      <c r="R489" s="2" t="s">
        <v>82</v>
      </c>
      <c r="S489" s="2" t="s">
        <v>21</v>
      </c>
      <c r="T489" s="2">
        <v>37</v>
      </c>
      <c r="U489" s="2" t="s">
        <v>86</v>
      </c>
      <c r="V489" s="2">
        <v>0</v>
      </c>
      <c r="W489" s="2" t="s">
        <v>105</v>
      </c>
      <c r="Z489" s="2">
        <v>2</v>
      </c>
      <c r="AC489" s="2">
        <v>40</v>
      </c>
      <c r="AD489" s="2">
        <v>3</v>
      </c>
      <c r="AE489" s="2">
        <v>75</v>
      </c>
      <c r="AF489" s="2">
        <v>0.21548739346590901</v>
      </c>
      <c r="AG489" s="2">
        <f>AF489-$AF$489</f>
        <v>0</v>
      </c>
      <c r="AH489" s="2">
        <v>64.1295526750216</v>
      </c>
      <c r="AI489" s="2">
        <v>64.1295526750216</v>
      </c>
      <c r="AJ489" s="2">
        <f>AI489/$AI$489</f>
        <v>1</v>
      </c>
      <c r="AK489" s="2">
        <f>AI489-$AI$493</f>
        <v>52.145752319281797</v>
      </c>
      <c r="AL489" s="2">
        <f>AK489/$AK$489</f>
        <v>1</v>
      </c>
    </row>
    <row r="490" spans="1:38" x14ac:dyDescent="0.25">
      <c r="A490" s="2" t="s">
        <v>108</v>
      </c>
      <c r="B490" s="2">
        <v>2009</v>
      </c>
      <c r="C490" s="2" t="s">
        <v>110</v>
      </c>
      <c r="D490" s="2" t="s">
        <v>282</v>
      </c>
      <c r="E490" s="2" t="s">
        <v>9</v>
      </c>
      <c r="F490" s="2" t="s">
        <v>10</v>
      </c>
      <c r="G490" s="2" t="s">
        <v>201</v>
      </c>
      <c r="H490" s="2" t="s">
        <v>106</v>
      </c>
      <c r="I490" s="2" t="s">
        <v>40</v>
      </c>
      <c r="J490" s="2" t="s">
        <v>12</v>
      </c>
      <c r="L490" s="2" t="s">
        <v>37</v>
      </c>
      <c r="M490" s="2" t="s">
        <v>287</v>
      </c>
      <c r="N490" s="2">
        <v>10</v>
      </c>
      <c r="O490" s="2" t="s">
        <v>83</v>
      </c>
      <c r="Q490" s="2" t="s">
        <v>50</v>
      </c>
      <c r="R490" s="2" t="s">
        <v>82</v>
      </c>
      <c r="S490" s="2" t="s">
        <v>21</v>
      </c>
      <c r="T490" s="2">
        <v>37</v>
      </c>
      <c r="U490" s="2" t="s">
        <v>86</v>
      </c>
      <c r="V490" s="2">
        <v>0</v>
      </c>
      <c r="W490" s="2" t="s">
        <v>105</v>
      </c>
      <c r="Z490" s="2">
        <v>2</v>
      </c>
      <c r="AC490" s="2">
        <v>40</v>
      </c>
      <c r="AD490" s="2">
        <v>3</v>
      </c>
      <c r="AE490" s="2">
        <v>75</v>
      </c>
      <c r="AF490" s="2">
        <v>2.0202020202020199</v>
      </c>
      <c r="AG490" s="2">
        <f t="shared" ref="AG490:AG493" si="233">AF490-$AF$489</f>
        <v>1.8047146267361109</v>
      </c>
      <c r="AH490" s="2">
        <v>35.951415893572701</v>
      </c>
      <c r="AI490" s="2">
        <v>35.951415893572701</v>
      </c>
      <c r="AJ490" s="2">
        <f t="shared" ref="AJ490:AJ493" si="234">AI490/$AI$489</f>
        <v>0.56060606060606044</v>
      </c>
      <c r="AK490" s="2">
        <f t="shared" ref="AK490:AK493" si="235">AI490-$AI$493</f>
        <v>23.967615537832899</v>
      </c>
      <c r="AL490" s="2">
        <f t="shared" ref="AL490:AL493" si="236">AK490/$AK$489</f>
        <v>0.4596273804064086</v>
      </c>
    </row>
    <row r="491" spans="1:38" x14ac:dyDescent="0.25">
      <c r="A491" s="2" t="s">
        <v>108</v>
      </c>
      <c r="B491" s="2">
        <v>2009</v>
      </c>
      <c r="C491" s="2" t="s">
        <v>110</v>
      </c>
      <c r="D491" s="2" t="s">
        <v>282</v>
      </c>
      <c r="E491" s="2" t="s">
        <v>9</v>
      </c>
      <c r="F491" s="2" t="s">
        <v>10</v>
      </c>
      <c r="G491" s="2" t="s">
        <v>201</v>
      </c>
      <c r="H491" s="2" t="s">
        <v>106</v>
      </c>
      <c r="I491" s="2" t="s">
        <v>40</v>
      </c>
      <c r="J491" s="2" t="s">
        <v>12</v>
      </c>
      <c r="L491" s="2" t="s">
        <v>37</v>
      </c>
      <c r="M491" s="2" t="s">
        <v>287</v>
      </c>
      <c r="N491" s="2">
        <v>10</v>
      </c>
      <c r="O491" s="2" t="s">
        <v>83</v>
      </c>
      <c r="Q491" s="2" t="s">
        <v>50</v>
      </c>
      <c r="R491" s="2" t="s">
        <v>82</v>
      </c>
      <c r="S491" s="2" t="s">
        <v>21</v>
      </c>
      <c r="T491" s="2">
        <v>37</v>
      </c>
      <c r="U491" s="2" t="s">
        <v>86</v>
      </c>
      <c r="V491" s="2">
        <v>0</v>
      </c>
      <c r="W491" s="2" t="s">
        <v>105</v>
      </c>
      <c r="Z491" s="2">
        <v>2</v>
      </c>
      <c r="AC491" s="2">
        <v>40</v>
      </c>
      <c r="AD491" s="2">
        <v>3</v>
      </c>
      <c r="AE491" s="2">
        <v>75</v>
      </c>
      <c r="AF491" s="2">
        <v>4.0134671914456996</v>
      </c>
      <c r="AG491" s="2">
        <f t="shared" si="233"/>
        <v>3.7979797979797905</v>
      </c>
      <c r="AH491" s="2">
        <v>21.700399245894499</v>
      </c>
      <c r="AI491" s="2">
        <v>21.700399245894499</v>
      </c>
      <c r="AJ491" s="2">
        <f t="shared" si="234"/>
        <v>0.33838376131924564</v>
      </c>
      <c r="AK491" s="2">
        <f t="shared" si="235"/>
        <v>9.7165988901546978</v>
      </c>
      <c r="AL491" s="2">
        <f t="shared" si="236"/>
        <v>0.18633538606675384</v>
      </c>
    </row>
    <row r="492" spans="1:38" x14ac:dyDescent="0.25">
      <c r="A492" s="2" t="s">
        <v>108</v>
      </c>
      <c r="B492" s="2">
        <v>2009</v>
      </c>
      <c r="C492" s="2" t="s">
        <v>110</v>
      </c>
      <c r="D492" s="2" t="s">
        <v>282</v>
      </c>
      <c r="E492" s="2" t="s">
        <v>9</v>
      </c>
      <c r="F492" s="2" t="s">
        <v>10</v>
      </c>
      <c r="G492" s="2" t="s">
        <v>201</v>
      </c>
      <c r="H492" s="2" t="s">
        <v>106</v>
      </c>
      <c r="I492" s="2" t="s">
        <v>40</v>
      </c>
      <c r="J492" s="2" t="s">
        <v>12</v>
      </c>
      <c r="L492" s="2" t="s">
        <v>37</v>
      </c>
      <c r="M492" s="2" t="s">
        <v>287</v>
      </c>
      <c r="N492" s="2">
        <v>10</v>
      </c>
      <c r="O492" s="2" t="s">
        <v>83</v>
      </c>
      <c r="Q492" s="2" t="s">
        <v>50</v>
      </c>
      <c r="R492" s="2" t="s">
        <v>82</v>
      </c>
      <c r="S492" s="2" t="s">
        <v>21</v>
      </c>
      <c r="T492" s="2">
        <v>37</v>
      </c>
      <c r="U492" s="2" t="s">
        <v>86</v>
      </c>
      <c r="V492" s="2">
        <v>0</v>
      </c>
      <c r="W492" s="2" t="s">
        <v>105</v>
      </c>
      <c r="Z492" s="2">
        <v>2</v>
      </c>
      <c r="AC492" s="2">
        <v>40</v>
      </c>
      <c r="AD492" s="2">
        <v>3</v>
      </c>
      <c r="AE492" s="2">
        <v>75</v>
      </c>
      <c r="AF492" s="2">
        <v>6.0336692116477204</v>
      </c>
      <c r="AG492" s="2">
        <f t="shared" si="233"/>
        <v>5.8181818181818112</v>
      </c>
      <c r="AH492" s="2">
        <v>17.813759689832601</v>
      </c>
      <c r="AI492" s="2">
        <v>17.813759689832601</v>
      </c>
      <c r="AJ492" s="2">
        <f t="shared" si="234"/>
        <v>0.2777777007131853</v>
      </c>
      <c r="AK492" s="2">
        <f t="shared" si="235"/>
        <v>5.8299593340928002</v>
      </c>
      <c r="AL492" s="2">
        <f t="shared" si="236"/>
        <v>0.11180123164005194</v>
      </c>
    </row>
    <row r="493" spans="1:38" x14ac:dyDescent="0.25">
      <c r="A493" s="2" t="s">
        <v>108</v>
      </c>
      <c r="B493" s="2">
        <v>2009</v>
      </c>
      <c r="C493" s="2" t="s">
        <v>110</v>
      </c>
      <c r="D493" s="2" t="s">
        <v>282</v>
      </c>
      <c r="E493" s="2" t="s">
        <v>9</v>
      </c>
      <c r="F493" s="2" t="s">
        <v>10</v>
      </c>
      <c r="G493" s="2" t="s">
        <v>201</v>
      </c>
      <c r="H493" s="2" t="s">
        <v>106</v>
      </c>
      <c r="I493" s="2" t="s">
        <v>40</v>
      </c>
      <c r="J493" s="2" t="s">
        <v>12</v>
      </c>
      <c r="L493" s="2" t="s">
        <v>37</v>
      </c>
      <c r="M493" s="2" t="s">
        <v>287</v>
      </c>
      <c r="N493" s="2">
        <v>10</v>
      </c>
      <c r="O493" s="2" t="s">
        <v>83</v>
      </c>
      <c r="Q493" s="2" t="s">
        <v>50</v>
      </c>
      <c r="R493" s="2" t="s">
        <v>82</v>
      </c>
      <c r="S493" s="2" t="s">
        <v>21</v>
      </c>
      <c r="T493" s="2">
        <v>37</v>
      </c>
      <c r="U493" s="2" t="s">
        <v>86</v>
      </c>
      <c r="V493" s="2">
        <v>0</v>
      </c>
      <c r="W493" s="2" t="s">
        <v>105</v>
      </c>
      <c r="Z493" s="2">
        <v>2</v>
      </c>
      <c r="AC493" s="2">
        <v>40</v>
      </c>
      <c r="AD493" s="2">
        <v>3</v>
      </c>
      <c r="AE493" s="2">
        <v>75</v>
      </c>
      <c r="AF493" s="2">
        <v>8</v>
      </c>
      <c r="AG493" s="2">
        <f t="shared" si="233"/>
        <v>7.7845126065340908</v>
      </c>
      <c r="AH493" s="2">
        <v>11.983800355739801</v>
      </c>
      <c r="AI493" s="2">
        <v>11.983800355739801</v>
      </c>
      <c r="AJ493" s="2">
        <f t="shared" si="234"/>
        <v>0.1868686098040955</v>
      </c>
      <c r="AK493" s="2">
        <f t="shared" si="235"/>
        <v>0</v>
      </c>
      <c r="AL493" s="2">
        <f t="shared" si="236"/>
        <v>0</v>
      </c>
    </row>
    <row r="494" spans="1:38" x14ac:dyDescent="0.25">
      <c r="A494" s="2" t="s">
        <v>108</v>
      </c>
      <c r="B494" s="2">
        <v>2009</v>
      </c>
      <c r="C494" s="2" t="s">
        <v>310</v>
      </c>
      <c r="D494" s="2" t="s">
        <v>282</v>
      </c>
      <c r="E494" s="2" t="s">
        <v>9</v>
      </c>
      <c r="F494" s="2" t="s">
        <v>10</v>
      </c>
      <c r="G494" s="2" t="s">
        <v>201</v>
      </c>
      <c r="H494" s="2" t="s">
        <v>106</v>
      </c>
      <c r="I494" s="2" t="s">
        <v>40</v>
      </c>
      <c r="J494" s="2" t="s">
        <v>315</v>
      </c>
      <c r="K494" s="2" t="s">
        <v>139</v>
      </c>
      <c r="L494" s="2" t="s">
        <v>37</v>
      </c>
      <c r="M494" s="2" t="s">
        <v>287</v>
      </c>
      <c r="N494" s="2">
        <v>10</v>
      </c>
      <c r="O494" s="2" t="s">
        <v>83</v>
      </c>
      <c r="Q494" s="2" t="s">
        <v>50</v>
      </c>
      <c r="R494" s="2" t="s">
        <v>82</v>
      </c>
      <c r="S494" s="2" t="s">
        <v>21</v>
      </c>
      <c r="T494" s="2">
        <v>37</v>
      </c>
      <c r="U494" s="2" t="s">
        <v>86</v>
      </c>
      <c r="V494" s="2">
        <v>0</v>
      </c>
      <c r="W494" s="2" t="s">
        <v>105</v>
      </c>
      <c r="Z494" s="2">
        <v>2</v>
      </c>
      <c r="AC494" s="2">
        <v>40</v>
      </c>
      <c r="AD494" s="2">
        <v>3</v>
      </c>
      <c r="AE494" s="2">
        <v>76</v>
      </c>
      <c r="AF494" s="2">
        <v>0.21548739346590901</v>
      </c>
      <c r="AG494" s="2">
        <f>AF494-$AF$494</f>
        <v>0</v>
      </c>
      <c r="AH494" s="2">
        <v>63.481781886736798</v>
      </c>
      <c r="AI494" s="2">
        <v>63.481781886736798</v>
      </c>
      <c r="AJ494" s="2">
        <f>AI494/$AI$494</f>
        <v>1</v>
      </c>
      <c r="AK494" s="2">
        <f>AI494-$AI$498</f>
        <v>41.133604439380797</v>
      </c>
      <c r="AL494" s="2">
        <f>AK494/$AK$494</f>
        <v>1</v>
      </c>
    </row>
    <row r="495" spans="1:38" x14ac:dyDescent="0.25">
      <c r="A495" s="2" t="s">
        <v>108</v>
      </c>
      <c r="B495" s="2">
        <v>2009</v>
      </c>
      <c r="C495" s="2" t="s">
        <v>310</v>
      </c>
      <c r="D495" s="2" t="s">
        <v>282</v>
      </c>
      <c r="E495" s="2" t="s">
        <v>9</v>
      </c>
      <c r="F495" s="2" t="s">
        <v>10</v>
      </c>
      <c r="G495" s="2" t="s">
        <v>201</v>
      </c>
      <c r="H495" s="2" t="s">
        <v>106</v>
      </c>
      <c r="I495" s="2" t="s">
        <v>40</v>
      </c>
      <c r="J495" s="2" t="s">
        <v>315</v>
      </c>
      <c r="K495" s="2" t="s">
        <v>139</v>
      </c>
      <c r="L495" s="2" t="s">
        <v>37</v>
      </c>
      <c r="M495" s="2" t="s">
        <v>287</v>
      </c>
      <c r="N495" s="2">
        <v>10</v>
      </c>
      <c r="O495" s="2" t="s">
        <v>83</v>
      </c>
      <c r="Q495" s="2" t="s">
        <v>50</v>
      </c>
      <c r="R495" s="2" t="s">
        <v>82</v>
      </c>
      <c r="S495" s="2" t="s">
        <v>21</v>
      </c>
      <c r="T495" s="2">
        <v>37</v>
      </c>
      <c r="U495" s="2" t="s">
        <v>86</v>
      </c>
      <c r="V495" s="2">
        <v>0</v>
      </c>
      <c r="W495" s="2" t="s">
        <v>105</v>
      </c>
      <c r="Z495" s="2">
        <v>2</v>
      </c>
      <c r="AC495" s="2">
        <v>40</v>
      </c>
      <c r="AD495" s="2">
        <v>3</v>
      </c>
      <c r="AE495" s="2">
        <v>76</v>
      </c>
      <c r="AF495" s="2">
        <v>1.99326517124368</v>
      </c>
      <c r="AG495" s="2">
        <f t="shared" ref="AG495:AG498" si="237">AF495-$AF$494</f>
        <v>1.777777777777771</v>
      </c>
      <c r="AH495" s="2">
        <v>35.303645105287899</v>
      </c>
      <c r="AI495" s="2">
        <v>35.303645105287899</v>
      </c>
      <c r="AJ495" s="2">
        <f t="shared" ref="AJ495:AJ498" si="238">AI495/$AI$494</f>
        <v>0.55612246625773853</v>
      </c>
      <c r="AK495" s="2">
        <f t="shared" ref="AK495:AK498" si="239">AI495-$AI$498</f>
        <v>12.955467657931898</v>
      </c>
      <c r="AL495" s="2">
        <f t="shared" ref="AL495:AL498" si="240">AK495/$AK$494</f>
        <v>0.3149606710742931</v>
      </c>
    </row>
    <row r="496" spans="1:38" x14ac:dyDescent="0.25">
      <c r="A496" s="2" t="s">
        <v>108</v>
      </c>
      <c r="B496" s="2">
        <v>2009</v>
      </c>
      <c r="C496" s="2" t="s">
        <v>310</v>
      </c>
      <c r="D496" s="2" t="s">
        <v>282</v>
      </c>
      <c r="E496" s="2" t="s">
        <v>9</v>
      </c>
      <c r="F496" s="2" t="s">
        <v>10</v>
      </c>
      <c r="G496" s="2" t="s">
        <v>201</v>
      </c>
      <c r="H496" s="2" t="s">
        <v>106</v>
      </c>
      <c r="I496" s="2" t="s">
        <v>40</v>
      </c>
      <c r="J496" s="2" t="s">
        <v>315</v>
      </c>
      <c r="K496" s="2" t="s">
        <v>139</v>
      </c>
      <c r="L496" s="2" t="s">
        <v>37</v>
      </c>
      <c r="M496" s="2" t="s">
        <v>287</v>
      </c>
      <c r="N496" s="2">
        <v>10</v>
      </c>
      <c r="O496" s="2" t="s">
        <v>83</v>
      </c>
      <c r="Q496" s="2" t="s">
        <v>50</v>
      </c>
      <c r="R496" s="2" t="s">
        <v>82</v>
      </c>
      <c r="S496" s="2" t="s">
        <v>21</v>
      </c>
      <c r="T496" s="2">
        <v>37</v>
      </c>
      <c r="U496" s="2" t="s">
        <v>86</v>
      </c>
      <c r="V496" s="2">
        <v>0</v>
      </c>
      <c r="W496" s="2" t="s">
        <v>105</v>
      </c>
      <c r="Z496" s="2">
        <v>2</v>
      </c>
      <c r="AC496" s="2">
        <v>40</v>
      </c>
      <c r="AD496" s="2">
        <v>3</v>
      </c>
      <c r="AE496" s="2">
        <v>76</v>
      </c>
      <c r="AF496" s="2">
        <v>4.0673396563289099</v>
      </c>
      <c r="AG496" s="2">
        <f t="shared" si="237"/>
        <v>3.8518522628630008</v>
      </c>
      <c r="AH496" s="2">
        <v>26.234817003417898</v>
      </c>
      <c r="AI496" s="2">
        <v>26.234817003417898</v>
      </c>
      <c r="AJ496" s="2">
        <f t="shared" si="238"/>
        <v>0.41326529003589801</v>
      </c>
      <c r="AK496" s="2">
        <f t="shared" si="239"/>
        <v>3.8866395560618976</v>
      </c>
      <c r="AL496" s="2">
        <f t="shared" si="240"/>
        <v>9.4488183300097034E-2</v>
      </c>
    </row>
    <row r="497" spans="1:38" x14ac:dyDescent="0.25">
      <c r="A497" s="2" t="s">
        <v>108</v>
      </c>
      <c r="B497" s="2">
        <v>2009</v>
      </c>
      <c r="C497" s="2" t="s">
        <v>310</v>
      </c>
      <c r="D497" s="2" t="s">
        <v>282</v>
      </c>
      <c r="E497" s="2" t="s">
        <v>9</v>
      </c>
      <c r="F497" s="2" t="s">
        <v>10</v>
      </c>
      <c r="G497" s="2" t="s">
        <v>201</v>
      </c>
      <c r="H497" s="2" t="s">
        <v>106</v>
      </c>
      <c r="I497" s="2" t="s">
        <v>40</v>
      </c>
      <c r="J497" s="2" t="s">
        <v>315</v>
      </c>
      <c r="K497" s="2" t="s">
        <v>139</v>
      </c>
      <c r="L497" s="2" t="s">
        <v>37</v>
      </c>
      <c r="M497" s="2" t="s">
        <v>287</v>
      </c>
      <c r="N497" s="2">
        <v>10</v>
      </c>
      <c r="O497" s="2" t="s">
        <v>83</v>
      </c>
      <c r="Q497" s="2" t="s">
        <v>50</v>
      </c>
      <c r="R497" s="2" t="s">
        <v>82</v>
      </c>
      <c r="S497" s="2" t="s">
        <v>21</v>
      </c>
      <c r="T497" s="2">
        <v>37</v>
      </c>
      <c r="U497" s="2" t="s">
        <v>86</v>
      </c>
      <c r="V497" s="2">
        <v>0</v>
      </c>
      <c r="W497" s="2" t="s">
        <v>105</v>
      </c>
      <c r="Z497" s="2">
        <v>2</v>
      </c>
      <c r="AC497" s="2">
        <v>40</v>
      </c>
      <c r="AD497" s="2">
        <v>3</v>
      </c>
      <c r="AE497" s="2">
        <v>76</v>
      </c>
      <c r="AF497" s="2">
        <v>6.0067335957228503</v>
      </c>
      <c r="AG497" s="2">
        <f t="shared" si="237"/>
        <v>5.7912462022569411</v>
      </c>
      <c r="AH497" s="2">
        <v>23.643719023925499</v>
      </c>
      <c r="AI497" s="2">
        <v>23.643719023925499</v>
      </c>
      <c r="AJ497" s="2">
        <f t="shared" si="238"/>
        <v>0.37244888724311886</v>
      </c>
      <c r="AK497" s="2">
        <f t="shared" si="239"/>
        <v>1.295541576569498</v>
      </c>
      <c r="AL497" s="2">
        <f t="shared" si="240"/>
        <v>3.1495940952093238E-2</v>
      </c>
    </row>
    <row r="498" spans="1:38" x14ac:dyDescent="0.25">
      <c r="A498" s="2" t="s">
        <v>108</v>
      </c>
      <c r="B498" s="2">
        <v>2009</v>
      </c>
      <c r="C498" s="2" t="s">
        <v>310</v>
      </c>
      <c r="D498" s="2" t="s">
        <v>282</v>
      </c>
      <c r="E498" s="2" t="s">
        <v>9</v>
      </c>
      <c r="F498" s="2" t="s">
        <v>10</v>
      </c>
      <c r="G498" s="2" t="s">
        <v>201</v>
      </c>
      <c r="H498" s="2" t="s">
        <v>106</v>
      </c>
      <c r="I498" s="2" t="s">
        <v>40</v>
      </c>
      <c r="J498" s="2" t="s">
        <v>315</v>
      </c>
      <c r="K498" s="2" t="s">
        <v>139</v>
      </c>
      <c r="L498" s="2" t="s">
        <v>37</v>
      </c>
      <c r="M498" s="2" t="s">
        <v>287</v>
      </c>
      <c r="N498" s="2">
        <v>10</v>
      </c>
      <c r="O498" s="2" t="s">
        <v>83</v>
      </c>
      <c r="Q498" s="2" t="s">
        <v>50</v>
      </c>
      <c r="R498" s="2" t="s">
        <v>82</v>
      </c>
      <c r="S498" s="2" t="s">
        <v>21</v>
      </c>
      <c r="T498" s="2">
        <v>37</v>
      </c>
      <c r="U498" s="2" t="s">
        <v>86</v>
      </c>
      <c r="V498" s="2">
        <v>0</v>
      </c>
      <c r="W498" s="2" t="s">
        <v>105</v>
      </c>
      <c r="Z498" s="2">
        <v>2</v>
      </c>
      <c r="AC498" s="2">
        <v>40</v>
      </c>
      <c r="AD498" s="2">
        <v>3</v>
      </c>
      <c r="AE498" s="2">
        <v>76</v>
      </c>
      <c r="AF498" s="2">
        <v>8</v>
      </c>
      <c r="AG498" s="2">
        <f t="shared" si="237"/>
        <v>7.7845126065340908</v>
      </c>
      <c r="AH498" s="2">
        <v>22.348177447356001</v>
      </c>
      <c r="AI498" s="2">
        <v>22.348177447356001</v>
      </c>
      <c r="AJ498" s="2">
        <f t="shared" si="238"/>
        <v>0.35204080262317256</v>
      </c>
      <c r="AK498" s="2">
        <f t="shared" si="239"/>
        <v>0</v>
      </c>
      <c r="AL498" s="2">
        <f t="shared" si="240"/>
        <v>0</v>
      </c>
    </row>
    <row r="499" spans="1:38" x14ac:dyDescent="0.25">
      <c r="A499" s="2" t="s">
        <v>108</v>
      </c>
      <c r="B499" s="2">
        <v>2009</v>
      </c>
      <c r="C499" s="2" t="s">
        <v>311</v>
      </c>
      <c r="D499" s="2" t="s">
        <v>282</v>
      </c>
      <c r="E499" s="2" t="s">
        <v>9</v>
      </c>
      <c r="F499" s="2" t="s">
        <v>10</v>
      </c>
      <c r="G499" s="2" t="s">
        <v>201</v>
      </c>
      <c r="H499" s="2" t="s">
        <v>106</v>
      </c>
      <c r="I499" s="2" t="s">
        <v>40</v>
      </c>
      <c r="J499" s="2" t="s">
        <v>316</v>
      </c>
      <c r="K499" s="2" t="s">
        <v>136</v>
      </c>
      <c r="L499" s="2" t="s">
        <v>37</v>
      </c>
      <c r="M499" s="2" t="s">
        <v>287</v>
      </c>
      <c r="N499" s="2">
        <v>10</v>
      </c>
      <c r="O499" s="2" t="s">
        <v>83</v>
      </c>
      <c r="Q499" s="2" t="s">
        <v>50</v>
      </c>
      <c r="R499" s="2" t="s">
        <v>82</v>
      </c>
      <c r="S499" s="2" t="s">
        <v>21</v>
      </c>
      <c r="T499" s="2">
        <v>37</v>
      </c>
      <c r="U499" s="2" t="s">
        <v>86</v>
      </c>
      <c r="V499" s="2">
        <v>0</v>
      </c>
      <c r="W499" s="2" t="s">
        <v>105</v>
      </c>
      <c r="Z499" s="2">
        <v>2</v>
      </c>
      <c r="AC499" s="2">
        <v>40</v>
      </c>
      <c r="AD499" s="2">
        <v>3</v>
      </c>
      <c r="AE499" s="2">
        <v>77</v>
      </c>
      <c r="AF499" s="2">
        <v>0.21548739346590901</v>
      </c>
      <c r="AG499" s="2">
        <f>AF499-$AF$499</f>
        <v>0</v>
      </c>
      <c r="AH499" s="2">
        <v>64.777330876483006</v>
      </c>
      <c r="AI499" s="2">
        <v>64.777330876483006</v>
      </c>
      <c r="AJ499" s="2">
        <f>AI499/$AI$499</f>
        <v>1</v>
      </c>
      <c r="AK499" s="2">
        <f>AI499-$AI$503</f>
        <v>26.558706104148605</v>
      </c>
      <c r="AL499" s="2">
        <f>AK499/$AK$499</f>
        <v>1</v>
      </c>
    </row>
    <row r="500" spans="1:38" x14ac:dyDescent="0.25">
      <c r="A500" s="2" t="s">
        <v>108</v>
      </c>
      <c r="B500" s="2">
        <v>2009</v>
      </c>
      <c r="C500" s="2" t="s">
        <v>311</v>
      </c>
      <c r="D500" s="2" t="s">
        <v>282</v>
      </c>
      <c r="E500" s="2" t="s">
        <v>9</v>
      </c>
      <c r="F500" s="2" t="s">
        <v>10</v>
      </c>
      <c r="G500" s="2" t="s">
        <v>201</v>
      </c>
      <c r="H500" s="2" t="s">
        <v>106</v>
      </c>
      <c r="I500" s="2" t="s">
        <v>40</v>
      </c>
      <c r="J500" s="2" t="s">
        <v>316</v>
      </c>
      <c r="K500" s="2" t="s">
        <v>136</v>
      </c>
      <c r="L500" s="2" t="s">
        <v>37</v>
      </c>
      <c r="M500" s="2" t="s">
        <v>287</v>
      </c>
      <c r="N500" s="2">
        <v>10</v>
      </c>
      <c r="O500" s="2" t="s">
        <v>83</v>
      </c>
      <c r="Q500" s="2" t="s">
        <v>50</v>
      </c>
      <c r="R500" s="2" t="s">
        <v>82</v>
      </c>
      <c r="S500" s="2" t="s">
        <v>21</v>
      </c>
      <c r="T500" s="2">
        <v>37</v>
      </c>
      <c r="U500" s="2" t="s">
        <v>86</v>
      </c>
      <c r="V500" s="2">
        <v>0</v>
      </c>
      <c r="W500" s="2" t="s">
        <v>105</v>
      </c>
      <c r="Z500" s="2">
        <v>2</v>
      </c>
      <c r="AC500" s="2">
        <v>40</v>
      </c>
      <c r="AD500" s="2">
        <v>3</v>
      </c>
      <c r="AE500" s="2">
        <v>77</v>
      </c>
      <c r="AF500" s="2">
        <v>1.99326517124368</v>
      </c>
      <c r="AG500" s="2">
        <f t="shared" ref="AG500:AG503" si="241">AF500-$AF$499</f>
        <v>1.777777777777771</v>
      </c>
      <c r="AH500" s="2">
        <v>55.384613673882299</v>
      </c>
      <c r="AI500" s="2">
        <v>55.384613673882299</v>
      </c>
      <c r="AJ500" s="2">
        <f t="shared" ref="AJ500:AJ503" si="242">AI500/$AI$499</f>
        <v>0.85499993476868197</v>
      </c>
      <c r="AK500" s="2">
        <f t="shared" ref="AK500:AK503" si="243">AI500-$AI$503</f>
        <v>17.165988901547898</v>
      </c>
      <c r="AL500" s="2">
        <f t="shared" ref="AL500:AL503" si="244">AK500/$AK$499</f>
        <v>0.64634131023673935</v>
      </c>
    </row>
    <row r="501" spans="1:38" x14ac:dyDescent="0.25">
      <c r="A501" s="2" t="s">
        <v>108</v>
      </c>
      <c r="B501" s="2">
        <v>2009</v>
      </c>
      <c r="C501" s="2" t="s">
        <v>311</v>
      </c>
      <c r="D501" s="2" t="s">
        <v>282</v>
      </c>
      <c r="E501" s="2" t="s">
        <v>9</v>
      </c>
      <c r="F501" s="2" t="s">
        <v>10</v>
      </c>
      <c r="G501" s="2" t="s">
        <v>201</v>
      </c>
      <c r="H501" s="2" t="s">
        <v>106</v>
      </c>
      <c r="I501" s="2" t="s">
        <v>40</v>
      </c>
      <c r="J501" s="2" t="s">
        <v>316</v>
      </c>
      <c r="K501" s="2" t="s">
        <v>136</v>
      </c>
      <c r="L501" s="2" t="s">
        <v>37</v>
      </c>
      <c r="M501" s="2" t="s">
        <v>287</v>
      </c>
      <c r="N501" s="2">
        <v>10</v>
      </c>
      <c r="O501" s="2" t="s">
        <v>83</v>
      </c>
      <c r="Q501" s="2" t="s">
        <v>50</v>
      </c>
      <c r="R501" s="2" t="s">
        <v>82</v>
      </c>
      <c r="S501" s="2" t="s">
        <v>21</v>
      </c>
      <c r="T501" s="2">
        <v>37</v>
      </c>
      <c r="U501" s="2" t="s">
        <v>86</v>
      </c>
      <c r="V501" s="2">
        <v>0</v>
      </c>
      <c r="W501" s="2" t="s">
        <v>105</v>
      </c>
      <c r="Z501" s="2">
        <v>2</v>
      </c>
      <c r="AC501" s="2">
        <v>40</v>
      </c>
      <c r="AD501" s="2">
        <v>3</v>
      </c>
      <c r="AE501" s="2">
        <v>77</v>
      </c>
      <c r="AF501" s="2">
        <v>4.0673396563289099</v>
      </c>
      <c r="AG501" s="2">
        <f t="shared" si="241"/>
        <v>3.8518522628630008</v>
      </c>
      <c r="AH501" s="2">
        <v>49.554654339789401</v>
      </c>
      <c r="AI501" s="2">
        <v>49.554654339789401</v>
      </c>
      <c r="AJ501" s="2">
        <f t="shared" si="242"/>
        <v>0.76499994163513618</v>
      </c>
      <c r="AK501" s="2">
        <f t="shared" si="243"/>
        <v>11.336029567455</v>
      </c>
      <c r="AL501" s="2">
        <f t="shared" si="244"/>
        <v>0.42682913553850632</v>
      </c>
    </row>
    <row r="502" spans="1:38" x14ac:dyDescent="0.25">
      <c r="A502" s="2" t="s">
        <v>108</v>
      </c>
      <c r="B502" s="2">
        <v>2009</v>
      </c>
      <c r="C502" s="2" t="s">
        <v>311</v>
      </c>
      <c r="D502" s="2" t="s">
        <v>282</v>
      </c>
      <c r="E502" s="2" t="s">
        <v>9</v>
      </c>
      <c r="F502" s="2" t="s">
        <v>10</v>
      </c>
      <c r="G502" s="2" t="s">
        <v>201</v>
      </c>
      <c r="H502" s="2" t="s">
        <v>106</v>
      </c>
      <c r="I502" s="2" t="s">
        <v>40</v>
      </c>
      <c r="J502" s="2" t="s">
        <v>316</v>
      </c>
      <c r="K502" s="2" t="s">
        <v>136</v>
      </c>
      <c r="L502" s="2" t="s">
        <v>37</v>
      </c>
      <c r="M502" s="2" t="s">
        <v>287</v>
      </c>
      <c r="N502" s="2">
        <v>10</v>
      </c>
      <c r="O502" s="2" t="s">
        <v>83</v>
      </c>
      <c r="Q502" s="2" t="s">
        <v>50</v>
      </c>
      <c r="R502" s="2" t="s">
        <v>82</v>
      </c>
      <c r="S502" s="2" t="s">
        <v>21</v>
      </c>
      <c r="T502" s="2">
        <v>37</v>
      </c>
      <c r="U502" s="2" t="s">
        <v>86</v>
      </c>
      <c r="V502" s="2">
        <v>0</v>
      </c>
      <c r="W502" s="2" t="s">
        <v>105</v>
      </c>
      <c r="Z502" s="2">
        <v>2</v>
      </c>
      <c r="AC502" s="2">
        <v>40</v>
      </c>
      <c r="AD502" s="2">
        <v>3</v>
      </c>
      <c r="AE502" s="2">
        <v>77</v>
      </c>
      <c r="AF502" s="2">
        <v>6.0067335957228503</v>
      </c>
      <c r="AG502" s="2">
        <f t="shared" si="241"/>
        <v>5.7912462022569411</v>
      </c>
      <c r="AH502" s="2">
        <v>44.048584106427199</v>
      </c>
      <c r="AI502" s="2">
        <v>44.048584106427199</v>
      </c>
      <c r="AJ502" s="2">
        <f t="shared" si="242"/>
        <v>0.67999998626709013</v>
      </c>
      <c r="AK502" s="2">
        <f t="shared" si="243"/>
        <v>5.8299593340927984</v>
      </c>
      <c r="AL502" s="2">
        <f t="shared" si="244"/>
        <v>0.21951217469822934</v>
      </c>
    </row>
    <row r="503" spans="1:38" x14ac:dyDescent="0.25">
      <c r="A503" s="2" t="s">
        <v>108</v>
      </c>
      <c r="B503" s="2">
        <v>2009</v>
      </c>
      <c r="C503" s="2" t="s">
        <v>311</v>
      </c>
      <c r="D503" s="2" t="s">
        <v>282</v>
      </c>
      <c r="E503" s="2" t="s">
        <v>9</v>
      </c>
      <c r="F503" s="2" t="s">
        <v>10</v>
      </c>
      <c r="G503" s="2" t="s">
        <v>201</v>
      </c>
      <c r="H503" s="2" t="s">
        <v>106</v>
      </c>
      <c r="I503" s="2" t="s">
        <v>40</v>
      </c>
      <c r="J503" s="2" t="s">
        <v>316</v>
      </c>
      <c r="K503" s="2" t="s">
        <v>136</v>
      </c>
      <c r="L503" s="2" t="s">
        <v>37</v>
      </c>
      <c r="M503" s="2" t="s">
        <v>287</v>
      </c>
      <c r="N503" s="2">
        <v>10</v>
      </c>
      <c r="O503" s="2" t="s">
        <v>83</v>
      </c>
      <c r="Q503" s="2" t="s">
        <v>50</v>
      </c>
      <c r="R503" s="2" t="s">
        <v>82</v>
      </c>
      <c r="S503" s="2" t="s">
        <v>21</v>
      </c>
      <c r="T503" s="2">
        <v>37</v>
      </c>
      <c r="U503" s="2" t="s">
        <v>86</v>
      </c>
      <c r="V503" s="2">
        <v>0</v>
      </c>
      <c r="W503" s="2" t="s">
        <v>105</v>
      </c>
      <c r="Z503" s="2">
        <v>2</v>
      </c>
      <c r="AC503" s="2">
        <v>40</v>
      </c>
      <c r="AD503" s="2">
        <v>3</v>
      </c>
      <c r="AE503" s="2">
        <v>77</v>
      </c>
      <c r="AF503" s="2">
        <v>8.0538712318497492</v>
      </c>
      <c r="AG503" s="2">
        <f t="shared" si="241"/>
        <v>7.83838383838384</v>
      </c>
      <c r="AH503" s="2">
        <v>38.218624772334401</v>
      </c>
      <c r="AI503" s="2">
        <v>38.218624772334401</v>
      </c>
      <c r="AJ503" s="2">
        <f t="shared" si="242"/>
        <v>0.5899999931335459</v>
      </c>
      <c r="AK503" s="2">
        <f t="shared" si="243"/>
        <v>0</v>
      </c>
      <c r="AL503" s="2">
        <f t="shared" si="244"/>
        <v>0</v>
      </c>
    </row>
    <row r="504" spans="1:38" x14ac:dyDescent="0.25">
      <c r="A504" s="2" t="s">
        <v>108</v>
      </c>
      <c r="B504" s="2">
        <v>2009</v>
      </c>
      <c r="C504" s="2" t="s">
        <v>111</v>
      </c>
      <c r="D504" s="2" t="s">
        <v>282</v>
      </c>
      <c r="E504" s="2" t="s">
        <v>63</v>
      </c>
      <c r="F504" s="2" t="s">
        <v>10</v>
      </c>
      <c r="G504" s="2" t="s">
        <v>207</v>
      </c>
      <c r="H504" s="2" t="s">
        <v>11</v>
      </c>
      <c r="I504" s="2" t="s">
        <v>40</v>
      </c>
      <c r="J504" s="2" t="s">
        <v>12</v>
      </c>
      <c r="L504" s="2" t="s">
        <v>37</v>
      </c>
      <c r="M504" s="2" t="s">
        <v>287</v>
      </c>
      <c r="N504" s="2">
        <v>10</v>
      </c>
      <c r="O504" s="2" t="s">
        <v>83</v>
      </c>
      <c r="Q504" s="2" t="s">
        <v>50</v>
      </c>
      <c r="R504" s="2" t="s">
        <v>82</v>
      </c>
      <c r="S504" s="2" t="s">
        <v>21</v>
      </c>
      <c r="T504" s="2">
        <v>37</v>
      </c>
      <c r="U504" s="2" t="s">
        <v>86</v>
      </c>
      <c r="V504" s="2">
        <v>0</v>
      </c>
      <c r="W504" s="2" t="s">
        <v>105</v>
      </c>
      <c r="Z504" s="2">
        <v>2</v>
      </c>
      <c r="AC504" s="2">
        <v>40</v>
      </c>
      <c r="AD504" s="2">
        <v>3</v>
      </c>
      <c r="AE504" s="2">
        <v>78</v>
      </c>
      <c r="AF504" s="2">
        <v>0.22672016756746</v>
      </c>
      <c r="AG504" s="2">
        <f>AF504-$AF$504</f>
        <v>0</v>
      </c>
      <c r="AH504" s="2">
        <v>37.756098639347897</v>
      </c>
      <c r="AI504" s="2">
        <v>37.756098639347897</v>
      </c>
      <c r="AJ504" s="2">
        <f>AI504/$AI$504</f>
        <v>1</v>
      </c>
      <c r="AK504" s="2">
        <f>AI504-$AI$508</f>
        <v>33.146343228023866</v>
      </c>
      <c r="AL504" s="2">
        <f>AK504/$AK$504</f>
        <v>1</v>
      </c>
    </row>
    <row r="505" spans="1:38" x14ac:dyDescent="0.25">
      <c r="A505" s="2" t="s">
        <v>108</v>
      </c>
      <c r="B505" s="2">
        <v>2009</v>
      </c>
      <c r="C505" s="2" t="s">
        <v>111</v>
      </c>
      <c r="D505" s="2" t="s">
        <v>282</v>
      </c>
      <c r="E505" s="2" t="s">
        <v>63</v>
      </c>
      <c r="F505" s="2" t="s">
        <v>10</v>
      </c>
      <c r="G505" s="2" t="s">
        <v>207</v>
      </c>
      <c r="H505" s="2" t="s">
        <v>11</v>
      </c>
      <c r="I505" s="2" t="s">
        <v>40</v>
      </c>
      <c r="J505" s="2" t="s">
        <v>12</v>
      </c>
      <c r="L505" s="2" t="s">
        <v>37</v>
      </c>
      <c r="M505" s="2" t="s">
        <v>287</v>
      </c>
      <c r="N505" s="2">
        <v>10</v>
      </c>
      <c r="O505" s="2" t="s">
        <v>83</v>
      </c>
      <c r="Q505" s="2" t="s">
        <v>50</v>
      </c>
      <c r="R505" s="2" t="s">
        <v>82</v>
      </c>
      <c r="S505" s="2" t="s">
        <v>21</v>
      </c>
      <c r="T505" s="2">
        <v>37</v>
      </c>
      <c r="U505" s="2" t="s">
        <v>86</v>
      </c>
      <c r="V505" s="2">
        <v>0</v>
      </c>
      <c r="W505" s="2" t="s">
        <v>105</v>
      </c>
      <c r="Z505" s="2">
        <v>2</v>
      </c>
      <c r="AC505" s="2">
        <v>40</v>
      </c>
      <c r="AD505" s="2">
        <v>3</v>
      </c>
      <c r="AE505" s="2">
        <v>78</v>
      </c>
      <c r="AF505" s="2">
        <v>1.9757081298647801</v>
      </c>
      <c r="AG505" s="2">
        <f t="shared" ref="AG505:AG508" si="245">AF505-$AF$504</f>
        <v>1.7489879622973201</v>
      </c>
      <c r="AH505" s="2">
        <v>14.2682939083499</v>
      </c>
      <c r="AI505" s="2">
        <v>14.2682939083499</v>
      </c>
      <c r="AJ505" s="2">
        <f t="shared" ref="AJ505:AJ508" si="246">AI505/$AI$504</f>
        <v>0.37790699840687603</v>
      </c>
      <c r="AK505" s="2">
        <f t="shared" ref="AK505:AK508" si="247">AI505-$AI$508</f>
        <v>9.6585384970258694</v>
      </c>
      <c r="AL505" s="2">
        <f t="shared" ref="AL505:AL508" si="248">AK505/$AK$504</f>
        <v>0.29139077063740693</v>
      </c>
    </row>
    <row r="506" spans="1:38" x14ac:dyDescent="0.25">
      <c r="A506" s="2" t="s">
        <v>108</v>
      </c>
      <c r="B506" s="2">
        <v>2009</v>
      </c>
      <c r="C506" s="2" t="s">
        <v>111</v>
      </c>
      <c r="D506" s="2" t="s">
        <v>282</v>
      </c>
      <c r="E506" s="2" t="s">
        <v>63</v>
      </c>
      <c r="F506" s="2" t="s">
        <v>10</v>
      </c>
      <c r="G506" s="2" t="s">
        <v>207</v>
      </c>
      <c r="H506" s="2" t="s">
        <v>11</v>
      </c>
      <c r="I506" s="2" t="s">
        <v>40</v>
      </c>
      <c r="J506" s="2" t="s">
        <v>12</v>
      </c>
      <c r="L506" s="2" t="s">
        <v>37</v>
      </c>
      <c r="M506" s="2" t="s">
        <v>287</v>
      </c>
      <c r="N506" s="2">
        <v>10</v>
      </c>
      <c r="O506" s="2" t="s">
        <v>83</v>
      </c>
      <c r="Q506" s="2" t="s">
        <v>50</v>
      </c>
      <c r="R506" s="2" t="s">
        <v>82</v>
      </c>
      <c r="S506" s="2" t="s">
        <v>21</v>
      </c>
      <c r="T506" s="2">
        <v>37</v>
      </c>
      <c r="U506" s="2" t="s">
        <v>86</v>
      </c>
      <c r="V506" s="2">
        <v>0</v>
      </c>
      <c r="W506" s="2" t="s">
        <v>105</v>
      </c>
      <c r="Z506" s="2">
        <v>2</v>
      </c>
      <c r="AC506" s="2">
        <v>40</v>
      </c>
      <c r="AD506" s="2">
        <v>3</v>
      </c>
      <c r="AE506" s="2">
        <v>78</v>
      </c>
      <c r="AF506" s="2">
        <v>4.0161940858783201</v>
      </c>
      <c r="AG506" s="2">
        <f t="shared" si="245"/>
        <v>3.7894739183108599</v>
      </c>
      <c r="AH506" s="2">
        <v>8.7804931967396396</v>
      </c>
      <c r="AI506" s="2">
        <v>8.7804931967396396</v>
      </c>
      <c r="AJ506" s="2">
        <f t="shared" si="246"/>
        <v>0.23255827570036489</v>
      </c>
      <c r="AK506" s="2">
        <f t="shared" si="247"/>
        <v>4.1707377854156098</v>
      </c>
      <c r="AL506" s="2">
        <f t="shared" si="248"/>
        <v>0.12582799124246752</v>
      </c>
    </row>
    <row r="507" spans="1:38" x14ac:dyDescent="0.25">
      <c r="A507" s="2" t="s">
        <v>108</v>
      </c>
      <c r="B507" s="2">
        <v>2009</v>
      </c>
      <c r="C507" s="2" t="s">
        <v>111</v>
      </c>
      <c r="D507" s="2" t="s">
        <v>282</v>
      </c>
      <c r="E507" s="2" t="s">
        <v>63</v>
      </c>
      <c r="F507" s="2" t="s">
        <v>10</v>
      </c>
      <c r="G507" s="2" t="s">
        <v>207</v>
      </c>
      <c r="H507" s="2" t="s">
        <v>11</v>
      </c>
      <c r="I507" s="2" t="s">
        <v>40</v>
      </c>
      <c r="J507" s="2" t="s">
        <v>12</v>
      </c>
      <c r="L507" s="2" t="s">
        <v>37</v>
      </c>
      <c r="M507" s="2" t="s">
        <v>287</v>
      </c>
      <c r="N507" s="2">
        <v>10</v>
      </c>
      <c r="O507" s="2" t="s">
        <v>83</v>
      </c>
      <c r="Q507" s="2" t="s">
        <v>50</v>
      </c>
      <c r="R507" s="2" t="s">
        <v>82</v>
      </c>
      <c r="S507" s="2" t="s">
        <v>21</v>
      </c>
      <c r="T507" s="2">
        <v>37</v>
      </c>
      <c r="U507" s="2" t="s">
        <v>86</v>
      </c>
      <c r="V507" s="2">
        <v>0</v>
      </c>
      <c r="W507" s="2" t="s">
        <v>105</v>
      </c>
      <c r="Z507" s="2">
        <v>2</v>
      </c>
      <c r="AC507" s="2">
        <v>40</v>
      </c>
      <c r="AD507" s="2">
        <v>3</v>
      </c>
      <c r="AE507" s="2">
        <v>78</v>
      </c>
      <c r="AF507" s="2">
        <v>6.0242918701352099</v>
      </c>
      <c r="AG507" s="2">
        <f t="shared" si="245"/>
        <v>5.7975717025677502</v>
      </c>
      <c r="AH507" s="2">
        <v>6.1463472474116099</v>
      </c>
      <c r="AI507" s="2">
        <v>6.1463472474116099</v>
      </c>
      <c r="AJ507" s="2">
        <f t="shared" si="246"/>
        <v>0.1627908462185797</v>
      </c>
      <c r="AK507" s="2">
        <f t="shared" si="247"/>
        <v>1.5365918360875801</v>
      </c>
      <c r="AL507" s="2">
        <f t="shared" si="248"/>
        <v>4.6357808628146195E-2</v>
      </c>
    </row>
    <row r="508" spans="1:38" x14ac:dyDescent="0.25">
      <c r="A508" s="2" t="s">
        <v>108</v>
      </c>
      <c r="B508" s="2">
        <v>2009</v>
      </c>
      <c r="C508" s="2" t="s">
        <v>111</v>
      </c>
      <c r="D508" s="2" t="s">
        <v>282</v>
      </c>
      <c r="E508" s="2" t="s">
        <v>63</v>
      </c>
      <c r="F508" s="2" t="s">
        <v>10</v>
      </c>
      <c r="G508" s="2" t="s">
        <v>207</v>
      </c>
      <c r="H508" s="2" t="s">
        <v>11</v>
      </c>
      <c r="I508" s="2" t="s">
        <v>40</v>
      </c>
      <c r="J508" s="2" t="s">
        <v>12</v>
      </c>
      <c r="L508" s="2" t="s">
        <v>37</v>
      </c>
      <c r="M508" s="2" t="s">
        <v>287</v>
      </c>
      <c r="N508" s="2">
        <v>10</v>
      </c>
      <c r="O508" s="2" t="s">
        <v>83</v>
      </c>
      <c r="Q508" s="2" t="s">
        <v>50</v>
      </c>
      <c r="R508" s="2" t="s">
        <v>82</v>
      </c>
      <c r="S508" s="2" t="s">
        <v>21</v>
      </c>
      <c r="T508" s="2">
        <v>37</v>
      </c>
      <c r="U508" s="2" t="s">
        <v>86</v>
      </c>
      <c r="V508" s="2">
        <v>0</v>
      </c>
      <c r="W508" s="2" t="s">
        <v>105</v>
      </c>
      <c r="Z508" s="2">
        <v>2</v>
      </c>
      <c r="AC508" s="2">
        <v>40</v>
      </c>
      <c r="AD508" s="2">
        <v>3</v>
      </c>
      <c r="AE508" s="2">
        <v>78</v>
      </c>
      <c r="AF508" s="2">
        <v>7.9999999999999902</v>
      </c>
      <c r="AG508" s="2">
        <f t="shared" si="245"/>
        <v>7.7732798324325305</v>
      </c>
      <c r="AH508" s="2">
        <v>4.6097554113240298</v>
      </c>
      <c r="AI508" s="2">
        <v>4.6097554113240298</v>
      </c>
      <c r="AJ508" s="2">
        <f t="shared" si="246"/>
        <v>0.12209300159312347</v>
      </c>
      <c r="AK508" s="2">
        <f t="shared" si="247"/>
        <v>0</v>
      </c>
      <c r="AL508" s="2">
        <f t="shared" si="248"/>
        <v>0</v>
      </c>
    </row>
    <row r="509" spans="1:38" x14ac:dyDescent="0.25">
      <c r="A509" s="2" t="s">
        <v>108</v>
      </c>
      <c r="B509" s="2">
        <v>2009</v>
      </c>
      <c r="C509" s="2" t="s">
        <v>111</v>
      </c>
      <c r="D509" s="2" t="s">
        <v>282</v>
      </c>
      <c r="E509" s="2" t="s">
        <v>63</v>
      </c>
      <c r="F509" s="2" t="s">
        <v>10</v>
      </c>
      <c r="G509" s="2" t="s">
        <v>207</v>
      </c>
      <c r="H509" s="2" t="s">
        <v>11</v>
      </c>
      <c r="I509" s="2" t="s">
        <v>40</v>
      </c>
      <c r="J509" s="2" t="s">
        <v>12</v>
      </c>
      <c r="L509" s="2" t="s">
        <v>37</v>
      </c>
      <c r="M509" s="2" t="s">
        <v>287</v>
      </c>
      <c r="N509" s="2">
        <v>10</v>
      </c>
      <c r="O509" s="2" t="s">
        <v>83</v>
      </c>
      <c r="Q509" s="2" t="s">
        <v>50</v>
      </c>
      <c r="R509" s="2" t="s">
        <v>82</v>
      </c>
      <c r="S509" s="2" t="s">
        <v>21</v>
      </c>
      <c r="T509" s="2">
        <v>37</v>
      </c>
      <c r="U509" s="2" t="s">
        <v>86</v>
      </c>
      <c r="V509" s="2">
        <v>0</v>
      </c>
      <c r="W509" s="2" t="s">
        <v>105</v>
      </c>
      <c r="Z509" s="2">
        <v>2</v>
      </c>
      <c r="AC509" s="2">
        <v>40</v>
      </c>
      <c r="AD509" s="2">
        <v>3</v>
      </c>
      <c r="AE509" s="2">
        <v>79</v>
      </c>
      <c r="AF509" s="2">
        <v>0.22672016756746</v>
      </c>
      <c r="AG509" s="2">
        <f>AF509-$AF$509</f>
        <v>0</v>
      </c>
      <c r="AH509" s="2">
        <v>35.560975340162997</v>
      </c>
      <c r="AI509" s="2">
        <v>35.560975340162997</v>
      </c>
      <c r="AJ509" s="2">
        <f>AI509/$AI$509</f>
        <v>1</v>
      </c>
      <c r="AK509" s="2">
        <f>AI509-$AI$513</f>
        <v>30.951219928838967</v>
      </c>
      <c r="AL509" s="2">
        <f>AK509/$AK$509</f>
        <v>1</v>
      </c>
    </row>
    <row r="510" spans="1:38" x14ac:dyDescent="0.25">
      <c r="A510" s="2" t="s">
        <v>108</v>
      </c>
      <c r="B510" s="2">
        <v>2009</v>
      </c>
      <c r="C510" s="2" t="s">
        <v>111</v>
      </c>
      <c r="D510" s="2" t="s">
        <v>282</v>
      </c>
      <c r="E510" s="2" t="s">
        <v>63</v>
      </c>
      <c r="F510" s="2" t="s">
        <v>10</v>
      </c>
      <c r="G510" s="2" t="s">
        <v>207</v>
      </c>
      <c r="H510" s="2" t="s">
        <v>11</v>
      </c>
      <c r="I510" s="2" t="s">
        <v>40</v>
      </c>
      <c r="J510" s="2" t="s">
        <v>12</v>
      </c>
      <c r="L510" s="2" t="s">
        <v>37</v>
      </c>
      <c r="M510" s="2" t="s">
        <v>287</v>
      </c>
      <c r="N510" s="2">
        <v>10</v>
      </c>
      <c r="O510" s="2" t="s">
        <v>83</v>
      </c>
      <c r="Q510" s="2" t="s">
        <v>50</v>
      </c>
      <c r="R510" s="2" t="s">
        <v>82</v>
      </c>
      <c r="S510" s="2" t="s">
        <v>21</v>
      </c>
      <c r="T510" s="2">
        <v>37</v>
      </c>
      <c r="U510" s="2" t="s">
        <v>86</v>
      </c>
      <c r="V510" s="2">
        <v>0</v>
      </c>
      <c r="W510" s="2" t="s">
        <v>105</v>
      </c>
      <c r="Z510" s="2">
        <v>2</v>
      </c>
      <c r="AC510" s="2">
        <v>40</v>
      </c>
      <c r="AD510" s="2">
        <v>3</v>
      </c>
      <c r="AE510" s="2">
        <v>79</v>
      </c>
      <c r="AF510" s="2">
        <v>2.0404859560135402</v>
      </c>
      <c r="AG510" s="2">
        <f t="shared" ref="AG510:AG513" si="249">AF510-$AF$509</f>
        <v>1.8137657884460803</v>
      </c>
      <c r="AH510" s="2">
        <v>15.146344232870799</v>
      </c>
      <c r="AI510" s="2">
        <v>15.146344232870799</v>
      </c>
      <c r="AJ510" s="2">
        <f t="shared" ref="AJ510:AJ513" si="250">AI510/$AI$509</f>
        <v>0.42592600703401784</v>
      </c>
      <c r="AK510" s="2">
        <f t="shared" ref="AK510:AK513" si="251">AI510-$AI$513</f>
        <v>10.536588821546768</v>
      </c>
      <c r="AL510" s="2">
        <f t="shared" ref="AL510:AL513" si="252">AK510/$AK$509</f>
        <v>0.34042563898197903</v>
      </c>
    </row>
    <row r="511" spans="1:38" x14ac:dyDescent="0.25">
      <c r="A511" s="2" t="s">
        <v>108</v>
      </c>
      <c r="B511" s="2">
        <v>2009</v>
      </c>
      <c r="C511" s="2" t="s">
        <v>111</v>
      </c>
      <c r="D511" s="2" t="s">
        <v>282</v>
      </c>
      <c r="E511" s="2" t="s">
        <v>63</v>
      </c>
      <c r="F511" s="2" t="s">
        <v>10</v>
      </c>
      <c r="G511" s="2" t="s">
        <v>207</v>
      </c>
      <c r="H511" s="2" t="s">
        <v>11</v>
      </c>
      <c r="I511" s="2" t="s">
        <v>40</v>
      </c>
      <c r="J511" s="2" t="s">
        <v>12</v>
      </c>
      <c r="L511" s="2" t="s">
        <v>37</v>
      </c>
      <c r="M511" s="2" t="s">
        <v>287</v>
      </c>
      <c r="N511" s="2">
        <v>10</v>
      </c>
      <c r="O511" s="2" t="s">
        <v>83</v>
      </c>
      <c r="Q511" s="2" t="s">
        <v>50</v>
      </c>
      <c r="R511" s="2" t="s">
        <v>82</v>
      </c>
      <c r="S511" s="2" t="s">
        <v>21</v>
      </c>
      <c r="T511" s="2">
        <v>37</v>
      </c>
      <c r="U511" s="2" t="s">
        <v>86</v>
      </c>
      <c r="V511" s="2">
        <v>0</v>
      </c>
      <c r="W511" s="2" t="s">
        <v>105</v>
      </c>
      <c r="Z511" s="2">
        <v>2</v>
      </c>
      <c r="AC511" s="2">
        <v>40</v>
      </c>
      <c r="AD511" s="2">
        <v>3</v>
      </c>
      <c r="AE511" s="2">
        <v>79</v>
      </c>
      <c r="AF511" s="2">
        <v>4.0161940858783201</v>
      </c>
      <c r="AG511" s="2">
        <f t="shared" si="249"/>
        <v>3.7894739183108599</v>
      </c>
      <c r="AH511" s="2">
        <v>9.0000020096938602</v>
      </c>
      <c r="AI511" s="2">
        <v>9.0000020096938602</v>
      </c>
      <c r="AJ511" s="2">
        <f t="shared" si="250"/>
        <v>0.25308647818579794</v>
      </c>
      <c r="AK511" s="2">
        <f t="shared" si="251"/>
        <v>4.3902465983698304</v>
      </c>
      <c r="AL511" s="2">
        <f t="shared" si="252"/>
        <v>0.14184405682437073</v>
      </c>
    </row>
    <row r="512" spans="1:38" x14ac:dyDescent="0.25">
      <c r="A512" s="2" t="s">
        <v>108</v>
      </c>
      <c r="B512" s="2">
        <v>2009</v>
      </c>
      <c r="C512" s="2" t="s">
        <v>111</v>
      </c>
      <c r="D512" s="2" t="s">
        <v>282</v>
      </c>
      <c r="E512" s="2" t="s">
        <v>63</v>
      </c>
      <c r="F512" s="2" t="s">
        <v>10</v>
      </c>
      <c r="G512" s="2" t="s">
        <v>207</v>
      </c>
      <c r="H512" s="2" t="s">
        <v>11</v>
      </c>
      <c r="I512" s="2" t="s">
        <v>40</v>
      </c>
      <c r="J512" s="2" t="s">
        <v>12</v>
      </c>
      <c r="L512" s="2" t="s">
        <v>37</v>
      </c>
      <c r="M512" s="2" t="s">
        <v>287</v>
      </c>
      <c r="N512" s="2">
        <v>10</v>
      </c>
      <c r="O512" s="2" t="s">
        <v>83</v>
      </c>
      <c r="Q512" s="2" t="s">
        <v>50</v>
      </c>
      <c r="R512" s="2" t="s">
        <v>82</v>
      </c>
      <c r="S512" s="2" t="s">
        <v>21</v>
      </c>
      <c r="T512" s="2">
        <v>37</v>
      </c>
      <c r="U512" s="2" t="s">
        <v>86</v>
      </c>
      <c r="V512" s="2">
        <v>0</v>
      </c>
      <c r="W512" s="2" t="s">
        <v>105</v>
      </c>
      <c r="Z512" s="2">
        <v>2</v>
      </c>
      <c r="AC512" s="2">
        <v>40</v>
      </c>
      <c r="AD512" s="2">
        <v>3</v>
      </c>
      <c r="AE512" s="2">
        <v>79</v>
      </c>
      <c r="AF512" s="2">
        <v>6.0566800418918598</v>
      </c>
      <c r="AG512" s="2">
        <f t="shared" si="249"/>
        <v>5.8299598743244001</v>
      </c>
      <c r="AH512" s="2">
        <v>7.0243925476978397</v>
      </c>
      <c r="AI512" s="2">
        <v>7.0243925476978397</v>
      </c>
      <c r="AJ512" s="2">
        <f t="shared" si="250"/>
        <v>0.1975309304794125</v>
      </c>
      <c r="AK512" s="2">
        <f t="shared" si="251"/>
        <v>2.4146371363738099</v>
      </c>
      <c r="AL512" s="2">
        <f t="shared" si="252"/>
        <v>7.8014279951658994E-2</v>
      </c>
    </row>
    <row r="513" spans="1:38" x14ac:dyDescent="0.25">
      <c r="A513" s="2" t="s">
        <v>108</v>
      </c>
      <c r="B513" s="2">
        <v>2009</v>
      </c>
      <c r="C513" s="2" t="s">
        <v>111</v>
      </c>
      <c r="D513" s="2" t="s">
        <v>282</v>
      </c>
      <c r="E513" s="2" t="s">
        <v>63</v>
      </c>
      <c r="F513" s="2" t="s">
        <v>10</v>
      </c>
      <c r="G513" s="2" t="s">
        <v>207</v>
      </c>
      <c r="H513" s="2" t="s">
        <v>11</v>
      </c>
      <c r="I513" s="2" t="s">
        <v>40</v>
      </c>
      <c r="J513" s="2" t="s">
        <v>12</v>
      </c>
      <c r="L513" s="2" t="s">
        <v>37</v>
      </c>
      <c r="M513" s="2" t="s">
        <v>287</v>
      </c>
      <c r="N513" s="2">
        <v>10</v>
      </c>
      <c r="O513" s="2" t="s">
        <v>83</v>
      </c>
      <c r="Q513" s="2" t="s">
        <v>50</v>
      </c>
      <c r="R513" s="2" t="s">
        <v>82</v>
      </c>
      <c r="S513" s="2" t="s">
        <v>21</v>
      </c>
      <c r="T513" s="2">
        <v>37</v>
      </c>
      <c r="U513" s="2" t="s">
        <v>86</v>
      </c>
      <c r="V513" s="2">
        <v>0</v>
      </c>
      <c r="W513" s="2" t="s">
        <v>105</v>
      </c>
      <c r="Z513" s="2">
        <v>2</v>
      </c>
      <c r="AC513" s="2">
        <v>40</v>
      </c>
      <c r="AD513" s="2">
        <v>3</v>
      </c>
      <c r="AE513" s="2">
        <v>79</v>
      </c>
      <c r="AF513" s="2">
        <v>7.9999999999999902</v>
      </c>
      <c r="AG513" s="2">
        <f t="shared" si="249"/>
        <v>7.7732798324325305</v>
      </c>
      <c r="AH513" s="2">
        <v>4.6097554113240298</v>
      </c>
      <c r="AI513" s="2">
        <v>4.6097554113240298</v>
      </c>
      <c r="AJ513" s="2">
        <f t="shared" si="250"/>
        <v>0.12962961131489878</v>
      </c>
      <c r="AK513" s="2">
        <f t="shared" si="251"/>
        <v>0</v>
      </c>
      <c r="AL513" s="2">
        <f t="shared" si="252"/>
        <v>0</v>
      </c>
    </row>
    <row r="514" spans="1:38" x14ac:dyDescent="0.25">
      <c r="A514" s="2" t="s">
        <v>108</v>
      </c>
      <c r="B514" s="2">
        <v>2009</v>
      </c>
      <c r="C514" s="2" t="s">
        <v>112</v>
      </c>
      <c r="D514" s="2" t="s">
        <v>282</v>
      </c>
      <c r="E514" s="2" t="s">
        <v>63</v>
      </c>
      <c r="F514" s="2" t="s">
        <v>10</v>
      </c>
      <c r="G514" s="2" t="s">
        <v>207</v>
      </c>
      <c r="H514" s="2" t="s">
        <v>11</v>
      </c>
      <c r="I514" s="2" t="s">
        <v>40</v>
      </c>
      <c r="J514" s="2" t="s">
        <v>315</v>
      </c>
      <c r="K514" s="2" t="s">
        <v>137</v>
      </c>
      <c r="L514" s="2" t="s">
        <v>37</v>
      </c>
      <c r="M514" s="2" t="s">
        <v>287</v>
      </c>
      <c r="N514" s="2">
        <v>10</v>
      </c>
      <c r="O514" s="2" t="s">
        <v>83</v>
      </c>
      <c r="Q514" s="2" t="s">
        <v>50</v>
      </c>
      <c r="R514" s="2" t="s">
        <v>82</v>
      </c>
      <c r="S514" s="2" t="s">
        <v>21</v>
      </c>
      <c r="T514" s="2">
        <v>37</v>
      </c>
      <c r="U514" s="2" t="s">
        <v>86</v>
      </c>
      <c r="V514" s="2">
        <v>0</v>
      </c>
      <c r="W514" s="2" t="s">
        <v>105</v>
      </c>
      <c r="Z514" s="2">
        <v>2</v>
      </c>
      <c r="AC514" s="2">
        <v>40</v>
      </c>
      <c r="AD514" s="2">
        <v>3</v>
      </c>
      <c r="AE514" s="2">
        <v>80</v>
      </c>
      <c r="AF514" s="2">
        <v>0.16194382405416599</v>
      </c>
      <c r="AG514" s="2">
        <f>AF514-$AF$514</f>
        <v>0</v>
      </c>
      <c r="AH514" s="2">
        <v>35.725609461996001</v>
      </c>
      <c r="AI514" s="2">
        <v>35.725609461996001</v>
      </c>
      <c r="AJ514" s="2">
        <f>AI514/$AI$514</f>
        <v>1</v>
      </c>
      <c r="AK514" s="2">
        <f>AI514-$AI$518</f>
        <v>29.853655767129169</v>
      </c>
      <c r="AL514" s="2">
        <f>AK514/$AK$514</f>
        <v>1</v>
      </c>
    </row>
    <row r="515" spans="1:38" x14ac:dyDescent="0.25">
      <c r="A515" s="2" t="s">
        <v>108</v>
      </c>
      <c r="B515" s="2">
        <v>2009</v>
      </c>
      <c r="C515" s="2" t="s">
        <v>112</v>
      </c>
      <c r="D515" s="2" t="s">
        <v>282</v>
      </c>
      <c r="E515" s="2" t="s">
        <v>63</v>
      </c>
      <c r="F515" s="2" t="s">
        <v>10</v>
      </c>
      <c r="G515" s="2" t="s">
        <v>207</v>
      </c>
      <c r="H515" s="2" t="s">
        <v>11</v>
      </c>
      <c r="I515" s="2" t="s">
        <v>40</v>
      </c>
      <c r="J515" s="2" t="s">
        <v>315</v>
      </c>
      <c r="K515" s="2" t="s">
        <v>137</v>
      </c>
      <c r="L515" s="2" t="s">
        <v>37</v>
      </c>
      <c r="M515" s="2" t="s">
        <v>287</v>
      </c>
      <c r="N515" s="2">
        <v>10</v>
      </c>
      <c r="O515" s="2" t="s">
        <v>83</v>
      </c>
      <c r="Q515" s="2" t="s">
        <v>50</v>
      </c>
      <c r="R515" s="2" t="s">
        <v>82</v>
      </c>
      <c r="S515" s="2" t="s">
        <v>21</v>
      </c>
      <c r="T515" s="2">
        <v>37</v>
      </c>
      <c r="U515" s="2" t="s">
        <v>86</v>
      </c>
      <c r="V515" s="2">
        <v>0</v>
      </c>
      <c r="W515" s="2" t="s">
        <v>105</v>
      </c>
      <c r="Z515" s="2">
        <v>2</v>
      </c>
      <c r="AC515" s="2">
        <v>40</v>
      </c>
      <c r="AD515" s="2">
        <v>3</v>
      </c>
      <c r="AE515" s="2">
        <v>80</v>
      </c>
      <c r="AF515" s="2">
        <v>2.0080977842568899</v>
      </c>
      <c r="AG515" s="2">
        <f t="shared" ref="AG515:AG518" si="253">AF515-$AF$514</f>
        <v>1.8461539602027239</v>
      </c>
      <c r="AH515" s="2">
        <v>13.1158550555189</v>
      </c>
      <c r="AI515" s="2">
        <v>13.1158550555189</v>
      </c>
      <c r="AJ515" s="2">
        <f t="shared" ref="AJ515:AJ518" si="254">AI515/$AI$514</f>
        <v>0.36712753828514005</v>
      </c>
      <c r="AK515" s="2">
        <f t="shared" ref="AK515:AK518" si="255">AI515-$AI$518</f>
        <v>7.2439013606520692</v>
      </c>
      <c r="AL515" s="2">
        <f t="shared" ref="AL515:AL518" si="256">AK515/$AK$514</f>
        <v>0.24264704521139682</v>
      </c>
    </row>
    <row r="516" spans="1:38" x14ac:dyDescent="0.25">
      <c r="A516" s="2" t="s">
        <v>108</v>
      </c>
      <c r="B516" s="2">
        <v>2009</v>
      </c>
      <c r="C516" s="2" t="s">
        <v>112</v>
      </c>
      <c r="D516" s="2" t="s">
        <v>282</v>
      </c>
      <c r="E516" s="2" t="s">
        <v>63</v>
      </c>
      <c r="F516" s="2" t="s">
        <v>10</v>
      </c>
      <c r="G516" s="2" t="s">
        <v>207</v>
      </c>
      <c r="H516" s="2" t="s">
        <v>11</v>
      </c>
      <c r="I516" s="2" t="s">
        <v>40</v>
      </c>
      <c r="J516" s="2" t="s">
        <v>315</v>
      </c>
      <c r="K516" s="2" t="s">
        <v>137</v>
      </c>
      <c r="L516" s="2" t="s">
        <v>37</v>
      </c>
      <c r="M516" s="2" t="s">
        <v>287</v>
      </c>
      <c r="N516" s="2">
        <v>10</v>
      </c>
      <c r="O516" s="2" t="s">
        <v>83</v>
      </c>
      <c r="Q516" s="2" t="s">
        <v>50</v>
      </c>
      <c r="R516" s="2" t="s">
        <v>82</v>
      </c>
      <c r="S516" s="2" t="s">
        <v>21</v>
      </c>
      <c r="T516" s="2">
        <v>37</v>
      </c>
      <c r="U516" s="2" t="s">
        <v>86</v>
      </c>
      <c r="V516" s="2">
        <v>0</v>
      </c>
      <c r="W516" s="2" t="s">
        <v>105</v>
      </c>
      <c r="Z516" s="2">
        <v>2</v>
      </c>
      <c r="AC516" s="2">
        <v>40</v>
      </c>
      <c r="AD516" s="2">
        <v>3</v>
      </c>
      <c r="AE516" s="2">
        <v>80</v>
      </c>
      <c r="AF516" s="2">
        <v>4.0161940858783201</v>
      </c>
      <c r="AG516" s="2">
        <f t="shared" si="253"/>
        <v>3.8542502618241539</v>
      </c>
      <c r="AH516" s="2">
        <v>9.3841499687157501</v>
      </c>
      <c r="AI516" s="2">
        <v>9.3841499687157501</v>
      </c>
      <c r="AJ516" s="2">
        <f t="shared" si="254"/>
        <v>0.26267291475316529</v>
      </c>
      <c r="AK516" s="2">
        <f t="shared" si="255"/>
        <v>3.5121962738489199</v>
      </c>
      <c r="AL516" s="2">
        <f t="shared" si="256"/>
        <v>0.11764710832219342</v>
      </c>
    </row>
    <row r="517" spans="1:38" x14ac:dyDescent="0.25">
      <c r="A517" s="2" t="s">
        <v>108</v>
      </c>
      <c r="B517" s="2">
        <v>2009</v>
      </c>
      <c r="C517" s="2" t="s">
        <v>112</v>
      </c>
      <c r="D517" s="2" t="s">
        <v>282</v>
      </c>
      <c r="E517" s="2" t="s">
        <v>63</v>
      </c>
      <c r="F517" s="2" t="s">
        <v>10</v>
      </c>
      <c r="G517" s="2" t="s">
        <v>207</v>
      </c>
      <c r="H517" s="2" t="s">
        <v>11</v>
      </c>
      <c r="I517" s="2" t="s">
        <v>40</v>
      </c>
      <c r="J517" s="2" t="s">
        <v>315</v>
      </c>
      <c r="K517" s="2" t="s">
        <v>137</v>
      </c>
      <c r="L517" s="2" t="s">
        <v>37</v>
      </c>
      <c r="M517" s="2" t="s">
        <v>287</v>
      </c>
      <c r="N517" s="2">
        <v>10</v>
      </c>
      <c r="O517" s="2" t="s">
        <v>83</v>
      </c>
      <c r="Q517" s="2" t="s">
        <v>50</v>
      </c>
      <c r="R517" s="2" t="s">
        <v>82</v>
      </c>
      <c r="S517" s="2" t="s">
        <v>21</v>
      </c>
      <c r="T517" s="2">
        <v>37</v>
      </c>
      <c r="U517" s="2" t="s">
        <v>86</v>
      </c>
      <c r="V517" s="2">
        <v>0</v>
      </c>
      <c r="W517" s="2" t="s">
        <v>105</v>
      </c>
      <c r="Z517" s="2">
        <v>2</v>
      </c>
      <c r="AC517" s="2">
        <v>40</v>
      </c>
      <c r="AD517" s="2">
        <v>3</v>
      </c>
      <c r="AE517" s="2">
        <v>80</v>
      </c>
      <c r="AF517" s="2">
        <v>5.9919036983785698</v>
      </c>
      <c r="AG517" s="2">
        <f t="shared" si="253"/>
        <v>5.8299598743244037</v>
      </c>
      <c r="AH517" s="2">
        <v>7.4085354824850604</v>
      </c>
      <c r="AI517" s="2">
        <v>7.4085354824850604</v>
      </c>
      <c r="AJ517" s="2">
        <f t="shared" si="254"/>
        <v>0.20737324272567198</v>
      </c>
      <c r="AK517" s="2">
        <f t="shared" si="255"/>
        <v>1.5365817876182302</v>
      </c>
      <c r="AL517" s="2">
        <f t="shared" si="256"/>
        <v>5.1470473150899913E-2</v>
      </c>
    </row>
    <row r="518" spans="1:38" x14ac:dyDescent="0.25">
      <c r="A518" s="2" t="s">
        <v>108</v>
      </c>
      <c r="B518" s="2">
        <v>2009</v>
      </c>
      <c r="C518" s="2" t="s">
        <v>112</v>
      </c>
      <c r="D518" s="2" t="s">
        <v>282</v>
      </c>
      <c r="E518" s="2" t="s">
        <v>63</v>
      </c>
      <c r="F518" s="2" t="s">
        <v>10</v>
      </c>
      <c r="G518" s="2" t="s">
        <v>207</v>
      </c>
      <c r="H518" s="2" t="s">
        <v>11</v>
      </c>
      <c r="I518" s="2" t="s">
        <v>40</v>
      </c>
      <c r="J518" s="2" t="s">
        <v>315</v>
      </c>
      <c r="K518" s="2" t="s">
        <v>137</v>
      </c>
      <c r="L518" s="2" t="s">
        <v>37</v>
      </c>
      <c r="M518" s="2" t="s">
        <v>287</v>
      </c>
      <c r="N518" s="2">
        <v>10</v>
      </c>
      <c r="O518" s="2" t="s">
        <v>83</v>
      </c>
      <c r="Q518" s="2" t="s">
        <v>50</v>
      </c>
      <c r="R518" s="2" t="s">
        <v>82</v>
      </c>
      <c r="S518" s="2" t="s">
        <v>21</v>
      </c>
      <c r="T518" s="2">
        <v>37</v>
      </c>
      <c r="U518" s="2" t="s">
        <v>86</v>
      </c>
      <c r="V518" s="2">
        <v>0</v>
      </c>
      <c r="W518" s="2" t="s">
        <v>105</v>
      </c>
      <c r="Z518" s="2">
        <v>2</v>
      </c>
      <c r="AC518" s="2">
        <v>40</v>
      </c>
      <c r="AD518" s="2">
        <v>3</v>
      </c>
      <c r="AE518" s="2">
        <v>80</v>
      </c>
      <c r="AF518" s="2">
        <v>8.0323896543921105</v>
      </c>
      <c r="AG518" s="2">
        <f t="shared" si="253"/>
        <v>7.8704458303379443</v>
      </c>
      <c r="AH518" s="2">
        <v>5.8719536948668303</v>
      </c>
      <c r="AI518" s="2">
        <v>5.8719536948668303</v>
      </c>
      <c r="AJ518" s="2">
        <f t="shared" si="254"/>
        <v>0.16436258984226051</v>
      </c>
      <c r="AK518" s="2">
        <f t="shared" si="255"/>
        <v>0</v>
      </c>
      <c r="AL518" s="2">
        <f t="shared" si="256"/>
        <v>0</v>
      </c>
    </row>
    <row r="519" spans="1:38" x14ac:dyDescent="0.25">
      <c r="A519" s="2" t="s">
        <v>108</v>
      </c>
      <c r="B519" s="2">
        <v>2009</v>
      </c>
      <c r="C519" s="2" t="s">
        <v>113</v>
      </c>
      <c r="D519" s="2" t="s">
        <v>282</v>
      </c>
      <c r="E519" s="2" t="s">
        <v>63</v>
      </c>
      <c r="F519" s="2" t="s">
        <v>10</v>
      </c>
      <c r="G519" s="2" t="s">
        <v>207</v>
      </c>
      <c r="H519" s="2" t="s">
        <v>11</v>
      </c>
      <c r="I519" s="2" t="s">
        <v>40</v>
      </c>
      <c r="J519" s="2" t="s">
        <v>316</v>
      </c>
      <c r="K519" s="2" t="s">
        <v>131</v>
      </c>
      <c r="L519" s="2" t="s">
        <v>37</v>
      </c>
      <c r="M519" s="2" t="s">
        <v>287</v>
      </c>
      <c r="N519" s="2">
        <v>10</v>
      </c>
      <c r="O519" s="2" t="s">
        <v>83</v>
      </c>
      <c r="Q519" s="2" t="s">
        <v>50</v>
      </c>
      <c r="R519" s="2" t="s">
        <v>82</v>
      </c>
      <c r="S519" s="2" t="s">
        <v>21</v>
      </c>
      <c r="T519" s="2">
        <v>37</v>
      </c>
      <c r="U519" s="2" t="s">
        <v>86</v>
      </c>
      <c r="V519" s="2">
        <v>0</v>
      </c>
      <c r="W519" s="2" t="s">
        <v>105</v>
      </c>
      <c r="Z519" s="2">
        <v>2</v>
      </c>
      <c r="AC519" s="2">
        <v>40</v>
      </c>
      <c r="AD519" s="2">
        <v>3</v>
      </c>
      <c r="AE519" s="2">
        <v>81</v>
      </c>
      <c r="AF519" s="2">
        <v>0.22672016756746</v>
      </c>
      <c r="AG519" s="2">
        <f>AF519-$AF$519</f>
        <v>0</v>
      </c>
      <c r="AH519" s="2">
        <v>39.457314548799097</v>
      </c>
      <c r="AI519" s="2">
        <v>39.457314548799097</v>
      </c>
      <c r="AJ519" s="2">
        <f>AI519/$AI$519</f>
        <v>1</v>
      </c>
      <c r="AK519" s="2">
        <f>AI519-$AI$523</f>
        <v>14.268288884115197</v>
      </c>
      <c r="AL519" s="2">
        <f>AK519/$AK$519</f>
        <v>1</v>
      </c>
    </row>
    <row r="520" spans="1:38" x14ac:dyDescent="0.25">
      <c r="A520" s="2" t="s">
        <v>108</v>
      </c>
      <c r="B520" s="2">
        <v>2009</v>
      </c>
      <c r="C520" s="2" t="s">
        <v>113</v>
      </c>
      <c r="D520" s="2" t="s">
        <v>282</v>
      </c>
      <c r="E520" s="2" t="s">
        <v>63</v>
      </c>
      <c r="F520" s="2" t="s">
        <v>10</v>
      </c>
      <c r="G520" s="2" t="s">
        <v>207</v>
      </c>
      <c r="H520" s="2" t="s">
        <v>11</v>
      </c>
      <c r="I520" s="2" t="s">
        <v>40</v>
      </c>
      <c r="J520" s="2" t="s">
        <v>316</v>
      </c>
      <c r="K520" s="2" t="s">
        <v>131</v>
      </c>
      <c r="L520" s="2" t="s">
        <v>37</v>
      </c>
      <c r="M520" s="2" t="s">
        <v>287</v>
      </c>
      <c r="N520" s="2">
        <v>10</v>
      </c>
      <c r="O520" s="2" t="s">
        <v>83</v>
      </c>
      <c r="Q520" s="2" t="s">
        <v>50</v>
      </c>
      <c r="R520" s="2" t="s">
        <v>82</v>
      </c>
      <c r="S520" s="2" t="s">
        <v>21</v>
      </c>
      <c r="T520" s="2">
        <v>37</v>
      </c>
      <c r="U520" s="2" t="s">
        <v>86</v>
      </c>
      <c r="V520" s="2">
        <v>0</v>
      </c>
      <c r="W520" s="2" t="s">
        <v>105</v>
      </c>
      <c r="Z520" s="2">
        <v>2</v>
      </c>
      <c r="AC520" s="2">
        <v>40</v>
      </c>
      <c r="AD520" s="2">
        <v>3</v>
      </c>
      <c r="AE520" s="2">
        <v>81</v>
      </c>
      <c r="AF520" s="2">
        <v>2.0080977842568899</v>
      </c>
      <c r="AG520" s="2">
        <f t="shared" ref="AG520:AG523" si="257">AF520-$AF$519</f>
        <v>1.78137761668943</v>
      </c>
      <c r="AH520" s="2">
        <v>30.237803726151</v>
      </c>
      <c r="AI520" s="2">
        <v>30.237803726151</v>
      </c>
      <c r="AJ520" s="2">
        <f t="shared" ref="AJ520:AJ523" si="258">AI520/$AI$519</f>
        <v>0.76634216169866798</v>
      </c>
      <c r="AK520" s="2">
        <f t="shared" ref="AK520:AK523" si="259">AI520-$AI$523</f>
        <v>5.0487780614671003</v>
      </c>
      <c r="AL520" s="2">
        <f t="shared" ref="AL520:AL523" si="260">AK520/$AK$519</f>
        <v>0.35384607800364032</v>
      </c>
    </row>
    <row r="521" spans="1:38" x14ac:dyDescent="0.25">
      <c r="A521" s="2" t="s">
        <v>108</v>
      </c>
      <c r="B521" s="2">
        <v>2009</v>
      </c>
      <c r="C521" s="2" t="s">
        <v>113</v>
      </c>
      <c r="D521" s="2" t="s">
        <v>282</v>
      </c>
      <c r="E521" s="2" t="s">
        <v>63</v>
      </c>
      <c r="F521" s="2" t="s">
        <v>10</v>
      </c>
      <c r="G521" s="2" t="s">
        <v>207</v>
      </c>
      <c r="H521" s="2" t="s">
        <v>11</v>
      </c>
      <c r="I521" s="2" t="s">
        <v>40</v>
      </c>
      <c r="J521" s="2" t="s">
        <v>316</v>
      </c>
      <c r="K521" s="2" t="s">
        <v>131</v>
      </c>
      <c r="L521" s="2" t="s">
        <v>37</v>
      </c>
      <c r="M521" s="2" t="s">
        <v>287</v>
      </c>
      <c r="N521" s="2">
        <v>10</v>
      </c>
      <c r="O521" s="2" t="s">
        <v>83</v>
      </c>
      <c r="Q521" s="2" t="s">
        <v>50</v>
      </c>
      <c r="R521" s="2" t="s">
        <v>82</v>
      </c>
      <c r="S521" s="2" t="s">
        <v>21</v>
      </c>
      <c r="T521" s="2">
        <v>37</v>
      </c>
      <c r="U521" s="2" t="s">
        <v>86</v>
      </c>
      <c r="V521" s="2">
        <v>0</v>
      </c>
      <c r="W521" s="2" t="s">
        <v>105</v>
      </c>
      <c r="Z521" s="2">
        <v>2</v>
      </c>
      <c r="AC521" s="2">
        <v>40</v>
      </c>
      <c r="AD521" s="2">
        <v>3</v>
      </c>
      <c r="AE521" s="2">
        <v>81</v>
      </c>
      <c r="AF521" s="2">
        <v>4.0161940858783201</v>
      </c>
      <c r="AG521" s="2">
        <f t="shared" si="257"/>
        <v>3.7894739183108599</v>
      </c>
      <c r="AH521" s="2">
        <v>27.164635126679901</v>
      </c>
      <c r="AI521" s="2">
        <v>27.164635126679901</v>
      </c>
      <c r="AJ521" s="2">
        <f t="shared" si="258"/>
        <v>0.68845625804269717</v>
      </c>
      <c r="AK521" s="2">
        <f t="shared" si="259"/>
        <v>1.975609461996001</v>
      </c>
      <c r="AL521" s="2">
        <f t="shared" si="260"/>
        <v>0.13846155471350427</v>
      </c>
    </row>
    <row r="522" spans="1:38" x14ac:dyDescent="0.25">
      <c r="A522" s="2" t="s">
        <v>108</v>
      </c>
      <c r="B522" s="2">
        <v>2009</v>
      </c>
      <c r="C522" s="2" t="s">
        <v>113</v>
      </c>
      <c r="D522" s="2" t="s">
        <v>282</v>
      </c>
      <c r="E522" s="2" t="s">
        <v>63</v>
      </c>
      <c r="F522" s="2" t="s">
        <v>10</v>
      </c>
      <c r="G522" s="2" t="s">
        <v>207</v>
      </c>
      <c r="H522" s="2" t="s">
        <v>11</v>
      </c>
      <c r="I522" s="2" t="s">
        <v>40</v>
      </c>
      <c r="J522" s="2" t="s">
        <v>316</v>
      </c>
      <c r="K522" s="2" t="s">
        <v>131</v>
      </c>
      <c r="L522" s="2" t="s">
        <v>37</v>
      </c>
      <c r="M522" s="2" t="s">
        <v>287</v>
      </c>
      <c r="N522" s="2">
        <v>10</v>
      </c>
      <c r="O522" s="2" t="s">
        <v>83</v>
      </c>
      <c r="Q522" s="2" t="s">
        <v>50</v>
      </c>
      <c r="R522" s="2" t="s">
        <v>82</v>
      </c>
      <c r="S522" s="2" t="s">
        <v>21</v>
      </c>
      <c r="T522" s="2">
        <v>37</v>
      </c>
      <c r="U522" s="2" t="s">
        <v>86</v>
      </c>
      <c r="V522" s="2">
        <v>0</v>
      </c>
      <c r="W522" s="2" t="s">
        <v>105</v>
      </c>
      <c r="Z522" s="2">
        <v>2</v>
      </c>
      <c r="AC522" s="2">
        <v>40</v>
      </c>
      <c r="AD522" s="2">
        <v>3</v>
      </c>
      <c r="AE522" s="2">
        <v>81</v>
      </c>
      <c r="AF522" s="2">
        <v>6.0242918701352099</v>
      </c>
      <c r="AG522" s="2">
        <f t="shared" si="257"/>
        <v>5.7975717025677502</v>
      </c>
      <c r="AH522" s="2">
        <v>26.725612476536799</v>
      </c>
      <c r="AI522" s="2">
        <v>26.725612476536799</v>
      </c>
      <c r="AJ522" s="2">
        <f t="shared" si="258"/>
        <v>0.67732973675853481</v>
      </c>
      <c r="AK522" s="2">
        <f t="shared" si="259"/>
        <v>1.5365868118528994</v>
      </c>
      <c r="AL522" s="2">
        <f t="shared" si="260"/>
        <v>0.10769243770804028</v>
      </c>
    </row>
    <row r="523" spans="1:38" x14ac:dyDescent="0.25">
      <c r="A523" s="2" t="s">
        <v>108</v>
      </c>
      <c r="B523" s="2">
        <v>2009</v>
      </c>
      <c r="C523" s="2" t="s">
        <v>113</v>
      </c>
      <c r="D523" s="2" t="s">
        <v>282</v>
      </c>
      <c r="E523" s="2" t="s">
        <v>63</v>
      </c>
      <c r="F523" s="2" t="s">
        <v>10</v>
      </c>
      <c r="G523" s="2" t="s">
        <v>207</v>
      </c>
      <c r="H523" s="2" t="s">
        <v>11</v>
      </c>
      <c r="I523" s="2" t="s">
        <v>40</v>
      </c>
      <c r="J523" s="2" t="s">
        <v>316</v>
      </c>
      <c r="K523" s="2" t="s">
        <v>131</v>
      </c>
      <c r="L523" s="2" t="s">
        <v>37</v>
      </c>
      <c r="M523" s="2" t="s">
        <v>287</v>
      </c>
      <c r="N523" s="2">
        <v>10</v>
      </c>
      <c r="O523" s="2" t="s">
        <v>83</v>
      </c>
      <c r="Q523" s="2" t="s">
        <v>50</v>
      </c>
      <c r="R523" s="2" t="s">
        <v>82</v>
      </c>
      <c r="S523" s="2" t="s">
        <v>21</v>
      </c>
      <c r="T523" s="2">
        <v>37</v>
      </c>
      <c r="U523" s="2" t="s">
        <v>86</v>
      </c>
      <c r="V523" s="2">
        <v>0</v>
      </c>
      <c r="W523" s="2" t="s">
        <v>105</v>
      </c>
      <c r="Z523" s="2">
        <v>2</v>
      </c>
      <c r="AC523" s="2">
        <v>40</v>
      </c>
      <c r="AD523" s="2">
        <v>3</v>
      </c>
      <c r="AE523" s="2">
        <v>81</v>
      </c>
      <c r="AF523" s="2">
        <v>7.9999999999999902</v>
      </c>
      <c r="AG523" s="2">
        <f t="shared" si="257"/>
        <v>7.7732798324325305</v>
      </c>
      <c r="AH523" s="2">
        <v>25.1890256646839</v>
      </c>
      <c r="AI523" s="2">
        <v>25.1890256646839</v>
      </c>
      <c r="AJ523" s="2">
        <f t="shared" si="258"/>
        <v>0.63838672126384077</v>
      </c>
      <c r="AK523" s="2">
        <f t="shared" si="259"/>
        <v>0</v>
      </c>
      <c r="AL523" s="2">
        <f t="shared" si="260"/>
        <v>0</v>
      </c>
    </row>
    <row r="524" spans="1:38" x14ac:dyDescent="0.25">
      <c r="A524" s="2" t="s">
        <v>108</v>
      </c>
      <c r="B524" s="2">
        <v>2009</v>
      </c>
      <c r="C524" s="2" t="s">
        <v>111</v>
      </c>
      <c r="D524" s="2" t="s">
        <v>282</v>
      </c>
      <c r="E524" s="2" t="s">
        <v>63</v>
      </c>
      <c r="F524" s="2" t="s">
        <v>10</v>
      </c>
      <c r="G524" s="2" t="s">
        <v>207</v>
      </c>
      <c r="H524" s="2" t="s">
        <v>106</v>
      </c>
      <c r="I524" s="2" t="s">
        <v>40</v>
      </c>
      <c r="J524" s="2" t="s">
        <v>12</v>
      </c>
      <c r="L524" s="2" t="s">
        <v>37</v>
      </c>
      <c r="M524" s="2" t="s">
        <v>287</v>
      </c>
      <c r="N524" s="2">
        <v>10</v>
      </c>
      <c r="O524" s="2" t="s">
        <v>83</v>
      </c>
      <c r="Q524" s="2" t="s">
        <v>50</v>
      </c>
      <c r="R524" s="2" t="s">
        <v>82</v>
      </c>
      <c r="S524" s="2" t="s">
        <v>21</v>
      </c>
      <c r="T524" s="2">
        <v>37</v>
      </c>
      <c r="U524" s="2" t="s">
        <v>86</v>
      </c>
      <c r="V524" s="2">
        <v>0</v>
      </c>
      <c r="W524" s="2" t="s">
        <v>105</v>
      </c>
      <c r="Z524" s="2">
        <v>2</v>
      </c>
      <c r="AC524" s="2">
        <v>40</v>
      </c>
      <c r="AD524" s="2">
        <v>3</v>
      </c>
      <c r="AE524" s="2">
        <v>82</v>
      </c>
      <c r="AF524" s="2">
        <v>0.19512195121951201</v>
      </c>
      <c r="AG524" s="2">
        <f>AF524-$AF$524</f>
        <v>0</v>
      </c>
      <c r="AH524" s="2">
        <v>65.631074951240393</v>
      </c>
      <c r="AI524" s="2">
        <v>65.631074951240393</v>
      </c>
      <c r="AJ524" s="2">
        <f>AI524/$AI$524</f>
        <v>1</v>
      </c>
      <c r="AK524" s="2">
        <f>AI524-$AI$528</f>
        <v>54.368933937373995</v>
      </c>
      <c r="AL524" s="2">
        <f>AK524/$AK$524</f>
        <v>1</v>
      </c>
    </row>
    <row r="525" spans="1:38" x14ac:dyDescent="0.25">
      <c r="A525" s="2" t="s">
        <v>108</v>
      </c>
      <c r="B525" s="2">
        <v>2009</v>
      </c>
      <c r="C525" s="2" t="s">
        <v>111</v>
      </c>
      <c r="D525" s="2" t="s">
        <v>282</v>
      </c>
      <c r="E525" s="2" t="s">
        <v>63</v>
      </c>
      <c r="F525" s="2" t="s">
        <v>10</v>
      </c>
      <c r="G525" s="2" t="s">
        <v>207</v>
      </c>
      <c r="H525" s="2" t="s">
        <v>106</v>
      </c>
      <c r="I525" s="2" t="s">
        <v>40</v>
      </c>
      <c r="J525" s="2" t="s">
        <v>12</v>
      </c>
      <c r="L525" s="2" t="s">
        <v>37</v>
      </c>
      <c r="M525" s="2" t="s">
        <v>287</v>
      </c>
      <c r="N525" s="2">
        <v>10</v>
      </c>
      <c r="O525" s="2" t="s">
        <v>83</v>
      </c>
      <c r="Q525" s="2" t="s">
        <v>50</v>
      </c>
      <c r="R525" s="2" t="s">
        <v>82</v>
      </c>
      <c r="S525" s="2" t="s">
        <v>21</v>
      </c>
      <c r="T525" s="2">
        <v>37</v>
      </c>
      <c r="U525" s="2" t="s">
        <v>86</v>
      </c>
      <c r="V525" s="2">
        <v>0</v>
      </c>
      <c r="W525" s="2" t="s">
        <v>105</v>
      </c>
      <c r="Z525" s="2">
        <v>2</v>
      </c>
      <c r="AC525" s="2">
        <v>40</v>
      </c>
      <c r="AD525" s="2">
        <v>3</v>
      </c>
      <c r="AE525" s="2">
        <v>82</v>
      </c>
      <c r="AF525" s="2">
        <v>1.9837393411775901</v>
      </c>
      <c r="AG525" s="2">
        <f t="shared" ref="AG525:AG528" si="261">AF525-$AF$524</f>
        <v>1.7886173899580782</v>
      </c>
      <c r="AH525" s="2">
        <v>26.407770959963599</v>
      </c>
      <c r="AI525" s="2">
        <v>26.407770959963599</v>
      </c>
      <c r="AJ525" s="2">
        <f t="shared" ref="AJ525:AJ528" si="262">AI525/$AI$524</f>
        <v>0.40236688153565747</v>
      </c>
      <c r="AK525" s="2">
        <f t="shared" ref="AK525:AK528" si="263">AI525-$AI$528</f>
        <v>15.1456299460972</v>
      </c>
      <c r="AL525" s="2">
        <f t="shared" ref="AL525:AL528" si="264">AK525/$AK$524</f>
        <v>0.27857139820955501</v>
      </c>
    </row>
    <row r="526" spans="1:38" x14ac:dyDescent="0.25">
      <c r="A526" s="2" t="s">
        <v>108</v>
      </c>
      <c r="B526" s="2">
        <v>2009</v>
      </c>
      <c r="C526" s="2" t="s">
        <v>111</v>
      </c>
      <c r="D526" s="2" t="s">
        <v>282</v>
      </c>
      <c r="E526" s="2" t="s">
        <v>63</v>
      </c>
      <c r="F526" s="2" t="s">
        <v>10</v>
      </c>
      <c r="G526" s="2" t="s">
        <v>207</v>
      </c>
      <c r="H526" s="2" t="s">
        <v>106</v>
      </c>
      <c r="I526" s="2" t="s">
        <v>40</v>
      </c>
      <c r="J526" s="2" t="s">
        <v>12</v>
      </c>
      <c r="L526" s="2" t="s">
        <v>37</v>
      </c>
      <c r="M526" s="2" t="s">
        <v>287</v>
      </c>
      <c r="N526" s="2">
        <v>10</v>
      </c>
      <c r="O526" s="2" t="s">
        <v>83</v>
      </c>
      <c r="Q526" s="2" t="s">
        <v>50</v>
      </c>
      <c r="R526" s="2" t="s">
        <v>82</v>
      </c>
      <c r="S526" s="2" t="s">
        <v>21</v>
      </c>
      <c r="T526" s="2">
        <v>37</v>
      </c>
      <c r="U526" s="2" t="s">
        <v>86</v>
      </c>
      <c r="V526" s="2">
        <v>0</v>
      </c>
      <c r="W526" s="2" t="s">
        <v>105</v>
      </c>
      <c r="Z526" s="2">
        <v>2</v>
      </c>
      <c r="AC526" s="2">
        <v>40</v>
      </c>
      <c r="AD526" s="2">
        <v>3</v>
      </c>
      <c r="AE526" s="2">
        <v>82</v>
      </c>
      <c r="AF526" s="2">
        <v>4</v>
      </c>
      <c r="AG526" s="2">
        <f t="shared" si="261"/>
        <v>3.8048780487804881</v>
      </c>
      <c r="AH526" s="2">
        <v>20.194185112948698</v>
      </c>
      <c r="AI526" s="2">
        <v>20.194185112948698</v>
      </c>
      <c r="AJ526" s="2">
        <f t="shared" si="262"/>
        <v>0.30769243270739755</v>
      </c>
      <c r="AK526" s="2">
        <f t="shared" si="263"/>
        <v>8.9320440990822991</v>
      </c>
      <c r="AL526" s="2">
        <f t="shared" si="264"/>
        <v>0.16428580537133325</v>
      </c>
    </row>
    <row r="527" spans="1:38" x14ac:dyDescent="0.25">
      <c r="A527" s="2" t="s">
        <v>108</v>
      </c>
      <c r="B527" s="2">
        <v>2009</v>
      </c>
      <c r="C527" s="2" t="s">
        <v>111</v>
      </c>
      <c r="D527" s="2" t="s">
        <v>282</v>
      </c>
      <c r="E527" s="2" t="s">
        <v>63</v>
      </c>
      <c r="F527" s="2" t="s">
        <v>10</v>
      </c>
      <c r="G527" s="2" t="s">
        <v>207</v>
      </c>
      <c r="H527" s="2" t="s">
        <v>106</v>
      </c>
      <c r="I527" s="2" t="s">
        <v>40</v>
      </c>
      <c r="J527" s="2" t="s">
        <v>12</v>
      </c>
      <c r="L527" s="2" t="s">
        <v>37</v>
      </c>
      <c r="M527" s="2" t="s">
        <v>287</v>
      </c>
      <c r="N527" s="2">
        <v>10</v>
      </c>
      <c r="O527" s="2" t="s">
        <v>83</v>
      </c>
      <c r="Q527" s="2" t="s">
        <v>50</v>
      </c>
      <c r="R527" s="2" t="s">
        <v>82</v>
      </c>
      <c r="S527" s="2" t="s">
        <v>21</v>
      </c>
      <c r="T527" s="2">
        <v>37</v>
      </c>
      <c r="U527" s="2" t="s">
        <v>86</v>
      </c>
      <c r="V527" s="2">
        <v>0</v>
      </c>
      <c r="W527" s="2" t="s">
        <v>105</v>
      </c>
      <c r="Z527" s="2">
        <v>2</v>
      </c>
      <c r="AC527" s="2">
        <v>40</v>
      </c>
      <c r="AD527" s="2">
        <v>3</v>
      </c>
      <c r="AE527" s="2">
        <v>82</v>
      </c>
      <c r="AF527" s="2">
        <v>6.0162591701600601</v>
      </c>
      <c r="AG527" s="2">
        <f t="shared" si="261"/>
        <v>5.8211372189405477</v>
      </c>
      <c r="AH527" s="2">
        <v>15.1456388347115</v>
      </c>
      <c r="AI527" s="2">
        <v>15.1456388347115</v>
      </c>
      <c r="AJ527" s="2">
        <f t="shared" si="262"/>
        <v>0.2307693245305478</v>
      </c>
      <c r="AK527" s="2">
        <f t="shared" si="263"/>
        <v>3.8834978208451005</v>
      </c>
      <c r="AL527" s="2">
        <f t="shared" si="264"/>
        <v>7.1428618139145222E-2</v>
      </c>
    </row>
    <row r="528" spans="1:38" x14ac:dyDescent="0.25">
      <c r="A528" s="2" t="s">
        <v>108</v>
      </c>
      <c r="B528" s="2">
        <v>2009</v>
      </c>
      <c r="C528" s="2" t="s">
        <v>111</v>
      </c>
      <c r="D528" s="2" t="s">
        <v>282</v>
      </c>
      <c r="E528" s="2" t="s">
        <v>63</v>
      </c>
      <c r="F528" s="2" t="s">
        <v>10</v>
      </c>
      <c r="G528" s="2" t="s">
        <v>207</v>
      </c>
      <c r="H528" s="2" t="s">
        <v>106</v>
      </c>
      <c r="I528" s="2" t="s">
        <v>40</v>
      </c>
      <c r="J528" s="2" t="s">
        <v>12</v>
      </c>
      <c r="L528" s="2" t="s">
        <v>37</v>
      </c>
      <c r="M528" s="2" t="s">
        <v>287</v>
      </c>
      <c r="N528" s="2">
        <v>10</v>
      </c>
      <c r="O528" s="2" t="s">
        <v>83</v>
      </c>
      <c r="Q528" s="2" t="s">
        <v>50</v>
      </c>
      <c r="R528" s="2" t="s">
        <v>82</v>
      </c>
      <c r="S528" s="2" t="s">
        <v>21</v>
      </c>
      <c r="T528" s="2">
        <v>37</v>
      </c>
      <c r="U528" s="2" t="s">
        <v>86</v>
      </c>
      <c r="V528" s="2">
        <v>0</v>
      </c>
      <c r="W528" s="2" t="s">
        <v>105</v>
      </c>
      <c r="Z528" s="2">
        <v>2</v>
      </c>
      <c r="AC528" s="2">
        <v>40</v>
      </c>
      <c r="AD528" s="2">
        <v>3</v>
      </c>
      <c r="AE528" s="2">
        <v>82</v>
      </c>
      <c r="AF528" s="2">
        <v>8</v>
      </c>
      <c r="AG528" s="2">
        <f t="shared" si="261"/>
        <v>7.8048780487804876</v>
      </c>
      <c r="AH528" s="2">
        <v>11.262141013866399</v>
      </c>
      <c r="AI528" s="2">
        <v>11.262141013866399</v>
      </c>
      <c r="AJ528" s="2">
        <f t="shared" si="262"/>
        <v>0.17159769243812378</v>
      </c>
      <c r="AK528" s="2">
        <f t="shared" si="263"/>
        <v>0</v>
      </c>
      <c r="AL528" s="2">
        <f t="shared" si="264"/>
        <v>0</v>
      </c>
    </row>
    <row r="529" spans="1:38" x14ac:dyDescent="0.25">
      <c r="A529" s="2" t="s">
        <v>108</v>
      </c>
      <c r="B529" s="2">
        <v>2009</v>
      </c>
      <c r="C529" s="2" t="s">
        <v>111</v>
      </c>
      <c r="D529" s="2" t="s">
        <v>282</v>
      </c>
      <c r="E529" s="2" t="s">
        <v>63</v>
      </c>
      <c r="F529" s="2" t="s">
        <v>10</v>
      </c>
      <c r="G529" s="2" t="s">
        <v>207</v>
      </c>
      <c r="H529" s="2" t="s">
        <v>106</v>
      </c>
      <c r="I529" s="2" t="s">
        <v>40</v>
      </c>
      <c r="J529" s="2" t="s">
        <v>12</v>
      </c>
      <c r="L529" s="2" t="s">
        <v>37</v>
      </c>
      <c r="M529" s="2" t="s">
        <v>287</v>
      </c>
      <c r="N529" s="2">
        <v>10</v>
      </c>
      <c r="O529" s="2" t="s">
        <v>83</v>
      </c>
      <c r="Q529" s="2" t="s">
        <v>50</v>
      </c>
      <c r="R529" s="2" t="s">
        <v>82</v>
      </c>
      <c r="S529" s="2" t="s">
        <v>21</v>
      </c>
      <c r="T529" s="2">
        <v>37</v>
      </c>
      <c r="U529" s="2" t="s">
        <v>86</v>
      </c>
      <c r="V529" s="2">
        <v>0</v>
      </c>
      <c r="W529" s="2" t="s">
        <v>105</v>
      </c>
      <c r="Z529" s="2">
        <v>2</v>
      </c>
      <c r="AC529" s="2">
        <v>40</v>
      </c>
      <c r="AD529" s="2">
        <v>3</v>
      </c>
      <c r="AE529" s="2">
        <v>83</v>
      </c>
      <c r="AF529" s="2">
        <v>0.227641780201981</v>
      </c>
      <c r="AG529" s="2">
        <f>AF529-$AF$529</f>
        <v>0</v>
      </c>
      <c r="AH529" s="2">
        <v>65.631074951240393</v>
      </c>
      <c r="AI529" s="2">
        <v>65.631074951240393</v>
      </c>
      <c r="AJ529" s="2">
        <f>AI529/$AI$529</f>
        <v>1</v>
      </c>
      <c r="AK529" s="2">
        <f>AI529-$AI$533</f>
        <v>54.368933937373995</v>
      </c>
      <c r="AL529" s="2">
        <f>AK529/$AK$529</f>
        <v>1</v>
      </c>
    </row>
    <row r="530" spans="1:38" x14ac:dyDescent="0.25">
      <c r="A530" s="2" t="s">
        <v>108</v>
      </c>
      <c r="B530" s="2">
        <v>2009</v>
      </c>
      <c r="C530" s="2" t="s">
        <v>111</v>
      </c>
      <c r="D530" s="2" t="s">
        <v>282</v>
      </c>
      <c r="E530" s="2" t="s">
        <v>63</v>
      </c>
      <c r="F530" s="2" t="s">
        <v>10</v>
      </c>
      <c r="G530" s="2" t="s">
        <v>207</v>
      </c>
      <c r="H530" s="2" t="s">
        <v>106</v>
      </c>
      <c r="I530" s="2" t="s">
        <v>40</v>
      </c>
      <c r="J530" s="2" t="s">
        <v>12</v>
      </c>
      <c r="L530" s="2" t="s">
        <v>37</v>
      </c>
      <c r="M530" s="2" t="s">
        <v>287</v>
      </c>
      <c r="N530" s="2">
        <v>10</v>
      </c>
      <c r="O530" s="2" t="s">
        <v>83</v>
      </c>
      <c r="Q530" s="2" t="s">
        <v>50</v>
      </c>
      <c r="R530" s="2" t="s">
        <v>82</v>
      </c>
      <c r="S530" s="2" t="s">
        <v>21</v>
      </c>
      <c r="T530" s="2">
        <v>37</v>
      </c>
      <c r="U530" s="2" t="s">
        <v>86</v>
      </c>
      <c r="V530" s="2">
        <v>0</v>
      </c>
      <c r="W530" s="2" t="s">
        <v>105</v>
      </c>
      <c r="Z530" s="2">
        <v>2</v>
      </c>
      <c r="AC530" s="2">
        <v>40</v>
      </c>
      <c r="AD530" s="2">
        <v>3</v>
      </c>
      <c r="AE530" s="2">
        <v>83</v>
      </c>
      <c r="AF530" s="2">
        <v>1.9837393411775901</v>
      </c>
      <c r="AG530" s="2">
        <f t="shared" ref="AG530:AG533" si="265">AF530-$AF$529</f>
        <v>1.7560975609756091</v>
      </c>
      <c r="AH530" s="2">
        <v>27.572819417355699</v>
      </c>
      <c r="AI530" s="2">
        <v>27.572819417355699</v>
      </c>
      <c r="AJ530" s="2">
        <f t="shared" ref="AJ530:AJ533" si="266">AI530/$AI$529</f>
        <v>0.42011835762008326</v>
      </c>
      <c r="AK530" s="2">
        <f t="shared" ref="AK530:AK533" si="267">AI530-$AI$533</f>
        <v>16.310678403489298</v>
      </c>
      <c r="AL530" s="2">
        <f t="shared" ref="AL530:AL533" si="268">AK530/$AK$529</f>
        <v>0.29999996730259781</v>
      </c>
    </row>
    <row r="531" spans="1:38" x14ac:dyDescent="0.25">
      <c r="A531" s="2" t="s">
        <v>108</v>
      </c>
      <c r="B531" s="2">
        <v>2009</v>
      </c>
      <c r="C531" s="2" t="s">
        <v>111</v>
      </c>
      <c r="D531" s="2" t="s">
        <v>282</v>
      </c>
      <c r="E531" s="2" t="s">
        <v>63</v>
      </c>
      <c r="F531" s="2" t="s">
        <v>10</v>
      </c>
      <c r="G531" s="2" t="s">
        <v>207</v>
      </c>
      <c r="H531" s="2" t="s">
        <v>106</v>
      </c>
      <c r="I531" s="2" t="s">
        <v>40</v>
      </c>
      <c r="J531" s="2" t="s">
        <v>12</v>
      </c>
      <c r="L531" s="2" t="s">
        <v>37</v>
      </c>
      <c r="M531" s="2" t="s">
        <v>287</v>
      </c>
      <c r="N531" s="2">
        <v>10</v>
      </c>
      <c r="O531" s="2" t="s">
        <v>83</v>
      </c>
      <c r="Q531" s="2" t="s">
        <v>50</v>
      </c>
      <c r="R531" s="2" t="s">
        <v>82</v>
      </c>
      <c r="S531" s="2" t="s">
        <v>21</v>
      </c>
      <c r="T531" s="2">
        <v>37</v>
      </c>
      <c r="U531" s="2" t="s">
        <v>86</v>
      </c>
      <c r="V531" s="2">
        <v>0</v>
      </c>
      <c r="W531" s="2" t="s">
        <v>105</v>
      </c>
      <c r="Z531" s="2">
        <v>2</v>
      </c>
      <c r="AC531" s="2">
        <v>40</v>
      </c>
      <c r="AD531" s="2">
        <v>3</v>
      </c>
      <c r="AE531" s="2">
        <v>83</v>
      </c>
      <c r="AF531" s="2">
        <v>4.0325198289824602</v>
      </c>
      <c r="AG531" s="2">
        <f t="shared" si="265"/>
        <v>3.8048780487804792</v>
      </c>
      <c r="AH531" s="2">
        <v>21.7475771303953</v>
      </c>
      <c r="AI531" s="2">
        <v>21.7475771303953</v>
      </c>
      <c r="AJ531" s="2">
        <f t="shared" si="266"/>
        <v>0.33136097719795587</v>
      </c>
      <c r="AK531" s="2">
        <f t="shared" si="267"/>
        <v>10.4854361165289</v>
      </c>
      <c r="AL531" s="2">
        <f t="shared" si="268"/>
        <v>0.19285712183738551</v>
      </c>
    </row>
    <row r="532" spans="1:38" x14ac:dyDescent="0.25">
      <c r="A532" s="2" t="s">
        <v>108</v>
      </c>
      <c r="B532" s="2">
        <v>2009</v>
      </c>
      <c r="C532" s="2" t="s">
        <v>111</v>
      </c>
      <c r="D532" s="2" t="s">
        <v>282</v>
      </c>
      <c r="E532" s="2" t="s">
        <v>63</v>
      </c>
      <c r="F532" s="2" t="s">
        <v>10</v>
      </c>
      <c r="G532" s="2" t="s">
        <v>207</v>
      </c>
      <c r="H532" s="2" t="s">
        <v>106</v>
      </c>
      <c r="I532" s="2" t="s">
        <v>40</v>
      </c>
      <c r="J532" s="2" t="s">
        <v>12</v>
      </c>
      <c r="L532" s="2" t="s">
        <v>37</v>
      </c>
      <c r="M532" s="2" t="s">
        <v>287</v>
      </c>
      <c r="N532" s="2">
        <v>10</v>
      </c>
      <c r="O532" s="2" t="s">
        <v>83</v>
      </c>
      <c r="Q532" s="2" t="s">
        <v>50</v>
      </c>
      <c r="R532" s="2" t="s">
        <v>82</v>
      </c>
      <c r="S532" s="2" t="s">
        <v>21</v>
      </c>
      <c r="T532" s="2">
        <v>37</v>
      </c>
      <c r="U532" s="2" t="s">
        <v>86</v>
      </c>
      <c r="V532" s="2">
        <v>0</v>
      </c>
      <c r="W532" s="2" t="s">
        <v>105</v>
      </c>
      <c r="Z532" s="2">
        <v>2</v>
      </c>
      <c r="AC532" s="2">
        <v>40</v>
      </c>
      <c r="AD532" s="2">
        <v>3</v>
      </c>
      <c r="AE532" s="2">
        <v>83</v>
      </c>
      <c r="AF532" s="2">
        <v>6.0162591701600601</v>
      </c>
      <c r="AG532" s="2">
        <f t="shared" si="265"/>
        <v>5.7886173899580786</v>
      </c>
      <c r="AH532" s="2">
        <v>17.0873833008269</v>
      </c>
      <c r="AI532" s="2">
        <v>17.0873833008269</v>
      </c>
      <c r="AJ532" s="2">
        <f t="shared" si="266"/>
        <v>0.26035507286025272</v>
      </c>
      <c r="AK532" s="2">
        <f t="shared" si="267"/>
        <v>5.8252422869605009</v>
      </c>
      <c r="AL532" s="2">
        <f t="shared" si="268"/>
        <v>0.10714284546521419</v>
      </c>
    </row>
    <row r="533" spans="1:38" x14ac:dyDescent="0.25">
      <c r="A533" s="2" t="s">
        <v>108</v>
      </c>
      <c r="B533" s="2">
        <v>2009</v>
      </c>
      <c r="C533" s="2" t="s">
        <v>111</v>
      </c>
      <c r="D533" s="2" t="s">
        <v>282</v>
      </c>
      <c r="E533" s="2" t="s">
        <v>63</v>
      </c>
      <c r="F533" s="2" t="s">
        <v>10</v>
      </c>
      <c r="G533" s="2" t="s">
        <v>207</v>
      </c>
      <c r="H533" s="2" t="s">
        <v>106</v>
      </c>
      <c r="I533" s="2" t="s">
        <v>40</v>
      </c>
      <c r="J533" s="2" t="s">
        <v>12</v>
      </c>
      <c r="L533" s="2" t="s">
        <v>37</v>
      </c>
      <c r="M533" s="2" t="s">
        <v>287</v>
      </c>
      <c r="N533" s="2">
        <v>10</v>
      </c>
      <c r="O533" s="2" t="s">
        <v>83</v>
      </c>
      <c r="Q533" s="2" t="s">
        <v>50</v>
      </c>
      <c r="R533" s="2" t="s">
        <v>82</v>
      </c>
      <c r="S533" s="2" t="s">
        <v>21</v>
      </c>
      <c r="T533" s="2">
        <v>37</v>
      </c>
      <c r="U533" s="2" t="s">
        <v>86</v>
      </c>
      <c r="V533" s="2">
        <v>0</v>
      </c>
      <c r="W533" s="2" t="s">
        <v>105</v>
      </c>
      <c r="Z533" s="2">
        <v>2</v>
      </c>
      <c r="AC533" s="2">
        <v>40</v>
      </c>
      <c r="AD533" s="2">
        <v>3</v>
      </c>
      <c r="AE533" s="2">
        <v>83</v>
      </c>
      <c r="AF533" s="2">
        <v>8</v>
      </c>
      <c r="AG533" s="2">
        <f t="shared" si="265"/>
        <v>7.7723582197980186</v>
      </c>
      <c r="AH533" s="2">
        <v>11.262141013866399</v>
      </c>
      <c r="AI533" s="2">
        <v>11.262141013866399</v>
      </c>
      <c r="AJ533" s="2">
        <f t="shared" si="266"/>
        <v>0.17159769243812378</v>
      </c>
      <c r="AK533" s="2">
        <f t="shared" si="267"/>
        <v>0</v>
      </c>
      <c r="AL533" s="2">
        <f t="shared" si="268"/>
        <v>0</v>
      </c>
    </row>
    <row r="534" spans="1:38" x14ac:dyDescent="0.25">
      <c r="A534" s="2" t="s">
        <v>108</v>
      </c>
      <c r="B534" s="2">
        <v>2009</v>
      </c>
      <c r="C534" s="2" t="s">
        <v>112</v>
      </c>
      <c r="D534" s="2" t="s">
        <v>282</v>
      </c>
      <c r="E534" s="2" t="s">
        <v>63</v>
      </c>
      <c r="F534" s="2" t="s">
        <v>10</v>
      </c>
      <c r="G534" s="2" t="s">
        <v>207</v>
      </c>
      <c r="H534" s="2" t="s">
        <v>106</v>
      </c>
      <c r="I534" s="2" t="s">
        <v>40</v>
      </c>
      <c r="J534" s="2" t="s">
        <v>315</v>
      </c>
      <c r="K534" s="2" t="s">
        <v>137</v>
      </c>
      <c r="L534" s="2" t="s">
        <v>37</v>
      </c>
      <c r="M534" s="2" t="s">
        <v>287</v>
      </c>
      <c r="N534" s="2">
        <v>10</v>
      </c>
      <c r="O534" s="2" t="s">
        <v>83</v>
      </c>
      <c r="Q534" s="2" t="s">
        <v>50</v>
      </c>
      <c r="R534" s="2" t="s">
        <v>82</v>
      </c>
      <c r="S534" s="2" t="s">
        <v>21</v>
      </c>
      <c r="T534" s="2">
        <v>37</v>
      </c>
      <c r="U534" s="2" t="s">
        <v>86</v>
      </c>
      <c r="V534" s="2">
        <v>0</v>
      </c>
      <c r="W534" s="2" t="s">
        <v>105</v>
      </c>
      <c r="Z534" s="2">
        <v>2</v>
      </c>
      <c r="AC534" s="2">
        <v>40</v>
      </c>
      <c r="AD534" s="2">
        <v>3</v>
      </c>
      <c r="AE534" s="2">
        <v>84</v>
      </c>
      <c r="AF534" s="2">
        <v>0.16260063357469501</v>
      </c>
      <c r="AG534" s="2">
        <f>AF534-$AF$534</f>
        <v>0</v>
      </c>
      <c r="AH534" s="2">
        <v>66.504861294284396</v>
      </c>
      <c r="AI534" s="2">
        <v>66.504861294284396</v>
      </c>
      <c r="AJ534" s="2">
        <f>AI534/$AI$534</f>
        <v>1</v>
      </c>
      <c r="AK534" s="2">
        <f>AI534-$AI$538</f>
        <v>43.106792923507399</v>
      </c>
      <c r="AL534" s="2">
        <f>AK534/$AK$534</f>
        <v>1</v>
      </c>
    </row>
    <row r="535" spans="1:38" x14ac:dyDescent="0.25">
      <c r="A535" s="2" t="s">
        <v>108</v>
      </c>
      <c r="B535" s="2">
        <v>2009</v>
      </c>
      <c r="C535" s="2" t="s">
        <v>112</v>
      </c>
      <c r="D535" s="2" t="s">
        <v>282</v>
      </c>
      <c r="E535" s="2" t="s">
        <v>63</v>
      </c>
      <c r="F535" s="2" t="s">
        <v>10</v>
      </c>
      <c r="G535" s="2" t="s">
        <v>207</v>
      </c>
      <c r="H535" s="2" t="s">
        <v>106</v>
      </c>
      <c r="I535" s="2" t="s">
        <v>40</v>
      </c>
      <c r="J535" s="2" t="s">
        <v>315</v>
      </c>
      <c r="K535" s="2" t="s">
        <v>137</v>
      </c>
      <c r="L535" s="2" t="s">
        <v>37</v>
      </c>
      <c r="M535" s="2" t="s">
        <v>287</v>
      </c>
      <c r="N535" s="2">
        <v>10</v>
      </c>
      <c r="O535" s="2" t="s">
        <v>83</v>
      </c>
      <c r="Q535" s="2" t="s">
        <v>50</v>
      </c>
      <c r="R535" s="2" t="s">
        <v>82</v>
      </c>
      <c r="S535" s="2" t="s">
        <v>21</v>
      </c>
      <c r="T535" s="2">
        <v>37</v>
      </c>
      <c r="U535" s="2" t="s">
        <v>86</v>
      </c>
      <c r="V535" s="2">
        <v>0</v>
      </c>
      <c r="W535" s="2" t="s">
        <v>105</v>
      </c>
      <c r="Z535" s="2">
        <v>2</v>
      </c>
      <c r="AC535" s="2">
        <v>40</v>
      </c>
      <c r="AD535" s="2">
        <v>3</v>
      </c>
      <c r="AE535" s="2">
        <v>84</v>
      </c>
      <c r="AF535" s="2">
        <v>1.9512195121951199</v>
      </c>
      <c r="AG535" s="2">
        <f t="shared" ref="AG535:AG538" si="269">AF535-$AF$534</f>
        <v>1.7886188786204249</v>
      </c>
      <c r="AH535" s="2">
        <v>31.165055123852799</v>
      </c>
      <c r="AI535" s="2">
        <v>31.165055123852799</v>
      </c>
      <c r="AJ535" s="2">
        <f t="shared" ref="AJ535:AJ538" si="270">AI535/$AI$534</f>
        <v>0.4686131888306217</v>
      </c>
      <c r="AK535" s="2">
        <f t="shared" ref="AK535:AK538" si="271">AI535-$AI$538</f>
        <v>7.7669867530757983</v>
      </c>
      <c r="AL535" s="2">
        <f t="shared" ref="AL535:AL538" si="272">AK535/$AK$534</f>
        <v>0.18018011144689525</v>
      </c>
    </row>
    <row r="536" spans="1:38" x14ac:dyDescent="0.25">
      <c r="A536" s="2" t="s">
        <v>108</v>
      </c>
      <c r="B536" s="2">
        <v>2009</v>
      </c>
      <c r="C536" s="2" t="s">
        <v>112</v>
      </c>
      <c r="D536" s="2" t="s">
        <v>282</v>
      </c>
      <c r="E536" s="2" t="s">
        <v>63</v>
      </c>
      <c r="F536" s="2" t="s">
        <v>10</v>
      </c>
      <c r="G536" s="2" t="s">
        <v>207</v>
      </c>
      <c r="H536" s="2" t="s">
        <v>106</v>
      </c>
      <c r="I536" s="2" t="s">
        <v>40</v>
      </c>
      <c r="J536" s="2" t="s">
        <v>315</v>
      </c>
      <c r="K536" s="2" t="s">
        <v>137</v>
      </c>
      <c r="L536" s="2" t="s">
        <v>37</v>
      </c>
      <c r="M536" s="2" t="s">
        <v>287</v>
      </c>
      <c r="N536" s="2">
        <v>10</v>
      </c>
      <c r="O536" s="2" t="s">
        <v>83</v>
      </c>
      <c r="Q536" s="2" t="s">
        <v>50</v>
      </c>
      <c r="R536" s="2" t="s">
        <v>82</v>
      </c>
      <c r="S536" s="2" t="s">
        <v>21</v>
      </c>
      <c r="T536" s="2">
        <v>37</v>
      </c>
      <c r="U536" s="2" t="s">
        <v>86</v>
      </c>
      <c r="V536" s="2">
        <v>0</v>
      </c>
      <c r="W536" s="2" t="s">
        <v>105</v>
      </c>
      <c r="Z536" s="2">
        <v>2</v>
      </c>
      <c r="AC536" s="2">
        <v>40</v>
      </c>
      <c r="AD536" s="2">
        <v>3</v>
      </c>
      <c r="AE536" s="2">
        <v>84</v>
      </c>
      <c r="AF536" s="2">
        <v>4.0325198289824602</v>
      </c>
      <c r="AG536" s="2">
        <f t="shared" si="269"/>
        <v>3.869919195407765</v>
      </c>
      <c r="AH536" s="2">
        <v>26.893213742953201</v>
      </c>
      <c r="AI536" s="2">
        <v>26.893213742953201</v>
      </c>
      <c r="AJ536" s="2">
        <f t="shared" si="270"/>
        <v>0.40437966818621834</v>
      </c>
      <c r="AK536" s="2">
        <f t="shared" si="271"/>
        <v>3.4951453721762</v>
      </c>
      <c r="AL536" s="2">
        <f t="shared" si="272"/>
        <v>8.1081081081079323E-2</v>
      </c>
    </row>
    <row r="537" spans="1:38" x14ac:dyDescent="0.25">
      <c r="A537" s="2" t="s">
        <v>108</v>
      </c>
      <c r="B537" s="2">
        <v>2009</v>
      </c>
      <c r="C537" s="2" t="s">
        <v>112</v>
      </c>
      <c r="D537" s="2" t="s">
        <v>282</v>
      </c>
      <c r="E537" s="2" t="s">
        <v>63</v>
      </c>
      <c r="F537" s="2" t="s">
        <v>10</v>
      </c>
      <c r="G537" s="2" t="s">
        <v>207</v>
      </c>
      <c r="H537" s="2" t="s">
        <v>106</v>
      </c>
      <c r="I537" s="2" t="s">
        <v>40</v>
      </c>
      <c r="J537" s="2" t="s">
        <v>315</v>
      </c>
      <c r="K537" s="2" t="s">
        <v>137</v>
      </c>
      <c r="L537" s="2" t="s">
        <v>37</v>
      </c>
      <c r="M537" s="2" t="s">
        <v>287</v>
      </c>
      <c r="N537" s="2">
        <v>10</v>
      </c>
      <c r="O537" s="2" t="s">
        <v>83</v>
      </c>
      <c r="Q537" s="2" t="s">
        <v>50</v>
      </c>
      <c r="R537" s="2" t="s">
        <v>82</v>
      </c>
      <c r="S537" s="2" t="s">
        <v>21</v>
      </c>
      <c r="T537" s="2">
        <v>37</v>
      </c>
      <c r="U537" s="2" t="s">
        <v>86</v>
      </c>
      <c r="V537" s="2">
        <v>0</v>
      </c>
      <c r="W537" s="2" t="s">
        <v>105</v>
      </c>
      <c r="Z537" s="2">
        <v>2</v>
      </c>
      <c r="AC537" s="2">
        <v>40</v>
      </c>
      <c r="AD537" s="2">
        <v>3</v>
      </c>
      <c r="AE537" s="2">
        <v>84</v>
      </c>
      <c r="AF537" s="2">
        <v>6.0162591701600601</v>
      </c>
      <c r="AG537" s="2">
        <f t="shared" si="269"/>
        <v>5.8536585365853648</v>
      </c>
      <c r="AH537" s="2">
        <v>26.116508845615598</v>
      </c>
      <c r="AI537" s="2">
        <v>26.116508845615598</v>
      </c>
      <c r="AJ537" s="2">
        <f t="shared" si="270"/>
        <v>0.3927007490482522</v>
      </c>
      <c r="AK537" s="2">
        <f t="shared" si="271"/>
        <v>2.718440474838598</v>
      </c>
      <c r="AL537" s="2">
        <f t="shared" si="272"/>
        <v>6.3062925596493458E-2</v>
      </c>
    </row>
    <row r="538" spans="1:38" x14ac:dyDescent="0.25">
      <c r="A538" s="2" t="s">
        <v>108</v>
      </c>
      <c r="B538" s="2">
        <v>2009</v>
      </c>
      <c r="C538" s="2" t="s">
        <v>112</v>
      </c>
      <c r="D538" s="2" t="s">
        <v>282</v>
      </c>
      <c r="E538" s="2" t="s">
        <v>63</v>
      </c>
      <c r="F538" s="2" t="s">
        <v>10</v>
      </c>
      <c r="G538" s="2" t="s">
        <v>207</v>
      </c>
      <c r="H538" s="2" t="s">
        <v>106</v>
      </c>
      <c r="I538" s="2" t="s">
        <v>40</v>
      </c>
      <c r="J538" s="2" t="s">
        <v>315</v>
      </c>
      <c r="K538" s="2" t="s">
        <v>137</v>
      </c>
      <c r="L538" s="2" t="s">
        <v>37</v>
      </c>
      <c r="M538" s="2" t="s">
        <v>287</v>
      </c>
      <c r="N538" s="2">
        <v>10</v>
      </c>
      <c r="O538" s="2" t="s">
        <v>83</v>
      </c>
      <c r="Q538" s="2" t="s">
        <v>50</v>
      </c>
      <c r="R538" s="2" t="s">
        <v>82</v>
      </c>
      <c r="S538" s="2" t="s">
        <v>21</v>
      </c>
      <c r="T538" s="2">
        <v>37</v>
      </c>
      <c r="U538" s="2" t="s">
        <v>86</v>
      </c>
      <c r="V538" s="2">
        <v>0</v>
      </c>
      <c r="W538" s="2" t="s">
        <v>105</v>
      </c>
      <c r="Z538" s="2">
        <v>2</v>
      </c>
      <c r="AC538" s="2">
        <v>40</v>
      </c>
      <c r="AD538" s="2">
        <v>3</v>
      </c>
      <c r="AE538" s="2">
        <v>84</v>
      </c>
      <c r="AF538" s="2">
        <v>8</v>
      </c>
      <c r="AG538" s="2">
        <f t="shared" si="269"/>
        <v>7.8373993664253048</v>
      </c>
      <c r="AH538" s="2">
        <v>23.398068370777001</v>
      </c>
      <c r="AI538" s="2">
        <v>23.398068370777001</v>
      </c>
      <c r="AJ538" s="2">
        <f t="shared" si="270"/>
        <v>0.35182493302618001</v>
      </c>
      <c r="AK538" s="2">
        <f t="shared" si="271"/>
        <v>0</v>
      </c>
      <c r="AL538" s="2">
        <f t="shared" si="272"/>
        <v>0</v>
      </c>
    </row>
    <row r="539" spans="1:38" x14ac:dyDescent="0.25">
      <c r="A539" s="2" t="s">
        <v>108</v>
      </c>
      <c r="B539" s="2">
        <v>2009</v>
      </c>
      <c r="C539" s="2" t="s">
        <v>113</v>
      </c>
      <c r="D539" s="2" t="s">
        <v>282</v>
      </c>
      <c r="E539" s="2" t="s">
        <v>63</v>
      </c>
      <c r="F539" s="2" t="s">
        <v>10</v>
      </c>
      <c r="G539" s="2" t="s">
        <v>207</v>
      </c>
      <c r="H539" s="2" t="s">
        <v>106</v>
      </c>
      <c r="I539" s="2" t="s">
        <v>40</v>
      </c>
      <c r="J539" s="2" t="s">
        <v>316</v>
      </c>
      <c r="K539" s="2" t="s">
        <v>131</v>
      </c>
      <c r="L539" s="2" t="s">
        <v>37</v>
      </c>
      <c r="M539" s="2" t="s">
        <v>287</v>
      </c>
      <c r="N539" s="2">
        <v>10</v>
      </c>
      <c r="O539" s="2" t="s">
        <v>83</v>
      </c>
      <c r="Q539" s="2" t="s">
        <v>50</v>
      </c>
      <c r="R539" s="2" t="s">
        <v>82</v>
      </c>
      <c r="S539" s="2" t="s">
        <v>21</v>
      </c>
      <c r="T539" s="2">
        <v>37</v>
      </c>
      <c r="U539" s="2" t="s">
        <v>86</v>
      </c>
      <c r="V539" s="2">
        <v>0</v>
      </c>
      <c r="W539" s="2" t="s">
        <v>105</v>
      </c>
      <c r="Z539" s="2">
        <v>2</v>
      </c>
      <c r="AC539" s="2">
        <v>40</v>
      </c>
      <c r="AD539" s="2">
        <v>3</v>
      </c>
      <c r="AE539" s="2">
        <v>85</v>
      </c>
      <c r="AF539" s="2">
        <v>0.19512195121951201</v>
      </c>
      <c r="AG539" s="2">
        <f>AF539-$AF$539</f>
        <v>0</v>
      </c>
      <c r="AH539" s="2">
        <v>68.446605760399805</v>
      </c>
      <c r="AI539" s="2">
        <v>68.446605760399805</v>
      </c>
      <c r="AJ539" s="2">
        <f>AI539/$AI$539</f>
        <v>1</v>
      </c>
      <c r="AK539" s="2">
        <f>AI539-$AI$543</f>
        <v>25.631066062626104</v>
      </c>
      <c r="AL539" s="2">
        <f>AK539/$AK$539</f>
        <v>1</v>
      </c>
    </row>
    <row r="540" spans="1:38" x14ac:dyDescent="0.25">
      <c r="A540" s="2" t="s">
        <v>108</v>
      </c>
      <c r="B540" s="2">
        <v>2009</v>
      </c>
      <c r="C540" s="2" t="s">
        <v>113</v>
      </c>
      <c r="D540" s="2" t="s">
        <v>282</v>
      </c>
      <c r="E540" s="2" t="s">
        <v>63</v>
      </c>
      <c r="F540" s="2" t="s">
        <v>10</v>
      </c>
      <c r="G540" s="2" t="s">
        <v>207</v>
      </c>
      <c r="H540" s="2" t="s">
        <v>106</v>
      </c>
      <c r="I540" s="2" t="s">
        <v>40</v>
      </c>
      <c r="J540" s="2" t="s">
        <v>316</v>
      </c>
      <c r="K540" s="2" t="s">
        <v>131</v>
      </c>
      <c r="L540" s="2" t="s">
        <v>37</v>
      </c>
      <c r="M540" s="2" t="s">
        <v>287</v>
      </c>
      <c r="N540" s="2">
        <v>10</v>
      </c>
      <c r="O540" s="2" t="s">
        <v>83</v>
      </c>
      <c r="Q540" s="2" t="s">
        <v>50</v>
      </c>
      <c r="R540" s="2" t="s">
        <v>82</v>
      </c>
      <c r="S540" s="2" t="s">
        <v>21</v>
      </c>
      <c r="T540" s="2">
        <v>37</v>
      </c>
      <c r="U540" s="2" t="s">
        <v>86</v>
      </c>
      <c r="V540" s="2">
        <v>0</v>
      </c>
      <c r="W540" s="2" t="s">
        <v>105</v>
      </c>
      <c r="Z540" s="2">
        <v>2</v>
      </c>
      <c r="AC540" s="2">
        <v>40</v>
      </c>
      <c r="AD540" s="2">
        <v>3</v>
      </c>
      <c r="AE540" s="2">
        <v>85</v>
      </c>
      <c r="AF540" s="2">
        <v>1.9837393411775901</v>
      </c>
      <c r="AG540" s="2">
        <f t="shared" ref="AG540:AG543" si="273">AF540-$AF$539</f>
        <v>1.7886173899580782</v>
      </c>
      <c r="AH540" s="2">
        <v>56.0194251777556</v>
      </c>
      <c r="AI540" s="2">
        <v>56.0194251777556</v>
      </c>
      <c r="AJ540" s="2">
        <f t="shared" ref="AJ540:AJ543" si="274">AI540/$AI$539</f>
        <v>0.81843978317718091</v>
      </c>
      <c r="AK540" s="2">
        <f t="shared" ref="AK540:AK543" si="275">AI540-$AI$543</f>
        <v>13.203885479981899</v>
      </c>
      <c r="AL540" s="2">
        <f t="shared" ref="AL540:AL543" si="276">AK540/$AK$539</f>
        <v>0.51515163074840353</v>
      </c>
    </row>
    <row r="541" spans="1:38" x14ac:dyDescent="0.25">
      <c r="A541" s="2" t="s">
        <v>108</v>
      </c>
      <c r="B541" s="2">
        <v>2009</v>
      </c>
      <c r="C541" s="2" t="s">
        <v>113</v>
      </c>
      <c r="D541" s="2" t="s">
        <v>282</v>
      </c>
      <c r="E541" s="2" t="s">
        <v>63</v>
      </c>
      <c r="F541" s="2" t="s">
        <v>10</v>
      </c>
      <c r="G541" s="2" t="s">
        <v>207</v>
      </c>
      <c r="H541" s="2" t="s">
        <v>106</v>
      </c>
      <c r="I541" s="2" t="s">
        <v>40</v>
      </c>
      <c r="J541" s="2" t="s">
        <v>316</v>
      </c>
      <c r="K541" s="2" t="s">
        <v>131</v>
      </c>
      <c r="L541" s="2" t="s">
        <v>37</v>
      </c>
      <c r="M541" s="2" t="s">
        <v>287</v>
      </c>
      <c r="N541" s="2">
        <v>10</v>
      </c>
      <c r="O541" s="2" t="s">
        <v>83</v>
      </c>
      <c r="Q541" s="2" t="s">
        <v>50</v>
      </c>
      <c r="R541" s="2" t="s">
        <v>82</v>
      </c>
      <c r="S541" s="2" t="s">
        <v>21</v>
      </c>
      <c r="T541" s="2">
        <v>37</v>
      </c>
      <c r="U541" s="2" t="s">
        <v>86</v>
      </c>
      <c r="V541" s="2">
        <v>0</v>
      </c>
      <c r="W541" s="2" t="s">
        <v>105</v>
      </c>
      <c r="Z541" s="2">
        <v>2</v>
      </c>
      <c r="AC541" s="2">
        <v>40</v>
      </c>
      <c r="AD541" s="2">
        <v>3</v>
      </c>
      <c r="AE541" s="2">
        <v>85</v>
      </c>
      <c r="AF541" s="2">
        <v>4.0325198289824602</v>
      </c>
      <c r="AG541" s="2">
        <f t="shared" si="273"/>
        <v>3.8373978777629483</v>
      </c>
      <c r="AH541" s="2">
        <v>48.252429536065399</v>
      </c>
      <c r="AI541" s="2">
        <v>48.252429536065399</v>
      </c>
      <c r="AJ541" s="2">
        <f t="shared" si="274"/>
        <v>0.704964534033653</v>
      </c>
      <c r="AK541" s="2">
        <f t="shared" si="275"/>
        <v>5.4368898382916981</v>
      </c>
      <c r="AL541" s="2">
        <f t="shared" si="276"/>
        <v>0.2121210965243264</v>
      </c>
    </row>
    <row r="542" spans="1:38" x14ac:dyDescent="0.25">
      <c r="A542" s="2" t="s">
        <v>108</v>
      </c>
      <c r="B542" s="2">
        <v>2009</v>
      </c>
      <c r="C542" s="2" t="s">
        <v>113</v>
      </c>
      <c r="D542" s="2" t="s">
        <v>282</v>
      </c>
      <c r="E542" s="2" t="s">
        <v>63</v>
      </c>
      <c r="F542" s="2" t="s">
        <v>10</v>
      </c>
      <c r="G542" s="2" t="s">
        <v>207</v>
      </c>
      <c r="H542" s="2" t="s">
        <v>106</v>
      </c>
      <c r="I542" s="2" t="s">
        <v>40</v>
      </c>
      <c r="J542" s="2" t="s">
        <v>316</v>
      </c>
      <c r="K542" s="2" t="s">
        <v>131</v>
      </c>
      <c r="L542" s="2" t="s">
        <v>37</v>
      </c>
      <c r="M542" s="2" t="s">
        <v>287</v>
      </c>
      <c r="N542" s="2">
        <v>10</v>
      </c>
      <c r="O542" s="2" t="s">
        <v>83</v>
      </c>
      <c r="Q542" s="2" t="s">
        <v>50</v>
      </c>
      <c r="R542" s="2" t="s">
        <v>82</v>
      </c>
      <c r="S542" s="2" t="s">
        <v>21</v>
      </c>
      <c r="T542" s="2">
        <v>37</v>
      </c>
      <c r="U542" s="2" t="s">
        <v>86</v>
      </c>
      <c r="V542" s="2">
        <v>0</v>
      </c>
      <c r="W542" s="2" t="s">
        <v>105</v>
      </c>
      <c r="Z542" s="2">
        <v>2</v>
      </c>
      <c r="AC542" s="2">
        <v>40</v>
      </c>
      <c r="AD542" s="2">
        <v>3</v>
      </c>
      <c r="AE542" s="2">
        <v>85</v>
      </c>
      <c r="AF542" s="2">
        <v>5.9837393411775901</v>
      </c>
      <c r="AG542" s="2">
        <f t="shared" si="273"/>
        <v>5.7886173899580777</v>
      </c>
      <c r="AH542" s="2">
        <v>44.757284163889103</v>
      </c>
      <c r="AI542" s="2">
        <v>44.757284163889103</v>
      </c>
      <c r="AJ542" s="2">
        <f t="shared" si="274"/>
        <v>0.65390071087767065</v>
      </c>
      <c r="AK542" s="2">
        <f t="shared" si="275"/>
        <v>1.9417444661154022</v>
      </c>
      <c r="AL542" s="2">
        <f t="shared" si="276"/>
        <v>7.5757460160689669E-2</v>
      </c>
    </row>
    <row r="543" spans="1:38" x14ac:dyDescent="0.25">
      <c r="A543" s="2" t="s">
        <v>108</v>
      </c>
      <c r="B543" s="2">
        <v>2009</v>
      </c>
      <c r="C543" s="2" t="s">
        <v>113</v>
      </c>
      <c r="D543" s="2" t="s">
        <v>282</v>
      </c>
      <c r="E543" s="2" t="s">
        <v>63</v>
      </c>
      <c r="F543" s="2" t="s">
        <v>10</v>
      </c>
      <c r="G543" s="2" t="s">
        <v>207</v>
      </c>
      <c r="H543" s="2" t="s">
        <v>106</v>
      </c>
      <c r="I543" s="2" t="s">
        <v>40</v>
      </c>
      <c r="J543" s="2" t="s">
        <v>316</v>
      </c>
      <c r="K543" s="2" t="s">
        <v>131</v>
      </c>
      <c r="L543" s="2" t="s">
        <v>37</v>
      </c>
      <c r="M543" s="2" t="s">
        <v>287</v>
      </c>
      <c r="N543" s="2">
        <v>10</v>
      </c>
      <c r="O543" s="2" t="s">
        <v>83</v>
      </c>
      <c r="Q543" s="2" t="s">
        <v>50</v>
      </c>
      <c r="R543" s="2" t="s">
        <v>82</v>
      </c>
      <c r="S543" s="2" t="s">
        <v>21</v>
      </c>
      <c r="T543" s="2">
        <v>37</v>
      </c>
      <c r="U543" s="2" t="s">
        <v>86</v>
      </c>
      <c r="V543" s="2">
        <v>0</v>
      </c>
      <c r="W543" s="2" t="s">
        <v>105</v>
      </c>
      <c r="Z543" s="2">
        <v>2</v>
      </c>
      <c r="AC543" s="2">
        <v>40</v>
      </c>
      <c r="AD543" s="2">
        <v>3</v>
      </c>
      <c r="AE543" s="2">
        <v>85</v>
      </c>
      <c r="AF543" s="2">
        <v>8.0325198289824602</v>
      </c>
      <c r="AG543" s="2">
        <f t="shared" si="273"/>
        <v>7.8373978777629478</v>
      </c>
      <c r="AH543" s="2">
        <v>42.815539697773701</v>
      </c>
      <c r="AI543" s="2">
        <v>42.815539697773701</v>
      </c>
      <c r="AJ543" s="2">
        <f t="shared" si="274"/>
        <v>0.62553196352279739</v>
      </c>
      <c r="AK543" s="2">
        <f t="shared" si="275"/>
        <v>0</v>
      </c>
      <c r="AL543" s="2">
        <f t="shared" si="276"/>
        <v>0</v>
      </c>
    </row>
    <row r="544" spans="1:38" x14ac:dyDescent="0.25">
      <c r="A544" s="2" t="s">
        <v>114</v>
      </c>
      <c r="B544" s="2">
        <v>1995</v>
      </c>
      <c r="C544" s="2" t="s">
        <v>115</v>
      </c>
      <c r="D544" s="2" t="s">
        <v>282</v>
      </c>
      <c r="E544" s="2" t="s">
        <v>9</v>
      </c>
      <c r="F544" s="2" t="s">
        <v>10</v>
      </c>
      <c r="G544" s="2" t="s">
        <v>206</v>
      </c>
      <c r="H544" s="2" t="s">
        <v>69</v>
      </c>
      <c r="I544" s="2" t="s">
        <v>40</v>
      </c>
      <c r="J544" s="2" t="s">
        <v>12</v>
      </c>
      <c r="L544" s="2" t="s">
        <v>13</v>
      </c>
      <c r="M544" s="2" t="s">
        <v>285</v>
      </c>
      <c r="N544" s="2">
        <v>20</v>
      </c>
      <c r="O544" s="2" t="s">
        <v>14</v>
      </c>
      <c r="S544" s="2" t="s">
        <v>21</v>
      </c>
      <c r="T544" s="2">
        <v>37</v>
      </c>
      <c r="U544" s="2" t="s">
        <v>86</v>
      </c>
      <c r="V544" s="2">
        <v>0</v>
      </c>
      <c r="W544" s="2" t="s">
        <v>77</v>
      </c>
      <c r="Z544" s="2">
        <v>6</v>
      </c>
      <c r="AA544" s="2">
        <v>1.45</v>
      </c>
      <c r="AB544" s="2">
        <f t="shared" ref="AB544:AB579" si="277">Z544/AA544</f>
        <v>4.1379310344827589</v>
      </c>
      <c r="AC544" s="2">
        <v>30</v>
      </c>
      <c r="AD544" s="2">
        <v>3</v>
      </c>
      <c r="AE544" s="2">
        <v>86</v>
      </c>
      <c r="AF544" s="2">
        <f t="shared" ref="AF544:AF551" si="278">AG544+(70/60)</f>
        <v>1.1666666666666667</v>
      </c>
      <c r="AG544" s="2">
        <v>0</v>
      </c>
      <c r="AH544" s="2">
        <v>100</v>
      </c>
      <c r="AI544" s="2">
        <v>100</v>
      </c>
      <c r="AJ544" s="2">
        <f>AI544/$AI$544</f>
        <v>1</v>
      </c>
      <c r="AK544" s="2">
        <f>AI544-$AI$551</f>
        <v>88.976378614988704</v>
      </c>
      <c r="AL544" s="2">
        <f>AK544/$AK$544</f>
        <v>1</v>
      </c>
    </row>
    <row r="545" spans="1:38" x14ac:dyDescent="0.25">
      <c r="A545" s="2" t="s">
        <v>114</v>
      </c>
      <c r="B545" s="2">
        <v>1995</v>
      </c>
      <c r="C545" s="2" t="s">
        <v>115</v>
      </c>
      <c r="D545" s="2" t="s">
        <v>282</v>
      </c>
      <c r="E545" s="2" t="s">
        <v>9</v>
      </c>
      <c r="F545" s="2" t="s">
        <v>10</v>
      </c>
      <c r="G545" s="2" t="s">
        <v>206</v>
      </c>
      <c r="H545" s="2" t="s">
        <v>69</v>
      </c>
      <c r="I545" s="2" t="s">
        <v>40</v>
      </c>
      <c r="J545" s="2" t="s">
        <v>12</v>
      </c>
      <c r="L545" s="2" t="s">
        <v>13</v>
      </c>
      <c r="M545" s="2" t="s">
        <v>285</v>
      </c>
      <c r="N545" s="2">
        <v>20</v>
      </c>
      <c r="O545" s="2" t="s">
        <v>14</v>
      </c>
      <c r="S545" s="2" t="s">
        <v>21</v>
      </c>
      <c r="T545" s="2">
        <v>37</v>
      </c>
      <c r="U545" s="2" t="s">
        <v>86</v>
      </c>
      <c r="V545" s="2">
        <v>0</v>
      </c>
      <c r="W545" s="2" t="s">
        <v>77</v>
      </c>
      <c r="Z545" s="2">
        <v>6</v>
      </c>
      <c r="AA545" s="2">
        <v>1.45</v>
      </c>
      <c r="AB545" s="2">
        <f t="shared" si="277"/>
        <v>4.1379310344827589</v>
      </c>
      <c r="AC545" s="2">
        <v>30</v>
      </c>
      <c r="AD545" s="2">
        <v>3</v>
      </c>
      <c r="AE545" s="2">
        <v>86</v>
      </c>
      <c r="AF545" s="2">
        <f t="shared" si="278"/>
        <v>2.2101459048589067</v>
      </c>
      <c r="AG545" s="2">
        <v>1.04347923819224</v>
      </c>
      <c r="AH545" s="2">
        <v>55.1181069250568</v>
      </c>
      <c r="AI545" s="2">
        <v>55.1181069250568</v>
      </c>
      <c r="AJ545" s="2">
        <f t="shared" ref="AJ545:AJ551" si="279">AI545/$AI$544</f>
        <v>0.55118106925056798</v>
      </c>
      <c r="AK545" s="2">
        <f t="shared" ref="AK545:AK551" si="280">AI545-$AI$551</f>
        <v>44.094485540045497</v>
      </c>
      <c r="AL545" s="2">
        <f t="shared" ref="AL545:AL551" si="281">AK545/$AK$544</f>
        <v>0.49557518777930426</v>
      </c>
    </row>
    <row r="546" spans="1:38" x14ac:dyDescent="0.25">
      <c r="A546" s="2" t="s">
        <v>114</v>
      </c>
      <c r="B546" s="2">
        <v>1995</v>
      </c>
      <c r="C546" s="2" t="s">
        <v>115</v>
      </c>
      <c r="D546" s="2" t="s">
        <v>282</v>
      </c>
      <c r="E546" s="2" t="s">
        <v>9</v>
      </c>
      <c r="F546" s="2" t="s">
        <v>10</v>
      </c>
      <c r="G546" s="2" t="s">
        <v>206</v>
      </c>
      <c r="H546" s="2" t="s">
        <v>69</v>
      </c>
      <c r="I546" s="2" t="s">
        <v>40</v>
      </c>
      <c r="J546" s="2" t="s">
        <v>12</v>
      </c>
      <c r="L546" s="2" t="s">
        <v>13</v>
      </c>
      <c r="M546" s="2" t="s">
        <v>285</v>
      </c>
      <c r="N546" s="2">
        <v>20</v>
      </c>
      <c r="O546" s="2" t="s">
        <v>14</v>
      </c>
      <c r="S546" s="2" t="s">
        <v>21</v>
      </c>
      <c r="T546" s="2">
        <v>37</v>
      </c>
      <c r="U546" s="2" t="s">
        <v>86</v>
      </c>
      <c r="V546" s="2">
        <v>0</v>
      </c>
      <c r="W546" s="2" t="s">
        <v>77</v>
      </c>
      <c r="Z546" s="2">
        <v>6</v>
      </c>
      <c r="AA546" s="2">
        <v>1.45</v>
      </c>
      <c r="AB546" s="2">
        <f t="shared" si="277"/>
        <v>4.1379310344827589</v>
      </c>
      <c r="AC546" s="2">
        <v>30</v>
      </c>
      <c r="AD546" s="2">
        <v>3</v>
      </c>
      <c r="AE546" s="2">
        <v>86</v>
      </c>
      <c r="AF546" s="2">
        <f t="shared" si="278"/>
        <v>3.1922421932851464</v>
      </c>
      <c r="AG546" s="2">
        <v>2.0255755266184798</v>
      </c>
      <c r="AH546" s="2">
        <v>39.632551560736701</v>
      </c>
      <c r="AI546" s="2">
        <v>39.632551560736701</v>
      </c>
      <c r="AJ546" s="2">
        <f t="shared" si="279"/>
        <v>0.39632551560736701</v>
      </c>
      <c r="AK546" s="2">
        <f t="shared" si="280"/>
        <v>28.608930175725401</v>
      </c>
      <c r="AL546" s="2">
        <f t="shared" si="281"/>
        <v>0.32153399161725404</v>
      </c>
    </row>
    <row r="547" spans="1:38" x14ac:dyDescent="0.25">
      <c r="A547" s="2" t="s">
        <v>114</v>
      </c>
      <c r="B547" s="2">
        <v>1995</v>
      </c>
      <c r="C547" s="2" t="s">
        <v>115</v>
      </c>
      <c r="D547" s="2" t="s">
        <v>282</v>
      </c>
      <c r="E547" s="2" t="s">
        <v>9</v>
      </c>
      <c r="F547" s="2" t="s">
        <v>10</v>
      </c>
      <c r="G547" s="2" t="s">
        <v>206</v>
      </c>
      <c r="H547" s="2" t="s">
        <v>69</v>
      </c>
      <c r="I547" s="2" t="s">
        <v>40</v>
      </c>
      <c r="J547" s="2" t="s">
        <v>12</v>
      </c>
      <c r="L547" s="2" t="s">
        <v>13</v>
      </c>
      <c r="M547" s="2" t="s">
        <v>285</v>
      </c>
      <c r="N547" s="2">
        <v>20</v>
      </c>
      <c r="O547" s="2" t="s">
        <v>14</v>
      </c>
      <c r="S547" s="2" t="s">
        <v>21</v>
      </c>
      <c r="T547" s="2">
        <v>37</v>
      </c>
      <c r="U547" s="2" t="s">
        <v>86</v>
      </c>
      <c r="V547" s="2">
        <v>0</v>
      </c>
      <c r="W547" s="2" t="s">
        <v>77</v>
      </c>
      <c r="Z547" s="2">
        <v>6</v>
      </c>
      <c r="AA547" s="2">
        <v>1.45</v>
      </c>
      <c r="AB547" s="2">
        <f t="shared" si="277"/>
        <v>4.1379310344827589</v>
      </c>
      <c r="AC547" s="2">
        <v>30</v>
      </c>
      <c r="AD547" s="2">
        <v>3</v>
      </c>
      <c r="AE547" s="2">
        <v>86</v>
      </c>
      <c r="AF547" s="2">
        <f t="shared" si="278"/>
        <v>4.1743384817113967</v>
      </c>
      <c r="AG547" s="2">
        <v>3.0076718150447301</v>
      </c>
      <c r="AH547" s="2">
        <v>28.871393346627599</v>
      </c>
      <c r="AI547" s="2">
        <v>28.871393346627599</v>
      </c>
      <c r="AJ547" s="2">
        <f t="shared" si="279"/>
        <v>0.288713933466276</v>
      </c>
      <c r="AK547" s="2">
        <f t="shared" si="280"/>
        <v>17.847771961616299</v>
      </c>
      <c r="AL547" s="2">
        <f t="shared" si="281"/>
        <v>0.20059000196946333</v>
      </c>
    </row>
    <row r="548" spans="1:38" x14ac:dyDescent="0.25">
      <c r="A548" s="2" t="s">
        <v>114</v>
      </c>
      <c r="B548" s="2">
        <v>1995</v>
      </c>
      <c r="C548" s="2" t="s">
        <v>115</v>
      </c>
      <c r="D548" s="2" t="s">
        <v>282</v>
      </c>
      <c r="E548" s="2" t="s">
        <v>9</v>
      </c>
      <c r="F548" s="2" t="s">
        <v>10</v>
      </c>
      <c r="G548" s="2" t="s">
        <v>206</v>
      </c>
      <c r="H548" s="2" t="s">
        <v>69</v>
      </c>
      <c r="I548" s="2" t="s">
        <v>40</v>
      </c>
      <c r="J548" s="2" t="s">
        <v>12</v>
      </c>
      <c r="L548" s="2" t="s">
        <v>13</v>
      </c>
      <c r="M548" s="2" t="s">
        <v>285</v>
      </c>
      <c r="N548" s="2">
        <v>20</v>
      </c>
      <c r="O548" s="2" t="s">
        <v>14</v>
      </c>
      <c r="S548" s="2" t="s">
        <v>21</v>
      </c>
      <c r="T548" s="2">
        <v>37</v>
      </c>
      <c r="U548" s="2" t="s">
        <v>86</v>
      </c>
      <c r="V548" s="2">
        <v>0</v>
      </c>
      <c r="W548" s="2" t="s">
        <v>77</v>
      </c>
      <c r="Z548" s="2">
        <v>6</v>
      </c>
      <c r="AA548" s="2">
        <v>1.45</v>
      </c>
      <c r="AB548" s="2">
        <f t="shared" si="277"/>
        <v>4.1379310344827589</v>
      </c>
      <c r="AC548" s="2">
        <v>30</v>
      </c>
      <c r="AD548" s="2">
        <v>3</v>
      </c>
      <c r="AE548" s="2">
        <v>86</v>
      </c>
      <c r="AF548" s="2">
        <f t="shared" si="278"/>
        <v>5.2178177199036373</v>
      </c>
      <c r="AG548" s="2">
        <v>4.0511510532369703</v>
      </c>
      <c r="AH548" s="2">
        <v>24.146984181622798</v>
      </c>
      <c r="AI548" s="2">
        <v>24.146984181622798</v>
      </c>
      <c r="AJ548" s="2">
        <f t="shared" si="279"/>
        <v>0.24146984181622799</v>
      </c>
      <c r="AK548" s="2">
        <f t="shared" si="280"/>
        <v>13.123362796611499</v>
      </c>
      <c r="AL548" s="2">
        <f t="shared" si="281"/>
        <v>0.14749266042168158</v>
      </c>
    </row>
    <row r="549" spans="1:38" x14ac:dyDescent="0.25">
      <c r="A549" s="2" t="s">
        <v>114</v>
      </c>
      <c r="B549" s="2">
        <v>1995</v>
      </c>
      <c r="C549" s="2" t="s">
        <v>115</v>
      </c>
      <c r="D549" s="2" t="s">
        <v>282</v>
      </c>
      <c r="E549" s="2" t="s">
        <v>9</v>
      </c>
      <c r="F549" s="2" t="s">
        <v>10</v>
      </c>
      <c r="G549" s="2" t="s">
        <v>206</v>
      </c>
      <c r="H549" s="2" t="s">
        <v>69</v>
      </c>
      <c r="I549" s="2" t="s">
        <v>40</v>
      </c>
      <c r="J549" s="2" t="s">
        <v>12</v>
      </c>
      <c r="L549" s="2" t="s">
        <v>13</v>
      </c>
      <c r="M549" s="2" t="s">
        <v>285</v>
      </c>
      <c r="N549" s="2">
        <v>20</v>
      </c>
      <c r="O549" s="2" t="s">
        <v>14</v>
      </c>
      <c r="S549" s="2" t="s">
        <v>21</v>
      </c>
      <c r="T549" s="2">
        <v>37</v>
      </c>
      <c r="U549" s="2" t="s">
        <v>86</v>
      </c>
      <c r="V549" s="2">
        <v>0</v>
      </c>
      <c r="W549" s="2" t="s">
        <v>77</v>
      </c>
      <c r="Z549" s="2">
        <v>6</v>
      </c>
      <c r="AA549" s="2">
        <v>1.45</v>
      </c>
      <c r="AB549" s="2">
        <f t="shared" si="277"/>
        <v>4.1379310344827589</v>
      </c>
      <c r="AC549" s="2">
        <v>30</v>
      </c>
      <c r="AD549" s="2">
        <v>3</v>
      </c>
      <c r="AE549" s="2">
        <v>86</v>
      </c>
      <c r="AF549" s="2">
        <f t="shared" si="278"/>
        <v>6.1999140083298867</v>
      </c>
      <c r="AG549" s="2">
        <v>5.0332473416632197</v>
      </c>
      <c r="AH549" s="2">
        <v>23.097119483219601</v>
      </c>
      <c r="AI549" s="2">
        <v>23.097119483219601</v>
      </c>
      <c r="AJ549" s="2">
        <f t="shared" si="279"/>
        <v>0.230971194832196</v>
      </c>
      <c r="AK549" s="2">
        <f t="shared" si="280"/>
        <v>12.073498098208301</v>
      </c>
      <c r="AL549" s="2">
        <f t="shared" si="281"/>
        <v>0.13569329620001452</v>
      </c>
    </row>
    <row r="550" spans="1:38" x14ac:dyDescent="0.25">
      <c r="A550" s="2" t="s">
        <v>114</v>
      </c>
      <c r="B550" s="2">
        <v>1995</v>
      </c>
      <c r="C550" s="2" t="s">
        <v>115</v>
      </c>
      <c r="D550" s="2" t="s">
        <v>282</v>
      </c>
      <c r="E550" s="2" t="s">
        <v>9</v>
      </c>
      <c r="F550" s="2" t="s">
        <v>10</v>
      </c>
      <c r="G550" s="2" t="s">
        <v>206</v>
      </c>
      <c r="H550" s="2" t="s">
        <v>69</v>
      </c>
      <c r="I550" s="2" t="s">
        <v>40</v>
      </c>
      <c r="J550" s="2" t="s">
        <v>12</v>
      </c>
      <c r="L550" s="2" t="s">
        <v>13</v>
      </c>
      <c r="M550" s="2" t="s">
        <v>285</v>
      </c>
      <c r="N550" s="2">
        <v>20</v>
      </c>
      <c r="O550" s="2" t="s">
        <v>14</v>
      </c>
      <c r="S550" s="2" t="s">
        <v>21</v>
      </c>
      <c r="T550" s="2">
        <v>37</v>
      </c>
      <c r="U550" s="2" t="s">
        <v>86</v>
      </c>
      <c r="V550" s="2">
        <v>0</v>
      </c>
      <c r="W550" s="2" t="s">
        <v>77</v>
      </c>
      <c r="Z550" s="2">
        <v>6</v>
      </c>
      <c r="AA550" s="2">
        <v>1.45</v>
      </c>
      <c r="AB550" s="2">
        <f t="shared" si="277"/>
        <v>4.1379310344827589</v>
      </c>
      <c r="AC550" s="2">
        <v>30</v>
      </c>
      <c r="AD550" s="2">
        <v>3</v>
      </c>
      <c r="AE550" s="2">
        <v>86</v>
      </c>
      <c r="AF550" s="2">
        <f t="shared" si="278"/>
        <v>7.2433932465221273</v>
      </c>
      <c r="AG550" s="2">
        <v>6.0767265798554604</v>
      </c>
      <c r="AH550" s="2">
        <v>12.073498098208301</v>
      </c>
      <c r="AI550" s="2">
        <v>12.073498098208301</v>
      </c>
      <c r="AJ550" s="2">
        <f t="shared" si="279"/>
        <v>0.120734980982083</v>
      </c>
      <c r="AK550" s="2">
        <f t="shared" si="280"/>
        <v>1.0498767131970013</v>
      </c>
      <c r="AL550" s="2">
        <f t="shared" si="281"/>
        <v>1.179949925518931E-2</v>
      </c>
    </row>
    <row r="551" spans="1:38" x14ac:dyDescent="0.25">
      <c r="A551" s="2" t="s">
        <v>114</v>
      </c>
      <c r="B551" s="2">
        <v>1995</v>
      </c>
      <c r="C551" s="2" t="s">
        <v>115</v>
      </c>
      <c r="D551" s="2" t="s">
        <v>282</v>
      </c>
      <c r="E551" s="2" t="s">
        <v>9</v>
      </c>
      <c r="F551" s="2" t="s">
        <v>10</v>
      </c>
      <c r="G551" s="2" t="s">
        <v>206</v>
      </c>
      <c r="H551" s="2" t="s">
        <v>69</v>
      </c>
      <c r="I551" s="2" t="s">
        <v>40</v>
      </c>
      <c r="J551" s="2" t="s">
        <v>12</v>
      </c>
      <c r="L551" s="2" t="s">
        <v>13</v>
      </c>
      <c r="M551" s="2" t="s">
        <v>285</v>
      </c>
      <c r="N551" s="2">
        <v>20</v>
      </c>
      <c r="O551" s="2" t="s">
        <v>14</v>
      </c>
      <c r="S551" s="2" t="s">
        <v>21</v>
      </c>
      <c r="T551" s="2">
        <v>37</v>
      </c>
      <c r="U551" s="2" t="s">
        <v>86</v>
      </c>
      <c r="V551" s="2">
        <v>0</v>
      </c>
      <c r="W551" s="2" t="s">
        <v>77</v>
      </c>
      <c r="Z551" s="2">
        <v>6</v>
      </c>
      <c r="AA551" s="2">
        <v>1.45</v>
      </c>
      <c r="AB551" s="2">
        <f t="shared" si="277"/>
        <v>4.1379310344827589</v>
      </c>
      <c r="AC551" s="2">
        <v>30</v>
      </c>
      <c r="AD551" s="2">
        <v>3</v>
      </c>
      <c r="AE551" s="2">
        <v>86</v>
      </c>
      <c r="AF551" s="2">
        <f t="shared" si="278"/>
        <v>25.289432566198567</v>
      </c>
      <c r="AG551" s="2">
        <v>24.122765899531899</v>
      </c>
      <c r="AH551" s="2">
        <v>11.0236213850113</v>
      </c>
      <c r="AI551" s="2">
        <v>11.0236213850113</v>
      </c>
      <c r="AJ551" s="2">
        <f t="shared" si="279"/>
        <v>0.11023621385011299</v>
      </c>
      <c r="AK551" s="2">
        <f t="shared" si="280"/>
        <v>0</v>
      </c>
      <c r="AL551" s="2">
        <f t="shared" si="281"/>
        <v>0</v>
      </c>
    </row>
    <row r="552" spans="1:38" x14ac:dyDescent="0.25">
      <c r="A552" s="2" t="s">
        <v>114</v>
      </c>
      <c r="B552" s="2">
        <v>1995</v>
      </c>
      <c r="C552" s="2" t="s">
        <v>60</v>
      </c>
      <c r="D552" s="2" t="s">
        <v>282</v>
      </c>
      <c r="E552" s="2" t="s">
        <v>9</v>
      </c>
      <c r="F552" s="2" t="s">
        <v>10</v>
      </c>
      <c r="G552" s="2" t="s">
        <v>201</v>
      </c>
      <c r="H552" s="2" t="s">
        <v>69</v>
      </c>
      <c r="I552" s="2" t="s">
        <v>40</v>
      </c>
      <c r="J552" s="2" t="s">
        <v>316</v>
      </c>
      <c r="K552" s="2" t="s">
        <v>131</v>
      </c>
      <c r="L552" s="2" t="s">
        <v>13</v>
      </c>
      <c r="M552" s="2" t="s">
        <v>285</v>
      </c>
      <c r="N552" s="2">
        <v>20</v>
      </c>
      <c r="O552" s="2" t="s">
        <v>14</v>
      </c>
      <c r="S552" s="2" t="s">
        <v>21</v>
      </c>
      <c r="T552" s="2">
        <v>37</v>
      </c>
      <c r="U552" s="2" t="s">
        <v>86</v>
      </c>
      <c r="V552" s="2">
        <v>0</v>
      </c>
      <c r="W552" s="2" t="s">
        <v>77</v>
      </c>
      <c r="Z552" s="2">
        <v>6</v>
      </c>
      <c r="AA552" s="2">
        <v>1.45</v>
      </c>
      <c r="AB552" s="2">
        <f t="shared" si="277"/>
        <v>4.1379310344827589</v>
      </c>
      <c r="AC552" s="2">
        <v>30</v>
      </c>
      <c r="AD552" s="2">
        <v>3</v>
      </c>
      <c r="AE552" s="2">
        <v>87</v>
      </c>
      <c r="AF552" s="2">
        <f>AG552+(70/60)</f>
        <v>1.1666666666666667</v>
      </c>
      <c r="AG552" s="2">
        <v>0</v>
      </c>
      <c r="AH552" s="2">
        <v>100</v>
      </c>
      <c r="AI552" s="2">
        <v>100</v>
      </c>
      <c r="AJ552" s="2">
        <f>AI552/$AI$552</f>
        <v>1</v>
      </c>
      <c r="AK552" s="2">
        <f>AI552-$AI$559</f>
        <v>59.055120569957801</v>
      </c>
      <c r="AL552" s="2">
        <f>AK552/$AK$552</f>
        <v>1</v>
      </c>
    </row>
    <row r="553" spans="1:38" x14ac:dyDescent="0.25">
      <c r="A553" s="2" t="s">
        <v>114</v>
      </c>
      <c r="B553" s="2">
        <v>1995</v>
      </c>
      <c r="C553" s="2" t="s">
        <v>60</v>
      </c>
      <c r="D553" s="2" t="s">
        <v>282</v>
      </c>
      <c r="E553" s="2" t="s">
        <v>9</v>
      </c>
      <c r="F553" s="2" t="s">
        <v>10</v>
      </c>
      <c r="G553" s="2" t="s">
        <v>201</v>
      </c>
      <c r="H553" s="2" t="s">
        <v>69</v>
      </c>
      <c r="I553" s="2" t="s">
        <v>40</v>
      </c>
      <c r="J553" s="2" t="s">
        <v>316</v>
      </c>
      <c r="K553" s="2" t="s">
        <v>131</v>
      </c>
      <c r="L553" s="2" t="s">
        <v>13</v>
      </c>
      <c r="M553" s="2" t="s">
        <v>285</v>
      </c>
      <c r="N553" s="2">
        <v>20</v>
      </c>
      <c r="O553" s="2" t="s">
        <v>14</v>
      </c>
      <c r="S553" s="2" t="s">
        <v>21</v>
      </c>
      <c r="T553" s="2">
        <v>37</v>
      </c>
      <c r="U553" s="2" t="s">
        <v>86</v>
      </c>
      <c r="V553" s="2">
        <v>0</v>
      </c>
      <c r="W553" s="2" t="s">
        <v>77</v>
      </c>
      <c r="Z553" s="2">
        <v>6</v>
      </c>
      <c r="AA553" s="2">
        <v>1.45</v>
      </c>
      <c r="AB553" s="2">
        <f t="shared" si="277"/>
        <v>4.1379310344827589</v>
      </c>
      <c r="AC553" s="2">
        <v>30</v>
      </c>
      <c r="AD553" s="2">
        <v>3</v>
      </c>
      <c r="AE553" s="2">
        <v>87</v>
      </c>
      <c r="AF553" s="2">
        <f t="shared" ref="AF553:AF559" si="282">AG553+(70/60)</f>
        <v>2.2101459048589067</v>
      </c>
      <c r="AG553" s="2">
        <v>1.04347923819224</v>
      </c>
      <c r="AH553" s="2">
        <v>90.288712491691001</v>
      </c>
      <c r="AI553" s="2">
        <v>90.288712491691001</v>
      </c>
      <c r="AJ553" s="2">
        <f t="shared" ref="AJ553:AJ559" si="283">AI553/$AI$552</f>
        <v>0.90288712491691003</v>
      </c>
      <c r="AK553" s="2">
        <f t="shared" ref="AK553:AK559" si="284">AI553-$AI$559</f>
        <v>49.343833061648802</v>
      </c>
      <c r="AL553" s="2">
        <f t="shared" ref="AL553:AL559" si="285">AK553/$AK$552</f>
        <v>0.83555553837529084</v>
      </c>
    </row>
    <row r="554" spans="1:38" x14ac:dyDescent="0.25">
      <c r="A554" s="2" t="s">
        <v>114</v>
      </c>
      <c r="B554" s="2">
        <v>1995</v>
      </c>
      <c r="C554" s="2" t="s">
        <v>60</v>
      </c>
      <c r="D554" s="2" t="s">
        <v>282</v>
      </c>
      <c r="E554" s="2" t="s">
        <v>9</v>
      </c>
      <c r="F554" s="2" t="s">
        <v>10</v>
      </c>
      <c r="G554" s="2" t="s">
        <v>201</v>
      </c>
      <c r="H554" s="2" t="s">
        <v>69</v>
      </c>
      <c r="I554" s="2" t="s">
        <v>40</v>
      </c>
      <c r="J554" s="2" t="s">
        <v>316</v>
      </c>
      <c r="K554" s="2" t="s">
        <v>131</v>
      </c>
      <c r="L554" s="2" t="s">
        <v>13</v>
      </c>
      <c r="M554" s="2" t="s">
        <v>285</v>
      </c>
      <c r="N554" s="2">
        <v>20</v>
      </c>
      <c r="O554" s="2" t="s">
        <v>14</v>
      </c>
      <c r="S554" s="2" t="s">
        <v>21</v>
      </c>
      <c r="T554" s="2">
        <v>37</v>
      </c>
      <c r="U554" s="2" t="s">
        <v>86</v>
      </c>
      <c r="V554" s="2">
        <v>0</v>
      </c>
      <c r="W554" s="2" t="s">
        <v>77</v>
      </c>
      <c r="Z554" s="2">
        <v>6</v>
      </c>
      <c r="AA554" s="2">
        <v>1.45</v>
      </c>
      <c r="AB554" s="2">
        <f t="shared" si="277"/>
        <v>4.1379310344827589</v>
      </c>
      <c r="AC554" s="2">
        <v>30</v>
      </c>
      <c r="AD554" s="2">
        <v>3</v>
      </c>
      <c r="AE554" s="2">
        <v>87</v>
      </c>
      <c r="AF554" s="2">
        <f t="shared" si="282"/>
        <v>3.1922421932851464</v>
      </c>
      <c r="AG554" s="2">
        <v>2.0255755266184798</v>
      </c>
      <c r="AH554" s="2">
        <v>72.178477359172305</v>
      </c>
      <c r="AI554" s="2">
        <v>72.178477359172305</v>
      </c>
      <c r="AJ554" s="2">
        <f t="shared" si="283"/>
        <v>0.72178477359172311</v>
      </c>
      <c r="AK554" s="2">
        <f t="shared" si="284"/>
        <v>31.233597929130106</v>
      </c>
      <c r="AL554" s="2">
        <f t="shared" si="285"/>
        <v>0.52888890290436719</v>
      </c>
    </row>
    <row r="555" spans="1:38" x14ac:dyDescent="0.25">
      <c r="A555" s="2" t="s">
        <v>114</v>
      </c>
      <c r="B555" s="2">
        <v>1995</v>
      </c>
      <c r="C555" s="2" t="s">
        <v>60</v>
      </c>
      <c r="D555" s="2" t="s">
        <v>282</v>
      </c>
      <c r="E555" s="2" t="s">
        <v>9</v>
      </c>
      <c r="F555" s="2" t="s">
        <v>10</v>
      </c>
      <c r="G555" s="2" t="s">
        <v>201</v>
      </c>
      <c r="H555" s="2" t="s">
        <v>69</v>
      </c>
      <c r="I555" s="2" t="s">
        <v>40</v>
      </c>
      <c r="J555" s="2" t="s">
        <v>316</v>
      </c>
      <c r="K555" s="2" t="s">
        <v>131</v>
      </c>
      <c r="L555" s="2" t="s">
        <v>13</v>
      </c>
      <c r="M555" s="2" t="s">
        <v>285</v>
      </c>
      <c r="N555" s="2">
        <v>20</v>
      </c>
      <c r="O555" s="2" t="s">
        <v>14</v>
      </c>
      <c r="S555" s="2" t="s">
        <v>21</v>
      </c>
      <c r="T555" s="2">
        <v>37</v>
      </c>
      <c r="U555" s="2" t="s">
        <v>86</v>
      </c>
      <c r="V555" s="2">
        <v>0</v>
      </c>
      <c r="W555" s="2" t="s">
        <v>77</v>
      </c>
      <c r="Z555" s="2">
        <v>6</v>
      </c>
      <c r="AA555" s="2">
        <v>1.45</v>
      </c>
      <c r="AB555" s="2">
        <f t="shared" si="277"/>
        <v>4.1379310344827589</v>
      </c>
      <c r="AC555" s="2">
        <v>30</v>
      </c>
      <c r="AD555" s="2">
        <v>3</v>
      </c>
      <c r="AE555" s="2">
        <v>87</v>
      </c>
      <c r="AF555" s="2">
        <f t="shared" si="282"/>
        <v>4.1743384817113967</v>
      </c>
      <c r="AG555" s="2">
        <v>3.0076718150447301</v>
      </c>
      <c r="AH555" s="2">
        <v>67.979006550765902</v>
      </c>
      <c r="AI555" s="2">
        <v>67.979006550765902</v>
      </c>
      <c r="AJ555" s="2">
        <f t="shared" si="283"/>
        <v>0.67979006550765897</v>
      </c>
      <c r="AK555" s="2">
        <f t="shared" si="284"/>
        <v>27.034127120723703</v>
      </c>
      <c r="AL555" s="2">
        <f t="shared" si="285"/>
        <v>0.45777786684388477</v>
      </c>
    </row>
    <row r="556" spans="1:38" x14ac:dyDescent="0.25">
      <c r="A556" s="2" t="s">
        <v>114</v>
      </c>
      <c r="B556" s="2">
        <v>1995</v>
      </c>
      <c r="C556" s="2" t="s">
        <v>60</v>
      </c>
      <c r="D556" s="2" t="s">
        <v>282</v>
      </c>
      <c r="E556" s="2" t="s">
        <v>9</v>
      </c>
      <c r="F556" s="2" t="s">
        <v>10</v>
      </c>
      <c r="G556" s="2" t="s">
        <v>201</v>
      </c>
      <c r="H556" s="2" t="s">
        <v>69</v>
      </c>
      <c r="I556" s="2" t="s">
        <v>40</v>
      </c>
      <c r="J556" s="2" t="s">
        <v>316</v>
      </c>
      <c r="K556" s="2" t="s">
        <v>131</v>
      </c>
      <c r="L556" s="2" t="s">
        <v>13</v>
      </c>
      <c r="M556" s="2" t="s">
        <v>285</v>
      </c>
      <c r="N556" s="2">
        <v>20</v>
      </c>
      <c r="O556" s="2" t="s">
        <v>14</v>
      </c>
      <c r="S556" s="2" t="s">
        <v>21</v>
      </c>
      <c r="T556" s="2">
        <v>37</v>
      </c>
      <c r="U556" s="2" t="s">
        <v>86</v>
      </c>
      <c r="V556" s="2">
        <v>0</v>
      </c>
      <c r="W556" s="2" t="s">
        <v>77</v>
      </c>
      <c r="Z556" s="2">
        <v>6</v>
      </c>
      <c r="AA556" s="2">
        <v>1.45</v>
      </c>
      <c r="AB556" s="2">
        <f t="shared" si="277"/>
        <v>4.1379310344827589</v>
      </c>
      <c r="AC556" s="2">
        <v>30</v>
      </c>
      <c r="AD556" s="2">
        <v>3</v>
      </c>
      <c r="AE556" s="2">
        <v>87</v>
      </c>
      <c r="AF556" s="2">
        <f t="shared" si="282"/>
        <v>5.2178177199036373</v>
      </c>
      <c r="AG556" s="2">
        <v>4.0511510532369703</v>
      </c>
      <c r="AH556" s="2">
        <v>66.141734317464994</v>
      </c>
      <c r="AI556" s="2">
        <v>66.141734317464994</v>
      </c>
      <c r="AJ556" s="2">
        <f t="shared" si="283"/>
        <v>0.66141734317464995</v>
      </c>
      <c r="AK556" s="2">
        <f t="shared" si="284"/>
        <v>25.196854887422795</v>
      </c>
      <c r="AL556" s="2">
        <f t="shared" si="285"/>
        <v>0.42666672498914177</v>
      </c>
    </row>
    <row r="557" spans="1:38" x14ac:dyDescent="0.25">
      <c r="A557" s="2" t="s">
        <v>114</v>
      </c>
      <c r="B557" s="2">
        <v>1995</v>
      </c>
      <c r="C557" s="2" t="s">
        <v>60</v>
      </c>
      <c r="D557" s="2" t="s">
        <v>282</v>
      </c>
      <c r="E557" s="2" t="s">
        <v>9</v>
      </c>
      <c r="F557" s="2" t="s">
        <v>10</v>
      </c>
      <c r="G557" s="2" t="s">
        <v>201</v>
      </c>
      <c r="H557" s="2" t="s">
        <v>69</v>
      </c>
      <c r="I557" s="2" t="s">
        <v>40</v>
      </c>
      <c r="J557" s="2" t="s">
        <v>316</v>
      </c>
      <c r="K557" s="2" t="s">
        <v>131</v>
      </c>
      <c r="L557" s="2" t="s">
        <v>13</v>
      </c>
      <c r="M557" s="2" t="s">
        <v>285</v>
      </c>
      <c r="N557" s="2">
        <v>20</v>
      </c>
      <c r="O557" s="2" t="s">
        <v>14</v>
      </c>
      <c r="S557" s="2" t="s">
        <v>21</v>
      </c>
      <c r="T557" s="2">
        <v>37</v>
      </c>
      <c r="U557" s="2" t="s">
        <v>86</v>
      </c>
      <c r="V557" s="2">
        <v>0</v>
      </c>
      <c r="W557" s="2" t="s">
        <v>77</v>
      </c>
      <c r="Z557" s="2">
        <v>6</v>
      </c>
      <c r="AA557" s="2">
        <v>1.45</v>
      </c>
      <c r="AB557" s="2">
        <f t="shared" si="277"/>
        <v>4.1379310344827589</v>
      </c>
      <c r="AC557" s="2">
        <v>30</v>
      </c>
      <c r="AD557" s="2">
        <v>3</v>
      </c>
      <c r="AE557" s="2">
        <v>87</v>
      </c>
      <c r="AF557" s="2">
        <f t="shared" si="282"/>
        <v>6.2612969580958868</v>
      </c>
      <c r="AG557" s="2">
        <v>5.0946302914292199</v>
      </c>
      <c r="AH557" s="2">
        <v>61.6797943307594</v>
      </c>
      <c r="AI557" s="2">
        <v>61.6797943307594</v>
      </c>
      <c r="AJ557" s="2">
        <f t="shared" si="283"/>
        <v>0.61679794330759397</v>
      </c>
      <c r="AK557" s="2">
        <f t="shared" si="284"/>
        <v>20.7349149007172</v>
      </c>
      <c r="AL557" s="2">
        <f t="shared" si="285"/>
        <v>0.35111121102791132</v>
      </c>
    </row>
    <row r="558" spans="1:38" x14ac:dyDescent="0.25">
      <c r="A558" s="2" t="s">
        <v>114</v>
      </c>
      <c r="B558" s="2">
        <v>1995</v>
      </c>
      <c r="C558" s="2" t="s">
        <v>60</v>
      </c>
      <c r="D558" s="2" t="s">
        <v>282</v>
      </c>
      <c r="E558" s="2" t="s">
        <v>9</v>
      </c>
      <c r="F558" s="2" t="s">
        <v>10</v>
      </c>
      <c r="G558" s="2" t="s">
        <v>201</v>
      </c>
      <c r="H558" s="2" t="s">
        <v>69</v>
      </c>
      <c r="I558" s="2" t="s">
        <v>40</v>
      </c>
      <c r="J558" s="2" t="s">
        <v>316</v>
      </c>
      <c r="K558" s="2" t="s">
        <v>131</v>
      </c>
      <c r="L558" s="2" t="s">
        <v>13</v>
      </c>
      <c r="M558" s="2" t="s">
        <v>285</v>
      </c>
      <c r="N558" s="2">
        <v>20</v>
      </c>
      <c r="O558" s="2" t="s">
        <v>14</v>
      </c>
      <c r="S558" s="2" t="s">
        <v>21</v>
      </c>
      <c r="T558" s="2">
        <v>37</v>
      </c>
      <c r="U558" s="2" t="s">
        <v>86</v>
      </c>
      <c r="V558" s="2">
        <v>0</v>
      </c>
      <c r="W558" s="2" t="s">
        <v>77</v>
      </c>
      <c r="Z558" s="2">
        <v>6</v>
      </c>
      <c r="AA558" s="2">
        <v>1.45</v>
      </c>
      <c r="AB558" s="2">
        <f t="shared" si="277"/>
        <v>4.1379310344827589</v>
      </c>
      <c r="AC558" s="2">
        <v>30</v>
      </c>
      <c r="AD558" s="2">
        <v>3</v>
      </c>
      <c r="AE558" s="2">
        <v>87</v>
      </c>
      <c r="AF558" s="2">
        <f t="shared" si="282"/>
        <v>7.3047733864854267</v>
      </c>
      <c r="AG558" s="2">
        <v>6.1381067198187598</v>
      </c>
      <c r="AH558" s="2">
        <v>60.104991275757797</v>
      </c>
      <c r="AI558" s="2">
        <v>60.104991275757797</v>
      </c>
      <c r="AJ558" s="2">
        <f t="shared" si="283"/>
        <v>0.60104991275757802</v>
      </c>
      <c r="AK558" s="2">
        <f t="shared" si="284"/>
        <v>19.160111845715598</v>
      </c>
      <c r="AL558" s="2">
        <f t="shared" si="285"/>
        <v>0.32444454707391834</v>
      </c>
    </row>
    <row r="559" spans="1:38" x14ac:dyDescent="0.25">
      <c r="A559" s="2" t="s">
        <v>114</v>
      </c>
      <c r="B559" s="2">
        <v>1995</v>
      </c>
      <c r="C559" s="2" t="s">
        <v>60</v>
      </c>
      <c r="D559" s="2" t="s">
        <v>282</v>
      </c>
      <c r="E559" s="2" t="s">
        <v>9</v>
      </c>
      <c r="F559" s="2" t="s">
        <v>10</v>
      </c>
      <c r="G559" s="2" t="s">
        <v>201</v>
      </c>
      <c r="H559" s="2" t="s">
        <v>69</v>
      </c>
      <c r="I559" s="2" t="s">
        <v>40</v>
      </c>
      <c r="J559" s="2" t="s">
        <v>316</v>
      </c>
      <c r="K559" s="2" t="s">
        <v>131</v>
      </c>
      <c r="L559" s="2" t="s">
        <v>13</v>
      </c>
      <c r="M559" s="2" t="s">
        <v>285</v>
      </c>
      <c r="N559" s="2">
        <v>20</v>
      </c>
      <c r="O559" s="2" t="s">
        <v>14</v>
      </c>
      <c r="S559" s="2" t="s">
        <v>21</v>
      </c>
      <c r="T559" s="2">
        <v>37</v>
      </c>
      <c r="U559" s="2" t="s">
        <v>86</v>
      </c>
      <c r="V559" s="2">
        <v>0</v>
      </c>
      <c r="W559" s="2" t="s">
        <v>77</v>
      </c>
      <c r="Z559" s="2">
        <v>6</v>
      </c>
      <c r="AA559" s="2">
        <v>1.45</v>
      </c>
      <c r="AB559" s="2">
        <f t="shared" si="277"/>
        <v>4.1379310344827589</v>
      </c>
      <c r="AC559" s="2">
        <v>30</v>
      </c>
      <c r="AD559" s="2">
        <v>3</v>
      </c>
      <c r="AE559" s="2">
        <v>87</v>
      </c>
      <c r="AF559" s="2">
        <f t="shared" si="282"/>
        <v>25.228049616432568</v>
      </c>
      <c r="AG559" s="2">
        <v>24.0613829497659</v>
      </c>
      <c r="AH559" s="2">
        <v>40.944879430042199</v>
      </c>
      <c r="AI559" s="2">
        <v>40.944879430042199</v>
      </c>
      <c r="AJ559" s="2">
        <f t="shared" si="283"/>
        <v>0.40944879430042197</v>
      </c>
      <c r="AK559" s="2">
        <f t="shared" si="284"/>
        <v>0</v>
      </c>
      <c r="AL559" s="2">
        <f t="shared" si="285"/>
        <v>0</v>
      </c>
    </row>
    <row r="560" spans="1:38" x14ac:dyDescent="0.25">
      <c r="A560" s="2" t="s">
        <v>117</v>
      </c>
      <c r="B560" s="2">
        <v>1983</v>
      </c>
      <c r="C560" s="2" t="s">
        <v>116</v>
      </c>
      <c r="D560" s="2" t="s">
        <v>282</v>
      </c>
      <c r="E560" s="2" t="s">
        <v>9</v>
      </c>
      <c r="F560" s="2" t="s">
        <v>10</v>
      </c>
      <c r="G560" s="2" t="s">
        <v>201</v>
      </c>
      <c r="H560" s="2" t="s">
        <v>11</v>
      </c>
      <c r="I560" s="2" t="s">
        <v>40</v>
      </c>
      <c r="J560" s="2" t="s">
        <v>12</v>
      </c>
      <c r="L560" s="2" t="s">
        <v>13</v>
      </c>
      <c r="M560" s="2" t="s">
        <v>181</v>
      </c>
      <c r="N560" s="2" t="s">
        <v>181</v>
      </c>
      <c r="O560" s="2" t="s">
        <v>14</v>
      </c>
      <c r="S560" s="2" t="s">
        <v>21</v>
      </c>
      <c r="T560" s="2">
        <v>37</v>
      </c>
      <c r="U560" s="2" t="s">
        <v>86</v>
      </c>
      <c r="V560" s="2">
        <v>0</v>
      </c>
      <c r="W560" s="2" t="s">
        <v>15</v>
      </c>
      <c r="Z560" s="2">
        <v>6</v>
      </c>
      <c r="AA560" s="2">
        <v>0.6</v>
      </c>
      <c r="AB560" s="2">
        <f t="shared" si="277"/>
        <v>10</v>
      </c>
      <c r="AC560" s="2">
        <v>50</v>
      </c>
      <c r="AD560" s="2">
        <v>1</v>
      </c>
      <c r="AE560" s="2">
        <v>88</v>
      </c>
      <c r="AF560" s="2">
        <v>0</v>
      </c>
      <c r="AG560" s="2">
        <v>0</v>
      </c>
      <c r="AH560" s="2">
        <v>100</v>
      </c>
      <c r="AI560" s="2">
        <v>100</v>
      </c>
      <c r="AJ560" s="2">
        <f>AI560/$AI$560</f>
        <v>1</v>
      </c>
      <c r="AK560" s="2">
        <f>AI560-$AI$568</f>
        <v>92.270517512830935</v>
      </c>
      <c r="AL560" s="2">
        <f>AK560/$AK$560</f>
        <v>1</v>
      </c>
    </row>
    <row r="561" spans="1:38" x14ac:dyDescent="0.25">
      <c r="A561" s="2" t="s">
        <v>117</v>
      </c>
      <c r="B561" s="2">
        <v>1983</v>
      </c>
      <c r="C561" s="2" t="s">
        <v>116</v>
      </c>
      <c r="D561" s="2" t="s">
        <v>282</v>
      </c>
      <c r="E561" s="2" t="s">
        <v>9</v>
      </c>
      <c r="F561" s="2" t="s">
        <v>10</v>
      </c>
      <c r="G561" s="2" t="s">
        <v>201</v>
      </c>
      <c r="H561" s="2" t="s">
        <v>11</v>
      </c>
      <c r="I561" s="2" t="s">
        <v>40</v>
      </c>
      <c r="J561" s="2" t="s">
        <v>12</v>
      </c>
      <c r="L561" s="2" t="s">
        <v>13</v>
      </c>
      <c r="M561" s="2" t="s">
        <v>181</v>
      </c>
      <c r="N561" s="2" t="s">
        <v>181</v>
      </c>
      <c r="O561" s="2" t="s">
        <v>14</v>
      </c>
      <c r="S561" s="2" t="s">
        <v>21</v>
      </c>
      <c r="T561" s="2">
        <v>37</v>
      </c>
      <c r="U561" s="2" t="s">
        <v>86</v>
      </c>
      <c r="V561" s="2">
        <v>0</v>
      </c>
      <c r="W561" s="2" t="s">
        <v>15</v>
      </c>
      <c r="Z561" s="2">
        <v>6</v>
      </c>
      <c r="AA561" s="2">
        <v>0.6</v>
      </c>
      <c r="AB561" s="2">
        <f t="shared" si="277"/>
        <v>10</v>
      </c>
      <c r="AC561" s="2">
        <v>50</v>
      </c>
      <c r="AD561" s="2">
        <v>1</v>
      </c>
      <c r="AE561" s="2">
        <v>88</v>
      </c>
      <c r="AF561" s="2">
        <v>0.53441150584427</v>
      </c>
      <c r="AG561" s="2">
        <v>0.53441150584427</v>
      </c>
      <c r="AH561" s="2">
        <v>81.159422373075301</v>
      </c>
      <c r="AI561" s="2">
        <v>81.159422373075301</v>
      </c>
      <c r="AJ561" s="2">
        <f t="shared" ref="AJ561:AJ568" si="286">AI561/$AI$560</f>
        <v>0.81159422373075296</v>
      </c>
      <c r="AK561" s="2">
        <f t="shared" ref="AK561:AK568" si="287">AI561-$AI$568</f>
        <v>73.429939885906236</v>
      </c>
      <c r="AL561" s="2">
        <f t="shared" ref="AL561:AL568" si="288">AK561/$AK$560</f>
        <v>0.7958115101684049</v>
      </c>
    </row>
    <row r="562" spans="1:38" x14ac:dyDescent="0.25">
      <c r="A562" s="2" t="s">
        <v>117</v>
      </c>
      <c r="B562" s="2">
        <v>1983</v>
      </c>
      <c r="C562" s="2" t="s">
        <v>116</v>
      </c>
      <c r="D562" s="2" t="s">
        <v>282</v>
      </c>
      <c r="E562" s="2" t="s">
        <v>9</v>
      </c>
      <c r="F562" s="2" t="s">
        <v>10</v>
      </c>
      <c r="G562" s="2" t="s">
        <v>201</v>
      </c>
      <c r="H562" s="2" t="s">
        <v>11</v>
      </c>
      <c r="I562" s="2" t="s">
        <v>40</v>
      </c>
      <c r="J562" s="2" t="s">
        <v>12</v>
      </c>
      <c r="L562" s="2" t="s">
        <v>13</v>
      </c>
      <c r="M562" s="2" t="s">
        <v>181</v>
      </c>
      <c r="N562" s="2" t="s">
        <v>181</v>
      </c>
      <c r="O562" s="2" t="s">
        <v>14</v>
      </c>
      <c r="S562" s="2" t="s">
        <v>21</v>
      </c>
      <c r="T562" s="2">
        <v>37</v>
      </c>
      <c r="U562" s="2" t="s">
        <v>86</v>
      </c>
      <c r="V562" s="2">
        <v>0</v>
      </c>
      <c r="W562" s="2" t="s">
        <v>15</v>
      </c>
      <c r="Z562" s="2">
        <v>6</v>
      </c>
      <c r="AA562" s="2">
        <v>0.6</v>
      </c>
      <c r="AB562" s="2">
        <f t="shared" si="277"/>
        <v>10</v>
      </c>
      <c r="AC562" s="2">
        <v>50</v>
      </c>
      <c r="AD562" s="2">
        <v>1</v>
      </c>
      <c r="AE562" s="2">
        <v>88</v>
      </c>
      <c r="AF562" s="2">
        <v>1.31174097172299</v>
      </c>
      <c r="AG562" s="2">
        <v>1.31174097172299</v>
      </c>
      <c r="AH562" s="2">
        <v>60.869569544079503</v>
      </c>
      <c r="AI562" s="2">
        <v>60.869569544079503</v>
      </c>
      <c r="AJ562" s="2">
        <f t="shared" si="286"/>
        <v>0.60869569544079505</v>
      </c>
      <c r="AK562" s="2">
        <f t="shared" si="287"/>
        <v>53.140087056910431</v>
      </c>
      <c r="AL562" s="2">
        <f t="shared" si="288"/>
        <v>0.57591621342668731</v>
      </c>
    </row>
    <row r="563" spans="1:38" x14ac:dyDescent="0.25">
      <c r="A563" s="2" t="s">
        <v>117</v>
      </c>
      <c r="B563" s="2">
        <v>1983</v>
      </c>
      <c r="C563" s="2" t="s">
        <v>116</v>
      </c>
      <c r="D563" s="2" t="s">
        <v>282</v>
      </c>
      <c r="E563" s="2" t="s">
        <v>9</v>
      </c>
      <c r="F563" s="2" t="s">
        <v>10</v>
      </c>
      <c r="G563" s="2" t="s">
        <v>201</v>
      </c>
      <c r="H563" s="2" t="s">
        <v>11</v>
      </c>
      <c r="I563" s="2" t="s">
        <v>40</v>
      </c>
      <c r="J563" s="2" t="s">
        <v>12</v>
      </c>
      <c r="L563" s="2" t="s">
        <v>13</v>
      </c>
      <c r="M563" s="2" t="s">
        <v>181</v>
      </c>
      <c r="N563" s="2" t="s">
        <v>181</v>
      </c>
      <c r="O563" s="2" t="s">
        <v>14</v>
      </c>
      <c r="S563" s="2" t="s">
        <v>21</v>
      </c>
      <c r="T563" s="2">
        <v>37</v>
      </c>
      <c r="U563" s="2" t="s">
        <v>86</v>
      </c>
      <c r="V563" s="2">
        <v>0</v>
      </c>
      <c r="W563" s="2" t="s">
        <v>15</v>
      </c>
      <c r="Z563" s="2">
        <v>6</v>
      </c>
      <c r="AA563" s="2">
        <v>0.6</v>
      </c>
      <c r="AB563" s="2">
        <f t="shared" si="277"/>
        <v>10</v>
      </c>
      <c r="AC563" s="2">
        <v>50</v>
      </c>
      <c r="AD563" s="2">
        <v>1</v>
      </c>
      <c r="AE563" s="2">
        <v>88</v>
      </c>
      <c r="AF563" s="2">
        <v>2.0890682136485101</v>
      </c>
      <c r="AG563" s="2">
        <v>2.0890682136485101</v>
      </c>
      <c r="AH563" s="2">
        <v>49.758463347231697</v>
      </c>
      <c r="AI563" s="2">
        <v>49.758463347231697</v>
      </c>
      <c r="AJ563" s="2">
        <f t="shared" si="286"/>
        <v>0.49758463347231696</v>
      </c>
      <c r="AK563" s="2">
        <f t="shared" si="287"/>
        <v>42.028980860062624</v>
      </c>
      <c r="AL563" s="2">
        <f t="shared" si="288"/>
        <v>0.45549740039355657</v>
      </c>
    </row>
    <row r="564" spans="1:38" x14ac:dyDescent="0.25">
      <c r="A564" s="2" t="s">
        <v>117</v>
      </c>
      <c r="B564" s="2">
        <v>1983</v>
      </c>
      <c r="C564" s="2" t="s">
        <v>116</v>
      </c>
      <c r="D564" s="2" t="s">
        <v>282</v>
      </c>
      <c r="E564" s="2" t="s">
        <v>9</v>
      </c>
      <c r="F564" s="2" t="s">
        <v>10</v>
      </c>
      <c r="G564" s="2" t="s">
        <v>201</v>
      </c>
      <c r="H564" s="2" t="s">
        <v>11</v>
      </c>
      <c r="I564" s="2" t="s">
        <v>40</v>
      </c>
      <c r="J564" s="2" t="s">
        <v>12</v>
      </c>
      <c r="L564" s="2" t="s">
        <v>13</v>
      </c>
      <c r="M564" s="2" t="s">
        <v>181</v>
      </c>
      <c r="N564" s="2" t="s">
        <v>181</v>
      </c>
      <c r="O564" s="2" t="s">
        <v>14</v>
      </c>
      <c r="S564" s="2" t="s">
        <v>21</v>
      </c>
      <c r="T564" s="2">
        <v>37</v>
      </c>
      <c r="U564" s="2" t="s">
        <v>86</v>
      </c>
      <c r="V564" s="2">
        <v>0</v>
      </c>
      <c r="W564" s="2" t="s">
        <v>15</v>
      </c>
      <c r="Z564" s="2">
        <v>6</v>
      </c>
      <c r="AA564" s="2">
        <v>0.6</v>
      </c>
      <c r="AB564" s="2">
        <f t="shared" si="277"/>
        <v>10</v>
      </c>
      <c r="AC564" s="2">
        <v>50</v>
      </c>
      <c r="AD564" s="2">
        <v>1</v>
      </c>
      <c r="AE564" s="2">
        <v>88</v>
      </c>
      <c r="AF564" s="2">
        <v>3.0607289340203101</v>
      </c>
      <c r="AG564" s="2">
        <v>3.0607289340203101</v>
      </c>
      <c r="AH564" s="2">
        <v>33.816436124449297</v>
      </c>
      <c r="AI564" s="2">
        <v>33.816436124449297</v>
      </c>
      <c r="AJ564" s="2">
        <f t="shared" si="286"/>
        <v>0.33816436124449295</v>
      </c>
      <c r="AK564" s="2">
        <f t="shared" si="287"/>
        <v>26.086953637280224</v>
      </c>
      <c r="AL564" s="2">
        <f t="shared" si="288"/>
        <v>0.28272252438220724</v>
      </c>
    </row>
    <row r="565" spans="1:38" x14ac:dyDescent="0.25">
      <c r="A565" s="2" t="s">
        <v>117</v>
      </c>
      <c r="B565" s="2">
        <v>1983</v>
      </c>
      <c r="C565" s="2" t="s">
        <v>116</v>
      </c>
      <c r="D565" s="2" t="s">
        <v>282</v>
      </c>
      <c r="E565" s="2" t="s">
        <v>9</v>
      </c>
      <c r="F565" s="2" t="s">
        <v>10</v>
      </c>
      <c r="G565" s="2" t="s">
        <v>201</v>
      </c>
      <c r="H565" s="2" t="s">
        <v>11</v>
      </c>
      <c r="I565" s="2" t="s">
        <v>40</v>
      </c>
      <c r="J565" s="2" t="s">
        <v>12</v>
      </c>
      <c r="L565" s="2" t="s">
        <v>13</v>
      </c>
      <c r="M565" s="2" t="s">
        <v>181</v>
      </c>
      <c r="N565" s="2" t="s">
        <v>181</v>
      </c>
      <c r="O565" s="2" t="s">
        <v>14</v>
      </c>
      <c r="S565" s="2" t="s">
        <v>21</v>
      </c>
      <c r="T565" s="2">
        <v>37</v>
      </c>
      <c r="U565" s="2" t="s">
        <v>86</v>
      </c>
      <c r="V565" s="2">
        <v>0</v>
      </c>
      <c r="W565" s="2" t="s">
        <v>15</v>
      </c>
      <c r="Z565" s="2">
        <v>6</v>
      </c>
      <c r="AA565" s="2">
        <v>0.6</v>
      </c>
      <c r="AB565" s="2">
        <f t="shared" si="277"/>
        <v>10</v>
      </c>
      <c r="AC565" s="2">
        <v>50</v>
      </c>
      <c r="AD565" s="2">
        <v>1</v>
      </c>
      <c r="AE565" s="2">
        <v>88</v>
      </c>
      <c r="AF565" s="2">
        <v>4.6153834178713504</v>
      </c>
      <c r="AG565" s="2">
        <v>4.6153834178713504</v>
      </c>
      <c r="AH565" s="2">
        <v>22.222234507880302</v>
      </c>
      <c r="AI565" s="2">
        <v>22.222234507880302</v>
      </c>
      <c r="AJ565" s="2">
        <f t="shared" si="286"/>
        <v>0.22222234507880301</v>
      </c>
      <c r="AK565" s="2">
        <f t="shared" si="287"/>
        <v>14.492752020711231</v>
      </c>
      <c r="AL565" s="2">
        <f t="shared" si="288"/>
        <v>0.1570680691012262</v>
      </c>
    </row>
    <row r="566" spans="1:38" x14ac:dyDescent="0.25">
      <c r="A566" s="2" t="s">
        <v>117</v>
      </c>
      <c r="B566" s="2">
        <v>1983</v>
      </c>
      <c r="C566" s="2" t="s">
        <v>116</v>
      </c>
      <c r="D566" s="2" t="s">
        <v>282</v>
      </c>
      <c r="E566" s="2" t="s">
        <v>9</v>
      </c>
      <c r="F566" s="2" t="s">
        <v>10</v>
      </c>
      <c r="G566" s="2" t="s">
        <v>201</v>
      </c>
      <c r="H566" s="2" t="s">
        <v>11</v>
      </c>
      <c r="I566" s="2" t="s">
        <v>40</v>
      </c>
      <c r="J566" s="2" t="s">
        <v>12</v>
      </c>
      <c r="L566" s="2" t="s">
        <v>13</v>
      </c>
      <c r="M566" s="2" t="s">
        <v>181</v>
      </c>
      <c r="N566" s="2" t="s">
        <v>181</v>
      </c>
      <c r="O566" s="2" t="s">
        <v>14</v>
      </c>
      <c r="S566" s="2" t="s">
        <v>21</v>
      </c>
      <c r="T566" s="2">
        <v>37</v>
      </c>
      <c r="U566" s="2" t="s">
        <v>86</v>
      </c>
      <c r="V566" s="2">
        <v>0</v>
      </c>
      <c r="W566" s="2" t="s">
        <v>15</v>
      </c>
      <c r="Z566" s="2">
        <v>6</v>
      </c>
      <c r="AA566" s="2">
        <v>0.6</v>
      </c>
      <c r="AB566" s="2">
        <f t="shared" si="277"/>
        <v>10</v>
      </c>
      <c r="AC566" s="2">
        <v>50</v>
      </c>
      <c r="AD566" s="2">
        <v>1</v>
      </c>
      <c r="AE566" s="2">
        <v>88</v>
      </c>
      <c r="AF566" s="2">
        <v>6.6558693738848902</v>
      </c>
      <c r="AG566" s="2">
        <v>6.6558693738848902</v>
      </c>
      <c r="AH566" s="2">
        <v>14.0096676580824</v>
      </c>
      <c r="AI566" s="2">
        <v>14.0096676580824</v>
      </c>
      <c r="AJ566" s="2">
        <f t="shared" si="286"/>
        <v>0.140096676580824</v>
      </c>
      <c r="AK566" s="2">
        <f t="shared" si="287"/>
        <v>6.2801851709133292</v>
      </c>
      <c r="AL566" s="2">
        <f t="shared" si="288"/>
        <v>6.8062750054913482E-2</v>
      </c>
    </row>
    <row r="567" spans="1:38" x14ac:dyDescent="0.25">
      <c r="A567" s="2" t="s">
        <v>117</v>
      </c>
      <c r="B567" s="2">
        <v>1983</v>
      </c>
      <c r="C567" s="2" t="s">
        <v>116</v>
      </c>
      <c r="D567" s="2" t="s">
        <v>282</v>
      </c>
      <c r="E567" s="2" t="s">
        <v>9</v>
      </c>
      <c r="F567" s="2" t="s">
        <v>10</v>
      </c>
      <c r="G567" s="2" t="s">
        <v>201</v>
      </c>
      <c r="H567" s="2" t="s">
        <v>11</v>
      </c>
      <c r="I567" s="2" t="s">
        <v>40</v>
      </c>
      <c r="J567" s="2" t="s">
        <v>12</v>
      </c>
      <c r="L567" s="2" t="s">
        <v>13</v>
      </c>
      <c r="M567" s="2" t="s">
        <v>181</v>
      </c>
      <c r="N567" s="2" t="s">
        <v>181</v>
      </c>
      <c r="O567" s="2" t="s">
        <v>14</v>
      </c>
      <c r="S567" s="2" t="s">
        <v>21</v>
      </c>
      <c r="T567" s="2">
        <v>37</v>
      </c>
      <c r="U567" s="2" t="s">
        <v>86</v>
      </c>
      <c r="V567" s="2">
        <v>0</v>
      </c>
      <c r="W567" s="2" t="s">
        <v>15</v>
      </c>
      <c r="Z567" s="2">
        <v>6</v>
      </c>
      <c r="AA567" s="2">
        <v>0.6</v>
      </c>
      <c r="AB567" s="2">
        <f t="shared" si="277"/>
        <v>10</v>
      </c>
      <c r="AC567" s="2">
        <v>50</v>
      </c>
      <c r="AD567" s="2">
        <v>1</v>
      </c>
      <c r="AE567" s="2">
        <v>88</v>
      </c>
      <c r="AF567" s="2">
        <v>8.64777307226346</v>
      </c>
      <c r="AG567" s="2">
        <v>8.64777307226346</v>
      </c>
      <c r="AH567" s="2">
        <v>12.077308093382401</v>
      </c>
      <c r="AI567" s="2">
        <v>12.077308093382401</v>
      </c>
      <c r="AJ567" s="2">
        <f t="shared" si="286"/>
        <v>0.12077308093382401</v>
      </c>
      <c r="AK567" s="2">
        <f t="shared" si="287"/>
        <v>4.3478256062133305</v>
      </c>
      <c r="AL567" s="2">
        <f t="shared" si="288"/>
        <v>4.7120420730367436E-2</v>
      </c>
    </row>
    <row r="568" spans="1:38" x14ac:dyDescent="0.25">
      <c r="A568" s="2" t="s">
        <v>117</v>
      </c>
      <c r="B568" s="2">
        <v>1983</v>
      </c>
      <c r="C568" s="2" t="s">
        <v>116</v>
      </c>
      <c r="D568" s="2" t="s">
        <v>282</v>
      </c>
      <c r="E568" s="2" t="s">
        <v>9</v>
      </c>
      <c r="F568" s="2" t="s">
        <v>10</v>
      </c>
      <c r="G568" s="2" t="s">
        <v>201</v>
      </c>
      <c r="H568" s="2" t="s">
        <v>11</v>
      </c>
      <c r="I568" s="2" t="s">
        <v>40</v>
      </c>
      <c r="J568" s="2" t="s">
        <v>12</v>
      </c>
      <c r="L568" s="2" t="s">
        <v>13</v>
      </c>
      <c r="M568" s="2" t="s">
        <v>181</v>
      </c>
      <c r="N568" s="2" t="s">
        <v>181</v>
      </c>
      <c r="O568" s="2" t="s">
        <v>14</v>
      </c>
      <c r="S568" s="2" t="s">
        <v>21</v>
      </c>
      <c r="T568" s="2">
        <v>37</v>
      </c>
      <c r="U568" s="2" t="s">
        <v>86</v>
      </c>
      <c r="V568" s="2">
        <v>0</v>
      </c>
      <c r="W568" s="2" t="s">
        <v>15</v>
      </c>
      <c r="Z568" s="2">
        <v>6</v>
      </c>
      <c r="AA568" s="2">
        <v>0.6</v>
      </c>
      <c r="AB568" s="2">
        <f t="shared" si="277"/>
        <v>10</v>
      </c>
      <c r="AC568" s="2">
        <v>50</v>
      </c>
      <c r="AD568" s="2">
        <v>1</v>
      </c>
      <c r="AE568" s="2">
        <v>88</v>
      </c>
      <c r="AF568" s="2">
        <v>14.6720642010809</v>
      </c>
      <c r="AG568" s="2">
        <v>14.6720642010809</v>
      </c>
      <c r="AH568" s="2">
        <v>7.7294824871690704</v>
      </c>
      <c r="AI568" s="2">
        <v>7.7294824871690704</v>
      </c>
      <c r="AJ568" s="2">
        <f t="shared" si="286"/>
        <v>7.7294824871690704E-2</v>
      </c>
      <c r="AK568" s="2">
        <f t="shared" si="287"/>
        <v>0</v>
      </c>
      <c r="AL568" s="2">
        <f t="shared" si="288"/>
        <v>0</v>
      </c>
    </row>
    <row r="569" spans="1:38" x14ac:dyDescent="0.25">
      <c r="A569" s="2" t="s">
        <v>118</v>
      </c>
      <c r="B569" s="2">
        <v>1999</v>
      </c>
      <c r="C569" s="2" t="s">
        <v>116</v>
      </c>
      <c r="D569" s="2" t="s">
        <v>282</v>
      </c>
      <c r="E569" s="2" t="s">
        <v>9</v>
      </c>
      <c r="F569" s="2" t="s">
        <v>10</v>
      </c>
      <c r="G569" s="2" t="s">
        <v>201</v>
      </c>
      <c r="H569" s="2" t="s">
        <v>106</v>
      </c>
      <c r="I569" s="2" t="s">
        <v>40</v>
      </c>
      <c r="J569" s="2" t="s">
        <v>12</v>
      </c>
      <c r="L569" s="2" t="s">
        <v>37</v>
      </c>
      <c r="M569" s="2" t="s">
        <v>181</v>
      </c>
      <c r="N569" s="2">
        <v>10</v>
      </c>
      <c r="O569" s="2" t="s">
        <v>14</v>
      </c>
      <c r="S569" s="2" t="s">
        <v>21</v>
      </c>
      <c r="T569" s="2">
        <v>37</v>
      </c>
      <c r="U569" s="2" t="s">
        <v>86</v>
      </c>
      <c r="V569" s="2">
        <v>0</v>
      </c>
      <c r="W569" s="2" t="s">
        <v>77</v>
      </c>
      <c r="Z569" s="2">
        <v>1</v>
      </c>
      <c r="AA569" s="2">
        <v>1.3</v>
      </c>
      <c r="AB569" s="2">
        <f t="shared" si="277"/>
        <v>0.76923076923076916</v>
      </c>
      <c r="AC569" s="2">
        <v>50</v>
      </c>
      <c r="AD569" s="2" t="s">
        <v>181</v>
      </c>
      <c r="AE569" s="2">
        <v>89</v>
      </c>
      <c r="AF569" s="2">
        <v>0</v>
      </c>
      <c r="AG569" s="2">
        <v>0</v>
      </c>
      <c r="AH569" s="2">
        <v>9.6641403331999101</v>
      </c>
      <c r="AI569" s="2">
        <f>AH569-0.03</f>
        <v>9.6341403331999107</v>
      </c>
      <c r="AJ569" s="2">
        <f>AI569/$AI$569</f>
        <v>1</v>
      </c>
      <c r="AK569" s="2">
        <f>AI569-$AI$580</f>
        <v>9.0691900239093659</v>
      </c>
      <c r="AL569" s="2">
        <f>AK569/$AK$569</f>
        <v>1</v>
      </c>
    </row>
    <row r="570" spans="1:38" x14ac:dyDescent="0.25">
      <c r="A570" s="2" t="s">
        <v>118</v>
      </c>
      <c r="B570" s="2">
        <v>1999</v>
      </c>
      <c r="C570" s="2" t="s">
        <v>116</v>
      </c>
      <c r="D570" s="2" t="s">
        <v>282</v>
      </c>
      <c r="E570" s="2" t="s">
        <v>9</v>
      </c>
      <c r="F570" s="2" t="s">
        <v>10</v>
      </c>
      <c r="G570" s="2" t="s">
        <v>201</v>
      </c>
      <c r="H570" s="2" t="s">
        <v>106</v>
      </c>
      <c r="I570" s="2" t="s">
        <v>40</v>
      </c>
      <c r="J570" s="2" t="s">
        <v>12</v>
      </c>
      <c r="L570" s="2" t="s">
        <v>37</v>
      </c>
      <c r="M570" s="2" t="s">
        <v>181</v>
      </c>
      <c r="N570" s="2">
        <v>10</v>
      </c>
      <c r="O570" s="2" t="s">
        <v>14</v>
      </c>
      <c r="S570" s="2" t="s">
        <v>21</v>
      </c>
      <c r="T570" s="2">
        <v>37</v>
      </c>
      <c r="U570" s="2" t="s">
        <v>86</v>
      </c>
      <c r="V570" s="2">
        <v>0</v>
      </c>
      <c r="W570" s="2" t="s">
        <v>77</v>
      </c>
      <c r="Z570" s="2">
        <v>1</v>
      </c>
      <c r="AA570" s="2">
        <v>1.3</v>
      </c>
      <c r="AB570" s="2">
        <f t="shared" si="277"/>
        <v>0.76923076923076916</v>
      </c>
      <c r="AC570" s="2">
        <v>50</v>
      </c>
      <c r="AD570" s="2" t="s">
        <v>181</v>
      </c>
      <c r="AE570" s="2">
        <v>89</v>
      </c>
      <c r="AF570" s="2">
        <v>7.3887233665105398E-2</v>
      </c>
      <c r="AG570" s="2">
        <v>7.3887233665105398E-2</v>
      </c>
      <c r="AH570" s="2">
        <v>7.5568065440798398</v>
      </c>
      <c r="AI570" s="2">
        <f t="shared" ref="AI570:AI601" si="289">AH570-0.03</f>
        <v>7.5268065440798395</v>
      </c>
      <c r="AJ570" s="2">
        <f t="shared" ref="AJ570:AJ580" si="290">AI570/$AI$569</f>
        <v>0.78126395129848236</v>
      </c>
      <c r="AK570" s="2">
        <f t="shared" ref="AK570:AK580" si="291">AI570-$AI$580</f>
        <v>6.9618562347892947</v>
      </c>
      <c r="AL570" s="2">
        <f t="shared" ref="AL570:AL580" si="292">AK570/$AK$569</f>
        <v>0.7676381481075546</v>
      </c>
    </row>
    <row r="571" spans="1:38" x14ac:dyDescent="0.25">
      <c r="A571" s="2" t="s">
        <v>118</v>
      </c>
      <c r="B571" s="2">
        <v>1999</v>
      </c>
      <c r="C571" s="2" t="s">
        <v>116</v>
      </c>
      <c r="D571" s="2" t="s">
        <v>282</v>
      </c>
      <c r="E571" s="2" t="s">
        <v>9</v>
      </c>
      <c r="F571" s="2" t="s">
        <v>10</v>
      </c>
      <c r="G571" s="2" t="s">
        <v>201</v>
      </c>
      <c r="H571" s="2" t="s">
        <v>106</v>
      </c>
      <c r="I571" s="2" t="s">
        <v>40</v>
      </c>
      <c r="J571" s="2" t="s">
        <v>12</v>
      </c>
      <c r="L571" s="2" t="s">
        <v>37</v>
      </c>
      <c r="M571" s="2" t="s">
        <v>181</v>
      </c>
      <c r="N571" s="2">
        <v>10</v>
      </c>
      <c r="O571" s="2" t="s">
        <v>14</v>
      </c>
      <c r="S571" s="2" t="s">
        <v>21</v>
      </c>
      <c r="T571" s="2">
        <v>37</v>
      </c>
      <c r="U571" s="2" t="s">
        <v>86</v>
      </c>
      <c r="V571" s="2">
        <v>0</v>
      </c>
      <c r="W571" s="2" t="s">
        <v>77</v>
      </c>
      <c r="Z571" s="2">
        <v>1</v>
      </c>
      <c r="AA571" s="2">
        <v>1.3</v>
      </c>
      <c r="AB571" s="2">
        <f t="shared" si="277"/>
        <v>0.76923076923076916</v>
      </c>
      <c r="AC571" s="2">
        <v>50</v>
      </c>
      <c r="AD571" s="2" t="s">
        <v>181</v>
      </c>
      <c r="AE571" s="2">
        <v>89</v>
      </c>
      <c r="AF571" s="2">
        <v>0.17240429683838801</v>
      </c>
      <c r="AG571" s="2">
        <v>0.17240429683838801</v>
      </c>
      <c r="AH571" s="2">
        <v>4.52674794036637</v>
      </c>
      <c r="AI571" s="2">
        <f t="shared" si="289"/>
        <v>4.4967479403663697</v>
      </c>
      <c r="AJ571" s="2">
        <f t="shared" si="290"/>
        <v>0.46675134312402183</v>
      </c>
      <c r="AK571" s="2">
        <f t="shared" si="291"/>
        <v>3.9317976310758249</v>
      </c>
      <c r="AL571" s="2">
        <f t="shared" si="292"/>
        <v>0.4335334931466111</v>
      </c>
    </row>
    <row r="572" spans="1:38" x14ac:dyDescent="0.25">
      <c r="A572" s="2" t="s">
        <v>118</v>
      </c>
      <c r="B572" s="2">
        <v>1999</v>
      </c>
      <c r="C572" s="2" t="s">
        <v>116</v>
      </c>
      <c r="D572" s="2" t="s">
        <v>282</v>
      </c>
      <c r="E572" s="2" t="s">
        <v>9</v>
      </c>
      <c r="F572" s="2" t="s">
        <v>10</v>
      </c>
      <c r="G572" s="2" t="s">
        <v>201</v>
      </c>
      <c r="H572" s="2" t="s">
        <v>106</v>
      </c>
      <c r="I572" s="2" t="s">
        <v>40</v>
      </c>
      <c r="J572" s="2" t="s">
        <v>12</v>
      </c>
      <c r="L572" s="2" t="s">
        <v>37</v>
      </c>
      <c r="M572" s="2" t="s">
        <v>181</v>
      </c>
      <c r="N572" s="2">
        <v>10</v>
      </c>
      <c r="O572" s="2" t="s">
        <v>14</v>
      </c>
      <c r="S572" s="2" t="s">
        <v>21</v>
      </c>
      <c r="T572" s="2">
        <v>37</v>
      </c>
      <c r="U572" s="2" t="s">
        <v>86</v>
      </c>
      <c r="V572" s="2">
        <v>0</v>
      </c>
      <c r="W572" s="2" t="s">
        <v>77</v>
      </c>
      <c r="Z572" s="2">
        <v>1</v>
      </c>
      <c r="AA572" s="2">
        <v>1.3</v>
      </c>
      <c r="AB572" s="2">
        <f t="shared" si="277"/>
        <v>0.76923076923076916</v>
      </c>
      <c r="AC572" s="2">
        <v>50</v>
      </c>
      <c r="AD572" s="2" t="s">
        <v>181</v>
      </c>
      <c r="AE572" s="2">
        <v>89</v>
      </c>
      <c r="AF572" s="2">
        <v>0.24629153050349301</v>
      </c>
      <c r="AG572" s="2">
        <v>0.24629153050349301</v>
      </c>
      <c r="AH572" s="2">
        <v>3.6877857260156399</v>
      </c>
      <c r="AI572" s="2">
        <f t="shared" si="289"/>
        <v>3.6577857260156401</v>
      </c>
      <c r="AJ572" s="2">
        <f t="shared" si="290"/>
        <v>0.37966913492121956</v>
      </c>
      <c r="AK572" s="2">
        <f t="shared" si="291"/>
        <v>3.0928354167250953</v>
      </c>
      <c r="AL572" s="2">
        <f t="shared" si="292"/>
        <v>0.34102664169251767</v>
      </c>
    </row>
    <row r="573" spans="1:38" x14ac:dyDescent="0.25">
      <c r="A573" s="2" t="s">
        <v>118</v>
      </c>
      <c r="B573" s="2">
        <v>1999</v>
      </c>
      <c r="C573" s="2" t="s">
        <v>116</v>
      </c>
      <c r="D573" s="2" t="s">
        <v>282</v>
      </c>
      <c r="E573" s="2" t="s">
        <v>9</v>
      </c>
      <c r="F573" s="2" t="s">
        <v>10</v>
      </c>
      <c r="G573" s="2" t="s">
        <v>201</v>
      </c>
      <c r="H573" s="2" t="s">
        <v>106</v>
      </c>
      <c r="I573" s="2" t="s">
        <v>40</v>
      </c>
      <c r="J573" s="2" t="s">
        <v>12</v>
      </c>
      <c r="L573" s="2" t="s">
        <v>37</v>
      </c>
      <c r="M573" s="2" t="s">
        <v>181</v>
      </c>
      <c r="N573" s="2">
        <v>10</v>
      </c>
      <c r="O573" s="2" t="s">
        <v>14</v>
      </c>
      <c r="S573" s="2" t="s">
        <v>21</v>
      </c>
      <c r="T573" s="2">
        <v>37</v>
      </c>
      <c r="U573" s="2" t="s">
        <v>86</v>
      </c>
      <c r="V573" s="2">
        <v>0</v>
      </c>
      <c r="W573" s="2" t="s">
        <v>77</v>
      </c>
      <c r="Z573" s="2">
        <v>1</v>
      </c>
      <c r="AA573" s="2">
        <v>1.3</v>
      </c>
      <c r="AB573" s="2">
        <f t="shared" si="277"/>
        <v>0.76923076923076916</v>
      </c>
      <c r="AC573" s="2">
        <v>50</v>
      </c>
      <c r="AD573" s="2" t="s">
        <v>181</v>
      </c>
      <c r="AE573" s="2">
        <v>89</v>
      </c>
      <c r="AF573" s="2">
        <v>0.44332340199063303</v>
      </c>
      <c r="AG573" s="2">
        <v>0.44332340199063303</v>
      </c>
      <c r="AH573" s="2">
        <v>3.0665283666967298</v>
      </c>
      <c r="AI573" s="2">
        <f t="shared" si="289"/>
        <v>3.03652836669673</v>
      </c>
      <c r="AJ573" s="2">
        <f t="shared" si="290"/>
        <v>0.31518415361178043</v>
      </c>
      <c r="AK573" s="2">
        <f t="shared" si="291"/>
        <v>2.4715780574061847</v>
      </c>
      <c r="AL573" s="2">
        <f t="shared" si="292"/>
        <v>0.27252467429729588</v>
      </c>
    </row>
    <row r="574" spans="1:38" x14ac:dyDescent="0.25">
      <c r="A574" s="2" t="s">
        <v>118</v>
      </c>
      <c r="B574" s="2">
        <v>1999</v>
      </c>
      <c r="C574" s="2" t="s">
        <v>116</v>
      </c>
      <c r="D574" s="2" t="s">
        <v>282</v>
      </c>
      <c r="E574" s="2" t="s">
        <v>9</v>
      </c>
      <c r="F574" s="2" t="s">
        <v>10</v>
      </c>
      <c r="G574" s="2" t="s">
        <v>201</v>
      </c>
      <c r="H574" s="2" t="s">
        <v>106</v>
      </c>
      <c r="I574" s="2" t="s">
        <v>40</v>
      </c>
      <c r="J574" s="2" t="s">
        <v>12</v>
      </c>
      <c r="L574" s="2" t="s">
        <v>37</v>
      </c>
      <c r="M574" s="2" t="s">
        <v>181</v>
      </c>
      <c r="N574" s="2">
        <v>10</v>
      </c>
      <c r="O574" s="2" t="s">
        <v>14</v>
      </c>
      <c r="S574" s="2" t="s">
        <v>21</v>
      </c>
      <c r="T574" s="2">
        <v>37</v>
      </c>
      <c r="U574" s="2" t="s">
        <v>86</v>
      </c>
      <c r="V574" s="2">
        <v>0</v>
      </c>
      <c r="W574" s="2" t="s">
        <v>77</v>
      </c>
      <c r="Z574" s="2">
        <v>1</v>
      </c>
      <c r="AA574" s="2">
        <v>1.3</v>
      </c>
      <c r="AB574" s="2">
        <f t="shared" si="277"/>
        <v>0.76923076923076916</v>
      </c>
      <c r="AC574" s="2">
        <v>50</v>
      </c>
      <c r="AD574" s="2" t="s">
        <v>181</v>
      </c>
      <c r="AE574" s="2">
        <v>89</v>
      </c>
      <c r="AF574" s="2">
        <v>0.59109786932084396</v>
      </c>
      <c r="AG574" s="2">
        <v>0.59109786932084396</v>
      </c>
      <c r="AH574" s="2">
        <v>2.8836381040311201</v>
      </c>
      <c r="AI574" s="2">
        <f t="shared" si="289"/>
        <v>2.8536381040311203</v>
      </c>
      <c r="AJ574" s="2">
        <f t="shared" si="290"/>
        <v>0.29620059552145894</v>
      </c>
      <c r="AK574" s="2">
        <f t="shared" si="291"/>
        <v>2.288687794740575</v>
      </c>
      <c r="AL574" s="2">
        <f t="shared" si="292"/>
        <v>0.25235856660923872</v>
      </c>
    </row>
    <row r="575" spans="1:38" x14ac:dyDescent="0.25">
      <c r="A575" s="2" t="s">
        <v>118</v>
      </c>
      <c r="B575" s="2">
        <v>1999</v>
      </c>
      <c r="C575" s="2" t="s">
        <v>116</v>
      </c>
      <c r="D575" s="2" t="s">
        <v>282</v>
      </c>
      <c r="E575" s="2" t="s">
        <v>9</v>
      </c>
      <c r="F575" s="2" t="s">
        <v>10</v>
      </c>
      <c r="G575" s="2" t="s">
        <v>201</v>
      </c>
      <c r="H575" s="2" t="s">
        <v>106</v>
      </c>
      <c r="I575" s="2" t="s">
        <v>40</v>
      </c>
      <c r="J575" s="2" t="s">
        <v>12</v>
      </c>
      <c r="L575" s="2" t="s">
        <v>37</v>
      </c>
      <c r="M575" s="2" t="s">
        <v>181</v>
      </c>
      <c r="N575" s="2">
        <v>10</v>
      </c>
      <c r="O575" s="2" t="s">
        <v>14</v>
      </c>
      <c r="S575" s="2" t="s">
        <v>21</v>
      </c>
      <c r="T575" s="2">
        <v>37</v>
      </c>
      <c r="U575" s="2" t="s">
        <v>86</v>
      </c>
      <c r="V575" s="2">
        <v>0</v>
      </c>
      <c r="W575" s="2" t="s">
        <v>77</v>
      </c>
      <c r="Z575" s="2">
        <v>1</v>
      </c>
      <c r="AA575" s="2">
        <v>1.3</v>
      </c>
      <c r="AB575" s="2">
        <f t="shared" si="277"/>
        <v>0.76923076923076916</v>
      </c>
      <c r="AC575" s="2">
        <v>50</v>
      </c>
      <c r="AD575" s="2" t="s">
        <v>181</v>
      </c>
      <c r="AE575" s="2">
        <v>89</v>
      </c>
      <c r="AF575" s="2">
        <v>1.0836798028981101</v>
      </c>
      <c r="AG575" s="2">
        <v>1.0836798028981101</v>
      </c>
      <c r="AH575" s="2">
        <v>2.2090903757322899</v>
      </c>
      <c r="AI575" s="2">
        <f t="shared" si="289"/>
        <v>2.1790903757322901</v>
      </c>
      <c r="AJ575" s="2">
        <f t="shared" si="290"/>
        <v>0.22618420537460876</v>
      </c>
      <c r="AK575" s="2">
        <f t="shared" si="291"/>
        <v>1.6141400664417451</v>
      </c>
      <c r="AL575" s="2">
        <f t="shared" si="292"/>
        <v>0.17798062034055318</v>
      </c>
    </row>
    <row r="576" spans="1:38" x14ac:dyDescent="0.25">
      <c r="A576" s="2" t="s">
        <v>118</v>
      </c>
      <c r="B576" s="2">
        <v>1999</v>
      </c>
      <c r="C576" s="2" t="s">
        <v>116</v>
      </c>
      <c r="D576" s="2" t="s">
        <v>282</v>
      </c>
      <c r="E576" s="2" t="s">
        <v>9</v>
      </c>
      <c r="F576" s="2" t="s">
        <v>10</v>
      </c>
      <c r="G576" s="2" t="s">
        <v>201</v>
      </c>
      <c r="H576" s="2" t="s">
        <v>106</v>
      </c>
      <c r="I576" s="2" t="s">
        <v>40</v>
      </c>
      <c r="J576" s="2" t="s">
        <v>12</v>
      </c>
      <c r="L576" s="2" t="s">
        <v>37</v>
      </c>
      <c r="M576" s="2" t="s">
        <v>181</v>
      </c>
      <c r="N576" s="2">
        <v>10</v>
      </c>
      <c r="O576" s="2" t="s">
        <v>14</v>
      </c>
      <c r="S576" s="2" t="s">
        <v>21</v>
      </c>
      <c r="T576" s="2">
        <v>37</v>
      </c>
      <c r="U576" s="2" t="s">
        <v>86</v>
      </c>
      <c r="V576" s="2">
        <v>0</v>
      </c>
      <c r="W576" s="2" t="s">
        <v>77</v>
      </c>
      <c r="Z576" s="2">
        <v>1</v>
      </c>
      <c r="AA576" s="2">
        <v>1.3</v>
      </c>
      <c r="AB576" s="2">
        <f t="shared" si="277"/>
        <v>0.76923076923076916</v>
      </c>
      <c r="AC576" s="2">
        <v>50</v>
      </c>
      <c r="AD576" s="2" t="s">
        <v>181</v>
      </c>
      <c r="AE576" s="2">
        <v>89</v>
      </c>
      <c r="AF576" s="2">
        <v>1.5762617364753899</v>
      </c>
      <c r="AG576" s="2">
        <v>1.5762617364753899</v>
      </c>
      <c r="AH576" s="2">
        <v>1.9534442528073399</v>
      </c>
      <c r="AI576" s="2">
        <f t="shared" si="289"/>
        <v>1.9234442528073399</v>
      </c>
      <c r="AJ576" s="2">
        <f t="shared" si="290"/>
        <v>0.19964876847174612</v>
      </c>
      <c r="AK576" s="2">
        <f t="shared" si="291"/>
        <v>1.3584939435167949</v>
      </c>
      <c r="AL576" s="2">
        <f t="shared" si="292"/>
        <v>0.14979220194255036</v>
      </c>
    </row>
    <row r="577" spans="1:38" x14ac:dyDescent="0.25">
      <c r="A577" s="2" t="s">
        <v>118</v>
      </c>
      <c r="B577" s="2">
        <v>1999</v>
      </c>
      <c r="C577" s="2" t="s">
        <v>116</v>
      </c>
      <c r="D577" s="2" t="s">
        <v>282</v>
      </c>
      <c r="E577" s="2" t="s">
        <v>9</v>
      </c>
      <c r="F577" s="2" t="s">
        <v>10</v>
      </c>
      <c r="G577" s="2" t="s">
        <v>201</v>
      </c>
      <c r="H577" s="2" t="s">
        <v>106</v>
      </c>
      <c r="I577" s="2" t="s">
        <v>40</v>
      </c>
      <c r="J577" s="2" t="s">
        <v>12</v>
      </c>
      <c r="L577" s="2" t="s">
        <v>37</v>
      </c>
      <c r="M577" s="2" t="s">
        <v>181</v>
      </c>
      <c r="N577" s="2">
        <v>10</v>
      </c>
      <c r="O577" s="2" t="s">
        <v>14</v>
      </c>
      <c r="S577" s="2" t="s">
        <v>21</v>
      </c>
      <c r="T577" s="2">
        <v>37</v>
      </c>
      <c r="U577" s="2" t="s">
        <v>86</v>
      </c>
      <c r="V577" s="2">
        <v>0</v>
      </c>
      <c r="W577" s="2" t="s">
        <v>77</v>
      </c>
      <c r="Z577" s="2">
        <v>1</v>
      </c>
      <c r="AA577" s="2">
        <v>1.3</v>
      </c>
      <c r="AB577" s="2">
        <f t="shared" si="277"/>
        <v>0.76923076923076916</v>
      </c>
      <c r="AC577" s="2">
        <v>50</v>
      </c>
      <c r="AD577" s="2" t="s">
        <v>181</v>
      </c>
      <c r="AE577" s="2">
        <v>89</v>
      </c>
      <c r="AF577" s="2">
        <v>2.0195851384660202</v>
      </c>
      <c r="AG577" s="2">
        <v>2.0195851384660202</v>
      </c>
      <c r="AH577" s="2">
        <v>1.37868796784492</v>
      </c>
      <c r="AI577" s="2">
        <f t="shared" si="289"/>
        <v>1.34868796784492</v>
      </c>
      <c r="AJ577" s="2">
        <f t="shared" si="290"/>
        <v>0.13999048396640523</v>
      </c>
      <c r="AK577" s="2">
        <f t="shared" si="291"/>
        <v>0.78373765855437494</v>
      </c>
      <c r="AL577" s="2">
        <f t="shared" si="292"/>
        <v>8.641760250785184E-2</v>
      </c>
    </row>
    <row r="578" spans="1:38" x14ac:dyDescent="0.25">
      <c r="A578" s="2" t="s">
        <v>118</v>
      </c>
      <c r="B578" s="2">
        <v>1999</v>
      </c>
      <c r="C578" s="2" t="s">
        <v>116</v>
      </c>
      <c r="D578" s="2" t="s">
        <v>282</v>
      </c>
      <c r="E578" s="2" t="s">
        <v>9</v>
      </c>
      <c r="F578" s="2" t="s">
        <v>10</v>
      </c>
      <c r="G578" s="2" t="s">
        <v>201</v>
      </c>
      <c r="H578" s="2" t="s">
        <v>106</v>
      </c>
      <c r="I578" s="2" t="s">
        <v>40</v>
      </c>
      <c r="J578" s="2" t="s">
        <v>12</v>
      </c>
      <c r="L578" s="2" t="s">
        <v>37</v>
      </c>
      <c r="M578" s="2" t="s">
        <v>181</v>
      </c>
      <c r="N578" s="2">
        <v>10</v>
      </c>
      <c r="O578" s="2" t="s">
        <v>14</v>
      </c>
      <c r="S578" s="2" t="s">
        <v>21</v>
      </c>
      <c r="T578" s="2">
        <v>37</v>
      </c>
      <c r="U578" s="2" t="s">
        <v>86</v>
      </c>
      <c r="V578" s="2">
        <v>0</v>
      </c>
      <c r="W578" s="2" t="s">
        <v>77</v>
      </c>
      <c r="Z578" s="2">
        <v>1</v>
      </c>
      <c r="AA578" s="2">
        <v>1.3</v>
      </c>
      <c r="AB578" s="2">
        <f t="shared" si="277"/>
        <v>0.76923076923076916</v>
      </c>
      <c r="AC578" s="2">
        <v>50</v>
      </c>
      <c r="AD578" s="2" t="s">
        <v>181</v>
      </c>
      <c r="AE578" s="2">
        <v>89</v>
      </c>
      <c r="AF578" s="2">
        <v>3.9899106179157</v>
      </c>
      <c r="AG578" s="2">
        <v>3.9899106179157</v>
      </c>
      <c r="AH578" s="2">
        <v>0.97303965875654097</v>
      </c>
      <c r="AI578" s="2">
        <f t="shared" si="289"/>
        <v>0.94303965875654094</v>
      </c>
      <c r="AJ578" s="2">
        <f t="shared" si="290"/>
        <v>9.7885190182123605E-2</v>
      </c>
      <c r="AK578" s="2">
        <f t="shared" si="291"/>
        <v>0.37808934946599593</v>
      </c>
      <c r="AL578" s="2">
        <f t="shared" si="292"/>
        <v>4.1689428545352798E-2</v>
      </c>
    </row>
    <row r="579" spans="1:38" x14ac:dyDescent="0.25">
      <c r="A579" s="2" t="s">
        <v>118</v>
      </c>
      <c r="B579" s="2">
        <v>1999</v>
      </c>
      <c r="C579" s="2" t="s">
        <v>116</v>
      </c>
      <c r="D579" s="2" t="s">
        <v>282</v>
      </c>
      <c r="E579" s="2" t="s">
        <v>9</v>
      </c>
      <c r="F579" s="2" t="s">
        <v>10</v>
      </c>
      <c r="G579" s="2" t="s">
        <v>201</v>
      </c>
      <c r="H579" s="2" t="s">
        <v>106</v>
      </c>
      <c r="I579" s="2" t="s">
        <v>40</v>
      </c>
      <c r="J579" s="2" t="s">
        <v>12</v>
      </c>
      <c r="L579" s="2" t="s">
        <v>37</v>
      </c>
      <c r="M579" s="2" t="s">
        <v>181</v>
      </c>
      <c r="N579" s="2">
        <v>10</v>
      </c>
      <c r="O579" s="2" t="s">
        <v>14</v>
      </c>
      <c r="S579" s="2" t="s">
        <v>21</v>
      </c>
      <c r="T579" s="2">
        <v>37</v>
      </c>
      <c r="U579" s="2" t="s">
        <v>86</v>
      </c>
      <c r="V579" s="2">
        <v>0</v>
      </c>
      <c r="W579" s="2" t="s">
        <v>77</v>
      </c>
      <c r="Z579" s="2">
        <v>1</v>
      </c>
      <c r="AA579" s="2">
        <v>1.3</v>
      </c>
      <c r="AB579" s="2">
        <f t="shared" si="277"/>
        <v>0.76923076923076916</v>
      </c>
      <c r="AC579" s="2">
        <v>50</v>
      </c>
      <c r="AD579" s="2" t="s">
        <v>181</v>
      </c>
      <c r="AE579" s="2">
        <v>89</v>
      </c>
      <c r="AF579" s="2">
        <v>5.9848659268735496</v>
      </c>
      <c r="AG579" s="2">
        <v>5.9848659268735496</v>
      </c>
      <c r="AH579" s="2">
        <v>1.03475318602796</v>
      </c>
      <c r="AI579" s="2">
        <f t="shared" si="289"/>
        <v>1.0047531860279599</v>
      </c>
      <c r="AJ579" s="2">
        <f t="shared" si="290"/>
        <v>0.10429090207099344</v>
      </c>
      <c r="AK579" s="2">
        <f t="shared" si="291"/>
        <v>0.43980287673741492</v>
      </c>
      <c r="AL579" s="2">
        <f t="shared" si="292"/>
        <v>4.8494173744066449E-2</v>
      </c>
    </row>
    <row r="580" spans="1:38" x14ac:dyDescent="0.25">
      <c r="A580" s="2" t="s">
        <v>118</v>
      </c>
      <c r="B580" s="2">
        <v>1999</v>
      </c>
      <c r="C580" s="2" t="s">
        <v>116</v>
      </c>
      <c r="D580" s="2" t="s">
        <v>282</v>
      </c>
      <c r="E580" s="2" t="s">
        <v>9</v>
      </c>
      <c r="F580" s="2" t="s">
        <v>10</v>
      </c>
      <c r="G580" s="2" t="s">
        <v>201</v>
      </c>
      <c r="H580" s="2" t="s">
        <v>106</v>
      </c>
      <c r="I580" s="2" t="s">
        <v>40</v>
      </c>
      <c r="J580" s="2" t="s">
        <v>12</v>
      </c>
      <c r="L580" s="2" t="s">
        <v>37</v>
      </c>
      <c r="M580" s="2" t="s">
        <v>181</v>
      </c>
      <c r="N580" s="2">
        <v>10</v>
      </c>
      <c r="O580" s="2" t="s">
        <v>14</v>
      </c>
      <c r="S580" s="2" t="s">
        <v>21</v>
      </c>
      <c r="T580" s="2">
        <v>37</v>
      </c>
      <c r="U580" s="2" t="s">
        <v>86</v>
      </c>
      <c r="V580" s="2">
        <v>0</v>
      </c>
      <c r="W580" s="2" t="s">
        <v>77</v>
      </c>
      <c r="Z580" s="2">
        <v>2.5</v>
      </c>
      <c r="AA580" s="2">
        <v>1.3</v>
      </c>
      <c r="AB580" s="2">
        <f t="shared" ref="AB580:AB625" si="293">Z580/AA580</f>
        <v>1.9230769230769229</v>
      </c>
      <c r="AC580" s="2">
        <v>50</v>
      </c>
      <c r="AD580" s="2" t="s">
        <v>181</v>
      </c>
      <c r="AE580" s="2">
        <v>89</v>
      </c>
      <c r="AF580" s="2">
        <v>7.9798212358314</v>
      </c>
      <c r="AG580" s="2">
        <v>7.9798212358314</v>
      </c>
      <c r="AH580" s="2">
        <v>0.59495030929054504</v>
      </c>
      <c r="AI580" s="2">
        <f t="shared" si="289"/>
        <v>0.56495030929054502</v>
      </c>
      <c r="AJ580" s="2">
        <f t="shared" si="290"/>
        <v>5.8640448421089258E-2</v>
      </c>
      <c r="AK580" s="2">
        <f t="shared" si="291"/>
        <v>0</v>
      </c>
      <c r="AL580" s="2">
        <f t="shared" si="292"/>
        <v>0</v>
      </c>
    </row>
    <row r="581" spans="1:38" x14ac:dyDescent="0.25">
      <c r="A581" s="2" t="s">
        <v>118</v>
      </c>
      <c r="B581" s="2">
        <v>1999</v>
      </c>
      <c r="C581" s="2" t="s">
        <v>116</v>
      </c>
      <c r="D581" s="2" t="s">
        <v>282</v>
      </c>
      <c r="E581" s="2" t="s">
        <v>9</v>
      </c>
      <c r="F581" s="2" t="s">
        <v>10</v>
      </c>
      <c r="G581" s="2" t="s">
        <v>201</v>
      </c>
      <c r="H581" s="2" t="s">
        <v>106</v>
      </c>
      <c r="I581" s="2" t="s">
        <v>40</v>
      </c>
      <c r="J581" s="2" t="s">
        <v>12</v>
      </c>
      <c r="L581" s="2" t="s">
        <v>37</v>
      </c>
      <c r="M581" s="2" t="s">
        <v>181</v>
      </c>
      <c r="N581" s="2">
        <v>10</v>
      </c>
      <c r="O581" s="2" t="s">
        <v>14</v>
      </c>
      <c r="S581" s="2" t="s">
        <v>21</v>
      </c>
      <c r="T581" s="2">
        <v>37</v>
      </c>
      <c r="U581" s="2" t="s">
        <v>86</v>
      </c>
      <c r="V581" s="2">
        <v>0</v>
      </c>
      <c r="W581" s="2" t="s">
        <v>77</v>
      </c>
      <c r="Z581" s="2">
        <v>2.5</v>
      </c>
      <c r="AA581" s="2">
        <v>1.3</v>
      </c>
      <c r="AB581" s="2">
        <f t="shared" si="293"/>
        <v>1.9230769230769229</v>
      </c>
      <c r="AC581" s="2">
        <v>50</v>
      </c>
      <c r="AD581" s="2" t="s">
        <v>181</v>
      </c>
      <c r="AE581" s="2">
        <v>90</v>
      </c>
      <c r="AF581" s="2">
        <v>2.4629829508176701E-2</v>
      </c>
      <c r="AG581" s="2">
        <v>0</v>
      </c>
      <c r="AH581" s="2">
        <v>19.4014376282028</v>
      </c>
      <c r="AI581" s="2">
        <f t="shared" si="289"/>
        <v>19.371437628202798</v>
      </c>
      <c r="AJ581" s="2">
        <f>AI581/$AI$581</f>
        <v>1</v>
      </c>
      <c r="AK581" s="2">
        <f>AI581-$AI$590</f>
        <v>17.77707746765018</v>
      </c>
      <c r="AL581" s="2">
        <f>AK581/$AK$581</f>
        <v>1</v>
      </c>
    </row>
    <row r="582" spans="1:38" x14ac:dyDescent="0.25">
      <c r="A582" s="2" t="s">
        <v>118</v>
      </c>
      <c r="B582" s="2">
        <v>1999</v>
      </c>
      <c r="C582" s="2" t="s">
        <v>116</v>
      </c>
      <c r="D582" s="2" t="s">
        <v>282</v>
      </c>
      <c r="E582" s="2" t="s">
        <v>9</v>
      </c>
      <c r="F582" s="2" t="s">
        <v>10</v>
      </c>
      <c r="G582" s="2" t="s">
        <v>201</v>
      </c>
      <c r="H582" s="2" t="s">
        <v>106</v>
      </c>
      <c r="I582" s="2" t="s">
        <v>40</v>
      </c>
      <c r="J582" s="2" t="s">
        <v>12</v>
      </c>
      <c r="L582" s="2" t="s">
        <v>37</v>
      </c>
      <c r="M582" s="2" t="s">
        <v>181</v>
      </c>
      <c r="N582" s="2">
        <v>10</v>
      </c>
      <c r="O582" s="2" t="s">
        <v>14</v>
      </c>
      <c r="S582" s="2" t="s">
        <v>21</v>
      </c>
      <c r="T582" s="2">
        <v>37</v>
      </c>
      <c r="U582" s="2" t="s">
        <v>86</v>
      </c>
      <c r="V582" s="2">
        <v>0</v>
      </c>
      <c r="W582" s="2" t="s">
        <v>77</v>
      </c>
      <c r="Z582" s="2">
        <v>2.5</v>
      </c>
      <c r="AA582" s="2">
        <v>1.3</v>
      </c>
      <c r="AB582" s="2">
        <f t="shared" si="293"/>
        <v>1.9230769230769229</v>
      </c>
      <c r="AC582" s="2">
        <v>50</v>
      </c>
      <c r="AD582" s="2" t="s">
        <v>181</v>
      </c>
      <c r="AE582" s="2">
        <v>90</v>
      </c>
      <c r="AF582" s="2">
        <v>0.14777446733020999</v>
      </c>
      <c r="AG582" s="2">
        <v>0.14777446733020999</v>
      </c>
      <c r="AH582" s="2">
        <v>12.6150883364683</v>
      </c>
      <c r="AI582" s="2">
        <f t="shared" si="289"/>
        <v>12.585088336468301</v>
      </c>
      <c r="AJ582" s="2">
        <f t="shared" ref="AJ582:AJ590" si="294">AI582/$AI$581</f>
        <v>0.64967239799206855</v>
      </c>
      <c r="AK582" s="2">
        <f t="shared" ref="AK582:AK590" si="295">AI582-$AI$590</f>
        <v>10.990728175915681</v>
      </c>
      <c r="AL582" s="2">
        <f t="shared" ref="AL582:AL590" si="296">AK582/$AK$581</f>
        <v>0.61825281438504431</v>
      </c>
    </row>
    <row r="583" spans="1:38" x14ac:dyDescent="0.25">
      <c r="A583" s="2" t="s">
        <v>118</v>
      </c>
      <c r="B583" s="2">
        <v>1999</v>
      </c>
      <c r="C583" s="2" t="s">
        <v>116</v>
      </c>
      <c r="D583" s="2" t="s">
        <v>282</v>
      </c>
      <c r="E583" s="2" t="s">
        <v>9</v>
      </c>
      <c r="F583" s="2" t="s">
        <v>10</v>
      </c>
      <c r="G583" s="2" t="s">
        <v>201</v>
      </c>
      <c r="H583" s="2" t="s">
        <v>106</v>
      </c>
      <c r="I583" s="2" t="s">
        <v>40</v>
      </c>
      <c r="J583" s="2" t="s">
        <v>12</v>
      </c>
      <c r="L583" s="2" t="s">
        <v>37</v>
      </c>
      <c r="M583" s="2" t="s">
        <v>181</v>
      </c>
      <c r="N583" s="2">
        <v>10</v>
      </c>
      <c r="O583" s="2" t="s">
        <v>14</v>
      </c>
      <c r="S583" s="2" t="s">
        <v>21</v>
      </c>
      <c r="T583" s="2">
        <v>37</v>
      </c>
      <c r="U583" s="2" t="s">
        <v>86</v>
      </c>
      <c r="V583" s="2">
        <v>0</v>
      </c>
      <c r="W583" s="2" t="s">
        <v>77</v>
      </c>
      <c r="Z583" s="2">
        <v>2.5</v>
      </c>
      <c r="AA583" s="2">
        <v>1.3</v>
      </c>
      <c r="AB583" s="2">
        <f t="shared" si="293"/>
        <v>1.9230769230769229</v>
      </c>
      <c r="AC583" s="2">
        <v>50</v>
      </c>
      <c r="AD583" s="2" t="s">
        <v>181</v>
      </c>
      <c r="AE583" s="2">
        <v>90</v>
      </c>
      <c r="AF583" s="2">
        <v>0.24629153050349301</v>
      </c>
      <c r="AG583" s="2">
        <v>0.24629153050349301</v>
      </c>
      <c r="AH583" s="2">
        <v>10.707141559950299</v>
      </c>
      <c r="AI583" s="2">
        <f t="shared" si="289"/>
        <v>10.6771415599503</v>
      </c>
      <c r="AJ583" s="2">
        <f t="shared" si="294"/>
        <v>0.55117961634429713</v>
      </c>
      <c r="AK583" s="2">
        <f t="shared" si="295"/>
        <v>9.08278139939768</v>
      </c>
      <c r="AL583" s="2">
        <f t="shared" si="296"/>
        <v>0.51092658036317062</v>
      </c>
    </row>
    <row r="584" spans="1:38" x14ac:dyDescent="0.25">
      <c r="A584" s="2" t="s">
        <v>118</v>
      </c>
      <c r="B584" s="2">
        <v>1999</v>
      </c>
      <c r="C584" s="2" t="s">
        <v>116</v>
      </c>
      <c r="D584" s="2" t="s">
        <v>282</v>
      </c>
      <c r="E584" s="2" t="s">
        <v>9</v>
      </c>
      <c r="F584" s="2" t="s">
        <v>10</v>
      </c>
      <c r="G584" s="2" t="s">
        <v>201</v>
      </c>
      <c r="H584" s="2" t="s">
        <v>106</v>
      </c>
      <c r="I584" s="2" t="s">
        <v>40</v>
      </c>
      <c r="J584" s="2" t="s">
        <v>12</v>
      </c>
      <c r="L584" s="2" t="s">
        <v>37</v>
      </c>
      <c r="M584" s="2" t="s">
        <v>181</v>
      </c>
      <c r="N584" s="2">
        <v>10</v>
      </c>
      <c r="O584" s="2" t="s">
        <v>14</v>
      </c>
      <c r="S584" s="2" t="s">
        <v>21</v>
      </c>
      <c r="T584" s="2">
        <v>37</v>
      </c>
      <c r="U584" s="2" t="s">
        <v>86</v>
      </c>
      <c r="V584" s="2">
        <v>0</v>
      </c>
      <c r="W584" s="2" t="s">
        <v>77</v>
      </c>
      <c r="Z584" s="2">
        <v>2.5</v>
      </c>
      <c r="AA584" s="2">
        <v>1.3</v>
      </c>
      <c r="AB584" s="2">
        <f t="shared" si="293"/>
        <v>1.9230769230769229</v>
      </c>
      <c r="AC584" s="2">
        <v>50</v>
      </c>
      <c r="AD584" s="2" t="s">
        <v>181</v>
      </c>
      <c r="AE584" s="2">
        <v>90</v>
      </c>
      <c r="AF584" s="2">
        <v>0.41869469991216801</v>
      </c>
      <c r="AG584" s="2">
        <v>0.41869469991216801</v>
      </c>
      <c r="AH584" s="2">
        <v>9.2759658639218898</v>
      </c>
      <c r="AI584" s="2">
        <f t="shared" si="289"/>
        <v>9.2459658639218905</v>
      </c>
      <c r="AJ584" s="2">
        <f t="shared" si="294"/>
        <v>0.47729889961603705</v>
      </c>
      <c r="AK584" s="2">
        <f t="shared" si="295"/>
        <v>7.6516057033692704</v>
      </c>
      <c r="AL584" s="2">
        <f t="shared" si="296"/>
        <v>0.43041977610173959</v>
      </c>
    </row>
    <row r="585" spans="1:38" x14ac:dyDescent="0.25">
      <c r="A585" s="2" t="s">
        <v>118</v>
      </c>
      <c r="B585" s="2">
        <v>1999</v>
      </c>
      <c r="C585" s="2" t="s">
        <v>116</v>
      </c>
      <c r="D585" s="2" t="s">
        <v>282</v>
      </c>
      <c r="E585" s="2" t="s">
        <v>9</v>
      </c>
      <c r="F585" s="2" t="s">
        <v>10</v>
      </c>
      <c r="G585" s="2" t="s">
        <v>201</v>
      </c>
      <c r="H585" s="2" t="s">
        <v>106</v>
      </c>
      <c r="I585" s="2" t="s">
        <v>40</v>
      </c>
      <c r="J585" s="2" t="s">
        <v>12</v>
      </c>
      <c r="L585" s="2" t="s">
        <v>37</v>
      </c>
      <c r="M585" s="2" t="s">
        <v>181</v>
      </c>
      <c r="N585" s="2">
        <v>10</v>
      </c>
      <c r="O585" s="2" t="s">
        <v>14</v>
      </c>
      <c r="S585" s="2" t="s">
        <v>21</v>
      </c>
      <c r="T585" s="2">
        <v>37</v>
      </c>
      <c r="U585" s="2" t="s">
        <v>86</v>
      </c>
      <c r="V585" s="2">
        <v>0</v>
      </c>
      <c r="W585" s="2" t="s">
        <v>77</v>
      </c>
      <c r="Z585" s="2">
        <v>2.5</v>
      </c>
      <c r="AA585" s="2">
        <v>1.3</v>
      </c>
      <c r="AB585" s="2">
        <f t="shared" si="293"/>
        <v>1.9230769230769229</v>
      </c>
      <c r="AC585" s="2">
        <v>50</v>
      </c>
      <c r="AD585" s="2" t="s">
        <v>181</v>
      </c>
      <c r="AE585" s="2">
        <v>90</v>
      </c>
      <c r="AF585" s="2">
        <v>1.0836798028981101</v>
      </c>
      <c r="AG585" s="2">
        <v>1.0836798028981101</v>
      </c>
      <c r="AH585" s="2">
        <v>7.5568065440798398</v>
      </c>
      <c r="AI585" s="2">
        <f t="shared" si="289"/>
        <v>7.5268065440798395</v>
      </c>
      <c r="AJ585" s="2">
        <f t="shared" si="294"/>
        <v>0.38855177857948919</v>
      </c>
      <c r="AK585" s="2">
        <f t="shared" si="295"/>
        <v>5.9324463835272194</v>
      </c>
      <c r="AL585" s="2">
        <f t="shared" si="296"/>
        <v>0.33371325485433606</v>
      </c>
    </row>
    <row r="586" spans="1:38" x14ac:dyDescent="0.25">
      <c r="A586" s="2" t="s">
        <v>118</v>
      </c>
      <c r="B586" s="2">
        <v>1999</v>
      </c>
      <c r="C586" s="2" t="s">
        <v>116</v>
      </c>
      <c r="D586" s="2" t="s">
        <v>282</v>
      </c>
      <c r="E586" s="2" t="s">
        <v>9</v>
      </c>
      <c r="F586" s="2" t="s">
        <v>10</v>
      </c>
      <c r="G586" s="2" t="s">
        <v>201</v>
      </c>
      <c r="H586" s="2" t="s">
        <v>106</v>
      </c>
      <c r="I586" s="2" t="s">
        <v>40</v>
      </c>
      <c r="J586" s="2" t="s">
        <v>12</v>
      </c>
      <c r="L586" s="2" t="s">
        <v>37</v>
      </c>
      <c r="M586" s="2" t="s">
        <v>181</v>
      </c>
      <c r="N586" s="2">
        <v>10</v>
      </c>
      <c r="O586" s="2" t="s">
        <v>14</v>
      </c>
      <c r="S586" s="2" t="s">
        <v>21</v>
      </c>
      <c r="T586" s="2">
        <v>37</v>
      </c>
      <c r="U586" s="2" t="s">
        <v>86</v>
      </c>
      <c r="V586" s="2">
        <v>0</v>
      </c>
      <c r="W586" s="2" t="s">
        <v>77</v>
      </c>
      <c r="Z586" s="2">
        <v>2.5</v>
      </c>
      <c r="AA586" s="2">
        <v>1.3</v>
      </c>
      <c r="AB586" s="2">
        <f t="shared" si="293"/>
        <v>1.9230769230769229</v>
      </c>
      <c r="AC586" s="2">
        <v>50</v>
      </c>
      <c r="AD586" s="2" t="s">
        <v>181</v>
      </c>
      <c r="AE586" s="2">
        <v>90</v>
      </c>
      <c r="AF586" s="2">
        <v>1.5762617364753899</v>
      </c>
      <c r="AG586" s="2">
        <v>1.5762617364753899</v>
      </c>
      <c r="AH586" s="2">
        <v>7.1061124142718004</v>
      </c>
      <c r="AI586" s="2">
        <f t="shared" si="289"/>
        <v>7.0761124142718002</v>
      </c>
      <c r="AJ586" s="2">
        <f t="shared" si="294"/>
        <v>0.36528586830177828</v>
      </c>
      <c r="AK586" s="2">
        <f t="shared" si="295"/>
        <v>5.4817522537191801</v>
      </c>
      <c r="AL586" s="2">
        <f t="shared" si="296"/>
        <v>0.30836071135396659</v>
      </c>
    </row>
    <row r="587" spans="1:38" x14ac:dyDescent="0.25">
      <c r="A587" s="2" t="s">
        <v>118</v>
      </c>
      <c r="B587" s="2">
        <v>1999</v>
      </c>
      <c r="C587" s="2" t="s">
        <v>116</v>
      </c>
      <c r="D587" s="2" t="s">
        <v>282</v>
      </c>
      <c r="E587" s="2" t="s">
        <v>9</v>
      </c>
      <c r="F587" s="2" t="s">
        <v>10</v>
      </c>
      <c r="G587" s="2" t="s">
        <v>201</v>
      </c>
      <c r="H587" s="2" t="s">
        <v>106</v>
      </c>
      <c r="I587" s="2" t="s">
        <v>40</v>
      </c>
      <c r="J587" s="2" t="s">
        <v>12</v>
      </c>
      <c r="L587" s="2" t="s">
        <v>37</v>
      </c>
      <c r="M587" s="2" t="s">
        <v>181</v>
      </c>
      <c r="N587" s="2">
        <v>10</v>
      </c>
      <c r="O587" s="2" t="s">
        <v>14</v>
      </c>
      <c r="S587" s="2" t="s">
        <v>21</v>
      </c>
      <c r="T587" s="2">
        <v>37</v>
      </c>
      <c r="U587" s="2" t="s">
        <v>86</v>
      </c>
      <c r="V587" s="2">
        <v>0</v>
      </c>
      <c r="W587" s="2" t="s">
        <v>77</v>
      </c>
      <c r="Z587" s="2">
        <v>2.5</v>
      </c>
      <c r="AA587" s="2">
        <v>1.3</v>
      </c>
      <c r="AB587" s="2">
        <f t="shared" si="293"/>
        <v>1.9230769230769229</v>
      </c>
      <c r="AC587" s="2">
        <v>50</v>
      </c>
      <c r="AD587" s="2" t="s">
        <v>181</v>
      </c>
      <c r="AE587" s="2">
        <v>90</v>
      </c>
      <c r="AF587" s="2">
        <v>1.99495530895785</v>
      </c>
      <c r="AG587" s="2">
        <v>1.99495530895785</v>
      </c>
      <c r="AH587" s="2">
        <v>4.4349055135773598</v>
      </c>
      <c r="AI587" s="2">
        <f t="shared" si="289"/>
        <v>4.4049055135773596</v>
      </c>
      <c r="AJ587" s="2">
        <f t="shared" si="294"/>
        <v>0.22739177123148957</v>
      </c>
      <c r="AK587" s="2">
        <f t="shared" si="295"/>
        <v>2.8105453530247395</v>
      </c>
      <c r="AL587" s="2">
        <f t="shared" si="296"/>
        <v>0.15809940402966835</v>
      </c>
    </row>
    <row r="588" spans="1:38" x14ac:dyDescent="0.25">
      <c r="A588" s="2" t="s">
        <v>118</v>
      </c>
      <c r="B588" s="2">
        <v>1999</v>
      </c>
      <c r="C588" s="2" t="s">
        <v>116</v>
      </c>
      <c r="D588" s="2" t="s">
        <v>282</v>
      </c>
      <c r="E588" s="2" t="s">
        <v>9</v>
      </c>
      <c r="F588" s="2" t="s">
        <v>10</v>
      </c>
      <c r="G588" s="2" t="s">
        <v>201</v>
      </c>
      <c r="H588" s="2" t="s">
        <v>106</v>
      </c>
      <c r="I588" s="2" t="s">
        <v>40</v>
      </c>
      <c r="J588" s="2" t="s">
        <v>12</v>
      </c>
      <c r="L588" s="2" t="s">
        <v>37</v>
      </c>
      <c r="M588" s="2" t="s">
        <v>181</v>
      </c>
      <c r="N588" s="2">
        <v>10</v>
      </c>
      <c r="O588" s="2" t="s">
        <v>14</v>
      </c>
      <c r="S588" s="2" t="s">
        <v>21</v>
      </c>
      <c r="T588" s="2">
        <v>37</v>
      </c>
      <c r="U588" s="2" t="s">
        <v>86</v>
      </c>
      <c r="V588" s="2">
        <v>0</v>
      </c>
      <c r="W588" s="2" t="s">
        <v>77</v>
      </c>
      <c r="Z588" s="2">
        <v>2.5</v>
      </c>
      <c r="AA588" s="2">
        <v>1.3</v>
      </c>
      <c r="AB588" s="2">
        <f t="shared" si="293"/>
        <v>1.9230769230769229</v>
      </c>
      <c r="AC588" s="2">
        <v>50</v>
      </c>
      <c r="AD588" s="2" t="s">
        <v>181</v>
      </c>
      <c r="AE588" s="2">
        <v>90</v>
      </c>
      <c r="AF588" s="2">
        <v>3.9899106179157</v>
      </c>
      <c r="AG588" s="2">
        <v>3.9899106179157</v>
      </c>
      <c r="AH588" s="2">
        <v>2.9433553450511698</v>
      </c>
      <c r="AI588" s="2">
        <f t="shared" si="289"/>
        <v>2.91335534505117</v>
      </c>
      <c r="AJ588" s="2">
        <f t="shared" si="294"/>
        <v>0.1503943796514941</v>
      </c>
      <c r="AK588" s="2">
        <f t="shared" si="295"/>
        <v>1.3189951844985501</v>
      </c>
      <c r="AL588" s="2">
        <f t="shared" si="296"/>
        <v>7.4196401905700773E-2</v>
      </c>
    </row>
    <row r="589" spans="1:38" x14ac:dyDescent="0.25">
      <c r="A589" s="2" t="s">
        <v>118</v>
      </c>
      <c r="B589" s="2">
        <v>1999</v>
      </c>
      <c r="C589" s="2" t="s">
        <v>116</v>
      </c>
      <c r="D589" s="2" t="s">
        <v>282</v>
      </c>
      <c r="E589" s="2" t="s">
        <v>9</v>
      </c>
      <c r="F589" s="2" t="s">
        <v>10</v>
      </c>
      <c r="G589" s="2" t="s">
        <v>201</v>
      </c>
      <c r="H589" s="2" t="s">
        <v>106</v>
      </c>
      <c r="I589" s="2" t="s">
        <v>40</v>
      </c>
      <c r="J589" s="2" t="s">
        <v>12</v>
      </c>
      <c r="L589" s="2" t="s">
        <v>37</v>
      </c>
      <c r="M589" s="2" t="s">
        <v>181</v>
      </c>
      <c r="N589" s="2">
        <v>10</v>
      </c>
      <c r="O589" s="2" t="s">
        <v>14</v>
      </c>
      <c r="S589" s="2" t="s">
        <v>21</v>
      </c>
      <c r="T589" s="2">
        <v>37</v>
      </c>
      <c r="U589" s="2" t="s">
        <v>86</v>
      </c>
      <c r="V589" s="2">
        <v>0</v>
      </c>
      <c r="W589" s="2" t="s">
        <v>77</v>
      </c>
      <c r="Z589" s="2">
        <v>2.5</v>
      </c>
      <c r="AA589" s="2">
        <v>1.3</v>
      </c>
      <c r="AB589" s="2">
        <f t="shared" si="293"/>
        <v>1.9230769230769229</v>
      </c>
      <c r="AC589" s="2">
        <v>50</v>
      </c>
      <c r="AD589" s="2" t="s">
        <v>181</v>
      </c>
      <c r="AE589" s="2">
        <v>90</v>
      </c>
      <c r="AF589" s="2">
        <v>5.9848659268735496</v>
      </c>
      <c r="AG589" s="2">
        <v>5.9848659268735496</v>
      </c>
      <c r="AH589" s="2">
        <v>1.55911606718603</v>
      </c>
      <c r="AI589" s="2">
        <f t="shared" si="289"/>
        <v>1.52911606718603</v>
      </c>
      <c r="AJ589" s="2">
        <f t="shared" si="294"/>
        <v>7.893663322952324E-2</v>
      </c>
      <c r="AK589" s="2">
        <f t="shared" si="295"/>
        <v>-6.5244093366589873E-2</v>
      </c>
      <c r="AL589" s="2">
        <f t="shared" si="296"/>
        <v>-3.6701248270598892E-3</v>
      </c>
    </row>
    <row r="590" spans="1:38" x14ac:dyDescent="0.25">
      <c r="A590" s="2" t="s">
        <v>118</v>
      </c>
      <c r="B590" s="2">
        <v>1999</v>
      </c>
      <c r="C590" s="2" t="s">
        <v>116</v>
      </c>
      <c r="D590" s="2" t="s">
        <v>282</v>
      </c>
      <c r="E590" s="2" t="s">
        <v>9</v>
      </c>
      <c r="F590" s="2" t="s">
        <v>10</v>
      </c>
      <c r="G590" s="2" t="s">
        <v>201</v>
      </c>
      <c r="H590" s="2" t="s">
        <v>106</v>
      </c>
      <c r="I590" s="2" t="s">
        <v>40</v>
      </c>
      <c r="J590" s="2" t="s">
        <v>12</v>
      </c>
      <c r="L590" s="2" t="s">
        <v>37</v>
      </c>
      <c r="M590" s="2" t="s">
        <v>181</v>
      </c>
      <c r="N590" s="2">
        <v>10</v>
      </c>
      <c r="O590" s="2" t="s">
        <v>14</v>
      </c>
      <c r="S590" s="2" t="s">
        <v>21</v>
      </c>
      <c r="T590" s="2">
        <v>37</v>
      </c>
      <c r="U590" s="2" t="s">
        <v>86</v>
      </c>
      <c r="V590" s="2">
        <v>0</v>
      </c>
      <c r="W590" s="2" t="s">
        <v>77</v>
      </c>
      <c r="Z590" s="2">
        <v>2.5</v>
      </c>
      <c r="AA590" s="2">
        <v>1.3</v>
      </c>
      <c r="AB590" s="2">
        <f t="shared" si="293"/>
        <v>1.9230769230769229</v>
      </c>
      <c r="AC590" s="2">
        <v>50</v>
      </c>
      <c r="AD590" s="2" t="s">
        <v>181</v>
      </c>
      <c r="AE590" s="2">
        <v>90</v>
      </c>
      <c r="AF590" s="2">
        <v>7.9798212358314</v>
      </c>
      <c r="AG590" s="2">
        <v>7.9798212358314</v>
      </c>
      <c r="AH590" s="2">
        <v>1.6243601605526199</v>
      </c>
      <c r="AI590" s="2">
        <f t="shared" si="289"/>
        <v>1.5943601605526199</v>
      </c>
      <c r="AJ590" s="2">
        <f t="shared" si="294"/>
        <v>8.2304689572001474E-2</v>
      </c>
      <c r="AK590" s="2">
        <f t="shared" si="295"/>
        <v>0</v>
      </c>
      <c r="AL590" s="2">
        <f t="shared" si="296"/>
        <v>0</v>
      </c>
    </row>
    <row r="591" spans="1:38" x14ac:dyDescent="0.25">
      <c r="A591" s="2" t="s">
        <v>118</v>
      </c>
      <c r="B591" s="2">
        <v>1999</v>
      </c>
      <c r="C591" s="2" t="s">
        <v>116</v>
      </c>
      <c r="D591" s="2" t="s">
        <v>282</v>
      </c>
      <c r="E591" s="2" t="s">
        <v>9</v>
      </c>
      <c r="F591" s="2" t="s">
        <v>10</v>
      </c>
      <c r="G591" s="2" t="s">
        <v>201</v>
      </c>
      <c r="H591" s="2" t="s">
        <v>106</v>
      </c>
      <c r="I591" s="2" t="s">
        <v>40</v>
      </c>
      <c r="J591" s="2" t="s">
        <v>12</v>
      </c>
      <c r="L591" s="2" t="s">
        <v>37</v>
      </c>
      <c r="M591" s="2" t="s">
        <v>181</v>
      </c>
      <c r="N591" s="2">
        <v>10</v>
      </c>
      <c r="O591" s="2" t="s">
        <v>14</v>
      </c>
      <c r="S591" s="2" t="s">
        <v>21</v>
      </c>
      <c r="T591" s="2">
        <v>37</v>
      </c>
      <c r="U591" s="2" t="s">
        <v>86</v>
      </c>
      <c r="V591" s="2">
        <v>0</v>
      </c>
      <c r="W591" s="2" t="s">
        <v>77</v>
      </c>
      <c r="Z591" s="2">
        <v>4</v>
      </c>
      <c r="AA591" s="2">
        <v>1.3</v>
      </c>
      <c r="AB591" s="2">
        <f t="shared" si="293"/>
        <v>3.0769230769230766</v>
      </c>
      <c r="AC591" s="2">
        <v>50</v>
      </c>
      <c r="AD591" s="2" t="s">
        <v>181</v>
      </c>
      <c r="AE591" s="2">
        <v>91</v>
      </c>
      <c r="AF591" s="2">
        <v>0</v>
      </c>
      <c r="AG591" s="2">
        <v>0</v>
      </c>
      <c r="AH591" s="2">
        <v>37.385251483536898</v>
      </c>
      <c r="AI591" s="2">
        <f t="shared" si="289"/>
        <v>37.355251483536897</v>
      </c>
      <c r="AJ591" s="2">
        <f>AI591/$AI$591</f>
        <v>1</v>
      </c>
      <c r="AK591" s="2">
        <f>AI591-$AI$601</f>
        <v>35.083715478660785</v>
      </c>
      <c r="AL591" s="2">
        <f>AK591/$AK$591</f>
        <v>1</v>
      </c>
    </row>
    <row r="592" spans="1:38" x14ac:dyDescent="0.25">
      <c r="A592" s="2" t="s">
        <v>118</v>
      </c>
      <c r="B592" s="2">
        <v>1999</v>
      </c>
      <c r="C592" s="2" t="s">
        <v>116</v>
      </c>
      <c r="D592" s="2" t="s">
        <v>282</v>
      </c>
      <c r="E592" s="2" t="s">
        <v>9</v>
      </c>
      <c r="F592" s="2" t="s">
        <v>10</v>
      </c>
      <c r="G592" s="2" t="s">
        <v>201</v>
      </c>
      <c r="H592" s="2" t="s">
        <v>106</v>
      </c>
      <c r="I592" s="2" t="s">
        <v>40</v>
      </c>
      <c r="J592" s="2" t="s">
        <v>12</v>
      </c>
      <c r="L592" s="2" t="s">
        <v>37</v>
      </c>
      <c r="M592" s="2" t="s">
        <v>181</v>
      </c>
      <c r="N592" s="2">
        <v>10</v>
      </c>
      <c r="O592" s="2" t="s">
        <v>14</v>
      </c>
      <c r="S592" s="2" t="s">
        <v>21</v>
      </c>
      <c r="T592" s="2">
        <v>37</v>
      </c>
      <c r="U592" s="2" t="s">
        <v>86</v>
      </c>
      <c r="V592" s="2">
        <v>0</v>
      </c>
      <c r="W592" s="2" t="s">
        <v>77</v>
      </c>
      <c r="Z592" s="2">
        <v>4</v>
      </c>
      <c r="AA592" s="2">
        <v>1.3</v>
      </c>
      <c r="AB592" s="2">
        <f t="shared" si="293"/>
        <v>3.0769230769230766</v>
      </c>
      <c r="AC592" s="2">
        <v>50</v>
      </c>
      <c r="AD592" s="2" t="s">
        <v>181</v>
      </c>
      <c r="AE592" s="2">
        <v>91</v>
      </c>
      <c r="AF592" s="2">
        <v>9.8517063173282696E-2</v>
      </c>
      <c r="AG592" s="2">
        <v>9.8517063173282696E-2</v>
      </c>
      <c r="AH592" s="2">
        <v>24.811832195395699</v>
      </c>
      <c r="AI592" s="2">
        <f t="shared" si="289"/>
        <v>24.781832195395697</v>
      </c>
      <c r="AJ592" s="2">
        <f t="shared" ref="AJ592:AJ601" si="297">AI592/$AI$591</f>
        <v>0.66340959332899896</v>
      </c>
      <c r="AK592" s="2">
        <f t="shared" ref="AK592:AK601" si="298">AI592-$AI$601</f>
        <v>22.510296190519586</v>
      </c>
      <c r="AL592" s="2">
        <f t="shared" ref="AL592:AL601" si="299">AK592/$AK$591</f>
        <v>0.64161665557375702</v>
      </c>
    </row>
    <row r="593" spans="1:38" x14ac:dyDescent="0.25">
      <c r="A593" s="2" t="s">
        <v>118</v>
      </c>
      <c r="B593" s="2">
        <v>1999</v>
      </c>
      <c r="C593" s="2" t="s">
        <v>116</v>
      </c>
      <c r="D593" s="2" t="s">
        <v>282</v>
      </c>
      <c r="E593" s="2" t="s">
        <v>9</v>
      </c>
      <c r="F593" s="2" t="s">
        <v>10</v>
      </c>
      <c r="G593" s="2" t="s">
        <v>201</v>
      </c>
      <c r="H593" s="2" t="s">
        <v>106</v>
      </c>
      <c r="I593" s="2" t="s">
        <v>40</v>
      </c>
      <c r="J593" s="2" t="s">
        <v>12</v>
      </c>
      <c r="L593" s="2" t="s">
        <v>37</v>
      </c>
      <c r="M593" s="2" t="s">
        <v>181</v>
      </c>
      <c r="N593" s="2">
        <v>10</v>
      </c>
      <c r="O593" s="2" t="s">
        <v>14</v>
      </c>
      <c r="S593" s="2" t="s">
        <v>21</v>
      </c>
      <c r="T593" s="2">
        <v>37</v>
      </c>
      <c r="U593" s="2" t="s">
        <v>86</v>
      </c>
      <c r="V593" s="2">
        <v>0</v>
      </c>
      <c r="W593" s="2" t="s">
        <v>77</v>
      </c>
      <c r="Z593" s="2">
        <v>4</v>
      </c>
      <c r="AA593" s="2">
        <v>1.3</v>
      </c>
      <c r="AB593" s="2">
        <f t="shared" si="293"/>
        <v>3.0769230769230766</v>
      </c>
      <c r="AC593" s="2">
        <v>50</v>
      </c>
      <c r="AD593" s="2" t="s">
        <v>181</v>
      </c>
      <c r="AE593" s="2">
        <v>91</v>
      </c>
      <c r="AF593" s="2">
        <v>0.22166170099531601</v>
      </c>
      <c r="AG593" s="2">
        <v>0.22166170099531601</v>
      </c>
      <c r="AH593" s="2">
        <v>15.4849900149555</v>
      </c>
      <c r="AI593" s="2">
        <f t="shared" si="289"/>
        <v>15.4549900149555</v>
      </c>
      <c r="AJ593" s="2">
        <f t="shared" si="297"/>
        <v>0.41373004868583957</v>
      </c>
      <c r="AK593" s="2">
        <f t="shared" si="298"/>
        <v>13.183454010079391</v>
      </c>
      <c r="AL593" s="2">
        <f t="shared" si="299"/>
        <v>0.37577131812330583</v>
      </c>
    </row>
    <row r="594" spans="1:38" x14ac:dyDescent="0.25">
      <c r="A594" s="2" t="s">
        <v>118</v>
      </c>
      <c r="B594" s="2">
        <v>1999</v>
      </c>
      <c r="C594" s="2" t="s">
        <v>116</v>
      </c>
      <c r="D594" s="2" t="s">
        <v>282</v>
      </c>
      <c r="E594" s="2" t="s">
        <v>9</v>
      </c>
      <c r="F594" s="2" t="s">
        <v>10</v>
      </c>
      <c r="G594" s="2" t="s">
        <v>201</v>
      </c>
      <c r="H594" s="2" t="s">
        <v>106</v>
      </c>
      <c r="I594" s="2" t="s">
        <v>40</v>
      </c>
      <c r="J594" s="2" t="s">
        <v>12</v>
      </c>
      <c r="L594" s="2" t="s">
        <v>37</v>
      </c>
      <c r="M594" s="2" t="s">
        <v>181</v>
      </c>
      <c r="N594" s="2">
        <v>10</v>
      </c>
      <c r="O594" s="2" t="s">
        <v>14</v>
      </c>
      <c r="S594" s="2" t="s">
        <v>21</v>
      </c>
      <c r="T594" s="2">
        <v>37</v>
      </c>
      <c r="U594" s="2" t="s">
        <v>86</v>
      </c>
      <c r="V594" s="2">
        <v>0</v>
      </c>
      <c r="W594" s="2" t="s">
        <v>77</v>
      </c>
      <c r="Z594" s="2">
        <v>4</v>
      </c>
      <c r="AA594" s="2">
        <v>1.3</v>
      </c>
      <c r="AB594" s="2">
        <f t="shared" si="293"/>
        <v>3.0769230769230766</v>
      </c>
      <c r="AC594" s="2">
        <v>50</v>
      </c>
      <c r="AD594" s="2" t="s">
        <v>181</v>
      </c>
      <c r="AE594" s="2">
        <v>91</v>
      </c>
      <c r="AF594" s="2">
        <v>0.41869469991216801</v>
      </c>
      <c r="AG594" s="2">
        <v>0.41869469991216801</v>
      </c>
      <c r="AH594" s="2">
        <v>11.8627141388371</v>
      </c>
      <c r="AI594" s="2">
        <f t="shared" si="289"/>
        <v>11.832714138837101</v>
      </c>
      <c r="AJ594" s="2">
        <f t="shared" si="297"/>
        <v>0.31676173145433068</v>
      </c>
      <c r="AK594" s="2">
        <f t="shared" si="298"/>
        <v>9.5611781339609898</v>
      </c>
      <c r="AL594" s="2">
        <f t="shared" si="299"/>
        <v>0.27252467429729477</v>
      </c>
    </row>
    <row r="595" spans="1:38" x14ac:dyDescent="0.25">
      <c r="A595" s="2" t="s">
        <v>118</v>
      </c>
      <c r="B595" s="2">
        <v>1999</v>
      </c>
      <c r="C595" s="2" t="s">
        <v>116</v>
      </c>
      <c r="D595" s="2" t="s">
        <v>282</v>
      </c>
      <c r="E595" s="2" t="s">
        <v>9</v>
      </c>
      <c r="F595" s="2" t="s">
        <v>10</v>
      </c>
      <c r="G595" s="2" t="s">
        <v>201</v>
      </c>
      <c r="H595" s="2" t="s">
        <v>106</v>
      </c>
      <c r="I595" s="2" t="s">
        <v>40</v>
      </c>
      <c r="J595" s="2" t="s">
        <v>12</v>
      </c>
      <c r="L595" s="2" t="s">
        <v>37</v>
      </c>
      <c r="M595" s="2" t="s">
        <v>181</v>
      </c>
      <c r="N595" s="2">
        <v>10</v>
      </c>
      <c r="O595" s="2" t="s">
        <v>14</v>
      </c>
      <c r="S595" s="2" t="s">
        <v>21</v>
      </c>
      <c r="T595" s="2">
        <v>37</v>
      </c>
      <c r="U595" s="2" t="s">
        <v>86</v>
      </c>
      <c r="V595" s="2">
        <v>0</v>
      </c>
      <c r="W595" s="2" t="s">
        <v>77</v>
      </c>
      <c r="Z595" s="2">
        <v>4</v>
      </c>
      <c r="AA595" s="2">
        <v>1.3</v>
      </c>
      <c r="AB595" s="2">
        <f t="shared" si="293"/>
        <v>3.0769230769230766</v>
      </c>
      <c r="AC595" s="2">
        <v>50</v>
      </c>
      <c r="AD595" s="2" t="s">
        <v>181</v>
      </c>
      <c r="AE595" s="2">
        <v>91</v>
      </c>
      <c r="AF595" s="2">
        <v>0.56646916724237995</v>
      </c>
      <c r="AG595" s="2">
        <v>0.56646916724237995</v>
      </c>
      <c r="AH595" s="2">
        <v>10.489906167612601</v>
      </c>
      <c r="AI595" s="2">
        <f t="shared" si="289"/>
        <v>10.459906167612601</v>
      </c>
      <c r="AJ595" s="2">
        <f t="shared" si="297"/>
        <v>0.28001166508603115</v>
      </c>
      <c r="AK595" s="2">
        <f t="shared" si="298"/>
        <v>8.18837016273649</v>
      </c>
      <c r="AL595" s="2">
        <f t="shared" si="299"/>
        <v>0.23339518209572074</v>
      </c>
    </row>
    <row r="596" spans="1:38" x14ac:dyDescent="0.25">
      <c r="A596" s="2" t="s">
        <v>118</v>
      </c>
      <c r="B596" s="2">
        <v>1999</v>
      </c>
      <c r="C596" s="2" t="s">
        <v>116</v>
      </c>
      <c r="D596" s="2" t="s">
        <v>282</v>
      </c>
      <c r="E596" s="2" t="s">
        <v>9</v>
      </c>
      <c r="F596" s="2" t="s">
        <v>10</v>
      </c>
      <c r="G596" s="2" t="s">
        <v>201</v>
      </c>
      <c r="H596" s="2" t="s">
        <v>106</v>
      </c>
      <c r="I596" s="2" t="s">
        <v>40</v>
      </c>
      <c r="J596" s="2" t="s">
        <v>12</v>
      </c>
      <c r="L596" s="2" t="s">
        <v>37</v>
      </c>
      <c r="M596" s="2" t="s">
        <v>181</v>
      </c>
      <c r="N596" s="2">
        <v>10</v>
      </c>
      <c r="O596" s="2" t="s">
        <v>14</v>
      </c>
      <c r="S596" s="2" t="s">
        <v>21</v>
      </c>
      <c r="T596" s="2">
        <v>37</v>
      </c>
      <c r="U596" s="2" t="s">
        <v>86</v>
      </c>
      <c r="V596" s="2">
        <v>0</v>
      </c>
      <c r="W596" s="2" t="s">
        <v>77</v>
      </c>
      <c r="Z596" s="2">
        <v>4</v>
      </c>
      <c r="AA596" s="2">
        <v>1.3</v>
      </c>
      <c r="AB596" s="2">
        <f t="shared" si="293"/>
        <v>3.0769230769230766</v>
      </c>
      <c r="AC596" s="2">
        <v>50</v>
      </c>
      <c r="AD596" s="2" t="s">
        <v>181</v>
      </c>
      <c r="AE596" s="2">
        <v>91</v>
      </c>
      <c r="AF596" s="2">
        <v>1.10830850497658</v>
      </c>
      <c r="AG596" s="2">
        <v>1.10830850497658</v>
      </c>
      <c r="AH596" s="2">
        <v>8.7227396646294899</v>
      </c>
      <c r="AI596" s="2">
        <f t="shared" si="289"/>
        <v>8.6927396646294905</v>
      </c>
      <c r="AJ596" s="2">
        <f t="shared" si="297"/>
        <v>0.23270462169048789</v>
      </c>
      <c r="AK596" s="2">
        <f t="shared" si="298"/>
        <v>6.4212036597533801</v>
      </c>
      <c r="AL596" s="2">
        <f t="shared" si="299"/>
        <v>0.18302518909831525</v>
      </c>
    </row>
    <row r="597" spans="1:38" x14ac:dyDescent="0.25">
      <c r="A597" s="2" t="s">
        <v>118</v>
      </c>
      <c r="B597" s="2">
        <v>1999</v>
      </c>
      <c r="C597" s="2" t="s">
        <v>116</v>
      </c>
      <c r="D597" s="2" t="s">
        <v>282</v>
      </c>
      <c r="E597" s="2" t="s">
        <v>9</v>
      </c>
      <c r="F597" s="2" t="s">
        <v>10</v>
      </c>
      <c r="G597" s="2" t="s">
        <v>201</v>
      </c>
      <c r="H597" s="2" t="s">
        <v>106</v>
      </c>
      <c r="I597" s="2" t="s">
        <v>40</v>
      </c>
      <c r="J597" s="2" t="s">
        <v>12</v>
      </c>
      <c r="L597" s="2" t="s">
        <v>37</v>
      </c>
      <c r="M597" s="2" t="s">
        <v>181</v>
      </c>
      <c r="N597" s="2">
        <v>10</v>
      </c>
      <c r="O597" s="2" t="s">
        <v>14</v>
      </c>
      <c r="S597" s="2" t="s">
        <v>21</v>
      </c>
      <c r="T597" s="2">
        <v>37</v>
      </c>
      <c r="U597" s="2" t="s">
        <v>86</v>
      </c>
      <c r="V597" s="2">
        <v>0</v>
      </c>
      <c r="W597" s="2" t="s">
        <v>77</v>
      </c>
      <c r="Z597" s="2">
        <v>4</v>
      </c>
      <c r="AA597" s="2">
        <v>1.3</v>
      </c>
      <c r="AB597" s="2">
        <f t="shared" si="293"/>
        <v>3.0769230769230766</v>
      </c>
      <c r="AC597" s="2">
        <v>50</v>
      </c>
      <c r="AD597" s="2" t="s">
        <v>181</v>
      </c>
      <c r="AE597" s="2">
        <v>91</v>
      </c>
      <c r="AF597" s="2">
        <v>1.5762617364753899</v>
      </c>
      <c r="AG597" s="2">
        <v>1.5762617364753899</v>
      </c>
      <c r="AH597" s="2">
        <v>7.8730387739863597</v>
      </c>
      <c r="AI597" s="2">
        <f t="shared" si="289"/>
        <v>7.8430387739863594</v>
      </c>
      <c r="AJ597" s="2">
        <f t="shared" si="297"/>
        <v>0.20995813071805772</v>
      </c>
      <c r="AK597" s="2">
        <f t="shared" si="298"/>
        <v>5.571502769110249</v>
      </c>
      <c r="AL597" s="2">
        <f t="shared" si="299"/>
        <v>0.15880595008527654</v>
      </c>
    </row>
    <row r="598" spans="1:38" x14ac:dyDescent="0.25">
      <c r="A598" s="2" t="s">
        <v>118</v>
      </c>
      <c r="B598" s="2">
        <v>1999</v>
      </c>
      <c r="C598" s="2" t="s">
        <v>116</v>
      </c>
      <c r="D598" s="2" t="s">
        <v>282</v>
      </c>
      <c r="E598" s="2" t="s">
        <v>9</v>
      </c>
      <c r="F598" s="2" t="s">
        <v>10</v>
      </c>
      <c r="G598" s="2" t="s">
        <v>201</v>
      </c>
      <c r="H598" s="2" t="s">
        <v>106</v>
      </c>
      <c r="I598" s="2" t="s">
        <v>40</v>
      </c>
      <c r="J598" s="2" t="s">
        <v>12</v>
      </c>
      <c r="L598" s="2" t="s">
        <v>37</v>
      </c>
      <c r="M598" s="2" t="s">
        <v>181</v>
      </c>
      <c r="N598" s="2">
        <v>10</v>
      </c>
      <c r="O598" s="2" t="s">
        <v>14</v>
      </c>
      <c r="S598" s="2" t="s">
        <v>21</v>
      </c>
      <c r="T598" s="2">
        <v>37</v>
      </c>
      <c r="U598" s="2" t="s">
        <v>86</v>
      </c>
      <c r="V598" s="2">
        <v>0</v>
      </c>
      <c r="W598" s="2" t="s">
        <v>77</v>
      </c>
      <c r="Z598" s="2">
        <v>4</v>
      </c>
      <c r="AA598" s="2">
        <v>1.3</v>
      </c>
      <c r="AB598" s="2">
        <f t="shared" si="293"/>
        <v>3.0769230769230766</v>
      </c>
      <c r="AC598" s="2">
        <v>50</v>
      </c>
      <c r="AD598" s="2" t="s">
        <v>181</v>
      </c>
      <c r="AE598" s="2">
        <v>91</v>
      </c>
      <c r="AF598" s="2">
        <v>1.99495530895785</v>
      </c>
      <c r="AG598" s="2">
        <v>1.99495530895785</v>
      </c>
      <c r="AH598" s="2">
        <v>5.1191608330046297</v>
      </c>
      <c r="AI598" s="2">
        <f t="shared" si="289"/>
        <v>5.0891608330046294</v>
      </c>
      <c r="AJ598" s="2">
        <f t="shared" si="297"/>
        <v>0.13623682429892114</v>
      </c>
      <c r="AK598" s="2">
        <f t="shared" si="298"/>
        <v>2.817624828128519</v>
      </c>
      <c r="AL598" s="2">
        <f t="shared" si="299"/>
        <v>8.031147185201358E-2</v>
      </c>
    </row>
    <row r="599" spans="1:38" x14ac:dyDescent="0.25">
      <c r="A599" s="2" t="s">
        <v>118</v>
      </c>
      <c r="B599" s="2">
        <v>1999</v>
      </c>
      <c r="C599" s="2" t="s">
        <v>116</v>
      </c>
      <c r="D599" s="2" t="s">
        <v>282</v>
      </c>
      <c r="E599" s="2" t="s">
        <v>9</v>
      </c>
      <c r="F599" s="2" t="s">
        <v>10</v>
      </c>
      <c r="G599" s="2" t="s">
        <v>201</v>
      </c>
      <c r="H599" s="2" t="s">
        <v>106</v>
      </c>
      <c r="I599" s="2" t="s">
        <v>40</v>
      </c>
      <c r="J599" s="2" t="s">
        <v>12</v>
      </c>
      <c r="L599" s="2" t="s">
        <v>37</v>
      </c>
      <c r="M599" s="2" t="s">
        <v>181</v>
      </c>
      <c r="N599" s="2">
        <v>10</v>
      </c>
      <c r="O599" s="2" t="s">
        <v>14</v>
      </c>
      <c r="S599" s="2" t="s">
        <v>21</v>
      </c>
      <c r="T599" s="2">
        <v>37</v>
      </c>
      <c r="U599" s="2" t="s">
        <v>86</v>
      </c>
      <c r="V599" s="2">
        <v>0</v>
      </c>
      <c r="W599" s="2" t="s">
        <v>77</v>
      </c>
      <c r="Z599" s="2">
        <v>4</v>
      </c>
      <c r="AA599" s="2">
        <v>1.3</v>
      </c>
      <c r="AB599" s="2">
        <f t="shared" si="293"/>
        <v>3.0769230769230766</v>
      </c>
      <c r="AC599" s="2">
        <v>50</v>
      </c>
      <c r="AD599" s="2" t="s">
        <v>181</v>
      </c>
      <c r="AE599" s="2">
        <v>91</v>
      </c>
      <c r="AF599" s="2">
        <v>4.0145404474238697</v>
      </c>
      <c r="AG599" s="2">
        <v>4.0145404474238697</v>
      </c>
      <c r="AH599" s="2">
        <v>4.0028917988857096</v>
      </c>
      <c r="AI599" s="2">
        <f t="shared" si="289"/>
        <v>3.9728917988857098</v>
      </c>
      <c r="AJ599" s="2">
        <f t="shared" si="297"/>
        <v>0.10635430471232757</v>
      </c>
      <c r="AK599" s="2">
        <f t="shared" si="298"/>
        <v>1.7013557940095994</v>
      </c>
      <c r="AL599" s="2">
        <f t="shared" si="299"/>
        <v>4.8494173744067302E-2</v>
      </c>
    </row>
    <row r="600" spans="1:38" x14ac:dyDescent="0.25">
      <c r="A600" s="2" t="s">
        <v>118</v>
      </c>
      <c r="B600" s="2">
        <v>1999</v>
      </c>
      <c r="C600" s="2" t="s">
        <v>116</v>
      </c>
      <c r="D600" s="2" t="s">
        <v>282</v>
      </c>
      <c r="E600" s="2" t="s">
        <v>9</v>
      </c>
      <c r="F600" s="2" t="s">
        <v>10</v>
      </c>
      <c r="G600" s="2" t="s">
        <v>201</v>
      </c>
      <c r="H600" s="2" t="s">
        <v>106</v>
      </c>
      <c r="I600" s="2" t="s">
        <v>40</v>
      </c>
      <c r="J600" s="2" t="s">
        <v>12</v>
      </c>
      <c r="L600" s="2" t="s">
        <v>37</v>
      </c>
      <c r="M600" s="2" t="s">
        <v>181</v>
      </c>
      <c r="N600" s="2">
        <v>10</v>
      </c>
      <c r="O600" s="2" t="s">
        <v>14</v>
      </c>
      <c r="S600" s="2" t="s">
        <v>21</v>
      </c>
      <c r="T600" s="2">
        <v>37</v>
      </c>
      <c r="U600" s="2" t="s">
        <v>86</v>
      </c>
      <c r="V600" s="2">
        <v>0</v>
      </c>
      <c r="W600" s="2" t="s">
        <v>77</v>
      </c>
      <c r="Z600" s="2">
        <v>4</v>
      </c>
      <c r="AA600" s="2">
        <v>1.3</v>
      </c>
      <c r="AB600" s="2">
        <f t="shared" si="293"/>
        <v>3.0769230769230766</v>
      </c>
      <c r="AC600" s="2">
        <v>50</v>
      </c>
      <c r="AD600" s="2" t="s">
        <v>181</v>
      </c>
      <c r="AE600" s="2">
        <v>91</v>
      </c>
      <c r="AF600" s="2">
        <v>5.9848659268735496</v>
      </c>
      <c r="AG600" s="2">
        <v>5.9848659268735496</v>
      </c>
      <c r="AH600" s="2">
        <v>2.9433553450511698</v>
      </c>
      <c r="AI600" s="2">
        <f t="shared" si="289"/>
        <v>2.91335534505117</v>
      </c>
      <c r="AJ600" s="2">
        <f t="shared" si="297"/>
        <v>7.799051617508547E-2</v>
      </c>
      <c r="AK600" s="2">
        <f t="shared" si="298"/>
        <v>0.64181934017505959</v>
      </c>
      <c r="AL600" s="2">
        <f t="shared" si="299"/>
        <v>1.8293938695445124E-2</v>
      </c>
    </row>
    <row r="601" spans="1:38" x14ac:dyDescent="0.25">
      <c r="A601" s="2" t="s">
        <v>118</v>
      </c>
      <c r="B601" s="2">
        <v>1999</v>
      </c>
      <c r="C601" s="2" t="s">
        <v>116</v>
      </c>
      <c r="D601" s="2" t="s">
        <v>282</v>
      </c>
      <c r="E601" s="2" t="s">
        <v>9</v>
      </c>
      <c r="F601" s="2" t="s">
        <v>10</v>
      </c>
      <c r="G601" s="2" t="s">
        <v>201</v>
      </c>
      <c r="H601" s="2" t="s">
        <v>106</v>
      </c>
      <c r="I601" s="2" t="s">
        <v>40</v>
      </c>
      <c r="J601" s="2" t="s">
        <v>12</v>
      </c>
      <c r="L601" s="2" t="s">
        <v>37</v>
      </c>
      <c r="M601" s="2" t="s">
        <v>181</v>
      </c>
      <c r="N601" s="2">
        <v>10</v>
      </c>
      <c r="O601" s="2" t="s">
        <v>14</v>
      </c>
      <c r="S601" s="2" t="s">
        <v>21</v>
      </c>
      <c r="T601" s="2">
        <v>37</v>
      </c>
      <c r="U601" s="2" t="s">
        <v>86</v>
      </c>
      <c r="V601" s="2">
        <v>0</v>
      </c>
      <c r="W601" s="2" t="s">
        <v>77</v>
      </c>
      <c r="Z601" s="2">
        <v>4</v>
      </c>
      <c r="AA601" s="2">
        <v>1.3</v>
      </c>
      <c r="AB601" s="2">
        <f t="shared" si="293"/>
        <v>3.0769230769230766</v>
      </c>
      <c r="AC601" s="2">
        <v>50</v>
      </c>
      <c r="AD601" s="2" t="s">
        <v>181</v>
      </c>
      <c r="AE601" s="2">
        <v>91</v>
      </c>
      <c r="AF601" s="2">
        <v>7.9798212358314</v>
      </c>
      <c r="AG601" s="2">
        <v>7.9798212358314</v>
      </c>
      <c r="AH601" s="2">
        <v>2.3015360048761102</v>
      </c>
      <c r="AI601" s="2">
        <f t="shared" si="289"/>
        <v>2.2715360048761104</v>
      </c>
      <c r="AJ601" s="2">
        <f t="shared" si="297"/>
        <v>6.0809013851164016E-2</v>
      </c>
      <c r="AK601" s="2">
        <f t="shared" si="298"/>
        <v>0</v>
      </c>
      <c r="AL601" s="2">
        <f t="shared" si="299"/>
        <v>0</v>
      </c>
    </row>
    <row r="602" spans="1:38" x14ac:dyDescent="0.25">
      <c r="A602" s="2" t="s">
        <v>120</v>
      </c>
      <c r="B602" s="2">
        <v>2004</v>
      </c>
      <c r="C602" s="2" t="s">
        <v>119</v>
      </c>
      <c r="D602" s="2" t="s">
        <v>282</v>
      </c>
      <c r="E602" s="2" t="s">
        <v>9</v>
      </c>
      <c r="F602" s="2" t="s">
        <v>10</v>
      </c>
      <c r="G602" s="2" t="s">
        <v>201</v>
      </c>
      <c r="H602" s="2" t="s">
        <v>69</v>
      </c>
      <c r="I602" s="2" t="s">
        <v>40</v>
      </c>
      <c r="J602" s="2" t="s">
        <v>12</v>
      </c>
      <c r="L602" s="2" t="s">
        <v>13</v>
      </c>
      <c r="M602" s="2" t="s">
        <v>292</v>
      </c>
      <c r="N602" s="2">
        <v>10</v>
      </c>
      <c r="O602" s="2" t="s">
        <v>23</v>
      </c>
      <c r="P602" s="2">
        <v>50</v>
      </c>
      <c r="S602" s="2" t="s">
        <v>22</v>
      </c>
      <c r="T602" s="2">
        <v>37</v>
      </c>
      <c r="U602" s="2" t="s">
        <v>86</v>
      </c>
      <c r="V602" s="2">
        <v>0</v>
      </c>
      <c r="W602" s="2" t="s">
        <v>77</v>
      </c>
      <c r="Z602" s="2">
        <v>20</v>
      </c>
      <c r="AA602" s="2">
        <v>1.3</v>
      </c>
      <c r="AB602" s="2">
        <f t="shared" si="293"/>
        <v>15.384615384615383</v>
      </c>
      <c r="AC602" s="2">
        <v>2</v>
      </c>
      <c r="AD602" s="2">
        <v>1</v>
      </c>
      <c r="AE602" s="2">
        <v>92</v>
      </c>
      <c r="AF602" s="2">
        <v>0</v>
      </c>
      <c r="AG602" s="2">
        <v>0</v>
      </c>
      <c r="AI602" s="2">
        <v>100</v>
      </c>
      <c r="AJ602" s="5">
        <f>AI602/$AI$602</f>
        <v>1</v>
      </c>
      <c r="AK602" s="5">
        <f>AI602-$AI$615</f>
        <v>94.153850986096856</v>
      </c>
      <c r="AL602" s="6">
        <f>AK602/$AK$602</f>
        <v>1</v>
      </c>
    </row>
    <row r="603" spans="1:38" x14ac:dyDescent="0.25">
      <c r="A603" s="2" t="s">
        <v>120</v>
      </c>
      <c r="B603" s="2">
        <v>2004</v>
      </c>
      <c r="C603" s="2" t="s">
        <v>119</v>
      </c>
      <c r="D603" s="2" t="s">
        <v>282</v>
      </c>
      <c r="E603" s="2" t="s">
        <v>9</v>
      </c>
      <c r="F603" s="2" t="s">
        <v>10</v>
      </c>
      <c r="G603" s="2" t="s">
        <v>201</v>
      </c>
      <c r="H603" s="2" t="s">
        <v>69</v>
      </c>
      <c r="I603" s="2" t="s">
        <v>40</v>
      </c>
      <c r="J603" s="2" t="s">
        <v>12</v>
      </c>
      <c r="L603" s="2" t="s">
        <v>13</v>
      </c>
      <c r="M603" s="2" t="s">
        <v>292</v>
      </c>
      <c r="N603" s="2">
        <v>10</v>
      </c>
      <c r="O603" s="2" t="s">
        <v>23</v>
      </c>
      <c r="P603" s="2">
        <v>50</v>
      </c>
      <c r="S603" s="2" t="s">
        <v>22</v>
      </c>
      <c r="T603" s="2">
        <v>37</v>
      </c>
      <c r="U603" s="2" t="s">
        <v>86</v>
      </c>
      <c r="V603" s="2">
        <v>0</v>
      </c>
      <c r="W603" s="2" t="s">
        <v>77</v>
      </c>
      <c r="Z603" s="2">
        <v>20</v>
      </c>
      <c r="AA603" s="2">
        <v>1.3</v>
      </c>
      <c r="AB603" s="2">
        <f t="shared" si="293"/>
        <v>15.384615384615383</v>
      </c>
      <c r="AC603" s="2">
        <v>2</v>
      </c>
      <c r="AD603" s="2">
        <v>1</v>
      </c>
      <c r="AE603" s="2">
        <v>92</v>
      </c>
      <c r="AF603" s="2">
        <v>0.16580294413184299</v>
      </c>
      <c r="AG603" s="2">
        <v>0.16580294413184299</v>
      </c>
      <c r="AI603" s="2">
        <v>49.230763380062001</v>
      </c>
      <c r="AJ603" s="5">
        <f t="shared" ref="AJ603:AJ615" si="300">AI603/$AI$602</f>
        <v>0.49230763380062004</v>
      </c>
      <c r="AK603" s="5">
        <f t="shared" ref="AK603:AK615" si="301">AI603-$AI$615</f>
        <v>43.384614366158864</v>
      </c>
      <c r="AL603" s="6">
        <f t="shared" ref="AL603:AL615" si="302">AK603/$AK$602</f>
        <v>0.4607842792597534</v>
      </c>
    </row>
    <row r="604" spans="1:38" x14ac:dyDescent="0.25">
      <c r="A604" s="2" t="s">
        <v>120</v>
      </c>
      <c r="B604" s="2">
        <v>2004</v>
      </c>
      <c r="C604" s="2" t="s">
        <v>119</v>
      </c>
      <c r="D604" s="2" t="s">
        <v>282</v>
      </c>
      <c r="E604" s="2" t="s">
        <v>9</v>
      </c>
      <c r="F604" s="2" t="s">
        <v>10</v>
      </c>
      <c r="G604" s="2" t="s">
        <v>201</v>
      </c>
      <c r="H604" s="2" t="s">
        <v>69</v>
      </c>
      <c r="I604" s="2" t="s">
        <v>40</v>
      </c>
      <c r="J604" s="2" t="s">
        <v>12</v>
      </c>
      <c r="L604" s="2" t="s">
        <v>13</v>
      </c>
      <c r="M604" s="2" t="s">
        <v>292</v>
      </c>
      <c r="N604" s="2">
        <v>10</v>
      </c>
      <c r="O604" s="2" t="s">
        <v>23</v>
      </c>
      <c r="P604" s="2">
        <v>50</v>
      </c>
      <c r="S604" s="2" t="s">
        <v>22</v>
      </c>
      <c r="T604" s="2">
        <v>37</v>
      </c>
      <c r="U604" s="2" t="s">
        <v>86</v>
      </c>
      <c r="V604" s="2">
        <v>0</v>
      </c>
      <c r="W604" s="2" t="s">
        <v>77</v>
      </c>
      <c r="Z604" s="2">
        <v>20</v>
      </c>
      <c r="AA604" s="2">
        <v>1.3</v>
      </c>
      <c r="AB604" s="2">
        <f t="shared" si="293"/>
        <v>15.384615384615383</v>
      </c>
      <c r="AC604" s="2">
        <v>2</v>
      </c>
      <c r="AD604" s="2">
        <v>1</v>
      </c>
      <c r="AE604" s="2">
        <v>92</v>
      </c>
      <c r="AF604" s="2">
        <v>0.16580294413184299</v>
      </c>
      <c r="AG604" s="2">
        <v>0.16580294413184299</v>
      </c>
      <c r="AI604" s="2">
        <v>46.769234366332199</v>
      </c>
      <c r="AJ604" s="5">
        <f t="shared" si="300"/>
        <v>0.46769234366332202</v>
      </c>
      <c r="AK604" s="5">
        <f t="shared" si="301"/>
        <v>40.923085352429062</v>
      </c>
      <c r="AL604" s="6">
        <f t="shared" si="302"/>
        <v>0.4346405900962238</v>
      </c>
    </row>
    <row r="605" spans="1:38" x14ac:dyDescent="0.25">
      <c r="A605" s="2" t="s">
        <v>120</v>
      </c>
      <c r="B605" s="2">
        <v>2004</v>
      </c>
      <c r="C605" s="2" t="s">
        <v>119</v>
      </c>
      <c r="D605" s="2" t="s">
        <v>282</v>
      </c>
      <c r="E605" s="2" t="s">
        <v>9</v>
      </c>
      <c r="F605" s="2" t="s">
        <v>10</v>
      </c>
      <c r="G605" s="2" t="s">
        <v>201</v>
      </c>
      <c r="H605" s="2" t="s">
        <v>69</v>
      </c>
      <c r="I605" s="2" t="s">
        <v>40</v>
      </c>
      <c r="J605" s="2" t="s">
        <v>12</v>
      </c>
      <c r="L605" s="2" t="s">
        <v>13</v>
      </c>
      <c r="M605" s="2" t="s">
        <v>292</v>
      </c>
      <c r="N605" s="2">
        <v>10</v>
      </c>
      <c r="O605" s="2" t="s">
        <v>23</v>
      </c>
      <c r="P605" s="2">
        <v>50</v>
      </c>
      <c r="S605" s="2" t="s">
        <v>22</v>
      </c>
      <c r="T605" s="2">
        <v>37</v>
      </c>
      <c r="U605" s="2" t="s">
        <v>86</v>
      </c>
      <c r="V605" s="2">
        <v>0</v>
      </c>
      <c r="W605" s="2" t="s">
        <v>77</v>
      </c>
      <c r="Z605" s="2">
        <v>20</v>
      </c>
      <c r="AA605" s="2">
        <v>1.3</v>
      </c>
      <c r="AB605" s="2">
        <f t="shared" si="293"/>
        <v>15.384615384615383</v>
      </c>
      <c r="AC605" s="2">
        <v>2</v>
      </c>
      <c r="AD605" s="2">
        <v>1</v>
      </c>
      <c r="AE605" s="2">
        <v>92</v>
      </c>
      <c r="AF605" s="2">
        <v>0.39378252597541902</v>
      </c>
      <c r="AG605" s="2">
        <v>0.39378252597541902</v>
      </c>
      <c r="AI605" s="2">
        <v>30.769225351909299</v>
      </c>
      <c r="AJ605" s="5">
        <f t="shared" si="300"/>
        <v>0.30769225351909296</v>
      </c>
      <c r="AK605" s="5">
        <f t="shared" si="301"/>
        <v>24.923076338006158</v>
      </c>
      <c r="AL605" s="6">
        <f t="shared" si="302"/>
        <v>0.26470586255347539</v>
      </c>
    </row>
    <row r="606" spans="1:38" x14ac:dyDescent="0.25">
      <c r="A606" s="2" t="s">
        <v>120</v>
      </c>
      <c r="B606" s="2">
        <v>2004</v>
      </c>
      <c r="C606" s="2" t="s">
        <v>119</v>
      </c>
      <c r="D606" s="2" t="s">
        <v>282</v>
      </c>
      <c r="E606" s="2" t="s">
        <v>9</v>
      </c>
      <c r="F606" s="2" t="s">
        <v>10</v>
      </c>
      <c r="G606" s="2" t="s">
        <v>201</v>
      </c>
      <c r="H606" s="2" t="s">
        <v>69</v>
      </c>
      <c r="I606" s="2" t="s">
        <v>40</v>
      </c>
      <c r="J606" s="2" t="s">
        <v>12</v>
      </c>
      <c r="L606" s="2" t="s">
        <v>13</v>
      </c>
      <c r="M606" s="2" t="s">
        <v>292</v>
      </c>
      <c r="N606" s="2">
        <v>10</v>
      </c>
      <c r="O606" s="2" t="s">
        <v>23</v>
      </c>
      <c r="P606" s="2">
        <v>50</v>
      </c>
      <c r="S606" s="2" t="s">
        <v>22</v>
      </c>
      <c r="T606" s="2">
        <v>37</v>
      </c>
      <c r="U606" s="2" t="s">
        <v>86</v>
      </c>
      <c r="V606" s="2">
        <v>0</v>
      </c>
      <c r="W606" s="2" t="s">
        <v>77</v>
      </c>
      <c r="Z606" s="2">
        <v>20</v>
      </c>
      <c r="AA606" s="2">
        <v>1.3</v>
      </c>
      <c r="AB606" s="2">
        <f t="shared" si="293"/>
        <v>15.384615384615383</v>
      </c>
      <c r="AC606" s="2">
        <v>2</v>
      </c>
      <c r="AD606" s="2">
        <v>1</v>
      </c>
      <c r="AE606" s="2">
        <v>92</v>
      </c>
      <c r="AF606" s="2">
        <v>0.49740930676201101</v>
      </c>
      <c r="AG606" s="2">
        <v>0.49740930676201101</v>
      </c>
      <c r="AI606" s="2">
        <v>24.3076870420558</v>
      </c>
      <c r="AJ606" s="5">
        <f t="shared" si="300"/>
        <v>0.24307687042055801</v>
      </c>
      <c r="AK606" s="5">
        <f t="shared" si="301"/>
        <v>18.46153802815266</v>
      </c>
      <c r="AL606" s="6">
        <f t="shared" si="302"/>
        <v>0.19607841670627754</v>
      </c>
    </row>
    <row r="607" spans="1:38" x14ac:dyDescent="0.25">
      <c r="A607" s="2" t="s">
        <v>120</v>
      </c>
      <c r="B607" s="2">
        <v>2004</v>
      </c>
      <c r="C607" s="2" t="s">
        <v>119</v>
      </c>
      <c r="D607" s="2" t="s">
        <v>282</v>
      </c>
      <c r="E607" s="2" t="s">
        <v>9</v>
      </c>
      <c r="F607" s="2" t="s">
        <v>10</v>
      </c>
      <c r="G607" s="2" t="s">
        <v>201</v>
      </c>
      <c r="H607" s="2" t="s">
        <v>69</v>
      </c>
      <c r="I607" s="2" t="s">
        <v>40</v>
      </c>
      <c r="J607" s="2" t="s">
        <v>12</v>
      </c>
      <c r="L607" s="2" t="s">
        <v>13</v>
      </c>
      <c r="M607" s="2" t="s">
        <v>292</v>
      </c>
      <c r="N607" s="2">
        <v>10</v>
      </c>
      <c r="O607" s="2" t="s">
        <v>23</v>
      </c>
      <c r="P607" s="2">
        <v>50</v>
      </c>
      <c r="S607" s="2" t="s">
        <v>22</v>
      </c>
      <c r="T607" s="2">
        <v>37</v>
      </c>
      <c r="U607" s="2" t="s">
        <v>86</v>
      </c>
      <c r="V607" s="2">
        <v>0</v>
      </c>
      <c r="W607" s="2" t="s">
        <v>77</v>
      </c>
      <c r="Z607" s="2">
        <v>20</v>
      </c>
      <c r="AA607" s="2">
        <v>1.3</v>
      </c>
      <c r="AB607" s="2">
        <f t="shared" si="293"/>
        <v>15.384615384615383</v>
      </c>
      <c r="AC607" s="2">
        <v>2</v>
      </c>
      <c r="AD607" s="2">
        <v>1</v>
      </c>
      <c r="AE607" s="2">
        <v>92</v>
      </c>
      <c r="AF607" s="2">
        <v>0.50777184253072605</v>
      </c>
      <c r="AG607" s="2">
        <v>0.50777184253072605</v>
      </c>
      <c r="AI607" s="2">
        <v>19.3846149295603</v>
      </c>
      <c r="AJ607" s="5">
        <f t="shared" si="300"/>
        <v>0.19384614929560301</v>
      </c>
      <c r="AK607" s="5">
        <f t="shared" si="301"/>
        <v>13.538465915657159</v>
      </c>
      <c r="AL607" s="6">
        <f t="shared" si="302"/>
        <v>0.14379088878325652</v>
      </c>
    </row>
    <row r="608" spans="1:38" x14ac:dyDescent="0.25">
      <c r="A608" s="2" t="s">
        <v>120</v>
      </c>
      <c r="B608" s="2">
        <v>2004</v>
      </c>
      <c r="C608" s="2" t="s">
        <v>119</v>
      </c>
      <c r="D608" s="2" t="s">
        <v>282</v>
      </c>
      <c r="E608" s="2" t="s">
        <v>9</v>
      </c>
      <c r="F608" s="2" t="s">
        <v>10</v>
      </c>
      <c r="G608" s="2" t="s">
        <v>201</v>
      </c>
      <c r="H608" s="2" t="s">
        <v>69</v>
      </c>
      <c r="I608" s="2" t="s">
        <v>40</v>
      </c>
      <c r="J608" s="2" t="s">
        <v>12</v>
      </c>
      <c r="L608" s="2" t="s">
        <v>13</v>
      </c>
      <c r="M608" s="2" t="s">
        <v>292</v>
      </c>
      <c r="N608" s="2">
        <v>10</v>
      </c>
      <c r="O608" s="2" t="s">
        <v>23</v>
      </c>
      <c r="P608" s="2">
        <v>50</v>
      </c>
      <c r="S608" s="2" t="s">
        <v>22</v>
      </c>
      <c r="T608" s="2">
        <v>37</v>
      </c>
      <c r="U608" s="2" t="s">
        <v>86</v>
      </c>
      <c r="V608" s="2">
        <v>0</v>
      </c>
      <c r="W608" s="2" t="s">
        <v>77</v>
      </c>
      <c r="Z608" s="2">
        <v>20</v>
      </c>
      <c r="AA608" s="2">
        <v>1.3</v>
      </c>
      <c r="AB608" s="2">
        <f t="shared" si="293"/>
        <v>15.384615384615383</v>
      </c>
      <c r="AC608" s="2">
        <v>2</v>
      </c>
      <c r="AD608" s="2">
        <v>1</v>
      </c>
      <c r="AE608" s="2">
        <v>92</v>
      </c>
      <c r="AF608" s="2">
        <v>0.73575142437430097</v>
      </c>
      <c r="AG608" s="2">
        <v>0.73575142437430097</v>
      </c>
      <c r="AI608" s="2">
        <v>8.3076921126687502</v>
      </c>
      <c r="AJ608" s="5">
        <f t="shared" si="300"/>
        <v>8.3076921126687506E-2</v>
      </c>
      <c r="AK608" s="5">
        <f t="shared" si="301"/>
        <v>2.4615430987656106</v>
      </c>
      <c r="AL608" s="6">
        <f t="shared" si="302"/>
        <v>2.6143838759490487E-2</v>
      </c>
    </row>
    <row r="609" spans="1:38" x14ac:dyDescent="0.25">
      <c r="A609" s="2" t="s">
        <v>120</v>
      </c>
      <c r="B609" s="2">
        <v>2004</v>
      </c>
      <c r="C609" s="2" t="s">
        <v>119</v>
      </c>
      <c r="D609" s="2" t="s">
        <v>282</v>
      </c>
      <c r="E609" s="2" t="s">
        <v>9</v>
      </c>
      <c r="F609" s="2" t="s">
        <v>10</v>
      </c>
      <c r="G609" s="2" t="s">
        <v>201</v>
      </c>
      <c r="H609" s="2" t="s">
        <v>69</v>
      </c>
      <c r="I609" s="2" t="s">
        <v>40</v>
      </c>
      <c r="J609" s="2" t="s">
        <v>12</v>
      </c>
      <c r="L609" s="2" t="s">
        <v>13</v>
      </c>
      <c r="M609" s="2" t="s">
        <v>292</v>
      </c>
      <c r="N609" s="2">
        <v>10</v>
      </c>
      <c r="O609" s="2" t="s">
        <v>23</v>
      </c>
      <c r="P609" s="2">
        <v>50</v>
      </c>
      <c r="S609" s="2" t="s">
        <v>22</v>
      </c>
      <c r="T609" s="2">
        <v>37</v>
      </c>
      <c r="U609" s="2" t="s">
        <v>86</v>
      </c>
      <c r="V609" s="2">
        <v>0</v>
      </c>
      <c r="W609" s="2" t="s">
        <v>77</v>
      </c>
      <c r="Z609" s="2">
        <v>20</v>
      </c>
      <c r="AA609" s="2">
        <v>1.3</v>
      </c>
      <c r="AB609" s="2">
        <f t="shared" si="293"/>
        <v>15.384615384615383</v>
      </c>
      <c r="AC609" s="2">
        <v>2</v>
      </c>
      <c r="AD609" s="2">
        <v>1</v>
      </c>
      <c r="AE609" s="2">
        <v>92</v>
      </c>
      <c r="AF609" s="2">
        <v>0.99481861352402201</v>
      </c>
      <c r="AG609" s="2">
        <v>0.99481861352402201</v>
      </c>
      <c r="AI609" s="2">
        <v>10.7692352114343</v>
      </c>
      <c r="AJ609" s="5">
        <f t="shared" si="300"/>
        <v>0.107692352114343</v>
      </c>
      <c r="AK609" s="5">
        <f t="shared" si="301"/>
        <v>4.9230861975311599</v>
      </c>
      <c r="AL609" s="6">
        <f t="shared" si="302"/>
        <v>5.2287677518980322E-2</v>
      </c>
    </row>
    <row r="610" spans="1:38" x14ac:dyDescent="0.25">
      <c r="A610" s="2" t="s">
        <v>120</v>
      </c>
      <c r="B610" s="2">
        <v>2004</v>
      </c>
      <c r="C610" s="2" t="s">
        <v>119</v>
      </c>
      <c r="D610" s="2" t="s">
        <v>282</v>
      </c>
      <c r="E610" s="2" t="s">
        <v>9</v>
      </c>
      <c r="F610" s="2" t="s">
        <v>10</v>
      </c>
      <c r="G610" s="2" t="s">
        <v>201</v>
      </c>
      <c r="H610" s="2" t="s">
        <v>69</v>
      </c>
      <c r="I610" s="2" t="s">
        <v>40</v>
      </c>
      <c r="J610" s="2" t="s">
        <v>12</v>
      </c>
      <c r="L610" s="2" t="s">
        <v>13</v>
      </c>
      <c r="M610" s="2" t="s">
        <v>292</v>
      </c>
      <c r="N610" s="2">
        <v>10</v>
      </c>
      <c r="O610" s="2" t="s">
        <v>23</v>
      </c>
      <c r="P610" s="2">
        <v>50</v>
      </c>
      <c r="S610" s="2" t="s">
        <v>22</v>
      </c>
      <c r="T610" s="2">
        <v>37</v>
      </c>
      <c r="U610" s="2" t="s">
        <v>86</v>
      </c>
      <c r="V610" s="2">
        <v>0</v>
      </c>
      <c r="W610" s="2" t="s">
        <v>77</v>
      </c>
      <c r="Z610" s="2">
        <v>20</v>
      </c>
      <c r="AA610" s="2">
        <v>1.3</v>
      </c>
      <c r="AB610" s="2">
        <f t="shared" si="293"/>
        <v>15.384615384615383</v>
      </c>
      <c r="AC610" s="2">
        <v>2</v>
      </c>
      <c r="AD610" s="2">
        <v>1</v>
      </c>
      <c r="AE610" s="2">
        <v>92</v>
      </c>
      <c r="AF610" s="2">
        <v>1.0051811492927301</v>
      </c>
      <c r="AG610" s="2">
        <v>1.0051811492927301</v>
      </c>
      <c r="AI610" s="2">
        <v>15.3846197184725</v>
      </c>
      <c r="AJ610" s="5">
        <f t="shared" si="300"/>
        <v>0.153846197184725</v>
      </c>
      <c r="AK610" s="5">
        <f t="shared" si="301"/>
        <v>9.5384707045693595</v>
      </c>
      <c r="AL610" s="6">
        <f t="shared" si="302"/>
        <v>0.10130728169555007</v>
      </c>
    </row>
    <row r="611" spans="1:38" x14ac:dyDescent="0.25">
      <c r="A611" s="2" t="s">
        <v>120</v>
      </c>
      <c r="B611" s="2">
        <v>2004</v>
      </c>
      <c r="C611" s="2" t="s">
        <v>119</v>
      </c>
      <c r="D611" s="2" t="s">
        <v>282</v>
      </c>
      <c r="E611" s="2" t="s">
        <v>9</v>
      </c>
      <c r="F611" s="2" t="s">
        <v>10</v>
      </c>
      <c r="G611" s="2" t="s">
        <v>201</v>
      </c>
      <c r="H611" s="2" t="s">
        <v>69</v>
      </c>
      <c r="I611" s="2" t="s">
        <v>40</v>
      </c>
      <c r="J611" s="2" t="s">
        <v>12</v>
      </c>
      <c r="L611" s="2" t="s">
        <v>13</v>
      </c>
      <c r="M611" s="2" t="s">
        <v>292</v>
      </c>
      <c r="N611" s="2">
        <v>10</v>
      </c>
      <c r="O611" s="2" t="s">
        <v>23</v>
      </c>
      <c r="P611" s="2">
        <v>50</v>
      </c>
      <c r="S611" s="2" t="s">
        <v>22</v>
      </c>
      <c r="T611" s="2">
        <v>37</v>
      </c>
      <c r="U611" s="2" t="s">
        <v>86</v>
      </c>
      <c r="V611" s="2">
        <v>0</v>
      </c>
      <c r="W611" s="2" t="s">
        <v>77</v>
      </c>
      <c r="Z611" s="2">
        <v>20</v>
      </c>
      <c r="AA611" s="2">
        <v>1.3</v>
      </c>
      <c r="AB611" s="2">
        <f t="shared" si="293"/>
        <v>15.384615384615383</v>
      </c>
      <c r="AC611" s="2">
        <v>2</v>
      </c>
      <c r="AD611" s="2">
        <v>1</v>
      </c>
      <c r="AE611" s="2">
        <v>92</v>
      </c>
      <c r="AF611" s="2">
        <v>0.99481861352402201</v>
      </c>
      <c r="AG611" s="2">
        <v>0.99481861352402201</v>
      </c>
      <c r="AI611" s="2">
        <v>21.846158028325998</v>
      </c>
      <c r="AJ611" s="5">
        <f t="shared" si="300"/>
        <v>0.21846158028325999</v>
      </c>
      <c r="AK611" s="5">
        <f t="shared" si="301"/>
        <v>16.000009014422858</v>
      </c>
      <c r="AL611" s="6">
        <f t="shared" si="302"/>
        <v>0.16993472754274794</v>
      </c>
    </row>
    <row r="612" spans="1:38" x14ac:dyDescent="0.25">
      <c r="A612" s="2" t="s">
        <v>120</v>
      </c>
      <c r="B612" s="2">
        <v>2004</v>
      </c>
      <c r="C612" s="2" t="s">
        <v>119</v>
      </c>
      <c r="D612" s="2" t="s">
        <v>282</v>
      </c>
      <c r="E612" s="2" t="s">
        <v>9</v>
      </c>
      <c r="F612" s="2" t="s">
        <v>10</v>
      </c>
      <c r="G612" s="2" t="s">
        <v>201</v>
      </c>
      <c r="H612" s="2" t="s">
        <v>69</v>
      </c>
      <c r="I612" s="2" t="s">
        <v>40</v>
      </c>
      <c r="J612" s="2" t="s">
        <v>12</v>
      </c>
      <c r="L612" s="2" t="s">
        <v>13</v>
      </c>
      <c r="M612" s="2" t="s">
        <v>292</v>
      </c>
      <c r="N612" s="2">
        <v>10</v>
      </c>
      <c r="O612" s="2" t="s">
        <v>23</v>
      </c>
      <c r="P612" s="2">
        <v>50</v>
      </c>
      <c r="S612" s="2" t="s">
        <v>22</v>
      </c>
      <c r="T612" s="2">
        <v>37</v>
      </c>
      <c r="U612" s="2" t="s">
        <v>86</v>
      </c>
      <c r="V612" s="2">
        <v>0</v>
      </c>
      <c r="W612" s="2" t="s">
        <v>77</v>
      </c>
      <c r="Z612" s="2">
        <v>20</v>
      </c>
      <c r="AA612" s="2">
        <v>1.3</v>
      </c>
      <c r="AB612" s="2">
        <f t="shared" si="293"/>
        <v>15.384615384615383</v>
      </c>
      <c r="AC612" s="2">
        <v>2</v>
      </c>
      <c r="AD612" s="2">
        <v>1</v>
      </c>
      <c r="AE612" s="2">
        <v>92</v>
      </c>
      <c r="AF612" s="2">
        <v>1.9999997628167501</v>
      </c>
      <c r="AG612" s="2">
        <v>1.9999997628167501</v>
      </c>
      <c r="AI612" s="2">
        <v>2.1538414082725801</v>
      </c>
      <c r="AJ612" s="5">
        <f t="shared" si="300"/>
        <v>2.1538414082725801E-2</v>
      </c>
      <c r="AK612" s="5">
        <f t="shared" si="301"/>
        <v>-3.6923076056305595</v>
      </c>
      <c r="AL612" s="6">
        <f t="shared" si="302"/>
        <v>-3.9215683341255803E-2</v>
      </c>
    </row>
    <row r="613" spans="1:38" x14ac:dyDescent="0.25">
      <c r="A613" s="2" t="s">
        <v>120</v>
      </c>
      <c r="B613" s="2">
        <v>2004</v>
      </c>
      <c r="C613" s="2" t="s">
        <v>119</v>
      </c>
      <c r="D613" s="2" t="s">
        <v>282</v>
      </c>
      <c r="E613" s="2" t="s">
        <v>9</v>
      </c>
      <c r="F613" s="2" t="s">
        <v>10</v>
      </c>
      <c r="G613" s="2" t="s">
        <v>201</v>
      </c>
      <c r="H613" s="2" t="s">
        <v>69</v>
      </c>
      <c r="I613" s="2" t="s">
        <v>40</v>
      </c>
      <c r="J613" s="2" t="s">
        <v>12</v>
      </c>
      <c r="L613" s="2" t="s">
        <v>13</v>
      </c>
      <c r="M613" s="2" t="s">
        <v>292</v>
      </c>
      <c r="N613" s="2">
        <v>10</v>
      </c>
      <c r="O613" s="2" t="s">
        <v>23</v>
      </c>
      <c r="P613" s="2">
        <v>50</v>
      </c>
      <c r="S613" s="2" t="s">
        <v>22</v>
      </c>
      <c r="T613" s="2">
        <v>37</v>
      </c>
      <c r="U613" s="2" t="s">
        <v>86</v>
      </c>
      <c r="V613" s="2">
        <v>0</v>
      </c>
      <c r="W613" s="2" t="s">
        <v>77</v>
      </c>
      <c r="Z613" s="2">
        <v>20</v>
      </c>
      <c r="AA613" s="2">
        <v>1.3</v>
      </c>
      <c r="AB613" s="2">
        <f t="shared" si="293"/>
        <v>15.384615384615383</v>
      </c>
      <c r="AC613" s="2">
        <v>2</v>
      </c>
      <c r="AD613" s="2">
        <v>1</v>
      </c>
      <c r="AE613" s="2">
        <v>92</v>
      </c>
      <c r="AF613" s="2">
        <v>1.98963722704804</v>
      </c>
      <c r="AG613" s="2">
        <v>1.98963722704804</v>
      </c>
      <c r="AI613" s="2">
        <v>4.3076969015808801</v>
      </c>
      <c r="AJ613" s="5">
        <f t="shared" si="300"/>
        <v>4.3076969015808798E-2</v>
      </c>
      <c r="AK613" s="5">
        <f t="shared" si="301"/>
        <v>-1.5384521123222594</v>
      </c>
      <c r="AL613" s="6">
        <f t="shared" si="302"/>
        <v>-1.6339768328216691E-2</v>
      </c>
    </row>
    <row r="614" spans="1:38" x14ac:dyDescent="0.25">
      <c r="A614" s="2" t="s">
        <v>120</v>
      </c>
      <c r="B614" s="2">
        <v>2004</v>
      </c>
      <c r="C614" s="2" t="s">
        <v>119</v>
      </c>
      <c r="D614" s="2" t="s">
        <v>282</v>
      </c>
      <c r="E614" s="2" t="s">
        <v>9</v>
      </c>
      <c r="F614" s="2" t="s">
        <v>10</v>
      </c>
      <c r="G614" s="2" t="s">
        <v>201</v>
      </c>
      <c r="H614" s="2" t="s">
        <v>69</v>
      </c>
      <c r="I614" s="2" t="s">
        <v>40</v>
      </c>
      <c r="J614" s="2" t="s">
        <v>12</v>
      </c>
      <c r="L614" s="2" t="s">
        <v>13</v>
      </c>
      <c r="M614" s="2" t="s">
        <v>292</v>
      </c>
      <c r="N614" s="2">
        <v>10</v>
      </c>
      <c r="O614" s="2" t="s">
        <v>23</v>
      </c>
      <c r="P614" s="2">
        <v>50</v>
      </c>
      <c r="S614" s="2" t="s">
        <v>22</v>
      </c>
      <c r="T614" s="2">
        <v>37</v>
      </c>
      <c r="U614" s="2" t="s">
        <v>86</v>
      </c>
      <c r="V614" s="2">
        <v>0</v>
      </c>
      <c r="W614" s="2" t="s">
        <v>77</v>
      </c>
      <c r="Z614" s="2">
        <v>20</v>
      </c>
      <c r="AA614" s="2">
        <v>1.3</v>
      </c>
      <c r="AB614" s="2">
        <f t="shared" si="293"/>
        <v>15.384615384615383</v>
      </c>
      <c r="AC614" s="2">
        <v>2</v>
      </c>
      <c r="AD614" s="2">
        <v>1</v>
      </c>
      <c r="AE614" s="2">
        <v>92</v>
      </c>
      <c r="AF614" s="2">
        <v>3.50259069323798</v>
      </c>
      <c r="AG614" s="2">
        <v>3.50259069323798</v>
      </c>
      <c r="AI614" s="2">
        <v>0.2</v>
      </c>
      <c r="AJ614" s="5">
        <f t="shared" si="300"/>
        <v>2E-3</v>
      </c>
      <c r="AK614" s="5">
        <f t="shared" si="301"/>
        <v>-5.6461490139031394</v>
      </c>
      <c r="AL614" s="6">
        <f t="shared" si="302"/>
        <v>-5.9967265860818297E-2</v>
      </c>
    </row>
    <row r="615" spans="1:38" x14ac:dyDescent="0.25">
      <c r="A615" s="2" t="s">
        <v>120</v>
      </c>
      <c r="B615" s="2">
        <v>2004</v>
      </c>
      <c r="C615" s="2" t="s">
        <v>119</v>
      </c>
      <c r="D615" s="2" t="s">
        <v>282</v>
      </c>
      <c r="E615" s="2" t="s">
        <v>9</v>
      </c>
      <c r="F615" s="2" t="s">
        <v>10</v>
      </c>
      <c r="G615" s="2" t="s">
        <v>201</v>
      </c>
      <c r="H615" s="2" t="s">
        <v>69</v>
      </c>
      <c r="I615" s="2" t="s">
        <v>40</v>
      </c>
      <c r="J615" s="2" t="s">
        <v>12</v>
      </c>
      <c r="L615" s="2" t="s">
        <v>13</v>
      </c>
      <c r="M615" s="2" t="s">
        <v>292</v>
      </c>
      <c r="N615" s="2">
        <v>10</v>
      </c>
      <c r="O615" s="2" t="s">
        <v>23</v>
      </c>
      <c r="P615" s="2">
        <v>50</v>
      </c>
      <c r="S615" s="2" t="s">
        <v>22</v>
      </c>
      <c r="T615" s="2">
        <v>37</v>
      </c>
      <c r="U615" s="2" t="s">
        <v>86</v>
      </c>
      <c r="V615" s="2">
        <v>0</v>
      </c>
      <c r="W615" s="2" t="s">
        <v>77</v>
      </c>
      <c r="Z615" s="2">
        <v>20</v>
      </c>
      <c r="AA615" s="2">
        <v>1.3</v>
      </c>
      <c r="AB615" s="2">
        <f t="shared" si="293"/>
        <v>15.384615384615383</v>
      </c>
      <c r="AC615" s="2">
        <v>2</v>
      </c>
      <c r="AD615" s="2">
        <v>1</v>
      </c>
      <c r="AE615" s="2">
        <v>92</v>
      </c>
      <c r="AF615" s="2">
        <v>3.4922276831027901</v>
      </c>
      <c r="AG615" s="2">
        <v>3.4922276831027901</v>
      </c>
      <c r="AI615" s="2">
        <v>5.8461490139031396</v>
      </c>
      <c r="AJ615" s="5">
        <f t="shared" si="300"/>
        <v>5.8461490139031395E-2</v>
      </c>
      <c r="AK615" s="5">
        <f t="shared" si="301"/>
        <v>0</v>
      </c>
      <c r="AL615" s="6">
        <f t="shared" si="302"/>
        <v>0</v>
      </c>
    </row>
    <row r="616" spans="1:38" x14ac:dyDescent="0.25">
      <c r="A616" s="2" t="s">
        <v>120</v>
      </c>
      <c r="B616" s="2">
        <v>2004</v>
      </c>
      <c r="C616" s="2" t="s">
        <v>119</v>
      </c>
      <c r="D616" s="2" t="s">
        <v>282</v>
      </c>
      <c r="E616" s="2" t="s">
        <v>9</v>
      </c>
      <c r="F616" s="2" t="s">
        <v>10</v>
      </c>
      <c r="G616" s="2" t="s">
        <v>201</v>
      </c>
      <c r="H616" s="2" t="s">
        <v>69</v>
      </c>
      <c r="I616" s="2" t="s">
        <v>40</v>
      </c>
      <c r="J616" s="2" t="s">
        <v>12</v>
      </c>
      <c r="L616" s="2" t="s">
        <v>13</v>
      </c>
      <c r="M616" s="2" t="s">
        <v>292</v>
      </c>
      <c r="N616" s="2">
        <v>10</v>
      </c>
      <c r="O616" s="2" t="s">
        <v>23</v>
      </c>
      <c r="P616" s="2">
        <v>50</v>
      </c>
      <c r="S616" s="2" t="s">
        <v>22</v>
      </c>
      <c r="T616" s="2">
        <v>37</v>
      </c>
      <c r="U616" s="2" t="s">
        <v>121</v>
      </c>
      <c r="V616" s="2">
        <v>7</v>
      </c>
      <c r="W616" s="2" t="s">
        <v>277</v>
      </c>
      <c r="Y616" s="2">
        <v>125</v>
      </c>
      <c r="Z616" s="2">
        <v>20</v>
      </c>
      <c r="AA616" s="2">
        <v>10</v>
      </c>
      <c r="AB616" s="2">
        <f t="shared" si="293"/>
        <v>2</v>
      </c>
      <c r="AC616" s="2">
        <v>2</v>
      </c>
      <c r="AD616" s="2">
        <v>1</v>
      </c>
      <c r="AE616" s="2">
        <v>93</v>
      </c>
      <c r="AF616" s="2">
        <v>0</v>
      </c>
      <c r="AG616" s="2">
        <v>0</v>
      </c>
      <c r="AI616" s="2">
        <v>100</v>
      </c>
      <c r="AJ616" s="5">
        <f>AI616/$AI$616</f>
        <v>1</v>
      </c>
      <c r="AK616" s="5">
        <f>AI616-$AI$626</f>
        <v>76.999995844914508</v>
      </c>
      <c r="AL616" s="6">
        <f>AK616/$AK$616</f>
        <v>1</v>
      </c>
    </row>
    <row r="617" spans="1:38" x14ac:dyDescent="0.25">
      <c r="A617" s="2" t="s">
        <v>120</v>
      </c>
      <c r="B617" s="2">
        <v>2004</v>
      </c>
      <c r="C617" s="2" t="s">
        <v>119</v>
      </c>
      <c r="D617" s="2" t="s">
        <v>282</v>
      </c>
      <c r="E617" s="2" t="s">
        <v>9</v>
      </c>
      <c r="F617" s="2" t="s">
        <v>10</v>
      </c>
      <c r="G617" s="2" t="s">
        <v>201</v>
      </c>
      <c r="H617" s="2" t="s">
        <v>69</v>
      </c>
      <c r="I617" s="2" t="s">
        <v>40</v>
      </c>
      <c r="J617" s="2" t="s">
        <v>12</v>
      </c>
      <c r="L617" s="2" t="s">
        <v>13</v>
      </c>
      <c r="M617" s="2" t="s">
        <v>292</v>
      </c>
      <c r="N617" s="2">
        <v>10</v>
      </c>
      <c r="O617" s="2" t="s">
        <v>23</v>
      </c>
      <c r="P617" s="2">
        <v>50</v>
      </c>
      <c r="S617" s="2" t="s">
        <v>22</v>
      </c>
      <c r="T617" s="2">
        <v>37</v>
      </c>
      <c r="U617" s="2" t="s">
        <v>121</v>
      </c>
      <c r="V617" s="2">
        <v>7</v>
      </c>
      <c r="W617" s="2" t="s">
        <v>277</v>
      </c>
      <c r="Y617" s="2">
        <v>125</v>
      </c>
      <c r="Z617" s="2">
        <v>20</v>
      </c>
      <c r="AA617" s="2">
        <v>10</v>
      </c>
      <c r="AB617" s="2">
        <f t="shared" si="293"/>
        <v>2</v>
      </c>
      <c r="AC617" s="2">
        <v>2</v>
      </c>
      <c r="AD617" s="2">
        <v>1</v>
      </c>
      <c r="AE617" s="2">
        <v>93</v>
      </c>
      <c r="AF617" s="2">
        <v>9.3264245017877195E-2</v>
      </c>
      <c r="AG617" s="2">
        <v>9.3264245017877195E-2</v>
      </c>
      <c r="AI617" s="2">
        <v>89.461541056435394</v>
      </c>
      <c r="AJ617" s="5">
        <f t="shared" ref="AJ617:AJ632" si="303">AI617/$AI$616</f>
        <v>0.8946154105643539</v>
      </c>
      <c r="AK617" s="5">
        <f t="shared" ref="AK617:AK626" si="304">AI617-$AI$626</f>
        <v>66.461536901349888</v>
      </c>
      <c r="AL617" s="6">
        <f t="shared" ref="AL617:AL626" si="305">AK617/$AK$616</f>
        <v>0.86313688945139555</v>
      </c>
    </row>
    <row r="618" spans="1:38" x14ac:dyDescent="0.25">
      <c r="A618" s="2" t="s">
        <v>120</v>
      </c>
      <c r="B618" s="2">
        <v>2004</v>
      </c>
      <c r="C618" s="2" t="s">
        <v>119</v>
      </c>
      <c r="D618" s="2" t="s">
        <v>282</v>
      </c>
      <c r="E618" s="2" t="s">
        <v>9</v>
      </c>
      <c r="F618" s="2" t="s">
        <v>10</v>
      </c>
      <c r="G618" s="2" t="s">
        <v>201</v>
      </c>
      <c r="H618" s="2" t="s">
        <v>69</v>
      </c>
      <c r="I618" s="2" t="s">
        <v>40</v>
      </c>
      <c r="J618" s="2" t="s">
        <v>12</v>
      </c>
      <c r="L618" s="2" t="s">
        <v>13</v>
      </c>
      <c r="M618" s="2" t="s">
        <v>292</v>
      </c>
      <c r="N618" s="2">
        <v>10</v>
      </c>
      <c r="O618" s="2" t="s">
        <v>23</v>
      </c>
      <c r="P618" s="2">
        <v>50</v>
      </c>
      <c r="S618" s="2" t="s">
        <v>22</v>
      </c>
      <c r="T618" s="2">
        <v>37</v>
      </c>
      <c r="U618" s="2" t="s">
        <v>121</v>
      </c>
      <c r="V618" s="2">
        <v>7</v>
      </c>
      <c r="W618" s="2" t="s">
        <v>277</v>
      </c>
      <c r="Y618" s="2">
        <v>125</v>
      </c>
      <c r="Z618" s="2">
        <v>20</v>
      </c>
      <c r="AA618" s="2">
        <v>10</v>
      </c>
      <c r="AB618" s="2">
        <f t="shared" si="293"/>
        <v>2</v>
      </c>
      <c r="AC618" s="2">
        <v>2</v>
      </c>
      <c r="AD618" s="2">
        <v>1</v>
      </c>
      <c r="AE618" s="2">
        <v>93</v>
      </c>
      <c r="AF618" s="2">
        <v>0.16580294413184299</v>
      </c>
      <c r="AG618" s="2">
        <v>0.16580294413184299</v>
      </c>
      <c r="AI618" s="2">
        <v>76.230769788753307</v>
      </c>
      <c r="AJ618" s="5">
        <f t="shared" si="303"/>
        <v>0.76230769788753305</v>
      </c>
      <c r="AK618" s="5">
        <f t="shared" si="304"/>
        <v>53.230765633667808</v>
      </c>
      <c r="AL618" s="6">
        <f t="shared" si="305"/>
        <v>0.69130868189759065</v>
      </c>
    </row>
    <row r="619" spans="1:38" x14ac:dyDescent="0.25">
      <c r="A619" s="2" t="s">
        <v>120</v>
      </c>
      <c r="B619" s="2">
        <v>2004</v>
      </c>
      <c r="C619" s="2" t="s">
        <v>119</v>
      </c>
      <c r="D619" s="2" t="s">
        <v>282</v>
      </c>
      <c r="E619" s="2" t="s">
        <v>9</v>
      </c>
      <c r="F619" s="2" t="s">
        <v>10</v>
      </c>
      <c r="G619" s="2" t="s">
        <v>201</v>
      </c>
      <c r="H619" s="2" t="s">
        <v>69</v>
      </c>
      <c r="I619" s="2" t="s">
        <v>40</v>
      </c>
      <c r="J619" s="2" t="s">
        <v>12</v>
      </c>
      <c r="L619" s="2" t="s">
        <v>13</v>
      </c>
      <c r="M619" s="2" t="s">
        <v>292</v>
      </c>
      <c r="N619" s="2">
        <v>10</v>
      </c>
      <c r="O619" s="2" t="s">
        <v>23</v>
      </c>
      <c r="P619" s="2">
        <v>50</v>
      </c>
      <c r="S619" s="2" t="s">
        <v>22</v>
      </c>
      <c r="T619" s="2">
        <v>37</v>
      </c>
      <c r="U619" s="2" t="s">
        <v>121</v>
      </c>
      <c r="V619" s="2">
        <v>7</v>
      </c>
      <c r="W619" s="2" t="s">
        <v>277</v>
      </c>
      <c r="Y619" s="2">
        <v>125</v>
      </c>
      <c r="Z619" s="2">
        <v>20</v>
      </c>
      <c r="AA619" s="2">
        <v>10</v>
      </c>
      <c r="AB619" s="2">
        <f t="shared" si="293"/>
        <v>2</v>
      </c>
      <c r="AC619" s="2">
        <v>2</v>
      </c>
      <c r="AD619" s="2">
        <v>1</v>
      </c>
      <c r="AE619" s="2">
        <v>93</v>
      </c>
      <c r="AF619" s="2">
        <v>0.47668376085809999</v>
      </c>
      <c r="AG619" s="2">
        <v>0.47668376085809999</v>
      </c>
      <c r="AI619" s="2">
        <v>67.307695422652102</v>
      </c>
      <c r="AJ619" s="5">
        <f t="shared" si="303"/>
        <v>0.67307695422652103</v>
      </c>
      <c r="AK619" s="5">
        <f t="shared" si="304"/>
        <v>44.307691267566604</v>
      </c>
      <c r="AL619" s="6">
        <f t="shared" si="305"/>
        <v>0.57542459296759718</v>
      </c>
    </row>
    <row r="620" spans="1:38" x14ac:dyDescent="0.25">
      <c r="A620" s="2" t="s">
        <v>120</v>
      </c>
      <c r="B620" s="2">
        <v>2004</v>
      </c>
      <c r="C620" s="2" t="s">
        <v>119</v>
      </c>
      <c r="D620" s="2" t="s">
        <v>282</v>
      </c>
      <c r="E620" s="2" t="s">
        <v>9</v>
      </c>
      <c r="F620" s="2" t="s">
        <v>10</v>
      </c>
      <c r="G620" s="2" t="s">
        <v>201</v>
      </c>
      <c r="H620" s="2" t="s">
        <v>69</v>
      </c>
      <c r="I620" s="2" t="s">
        <v>40</v>
      </c>
      <c r="J620" s="2" t="s">
        <v>12</v>
      </c>
      <c r="L620" s="2" t="s">
        <v>13</v>
      </c>
      <c r="M620" s="2" t="s">
        <v>292</v>
      </c>
      <c r="N620" s="2">
        <v>10</v>
      </c>
      <c r="O620" s="2" t="s">
        <v>23</v>
      </c>
      <c r="P620" s="2">
        <v>50</v>
      </c>
      <c r="S620" s="2" t="s">
        <v>22</v>
      </c>
      <c r="T620" s="2">
        <v>37</v>
      </c>
      <c r="U620" s="2" t="s">
        <v>121</v>
      </c>
      <c r="V620" s="2">
        <v>7</v>
      </c>
      <c r="W620" s="2" t="s">
        <v>277</v>
      </c>
      <c r="Y620" s="2">
        <v>125</v>
      </c>
      <c r="Z620" s="2">
        <v>20</v>
      </c>
      <c r="AA620" s="2">
        <v>10</v>
      </c>
      <c r="AB620" s="2">
        <f t="shared" si="293"/>
        <v>2</v>
      </c>
      <c r="AC620" s="2">
        <v>2</v>
      </c>
      <c r="AD620" s="2">
        <v>1</v>
      </c>
      <c r="AE620" s="2">
        <v>93</v>
      </c>
      <c r="AF620" s="2">
        <v>0.49740930676201101</v>
      </c>
      <c r="AG620" s="2">
        <v>0.49740930676201101</v>
      </c>
      <c r="AI620" s="2">
        <v>62.692310915613902</v>
      </c>
      <c r="AJ620" s="5">
        <f t="shared" si="303"/>
        <v>0.62692310915613902</v>
      </c>
      <c r="AK620" s="5">
        <f t="shared" si="304"/>
        <v>39.692306760528403</v>
      </c>
      <c r="AL620" s="6">
        <f t="shared" si="305"/>
        <v>0.51548453120013893</v>
      </c>
    </row>
    <row r="621" spans="1:38" x14ac:dyDescent="0.25">
      <c r="A621" s="2" t="s">
        <v>120</v>
      </c>
      <c r="B621" s="2">
        <v>2004</v>
      </c>
      <c r="C621" s="2" t="s">
        <v>119</v>
      </c>
      <c r="D621" s="2" t="s">
        <v>282</v>
      </c>
      <c r="E621" s="2" t="s">
        <v>9</v>
      </c>
      <c r="F621" s="2" t="s">
        <v>10</v>
      </c>
      <c r="G621" s="2" t="s">
        <v>201</v>
      </c>
      <c r="H621" s="2" t="s">
        <v>69</v>
      </c>
      <c r="I621" s="2" t="s">
        <v>40</v>
      </c>
      <c r="J621" s="2" t="s">
        <v>12</v>
      </c>
      <c r="L621" s="2" t="s">
        <v>13</v>
      </c>
      <c r="M621" s="2" t="s">
        <v>292</v>
      </c>
      <c r="N621" s="2">
        <v>10</v>
      </c>
      <c r="O621" s="2" t="s">
        <v>23</v>
      </c>
      <c r="P621" s="2">
        <v>50</v>
      </c>
      <c r="S621" s="2" t="s">
        <v>22</v>
      </c>
      <c r="T621" s="2">
        <v>37</v>
      </c>
      <c r="U621" s="2" t="s">
        <v>121</v>
      </c>
      <c r="V621" s="2">
        <v>7</v>
      </c>
      <c r="W621" s="2" t="s">
        <v>277</v>
      </c>
      <c r="Y621" s="2">
        <v>125</v>
      </c>
      <c r="Z621" s="2">
        <v>20</v>
      </c>
      <c r="AA621" s="2">
        <v>10</v>
      </c>
      <c r="AB621" s="2">
        <f t="shared" si="293"/>
        <v>2</v>
      </c>
      <c r="AC621" s="2">
        <v>2</v>
      </c>
      <c r="AD621" s="2">
        <v>1</v>
      </c>
      <c r="AE621" s="2">
        <v>93</v>
      </c>
      <c r="AF621" s="2">
        <v>0.94300498594748605</v>
      </c>
      <c r="AG621" s="2">
        <v>0.94300498594748605</v>
      </c>
      <c r="AI621" s="2">
        <v>47.615378802598698</v>
      </c>
      <c r="AJ621" s="5">
        <f t="shared" si="303"/>
        <v>0.47615378802598696</v>
      </c>
      <c r="AK621" s="5">
        <f t="shared" si="304"/>
        <v>24.6153746475132</v>
      </c>
      <c r="AL621" s="6">
        <f t="shared" si="305"/>
        <v>0.31968020747807524</v>
      </c>
    </row>
    <row r="622" spans="1:38" x14ac:dyDescent="0.25">
      <c r="A622" s="2" t="s">
        <v>120</v>
      </c>
      <c r="B622" s="2">
        <v>2004</v>
      </c>
      <c r="C622" s="2" t="s">
        <v>119</v>
      </c>
      <c r="D622" s="2" t="s">
        <v>282</v>
      </c>
      <c r="E622" s="2" t="s">
        <v>9</v>
      </c>
      <c r="F622" s="2" t="s">
        <v>10</v>
      </c>
      <c r="G622" s="2" t="s">
        <v>201</v>
      </c>
      <c r="H622" s="2" t="s">
        <v>69</v>
      </c>
      <c r="I622" s="2" t="s">
        <v>40</v>
      </c>
      <c r="J622" s="2" t="s">
        <v>12</v>
      </c>
      <c r="L622" s="2" t="s">
        <v>13</v>
      </c>
      <c r="M622" s="2" t="s">
        <v>292</v>
      </c>
      <c r="N622" s="2">
        <v>10</v>
      </c>
      <c r="O622" s="2" t="s">
        <v>23</v>
      </c>
      <c r="P622" s="2">
        <v>50</v>
      </c>
      <c r="S622" s="2" t="s">
        <v>22</v>
      </c>
      <c r="T622" s="2">
        <v>37</v>
      </c>
      <c r="U622" s="2" t="s">
        <v>121</v>
      </c>
      <c r="V622" s="2">
        <v>7</v>
      </c>
      <c r="W622" s="2" t="s">
        <v>277</v>
      </c>
      <c r="Y622" s="2">
        <v>125</v>
      </c>
      <c r="Z622" s="2">
        <v>20</v>
      </c>
      <c r="AA622" s="2">
        <v>10</v>
      </c>
      <c r="AB622" s="2">
        <f t="shared" si="293"/>
        <v>2</v>
      </c>
      <c r="AC622" s="2">
        <v>2</v>
      </c>
      <c r="AD622" s="2">
        <v>1</v>
      </c>
      <c r="AE622" s="2">
        <v>93</v>
      </c>
      <c r="AF622" s="2">
        <v>1.05699477686927</v>
      </c>
      <c r="AG622" s="2">
        <v>1.05699477686927</v>
      </c>
      <c r="AI622" s="2">
        <v>47.615378802598698</v>
      </c>
      <c r="AJ622" s="5">
        <f t="shared" si="303"/>
        <v>0.47615378802598696</v>
      </c>
      <c r="AK622" s="5">
        <f t="shared" si="304"/>
        <v>24.6153746475132</v>
      </c>
      <c r="AL622" s="6">
        <f t="shared" si="305"/>
        <v>0.31968020747807524</v>
      </c>
    </row>
    <row r="623" spans="1:38" x14ac:dyDescent="0.25">
      <c r="A623" s="2" t="s">
        <v>120</v>
      </c>
      <c r="B623" s="2">
        <v>2004</v>
      </c>
      <c r="C623" s="2" t="s">
        <v>119</v>
      </c>
      <c r="D623" s="2" t="s">
        <v>282</v>
      </c>
      <c r="E623" s="2" t="s">
        <v>9</v>
      </c>
      <c r="F623" s="2" t="s">
        <v>10</v>
      </c>
      <c r="G623" s="2" t="s">
        <v>201</v>
      </c>
      <c r="H623" s="2" t="s">
        <v>69</v>
      </c>
      <c r="I623" s="2" t="s">
        <v>40</v>
      </c>
      <c r="J623" s="2" t="s">
        <v>12</v>
      </c>
      <c r="L623" s="2" t="s">
        <v>13</v>
      </c>
      <c r="M623" s="2" t="s">
        <v>292</v>
      </c>
      <c r="N623" s="2">
        <v>10</v>
      </c>
      <c r="O623" s="2" t="s">
        <v>23</v>
      </c>
      <c r="P623" s="2">
        <v>50</v>
      </c>
      <c r="S623" s="2" t="s">
        <v>22</v>
      </c>
      <c r="T623" s="2">
        <v>37</v>
      </c>
      <c r="U623" s="2" t="s">
        <v>121</v>
      </c>
      <c r="V623" s="2">
        <v>7</v>
      </c>
      <c r="W623" s="2" t="s">
        <v>277</v>
      </c>
      <c r="Y623" s="2">
        <v>125</v>
      </c>
      <c r="Z623" s="2">
        <v>20</v>
      </c>
      <c r="AA623" s="2">
        <v>10</v>
      </c>
      <c r="AB623" s="2">
        <f t="shared" si="293"/>
        <v>2</v>
      </c>
      <c r="AC623" s="2">
        <v>2</v>
      </c>
      <c r="AD623" s="2">
        <v>1</v>
      </c>
      <c r="AE623" s="2">
        <v>93</v>
      </c>
      <c r="AF623" s="2">
        <v>1.9481866096067</v>
      </c>
      <c r="AG623" s="2">
        <v>1.9481866096067</v>
      </c>
      <c r="AI623" s="2">
        <v>32.8461483800765</v>
      </c>
      <c r="AJ623" s="5">
        <f t="shared" si="303"/>
        <v>0.32846148380076501</v>
      </c>
      <c r="AK623" s="5">
        <f t="shared" si="304"/>
        <v>9.8461442249910007</v>
      </c>
      <c r="AL623" s="6">
        <f t="shared" si="305"/>
        <v>0.12787200982220953</v>
      </c>
    </row>
    <row r="624" spans="1:38" x14ac:dyDescent="0.25">
      <c r="A624" s="2" t="s">
        <v>120</v>
      </c>
      <c r="B624" s="2">
        <v>2004</v>
      </c>
      <c r="C624" s="2" t="s">
        <v>119</v>
      </c>
      <c r="D624" s="2" t="s">
        <v>282</v>
      </c>
      <c r="E624" s="2" t="s">
        <v>9</v>
      </c>
      <c r="F624" s="2" t="s">
        <v>10</v>
      </c>
      <c r="G624" s="2" t="s">
        <v>201</v>
      </c>
      <c r="H624" s="2" t="s">
        <v>69</v>
      </c>
      <c r="I624" s="2" t="s">
        <v>40</v>
      </c>
      <c r="J624" s="2" t="s">
        <v>12</v>
      </c>
      <c r="L624" s="2" t="s">
        <v>13</v>
      </c>
      <c r="M624" s="2" t="s">
        <v>292</v>
      </c>
      <c r="N624" s="2">
        <v>10</v>
      </c>
      <c r="O624" s="2" t="s">
        <v>23</v>
      </c>
      <c r="P624" s="2">
        <v>50</v>
      </c>
      <c r="S624" s="2" t="s">
        <v>22</v>
      </c>
      <c r="T624" s="2">
        <v>37</v>
      </c>
      <c r="U624" s="2" t="s">
        <v>121</v>
      </c>
      <c r="V624" s="2">
        <v>7</v>
      </c>
      <c r="W624" s="2" t="s">
        <v>277</v>
      </c>
      <c r="Y624" s="2">
        <v>125</v>
      </c>
      <c r="Z624" s="2">
        <v>20</v>
      </c>
      <c r="AA624" s="2">
        <v>10</v>
      </c>
      <c r="AB624" s="2">
        <f t="shared" si="293"/>
        <v>2</v>
      </c>
      <c r="AC624" s="2">
        <v>2</v>
      </c>
      <c r="AD624" s="2">
        <v>1</v>
      </c>
      <c r="AE624" s="2">
        <v>93</v>
      </c>
      <c r="AF624" s="2">
        <v>2.0414508546245802</v>
      </c>
      <c r="AG624" s="2">
        <v>2.0414508546245802</v>
      </c>
      <c r="AI624" s="2">
        <v>28.8461531689886</v>
      </c>
      <c r="AJ624" s="5">
        <f t="shared" si="303"/>
        <v>0.28846153168988597</v>
      </c>
      <c r="AK624" s="5">
        <f t="shared" si="304"/>
        <v>5.8461490139031014</v>
      </c>
      <c r="AL624" s="6">
        <f t="shared" si="305"/>
        <v>7.5924017264595897E-2</v>
      </c>
    </row>
    <row r="625" spans="1:38" x14ac:dyDescent="0.25">
      <c r="A625" s="2" t="s">
        <v>120</v>
      </c>
      <c r="B625" s="2">
        <v>2004</v>
      </c>
      <c r="C625" s="2" t="s">
        <v>119</v>
      </c>
      <c r="D625" s="2" t="s">
        <v>282</v>
      </c>
      <c r="E625" s="2" t="s">
        <v>9</v>
      </c>
      <c r="F625" s="2" t="s">
        <v>10</v>
      </c>
      <c r="G625" s="2" t="s">
        <v>201</v>
      </c>
      <c r="H625" s="2" t="s">
        <v>69</v>
      </c>
      <c r="I625" s="2" t="s">
        <v>40</v>
      </c>
      <c r="J625" s="2" t="s">
        <v>12</v>
      </c>
      <c r="L625" s="2" t="s">
        <v>13</v>
      </c>
      <c r="M625" s="2" t="s">
        <v>292</v>
      </c>
      <c r="N625" s="2">
        <v>10</v>
      </c>
      <c r="O625" s="2" t="s">
        <v>23</v>
      </c>
      <c r="P625" s="2">
        <v>50</v>
      </c>
      <c r="S625" s="2" t="s">
        <v>22</v>
      </c>
      <c r="T625" s="2">
        <v>37</v>
      </c>
      <c r="U625" s="2" t="s">
        <v>121</v>
      </c>
      <c r="V625" s="2">
        <v>7</v>
      </c>
      <c r="W625" s="2" t="s">
        <v>277</v>
      </c>
      <c r="Y625" s="2">
        <v>125</v>
      </c>
      <c r="Z625" s="2">
        <v>20</v>
      </c>
      <c r="AA625" s="2">
        <v>10</v>
      </c>
      <c r="AB625" s="2">
        <f t="shared" si="293"/>
        <v>2</v>
      </c>
      <c r="AC625" s="2">
        <v>2</v>
      </c>
      <c r="AD625" s="2">
        <v>1</v>
      </c>
      <c r="AE625" s="2">
        <v>93</v>
      </c>
      <c r="AF625" s="2">
        <v>3.96891191832737</v>
      </c>
      <c r="AG625" s="2">
        <v>3.96891191832737</v>
      </c>
      <c r="AI625" s="2">
        <v>19.307696549454999</v>
      </c>
      <c r="AJ625" s="5">
        <f t="shared" si="303"/>
        <v>0.19307696549455</v>
      </c>
      <c r="AK625" s="5">
        <f t="shared" si="304"/>
        <v>-3.6923076056305</v>
      </c>
      <c r="AL625" s="6">
        <f t="shared" si="305"/>
        <v>-4.7952049413965775E-2</v>
      </c>
    </row>
    <row r="626" spans="1:38" x14ac:dyDescent="0.25">
      <c r="A626" s="2" t="s">
        <v>120</v>
      </c>
      <c r="B626" s="2">
        <v>2004</v>
      </c>
      <c r="C626" s="2" t="s">
        <v>119</v>
      </c>
      <c r="D626" s="2" t="s">
        <v>282</v>
      </c>
      <c r="E626" s="2" t="s">
        <v>9</v>
      </c>
      <c r="F626" s="2" t="s">
        <v>10</v>
      </c>
      <c r="G626" s="2" t="s">
        <v>201</v>
      </c>
      <c r="H626" s="2" t="s">
        <v>69</v>
      </c>
      <c r="I626" s="2" t="s">
        <v>40</v>
      </c>
      <c r="J626" s="2" t="s">
        <v>12</v>
      </c>
      <c r="L626" s="2" t="s">
        <v>13</v>
      </c>
      <c r="M626" s="2" t="s">
        <v>292</v>
      </c>
      <c r="N626" s="2">
        <v>10</v>
      </c>
      <c r="O626" s="2" t="s">
        <v>23</v>
      </c>
      <c r="P626" s="2">
        <v>50</v>
      </c>
      <c r="S626" s="2" t="s">
        <v>22</v>
      </c>
      <c r="T626" s="2">
        <v>37</v>
      </c>
      <c r="U626" s="2" t="s">
        <v>121</v>
      </c>
      <c r="V626" s="2">
        <v>7</v>
      </c>
      <c r="W626" s="2" t="s">
        <v>277</v>
      </c>
      <c r="Y626" s="2">
        <v>125</v>
      </c>
      <c r="Z626" s="2">
        <v>20</v>
      </c>
      <c r="AA626" s="2">
        <v>10</v>
      </c>
      <c r="AB626" s="2">
        <f t="shared" ref="AB626:AB667" si="306">Z626/AA626</f>
        <v>2</v>
      </c>
      <c r="AC626" s="2">
        <v>2</v>
      </c>
      <c r="AD626" s="2">
        <v>1</v>
      </c>
      <c r="AE626" s="2">
        <v>93</v>
      </c>
      <c r="AF626" s="2">
        <v>4.0518131532100501</v>
      </c>
      <c r="AG626" s="2">
        <v>4.0518131532100501</v>
      </c>
      <c r="AI626" s="2">
        <v>23.000004155085499</v>
      </c>
      <c r="AJ626" s="5">
        <f t="shared" si="303"/>
        <v>0.23000004155085499</v>
      </c>
      <c r="AK626" s="5">
        <f t="shared" si="304"/>
        <v>0</v>
      </c>
      <c r="AL626" s="6">
        <f t="shared" si="305"/>
        <v>0</v>
      </c>
    </row>
    <row r="627" spans="1:38" x14ac:dyDescent="0.25">
      <c r="A627" s="2" t="s">
        <v>120</v>
      </c>
      <c r="B627" s="2">
        <v>2004</v>
      </c>
      <c r="C627" s="2" t="s">
        <v>119</v>
      </c>
      <c r="D627" s="2" t="s">
        <v>282</v>
      </c>
      <c r="E627" s="2" t="s">
        <v>9</v>
      </c>
      <c r="F627" s="2" t="s">
        <v>10</v>
      </c>
      <c r="G627" s="2" t="s">
        <v>201</v>
      </c>
      <c r="H627" s="2" t="s">
        <v>69</v>
      </c>
      <c r="I627" s="2" t="s">
        <v>40</v>
      </c>
      <c r="J627" s="2" t="s">
        <v>12</v>
      </c>
      <c r="L627" s="2" t="s">
        <v>13</v>
      </c>
      <c r="M627" s="2" t="s">
        <v>292</v>
      </c>
      <c r="N627" s="2">
        <v>10</v>
      </c>
      <c r="O627" s="2" t="s">
        <v>83</v>
      </c>
      <c r="Q627" s="2" t="s">
        <v>50</v>
      </c>
      <c r="R627" s="2" t="s">
        <v>82</v>
      </c>
      <c r="S627" s="2" t="s">
        <v>22</v>
      </c>
      <c r="T627" s="2">
        <v>37</v>
      </c>
      <c r="U627" s="2" t="s">
        <v>86</v>
      </c>
      <c r="V627" s="2">
        <v>0</v>
      </c>
      <c r="W627" s="2" t="s">
        <v>77</v>
      </c>
      <c r="Z627" s="2">
        <v>1</v>
      </c>
      <c r="AA627" s="2">
        <v>1.3</v>
      </c>
      <c r="AB627" s="2">
        <f t="shared" si="306"/>
        <v>0.76923076923076916</v>
      </c>
      <c r="AC627" s="2">
        <v>160</v>
      </c>
      <c r="AD627" s="2">
        <v>1</v>
      </c>
      <c r="AE627" s="2">
        <v>94</v>
      </c>
      <c r="AF627" s="2">
        <v>0.5</v>
      </c>
      <c r="AG627" s="2">
        <f>AF627-$AF$627</f>
        <v>0</v>
      </c>
      <c r="AI627" s="2">
        <v>100</v>
      </c>
      <c r="AJ627" s="5">
        <f t="shared" si="303"/>
        <v>1</v>
      </c>
      <c r="AK627" s="5">
        <f>AI627-$AI$629</f>
        <v>99.71</v>
      </c>
      <c r="AL627" s="6">
        <f>AK627/$AK$627</f>
        <v>1</v>
      </c>
    </row>
    <row r="628" spans="1:38" x14ac:dyDescent="0.25">
      <c r="A628" s="2" t="s">
        <v>120</v>
      </c>
      <c r="B628" s="2">
        <v>2004</v>
      </c>
      <c r="C628" s="2" t="s">
        <v>119</v>
      </c>
      <c r="D628" s="2" t="s">
        <v>282</v>
      </c>
      <c r="E628" s="2" t="s">
        <v>9</v>
      </c>
      <c r="F628" s="2" t="s">
        <v>10</v>
      </c>
      <c r="G628" s="2" t="s">
        <v>201</v>
      </c>
      <c r="H628" s="2" t="s">
        <v>69</v>
      </c>
      <c r="I628" s="2" t="s">
        <v>40</v>
      </c>
      <c r="J628" s="2" t="s">
        <v>12</v>
      </c>
      <c r="L628" s="2" t="s">
        <v>13</v>
      </c>
      <c r="M628" s="2" t="s">
        <v>292</v>
      </c>
      <c r="N628" s="2">
        <v>10</v>
      </c>
      <c r="O628" s="2" t="s">
        <v>83</v>
      </c>
      <c r="Q628" s="2" t="s">
        <v>50</v>
      </c>
      <c r="R628" s="2" t="s">
        <v>82</v>
      </c>
      <c r="S628" s="2" t="s">
        <v>22</v>
      </c>
      <c r="T628" s="2">
        <v>37</v>
      </c>
      <c r="U628" s="2" t="s">
        <v>86</v>
      </c>
      <c r="V628" s="2">
        <v>0</v>
      </c>
      <c r="W628" s="2" t="s">
        <v>77</v>
      </c>
      <c r="Z628" s="2">
        <v>1</v>
      </c>
      <c r="AA628" s="2">
        <v>1.3</v>
      </c>
      <c r="AB628" s="2">
        <f t="shared" si="306"/>
        <v>0.76923076923076916</v>
      </c>
      <c r="AC628" s="2">
        <v>160</v>
      </c>
      <c r="AD628" s="2">
        <v>1</v>
      </c>
      <c r="AE628" s="2">
        <v>94</v>
      </c>
      <c r="AF628" s="2">
        <v>8</v>
      </c>
      <c r="AG628" s="2">
        <f t="shared" ref="AG628:AG632" si="307">AF628-$AF$627</f>
        <v>7.5</v>
      </c>
      <c r="AI628" s="2">
        <v>4.6900000000000004</v>
      </c>
      <c r="AJ628" s="5">
        <f t="shared" si="303"/>
        <v>4.6900000000000004E-2</v>
      </c>
      <c r="AK628" s="5">
        <f t="shared" ref="AK628:AK629" si="308">AI628-$AI$629</f>
        <v>4.4000000000000004</v>
      </c>
      <c r="AL628" s="6">
        <f t="shared" ref="AL628:AL629" si="309">AK628/$AK$627</f>
        <v>4.4127971116237091E-2</v>
      </c>
    </row>
    <row r="629" spans="1:38" x14ac:dyDescent="0.25">
      <c r="A629" s="2" t="s">
        <v>120</v>
      </c>
      <c r="B629" s="2">
        <v>2004</v>
      </c>
      <c r="C629" s="2" t="s">
        <v>119</v>
      </c>
      <c r="D629" s="2" t="s">
        <v>282</v>
      </c>
      <c r="E629" s="2" t="s">
        <v>9</v>
      </c>
      <c r="F629" s="2" t="s">
        <v>10</v>
      </c>
      <c r="G629" s="2" t="s">
        <v>201</v>
      </c>
      <c r="H629" s="2" t="s">
        <v>69</v>
      </c>
      <c r="I629" s="2" t="s">
        <v>40</v>
      </c>
      <c r="J629" s="2" t="s">
        <v>12</v>
      </c>
      <c r="L629" s="2" t="s">
        <v>13</v>
      </c>
      <c r="M629" s="2" t="s">
        <v>292</v>
      </c>
      <c r="N629" s="2">
        <v>10</v>
      </c>
      <c r="O629" s="2" t="s">
        <v>83</v>
      </c>
      <c r="Q629" s="2" t="s">
        <v>50</v>
      </c>
      <c r="R629" s="2" t="s">
        <v>82</v>
      </c>
      <c r="S629" s="2" t="s">
        <v>22</v>
      </c>
      <c r="T629" s="2">
        <v>37</v>
      </c>
      <c r="U629" s="2" t="s">
        <v>86</v>
      </c>
      <c r="V629" s="2">
        <v>0</v>
      </c>
      <c r="W629" s="2" t="s">
        <v>77</v>
      </c>
      <c r="Z629" s="2">
        <v>1</v>
      </c>
      <c r="AA629" s="2">
        <v>1.3</v>
      </c>
      <c r="AB629" s="2">
        <f t="shared" si="306"/>
        <v>0.76923076923076916</v>
      </c>
      <c r="AC629" s="2">
        <v>160</v>
      </c>
      <c r="AD629" s="2">
        <v>1</v>
      </c>
      <c r="AE629" s="2">
        <v>94</v>
      </c>
      <c r="AF629" s="2">
        <v>24</v>
      </c>
      <c r="AG629" s="2">
        <f t="shared" si="307"/>
        <v>23.5</v>
      </c>
      <c r="AI629" s="2">
        <v>0.28999999999999998</v>
      </c>
      <c r="AJ629" s="5">
        <f t="shared" si="303"/>
        <v>2.8999999999999998E-3</v>
      </c>
      <c r="AK629" s="5">
        <f t="shared" si="308"/>
        <v>0</v>
      </c>
      <c r="AL629" s="6">
        <f t="shared" si="309"/>
        <v>0</v>
      </c>
    </row>
    <row r="630" spans="1:38" x14ac:dyDescent="0.25">
      <c r="A630" s="2" t="s">
        <v>120</v>
      </c>
      <c r="B630" s="2">
        <v>2004</v>
      </c>
      <c r="C630" s="2" t="s">
        <v>119</v>
      </c>
      <c r="D630" s="2" t="s">
        <v>282</v>
      </c>
      <c r="E630" s="2" t="s">
        <v>9</v>
      </c>
      <c r="F630" s="2" t="s">
        <v>10</v>
      </c>
      <c r="G630" s="2" t="s">
        <v>201</v>
      </c>
      <c r="H630" s="2" t="s">
        <v>69</v>
      </c>
      <c r="I630" s="2" t="s">
        <v>40</v>
      </c>
      <c r="J630" s="2" t="s">
        <v>12</v>
      </c>
      <c r="L630" s="2" t="s">
        <v>13</v>
      </c>
      <c r="M630" s="2" t="s">
        <v>292</v>
      </c>
      <c r="N630" s="2">
        <v>10</v>
      </c>
      <c r="O630" s="2" t="s">
        <v>83</v>
      </c>
      <c r="Q630" s="2" t="s">
        <v>50</v>
      </c>
      <c r="R630" s="2" t="s">
        <v>82</v>
      </c>
      <c r="S630" s="2" t="s">
        <v>22</v>
      </c>
      <c r="T630" s="2">
        <v>37</v>
      </c>
      <c r="U630" s="2" t="s">
        <v>121</v>
      </c>
      <c r="V630" s="2">
        <v>7</v>
      </c>
      <c r="W630" s="2" t="s">
        <v>277</v>
      </c>
      <c r="Y630" s="2">
        <v>125</v>
      </c>
      <c r="Z630" s="2">
        <v>1</v>
      </c>
      <c r="AA630" s="2">
        <v>5</v>
      </c>
      <c r="AB630" s="2">
        <f t="shared" si="306"/>
        <v>0.2</v>
      </c>
      <c r="AC630" s="2">
        <v>160</v>
      </c>
      <c r="AD630" s="2">
        <v>1</v>
      </c>
      <c r="AE630" s="2">
        <v>95</v>
      </c>
      <c r="AF630" s="2">
        <v>0.5</v>
      </c>
      <c r="AG630" s="2">
        <f>AF630-$AF$627</f>
        <v>0</v>
      </c>
      <c r="AI630" s="2">
        <v>100</v>
      </c>
      <c r="AJ630" s="5">
        <f t="shared" si="303"/>
        <v>1</v>
      </c>
      <c r="AK630" s="2">
        <f>AI630-$AI$632</f>
        <v>87.68</v>
      </c>
      <c r="AL630" s="2">
        <f>AK630/$AK$630</f>
        <v>1</v>
      </c>
    </row>
    <row r="631" spans="1:38" x14ac:dyDescent="0.25">
      <c r="A631" s="2" t="s">
        <v>120</v>
      </c>
      <c r="B631" s="2">
        <v>2004</v>
      </c>
      <c r="C631" s="2" t="s">
        <v>119</v>
      </c>
      <c r="D631" s="2" t="s">
        <v>282</v>
      </c>
      <c r="E631" s="2" t="s">
        <v>9</v>
      </c>
      <c r="F631" s="2" t="s">
        <v>10</v>
      </c>
      <c r="G631" s="2" t="s">
        <v>201</v>
      </c>
      <c r="H631" s="2" t="s">
        <v>69</v>
      </c>
      <c r="I631" s="2" t="s">
        <v>40</v>
      </c>
      <c r="J631" s="2" t="s">
        <v>12</v>
      </c>
      <c r="L631" s="2" t="s">
        <v>13</v>
      </c>
      <c r="M631" s="2" t="s">
        <v>292</v>
      </c>
      <c r="N631" s="2">
        <v>10</v>
      </c>
      <c r="O631" s="2" t="s">
        <v>83</v>
      </c>
      <c r="Q631" s="2" t="s">
        <v>50</v>
      </c>
      <c r="R631" s="2" t="s">
        <v>82</v>
      </c>
      <c r="S631" s="2" t="s">
        <v>22</v>
      </c>
      <c r="T631" s="2">
        <v>37</v>
      </c>
      <c r="U631" s="2" t="s">
        <v>121</v>
      </c>
      <c r="V631" s="2">
        <v>7</v>
      </c>
      <c r="W631" s="2" t="s">
        <v>277</v>
      </c>
      <c r="Y631" s="2">
        <v>125</v>
      </c>
      <c r="Z631" s="2">
        <v>1</v>
      </c>
      <c r="AA631" s="2">
        <v>5</v>
      </c>
      <c r="AB631" s="2">
        <f t="shared" si="306"/>
        <v>0.2</v>
      </c>
      <c r="AC631" s="2">
        <v>160</v>
      </c>
      <c r="AD631" s="2">
        <v>1</v>
      </c>
      <c r="AE631" s="2">
        <v>95</v>
      </c>
      <c r="AF631" s="2">
        <v>8</v>
      </c>
      <c r="AG631" s="2">
        <f t="shared" si="307"/>
        <v>7.5</v>
      </c>
      <c r="AI631" s="2">
        <v>34.31</v>
      </c>
      <c r="AJ631" s="5">
        <f t="shared" si="303"/>
        <v>0.34310000000000002</v>
      </c>
      <c r="AK631" s="2">
        <f t="shared" ref="AK631:AK632" si="310">AI631-$AI$632</f>
        <v>21.990000000000002</v>
      </c>
      <c r="AL631" s="2">
        <f t="shared" ref="AL631:AL632" si="311">AK631/$AK$630</f>
        <v>0.25079835766423358</v>
      </c>
    </row>
    <row r="632" spans="1:38" x14ac:dyDescent="0.25">
      <c r="A632" s="2" t="s">
        <v>120</v>
      </c>
      <c r="B632" s="2">
        <v>2004</v>
      </c>
      <c r="C632" s="2" t="s">
        <v>119</v>
      </c>
      <c r="D632" s="2" t="s">
        <v>282</v>
      </c>
      <c r="E632" s="2" t="s">
        <v>9</v>
      </c>
      <c r="F632" s="2" t="s">
        <v>10</v>
      </c>
      <c r="G632" s="2" t="s">
        <v>201</v>
      </c>
      <c r="H632" s="2" t="s">
        <v>69</v>
      </c>
      <c r="I632" s="2" t="s">
        <v>40</v>
      </c>
      <c r="J632" s="2" t="s">
        <v>12</v>
      </c>
      <c r="L632" s="2" t="s">
        <v>13</v>
      </c>
      <c r="M632" s="2" t="s">
        <v>292</v>
      </c>
      <c r="N632" s="2">
        <v>10</v>
      </c>
      <c r="O632" s="2" t="s">
        <v>83</v>
      </c>
      <c r="Q632" s="2" t="s">
        <v>50</v>
      </c>
      <c r="R632" s="2" t="s">
        <v>82</v>
      </c>
      <c r="S632" s="2" t="s">
        <v>22</v>
      </c>
      <c r="T632" s="2">
        <v>37</v>
      </c>
      <c r="U632" s="2" t="s">
        <v>121</v>
      </c>
      <c r="V632" s="2">
        <v>7</v>
      </c>
      <c r="W632" s="2" t="s">
        <v>277</v>
      </c>
      <c r="Y632" s="2">
        <v>125</v>
      </c>
      <c r="Z632" s="2">
        <v>1</v>
      </c>
      <c r="AA632" s="2">
        <v>5</v>
      </c>
      <c r="AB632" s="2">
        <f t="shared" si="306"/>
        <v>0.2</v>
      </c>
      <c r="AC632" s="2">
        <v>160</v>
      </c>
      <c r="AD632" s="2">
        <v>1</v>
      </c>
      <c r="AE632" s="2">
        <v>95</v>
      </c>
      <c r="AF632" s="2">
        <v>24</v>
      </c>
      <c r="AG632" s="2">
        <f t="shared" si="307"/>
        <v>23.5</v>
      </c>
      <c r="AI632" s="2">
        <v>12.32</v>
      </c>
      <c r="AJ632" s="5">
        <f t="shared" si="303"/>
        <v>0.1232</v>
      </c>
      <c r="AK632" s="2">
        <f t="shared" si="310"/>
        <v>0</v>
      </c>
      <c r="AL632" s="2">
        <f t="shared" si="311"/>
        <v>0</v>
      </c>
    </row>
    <row r="633" spans="1:38" x14ac:dyDescent="0.25">
      <c r="A633" s="2" t="s">
        <v>122</v>
      </c>
      <c r="B633" s="2">
        <v>2000</v>
      </c>
      <c r="C633" s="2" t="s">
        <v>116</v>
      </c>
      <c r="D633" s="2" t="s">
        <v>282</v>
      </c>
      <c r="E633" s="2" t="s">
        <v>9</v>
      </c>
      <c r="F633" s="2" t="s">
        <v>10</v>
      </c>
      <c r="G633" s="2" t="s">
        <v>201</v>
      </c>
      <c r="H633" s="2" t="s">
        <v>106</v>
      </c>
      <c r="I633" s="2" t="s">
        <v>40</v>
      </c>
      <c r="J633" s="2" t="s">
        <v>12</v>
      </c>
      <c r="L633" s="2" t="s">
        <v>37</v>
      </c>
      <c r="M633" s="2" t="s">
        <v>181</v>
      </c>
      <c r="N633" s="2">
        <v>10</v>
      </c>
      <c r="O633" s="2" t="s">
        <v>14</v>
      </c>
      <c r="S633" s="2" t="s">
        <v>21</v>
      </c>
      <c r="T633" s="2">
        <v>37</v>
      </c>
      <c r="U633" s="2" t="s">
        <v>86</v>
      </c>
      <c r="V633" s="2">
        <v>0</v>
      </c>
      <c r="W633" s="2" t="s">
        <v>77</v>
      </c>
      <c r="Z633" s="2">
        <v>2</v>
      </c>
      <c r="AA633" s="2">
        <v>10</v>
      </c>
      <c r="AB633" s="2">
        <f t="shared" si="306"/>
        <v>0.2</v>
      </c>
      <c r="AC633" s="2" t="s">
        <v>181</v>
      </c>
      <c r="AD633" s="2" t="s">
        <v>181</v>
      </c>
      <c r="AE633" s="2">
        <v>96</v>
      </c>
      <c r="AF633" s="2">
        <v>0</v>
      </c>
      <c r="AG633" s="2">
        <v>0</v>
      </c>
      <c r="AI633" s="2">
        <v>100</v>
      </c>
      <c r="AJ633" s="5">
        <f>AI633/$AI$633</f>
        <v>1</v>
      </c>
      <c r="AK633" s="2">
        <f>AI633-$AI$643</f>
        <v>93.005624627147597</v>
      </c>
      <c r="AL633" s="2">
        <f>AK633/$AK$633</f>
        <v>1</v>
      </c>
    </row>
    <row r="634" spans="1:38" x14ac:dyDescent="0.25">
      <c r="A634" s="2" t="s">
        <v>122</v>
      </c>
      <c r="B634" s="2">
        <v>2000</v>
      </c>
      <c r="C634" s="2" t="s">
        <v>116</v>
      </c>
      <c r="D634" s="2" t="s">
        <v>282</v>
      </c>
      <c r="E634" s="2" t="s">
        <v>9</v>
      </c>
      <c r="F634" s="2" t="s">
        <v>10</v>
      </c>
      <c r="G634" s="2" t="s">
        <v>201</v>
      </c>
      <c r="H634" s="2" t="s">
        <v>106</v>
      </c>
      <c r="I634" s="2" t="s">
        <v>40</v>
      </c>
      <c r="J634" s="2" t="s">
        <v>12</v>
      </c>
      <c r="L634" s="2" t="s">
        <v>37</v>
      </c>
      <c r="M634" s="2" t="s">
        <v>181</v>
      </c>
      <c r="N634" s="2">
        <v>10</v>
      </c>
      <c r="O634" s="2" t="s">
        <v>14</v>
      </c>
      <c r="S634" s="2" t="s">
        <v>21</v>
      </c>
      <c r="T634" s="2">
        <v>37</v>
      </c>
      <c r="U634" s="2" t="s">
        <v>86</v>
      </c>
      <c r="V634" s="2">
        <v>0</v>
      </c>
      <c r="W634" s="2" t="s">
        <v>77</v>
      </c>
      <c r="Z634" s="2">
        <v>2</v>
      </c>
      <c r="AA634" s="2">
        <v>10</v>
      </c>
      <c r="AB634" s="2">
        <f t="shared" si="306"/>
        <v>0.2</v>
      </c>
      <c r="AC634" s="2" t="s">
        <v>181</v>
      </c>
      <c r="AD634" s="2" t="s">
        <v>181</v>
      </c>
      <c r="AE634" s="2">
        <v>96</v>
      </c>
      <c r="AF634" s="2">
        <v>0.17458193088993601</v>
      </c>
      <c r="AG634" s="2">
        <v>0.17458193088993601</v>
      </c>
      <c r="AI634" s="2">
        <v>58.803939509417297</v>
      </c>
      <c r="AJ634" s="5">
        <f t="shared" ref="AJ634:AJ643" si="312">AI634/$AI$633</f>
        <v>0.58803939509417302</v>
      </c>
      <c r="AK634" s="2">
        <f t="shared" ref="AK634:AK643" si="313">AI634-$AI$643</f>
        <v>51.809564136564887</v>
      </c>
      <c r="AL634" s="2">
        <f t="shared" ref="AL634:AL643" si="314">AK634/$AK$633</f>
        <v>0.55705839667509838</v>
      </c>
    </row>
    <row r="635" spans="1:38" x14ac:dyDescent="0.25">
      <c r="A635" s="2" t="s">
        <v>122</v>
      </c>
      <c r="B635" s="2">
        <v>2000</v>
      </c>
      <c r="C635" s="2" t="s">
        <v>116</v>
      </c>
      <c r="D635" s="2" t="s">
        <v>282</v>
      </c>
      <c r="E635" s="2" t="s">
        <v>9</v>
      </c>
      <c r="F635" s="2" t="s">
        <v>10</v>
      </c>
      <c r="G635" s="2" t="s">
        <v>201</v>
      </c>
      <c r="H635" s="2" t="s">
        <v>106</v>
      </c>
      <c r="I635" s="2" t="s">
        <v>40</v>
      </c>
      <c r="J635" s="2" t="s">
        <v>12</v>
      </c>
      <c r="L635" s="2" t="s">
        <v>37</v>
      </c>
      <c r="M635" s="2" t="s">
        <v>181</v>
      </c>
      <c r="N635" s="2">
        <v>10</v>
      </c>
      <c r="O635" s="2" t="s">
        <v>14</v>
      </c>
      <c r="S635" s="2" t="s">
        <v>21</v>
      </c>
      <c r="T635" s="2">
        <v>37</v>
      </c>
      <c r="U635" s="2" t="s">
        <v>86</v>
      </c>
      <c r="V635" s="2">
        <v>0</v>
      </c>
      <c r="W635" s="2" t="s">
        <v>77</v>
      </c>
      <c r="Z635" s="2">
        <v>2</v>
      </c>
      <c r="AA635" s="2">
        <v>10</v>
      </c>
      <c r="AB635" s="2">
        <f t="shared" si="306"/>
        <v>0.2</v>
      </c>
      <c r="AC635" s="2" t="s">
        <v>181</v>
      </c>
      <c r="AD635" s="2" t="s">
        <v>181</v>
      </c>
      <c r="AE635" s="2">
        <v>96</v>
      </c>
      <c r="AF635" s="2">
        <v>0.32976616544864201</v>
      </c>
      <c r="AG635" s="2">
        <v>0.32976616544864201</v>
      </c>
      <c r="AI635" s="2">
        <v>43.349722362453399</v>
      </c>
      <c r="AJ635" s="5">
        <f t="shared" si="312"/>
        <v>0.43349722362453397</v>
      </c>
      <c r="AK635" s="2">
        <f t="shared" si="313"/>
        <v>36.355346989600989</v>
      </c>
      <c r="AL635" s="2">
        <f t="shared" si="314"/>
        <v>0.39089406834636919</v>
      </c>
    </row>
    <row r="636" spans="1:38" x14ac:dyDescent="0.25">
      <c r="A636" s="2" t="s">
        <v>122</v>
      </c>
      <c r="B636" s="2">
        <v>2000</v>
      </c>
      <c r="C636" s="2" t="s">
        <v>116</v>
      </c>
      <c r="D636" s="2" t="s">
        <v>282</v>
      </c>
      <c r="E636" s="2" t="s">
        <v>9</v>
      </c>
      <c r="F636" s="2" t="s">
        <v>10</v>
      </c>
      <c r="G636" s="2" t="s">
        <v>201</v>
      </c>
      <c r="H636" s="2" t="s">
        <v>106</v>
      </c>
      <c r="I636" s="2" t="s">
        <v>40</v>
      </c>
      <c r="J636" s="2" t="s">
        <v>12</v>
      </c>
      <c r="L636" s="2" t="s">
        <v>37</v>
      </c>
      <c r="M636" s="2" t="s">
        <v>181</v>
      </c>
      <c r="N636" s="2">
        <v>10</v>
      </c>
      <c r="O636" s="2" t="s">
        <v>14</v>
      </c>
      <c r="S636" s="2" t="s">
        <v>21</v>
      </c>
      <c r="T636" s="2">
        <v>37</v>
      </c>
      <c r="U636" s="2" t="s">
        <v>86</v>
      </c>
      <c r="V636" s="2">
        <v>0</v>
      </c>
      <c r="W636" s="2" t="s">
        <v>77</v>
      </c>
      <c r="Z636" s="2">
        <v>2</v>
      </c>
      <c r="AA636" s="2">
        <v>10</v>
      </c>
      <c r="AB636" s="2">
        <f t="shared" si="306"/>
        <v>0.2</v>
      </c>
      <c r="AC636" s="2" t="s">
        <v>181</v>
      </c>
      <c r="AD636" s="2" t="s">
        <v>181</v>
      </c>
      <c r="AE636" s="2">
        <v>96</v>
      </c>
      <c r="AF636" s="2">
        <v>0.50434809633857902</v>
      </c>
      <c r="AG636" s="2">
        <v>0.50434809633857902</v>
      </c>
      <c r="AI636" s="2">
        <v>47.903288800230897</v>
      </c>
      <c r="AJ636" s="5">
        <f t="shared" si="312"/>
        <v>0.47903288800230898</v>
      </c>
      <c r="AK636" s="2">
        <f t="shared" si="313"/>
        <v>40.908913427378486</v>
      </c>
      <c r="AL636" s="2">
        <f t="shared" si="314"/>
        <v>0.43985418722124792</v>
      </c>
    </row>
    <row r="637" spans="1:38" x14ac:dyDescent="0.25">
      <c r="A637" s="2" t="s">
        <v>122</v>
      </c>
      <c r="B637" s="2">
        <v>2000</v>
      </c>
      <c r="C637" s="2" t="s">
        <v>116</v>
      </c>
      <c r="D637" s="2" t="s">
        <v>282</v>
      </c>
      <c r="E637" s="2" t="s">
        <v>9</v>
      </c>
      <c r="F637" s="2" t="s">
        <v>10</v>
      </c>
      <c r="G637" s="2" t="s">
        <v>201</v>
      </c>
      <c r="H637" s="2" t="s">
        <v>106</v>
      </c>
      <c r="I637" s="2" t="s">
        <v>40</v>
      </c>
      <c r="J637" s="2" t="s">
        <v>12</v>
      </c>
      <c r="L637" s="2" t="s">
        <v>37</v>
      </c>
      <c r="M637" s="2" t="s">
        <v>181</v>
      </c>
      <c r="N637" s="2">
        <v>10</v>
      </c>
      <c r="O637" s="2" t="s">
        <v>14</v>
      </c>
      <c r="S637" s="2" t="s">
        <v>21</v>
      </c>
      <c r="T637" s="2">
        <v>37</v>
      </c>
      <c r="U637" s="2" t="s">
        <v>86</v>
      </c>
      <c r="V637" s="2">
        <v>0</v>
      </c>
      <c r="W637" s="2" t="s">
        <v>77</v>
      </c>
      <c r="Z637" s="2">
        <v>2</v>
      </c>
      <c r="AA637" s="2">
        <v>10</v>
      </c>
      <c r="AB637" s="2">
        <f t="shared" si="306"/>
        <v>0.2</v>
      </c>
      <c r="AC637" s="2" t="s">
        <v>181</v>
      </c>
      <c r="AD637" s="2" t="s">
        <v>181</v>
      </c>
      <c r="AE637" s="2">
        <v>96</v>
      </c>
      <c r="AF637" s="2">
        <v>1.00869619267715</v>
      </c>
      <c r="AG637" s="2">
        <v>1.00869619267715</v>
      </c>
      <c r="AI637" s="2">
        <v>39.435779720484099</v>
      </c>
      <c r="AJ637" s="5">
        <f t="shared" si="312"/>
        <v>0.39435779720484099</v>
      </c>
      <c r="AK637" s="2">
        <f t="shared" si="313"/>
        <v>32.441404347631689</v>
      </c>
      <c r="AL637" s="2">
        <f t="shared" si="314"/>
        <v>0.34881120875954313</v>
      </c>
    </row>
    <row r="638" spans="1:38" x14ac:dyDescent="0.25">
      <c r="A638" s="2" t="s">
        <v>122</v>
      </c>
      <c r="B638" s="2">
        <v>2000</v>
      </c>
      <c r="C638" s="2" t="s">
        <v>116</v>
      </c>
      <c r="D638" s="2" t="s">
        <v>282</v>
      </c>
      <c r="E638" s="2" t="s">
        <v>9</v>
      </c>
      <c r="F638" s="2" t="s">
        <v>10</v>
      </c>
      <c r="G638" s="2" t="s">
        <v>201</v>
      </c>
      <c r="H638" s="2" t="s">
        <v>106</v>
      </c>
      <c r="I638" s="2" t="s">
        <v>40</v>
      </c>
      <c r="J638" s="2" t="s">
        <v>12</v>
      </c>
      <c r="L638" s="2" t="s">
        <v>37</v>
      </c>
      <c r="M638" s="2" t="s">
        <v>181</v>
      </c>
      <c r="N638" s="2">
        <v>10</v>
      </c>
      <c r="O638" s="2" t="s">
        <v>14</v>
      </c>
      <c r="S638" s="2" t="s">
        <v>21</v>
      </c>
      <c r="T638" s="2">
        <v>37</v>
      </c>
      <c r="U638" s="2" t="s">
        <v>86</v>
      </c>
      <c r="V638" s="2">
        <v>0</v>
      </c>
      <c r="W638" s="2" t="s">
        <v>77</v>
      </c>
      <c r="Z638" s="2">
        <v>2</v>
      </c>
      <c r="AA638" s="2">
        <v>10</v>
      </c>
      <c r="AB638" s="2">
        <f t="shared" si="306"/>
        <v>0.2</v>
      </c>
      <c r="AC638" s="2" t="s">
        <v>181</v>
      </c>
      <c r="AD638" s="2" t="s">
        <v>181</v>
      </c>
      <c r="AE638" s="2">
        <v>96</v>
      </c>
      <c r="AF638" s="2">
        <v>2.5217395937232698</v>
      </c>
      <c r="AG638" s="2">
        <v>2.5217395937232698</v>
      </c>
      <c r="AI638" s="2">
        <v>26.3082143648023</v>
      </c>
      <c r="AJ638" s="5">
        <f t="shared" si="312"/>
        <v>0.26308214364802301</v>
      </c>
      <c r="AK638" s="2">
        <f t="shared" si="313"/>
        <v>19.31383899194989</v>
      </c>
      <c r="AL638" s="2">
        <f t="shared" si="314"/>
        <v>0.20766312864816064</v>
      </c>
    </row>
    <row r="639" spans="1:38" x14ac:dyDescent="0.25">
      <c r="A639" s="2" t="s">
        <v>122</v>
      </c>
      <c r="B639" s="2">
        <v>2000</v>
      </c>
      <c r="C639" s="2" t="s">
        <v>116</v>
      </c>
      <c r="D639" s="2" t="s">
        <v>282</v>
      </c>
      <c r="E639" s="2" t="s">
        <v>9</v>
      </c>
      <c r="F639" s="2" t="s">
        <v>10</v>
      </c>
      <c r="G639" s="2" t="s">
        <v>201</v>
      </c>
      <c r="H639" s="2" t="s">
        <v>106</v>
      </c>
      <c r="I639" s="2" t="s">
        <v>40</v>
      </c>
      <c r="J639" s="2" t="s">
        <v>12</v>
      </c>
      <c r="L639" s="2" t="s">
        <v>37</v>
      </c>
      <c r="M639" s="2" t="s">
        <v>181</v>
      </c>
      <c r="N639" s="2">
        <v>10</v>
      </c>
      <c r="O639" s="2" t="s">
        <v>14</v>
      </c>
      <c r="S639" s="2" t="s">
        <v>21</v>
      </c>
      <c r="T639" s="2">
        <v>37</v>
      </c>
      <c r="U639" s="2" t="s">
        <v>86</v>
      </c>
      <c r="V639" s="2">
        <v>0</v>
      </c>
      <c r="W639" s="2" t="s">
        <v>77</v>
      </c>
      <c r="Z639" s="2">
        <v>2</v>
      </c>
      <c r="AA639" s="2">
        <v>10</v>
      </c>
      <c r="AB639" s="2">
        <f t="shared" si="306"/>
        <v>0.2</v>
      </c>
      <c r="AC639" s="2" t="s">
        <v>181</v>
      </c>
      <c r="AD639" s="2" t="s">
        <v>181</v>
      </c>
      <c r="AE639" s="2">
        <v>96</v>
      </c>
      <c r="AF639" s="2">
        <v>3.02608680209224</v>
      </c>
      <c r="AG639" s="2">
        <v>3.02608680209224</v>
      </c>
      <c r="AI639" s="2">
        <v>26.170269641089799</v>
      </c>
      <c r="AJ639" s="5">
        <f t="shared" si="312"/>
        <v>0.26170269641089799</v>
      </c>
      <c r="AK639" s="2">
        <f t="shared" si="313"/>
        <v>19.175894268237389</v>
      </c>
      <c r="AL639" s="2">
        <f t="shared" si="314"/>
        <v>0.20617994175204002</v>
      </c>
    </row>
    <row r="640" spans="1:38" x14ac:dyDescent="0.25">
      <c r="A640" s="2" t="s">
        <v>122</v>
      </c>
      <c r="B640" s="2">
        <v>2000</v>
      </c>
      <c r="C640" s="2" t="s">
        <v>116</v>
      </c>
      <c r="D640" s="2" t="s">
        <v>282</v>
      </c>
      <c r="E640" s="2" t="s">
        <v>9</v>
      </c>
      <c r="F640" s="2" t="s">
        <v>10</v>
      </c>
      <c r="G640" s="2" t="s">
        <v>201</v>
      </c>
      <c r="H640" s="2" t="s">
        <v>106</v>
      </c>
      <c r="I640" s="2" t="s">
        <v>40</v>
      </c>
      <c r="J640" s="2" t="s">
        <v>12</v>
      </c>
      <c r="L640" s="2" t="s">
        <v>37</v>
      </c>
      <c r="M640" s="2" t="s">
        <v>181</v>
      </c>
      <c r="N640" s="2">
        <v>10</v>
      </c>
      <c r="O640" s="2" t="s">
        <v>14</v>
      </c>
      <c r="S640" s="2" t="s">
        <v>21</v>
      </c>
      <c r="T640" s="2">
        <v>37</v>
      </c>
      <c r="U640" s="2" t="s">
        <v>86</v>
      </c>
      <c r="V640" s="2">
        <v>0</v>
      </c>
      <c r="W640" s="2" t="s">
        <v>77</v>
      </c>
      <c r="Z640" s="2">
        <v>2</v>
      </c>
      <c r="AA640" s="2">
        <v>10</v>
      </c>
      <c r="AB640" s="2">
        <f t="shared" si="306"/>
        <v>0.2</v>
      </c>
      <c r="AC640" s="2" t="s">
        <v>181</v>
      </c>
      <c r="AD640" s="2" t="s">
        <v>181</v>
      </c>
      <c r="AE640" s="2">
        <v>96</v>
      </c>
      <c r="AF640" s="2">
        <v>4.0153844104685401</v>
      </c>
      <c r="AG640" s="2">
        <v>4.0153844104685401</v>
      </c>
      <c r="AI640" s="2">
        <v>18.7919820278881</v>
      </c>
      <c r="AJ640" s="5">
        <f t="shared" si="312"/>
        <v>0.18791982027888099</v>
      </c>
      <c r="AK640" s="2">
        <f t="shared" si="313"/>
        <v>11.79760665503569</v>
      </c>
      <c r="AL640" s="2">
        <f t="shared" si="314"/>
        <v>0.12684831376953157</v>
      </c>
    </row>
    <row r="641" spans="1:38" x14ac:dyDescent="0.25">
      <c r="A641" s="2" t="s">
        <v>122</v>
      </c>
      <c r="B641" s="2">
        <v>2000</v>
      </c>
      <c r="C641" s="2" t="s">
        <v>116</v>
      </c>
      <c r="D641" s="2" t="s">
        <v>282</v>
      </c>
      <c r="E641" s="2" t="s">
        <v>9</v>
      </c>
      <c r="F641" s="2" t="s">
        <v>10</v>
      </c>
      <c r="G641" s="2" t="s">
        <v>201</v>
      </c>
      <c r="H641" s="2" t="s">
        <v>106</v>
      </c>
      <c r="I641" s="2" t="s">
        <v>40</v>
      </c>
      <c r="J641" s="2" t="s">
        <v>12</v>
      </c>
      <c r="L641" s="2" t="s">
        <v>37</v>
      </c>
      <c r="M641" s="2" t="s">
        <v>181</v>
      </c>
      <c r="N641" s="2">
        <v>10</v>
      </c>
      <c r="O641" s="2" t="s">
        <v>14</v>
      </c>
      <c r="S641" s="2" t="s">
        <v>21</v>
      </c>
      <c r="T641" s="2">
        <v>37</v>
      </c>
      <c r="U641" s="2" t="s">
        <v>86</v>
      </c>
      <c r="V641" s="2">
        <v>0</v>
      </c>
      <c r="W641" s="2" t="s">
        <v>77</v>
      </c>
      <c r="Z641" s="2">
        <v>2</v>
      </c>
      <c r="AA641" s="2">
        <v>10</v>
      </c>
      <c r="AB641" s="2">
        <f t="shared" si="306"/>
        <v>0.2</v>
      </c>
      <c r="AC641" s="2" t="s">
        <v>181</v>
      </c>
      <c r="AD641" s="2" t="s">
        <v>181</v>
      </c>
      <c r="AE641" s="2">
        <v>96</v>
      </c>
      <c r="AF641" s="2">
        <v>5.00468201884485</v>
      </c>
      <c r="AG641" s="2">
        <v>5.00468201884485</v>
      </c>
      <c r="AI641" s="2">
        <v>15.3891513808846</v>
      </c>
      <c r="AJ641" s="5">
        <f t="shared" si="312"/>
        <v>0.153891513808846</v>
      </c>
      <c r="AK641" s="2">
        <f t="shared" si="313"/>
        <v>8.3947760080321903</v>
      </c>
      <c r="AL641" s="2">
        <f t="shared" si="314"/>
        <v>9.026094971875305E-2</v>
      </c>
    </row>
    <row r="642" spans="1:38" x14ac:dyDescent="0.25">
      <c r="A642" s="2" t="s">
        <v>122</v>
      </c>
      <c r="B642" s="2">
        <v>2000</v>
      </c>
      <c r="C642" s="2" t="s">
        <v>116</v>
      </c>
      <c r="D642" s="2" t="s">
        <v>282</v>
      </c>
      <c r="E642" s="2" t="s">
        <v>9</v>
      </c>
      <c r="F642" s="2" t="s">
        <v>10</v>
      </c>
      <c r="G642" s="2" t="s">
        <v>201</v>
      </c>
      <c r="H642" s="2" t="s">
        <v>106</v>
      </c>
      <c r="I642" s="2" t="s">
        <v>40</v>
      </c>
      <c r="J642" s="2" t="s">
        <v>12</v>
      </c>
      <c r="L642" s="2" t="s">
        <v>37</v>
      </c>
      <c r="M642" s="2" t="s">
        <v>181</v>
      </c>
      <c r="N642" s="2">
        <v>10</v>
      </c>
      <c r="O642" s="2" t="s">
        <v>14</v>
      </c>
      <c r="S642" s="2" t="s">
        <v>21</v>
      </c>
      <c r="T642" s="2">
        <v>37</v>
      </c>
      <c r="U642" s="2" t="s">
        <v>86</v>
      </c>
      <c r="V642" s="2">
        <v>0</v>
      </c>
      <c r="W642" s="2" t="s">
        <v>77</v>
      </c>
      <c r="Z642" s="2">
        <v>2</v>
      </c>
      <c r="AA642" s="2">
        <v>10</v>
      </c>
      <c r="AB642" s="2">
        <f t="shared" si="306"/>
        <v>0.2</v>
      </c>
      <c r="AC642" s="2" t="s">
        <v>181</v>
      </c>
      <c r="AD642" s="2" t="s">
        <v>181</v>
      </c>
      <c r="AE642" s="2">
        <v>96</v>
      </c>
      <c r="AF642" s="2">
        <v>7.9725748439737796</v>
      </c>
      <c r="AG642" s="2">
        <v>7.9725748439737796</v>
      </c>
      <c r="AI642" s="2">
        <v>7.9767599730285896</v>
      </c>
      <c r="AJ642" s="5">
        <f t="shared" si="312"/>
        <v>7.9767599730285896E-2</v>
      </c>
      <c r="AK642" s="2">
        <f t="shared" si="313"/>
        <v>0.98238460017617957</v>
      </c>
      <c r="AL642" s="2">
        <f t="shared" si="314"/>
        <v>1.0562636443919214E-2</v>
      </c>
    </row>
    <row r="643" spans="1:38" x14ac:dyDescent="0.25">
      <c r="A643" s="2" t="s">
        <v>122</v>
      </c>
      <c r="B643" s="2">
        <v>2000</v>
      </c>
      <c r="C643" s="2" t="s">
        <v>116</v>
      </c>
      <c r="D643" s="2" t="s">
        <v>282</v>
      </c>
      <c r="E643" s="2" t="s">
        <v>9</v>
      </c>
      <c r="F643" s="2" t="s">
        <v>10</v>
      </c>
      <c r="G643" s="2" t="s">
        <v>201</v>
      </c>
      <c r="H643" s="2" t="s">
        <v>106</v>
      </c>
      <c r="I643" s="2" t="s">
        <v>40</v>
      </c>
      <c r="J643" s="2" t="s">
        <v>12</v>
      </c>
      <c r="L643" s="2" t="s">
        <v>37</v>
      </c>
      <c r="M643" s="2" t="s">
        <v>181</v>
      </c>
      <c r="N643" s="2">
        <v>10</v>
      </c>
      <c r="O643" s="2" t="s">
        <v>14</v>
      </c>
      <c r="S643" s="2" t="s">
        <v>21</v>
      </c>
      <c r="T643" s="2">
        <v>37</v>
      </c>
      <c r="U643" s="2" t="s">
        <v>86</v>
      </c>
      <c r="V643" s="2">
        <v>0</v>
      </c>
      <c r="W643" s="2" t="s">
        <v>77</v>
      </c>
      <c r="Z643" s="2">
        <v>2</v>
      </c>
      <c r="AA643" s="2">
        <v>10</v>
      </c>
      <c r="AB643" s="2">
        <f t="shared" si="306"/>
        <v>0.2</v>
      </c>
      <c r="AC643" s="2" t="s">
        <v>181</v>
      </c>
      <c r="AD643" s="2" t="s">
        <v>181</v>
      </c>
      <c r="AE643" s="2">
        <v>96</v>
      </c>
      <c r="AF643" s="2">
        <v>9.9705686450272495</v>
      </c>
      <c r="AG643" s="2">
        <v>9.9705686450272495</v>
      </c>
      <c r="AI643" s="2">
        <v>6.9943753728524101</v>
      </c>
      <c r="AJ643" s="5">
        <f t="shared" si="312"/>
        <v>6.99437537285241E-2</v>
      </c>
      <c r="AK643" s="2">
        <f t="shared" si="313"/>
        <v>0</v>
      </c>
      <c r="AL643" s="2">
        <f t="shared" si="314"/>
        <v>0</v>
      </c>
    </row>
    <row r="644" spans="1:38" x14ac:dyDescent="0.25">
      <c r="A644" s="2" t="s">
        <v>122</v>
      </c>
      <c r="B644" s="2">
        <v>2000</v>
      </c>
      <c r="C644" s="2" t="s">
        <v>116</v>
      </c>
      <c r="D644" s="2" t="s">
        <v>282</v>
      </c>
      <c r="E644" s="2" t="s">
        <v>9</v>
      </c>
      <c r="F644" s="2" t="s">
        <v>10</v>
      </c>
      <c r="G644" s="2" t="s">
        <v>201</v>
      </c>
      <c r="H644" s="2" t="s">
        <v>106</v>
      </c>
      <c r="I644" s="2" t="s">
        <v>40</v>
      </c>
      <c r="J644" s="2" t="s">
        <v>12</v>
      </c>
      <c r="L644" s="2" t="s">
        <v>37</v>
      </c>
      <c r="M644" s="2" t="s">
        <v>181</v>
      </c>
      <c r="N644" s="2">
        <v>10</v>
      </c>
      <c r="O644" s="2" t="s">
        <v>14</v>
      </c>
      <c r="S644" s="2" t="s">
        <v>21</v>
      </c>
      <c r="T644" s="2">
        <v>37</v>
      </c>
      <c r="U644" s="2" t="s">
        <v>70</v>
      </c>
      <c r="V644" s="2">
        <v>6</v>
      </c>
      <c r="W644" s="2" t="s">
        <v>277</v>
      </c>
      <c r="Y644" s="2">
        <v>80</v>
      </c>
      <c r="Z644" s="2">
        <v>2</v>
      </c>
      <c r="AA644" s="2">
        <v>1</v>
      </c>
      <c r="AB644" s="2">
        <f t="shared" si="306"/>
        <v>2</v>
      </c>
      <c r="AC644" s="2" t="s">
        <v>181</v>
      </c>
      <c r="AD644" s="2" t="s">
        <v>181</v>
      </c>
      <c r="AE644" s="2">
        <v>97</v>
      </c>
      <c r="AF644" s="2">
        <v>0</v>
      </c>
      <c r="AG644" s="2">
        <v>0</v>
      </c>
      <c r="AI644" s="2">
        <v>100</v>
      </c>
      <c r="AJ644" s="5">
        <f>AI644/$AI$644</f>
        <v>1</v>
      </c>
      <c r="AK644" s="2">
        <f>AI644-$AI$652</f>
        <v>86.000298251797105</v>
      </c>
      <c r="AL644" s="2">
        <f>AK644/$AK$644</f>
        <v>1</v>
      </c>
    </row>
    <row r="645" spans="1:38" x14ac:dyDescent="0.25">
      <c r="A645" s="2" t="s">
        <v>122</v>
      </c>
      <c r="B645" s="2">
        <v>2000</v>
      </c>
      <c r="C645" s="2" t="s">
        <v>116</v>
      </c>
      <c r="D645" s="2" t="s">
        <v>282</v>
      </c>
      <c r="E645" s="2" t="s">
        <v>9</v>
      </c>
      <c r="F645" s="2" t="s">
        <v>10</v>
      </c>
      <c r="G645" s="2" t="s">
        <v>201</v>
      </c>
      <c r="H645" s="2" t="s">
        <v>106</v>
      </c>
      <c r="I645" s="2" t="s">
        <v>40</v>
      </c>
      <c r="J645" s="2" t="s">
        <v>12</v>
      </c>
      <c r="L645" s="2" t="s">
        <v>37</v>
      </c>
      <c r="M645" s="2" t="s">
        <v>181</v>
      </c>
      <c r="N645" s="2">
        <v>10</v>
      </c>
      <c r="O645" s="2" t="s">
        <v>14</v>
      </c>
      <c r="S645" s="2" t="s">
        <v>21</v>
      </c>
      <c r="T645" s="2">
        <v>37</v>
      </c>
      <c r="U645" s="2" t="s">
        <v>70</v>
      </c>
      <c r="V645" s="2">
        <v>6</v>
      </c>
      <c r="W645" s="2" t="s">
        <v>277</v>
      </c>
      <c r="Y645" s="2">
        <v>80</v>
      </c>
      <c r="Z645" s="2">
        <v>2</v>
      </c>
      <c r="AA645" s="2">
        <v>1</v>
      </c>
      <c r="AB645" s="2">
        <f t="shared" si="306"/>
        <v>2</v>
      </c>
      <c r="AC645" s="2" t="s">
        <v>181</v>
      </c>
      <c r="AD645" s="2" t="s">
        <v>181</v>
      </c>
      <c r="AE645" s="2">
        <v>97</v>
      </c>
      <c r="AF645" s="2">
        <v>9.6990257595393495E-2</v>
      </c>
      <c r="AG645" s="2">
        <v>9.6990257595393495E-2</v>
      </c>
      <c r="AI645" s="2">
        <v>84.073192315630493</v>
      </c>
      <c r="AJ645" s="5">
        <f t="shared" ref="AJ645:AJ652" si="315">AI645/$AI$644</f>
        <v>0.84073192315630496</v>
      </c>
      <c r="AK645" s="2">
        <f t="shared" ref="AK645:AK652" si="316">AI645-$AI$652</f>
        <v>70.073490567427598</v>
      </c>
      <c r="AL645" s="2">
        <f t="shared" ref="AL645:AL652" si="317">AK645/$AK$644</f>
        <v>0.81480520407338597</v>
      </c>
    </row>
    <row r="646" spans="1:38" x14ac:dyDescent="0.25">
      <c r="A646" s="2" t="s">
        <v>122</v>
      </c>
      <c r="B646" s="2">
        <v>2000</v>
      </c>
      <c r="C646" s="2" t="s">
        <v>116</v>
      </c>
      <c r="D646" s="2" t="s">
        <v>282</v>
      </c>
      <c r="E646" s="2" t="s">
        <v>9</v>
      </c>
      <c r="F646" s="2" t="s">
        <v>10</v>
      </c>
      <c r="G646" s="2" t="s">
        <v>201</v>
      </c>
      <c r="H646" s="2" t="s">
        <v>106</v>
      </c>
      <c r="I646" s="2" t="s">
        <v>40</v>
      </c>
      <c r="J646" s="2" t="s">
        <v>12</v>
      </c>
      <c r="L646" s="2" t="s">
        <v>37</v>
      </c>
      <c r="M646" s="2" t="s">
        <v>181</v>
      </c>
      <c r="N646" s="2">
        <v>10</v>
      </c>
      <c r="O646" s="2" t="s">
        <v>14</v>
      </c>
      <c r="S646" s="2" t="s">
        <v>21</v>
      </c>
      <c r="T646" s="2">
        <v>37</v>
      </c>
      <c r="U646" s="2" t="s">
        <v>70</v>
      </c>
      <c r="V646" s="2">
        <v>6</v>
      </c>
      <c r="W646" s="2" t="s">
        <v>277</v>
      </c>
      <c r="Y646" s="2">
        <v>80</v>
      </c>
      <c r="Z646" s="2">
        <v>2</v>
      </c>
      <c r="AA646" s="2">
        <v>1</v>
      </c>
      <c r="AB646" s="2">
        <f t="shared" si="306"/>
        <v>2</v>
      </c>
      <c r="AC646" s="2" t="s">
        <v>181</v>
      </c>
      <c r="AD646" s="2" t="s">
        <v>181</v>
      </c>
      <c r="AE646" s="2">
        <v>97</v>
      </c>
      <c r="AF646" s="2">
        <v>0.17458193088993601</v>
      </c>
      <c r="AG646" s="2">
        <v>0.17458193088993601</v>
      </c>
      <c r="AI646" s="2">
        <v>67.7719925702946</v>
      </c>
      <c r="AJ646" s="5">
        <f t="shared" si="315"/>
        <v>0.67771992570294604</v>
      </c>
      <c r="AK646" s="2">
        <f t="shared" si="316"/>
        <v>53.772290822091698</v>
      </c>
      <c r="AL646" s="2">
        <f t="shared" si="317"/>
        <v>0.62525702718674059</v>
      </c>
    </row>
    <row r="647" spans="1:38" x14ac:dyDescent="0.25">
      <c r="A647" s="2" t="s">
        <v>122</v>
      </c>
      <c r="B647" s="2">
        <v>2000</v>
      </c>
      <c r="C647" s="2" t="s">
        <v>116</v>
      </c>
      <c r="D647" s="2" t="s">
        <v>282</v>
      </c>
      <c r="E647" s="2" t="s">
        <v>9</v>
      </c>
      <c r="F647" s="2" t="s">
        <v>10</v>
      </c>
      <c r="G647" s="2" t="s">
        <v>201</v>
      </c>
      <c r="H647" s="2" t="s">
        <v>106</v>
      </c>
      <c r="I647" s="2" t="s">
        <v>40</v>
      </c>
      <c r="J647" s="2" t="s">
        <v>12</v>
      </c>
      <c r="L647" s="2" t="s">
        <v>37</v>
      </c>
      <c r="M647" s="2" t="s">
        <v>181</v>
      </c>
      <c r="N647" s="2">
        <v>10</v>
      </c>
      <c r="O647" s="2" t="s">
        <v>14</v>
      </c>
      <c r="S647" s="2" t="s">
        <v>21</v>
      </c>
      <c r="T647" s="2">
        <v>37</v>
      </c>
      <c r="U647" s="2" t="s">
        <v>70</v>
      </c>
      <c r="V647" s="2">
        <v>6</v>
      </c>
      <c r="W647" s="2" t="s">
        <v>277</v>
      </c>
      <c r="Y647" s="2">
        <v>80</v>
      </c>
      <c r="Z647" s="2">
        <v>2</v>
      </c>
      <c r="AA647" s="2">
        <v>1</v>
      </c>
      <c r="AB647" s="2">
        <f t="shared" si="306"/>
        <v>2</v>
      </c>
      <c r="AC647" s="2" t="s">
        <v>181</v>
      </c>
      <c r="AD647" s="2" t="s">
        <v>181</v>
      </c>
      <c r="AE647" s="2">
        <v>97</v>
      </c>
      <c r="AF647" s="2">
        <v>0.34916386177987302</v>
      </c>
      <c r="AG647" s="2">
        <v>0.34916386177987302</v>
      </c>
      <c r="AI647" s="2">
        <v>69.577010032060699</v>
      </c>
      <c r="AJ647" s="5">
        <f t="shared" si="315"/>
        <v>0.69577010032060693</v>
      </c>
      <c r="AK647" s="2">
        <f t="shared" si="316"/>
        <v>55.577308283857796</v>
      </c>
      <c r="AL647" s="2">
        <f t="shared" si="317"/>
        <v>0.64624552953450276</v>
      </c>
    </row>
    <row r="648" spans="1:38" x14ac:dyDescent="0.25">
      <c r="A648" s="2" t="s">
        <v>122</v>
      </c>
      <c r="B648" s="2">
        <v>2000</v>
      </c>
      <c r="C648" s="2" t="s">
        <v>116</v>
      </c>
      <c r="D648" s="2" t="s">
        <v>282</v>
      </c>
      <c r="E648" s="2" t="s">
        <v>9</v>
      </c>
      <c r="F648" s="2" t="s">
        <v>10</v>
      </c>
      <c r="G648" s="2" t="s">
        <v>201</v>
      </c>
      <c r="H648" s="2" t="s">
        <v>106</v>
      </c>
      <c r="I648" s="2" t="s">
        <v>40</v>
      </c>
      <c r="J648" s="2" t="s">
        <v>12</v>
      </c>
      <c r="L648" s="2" t="s">
        <v>37</v>
      </c>
      <c r="M648" s="2" t="s">
        <v>181</v>
      </c>
      <c r="N648" s="2">
        <v>10</v>
      </c>
      <c r="O648" s="2" t="s">
        <v>14</v>
      </c>
      <c r="S648" s="2" t="s">
        <v>21</v>
      </c>
      <c r="T648" s="2">
        <v>37</v>
      </c>
      <c r="U648" s="2" t="s">
        <v>70</v>
      </c>
      <c r="V648" s="2">
        <v>6</v>
      </c>
      <c r="W648" s="2" t="s">
        <v>277</v>
      </c>
      <c r="Y648" s="2">
        <v>80</v>
      </c>
      <c r="Z648" s="2">
        <v>2</v>
      </c>
      <c r="AA648" s="2">
        <v>1</v>
      </c>
      <c r="AB648" s="2">
        <f t="shared" si="306"/>
        <v>2</v>
      </c>
      <c r="AC648" s="2" t="s">
        <v>181</v>
      </c>
      <c r="AD648" s="2" t="s">
        <v>181</v>
      </c>
      <c r="AE648" s="2">
        <v>97</v>
      </c>
      <c r="AF648" s="2">
        <v>0.52374579266981003</v>
      </c>
      <c r="AG648" s="2">
        <v>0.52374579266981003</v>
      </c>
      <c r="AI648" s="2">
        <v>62.633067340630497</v>
      </c>
      <c r="AJ648" s="5">
        <f t="shared" si="315"/>
        <v>0.62633067340630499</v>
      </c>
      <c r="AK648" s="2">
        <f t="shared" si="316"/>
        <v>48.633365592427594</v>
      </c>
      <c r="AL648" s="2">
        <f t="shared" si="317"/>
        <v>0.56550228988782991</v>
      </c>
    </row>
    <row r="649" spans="1:38" x14ac:dyDescent="0.25">
      <c r="A649" s="2" t="s">
        <v>122</v>
      </c>
      <c r="B649" s="2">
        <v>2000</v>
      </c>
      <c r="C649" s="2" t="s">
        <v>116</v>
      </c>
      <c r="D649" s="2" t="s">
        <v>282</v>
      </c>
      <c r="E649" s="2" t="s">
        <v>9</v>
      </c>
      <c r="F649" s="2" t="s">
        <v>10</v>
      </c>
      <c r="G649" s="2" t="s">
        <v>201</v>
      </c>
      <c r="H649" s="2" t="s">
        <v>106</v>
      </c>
      <c r="I649" s="2" t="s">
        <v>40</v>
      </c>
      <c r="J649" s="2" t="s">
        <v>12</v>
      </c>
      <c r="L649" s="2" t="s">
        <v>37</v>
      </c>
      <c r="M649" s="2" t="s">
        <v>181</v>
      </c>
      <c r="N649" s="2">
        <v>10</v>
      </c>
      <c r="O649" s="2" t="s">
        <v>14</v>
      </c>
      <c r="S649" s="2" t="s">
        <v>21</v>
      </c>
      <c r="T649" s="2">
        <v>37</v>
      </c>
      <c r="U649" s="2" t="s">
        <v>70</v>
      </c>
      <c r="V649" s="2">
        <v>6</v>
      </c>
      <c r="W649" s="2" t="s">
        <v>277</v>
      </c>
      <c r="Y649" s="2">
        <v>80</v>
      </c>
      <c r="Z649" s="2">
        <v>2</v>
      </c>
      <c r="AA649" s="2">
        <v>1</v>
      </c>
      <c r="AB649" s="2">
        <f t="shared" si="306"/>
        <v>2</v>
      </c>
      <c r="AC649" s="2" t="s">
        <v>181</v>
      </c>
      <c r="AD649" s="2" t="s">
        <v>181</v>
      </c>
      <c r="AE649" s="2">
        <v>97</v>
      </c>
      <c r="AF649" s="2">
        <v>0.67893002722851603</v>
      </c>
      <c r="AG649" s="2">
        <v>0.67893002722851603</v>
      </c>
      <c r="AI649" s="2">
        <v>59.738695787379001</v>
      </c>
      <c r="AJ649" s="5">
        <f t="shared" si="315"/>
        <v>0.59738695787379004</v>
      </c>
      <c r="AK649" s="2">
        <f t="shared" si="316"/>
        <v>45.738994039176099</v>
      </c>
      <c r="AL649" s="2">
        <f t="shared" si="317"/>
        <v>0.5318469234287837</v>
      </c>
    </row>
    <row r="650" spans="1:38" x14ac:dyDescent="0.25">
      <c r="A650" s="2" t="s">
        <v>122</v>
      </c>
      <c r="B650" s="2">
        <v>2000</v>
      </c>
      <c r="C650" s="2" t="s">
        <v>116</v>
      </c>
      <c r="D650" s="2" t="s">
        <v>282</v>
      </c>
      <c r="E650" s="2" t="s">
        <v>9</v>
      </c>
      <c r="F650" s="2" t="s">
        <v>10</v>
      </c>
      <c r="G650" s="2" t="s">
        <v>201</v>
      </c>
      <c r="H650" s="2" t="s">
        <v>106</v>
      </c>
      <c r="I650" s="2" t="s">
        <v>40</v>
      </c>
      <c r="J650" s="2" t="s">
        <v>12</v>
      </c>
      <c r="L650" s="2" t="s">
        <v>37</v>
      </c>
      <c r="M650" s="2" t="s">
        <v>181</v>
      </c>
      <c r="N650" s="2">
        <v>10</v>
      </c>
      <c r="O650" s="2" t="s">
        <v>14</v>
      </c>
      <c r="S650" s="2" t="s">
        <v>21</v>
      </c>
      <c r="T650" s="2">
        <v>37</v>
      </c>
      <c r="U650" s="2" t="s">
        <v>70</v>
      </c>
      <c r="V650" s="2">
        <v>6</v>
      </c>
      <c r="W650" s="2" t="s">
        <v>277</v>
      </c>
      <c r="Y650" s="2">
        <v>80</v>
      </c>
      <c r="Z650" s="2">
        <v>2</v>
      </c>
      <c r="AA650" s="2">
        <v>1</v>
      </c>
      <c r="AB650" s="2">
        <f t="shared" si="306"/>
        <v>2</v>
      </c>
      <c r="AC650" s="2" t="s">
        <v>181</v>
      </c>
      <c r="AD650" s="2" t="s">
        <v>181</v>
      </c>
      <c r="AE650" s="2">
        <v>97</v>
      </c>
      <c r="AF650" s="2">
        <v>1.00869619267715</v>
      </c>
      <c r="AG650" s="2">
        <v>1.00869619267715</v>
      </c>
      <c r="AI650" s="2">
        <v>56.679325113729803</v>
      </c>
      <c r="AJ650" s="5">
        <f t="shared" si="315"/>
        <v>0.56679325113729806</v>
      </c>
      <c r="AK650" s="2">
        <f t="shared" si="316"/>
        <v>42.679623365526901</v>
      </c>
      <c r="AL650" s="2">
        <f t="shared" si="317"/>
        <v>0.4962729692002556</v>
      </c>
    </row>
    <row r="651" spans="1:38" x14ac:dyDescent="0.25">
      <c r="A651" s="2" t="s">
        <v>122</v>
      </c>
      <c r="B651" s="2">
        <v>2000</v>
      </c>
      <c r="C651" s="2" t="s">
        <v>116</v>
      </c>
      <c r="D651" s="2" t="s">
        <v>282</v>
      </c>
      <c r="E651" s="2" t="s">
        <v>9</v>
      </c>
      <c r="F651" s="2" t="s">
        <v>10</v>
      </c>
      <c r="G651" s="2" t="s">
        <v>201</v>
      </c>
      <c r="H651" s="2" t="s">
        <v>106</v>
      </c>
      <c r="I651" s="2" t="s">
        <v>40</v>
      </c>
      <c r="J651" s="2" t="s">
        <v>12</v>
      </c>
      <c r="L651" s="2" t="s">
        <v>37</v>
      </c>
      <c r="M651" s="2" t="s">
        <v>181</v>
      </c>
      <c r="N651" s="2">
        <v>10</v>
      </c>
      <c r="O651" s="2" t="s">
        <v>14</v>
      </c>
      <c r="S651" s="2" t="s">
        <v>21</v>
      </c>
      <c r="T651" s="2">
        <v>37</v>
      </c>
      <c r="U651" s="2" t="s">
        <v>70</v>
      </c>
      <c r="V651" s="2">
        <v>6</v>
      </c>
      <c r="W651" s="2" t="s">
        <v>277</v>
      </c>
      <c r="Y651" s="2">
        <v>80</v>
      </c>
      <c r="Z651" s="2">
        <v>2</v>
      </c>
      <c r="AA651" s="2">
        <v>1</v>
      </c>
      <c r="AB651" s="2">
        <f t="shared" si="306"/>
        <v>2</v>
      </c>
      <c r="AC651" s="2" t="s">
        <v>181</v>
      </c>
      <c r="AD651" s="2" t="s">
        <v>181</v>
      </c>
      <c r="AE651" s="2">
        <v>97</v>
      </c>
      <c r="AF651" s="2">
        <v>2.0173914973846898</v>
      </c>
      <c r="AG651" s="2">
        <v>2.0173914973846898</v>
      </c>
      <c r="AI651" s="2">
        <v>40.914022891714097</v>
      </c>
      <c r="AJ651" s="5">
        <f t="shared" si="315"/>
        <v>0.40914022891714097</v>
      </c>
      <c r="AK651" s="2">
        <f t="shared" si="316"/>
        <v>26.914321143511195</v>
      </c>
      <c r="AL651" s="2">
        <f t="shared" si="317"/>
        <v>0.31295613725326565</v>
      </c>
    </row>
    <row r="652" spans="1:38" x14ac:dyDescent="0.25">
      <c r="A652" s="2" t="s">
        <v>122</v>
      </c>
      <c r="B652" s="2">
        <v>2000</v>
      </c>
      <c r="C652" s="2" t="s">
        <v>116</v>
      </c>
      <c r="D652" s="2" t="s">
        <v>282</v>
      </c>
      <c r="E652" s="2" t="s">
        <v>9</v>
      </c>
      <c r="F652" s="2" t="s">
        <v>10</v>
      </c>
      <c r="G652" s="2" t="s">
        <v>201</v>
      </c>
      <c r="H652" s="2" t="s">
        <v>106</v>
      </c>
      <c r="I652" s="2" t="s">
        <v>40</v>
      </c>
      <c r="J652" s="2" t="s">
        <v>12</v>
      </c>
      <c r="L652" s="2" t="s">
        <v>37</v>
      </c>
      <c r="M652" s="2" t="s">
        <v>181</v>
      </c>
      <c r="N652" s="2">
        <v>10</v>
      </c>
      <c r="O652" s="2" t="s">
        <v>14</v>
      </c>
      <c r="S652" s="2" t="s">
        <v>21</v>
      </c>
      <c r="T652" s="2">
        <v>37</v>
      </c>
      <c r="U652" s="2" t="s">
        <v>70</v>
      </c>
      <c r="V652" s="2">
        <v>6</v>
      </c>
      <c r="W652" s="2" t="s">
        <v>277</v>
      </c>
      <c r="Y652" s="2">
        <v>80</v>
      </c>
      <c r="Z652" s="2">
        <v>2</v>
      </c>
      <c r="AA652" s="2">
        <v>1</v>
      </c>
      <c r="AB652" s="2">
        <f t="shared" si="306"/>
        <v>2</v>
      </c>
      <c r="AC652" s="2" t="s">
        <v>181</v>
      </c>
      <c r="AD652" s="2" t="s">
        <v>181</v>
      </c>
      <c r="AE652" s="2">
        <v>97</v>
      </c>
      <c r="AF652" s="2">
        <v>9.9899672293280997</v>
      </c>
      <c r="AG652" s="2">
        <v>9.9899672293280997</v>
      </c>
      <c r="AI652" s="2">
        <v>13.9997017482029</v>
      </c>
      <c r="AJ652" s="5">
        <f t="shared" si="315"/>
        <v>0.139997017482029</v>
      </c>
      <c r="AK652" s="2">
        <f t="shared" si="316"/>
        <v>0</v>
      </c>
      <c r="AL652" s="2">
        <f t="shared" si="317"/>
        <v>0</v>
      </c>
    </row>
    <row r="653" spans="1:38" x14ac:dyDescent="0.25">
      <c r="A653" s="2" t="s">
        <v>122</v>
      </c>
      <c r="B653" s="2">
        <v>2000</v>
      </c>
      <c r="C653" s="2" t="s">
        <v>116</v>
      </c>
      <c r="D653" s="2" t="s">
        <v>282</v>
      </c>
      <c r="E653" s="2" t="s">
        <v>9</v>
      </c>
      <c r="F653" s="2" t="s">
        <v>10</v>
      </c>
      <c r="G653" s="2" t="s">
        <v>201</v>
      </c>
      <c r="H653" s="2" t="s">
        <v>106</v>
      </c>
      <c r="I653" s="2" t="s">
        <v>40</v>
      </c>
      <c r="J653" s="2" t="s">
        <v>12</v>
      </c>
      <c r="L653" s="2" t="s">
        <v>37</v>
      </c>
      <c r="M653" s="2" t="s">
        <v>181</v>
      </c>
      <c r="N653" s="2">
        <v>10</v>
      </c>
      <c r="O653" s="2" t="s">
        <v>14</v>
      </c>
      <c r="S653" s="2" t="s">
        <v>21</v>
      </c>
      <c r="T653" s="2">
        <v>37</v>
      </c>
      <c r="U653" s="2" t="s">
        <v>80</v>
      </c>
      <c r="V653" s="2">
        <v>14</v>
      </c>
      <c r="W653" s="2" t="s">
        <v>277</v>
      </c>
      <c r="X653" s="2">
        <v>490</v>
      </c>
      <c r="Y653" s="2">
        <v>55</v>
      </c>
      <c r="Z653" s="2">
        <v>1</v>
      </c>
      <c r="AA653" s="2">
        <v>1</v>
      </c>
      <c r="AB653" s="2">
        <f t="shared" si="306"/>
        <v>1</v>
      </c>
      <c r="AC653" s="2" t="s">
        <v>181</v>
      </c>
      <c r="AD653" s="2" t="s">
        <v>181</v>
      </c>
      <c r="AE653" s="2">
        <v>98</v>
      </c>
      <c r="AF653" s="2">
        <v>0</v>
      </c>
      <c r="AG653" s="2">
        <v>0</v>
      </c>
      <c r="AI653" s="2">
        <v>100</v>
      </c>
      <c r="AJ653" s="5">
        <f>AI653/$AI$653</f>
        <v>1</v>
      </c>
      <c r="AK653" s="2">
        <f>AI653-$AI$659</f>
        <v>84.283817744556004</v>
      </c>
      <c r="AL653" s="2">
        <f>AK653/$AK$653</f>
        <v>1</v>
      </c>
    </row>
    <row r="654" spans="1:38" x14ac:dyDescent="0.25">
      <c r="A654" s="2" t="s">
        <v>122</v>
      </c>
      <c r="B654" s="2">
        <v>2000</v>
      </c>
      <c r="C654" s="2" t="s">
        <v>116</v>
      </c>
      <c r="D654" s="2" t="s">
        <v>282</v>
      </c>
      <c r="E654" s="2" t="s">
        <v>9</v>
      </c>
      <c r="F654" s="2" t="s">
        <v>10</v>
      </c>
      <c r="G654" s="2" t="s">
        <v>201</v>
      </c>
      <c r="H654" s="2" t="s">
        <v>106</v>
      </c>
      <c r="I654" s="2" t="s">
        <v>40</v>
      </c>
      <c r="J654" s="2" t="s">
        <v>12</v>
      </c>
      <c r="L654" s="2" t="s">
        <v>37</v>
      </c>
      <c r="M654" s="2" t="s">
        <v>181</v>
      </c>
      <c r="N654" s="2">
        <v>10</v>
      </c>
      <c r="O654" s="2" t="s">
        <v>14</v>
      </c>
      <c r="S654" s="2" t="s">
        <v>21</v>
      </c>
      <c r="T654" s="2">
        <v>37</v>
      </c>
      <c r="U654" s="2" t="s">
        <v>80</v>
      </c>
      <c r="V654" s="2">
        <v>14</v>
      </c>
      <c r="W654" s="2" t="s">
        <v>277</v>
      </c>
      <c r="X654" s="2">
        <v>490</v>
      </c>
      <c r="Y654" s="2">
        <v>55</v>
      </c>
      <c r="Z654" s="2">
        <v>1</v>
      </c>
      <c r="AA654" s="2">
        <v>1</v>
      </c>
      <c r="AB654" s="2">
        <f t="shared" si="306"/>
        <v>1</v>
      </c>
      <c r="AC654" s="2" t="s">
        <v>181</v>
      </c>
      <c r="AD654" s="2" t="s">
        <v>181</v>
      </c>
      <c r="AE654" s="2">
        <v>98</v>
      </c>
      <c r="AF654" s="2">
        <v>0.17458193088993601</v>
      </c>
      <c r="AG654" s="2">
        <v>0.17458193088993601</v>
      </c>
      <c r="AI654" s="2">
        <v>74.498262306361895</v>
      </c>
      <c r="AJ654" s="5">
        <f t="shared" ref="AJ654:AJ659" si="318">AI654/$AI$653</f>
        <v>0.74498262306361895</v>
      </c>
      <c r="AK654" s="2">
        <f t="shared" ref="AK654:AK659" si="319">AI654-$AI$659</f>
        <v>58.782080050917898</v>
      </c>
      <c r="AL654" s="2">
        <f t="shared" ref="AL654:AL659" si="320">AK654/$AK$653</f>
        <v>0.69743020218984686</v>
      </c>
    </row>
    <row r="655" spans="1:38" x14ac:dyDescent="0.25">
      <c r="A655" s="2" t="s">
        <v>122</v>
      </c>
      <c r="B655" s="2">
        <v>2000</v>
      </c>
      <c r="C655" s="2" t="s">
        <v>116</v>
      </c>
      <c r="D655" s="2" t="s">
        <v>282</v>
      </c>
      <c r="E655" s="2" t="s">
        <v>9</v>
      </c>
      <c r="F655" s="2" t="s">
        <v>10</v>
      </c>
      <c r="G655" s="2" t="s">
        <v>201</v>
      </c>
      <c r="H655" s="2" t="s">
        <v>106</v>
      </c>
      <c r="I655" s="2" t="s">
        <v>40</v>
      </c>
      <c r="J655" s="2" t="s">
        <v>12</v>
      </c>
      <c r="L655" s="2" t="s">
        <v>37</v>
      </c>
      <c r="M655" s="2" t="s">
        <v>181</v>
      </c>
      <c r="N655" s="2">
        <v>10</v>
      </c>
      <c r="O655" s="2" t="s">
        <v>14</v>
      </c>
      <c r="S655" s="2" t="s">
        <v>21</v>
      </c>
      <c r="T655" s="2">
        <v>37</v>
      </c>
      <c r="U655" s="2" t="s">
        <v>80</v>
      </c>
      <c r="V655" s="2">
        <v>14</v>
      </c>
      <c r="W655" s="2" t="s">
        <v>277</v>
      </c>
      <c r="X655" s="2">
        <v>490</v>
      </c>
      <c r="Y655" s="2">
        <v>55</v>
      </c>
      <c r="Z655" s="2">
        <v>1</v>
      </c>
      <c r="AA655" s="2">
        <v>1</v>
      </c>
      <c r="AB655" s="2">
        <f t="shared" si="306"/>
        <v>1</v>
      </c>
      <c r="AC655" s="2" t="s">
        <v>181</v>
      </c>
      <c r="AD655" s="2" t="s">
        <v>181</v>
      </c>
      <c r="AE655" s="2">
        <v>98</v>
      </c>
      <c r="AF655" s="2">
        <v>0.36856244608072303</v>
      </c>
      <c r="AG655" s="2">
        <v>0.36856244608072303</v>
      </c>
      <c r="AI655" s="2">
        <v>63.295068381124601</v>
      </c>
      <c r="AJ655" s="5">
        <f t="shared" si="318"/>
        <v>0.63295068381124597</v>
      </c>
      <c r="AK655" s="2">
        <f t="shared" si="319"/>
        <v>47.578886125680597</v>
      </c>
      <c r="AL655" s="2">
        <f t="shared" si="320"/>
        <v>0.56450796130142999</v>
      </c>
    </row>
    <row r="656" spans="1:38" x14ac:dyDescent="0.25">
      <c r="A656" s="2" t="s">
        <v>122</v>
      </c>
      <c r="B656" s="2">
        <v>2000</v>
      </c>
      <c r="C656" s="2" t="s">
        <v>116</v>
      </c>
      <c r="D656" s="2" t="s">
        <v>282</v>
      </c>
      <c r="E656" s="2" t="s">
        <v>9</v>
      </c>
      <c r="F656" s="2" t="s">
        <v>10</v>
      </c>
      <c r="G656" s="2" t="s">
        <v>201</v>
      </c>
      <c r="H656" s="2" t="s">
        <v>106</v>
      </c>
      <c r="I656" s="2" t="s">
        <v>40</v>
      </c>
      <c r="J656" s="2" t="s">
        <v>12</v>
      </c>
      <c r="L656" s="2" t="s">
        <v>37</v>
      </c>
      <c r="M656" s="2" t="s">
        <v>181</v>
      </c>
      <c r="N656" s="2">
        <v>10</v>
      </c>
      <c r="O656" s="2" t="s">
        <v>14</v>
      </c>
      <c r="S656" s="2" t="s">
        <v>21</v>
      </c>
      <c r="T656" s="2">
        <v>37</v>
      </c>
      <c r="U656" s="2" t="s">
        <v>80</v>
      </c>
      <c r="V656" s="2">
        <v>14</v>
      </c>
      <c r="W656" s="2" t="s">
        <v>277</v>
      </c>
      <c r="X656" s="2">
        <v>490</v>
      </c>
      <c r="Y656" s="2">
        <v>55</v>
      </c>
      <c r="Z656" s="2">
        <v>1</v>
      </c>
      <c r="AA656" s="2">
        <v>1</v>
      </c>
      <c r="AB656" s="2">
        <f t="shared" si="306"/>
        <v>1</v>
      </c>
      <c r="AC656" s="2" t="s">
        <v>181</v>
      </c>
      <c r="AD656" s="2" t="s">
        <v>181</v>
      </c>
      <c r="AE656" s="2">
        <v>98</v>
      </c>
      <c r="AF656" s="2">
        <v>0.69832772355974704</v>
      </c>
      <c r="AG656" s="2">
        <v>0.69832772355974704</v>
      </c>
      <c r="AI656" s="2">
        <v>61.329757005292898</v>
      </c>
      <c r="AJ656" s="5">
        <f t="shared" si="318"/>
        <v>0.61329757005292895</v>
      </c>
      <c r="AK656" s="2">
        <f t="shared" si="319"/>
        <v>45.613574749848894</v>
      </c>
      <c r="AL656" s="2">
        <f t="shared" si="320"/>
        <v>0.54119018300870847</v>
      </c>
    </row>
    <row r="657" spans="1:38" x14ac:dyDescent="0.25">
      <c r="A657" s="2" t="s">
        <v>122</v>
      </c>
      <c r="B657" s="2">
        <v>2000</v>
      </c>
      <c r="C657" s="2" t="s">
        <v>116</v>
      </c>
      <c r="D657" s="2" t="s">
        <v>282</v>
      </c>
      <c r="E657" s="2" t="s">
        <v>9</v>
      </c>
      <c r="F657" s="2" t="s">
        <v>10</v>
      </c>
      <c r="G657" s="2" t="s">
        <v>201</v>
      </c>
      <c r="H657" s="2" t="s">
        <v>106</v>
      </c>
      <c r="I657" s="2" t="s">
        <v>40</v>
      </c>
      <c r="J657" s="2" t="s">
        <v>12</v>
      </c>
      <c r="L657" s="2" t="s">
        <v>37</v>
      </c>
      <c r="M657" s="2" t="s">
        <v>181</v>
      </c>
      <c r="N657" s="2">
        <v>10</v>
      </c>
      <c r="O657" s="2" t="s">
        <v>14</v>
      </c>
      <c r="S657" s="2" t="s">
        <v>21</v>
      </c>
      <c r="T657" s="2">
        <v>37</v>
      </c>
      <c r="U657" s="2" t="s">
        <v>80</v>
      </c>
      <c r="V657" s="2">
        <v>14</v>
      </c>
      <c r="W657" s="2" t="s">
        <v>277</v>
      </c>
      <c r="X657" s="2">
        <v>490</v>
      </c>
      <c r="Y657" s="2">
        <v>55</v>
      </c>
      <c r="Z657" s="2">
        <v>1</v>
      </c>
      <c r="AA657" s="2">
        <v>1</v>
      </c>
      <c r="AB657" s="2">
        <f t="shared" si="306"/>
        <v>1</v>
      </c>
      <c r="AC657" s="2" t="s">
        <v>181</v>
      </c>
      <c r="AD657" s="2" t="s">
        <v>181</v>
      </c>
      <c r="AE657" s="2">
        <v>98</v>
      </c>
      <c r="AF657" s="2">
        <v>1.00869619267715</v>
      </c>
      <c r="AG657" s="2">
        <v>1.00869619267715</v>
      </c>
      <c r="AI657" s="2">
        <v>55.499904188694501</v>
      </c>
      <c r="AJ657" s="5">
        <f t="shared" si="318"/>
        <v>0.55499904188694504</v>
      </c>
      <c r="AK657" s="2">
        <f t="shared" si="319"/>
        <v>39.783721933250504</v>
      </c>
      <c r="AL657" s="2">
        <f t="shared" si="320"/>
        <v>0.47202088132535008</v>
      </c>
    </row>
    <row r="658" spans="1:38" x14ac:dyDescent="0.25">
      <c r="A658" s="2" t="s">
        <v>122</v>
      </c>
      <c r="B658" s="2">
        <v>2000</v>
      </c>
      <c r="C658" s="2" t="s">
        <v>116</v>
      </c>
      <c r="D658" s="2" t="s">
        <v>282</v>
      </c>
      <c r="E658" s="2" t="s">
        <v>9</v>
      </c>
      <c r="F658" s="2" t="s">
        <v>10</v>
      </c>
      <c r="G658" s="2" t="s">
        <v>201</v>
      </c>
      <c r="H658" s="2" t="s">
        <v>106</v>
      </c>
      <c r="I658" s="2" t="s">
        <v>40</v>
      </c>
      <c r="J658" s="2" t="s">
        <v>12</v>
      </c>
      <c r="L658" s="2" t="s">
        <v>37</v>
      </c>
      <c r="M658" s="2" t="s">
        <v>181</v>
      </c>
      <c r="N658" s="2">
        <v>10</v>
      </c>
      <c r="O658" s="2" t="s">
        <v>14</v>
      </c>
      <c r="S658" s="2" t="s">
        <v>21</v>
      </c>
      <c r="T658" s="2">
        <v>37</v>
      </c>
      <c r="U658" s="2" t="s">
        <v>80</v>
      </c>
      <c r="V658" s="2">
        <v>14</v>
      </c>
      <c r="W658" s="2" t="s">
        <v>277</v>
      </c>
      <c r="X658" s="2">
        <v>490</v>
      </c>
      <c r="Y658" s="2">
        <v>55</v>
      </c>
      <c r="Z658" s="2">
        <v>1</v>
      </c>
      <c r="AA658" s="2">
        <v>1</v>
      </c>
      <c r="AB658" s="2">
        <f t="shared" si="306"/>
        <v>1</v>
      </c>
      <c r="AC658" s="2" t="s">
        <v>181</v>
      </c>
      <c r="AD658" s="2" t="s">
        <v>181</v>
      </c>
      <c r="AE658" s="2">
        <v>98</v>
      </c>
      <c r="AF658" s="2">
        <v>3.0066891057610001</v>
      </c>
      <c r="AG658" s="2">
        <v>3.0066891057610001</v>
      </c>
      <c r="AI658" s="2">
        <v>36.064313210664999</v>
      </c>
      <c r="AJ658" s="5">
        <f t="shared" si="318"/>
        <v>0.36064313210665</v>
      </c>
      <c r="AK658" s="2">
        <f t="shared" si="319"/>
        <v>20.348130955220999</v>
      </c>
      <c r="AL658" s="2">
        <f t="shared" si="320"/>
        <v>0.24142393521958502</v>
      </c>
    </row>
    <row r="659" spans="1:38" x14ac:dyDescent="0.25">
      <c r="A659" s="2" t="s">
        <v>122</v>
      </c>
      <c r="B659" s="2">
        <v>2000</v>
      </c>
      <c r="C659" s="2" t="s">
        <v>116</v>
      </c>
      <c r="D659" s="2" t="s">
        <v>282</v>
      </c>
      <c r="E659" s="2" t="s">
        <v>9</v>
      </c>
      <c r="F659" s="2" t="s">
        <v>10</v>
      </c>
      <c r="G659" s="2" t="s">
        <v>201</v>
      </c>
      <c r="H659" s="2" t="s">
        <v>106</v>
      </c>
      <c r="I659" s="2" t="s">
        <v>40</v>
      </c>
      <c r="J659" s="2" t="s">
        <v>12</v>
      </c>
      <c r="L659" s="2" t="s">
        <v>37</v>
      </c>
      <c r="M659" s="2" t="s">
        <v>181</v>
      </c>
      <c r="N659" s="2">
        <v>10</v>
      </c>
      <c r="O659" s="2" t="s">
        <v>14</v>
      </c>
      <c r="S659" s="2" t="s">
        <v>21</v>
      </c>
      <c r="T659" s="2">
        <v>37</v>
      </c>
      <c r="U659" s="2" t="s">
        <v>80</v>
      </c>
      <c r="V659" s="2">
        <v>14</v>
      </c>
      <c r="W659" s="2" t="s">
        <v>277</v>
      </c>
      <c r="X659" s="2">
        <v>490</v>
      </c>
      <c r="Y659" s="2">
        <v>55</v>
      </c>
      <c r="Z659" s="2">
        <v>1</v>
      </c>
      <c r="AA659" s="2">
        <v>1</v>
      </c>
      <c r="AB659" s="2">
        <f t="shared" si="306"/>
        <v>1</v>
      </c>
      <c r="AC659" s="2" t="s">
        <v>181</v>
      </c>
      <c r="AD659" s="2" t="s">
        <v>181</v>
      </c>
      <c r="AE659" s="2">
        <v>98</v>
      </c>
      <c r="AF659" s="2">
        <v>9.9899672293280997</v>
      </c>
      <c r="AG659" s="2">
        <v>9.9899672293280997</v>
      </c>
      <c r="AI659" s="2">
        <v>15.716182255444</v>
      </c>
      <c r="AJ659" s="5">
        <f t="shared" si="318"/>
        <v>0.15716182255444</v>
      </c>
      <c r="AK659" s="2">
        <f t="shared" si="319"/>
        <v>0</v>
      </c>
      <c r="AL659" s="2">
        <f t="shared" si="320"/>
        <v>0</v>
      </c>
    </row>
    <row r="660" spans="1:38" x14ac:dyDescent="0.25">
      <c r="A660" s="2" t="s">
        <v>122</v>
      </c>
      <c r="B660" s="2">
        <v>2000</v>
      </c>
      <c r="C660" s="2" t="s">
        <v>116</v>
      </c>
      <c r="D660" s="2" t="s">
        <v>282</v>
      </c>
      <c r="E660" s="2" t="s">
        <v>9</v>
      </c>
      <c r="F660" s="2" t="s">
        <v>10</v>
      </c>
      <c r="G660" s="2" t="s">
        <v>201</v>
      </c>
      <c r="H660" s="2" t="s">
        <v>106</v>
      </c>
      <c r="I660" s="2" t="s">
        <v>40</v>
      </c>
      <c r="J660" s="2" t="s">
        <v>12</v>
      </c>
      <c r="L660" s="2" t="s">
        <v>37</v>
      </c>
      <c r="M660" s="2" t="s">
        <v>181</v>
      </c>
      <c r="N660" s="2">
        <v>10</v>
      </c>
      <c r="O660" s="2" t="s">
        <v>14</v>
      </c>
      <c r="S660" s="2" t="s">
        <v>21</v>
      </c>
      <c r="T660" s="2">
        <v>37</v>
      </c>
      <c r="U660" s="2" t="s">
        <v>71</v>
      </c>
      <c r="V660" s="2">
        <v>26</v>
      </c>
      <c r="W660" s="2" t="s">
        <v>277</v>
      </c>
      <c r="X660" s="2">
        <v>200</v>
      </c>
      <c r="Y660" s="2">
        <v>440</v>
      </c>
      <c r="Z660" s="2">
        <v>1.5</v>
      </c>
      <c r="AA660" s="2">
        <v>1</v>
      </c>
      <c r="AB660" s="2">
        <f t="shared" si="306"/>
        <v>1.5</v>
      </c>
      <c r="AC660" s="2" t="s">
        <v>181</v>
      </c>
      <c r="AD660" s="2" t="s">
        <v>181</v>
      </c>
      <c r="AE660" s="2">
        <v>99</v>
      </c>
      <c r="AF660" s="2">
        <v>0</v>
      </c>
      <c r="AG660" s="2">
        <v>0</v>
      </c>
      <c r="AI660" s="2">
        <v>100</v>
      </c>
      <c r="AJ660" s="5">
        <f t="shared" ref="AJ660:AJ667" si="321">AI660/$AI$660</f>
        <v>1</v>
      </c>
      <c r="AK660" s="2">
        <f t="shared" ref="AK660:AK667" si="322">AI660-$AI$667</f>
        <v>75.558499271243804</v>
      </c>
      <c r="AL660" s="2">
        <f t="shared" ref="AL660:AL667" si="323">AK660/$AK$660</f>
        <v>1</v>
      </c>
    </row>
    <row r="661" spans="1:38" x14ac:dyDescent="0.25">
      <c r="A661" s="2" t="s">
        <v>122</v>
      </c>
      <c r="B661" s="2">
        <v>2000</v>
      </c>
      <c r="C661" s="2" t="s">
        <v>116</v>
      </c>
      <c r="D661" s="2" t="s">
        <v>282</v>
      </c>
      <c r="E661" s="2" t="s">
        <v>9</v>
      </c>
      <c r="F661" s="2" t="s">
        <v>10</v>
      </c>
      <c r="G661" s="2" t="s">
        <v>201</v>
      </c>
      <c r="H661" s="2" t="s">
        <v>106</v>
      </c>
      <c r="I661" s="2" t="s">
        <v>40</v>
      </c>
      <c r="J661" s="2" t="s">
        <v>12</v>
      </c>
      <c r="L661" s="2" t="s">
        <v>37</v>
      </c>
      <c r="M661" s="2" t="s">
        <v>181</v>
      </c>
      <c r="N661" s="2">
        <v>10</v>
      </c>
      <c r="O661" s="2" t="s">
        <v>14</v>
      </c>
      <c r="S661" s="2" t="s">
        <v>21</v>
      </c>
      <c r="T661" s="2">
        <v>37</v>
      </c>
      <c r="U661" s="2" t="s">
        <v>71</v>
      </c>
      <c r="V661" s="2">
        <v>26</v>
      </c>
      <c r="W661" s="2" t="s">
        <v>277</v>
      </c>
      <c r="X661" s="2">
        <v>200</v>
      </c>
      <c r="Y661" s="2">
        <v>440</v>
      </c>
      <c r="Z661" s="2">
        <v>1.5</v>
      </c>
      <c r="AA661" s="2">
        <v>1</v>
      </c>
      <c r="AB661" s="2">
        <f t="shared" si="306"/>
        <v>1.5</v>
      </c>
      <c r="AC661" s="2" t="s">
        <v>181</v>
      </c>
      <c r="AD661" s="2" t="s">
        <v>181</v>
      </c>
      <c r="AE661" s="2">
        <v>99</v>
      </c>
      <c r="AF661" s="2">
        <v>9.6990257595393495E-2</v>
      </c>
      <c r="AG661" s="2">
        <v>9.6990257595393495E-2</v>
      </c>
      <c r="AI661" s="2">
        <v>86.312370690660899</v>
      </c>
      <c r="AJ661" s="5">
        <f t="shared" si="321"/>
        <v>0.863123706906609</v>
      </c>
      <c r="AK661" s="2">
        <f t="shared" si="322"/>
        <v>61.870869961904702</v>
      </c>
      <c r="AL661" s="2">
        <f t="shared" si="323"/>
        <v>0.81884725819920612</v>
      </c>
    </row>
    <row r="662" spans="1:38" x14ac:dyDescent="0.25">
      <c r="A662" s="2" t="s">
        <v>122</v>
      </c>
      <c r="B662" s="2">
        <v>2000</v>
      </c>
      <c r="C662" s="2" t="s">
        <v>116</v>
      </c>
      <c r="D662" s="2" t="s">
        <v>282</v>
      </c>
      <c r="E662" s="2" t="s">
        <v>9</v>
      </c>
      <c r="F662" s="2" t="s">
        <v>10</v>
      </c>
      <c r="G662" s="2" t="s">
        <v>201</v>
      </c>
      <c r="H662" s="2" t="s">
        <v>106</v>
      </c>
      <c r="I662" s="2" t="s">
        <v>40</v>
      </c>
      <c r="J662" s="2" t="s">
        <v>12</v>
      </c>
      <c r="L662" s="2" t="s">
        <v>37</v>
      </c>
      <c r="M662" s="2" t="s">
        <v>181</v>
      </c>
      <c r="N662" s="2">
        <v>10</v>
      </c>
      <c r="O662" s="2" t="s">
        <v>14</v>
      </c>
      <c r="S662" s="2" t="s">
        <v>21</v>
      </c>
      <c r="T662" s="2">
        <v>37</v>
      </c>
      <c r="U662" s="2" t="s">
        <v>71</v>
      </c>
      <c r="V662" s="2">
        <v>26</v>
      </c>
      <c r="W662" s="2" t="s">
        <v>277</v>
      </c>
      <c r="X662" s="2">
        <v>200</v>
      </c>
      <c r="Y662" s="2">
        <v>440</v>
      </c>
      <c r="Z662" s="2">
        <v>1.5</v>
      </c>
      <c r="AA662" s="2">
        <v>1</v>
      </c>
      <c r="AB662" s="2">
        <f t="shared" si="306"/>
        <v>1.5</v>
      </c>
      <c r="AC662" s="2" t="s">
        <v>181</v>
      </c>
      <c r="AD662" s="2" t="s">
        <v>181</v>
      </c>
      <c r="AE662" s="2">
        <v>99</v>
      </c>
      <c r="AF662" s="2">
        <v>0.34916386177987302</v>
      </c>
      <c r="AG662" s="2">
        <v>0.34916386177987302</v>
      </c>
      <c r="AI662" s="2">
        <v>71.430101748599398</v>
      </c>
      <c r="AJ662" s="5">
        <f t="shared" si="321"/>
        <v>0.71430101748599395</v>
      </c>
      <c r="AK662" s="2">
        <f t="shared" si="322"/>
        <v>46.988601019843202</v>
      </c>
      <c r="AL662" s="2">
        <f t="shared" si="323"/>
        <v>0.62188372549805537</v>
      </c>
    </row>
    <row r="663" spans="1:38" x14ac:dyDescent="0.25">
      <c r="A663" s="2" t="s">
        <v>122</v>
      </c>
      <c r="B663" s="2">
        <v>2000</v>
      </c>
      <c r="C663" s="2" t="s">
        <v>116</v>
      </c>
      <c r="D663" s="2" t="s">
        <v>282</v>
      </c>
      <c r="E663" s="2" t="s">
        <v>9</v>
      </c>
      <c r="F663" s="2" t="s">
        <v>10</v>
      </c>
      <c r="G663" s="2" t="s">
        <v>201</v>
      </c>
      <c r="H663" s="2" t="s">
        <v>106</v>
      </c>
      <c r="I663" s="2" t="s">
        <v>40</v>
      </c>
      <c r="J663" s="2" t="s">
        <v>12</v>
      </c>
      <c r="L663" s="2" t="s">
        <v>37</v>
      </c>
      <c r="M663" s="2" t="s">
        <v>181</v>
      </c>
      <c r="N663" s="2">
        <v>10</v>
      </c>
      <c r="O663" s="2" t="s">
        <v>14</v>
      </c>
      <c r="S663" s="2" t="s">
        <v>21</v>
      </c>
      <c r="T663" s="2">
        <v>37</v>
      </c>
      <c r="U663" s="2" t="s">
        <v>71</v>
      </c>
      <c r="V663" s="2">
        <v>26</v>
      </c>
      <c r="W663" s="2" t="s">
        <v>277</v>
      </c>
      <c r="X663" s="2">
        <v>200</v>
      </c>
      <c r="Y663" s="2">
        <v>440</v>
      </c>
      <c r="Z663" s="2">
        <v>1.5</v>
      </c>
      <c r="AA663" s="2">
        <v>1</v>
      </c>
      <c r="AB663" s="2">
        <f t="shared" si="306"/>
        <v>1.5</v>
      </c>
      <c r="AC663" s="2" t="s">
        <v>181</v>
      </c>
      <c r="AD663" s="2" t="s">
        <v>181</v>
      </c>
      <c r="AE663" s="2">
        <v>99</v>
      </c>
      <c r="AF663" s="2">
        <v>0.52374579266981003</v>
      </c>
      <c r="AG663" s="2">
        <v>0.52374579266981003</v>
      </c>
      <c r="AI663" s="2">
        <v>65.667672733570996</v>
      </c>
      <c r="AJ663" s="5">
        <f t="shared" si="321"/>
        <v>0.65667672733570992</v>
      </c>
      <c r="AK663" s="2">
        <f t="shared" si="322"/>
        <v>41.226172004814799</v>
      </c>
      <c r="AL663" s="2">
        <f t="shared" si="323"/>
        <v>0.54561925398781352</v>
      </c>
    </row>
    <row r="664" spans="1:38" x14ac:dyDescent="0.25">
      <c r="A664" s="2" t="s">
        <v>122</v>
      </c>
      <c r="B664" s="2">
        <v>2000</v>
      </c>
      <c r="C664" s="2" t="s">
        <v>116</v>
      </c>
      <c r="D664" s="2" t="s">
        <v>282</v>
      </c>
      <c r="E664" s="2" t="s">
        <v>9</v>
      </c>
      <c r="F664" s="2" t="s">
        <v>10</v>
      </c>
      <c r="G664" s="2" t="s">
        <v>201</v>
      </c>
      <c r="H664" s="2" t="s">
        <v>106</v>
      </c>
      <c r="I664" s="2" t="s">
        <v>40</v>
      </c>
      <c r="J664" s="2" t="s">
        <v>12</v>
      </c>
      <c r="L664" s="2" t="s">
        <v>37</v>
      </c>
      <c r="M664" s="2" t="s">
        <v>181</v>
      </c>
      <c r="N664" s="2">
        <v>10</v>
      </c>
      <c r="O664" s="2" t="s">
        <v>14</v>
      </c>
      <c r="S664" s="2" t="s">
        <v>21</v>
      </c>
      <c r="T664" s="2">
        <v>37</v>
      </c>
      <c r="U664" s="2" t="s">
        <v>71</v>
      </c>
      <c r="V664" s="2">
        <v>26</v>
      </c>
      <c r="W664" s="2" t="s">
        <v>277</v>
      </c>
      <c r="X664" s="2">
        <v>200</v>
      </c>
      <c r="Y664" s="2">
        <v>440</v>
      </c>
      <c r="Z664" s="2">
        <v>1.5</v>
      </c>
      <c r="AA664" s="2">
        <v>1</v>
      </c>
      <c r="AB664" s="2">
        <f t="shared" si="306"/>
        <v>1.5</v>
      </c>
      <c r="AC664" s="2" t="s">
        <v>181</v>
      </c>
      <c r="AD664" s="2" t="s">
        <v>181</v>
      </c>
      <c r="AE664" s="2">
        <v>99</v>
      </c>
      <c r="AF664" s="2">
        <v>1.0280938890083899</v>
      </c>
      <c r="AG664" s="2">
        <v>1.0280938890083899</v>
      </c>
      <c r="AI664" s="2">
        <v>64.980848883344606</v>
      </c>
      <c r="AJ664" s="5">
        <f t="shared" si="321"/>
        <v>0.64980848883344611</v>
      </c>
      <c r="AK664" s="2">
        <f t="shared" si="322"/>
        <v>40.53934815458841</v>
      </c>
      <c r="AL664" s="2">
        <f t="shared" si="323"/>
        <v>0.53652929247652426</v>
      </c>
    </row>
    <row r="665" spans="1:38" x14ac:dyDescent="0.25">
      <c r="A665" s="2" t="s">
        <v>122</v>
      </c>
      <c r="B665" s="2">
        <v>2000</v>
      </c>
      <c r="C665" s="2" t="s">
        <v>116</v>
      </c>
      <c r="D665" s="2" t="s">
        <v>282</v>
      </c>
      <c r="E665" s="2" t="s">
        <v>9</v>
      </c>
      <c r="F665" s="2" t="s">
        <v>10</v>
      </c>
      <c r="G665" s="2" t="s">
        <v>201</v>
      </c>
      <c r="H665" s="2" t="s">
        <v>106</v>
      </c>
      <c r="I665" s="2" t="s">
        <v>40</v>
      </c>
      <c r="J665" s="2" t="s">
        <v>12</v>
      </c>
      <c r="L665" s="2" t="s">
        <v>37</v>
      </c>
      <c r="M665" s="2" t="s">
        <v>181</v>
      </c>
      <c r="N665" s="2">
        <v>10</v>
      </c>
      <c r="O665" s="2" t="s">
        <v>14</v>
      </c>
      <c r="S665" s="2" t="s">
        <v>21</v>
      </c>
      <c r="T665" s="2">
        <v>37</v>
      </c>
      <c r="U665" s="2" t="s">
        <v>71</v>
      </c>
      <c r="V665" s="2">
        <v>26</v>
      </c>
      <c r="W665" s="2" t="s">
        <v>277</v>
      </c>
      <c r="X665" s="2">
        <v>200</v>
      </c>
      <c r="Y665" s="2">
        <v>440</v>
      </c>
      <c r="Z665" s="2">
        <v>1.5</v>
      </c>
      <c r="AA665" s="2">
        <v>1</v>
      </c>
      <c r="AB665" s="2">
        <f t="shared" si="306"/>
        <v>1.5</v>
      </c>
      <c r="AC665" s="2" t="s">
        <v>181</v>
      </c>
      <c r="AD665" s="2" t="s">
        <v>181</v>
      </c>
      <c r="AE665" s="2">
        <v>99</v>
      </c>
      <c r="AF665" s="2">
        <v>1.51304340104611</v>
      </c>
      <c r="AG665" s="2">
        <v>1.51304340104611</v>
      </c>
      <c r="AI665" s="2">
        <v>59.1138836181606</v>
      </c>
      <c r="AJ665" s="5">
        <f t="shared" si="321"/>
        <v>0.59113883618160601</v>
      </c>
      <c r="AK665" s="2">
        <f t="shared" si="322"/>
        <v>34.672382889404403</v>
      </c>
      <c r="AL665" s="2">
        <f t="shared" si="323"/>
        <v>0.45888130685253148</v>
      </c>
    </row>
    <row r="666" spans="1:38" x14ac:dyDescent="0.25">
      <c r="A666" s="2" t="s">
        <v>122</v>
      </c>
      <c r="B666" s="2">
        <v>2000</v>
      </c>
      <c r="C666" s="2" t="s">
        <v>116</v>
      </c>
      <c r="D666" s="2" t="s">
        <v>282</v>
      </c>
      <c r="E666" s="2" t="s">
        <v>9</v>
      </c>
      <c r="F666" s="2" t="s">
        <v>10</v>
      </c>
      <c r="G666" s="2" t="s">
        <v>201</v>
      </c>
      <c r="H666" s="2" t="s">
        <v>106</v>
      </c>
      <c r="I666" s="2" t="s">
        <v>40</v>
      </c>
      <c r="J666" s="2" t="s">
        <v>12</v>
      </c>
      <c r="L666" s="2" t="s">
        <v>37</v>
      </c>
      <c r="M666" s="2" t="s">
        <v>181</v>
      </c>
      <c r="N666" s="2">
        <v>10</v>
      </c>
      <c r="O666" s="2" t="s">
        <v>14</v>
      </c>
      <c r="S666" s="2" t="s">
        <v>21</v>
      </c>
      <c r="T666" s="2">
        <v>37</v>
      </c>
      <c r="U666" s="2" t="s">
        <v>71</v>
      </c>
      <c r="V666" s="2">
        <v>26</v>
      </c>
      <c r="W666" s="2" t="s">
        <v>277</v>
      </c>
      <c r="X666" s="2">
        <v>200</v>
      </c>
      <c r="Y666" s="2">
        <v>440</v>
      </c>
      <c r="Z666" s="2">
        <v>1.5</v>
      </c>
      <c r="AA666" s="2">
        <v>1</v>
      </c>
      <c r="AB666" s="2">
        <f t="shared" si="306"/>
        <v>1.5</v>
      </c>
      <c r="AC666" s="2" t="s">
        <v>181</v>
      </c>
      <c r="AD666" s="2" t="s">
        <v>181</v>
      </c>
      <c r="AE666" s="2">
        <v>99</v>
      </c>
      <c r="AF666" s="2">
        <v>3.02608680209224</v>
      </c>
      <c r="AG666" s="2">
        <v>3.02608680209224</v>
      </c>
      <c r="AI666" s="2">
        <v>37.811648348613502</v>
      </c>
      <c r="AJ666" s="5">
        <f t="shared" si="321"/>
        <v>0.37811648348613502</v>
      </c>
      <c r="AK666" s="2">
        <f t="shared" si="322"/>
        <v>13.370147619857303</v>
      </c>
      <c r="AL666" s="2">
        <f t="shared" si="323"/>
        <v>0.17695094196961822</v>
      </c>
    </row>
    <row r="667" spans="1:38" x14ac:dyDescent="0.25">
      <c r="A667" s="2" t="s">
        <v>122</v>
      </c>
      <c r="B667" s="2">
        <v>2000</v>
      </c>
      <c r="C667" s="2" t="s">
        <v>116</v>
      </c>
      <c r="D667" s="2" t="s">
        <v>282</v>
      </c>
      <c r="E667" s="2" t="s">
        <v>9</v>
      </c>
      <c r="F667" s="2" t="s">
        <v>10</v>
      </c>
      <c r="G667" s="2" t="s">
        <v>201</v>
      </c>
      <c r="H667" s="2" t="s">
        <v>106</v>
      </c>
      <c r="I667" s="2" t="s">
        <v>40</v>
      </c>
      <c r="J667" s="2" t="s">
        <v>12</v>
      </c>
      <c r="L667" s="2" t="s">
        <v>37</v>
      </c>
      <c r="M667" s="2" t="s">
        <v>181</v>
      </c>
      <c r="N667" s="2">
        <v>10</v>
      </c>
      <c r="O667" s="2" t="s">
        <v>14</v>
      </c>
      <c r="S667" s="2" t="s">
        <v>21</v>
      </c>
      <c r="T667" s="2">
        <v>37</v>
      </c>
      <c r="U667" s="2" t="s">
        <v>71</v>
      </c>
      <c r="V667" s="2">
        <v>26</v>
      </c>
      <c r="W667" s="2" t="s">
        <v>277</v>
      </c>
      <c r="X667" s="2">
        <v>200</v>
      </c>
      <c r="Y667" s="2">
        <v>440</v>
      </c>
      <c r="Z667" s="2">
        <v>1.5</v>
      </c>
      <c r="AA667" s="2">
        <v>1</v>
      </c>
      <c r="AB667" s="2">
        <f t="shared" si="306"/>
        <v>1.5</v>
      </c>
      <c r="AC667" s="2" t="s">
        <v>181</v>
      </c>
      <c r="AD667" s="2" t="s">
        <v>181</v>
      </c>
      <c r="AE667" s="2">
        <v>99</v>
      </c>
      <c r="AF667" s="2">
        <v>7.9919734282746298</v>
      </c>
      <c r="AG667" s="2">
        <v>7.9919734282746298</v>
      </c>
      <c r="AI667" s="2">
        <v>24.4415007287562</v>
      </c>
      <c r="AJ667" s="5">
        <f t="shared" si="321"/>
        <v>0.24441500728756199</v>
      </c>
      <c r="AK667" s="2">
        <f t="shared" si="322"/>
        <v>0</v>
      </c>
      <c r="AL667" s="2">
        <f t="shared" si="323"/>
        <v>0</v>
      </c>
    </row>
    <row r="668" spans="1:38" x14ac:dyDescent="0.25">
      <c r="A668" s="2" t="s">
        <v>124</v>
      </c>
      <c r="B668" s="2">
        <v>2010</v>
      </c>
      <c r="C668" s="2" t="s">
        <v>123</v>
      </c>
      <c r="D668" s="2" t="s">
        <v>282</v>
      </c>
      <c r="E668" s="2" t="s">
        <v>9</v>
      </c>
      <c r="F668" s="2" t="s">
        <v>10</v>
      </c>
      <c r="G668" s="2" t="s">
        <v>201</v>
      </c>
      <c r="H668" s="2" t="s">
        <v>11</v>
      </c>
      <c r="I668" s="2" t="s">
        <v>40</v>
      </c>
      <c r="J668" s="2" t="s">
        <v>12</v>
      </c>
      <c r="L668" s="2" t="s">
        <v>13</v>
      </c>
      <c r="M668" s="2" t="s">
        <v>293</v>
      </c>
      <c r="N668" s="2">
        <v>3</v>
      </c>
      <c r="O668" s="2" t="s">
        <v>83</v>
      </c>
      <c r="Q668" s="2" t="s">
        <v>50</v>
      </c>
      <c r="R668" s="2" t="s">
        <v>82</v>
      </c>
      <c r="S668" s="2" t="s">
        <v>21</v>
      </c>
      <c r="T668" s="2">
        <v>37</v>
      </c>
      <c r="U668" s="2" t="s">
        <v>86</v>
      </c>
      <c r="V668" s="2">
        <v>0</v>
      </c>
      <c r="W668" s="2" t="s">
        <v>56</v>
      </c>
      <c r="AA668" s="2">
        <v>1.3</v>
      </c>
      <c r="AC668" s="2">
        <v>100</v>
      </c>
      <c r="AD668" s="2">
        <v>3</v>
      </c>
      <c r="AE668" s="2">
        <v>100</v>
      </c>
      <c r="AF668" s="2">
        <v>0.5</v>
      </c>
      <c r="AG668" s="2">
        <v>0</v>
      </c>
      <c r="AI668" s="2">
        <v>100</v>
      </c>
      <c r="AJ668" s="5">
        <f>AI668/$AI$668</f>
        <v>1</v>
      </c>
      <c r="AK668" s="2">
        <f>AI668-$AI$670</f>
        <v>97.7</v>
      </c>
      <c r="AL668" s="2">
        <f>AK668/$AK$668</f>
        <v>1</v>
      </c>
    </row>
    <row r="669" spans="1:38" x14ac:dyDescent="0.25">
      <c r="A669" s="2" t="s">
        <v>124</v>
      </c>
      <c r="B669" s="2">
        <v>2010</v>
      </c>
      <c r="C669" s="2" t="s">
        <v>123</v>
      </c>
      <c r="D669" s="2" t="s">
        <v>282</v>
      </c>
      <c r="E669" s="2" t="s">
        <v>9</v>
      </c>
      <c r="F669" s="2" t="s">
        <v>10</v>
      </c>
      <c r="G669" s="2" t="s">
        <v>201</v>
      </c>
      <c r="H669" s="2" t="s">
        <v>11</v>
      </c>
      <c r="I669" s="2" t="s">
        <v>40</v>
      </c>
      <c r="J669" s="2" t="s">
        <v>12</v>
      </c>
      <c r="L669" s="2" t="s">
        <v>13</v>
      </c>
      <c r="M669" s="2" t="s">
        <v>293</v>
      </c>
      <c r="N669" s="2">
        <v>3</v>
      </c>
      <c r="O669" s="2" t="s">
        <v>83</v>
      </c>
      <c r="Q669" s="2" t="s">
        <v>50</v>
      </c>
      <c r="R669" s="2" t="s">
        <v>82</v>
      </c>
      <c r="S669" s="2" t="s">
        <v>21</v>
      </c>
      <c r="T669" s="2">
        <v>37</v>
      </c>
      <c r="U669" s="2" t="s">
        <v>86</v>
      </c>
      <c r="V669" s="2">
        <v>0</v>
      </c>
      <c r="W669" s="2" t="s">
        <v>56</v>
      </c>
      <c r="AA669" s="2">
        <v>1.3</v>
      </c>
      <c r="AC669" s="2">
        <v>100</v>
      </c>
      <c r="AD669" s="2">
        <v>3</v>
      </c>
      <c r="AE669" s="2">
        <v>100</v>
      </c>
      <c r="AF669" s="2">
        <v>16</v>
      </c>
      <c r="AG669" s="2">
        <v>16</v>
      </c>
      <c r="AI669" s="2">
        <v>5.8</v>
      </c>
      <c r="AJ669" s="5">
        <f t="shared" ref="AJ669:AJ670" si="324">AI669/$AI$668</f>
        <v>5.7999999999999996E-2</v>
      </c>
      <c r="AK669" s="2">
        <f t="shared" ref="AK669:AK670" si="325">AI669-$AI$670</f>
        <v>3.5</v>
      </c>
      <c r="AL669" s="2">
        <f t="shared" ref="AL669:AL670" si="326">AK669/$AK$668</f>
        <v>3.5823950870010238E-2</v>
      </c>
    </row>
    <row r="670" spans="1:38" x14ac:dyDescent="0.25">
      <c r="A670" s="2" t="s">
        <v>124</v>
      </c>
      <c r="B670" s="2">
        <v>2010</v>
      </c>
      <c r="C670" s="2" t="s">
        <v>123</v>
      </c>
      <c r="D670" s="2" t="s">
        <v>282</v>
      </c>
      <c r="E670" s="2" t="s">
        <v>9</v>
      </c>
      <c r="F670" s="2" t="s">
        <v>10</v>
      </c>
      <c r="G670" s="2" t="s">
        <v>201</v>
      </c>
      <c r="H670" s="2" t="s">
        <v>11</v>
      </c>
      <c r="I670" s="2" t="s">
        <v>40</v>
      </c>
      <c r="J670" s="2" t="s">
        <v>12</v>
      </c>
      <c r="L670" s="2" t="s">
        <v>13</v>
      </c>
      <c r="M670" s="2" t="s">
        <v>293</v>
      </c>
      <c r="N670" s="2">
        <v>3</v>
      </c>
      <c r="O670" s="2" t="s">
        <v>83</v>
      </c>
      <c r="Q670" s="2" t="s">
        <v>50</v>
      </c>
      <c r="R670" s="2" t="s">
        <v>82</v>
      </c>
      <c r="S670" s="2" t="s">
        <v>21</v>
      </c>
      <c r="T670" s="2">
        <v>37</v>
      </c>
      <c r="U670" s="2" t="s">
        <v>86</v>
      </c>
      <c r="V670" s="2">
        <v>0</v>
      </c>
      <c r="W670" s="2" t="s">
        <v>56</v>
      </c>
      <c r="AA670" s="2">
        <v>1.3</v>
      </c>
      <c r="AC670" s="2">
        <v>100</v>
      </c>
      <c r="AD670" s="2">
        <v>3</v>
      </c>
      <c r="AE670" s="2">
        <v>100</v>
      </c>
      <c r="AF670" s="2">
        <v>40</v>
      </c>
      <c r="AG670" s="2">
        <v>40</v>
      </c>
      <c r="AI670" s="2">
        <v>2.2999999999999998</v>
      </c>
      <c r="AJ670" s="5">
        <f t="shared" si="324"/>
        <v>2.3E-2</v>
      </c>
      <c r="AK670" s="2">
        <f t="shared" si="325"/>
        <v>0</v>
      </c>
      <c r="AL670" s="2">
        <f t="shared" si="326"/>
        <v>0</v>
      </c>
    </row>
    <row r="671" spans="1:38" x14ac:dyDescent="0.25">
      <c r="A671" s="2" t="s">
        <v>124</v>
      </c>
      <c r="B671" s="2">
        <v>2010</v>
      </c>
      <c r="C671" s="2" t="s">
        <v>123</v>
      </c>
      <c r="D671" s="2" t="s">
        <v>282</v>
      </c>
      <c r="E671" s="2" t="s">
        <v>9</v>
      </c>
      <c r="F671" s="2" t="s">
        <v>10</v>
      </c>
      <c r="G671" s="2" t="s">
        <v>201</v>
      </c>
      <c r="H671" s="2" t="s">
        <v>69</v>
      </c>
      <c r="I671" s="2" t="s">
        <v>40</v>
      </c>
      <c r="J671" s="2" t="s">
        <v>12</v>
      </c>
      <c r="L671" s="2" t="s">
        <v>13</v>
      </c>
      <c r="M671" s="2" t="s">
        <v>293</v>
      </c>
      <c r="N671" s="2">
        <v>3</v>
      </c>
      <c r="O671" s="2" t="s">
        <v>83</v>
      </c>
      <c r="Q671" s="2" t="s">
        <v>50</v>
      </c>
      <c r="R671" s="2" t="s">
        <v>82</v>
      </c>
      <c r="S671" s="2" t="s">
        <v>21</v>
      </c>
      <c r="T671" s="2">
        <v>37</v>
      </c>
      <c r="U671" s="2" t="s">
        <v>70</v>
      </c>
      <c r="V671" s="2">
        <v>6</v>
      </c>
      <c r="W671" s="2" t="s">
        <v>277</v>
      </c>
      <c r="X671" s="2">
        <v>135</v>
      </c>
      <c r="Y671" s="2">
        <v>50</v>
      </c>
      <c r="AC671" s="2">
        <v>100</v>
      </c>
      <c r="AD671" s="2">
        <v>3</v>
      </c>
      <c r="AE671" s="2">
        <v>101</v>
      </c>
      <c r="AF671" s="2">
        <v>0.5</v>
      </c>
      <c r="AG671" s="2">
        <v>0</v>
      </c>
      <c r="AI671" s="2">
        <v>100</v>
      </c>
      <c r="AJ671" s="5">
        <f>AI671/$AI$671</f>
        <v>1</v>
      </c>
      <c r="AK671" s="2">
        <f>AI671-$AI$673</f>
        <v>97.68</v>
      </c>
      <c r="AL671" s="2">
        <f>AK671/$AK$671</f>
        <v>1</v>
      </c>
    </row>
    <row r="672" spans="1:38" x14ac:dyDescent="0.25">
      <c r="A672" s="2" t="s">
        <v>124</v>
      </c>
      <c r="B672" s="2">
        <v>2010</v>
      </c>
      <c r="C672" s="2" t="s">
        <v>123</v>
      </c>
      <c r="D672" s="2" t="s">
        <v>282</v>
      </c>
      <c r="E672" s="2" t="s">
        <v>9</v>
      </c>
      <c r="F672" s="2" t="s">
        <v>10</v>
      </c>
      <c r="G672" s="2" t="s">
        <v>201</v>
      </c>
      <c r="H672" s="2" t="s">
        <v>69</v>
      </c>
      <c r="I672" s="2" t="s">
        <v>40</v>
      </c>
      <c r="J672" s="2" t="s">
        <v>12</v>
      </c>
      <c r="L672" s="2" t="s">
        <v>13</v>
      </c>
      <c r="M672" s="2" t="s">
        <v>293</v>
      </c>
      <c r="N672" s="2">
        <v>3</v>
      </c>
      <c r="O672" s="2" t="s">
        <v>83</v>
      </c>
      <c r="Q672" s="2" t="s">
        <v>50</v>
      </c>
      <c r="R672" s="2" t="s">
        <v>82</v>
      </c>
      <c r="S672" s="2" t="s">
        <v>21</v>
      </c>
      <c r="T672" s="2">
        <v>37</v>
      </c>
      <c r="U672" s="2" t="s">
        <v>70</v>
      </c>
      <c r="V672" s="2">
        <v>6</v>
      </c>
      <c r="W672" s="2" t="s">
        <v>277</v>
      </c>
      <c r="X672" s="2">
        <v>135</v>
      </c>
      <c r="Y672" s="2">
        <v>50</v>
      </c>
      <c r="AC672" s="2">
        <v>100</v>
      </c>
      <c r="AD672" s="2">
        <v>3</v>
      </c>
      <c r="AE672" s="2">
        <v>101</v>
      </c>
      <c r="AF672" s="2">
        <v>16</v>
      </c>
      <c r="AG672" s="2">
        <v>16</v>
      </c>
      <c r="AI672" s="2">
        <v>12.93</v>
      </c>
      <c r="AJ672" s="5">
        <f t="shared" ref="AJ672:AJ673" si="327">AI672/$AI$671</f>
        <v>0.1293</v>
      </c>
      <c r="AK672" s="2">
        <f t="shared" ref="AK672:AK673" si="328">AI672-$AI$673</f>
        <v>10.61</v>
      </c>
      <c r="AL672" s="2">
        <f t="shared" ref="AL672:AL673" si="329">AK672/$AK$671</f>
        <v>0.10861998361998361</v>
      </c>
    </row>
    <row r="673" spans="1:38" x14ac:dyDescent="0.25">
      <c r="A673" s="2" t="s">
        <v>124</v>
      </c>
      <c r="B673" s="2">
        <v>2010</v>
      </c>
      <c r="C673" s="2" t="s">
        <v>123</v>
      </c>
      <c r="D673" s="2" t="s">
        <v>282</v>
      </c>
      <c r="E673" s="2" t="s">
        <v>9</v>
      </c>
      <c r="F673" s="2" t="s">
        <v>10</v>
      </c>
      <c r="G673" s="2" t="s">
        <v>201</v>
      </c>
      <c r="H673" s="2" t="s">
        <v>69</v>
      </c>
      <c r="I673" s="2" t="s">
        <v>40</v>
      </c>
      <c r="J673" s="2" t="s">
        <v>12</v>
      </c>
      <c r="L673" s="2" t="s">
        <v>13</v>
      </c>
      <c r="M673" s="2" t="s">
        <v>293</v>
      </c>
      <c r="N673" s="2">
        <v>3</v>
      </c>
      <c r="O673" s="2" t="s">
        <v>83</v>
      </c>
      <c r="Q673" s="2" t="s">
        <v>50</v>
      </c>
      <c r="R673" s="2" t="s">
        <v>82</v>
      </c>
      <c r="S673" s="2" t="s">
        <v>21</v>
      </c>
      <c r="T673" s="2">
        <v>37</v>
      </c>
      <c r="U673" s="2" t="s">
        <v>70</v>
      </c>
      <c r="V673" s="2">
        <v>6</v>
      </c>
      <c r="W673" s="2" t="s">
        <v>277</v>
      </c>
      <c r="X673" s="2">
        <v>135</v>
      </c>
      <c r="Y673" s="2">
        <v>50</v>
      </c>
      <c r="AC673" s="2">
        <v>100</v>
      </c>
      <c r="AD673" s="2">
        <v>3</v>
      </c>
      <c r="AE673" s="2">
        <v>101</v>
      </c>
      <c r="AF673" s="2">
        <v>40</v>
      </c>
      <c r="AG673" s="2">
        <v>40</v>
      </c>
      <c r="AI673" s="2">
        <v>2.3199999999999998</v>
      </c>
      <c r="AJ673" s="5">
        <f t="shared" si="327"/>
        <v>2.3199999999999998E-2</v>
      </c>
      <c r="AK673" s="2">
        <f t="shared" si="328"/>
        <v>0</v>
      </c>
      <c r="AL673" s="2">
        <f t="shared" si="329"/>
        <v>0</v>
      </c>
    </row>
    <row r="674" spans="1:38" x14ac:dyDescent="0.25">
      <c r="A674" s="2" t="s">
        <v>124</v>
      </c>
      <c r="B674" s="2">
        <v>2010</v>
      </c>
      <c r="C674" s="2" t="s">
        <v>123</v>
      </c>
      <c r="D674" s="2" t="s">
        <v>282</v>
      </c>
      <c r="E674" s="2" t="s">
        <v>9</v>
      </c>
      <c r="F674" s="2" t="s">
        <v>10</v>
      </c>
      <c r="G674" s="2" t="s">
        <v>201</v>
      </c>
      <c r="H674" s="2" t="s">
        <v>69</v>
      </c>
      <c r="I674" s="2" t="s">
        <v>40</v>
      </c>
      <c r="J674" s="2" t="s">
        <v>12</v>
      </c>
      <c r="L674" s="2" t="s">
        <v>13</v>
      </c>
      <c r="M674" s="2" t="s">
        <v>293</v>
      </c>
      <c r="N674" s="2">
        <v>3</v>
      </c>
      <c r="O674" s="2" t="s">
        <v>83</v>
      </c>
      <c r="Q674" s="2" t="s">
        <v>50</v>
      </c>
      <c r="R674" s="2" t="s">
        <v>82</v>
      </c>
      <c r="S674" s="2" t="s">
        <v>21</v>
      </c>
      <c r="T674" s="2">
        <v>37</v>
      </c>
      <c r="U674" s="2" t="s">
        <v>71</v>
      </c>
      <c r="V674" s="2">
        <v>26</v>
      </c>
      <c r="W674" s="2" t="s">
        <v>277</v>
      </c>
      <c r="X674" s="2">
        <v>500</v>
      </c>
      <c r="Y674" s="2">
        <v>200</v>
      </c>
      <c r="AC674" s="2">
        <v>100</v>
      </c>
      <c r="AD674" s="2">
        <v>3</v>
      </c>
      <c r="AE674" s="2">
        <v>102</v>
      </c>
      <c r="AF674" s="2">
        <v>0.5</v>
      </c>
      <c r="AG674" s="2">
        <v>0</v>
      </c>
      <c r="AI674" s="2">
        <v>100</v>
      </c>
      <c r="AJ674" s="2">
        <f>AI674/$AI$674</f>
        <v>1</v>
      </c>
      <c r="AK674" s="2">
        <f>AI674-$AI$676</f>
        <v>88.84</v>
      </c>
      <c r="AL674" s="2">
        <f>AK674/$AK$674</f>
        <v>1</v>
      </c>
    </row>
    <row r="675" spans="1:38" x14ac:dyDescent="0.25">
      <c r="A675" s="2" t="s">
        <v>124</v>
      </c>
      <c r="B675" s="2">
        <v>2010</v>
      </c>
      <c r="C675" s="2" t="s">
        <v>123</v>
      </c>
      <c r="D675" s="2" t="s">
        <v>282</v>
      </c>
      <c r="E675" s="2" t="s">
        <v>9</v>
      </c>
      <c r="F675" s="2" t="s">
        <v>10</v>
      </c>
      <c r="G675" s="2" t="s">
        <v>201</v>
      </c>
      <c r="H675" s="2" t="s">
        <v>69</v>
      </c>
      <c r="I675" s="2" t="s">
        <v>40</v>
      </c>
      <c r="J675" s="2" t="s">
        <v>12</v>
      </c>
      <c r="L675" s="2" t="s">
        <v>13</v>
      </c>
      <c r="M675" s="2" t="s">
        <v>293</v>
      </c>
      <c r="N675" s="2">
        <v>3</v>
      </c>
      <c r="O675" s="2" t="s">
        <v>83</v>
      </c>
      <c r="Q675" s="2" t="s">
        <v>50</v>
      </c>
      <c r="R675" s="2" t="s">
        <v>82</v>
      </c>
      <c r="S675" s="2" t="s">
        <v>21</v>
      </c>
      <c r="T675" s="2">
        <v>37</v>
      </c>
      <c r="U675" s="2" t="s">
        <v>71</v>
      </c>
      <c r="V675" s="2">
        <v>26</v>
      </c>
      <c r="W675" s="2" t="s">
        <v>277</v>
      </c>
      <c r="X675" s="2">
        <v>500</v>
      </c>
      <c r="Y675" s="2">
        <v>200</v>
      </c>
      <c r="AC675" s="2">
        <v>100</v>
      </c>
      <c r="AD675" s="2">
        <v>3</v>
      </c>
      <c r="AE675" s="2">
        <v>102</v>
      </c>
      <c r="AF675" s="2">
        <v>16</v>
      </c>
      <c r="AG675" s="2">
        <v>16</v>
      </c>
      <c r="AI675" s="2">
        <v>46.96</v>
      </c>
      <c r="AJ675" s="2">
        <f t="shared" ref="AJ675:AJ676" si="330">AI675/$AI$674</f>
        <v>0.46960000000000002</v>
      </c>
      <c r="AK675" s="2">
        <f t="shared" ref="AK675:AK676" si="331">AI675-$AI$676</f>
        <v>35.799999999999997</v>
      </c>
      <c r="AL675" s="2">
        <f t="shared" ref="AL675:AL676" si="332">AK675/$AK$674</f>
        <v>0.40297163439891936</v>
      </c>
    </row>
    <row r="676" spans="1:38" x14ac:dyDescent="0.25">
      <c r="A676" s="2" t="s">
        <v>124</v>
      </c>
      <c r="B676" s="2">
        <v>2010</v>
      </c>
      <c r="C676" s="2" t="s">
        <v>123</v>
      </c>
      <c r="D676" s="2" t="s">
        <v>282</v>
      </c>
      <c r="E676" s="2" t="s">
        <v>9</v>
      </c>
      <c r="F676" s="2" t="s">
        <v>10</v>
      </c>
      <c r="G676" s="2" t="s">
        <v>201</v>
      </c>
      <c r="H676" s="2" t="s">
        <v>69</v>
      </c>
      <c r="I676" s="2" t="s">
        <v>40</v>
      </c>
      <c r="J676" s="2" t="s">
        <v>12</v>
      </c>
      <c r="L676" s="2" t="s">
        <v>13</v>
      </c>
      <c r="M676" s="2" t="s">
        <v>293</v>
      </c>
      <c r="N676" s="2">
        <v>3</v>
      </c>
      <c r="O676" s="2" t="s">
        <v>83</v>
      </c>
      <c r="Q676" s="2" t="s">
        <v>50</v>
      </c>
      <c r="R676" s="2" t="s">
        <v>82</v>
      </c>
      <c r="S676" s="2" t="s">
        <v>21</v>
      </c>
      <c r="T676" s="2">
        <v>37</v>
      </c>
      <c r="U676" s="2" t="s">
        <v>71</v>
      </c>
      <c r="V676" s="2">
        <v>26</v>
      </c>
      <c r="W676" s="2" t="s">
        <v>277</v>
      </c>
      <c r="X676" s="2">
        <v>500</v>
      </c>
      <c r="Y676" s="2">
        <v>200</v>
      </c>
      <c r="AC676" s="2">
        <v>100</v>
      </c>
      <c r="AD676" s="2">
        <v>3</v>
      </c>
      <c r="AE676" s="2">
        <v>102</v>
      </c>
      <c r="AF676" s="2">
        <v>40</v>
      </c>
      <c r="AG676" s="2">
        <v>40</v>
      </c>
      <c r="AI676" s="2">
        <v>11.16</v>
      </c>
      <c r="AJ676" s="2">
        <f t="shared" si="330"/>
        <v>0.1116</v>
      </c>
      <c r="AK676" s="2">
        <f t="shared" si="331"/>
        <v>0</v>
      </c>
      <c r="AL676" s="2">
        <f t="shared" si="332"/>
        <v>0</v>
      </c>
    </row>
    <row r="677" spans="1:38" x14ac:dyDescent="0.25">
      <c r="A677" s="2" t="s">
        <v>126</v>
      </c>
      <c r="B677" s="2">
        <v>2008</v>
      </c>
      <c r="C677" s="2" t="s">
        <v>116</v>
      </c>
      <c r="D677" s="2" t="s">
        <v>282</v>
      </c>
      <c r="E677" s="2" t="s">
        <v>9</v>
      </c>
      <c r="F677" s="2" t="s">
        <v>10</v>
      </c>
      <c r="G677" s="2" t="s">
        <v>201</v>
      </c>
      <c r="H677" s="2" t="s">
        <v>11</v>
      </c>
      <c r="I677" s="2" t="s">
        <v>40</v>
      </c>
      <c r="J677" s="2" t="s">
        <v>12</v>
      </c>
      <c r="L677" s="2" t="s">
        <v>13</v>
      </c>
      <c r="M677" s="2" t="s">
        <v>300</v>
      </c>
      <c r="N677" s="2" t="s">
        <v>181</v>
      </c>
      <c r="O677" s="2" t="s">
        <v>83</v>
      </c>
      <c r="Q677" s="2" t="s">
        <v>50</v>
      </c>
      <c r="R677" s="2" t="s">
        <v>82</v>
      </c>
      <c r="S677" s="2" t="s">
        <v>21</v>
      </c>
      <c r="T677" s="2">
        <v>37</v>
      </c>
      <c r="U677" s="2" t="s">
        <v>86</v>
      </c>
      <c r="V677" s="2">
        <v>0</v>
      </c>
      <c r="W677" s="2" t="s">
        <v>77</v>
      </c>
      <c r="Z677" s="2">
        <v>0.5</v>
      </c>
      <c r="AA677" s="2">
        <v>0.9</v>
      </c>
      <c r="AB677" s="2">
        <f>Z677/AA677</f>
        <v>0.55555555555555558</v>
      </c>
      <c r="AC677" s="2" t="s">
        <v>181</v>
      </c>
      <c r="AD677" s="2">
        <v>9</v>
      </c>
      <c r="AE677" s="2">
        <v>103</v>
      </c>
      <c r="AF677" s="2">
        <v>0</v>
      </c>
      <c r="AH677" s="2">
        <v>0.67200004101562405</v>
      </c>
      <c r="AI677" s="2">
        <f>AH677-$AH$677</f>
        <v>0</v>
      </c>
    </row>
    <row r="678" spans="1:38" x14ac:dyDescent="0.25">
      <c r="A678" s="2" t="s">
        <v>126</v>
      </c>
      <c r="B678" s="2">
        <v>2008</v>
      </c>
      <c r="C678" s="2" t="s">
        <v>116</v>
      </c>
      <c r="D678" s="2" t="s">
        <v>282</v>
      </c>
      <c r="E678" s="2" t="s">
        <v>9</v>
      </c>
      <c r="F678" s="2" t="s">
        <v>10</v>
      </c>
      <c r="G678" s="2" t="s">
        <v>201</v>
      </c>
      <c r="H678" s="2" t="s">
        <v>11</v>
      </c>
      <c r="I678" s="2" t="s">
        <v>40</v>
      </c>
      <c r="J678" s="2" t="s">
        <v>12</v>
      </c>
      <c r="L678" s="2" t="s">
        <v>13</v>
      </c>
      <c r="M678" s="2" t="s">
        <v>300</v>
      </c>
      <c r="N678" s="2" t="s">
        <v>181</v>
      </c>
      <c r="O678" s="2" t="s">
        <v>83</v>
      </c>
      <c r="Q678" s="2" t="s">
        <v>50</v>
      </c>
      <c r="R678" s="2" t="s">
        <v>82</v>
      </c>
      <c r="S678" s="2" t="s">
        <v>21</v>
      </c>
      <c r="T678" s="2">
        <v>37</v>
      </c>
      <c r="U678" s="2" t="s">
        <v>86</v>
      </c>
      <c r="V678" s="2">
        <v>0</v>
      </c>
      <c r="W678" s="2" t="s">
        <v>77</v>
      </c>
      <c r="Z678" s="2">
        <v>0.5</v>
      </c>
      <c r="AA678" s="2">
        <v>0.9</v>
      </c>
      <c r="AB678" s="2">
        <f t="shared" ref="AB678:AB684" si="333">Z678/AA678</f>
        <v>0.55555555555555558</v>
      </c>
      <c r="AC678" s="2" t="s">
        <v>181</v>
      </c>
      <c r="AD678" s="2">
        <v>9</v>
      </c>
      <c r="AE678" s="2">
        <v>103</v>
      </c>
      <c r="AF678" s="2">
        <v>0.22935779816513699</v>
      </c>
      <c r="AH678" s="2">
        <v>11.2000002563476</v>
      </c>
      <c r="AI678" s="2">
        <f t="shared" ref="AI678:AI683" si="334">AH678-$AH$677</f>
        <v>10.528000215331977</v>
      </c>
    </row>
    <row r="679" spans="1:38" x14ac:dyDescent="0.25">
      <c r="A679" s="2" t="s">
        <v>126</v>
      </c>
      <c r="B679" s="2">
        <v>2008</v>
      </c>
      <c r="C679" s="2" t="s">
        <v>116</v>
      </c>
      <c r="D679" s="2" t="s">
        <v>282</v>
      </c>
      <c r="E679" s="2" t="s">
        <v>9</v>
      </c>
      <c r="F679" s="2" t="s">
        <v>10</v>
      </c>
      <c r="G679" s="2" t="s">
        <v>201</v>
      </c>
      <c r="H679" s="2" t="s">
        <v>11</v>
      </c>
      <c r="I679" s="2" t="s">
        <v>40</v>
      </c>
      <c r="J679" s="2" t="s">
        <v>12</v>
      </c>
      <c r="L679" s="2" t="s">
        <v>13</v>
      </c>
      <c r="M679" s="2" t="s">
        <v>300</v>
      </c>
      <c r="N679" s="2" t="s">
        <v>181</v>
      </c>
      <c r="O679" s="2" t="s">
        <v>83</v>
      </c>
      <c r="Q679" s="2" t="s">
        <v>50</v>
      </c>
      <c r="R679" s="2" t="s">
        <v>82</v>
      </c>
      <c r="S679" s="2" t="s">
        <v>21</v>
      </c>
      <c r="T679" s="2">
        <v>37</v>
      </c>
      <c r="U679" s="2" t="s">
        <v>86</v>
      </c>
      <c r="V679" s="2">
        <v>0</v>
      </c>
      <c r="W679" s="2" t="s">
        <v>77</v>
      </c>
      <c r="Z679" s="2">
        <v>0.5</v>
      </c>
      <c r="AA679" s="2">
        <v>0.9</v>
      </c>
      <c r="AB679" s="2">
        <f t="shared" si="333"/>
        <v>0.55555555555555558</v>
      </c>
      <c r="AC679" s="2" t="s">
        <v>181</v>
      </c>
      <c r="AD679" s="2">
        <v>9</v>
      </c>
      <c r="AE679" s="2">
        <v>103</v>
      </c>
      <c r="AF679" s="2">
        <v>0.48929616945599103</v>
      </c>
      <c r="AG679" s="2">
        <f>AF679-$AF$679</f>
        <v>0</v>
      </c>
      <c r="AH679" s="2">
        <v>13.2720008100586</v>
      </c>
      <c r="AI679" s="2">
        <f t="shared" si="334"/>
        <v>12.600000769042977</v>
      </c>
      <c r="AJ679" s="2">
        <f>AI679/$AI$679</f>
        <v>1</v>
      </c>
      <c r="AK679" s="2">
        <f>AI679-$AI$683</f>
        <v>10.584000645996101</v>
      </c>
      <c r="AL679" s="2">
        <f>AK679/$AK$679</f>
        <v>1</v>
      </c>
    </row>
    <row r="680" spans="1:38" x14ac:dyDescent="0.25">
      <c r="A680" s="2" t="s">
        <v>126</v>
      </c>
      <c r="B680" s="2">
        <v>2008</v>
      </c>
      <c r="C680" s="2" t="s">
        <v>116</v>
      </c>
      <c r="D680" s="2" t="s">
        <v>282</v>
      </c>
      <c r="E680" s="2" t="s">
        <v>9</v>
      </c>
      <c r="F680" s="2" t="s">
        <v>10</v>
      </c>
      <c r="G680" s="2" t="s">
        <v>201</v>
      </c>
      <c r="H680" s="2" t="s">
        <v>11</v>
      </c>
      <c r="I680" s="2" t="s">
        <v>40</v>
      </c>
      <c r="J680" s="2" t="s">
        <v>12</v>
      </c>
      <c r="L680" s="2" t="s">
        <v>13</v>
      </c>
      <c r="M680" s="2" t="s">
        <v>300</v>
      </c>
      <c r="N680" s="2" t="s">
        <v>181</v>
      </c>
      <c r="O680" s="2" t="s">
        <v>83</v>
      </c>
      <c r="Q680" s="2" t="s">
        <v>50</v>
      </c>
      <c r="R680" s="2" t="s">
        <v>82</v>
      </c>
      <c r="S680" s="2" t="s">
        <v>21</v>
      </c>
      <c r="T680" s="2">
        <v>37</v>
      </c>
      <c r="U680" s="2" t="s">
        <v>86</v>
      </c>
      <c r="V680" s="2">
        <v>0</v>
      </c>
      <c r="W680" s="2" t="s">
        <v>77</v>
      </c>
      <c r="Z680" s="2">
        <v>0.5</v>
      </c>
      <c r="AA680" s="2">
        <v>0.9</v>
      </c>
      <c r="AB680" s="2">
        <f t="shared" si="333"/>
        <v>0.55555555555555558</v>
      </c>
      <c r="AC680" s="2" t="s">
        <v>181</v>
      </c>
      <c r="AD680" s="2">
        <v>9</v>
      </c>
      <c r="AE680" s="2">
        <v>103</v>
      </c>
      <c r="AF680" s="2">
        <v>0.74923524069129799</v>
      </c>
      <c r="AG680" s="2">
        <f t="shared" ref="AG680:AG683" si="335">AF680-$AF$679</f>
        <v>0.25993907123530696</v>
      </c>
      <c r="AH680" s="2">
        <v>12.880000358886701</v>
      </c>
      <c r="AI680" s="2">
        <f t="shared" si="334"/>
        <v>12.208000317871077</v>
      </c>
      <c r="AJ680" s="2">
        <f t="shared" ref="AJ680:AJ683" si="336">AI680/$AI$679</f>
        <v>0.96888885498046895</v>
      </c>
      <c r="AK680" s="2">
        <f t="shared" ref="AK680:AK683" si="337">AI680-$AI$683</f>
        <v>10.192000194824201</v>
      </c>
      <c r="AL680" s="2">
        <f t="shared" ref="AL680:AL683" si="338">AK680/$AK$679</f>
        <v>0.9629629225957963</v>
      </c>
    </row>
    <row r="681" spans="1:38" x14ac:dyDescent="0.25">
      <c r="A681" s="2" t="s">
        <v>126</v>
      </c>
      <c r="B681" s="2">
        <v>2008</v>
      </c>
      <c r="C681" s="2" t="s">
        <v>116</v>
      </c>
      <c r="D681" s="2" t="s">
        <v>282</v>
      </c>
      <c r="E681" s="2" t="s">
        <v>9</v>
      </c>
      <c r="F681" s="2" t="s">
        <v>10</v>
      </c>
      <c r="G681" s="2" t="s">
        <v>201</v>
      </c>
      <c r="H681" s="2" t="s">
        <v>11</v>
      </c>
      <c r="I681" s="2" t="s">
        <v>40</v>
      </c>
      <c r="J681" s="2" t="s">
        <v>12</v>
      </c>
      <c r="L681" s="2" t="s">
        <v>13</v>
      </c>
      <c r="M681" s="2" t="s">
        <v>300</v>
      </c>
      <c r="N681" s="2" t="s">
        <v>181</v>
      </c>
      <c r="O681" s="2" t="s">
        <v>83</v>
      </c>
      <c r="Q681" s="2" t="s">
        <v>50</v>
      </c>
      <c r="R681" s="2" t="s">
        <v>82</v>
      </c>
      <c r="S681" s="2" t="s">
        <v>21</v>
      </c>
      <c r="T681" s="2">
        <v>37</v>
      </c>
      <c r="U681" s="2" t="s">
        <v>86</v>
      </c>
      <c r="V681" s="2">
        <v>0</v>
      </c>
      <c r="W681" s="2" t="s">
        <v>77</v>
      </c>
      <c r="Z681" s="2">
        <v>0.5</v>
      </c>
      <c r="AA681" s="2">
        <v>0.9</v>
      </c>
      <c r="AB681" s="2">
        <f t="shared" si="333"/>
        <v>0.55555555555555558</v>
      </c>
      <c r="AC681" s="2" t="s">
        <v>181</v>
      </c>
      <c r="AD681" s="2">
        <v>9</v>
      </c>
      <c r="AE681" s="2">
        <v>103</v>
      </c>
      <c r="AF681" s="2">
        <v>0.99388332541929403</v>
      </c>
      <c r="AG681" s="2">
        <f t="shared" si="335"/>
        <v>0.50458715596330306</v>
      </c>
      <c r="AH681" s="2">
        <v>10.920000666503899</v>
      </c>
      <c r="AI681" s="2">
        <f t="shared" si="334"/>
        <v>10.248000625488276</v>
      </c>
      <c r="AJ681" s="2">
        <f t="shared" si="336"/>
        <v>0.81333333333333235</v>
      </c>
      <c r="AK681" s="2">
        <f t="shared" si="337"/>
        <v>8.2320005024413998</v>
      </c>
      <c r="AL681" s="2">
        <f t="shared" si="338"/>
        <v>0.77777777777777668</v>
      </c>
    </row>
    <row r="682" spans="1:38" x14ac:dyDescent="0.25">
      <c r="A682" s="2" t="s">
        <v>126</v>
      </c>
      <c r="B682" s="2">
        <v>2008</v>
      </c>
      <c r="C682" s="2" t="s">
        <v>116</v>
      </c>
      <c r="D682" s="2" t="s">
        <v>282</v>
      </c>
      <c r="E682" s="2" t="s">
        <v>9</v>
      </c>
      <c r="F682" s="2" t="s">
        <v>10</v>
      </c>
      <c r="G682" s="2" t="s">
        <v>201</v>
      </c>
      <c r="H682" s="2" t="s">
        <v>11</v>
      </c>
      <c r="I682" s="2" t="s">
        <v>40</v>
      </c>
      <c r="J682" s="2" t="s">
        <v>12</v>
      </c>
      <c r="L682" s="2" t="s">
        <v>13</v>
      </c>
      <c r="M682" s="2" t="s">
        <v>300</v>
      </c>
      <c r="N682" s="2" t="s">
        <v>181</v>
      </c>
      <c r="O682" s="2" t="s">
        <v>83</v>
      </c>
      <c r="Q682" s="2" t="s">
        <v>50</v>
      </c>
      <c r="R682" s="2" t="s">
        <v>82</v>
      </c>
      <c r="S682" s="2" t="s">
        <v>21</v>
      </c>
      <c r="T682" s="2">
        <v>37</v>
      </c>
      <c r="U682" s="2" t="s">
        <v>86</v>
      </c>
      <c r="V682" s="2">
        <v>0</v>
      </c>
      <c r="W682" s="2" t="s">
        <v>77</v>
      </c>
      <c r="Z682" s="2">
        <v>0.5</v>
      </c>
      <c r="AA682" s="2">
        <v>0.9</v>
      </c>
      <c r="AB682" s="2">
        <f t="shared" si="333"/>
        <v>0.55555555555555558</v>
      </c>
      <c r="AC682" s="2" t="s">
        <v>181</v>
      </c>
      <c r="AD682" s="2">
        <v>9</v>
      </c>
      <c r="AE682" s="2">
        <v>103</v>
      </c>
      <c r="AF682" s="2">
        <v>1.98776735078304</v>
      </c>
      <c r="AG682" s="2">
        <f t="shared" si="335"/>
        <v>1.498471181327049</v>
      </c>
      <c r="AH682" s="2">
        <v>6.3279999589843703</v>
      </c>
      <c r="AI682" s="2">
        <f t="shared" si="334"/>
        <v>5.6559999179687459</v>
      </c>
      <c r="AJ682" s="2">
        <f t="shared" si="336"/>
        <v>0.44888885498047021</v>
      </c>
      <c r="AK682" s="2">
        <f t="shared" si="337"/>
        <v>3.6399997949218696</v>
      </c>
      <c r="AL682" s="2">
        <f t="shared" si="338"/>
        <v>0.34391530354817884</v>
      </c>
    </row>
    <row r="683" spans="1:38" x14ac:dyDescent="0.25">
      <c r="A683" s="2" t="s">
        <v>126</v>
      </c>
      <c r="B683" s="2">
        <v>2008</v>
      </c>
      <c r="C683" s="2" t="s">
        <v>116</v>
      </c>
      <c r="D683" s="2" t="s">
        <v>282</v>
      </c>
      <c r="E683" s="2" t="s">
        <v>9</v>
      </c>
      <c r="F683" s="2" t="s">
        <v>10</v>
      </c>
      <c r="G683" s="2" t="s">
        <v>201</v>
      </c>
      <c r="H683" s="2" t="s">
        <v>11</v>
      </c>
      <c r="I683" s="2" t="s">
        <v>40</v>
      </c>
      <c r="J683" s="2" t="s">
        <v>12</v>
      </c>
      <c r="L683" s="2" t="s">
        <v>13</v>
      </c>
      <c r="M683" s="2" t="s">
        <v>300</v>
      </c>
      <c r="N683" s="2" t="s">
        <v>181</v>
      </c>
      <c r="O683" s="2" t="s">
        <v>83</v>
      </c>
      <c r="Q683" s="2" t="s">
        <v>50</v>
      </c>
      <c r="R683" s="2" t="s">
        <v>82</v>
      </c>
      <c r="S683" s="2" t="s">
        <v>21</v>
      </c>
      <c r="T683" s="2">
        <v>37</v>
      </c>
      <c r="U683" s="2" t="s">
        <v>86</v>
      </c>
      <c r="V683" s="2">
        <v>0</v>
      </c>
      <c r="W683" s="2" t="s">
        <v>77</v>
      </c>
      <c r="Z683" s="2">
        <v>0.5</v>
      </c>
      <c r="AA683" s="2">
        <v>0.9</v>
      </c>
      <c r="AB683" s="2">
        <f t="shared" si="333"/>
        <v>0.55555555555555558</v>
      </c>
      <c r="AC683" s="2" t="s">
        <v>181</v>
      </c>
      <c r="AD683" s="2">
        <v>9</v>
      </c>
      <c r="AE683" s="2">
        <v>103</v>
      </c>
      <c r="AF683" s="2">
        <v>4.0061159746362502</v>
      </c>
      <c r="AG683" s="2">
        <f t="shared" si="335"/>
        <v>3.5168198051802593</v>
      </c>
      <c r="AH683" s="2">
        <v>2.6880001640625002</v>
      </c>
      <c r="AI683" s="2">
        <f t="shared" si="334"/>
        <v>2.0160001230468763</v>
      </c>
      <c r="AJ683" s="2">
        <f t="shared" si="336"/>
        <v>0.16</v>
      </c>
      <c r="AK683" s="2">
        <f t="shared" si="337"/>
        <v>0</v>
      </c>
      <c r="AL683" s="2">
        <f t="shared" si="338"/>
        <v>0</v>
      </c>
    </row>
    <row r="684" spans="1:38" x14ac:dyDescent="0.25">
      <c r="A684" s="2" t="s">
        <v>126</v>
      </c>
      <c r="B684" s="2">
        <v>2008</v>
      </c>
      <c r="C684" s="2" t="s">
        <v>116</v>
      </c>
      <c r="D684" s="2" t="s">
        <v>282</v>
      </c>
      <c r="E684" s="2" t="s">
        <v>9</v>
      </c>
      <c r="F684" s="2" t="s">
        <v>10</v>
      </c>
      <c r="G684" s="2" t="s">
        <v>201</v>
      </c>
      <c r="H684" s="2" t="s">
        <v>11</v>
      </c>
      <c r="I684" s="2" t="s">
        <v>40</v>
      </c>
      <c r="J684" s="2" t="s">
        <v>12</v>
      </c>
      <c r="L684" s="2" t="s">
        <v>13</v>
      </c>
      <c r="M684" s="2" t="s">
        <v>300</v>
      </c>
      <c r="N684" s="2" t="s">
        <v>181</v>
      </c>
      <c r="O684" s="2" t="s">
        <v>83</v>
      </c>
      <c r="Q684" s="2" t="s">
        <v>50</v>
      </c>
      <c r="R684" s="2" t="s">
        <v>82</v>
      </c>
      <c r="S684" s="2" t="s">
        <v>21</v>
      </c>
      <c r="T684" s="2">
        <v>37</v>
      </c>
      <c r="U684" s="2" t="s">
        <v>127</v>
      </c>
      <c r="V684" s="2">
        <v>1</v>
      </c>
      <c r="W684" s="2" t="s">
        <v>277</v>
      </c>
      <c r="X684" s="2">
        <v>0.84</v>
      </c>
      <c r="Y684" s="2">
        <v>28.5</v>
      </c>
      <c r="Z684" s="2">
        <v>0.5</v>
      </c>
      <c r="AA684" s="2">
        <v>1</v>
      </c>
      <c r="AB684" s="2">
        <f t="shared" si="333"/>
        <v>0.5</v>
      </c>
      <c r="AC684" s="2" t="s">
        <v>181</v>
      </c>
      <c r="AD684" s="2">
        <v>2</v>
      </c>
      <c r="AE684" s="2">
        <v>104</v>
      </c>
      <c r="AF684" s="2">
        <v>0</v>
      </c>
      <c r="AH684" s="2">
        <v>0.67200004101562405</v>
      </c>
      <c r="AI684" s="2">
        <f>AH684-$AH$684</f>
        <v>0</v>
      </c>
    </row>
    <row r="685" spans="1:38" x14ac:dyDescent="0.25">
      <c r="A685" s="2" t="s">
        <v>126</v>
      </c>
      <c r="B685" s="2">
        <v>2008</v>
      </c>
      <c r="C685" s="2" t="s">
        <v>116</v>
      </c>
      <c r="D685" s="2" t="s">
        <v>282</v>
      </c>
      <c r="E685" s="2" t="s">
        <v>9</v>
      </c>
      <c r="F685" s="2" t="s">
        <v>10</v>
      </c>
      <c r="G685" s="2" t="s">
        <v>201</v>
      </c>
      <c r="H685" s="2" t="s">
        <v>11</v>
      </c>
      <c r="I685" s="2" t="s">
        <v>40</v>
      </c>
      <c r="J685" s="2" t="s">
        <v>12</v>
      </c>
      <c r="L685" s="2" t="s">
        <v>13</v>
      </c>
      <c r="M685" s="2" t="s">
        <v>300</v>
      </c>
      <c r="N685" s="2" t="s">
        <v>181</v>
      </c>
      <c r="O685" s="2" t="s">
        <v>83</v>
      </c>
      <c r="Q685" s="2" t="s">
        <v>50</v>
      </c>
      <c r="R685" s="2" t="s">
        <v>82</v>
      </c>
      <c r="S685" s="2" t="s">
        <v>21</v>
      </c>
      <c r="T685" s="2">
        <v>37</v>
      </c>
      <c r="U685" s="2" t="s">
        <v>127</v>
      </c>
      <c r="V685" s="2">
        <v>1</v>
      </c>
      <c r="W685" s="2" t="s">
        <v>277</v>
      </c>
      <c r="X685" s="2">
        <v>0.84</v>
      </c>
      <c r="Y685" s="2">
        <v>28.5</v>
      </c>
      <c r="Z685" s="2">
        <v>0.5</v>
      </c>
      <c r="AA685" s="2">
        <v>1</v>
      </c>
      <c r="AB685" s="2">
        <f t="shared" ref="AB685:AB690" si="339">Z685/AA685</f>
        <v>0.5</v>
      </c>
      <c r="AC685" s="2" t="s">
        <v>181</v>
      </c>
      <c r="AD685" s="2">
        <v>2</v>
      </c>
      <c r="AE685" s="2">
        <v>104</v>
      </c>
      <c r="AF685" s="2">
        <v>0.25914654995554898</v>
      </c>
      <c r="AH685" s="2">
        <v>9.6880001640624993</v>
      </c>
      <c r="AI685" s="2">
        <f t="shared" ref="AI685:AI689" si="340">AH685-$AH$684</f>
        <v>9.0160001230468758</v>
      </c>
    </row>
    <row r="686" spans="1:38" x14ac:dyDescent="0.25">
      <c r="A686" s="2" t="s">
        <v>126</v>
      </c>
      <c r="B686" s="2">
        <v>2008</v>
      </c>
      <c r="C686" s="2" t="s">
        <v>116</v>
      </c>
      <c r="D686" s="2" t="s">
        <v>282</v>
      </c>
      <c r="E686" s="2" t="s">
        <v>9</v>
      </c>
      <c r="F686" s="2" t="s">
        <v>10</v>
      </c>
      <c r="G686" s="2" t="s">
        <v>201</v>
      </c>
      <c r="H686" s="2" t="s">
        <v>11</v>
      </c>
      <c r="I686" s="2" t="s">
        <v>40</v>
      </c>
      <c r="J686" s="2" t="s">
        <v>12</v>
      </c>
      <c r="L686" s="2" t="s">
        <v>13</v>
      </c>
      <c r="M686" s="2" t="s">
        <v>300</v>
      </c>
      <c r="N686" s="2" t="s">
        <v>181</v>
      </c>
      <c r="O686" s="2" t="s">
        <v>83</v>
      </c>
      <c r="Q686" s="2" t="s">
        <v>50</v>
      </c>
      <c r="R686" s="2" t="s">
        <v>82</v>
      </c>
      <c r="S686" s="2" t="s">
        <v>21</v>
      </c>
      <c r="T686" s="2">
        <v>37</v>
      </c>
      <c r="U686" s="2" t="s">
        <v>127</v>
      </c>
      <c r="V686" s="2">
        <v>1</v>
      </c>
      <c r="W686" s="2" t="s">
        <v>277</v>
      </c>
      <c r="X686" s="2">
        <v>0.84</v>
      </c>
      <c r="Y686" s="2">
        <v>28.5</v>
      </c>
      <c r="Z686" s="2">
        <v>0.5</v>
      </c>
      <c r="AA686" s="2">
        <v>1</v>
      </c>
      <c r="AB686" s="2">
        <f t="shared" si="339"/>
        <v>0.5</v>
      </c>
      <c r="AC686" s="2" t="s">
        <v>181</v>
      </c>
      <c r="AD686" s="2">
        <v>2</v>
      </c>
      <c r="AE686" s="2">
        <v>104</v>
      </c>
      <c r="AF686" s="2">
        <v>0.51829309991109795</v>
      </c>
      <c r="AG686" s="2">
        <f>AF686-$AF$686</f>
        <v>0</v>
      </c>
      <c r="AH686" s="2">
        <v>11.2000002563476</v>
      </c>
      <c r="AI686" s="2">
        <f t="shared" si="340"/>
        <v>10.528000215331977</v>
      </c>
      <c r="AJ686" s="2">
        <f>AI686/$AI$686</f>
        <v>1</v>
      </c>
      <c r="AK686" s="2">
        <f>AI686-$AI$689</f>
        <v>6.4959999692382109</v>
      </c>
      <c r="AL686" s="2">
        <f>AK686/$AK$686</f>
        <v>1</v>
      </c>
    </row>
    <row r="687" spans="1:38" x14ac:dyDescent="0.25">
      <c r="A687" s="2" t="s">
        <v>126</v>
      </c>
      <c r="B687" s="2">
        <v>2008</v>
      </c>
      <c r="C687" s="2" t="s">
        <v>116</v>
      </c>
      <c r="D687" s="2" t="s">
        <v>282</v>
      </c>
      <c r="E687" s="2" t="s">
        <v>9</v>
      </c>
      <c r="F687" s="2" t="s">
        <v>10</v>
      </c>
      <c r="G687" s="2" t="s">
        <v>201</v>
      </c>
      <c r="H687" s="2" t="s">
        <v>11</v>
      </c>
      <c r="I687" s="2" t="s">
        <v>40</v>
      </c>
      <c r="J687" s="2" t="s">
        <v>12</v>
      </c>
      <c r="L687" s="2" t="s">
        <v>13</v>
      </c>
      <c r="M687" s="2" t="s">
        <v>300</v>
      </c>
      <c r="N687" s="2" t="s">
        <v>181</v>
      </c>
      <c r="O687" s="2" t="s">
        <v>83</v>
      </c>
      <c r="Q687" s="2" t="s">
        <v>50</v>
      </c>
      <c r="R687" s="2" t="s">
        <v>82</v>
      </c>
      <c r="S687" s="2" t="s">
        <v>21</v>
      </c>
      <c r="T687" s="2">
        <v>37</v>
      </c>
      <c r="U687" s="2" t="s">
        <v>127</v>
      </c>
      <c r="V687" s="2">
        <v>1</v>
      </c>
      <c r="W687" s="2" t="s">
        <v>277</v>
      </c>
      <c r="X687" s="2">
        <v>0.84</v>
      </c>
      <c r="Y687" s="2">
        <v>28.5</v>
      </c>
      <c r="Z687" s="2">
        <v>0.5</v>
      </c>
      <c r="AA687" s="2">
        <v>1</v>
      </c>
      <c r="AB687" s="2">
        <f t="shared" si="339"/>
        <v>0.5</v>
      </c>
      <c r="AC687" s="2" t="s">
        <v>181</v>
      </c>
      <c r="AD687" s="2">
        <v>2</v>
      </c>
      <c r="AE687" s="2">
        <v>104</v>
      </c>
      <c r="AF687" s="2">
        <v>1.0213418335945399</v>
      </c>
      <c r="AG687" s="2">
        <f t="shared" ref="AG687:AG689" si="341">AF687-$AF$686</f>
        <v>0.50304873368344194</v>
      </c>
      <c r="AH687" s="2">
        <v>10.416000635742201</v>
      </c>
      <c r="AI687" s="2">
        <f t="shared" si="340"/>
        <v>9.7440005947265771</v>
      </c>
      <c r="AJ687" s="2">
        <f t="shared" ref="AJ687:AJ689" si="342">AI687/$AI$686</f>
        <v>0.92553195245345288</v>
      </c>
      <c r="AK687" s="2">
        <f t="shared" ref="AK687:AK689" si="343">AI687-$AI$689</f>
        <v>5.7120003486328113</v>
      </c>
      <c r="AL687" s="2">
        <f t="shared" ref="AL687:AL689" si="344">AK687/$AK$686</f>
        <v>0.87931040266040217</v>
      </c>
    </row>
    <row r="688" spans="1:38" x14ac:dyDescent="0.25">
      <c r="A688" s="2" t="s">
        <v>126</v>
      </c>
      <c r="B688" s="2">
        <v>2008</v>
      </c>
      <c r="C688" s="2" t="s">
        <v>116</v>
      </c>
      <c r="D688" s="2" t="s">
        <v>282</v>
      </c>
      <c r="E688" s="2" t="s">
        <v>9</v>
      </c>
      <c r="F688" s="2" t="s">
        <v>10</v>
      </c>
      <c r="G688" s="2" t="s">
        <v>201</v>
      </c>
      <c r="H688" s="2" t="s">
        <v>11</v>
      </c>
      <c r="I688" s="2" t="s">
        <v>40</v>
      </c>
      <c r="J688" s="2" t="s">
        <v>12</v>
      </c>
      <c r="L688" s="2" t="s">
        <v>13</v>
      </c>
      <c r="M688" s="2" t="s">
        <v>300</v>
      </c>
      <c r="N688" s="2" t="s">
        <v>181</v>
      </c>
      <c r="O688" s="2" t="s">
        <v>83</v>
      </c>
      <c r="Q688" s="2" t="s">
        <v>50</v>
      </c>
      <c r="R688" s="2" t="s">
        <v>82</v>
      </c>
      <c r="S688" s="2" t="s">
        <v>21</v>
      </c>
      <c r="T688" s="2">
        <v>37</v>
      </c>
      <c r="U688" s="2" t="s">
        <v>127</v>
      </c>
      <c r="V688" s="2">
        <v>1</v>
      </c>
      <c r="W688" s="2" t="s">
        <v>277</v>
      </c>
      <c r="X688" s="2">
        <v>0.84</v>
      </c>
      <c r="Y688" s="2">
        <v>28.5</v>
      </c>
      <c r="Z688" s="2">
        <v>0.5</v>
      </c>
      <c r="AA688" s="2">
        <v>1</v>
      </c>
      <c r="AB688" s="2">
        <f t="shared" si="339"/>
        <v>0.5</v>
      </c>
      <c r="AC688" s="2" t="s">
        <v>181</v>
      </c>
      <c r="AD688" s="2">
        <v>2</v>
      </c>
      <c r="AE688" s="2">
        <v>104</v>
      </c>
      <c r="AF688" s="2">
        <v>2.02743930096144</v>
      </c>
      <c r="AG688" s="2">
        <f t="shared" si="341"/>
        <v>1.509146201050342</v>
      </c>
      <c r="AH688" s="2">
        <v>8.7919996821288802</v>
      </c>
      <c r="AI688" s="2">
        <f t="shared" si="340"/>
        <v>8.1199996411132567</v>
      </c>
      <c r="AJ688" s="2">
        <f t="shared" si="342"/>
        <v>0.77127654588077066</v>
      </c>
      <c r="AK688" s="2">
        <f t="shared" si="343"/>
        <v>4.0879993950194908</v>
      </c>
      <c r="AL688" s="2">
        <f t="shared" si="344"/>
        <v>0.62931025467644708</v>
      </c>
    </row>
    <row r="689" spans="1:38" x14ac:dyDescent="0.25">
      <c r="A689" s="2" t="s">
        <v>126</v>
      </c>
      <c r="B689" s="2">
        <v>2008</v>
      </c>
      <c r="C689" s="2" t="s">
        <v>116</v>
      </c>
      <c r="D689" s="2" t="s">
        <v>282</v>
      </c>
      <c r="E689" s="2" t="s">
        <v>9</v>
      </c>
      <c r="F689" s="2" t="s">
        <v>10</v>
      </c>
      <c r="G689" s="2" t="s">
        <v>201</v>
      </c>
      <c r="H689" s="2" t="s">
        <v>11</v>
      </c>
      <c r="I689" s="2" t="s">
        <v>40</v>
      </c>
      <c r="J689" s="2" t="s">
        <v>12</v>
      </c>
      <c r="L689" s="2" t="s">
        <v>13</v>
      </c>
      <c r="M689" s="2" t="s">
        <v>300</v>
      </c>
      <c r="N689" s="2" t="s">
        <v>181</v>
      </c>
      <c r="O689" s="2" t="s">
        <v>83</v>
      </c>
      <c r="Q689" s="2" t="s">
        <v>50</v>
      </c>
      <c r="R689" s="2" t="s">
        <v>82</v>
      </c>
      <c r="S689" s="2" t="s">
        <v>21</v>
      </c>
      <c r="T689" s="2">
        <v>37</v>
      </c>
      <c r="U689" s="2" t="s">
        <v>127</v>
      </c>
      <c r="V689" s="2">
        <v>1</v>
      </c>
      <c r="W689" s="2" t="s">
        <v>277</v>
      </c>
      <c r="X689" s="2">
        <v>0.84</v>
      </c>
      <c r="Y689" s="2">
        <v>28.5</v>
      </c>
      <c r="Z689" s="2">
        <v>0.5</v>
      </c>
      <c r="AA689" s="2">
        <v>1</v>
      </c>
      <c r="AB689" s="2">
        <f t="shared" si="339"/>
        <v>0.5</v>
      </c>
      <c r="AC689" s="2" t="s">
        <v>181</v>
      </c>
      <c r="AD689" s="2">
        <v>2</v>
      </c>
      <c r="AE689" s="2">
        <v>104</v>
      </c>
      <c r="AF689" s="2">
        <v>4.0091462010503403</v>
      </c>
      <c r="AG689" s="2">
        <f t="shared" si="341"/>
        <v>3.4908531011392423</v>
      </c>
      <c r="AH689" s="2">
        <v>4.7040002871093902</v>
      </c>
      <c r="AI689" s="2">
        <f t="shared" si="340"/>
        <v>4.0320002460937658</v>
      </c>
      <c r="AJ689" s="2">
        <f t="shared" si="342"/>
        <v>0.38297873894625734</v>
      </c>
      <c r="AK689" s="2">
        <f t="shared" si="343"/>
        <v>0</v>
      </c>
      <c r="AL689" s="2">
        <f t="shared" si="344"/>
        <v>0</v>
      </c>
    </row>
    <row r="690" spans="1:38" x14ac:dyDescent="0.25">
      <c r="A690" s="2" t="s">
        <v>129</v>
      </c>
      <c r="B690" s="2">
        <v>2004</v>
      </c>
      <c r="C690" s="2" t="s">
        <v>58</v>
      </c>
      <c r="D690" s="2" t="s">
        <v>282</v>
      </c>
      <c r="E690" s="2" t="s">
        <v>9</v>
      </c>
      <c r="F690" s="2" t="s">
        <v>10</v>
      </c>
      <c r="G690" s="2" t="s">
        <v>206</v>
      </c>
      <c r="H690" s="2" t="s">
        <v>11</v>
      </c>
      <c r="I690" s="2" t="s">
        <v>40</v>
      </c>
      <c r="J690" s="2" t="s">
        <v>12</v>
      </c>
      <c r="L690" s="2" t="s">
        <v>13</v>
      </c>
      <c r="M690" s="2" t="s">
        <v>287</v>
      </c>
      <c r="N690" s="2">
        <v>10</v>
      </c>
      <c r="O690" s="2" t="s">
        <v>83</v>
      </c>
      <c r="Q690" s="2" t="s">
        <v>50</v>
      </c>
      <c r="R690" s="2" t="s">
        <v>82</v>
      </c>
      <c r="S690" s="2" t="s">
        <v>21</v>
      </c>
      <c r="T690" s="2">
        <v>37</v>
      </c>
      <c r="U690" s="2" t="s">
        <v>86</v>
      </c>
      <c r="V690" s="2">
        <v>0</v>
      </c>
      <c r="W690" s="2" t="s">
        <v>231</v>
      </c>
      <c r="Z690" s="2">
        <v>2</v>
      </c>
      <c r="AA690" s="2">
        <v>2</v>
      </c>
      <c r="AB690" s="2">
        <f t="shared" si="339"/>
        <v>1</v>
      </c>
      <c r="AC690" s="2" t="s">
        <v>128</v>
      </c>
      <c r="AD690" s="2">
        <v>1</v>
      </c>
      <c r="AE690" s="2">
        <v>105</v>
      </c>
      <c r="AF690" s="2">
        <v>0.05</v>
      </c>
      <c r="AG690" s="2">
        <f>AF690-$AF$690</f>
        <v>0</v>
      </c>
      <c r="AH690" s="2">
        <v>71.525429449215196</v>
      </c>
      <c r="AI690" s="2">
        <v>71.525429449215196</v>
      </c>
      <c r="AJ690" s="2">
        <f>AI690/$AI$690</f>
        <v>1</v>
      </c>
      <c r="AK690" s="2">
        <f>AI690-$AI$695</f>
        <v>68.813560045302992</v>
      </c>
      <c r="AL690" s="2">
        <f>AK690/$AK$690</f>
        <v>1</v>
      </c>
    </row>
    <row r="691" spans="1:38" x14ac:dyDescent="0.25">
      <c r="A691" s="2" t="s">
        <v>129</v>
      </c>
      <c r="B691" s="2">
        <v>2004</v>
      </c>
      <c r="C691" s="2" t="s">
        <v>58</v>
      </c>
      <c r="D691" s="2" t="s">
        <v>282</v>
      </c>
      <c r="E691" s="2" t="s">
        <v>9</v>
      </c>
      <c r="F691" s="2" t="s">
        <v>10</v>
      </c>
      <c r="G691" s="2" t="s">
        <v>206</v>
      </c>
      <c r="H691" s="2" t="s">
        <v>11</v>
      </c>
      <c r="I691" s="2" t="s">
        <v>40</v>
      </c>
      <c r="J691" s="2" t="s">
        <v>12</v>
      </c>
      <c r="L691" s="2" t="s">
        <v>13</v>
      </c>
      <c r="M691" s="2" t="s">
        <v>287</v>
      </c>
      <c r="N691" s="2">
        <v>10</v>
      </c>
      <c r="O691" s="2" t="s">
        <v>83</v>
      </c>
      <c r="Q691" s="2" t="s">
        <v>50</v>
      </c>
      <c r="R691" s="2" t="s">
        <v>82</v>
      </c>
      <c r="S691" s="2" t="s">
        <v>21</v>
      </c>
      <c r="T691" s="2">
        <v>37</v>
      </c>
      <c r="U691" s="2" t="s">
        <v>86</v>
      </c>
      <c r="V691" s="2">
        <v>0</v>
      </c>
      <c r="W691" s="2" t="s">
        <v>231</v>
      </c>
      <c r="Z691" s="2">
        <v>2</v>
      </c>
      <c r="AA691" s="2">
        <v>2</v>
      </c>
      <c r="AB691" s="2">
        <f t="shared" ref="AB691:AB695" si="345">Z691/AA691</f>
        <v>1</v>
      </c>
      <c r="AC691" s="2" t="s">
        <v>128</v>
      </c>
      <c r="AD691" s="2">
        <v>1</v>
      </c>
      <c r="AE691" s="2">
        <v>105</v>
      </c>
      <c r="AF691" s="2">
        <v>0.25</v>
      </c>
      <c r="AG691" s="2">
        <f t="shared" ref="AG691:AG695" si="346">AF691-$AF$690</f>
        <v>0.2</v>
      </c>
      <c r="AH691" s="2">
        <v>49.4915273962811</v>
      </c>
      <c r="AI691" s="2">
        <v>49.4915273962811</v>
      </c>
      <c r="AJ691" s="2">
        <f t="shared" ref="AJ691:AJ695" si="347">AI691/$AI$690</f>
        <v>0.69194310020076555</v>
      </c>
      <c r="AK691" s="2">
        <f t="shared" ref="AK691:AK695" si="348">AI691-$AI$695</f>
        <v>46.77965799236889</v>
      </c>
      <c r="AL691" s="2">
        <f t="shared" ref="AL691:AL695" si="349">AK691/$AK$690</f>
        <v>0.67980290456665493</v>
      </c>
    </row>
    <row r="692" spans="1:38" x14ac:dyDescent="0.25">
      <c r="A692" s="2" t="s">
        <v>129</v>
      </c>
      <c r="B692" s="2">
        <v>2004</v>
      </c>
      <c r="C692" s="2" t="s">
        <v>58</v>
      </c>
      <c r="D692" s="2" t="s">
        <v>282</v>
      </c>
      <c r="E692" s="2" t="s">
        <v>9</v>
      </c>
      <c r="F692" s="2" t="s">
        <v>10</v>
      </c>
      <c r="G692" s="2" t="s">
        <v>206</v>
      </c>
      <c r="H692" s="2" t="s">
        <v>11</v>
      </c>
      <c r="I692" s="2" t="s">
        <v>40</v>
      </c>
      <c r="J692" s="2" t="s">
        <v>12</v>
      </c>
      <c r="L692" s="2" t="s">
        <v>13</v>
      </c>
      <c r="M692" s="2" t="s">
        <v>287</v>
      </c>
      <c r="N692" s="2">
        <v>10</v>
      </c>
      <c r="O692" s="2" t="s">
        <v>83</v>
      </c>
      <c r="Q692" s="2" t="s">
        <v>50</v>
      </c>
      <c r="R692" s="2" t="s">
        <v>82</v>
      </c>
      <c r="S692" s="2" t="s">
        <v>21</v>
      </c>
      <c r="T692" s="2">
        <v>37</v>
      </c>
      <c r="U692" s="2" t="s">
        <v>86</v>
      </c>
      <c r="V692" s="2">
        <v>0</v>
      </c>
      <c r="W692" s="2" t="s">
        <v>231</v>
      </c>
      <c r="Z692" s="2">
        <v>2</v>
      </c>
      <c r="AA692" s="2">
        <v>2</v>
      </c>
      <c r="AB692" s="2">
        <f t="shared" si="345"/>
        <v>1</v>
      </c>
      <c r="AC692" s="2" t="s">
        <v>128</v>
      </c>
      <c r="AD692" s="2">
        <v>1</v>
      </c>
      <c r="AE692" s="2">
        <v>105</v>
      </c>
      <c r="AF692" s="2">
        <v>2</v>
      </c>
      <c r="AG692" s="2">
        <f t="shared" si="346"/>
        <v>1.95</v>
      </c>
      <c r="AH692" s="2">
        <v>24.745771456846299</v>
      </c>
      <c r="AI692" s="2">
        <v>24.745771456846299</v>
      </c>
      <c r="AJ692" s="2">
        <f t="shared" si="347"/>
        <v>0.34597165857517015</v>
      </c>
      <c r="AK692" s="2">
        <f t="shared" si="348"/>
        <v>22.033902052934089</v>
      </c>
      <c r="AL692" s="2">
        <f t="shared" si="349"/>
        <v>0.32019709543334485</v>
      </c>
    </row>
    <row r="693" spans="1:38" x14ac:dyDescent="0.25">
      <c r="A693" s="2" t="s">
        <v>129</v>
      </c>
      <c r="B693" s="2">
        <v>2004</v>
      </c>
      <c r="C693" s="2" t="s">
        <v>58</v>
      </c>
      <c r="D693" s="2" t="s">
        <v>282</v>
      </c>
      <c r="E693" s="2" t="s">
        <v>9</v>
      </c>
      <c r="F693" s="2" t="s">
        <v>10</v>
      </c>
      <c r="G693" s="2" t="s">
        <v>206</v>
      </c>
      <c r="H693" s="2" t="s">
        <v>11</v>
      </c>
      <c r="I693" s="2" t="s">
        <v>40</v>
      </c>
      <c r="J693" s="2" t="s">
        <v>12</v>
      </c>
      <c r="L693" s="2" t="s">
        <v>13</v>
      </c>
      <c r="M693" s="2" t="s">
        <v>287</v>
      </c>
      <c r="N693" s="2">
        <v>10</v>
      </c>
      <c r="O693" s="2" t="s">
        <v>83</v>
      </c>
      <c r="Q693" s="2" t="s">
        <v>50</v>
      </c>
      <c r="R693" s="2" t="s">
        <v>82</v>
      </c>
      <c r="S693" s="2" t="s">
        <v>21</v>
      </c>
      <c r="T693" s="2">
        <v>37</v>
      </c>
      <c r="U693" s="2" t="s">
        <v>86</v>
      </c>
      <c r="V693" s="2">
        <v>0</v>
      </c>
      <c r="W693" s="2" t="s">
        <v>231</v>
      </c>
      <c r="Z693" s="2">
        <v>2</v>
      </c>
      <c r="AA693" s="2">
        <v>2</v>
      </c>
      <c r="AB693" s="2">
        <f t="shared" si="345"/>
        <v>1</v>
      </c>
      <c r="AC693" s="2" t="s">
        <v>128</v>
      </c>
      <c r="AD693" s="2">
        <v>1</v>
      </c>
      <c r="AE693" s="2">
        <v>105</v>
      </c>
      <c r="AF693" s="2">
        <v>4</v>
      </c>
      <c r="AG693" s="2">
        <f t="shared" si="346"/>
        <v>3.95</v>
      </c>
      <c r="AH693" s="2">
        <v>11.8644111850278</v>
      </c>
      <c r="AI693" s="2">
        <v>11.8644111850278</v>
      </c>
      <c r="AJ693" s="2">
        <f t="shared" si="347"/>
        <v>0.16587682557644512</v>
      </c>
      <c r="AK693" s="2">
        <f t="shared" si="348"/>
        <v>9.1525417811155894</v>
      </c>
      <c r="AL693" s="2">
        <f t="shared" si="349"/>
        <v>0.13300491611086634</v>
      </c>
    </row>
    <row r="694" spans="1:38" x14ac:dyDescent="0.25">
      <c r="A694" s="2" t="s">
        <v>129</v>
      </c>
      <c r="B694" s="2">
        <v>2004</v>
      </c>
      <c r="C694" s="2" t="s">
        <v>58</v>
      </c>
      <c r="D694" s="2" t="s">
        <v>282</v>
      </c>
      <c r="E694" s="2" t="s">
        <v>9</v>
      </c>
      <c r="F694" s="2" t="s">
        <v>10</v>
      </c>
      <c r="G694" s="2" t="s">
        <v>206</v>
      </c>
      <c r="H694" s="2" t="s">
        <v>11</v>
      </c>
      <c r="I694" s="2" t="s">
        <v>40</v>
      </c>
      <c r="J694" s="2" t="s">
        <v>12</v>
      </c>
      <c r="L694" s="2" t="s">
        <v>13</v>
      </c>
      <c r="M694" s="2" t="s">
        <v>287</v>
      </c>
      <c r="N694" s="2">
        <v>10</v>
      </c>
      <c r="O694" s="2" t="s">
        <v>83</v>
      </c>
      <c r="Q694" s="2" t="s">
        <v>50</v>
      </c>
      <c r="R694" s="2" t="s">
        <v>82</v>
      </c>
      <c r="S694" s="2" t="s">
        <v>21</v>
      </c>
      <c r="T694" s="2">
        <v>37</v>
      </c>
      <c r="U694" s="2" t="s">
        <v>86</v>
      </c>
      <c r="V694" s="2">
        <v>0</v>
      </c>
      <c r="W694" s="2" t="s">
        <v>231</v>
      </c>
      <c r="Z694" s="2">
        <v>2</v>
      </c>
      <c r="AA694" s="2">
        <v>2</v>
      </c>
      <c r="AB694" s="2">
        <f t="shared" si="345"/>
        <v>1</v>
      </c>
      <c r="AC694" s="2" t="s">
        <v>128</v>
      </c>
      <c r="AD694" s="2">
        <v>1</v>
      </c>
      <c r="AE694" s="2">
        <v>105</v>
      </c>
      <c r="AF694" s="2">
        <v>8</v>
      </c>
      <c r="AG694" s="2">
        <f t="shared" si="346"/>
        <v>7.95</v>
      </c>
      <c r="AH694" s="2">
        <v>5.0847454339531204</v>
      </c>
      <c r="AI694" s="2">
        <v>5.0847454339531204</v>
      </c>
      <c r="AJ694" s="2">
        <f t="shared" si="347"/>
        <v>7.1090037111394264E-2</v>
      </c>
      <c r="AK694" s="2">
        <f t="shared" si="348"/>
        <v>2.3728760300409104</v>
      </c>
      <c r="AL694" s="2">
        <f t="shared" si="349"/>
        <v>3.4482680862300129E-2</v>
      </c>
    </row>
    <row r="695" spans="1:38" x14ac:dyDescent="0.25">
      <c r="A695" s="2" t="s">
        <v>129</v>
      </c>
      <c r="B695" s="2">
        <v>2004</v>
      </c>
      <c r="C695" s="2" t="s">
        <v>58</v>
      </c>
      <c r="D695" s="2" t="s">
        <v>282</v>
      </c>
      <c r="E695" s="2" t="s">
        <v>9</v>
      </c>
      <c r="F695" s="2" t="s">
        <v>10</v>
      </c>
      <c r="G695" s="2" t="s">
        <v>206</v>
      </c>
      <c r="H695" s="2" t="s">
        <v>11</v>
      </c>
      <c r="I695" s="2" t="s">
        <v>40</v>
      </c>
      <c r="J695" s="2" t="s">
        <v>12</v>
      </c>
      <c r="L695" s="2" t="s">
        <v>13</v>
      </c>
      <c r="M695" s="2" t="s">
        <v>287</v>
      </c>
      <c r="N695" s="2">
        <v>10</v>
      </c>
      <c r="O695" s="2" t="s">
        <v>83</v>
      </c>
      <c r="Q695" s="2" t="s">
        <v>50</v>
      </c>
      <c r="R695" s="2" t="s">
        <v>82</v>
      </c>
      <c r="S695" s="2" t="s">
        <v>21</v>
      </c>
      <c r="T695" s="2">
        <v>37</v>
      </c>
      <c r="U695" s="2" t="s">
        <v>86</v>
      </c>
      <c r="V695" s="2">
        <v>0</v>
      </c>
      <c r="W695" s="2" t="s">
        <v>231</v>
      </c>
      <c r="Z695" s="2">
        <v>2</v>
      </c>
      <c r="AA695" s="2">
        <v>2</v>
      </c>
      <c r="AB695" s="2">
        <f t="shared" si="345"/>
        <v>1</v>
      </c>
      <c r="AC695" s="2" t="s">
        <v>128</v>
      </c>
      <c r="AD695" s="2">
        <v>1</v>
      </c>
      <c r="AE695" s="2">
        <v>105</v>
      </c>
      <c r="AF695" s="2">
        <v>24</v>
      </c>
      <c r="AG695" s="2">
        <f t="shared" si="346"/>
        <v>23.95</v>
      </c>
      <c r="AH695" s="2">
        <v>2.71186940391221</v>
      </c>
      <c r="AI695" s="2">
        <v>2.71186940391221</v>
      </c>
      <c r="AJ695" s="2">
        <f t="shared" si="347"/>
        <v>3.7914758775935815E-2</v>
      </c>
      <c r="AK695" s="2">
        <f t="shared" si="348"/>
        <v>0</v>
      </c>
      <c r="AL695" s="2">
        <f t="shared" si="349"/>
        <v>0</v>
      </c>
    </row>
    <row r="696" spans="1:38" x14ac:dyDescent="0.25">
      <c r="A696" s="2" t="s">
        <v>129</v>
      </c>
      <c r="B696" s="2">
        <v>2004</v>
      </c>
      <c r="C696" s="2" t="s">
        <v>60</v>
      </c>
      <c r="D696" s="2" t="s">
        <v>282</v>
      </c>
      <c r="E696" s="2" t="s">
        <v>9</v>
      </c>
      <c r="F696" s="2" t="s">
        <v>10</v>
      </c>
      <c r="G696" s="2" t="s">
        <v>201</v>
      </c>
      <c r="H696" s="2" t="s">
        <v>11</v>
      </c>
      <c r="I696" s="2" t="s">
        <v>40</v>
      </c>
      <c r="J696" s="2" t="s">
        <v>316</v>
      </c>
      <c r="K696" s="2" t="s">
        <v>131</v>
      </c>
      <c r="L696" s="2" t="s">
        <v>13</v>
      </c>
      <c r="M696" s="2" t="s">
        <v>287</v>
      </c>
      <c r="N696" s="2">
        <v>20</v>
      </c>
      <c r="O696" s="2" t="s">
        <v>83</v>
      </c>
      <c r="Q696" s="2" t="s">
        <v>50</v>
      </c>
      <c r="R696" s="2" t="s">
        <v>82</v>
      </c>
      <c r="S696" s="2" t="s">
        <v>21</v>
      </c>
      <c r="T696" s="2">
        <v>37</v>
      </c>
      <c r="U696" s="2" t="s">
        <v>86</v>
      </c>
      <c r="V696" s="2">
        <v>0</v>
      </c>
      <c r="W696" s="2" t="s">
        <v>231</v>
      </c>
      <c r="Z696" s="2">
        <v>2</v>
      </c>
      <c r="AA696" s="2">
        <v>2</v>
      </c>
      <c r="AB696" s="2">
        <f t="shared" ref="AB696:AB701" si="350">Z696/AA696</f>
        <v>1</v>
      </c>
      <c r="AC696" s="2" t="s">
        <v>128</v>
      </c>
      <c r="AD696" s="2">
        <v>1</v>
      </c>
      <c r="AE696" s="2">
        <v>106</v>
      </c>
      <c r="AF696" s="2">
        <v>0.05</v>
      </c>
      <c r="AH696" s="2">
        <v>69.830509132093695</v>
      </c>
      <c r="AI696" s="2">
        <v>69.830509132093695</v>
      </c>
    </row>
    <row r="697" spans="1:38" x14ac:dyDescent="0.25">
      <c r="A697" s="2" t="s">
        <v>129</v>
      </c>
      <c r="B697" s="2">
        <v>2004</v>
      </c>
      <c r="C697" s="2" t="s">
        <v>60</v>
      </c>
      <c r="D697" s="2" t="s">
        <v>282</v>
      </c>
      <c r="E697" s="2" t="s">
        <v>9</v>
      </c>
      <c r="F697" s="2" t="s">
        <v>10</v>
      </c>
      <c r="G697" s="2" t="s">
        <v>201</v>
      </c>
      <c r="H697" s="2" t="s">
        <v>11</v>
      </c>
      <c r="I697" s="2" t="s">
        <v>40</v>
      </c>
      <c r="J697" s="2" t="s">
        <v>316</v>
      </c>
      <c r="K697" s="2" t="s">
        <v>131</v>
      </c>
      <c r="L697" s="2" t="s">
        <v>13</v>
      </c>
      <c r="M697" s="2" t="s">
        <v>287</v>
      </c>
      <c r="N697" s="2">
        <v>20</v>
      </c>
      <c r="O697" s="2" t="s">
        <v>83</v>
      </c>
      <c r="Q697" s="2" t="s">
        <v>50</v>
      </c>
      <c r="R697" s="2" t="s">
        <v>82</v>
      </c>
      <c r="S697" s="2" t="s">
        <v>21</v>
      </c>
      <c r="T697" s="2">
        <v>37</v>
      </c>
      <c r="U697" s="2" t="s">
        <v>86</v>
      </c>
      <c r="V697" s="2">
        <v>0</v>
      </c>
      <c r="W697" s="2" t="s">
        <v>231</v>
      </c>
      <c r="Z697" s="2">
        <v>2</v>
      </c>
      <c r="AA697" s="2">
        <v>2</v>
      </c>
      <c r="AB697" s="2">
        <f t="shared" si="350"/>
        <v>1</v>
      </c>
      <c r="AC697" s="2" t="s">
        <v>128</v>
      </c>
      <c r="AD697" s="2">
        <v>1</v>
      </c>
      <c r="AE697" s="2">
        <v>106</v>
      </c>
      <c r="AF697" s="2">
        <v>0.25</v>
      </c>
      <c r="AG697" s="2">
        <f>AF697-$AF$697</f>
        <v>0</v>
      </c>
      <c r="AH697" s="2">
        <v>73.898305479256194</v>
      </c>
      <c r="AI697" s="2">
        <v>73.898305479256194</v>
      </c>
      <c r="AJ697" s="2">
        <f>AI697/$AI$697</f>
        <v>1</v>
      </c>
      <c r="AK697" s="2">
        <f>AI697-$AI$701</f>
        <v>52.542374656653095</v>
      </c>
      <c r="AL697" s="2">
        <f>AK697/$AK$697</f>
        <v>1</v>
      </c>
    </row>
    <row r="698" spans="1:38" x14ac:dyDescent="0.25">
      <c r="A698" s="2" t="s">
        <v>129</v>
      </c>
      <c r="B698" s="2">
        <v>2004</v>
      </c>
      <c r="C698" s="2" t="s">
        <v>60</v>
      </c>
      <c r="D698" s="2" t="s">
        <v>282</v>
      </c>
      <c r="E698" s="2" t="s">
        <v>9</v>
      </c>
      <c r="F698" s="2" t="s">
        <v>10</v>
      </c>
      <c r="G698" s="2" t="s">
        <v>201</v>
      </c>
      <c r="H698" s="2" t="s">
        <v>11</v>
      </c>
      <c r="I698" s="2" t="s">
        <v>40</v>
      </c>
      <c r="J698" s="2" t="s">
        <v>316</v>
      </c>
      <c r="K698" s="2" t="s">
        <v>131</v>
      </c>
      <c r="L698" s="2" t="s">
        <v>13</v>
      </c>
      <c r="M698" s="2" t="s">
        <v>287</v>
      </c>
      <c r="N698" s="2">
        <v>20</v>
      </c>
      <c r="O698" s="2" t="s">
        <v>83</v>
      </c>
      <c r="Q698" s="2" t="s">
        <v>50</v>
      </c>
      <c r="R698" s="2" t="s">
        <v>82</v>
      </c>
      <c r="S698" s="2" t="s">
        <v>21</v>
      </c>
      <c r="T698" s="2">
        <v>37</v>
      </c>
      <c r="U698" s="2" t="s">
        <v>86</v>
      </c>
      <c r="V698" s="2">
        <v>0</v>
      </c>
      <c r="W698" s="2" t="s">
        <v>231</v>
      </c>
      <c r="Z698" s="2">
        <v>2</v>
      </c>
      <c r="AA698" s="2">
        <v>2</v>
      </c>
      <c r="AB698" s="2">
        <f t="shared" si="350"/>
        <v>1</v>
      </c>
      <c r="AC698" s="2" t="s">
        <v>128</v>
      </c>
      <c r="AD698" s="2">
        <v>1</v>
      </c>
      <c r="AE698" s="2">
        <v>106</v>
      </c>
      <c r="AF698" s="2">
        <v>2</v>
      </c>
      <c r="AG698" s="2">
        <f>AF698-$AF$697</f>
        <v>1.75</v>
      </c>
      <c r="AH698" s="2">
        <v>47.118651366240101</v>
      </c>
      <c r="AI698" s="2">
        <v>47.118651366240101</v>
      </c>
      <c r="AJ698" s="2">
        <f t="shared" ref="AJ698:AJ701" si="351">AI698/$AI$697</f>
        <v>0.63761477425847957</v>
      </c>
      <c r="AK698" s="2">
        <f t="shared" ref="AK698:AK701" si="352">AI698-$AI$701</f>
        <v>25.762720543637002</v>
      </c>
      <c r="AL698" s="2">
        <f>AK698/$AK$697</f>
        <v>0.4903227292635286</v>
      </c>
    </row>
    <row r="699" spans="1:38" x14ac:dyDescent="0.25">
      <c r="A699" s="2" t="s">
        <v>129</v>
      </c>
      <c r="B699" s="2">
        <v>2004</v>
      </c>
      <c r="C699" s="2" t="s">
        <v>60</v>
      </c>
      <c r="D699" s="2" t="s">
        <v>282</v>
      </c>
      <c r="E699" s="2" t="s">
        <v>9</v>
      </c>
      <c r="F699" s="2" t="s">
        <v>10</v>
      </c>
      <c r="G699" s="2" t="s">
        <v>201</v>
      </c>
      <c r="H699" s="2" t="s">
        <v>11</v>
      </c>
      <c r="I699" s="2" t="s">
        <v>40</v>
      </c>
      <c r="J699" s="2" t="s">
        <v>316</v>
      </c>
      <c r="K699" s="2" t="s">
        <v>131</v>
      </c>
      <c r="L699" s="2" t="s">
        <v>13</v>
      </c>
      <c r="M699" s="2" t="s">
        <v>287</v>
      </c>
      <c r="N699" s="2">
        <v>20</v>
      </c>
      <c r="O699" s="2" t="s">
        <v>83</v>
      </c>
      <c r="Q699" s="2" t="s">
        <v>50</v>
      </c>
      <c r="R699" s="2" t="s">
        <v>82</v>
      </c>
      <c r="S699" s="2" t="s">
        <v>21</v>
      </c>
      <c r="T699" s="2">
        <v>37</v>
      </c>
      <c r="U699" s="2" t="s">
        <v>86</v>
      </c>
      <c r="V699" s="2">
        <v>0</v>
      </c>
      <c r="W699" s="2" t="s">
        <v>231</v>
      </c>
      <c r="Z699" s="2">
        <v>2</v>
      </c>
      <c r="AA699" s="2">
        <v>2</v>
      </c>
      <c r="AB699" s="2">
        <f t="shared" si="350"/>
        <v>1</v>
      </c>
      <c r="AC699" s="2" t="s">
        <v>128</v>
      </c>
      <c r="AD699" s="2">
        <v>1</v>
      </c>
      <c r="AE699" s="2">
        <v>106</v>
      </c>
      <c r="AF699" s="2">
        <v>4</v>
      </c>
      <c r="AG699" s="2">
        <f>AF699-$AF$697</f>
        <v>3.75</v>
      </c>
      <c r="AH699" s="2">
        <v>46.101702279449498</v>
      </c>
      <c r="AI699" s="2">
        <v>46.101702279449498</v>
      </c>
      <c r="AJ699" s="2">
        <f t="shared" si="351"/>
        <v>0.62385330733179789</v>
      </c>
      <c r="AK699" s="2">
        <f t="shared" si="352"/>
        <v>24.745771456846398</v>
      </c>
      <c r="AL699" s="2">
        <f>AK699/$AK$697</f>
        <v>0.47096789245921539</v>
      </c>
    </row>
    <row r="700" spans="1:38" x14ac:dyDescent="0.25">
      <c r="A700" s="2" t="s">
        <v>129</v>
      </c>
      <c r="B700" s="2">
        <v>2004</v>
      </c>
      <c r="C700" s="2" t="s">
        <v>60</v>
      </c>
      <c r="D700" s="2" t="s">
        <v>282</v>
      </c>
      <c r="E700" s="2" t="s">
        <v>9</v>
      </c>
      <c r="F700" s="2" t="s">
        <v>10</v>
      </c>
      <c r="G700" s="2" t="s">
        <v>201</v>
      </c>
      <c r="H700" s="2" t="s">
        <v>11</v>
      </c>
      <c r="I700" s="2" t="s">
        <v>40</v>
      </c>
      <c r="J700" s="2" t="s">
        <v>316</v>
      </c>
      <c r="K700" s="2" t="s">
        <v>131</v>
      </c>
      <c r="L700" s="2" t="s">
        <v>13</v>
      </c>
      <c r="M700" s="2" t="s">
        <v>287</v>
      </c>
      <c r="N700" s="2">
        <v>20</v>
      </c>
      <c r="O700" s="2" t="s">
        <v>83</v>
      </c>
      <c r="Q700" s="2" t="s">
        <v>50</v>
      </c>
      <c r="R700" s="2" t="s">
        <v>82</v>
      </c>
      <c r="S700" s="2" t="s">
        <v>21</v>
      </c>
      <c r="T700" s="2">
        <v>37</v>
      </c>
      <c r="U700" s="2" t="s">
        <v>86</v>
      </c>
      <c r="V700" s="2">
        <v>0</v>
      </c>
      <c r="W700" s="2" t="s">
        <v>231</v>
      </c>
      <c r="Z700" s="2">
        <v>2</v>
      </c>
      <c r="AA700" s="2">
        <v>2</v>
      </c>
      <c r="AB700" s="2">
        <f t="shared" si="350"/>
        <v>1</v>
      </c>
      <c r="AC700" s="2" t="s">
        <v>128</v>
      </c>
      <c r="AD700" s="2">
        <v>1</v>
      </c>
      <c r="AE700" s="2">
        <v>106</v>
      </c>
      <c r="AF700" s="2">
        <v>8</v>
      </c>
      <c r="AG700" s="2">
        <f>AF700-$AF$697</f>
        <v>7.75</v>
      </c>
      <c r="AH700" s="2">
        <v>31.1864438340498</v>
      </c>
      <c r="AI700" s="2">
        <v>31.1864438340498</v>
      </c>
      <c r="AJ700" s="2">
        <f t="shared" si="351"/>
        <v>0.4220183890793554</v>
      </c>
      <c r="AK700" s="2">
        <f t="shared" si="352"/>
        <v>9.8305130114467012</v>
      </c>
      <c r="AL700" s="2">
        <f>AK700/$AK$697</f>
        <v>0.18709685421882485</v>
      </c>
    </row>
    <row r="701" spans="1:38" x14ac:dyDescent="0.25">
      <c r="A701" s="2" t="s">
        <v>129</v>
      </c>
      <c r="B701" s="2">
        <v>2004</v>
      </c>
      <c r="C701" s="2" t="s">
        <v>60</v>
      </c>
      <c r="D701" s="2" t="s">
        <v>282</v>
      </c>
      <c r="E701" s="2" t="s">
        <v>9</v>
      </c>
      <c r="F701" s="2" t="s">
        <v>10</v>
      </c>
      <c r="G701" s="2" t="s">
        <v>201</v>
      </c>
      <c r="H701" s="2" t="s">
        <v>11</v>
      </c>
      <c r="I701" s="2" t="s">
        <v>40</v>
      </c>
      <c r="J701" s="2" t="s">
        <v>316</v>
      </c>
      <c r="K701" s="2" t="s">
        <v>131</v>
      </c>
      <c r="L701" s="2" t="s">
        <v>13</v>
      </c>
      <c r="M701" s="2" t="s">
        <v>287</v>
      </c>
      <c r="N701" s="2">
        <v>20</v>
      </c>
      <c r="O701" s="2" t="s">
        <v>83</v>
      </c>
      <c r="Q701" s="2" t="s">
        <v>50</v>
      </c>
      <c r="R701" s="2" t="s">
        <v>82</v>
      </c>
      <c r="S701" s="2" t="s">
        <v>21</v>
      </c>
      <c r="T701" s="2">
        <v>37</v>
      </c>
      <c r="U701" s="2" t="s">
        <v>86</v>
      </c>
      <c r="V701" s="2">
        <v>0</v>
      </c>
      <c r="W701" s="2" t="s">
        <v>231</v>
      </c>
      <c r="Z701" s="2">
        <v>2</v>
      </c>
      <c r="AA701" s="2">
        <v>2</v>
      </c>
      <c r="AB701" s="2">
        <f t="shared" si="350"/>
        <v>1</v>
      </c>
      <c r="AC701" s="2" t="s">
        <v>128</v>
      </c>
      <c r="AD701" s="2">
        <v>1</v>
      </c>
      <c r="AE701" s="2">
        <v>106</v>
      </c>
      <c r="AF701" s="2">
        <v>24</v>
      </c>
      <c r="AG701" s="2">
        <f>AF701-$AF$697</f>
        <v>23.75</v>
      </c>
      <c r="AH701" s="2">
        <v>21.355930822603099</v>
      </c>
      <c r="AI701" s="2">
        <v>21.355930822603099</v>
      </c>
      <c r="AJ701" s="2">
        <f t="shared" si="351"/>
        <v>0.28899080546032097</v>
      </c>
      <c r="AK701" s="2">
        <f t="shared" si="352"/>
        <v>0</v>
      </c>
      <c r="AL701" s="2">
        <f>AK701/$AK$697</f>
        <v>0</v>
      </c>
    </row>
    <row r="702" spans="1:38" x14ac:dyDescent="0.25">
      <c r="A702" s="2" t="s">
        <v>129</v>
      </c>
      <c r="B702" s="2">
        <v>2004</v>
      </c>
      <c r="C702" s="2" t="s">
        <v>133</v>
      </c>
      <c r="D702" s="2" t="s">
        <v>282</v>
      </c>
      <c r="E702" s="2" t="s">
        <v>9</v>
      </c>
      <c r="F702" s="2" t="s">
        <v>10</v>
      </c>
      <c r="G702" s="2" t="s">
        <v>201</v>
      </c>
      <c r="H702" s="2" t="s">
        <v>11</v>
      </c>
      <c r="I702" s="2" t="s">
        <v>40</v>
      </c>
      <c r="J702" s="2" t="s">
        <v>12</v>
      </c>
      <c r="L702" s="2" t="s">
        <v>13</v>
      </c>
      <c r="M702" s="2" t="s">
        <v>287</v>
      </c>
      <c r="N702" s="2">
        <v>20</v>
      </c>
      <c r="O702" s="2" t="s">
        <v>83</v>
      </c>
      <c r="Q702" s="2" t="s">
        <v>50</v>
      </c>
      <c r="R702" s="2" t="s">
        <v>82</v>
      </c>
      <c r="S702" s="2" t="s">
        <v>21</v>
      </c>
      <c r="T702" s="2">
        <v>37</v>
      </c>
      <c r="U702" s="2" t="s">
        <v>86</v>
      </c>
      <c r="V702" s="2">
        <v>0</v>
      </c>
      <c r="W702" s="2" t="s">
        <v>231</v>
      </c>
      <c r="Z702" s="2">
        <v>2</v>
      </c>
      <c r="AA702" s="2">
        <v>2</v>
      </c>
      <c r="AB702" s="2">
        <f t="shared" ref="AB702:AB706" si="353">Z702/AA702</f>
        <v>1</v>
      </c>
      <c r="AC702" s="2">
        <v>100</v>
      </c>
      <c r="AD702" s="2">
        <v>1</v>
      </c>
      <c r="AE702" s="2">
        <v>107</v>
      </c>
      <c r="AF702" s="2">
        <v>0.25</v>
      </c>
      <c r="AG702" s="2">
        <f>AF702-$AF$702</f>
        <v>0</v>
      </c>
      <c r="AH702" s="2">
        <v>48.398578228467699</v>
      </c>
      <c r="AI702" s="2">
        <v>48.398578228467699</v>
      </c>
      <c r="AJ702" s="2">
        <f>AI702/$AI$702</f>
        <v>1</v>
      </c>
      <c r="AK702" s="2">
        <f>AI702-$AI$706</f>
        <v>47.544485748156042</v>
      </c>
      <c r="AL702" s="2">
        <f>AK702/$AK$702</f>
        <v>1</v>
      </c>
    </row>
    <row r="703" spans="1:38" x14ac:dyDescent="0.25">
      <c r="A703" s="2" t="s">
        <v>129</v>
      </c>
      <c r="B703" s="2">
        <v>2004</v>
      </c>
      <c r="C703" s="2" t="s">
        <v>133</v>
      </c>
      <c r="D703" s="2" t="s">
        <v>282</v>
      </c>
      <c r="E703" s="2" t="s">
        <v>9</v>
      </c>
      <c r="F703" s="2" t="s">
        <v>10</v>
      </c>
      <c r="G703" s="2" t="s">
        <v>201</v>
      </c>
      <c r="H703" s="2" t="s">
        <v>11</v>
      </c>
      <c r="I703" s="2" t="s">
        <v>40</v>
      </c>
      <c r="J703" s="2" t="s">
        <v>12</v>
      </c>
      <c r="L703" s="2" t="s">
        <v>13</v>
      </c>
      <c r="M703" s="2" t="s">
        <v>287</v>
      </c>
      <c r="N703" s="2">
        <v>20</v>
      </c>
      <c r="O703" s="2" t="s">
        <v>83</v>
      </c>
      <c r="Q703" s="2" t="s">
        <v>50</v>
      </c>
      <c r="R703" s="2" t="s">
        <v>82</v>
      </c>
      <c r="S703" s="2" t="s">
        <v>21</v>
      </c>
      <c r="T703" s="2">
        <v>37</v>
      </c>
      <c r="U703" s="2" t="s">
        <v>86</v>
      </c>
      <c r="V703" s="2">
        <v>0</v>
      </c>
      <c r="W703" s="2" t="s">
        <v>231</v>
      </c>
      <c r="Z703" s="2">
        <v>2</v>
      </c>
      <c r="AA703" s="2">
        <v>2</v>
      </c>
      <c r="AB703" s="2">
        <f t="shared" si="353"/>
        <v>1</v>
      </c>
      <c r="AC703" s="2">
        <v>100</v>
      </c>
      <c r="AD703" s="2">
        <v>1</v>
      </c>
      <c r="AE703" s="2">
        <v>107</v>
      </c>
      <c r="AF703" s="2">
        <v>6</v>
      </c>
      <c r="AG703" s="2">
        <f t="shared" ref="AG703:AG711" si="354">AF703-$AF$702</f>
        <v>5.75</v>
      </c>
      <c r="AH703" s="2">
        <v>14.804265314596799</v>
      </c>
      <c r="AI703" s="2">
        <v>14.804265314596799</v>
      </c>
      <c r="AJ703" s="2">
        <f t="shared" ref="AJ703:AJ706" si="355">AI703/$AI$702</f>
        <v>0.30588223572834289</v>
      </c>
      <c r="AK703" s="2">
        <f t="shared" ref="AK703:AK706" si="356">AI703-$AI$706</f>
        <v>13.950172834285139</v>
      </c>
      <c r="AL703" s="2">
        <f t="shared" ref="AL703:AL706" si="357">AK703/$AK$702</f>
        <v>0.29341305547355045</v>
      </c>
    </row>
    <row r="704" spans="1:38" x14ac:dyDescent="0.25">
      <c r="A704" s="2" t="s">
        <v>129</v>
      </c>
      <c r="B704" s="2">
        <v>2004</v>
      </c>
      <c r="C704" s="2" t="s">
        <v>133</v>
      </c>
      <c r="D704" s="2" t="s">
        <v>282</v>
      </c>
      <c r="E704" s="2" t="s">
        <v>9</v>
      </c>
      <c r="F704" s="2" t="s">
        <v>10</v>
      </c>
      <c r="G704" s="2" t="s">
        <v>201</v>
      </c>
      <c r="H704" s="2" t="s">
        <v>11</v>
      </c>
      <c r="I704" s="2" t="s">
        <v>40</v>
      </c>
      <c r="J704" s="2" t="s">
        <v>12</v>
      </c>
      <c r="L704" s="2" t="s">
        <v>13</v>
      </c>
      <c r="M704" s="2" t="s">
        <v>287</v>
      </c>
      <c r="N704" s="2">
        <v>20</v>
      </c>
      <c r="O704" s="2" t="s">
        <v>83</v>
      </c>
      <c r="Q704" s="2" t="s">
        <v>50</v>
      </c>
      <c r="R704" s="2" t="s">
        <v>82</v>
      </c>
      <c r="S704" s="2" t="s">
        <v>21</v>
      </c>
      <c r="T704" s="2">
        <v>37</v>
      </c>
      <c r="U704" s="2" t="s">
        <v>86</v>
      </c>
      <c r="V704" s="2">
        <v>0</v>
      </c>
      <c r="W704" s="2" t="s">
        <v>231</v>
      </c>
      <c r="Z704" s="2">
        <v>2</v>
      </c>
      <c r="AA704" s="2">
        <v>2</v>
      </c>
      <c r="AB704" s="2">
        <f t="shared" si="353"/>
        <v>1</v>
      </c>
      <c r="AC704" s="2">
        <v>100</v>
      </c>
      <c r="AD704" s="2">
        <v>1</v>
      </c>
      <c r="AE704" s="2">
        <v>107</v>
      </c>
      <c r="AF704" s="2">
        <v>24</v>
      </c>
      <c r="AG704" s="2">
        <f t="shared" si="354"/>
        <v>23.75</v>
      </c>
      <c r="AH704" s="2">
        <v>3.41636992124671</v>
      </c>
      <c r="AI704" s="2">
        <v>3.41636992124671</v>
      </c>
      <c r="AJ704" s="2">
        <f t="shared" si="355"/>
        <v>7.0588228958288396E-2</v>
      </c>
      <c r="AK704" s="2">
        <f t="shared" si="356"/>
        <v>2.5622774409350502</v>
      </c>
      <c r="AL704" s="2">
        <f t="shared" si="357"/>
        <v>5.3892210644731292E-2</v>
      </c>
    </row>
    <row r="705" spans="1:38" x14ac:dyDescent="0.25">
      <c r="A705" s="2" t="s">
        <v>129</v>
      </c>
      <c r="B705" s="2">
        <v>2004</v>
      </c>
      <c r="C705" s="2" t="s">
        <v>133</v>
      </c>
      <c r="D705" s="2" t="s">
        <v>282</v>
      </c>
      <c r="E705" s="2" t="s">
        <v>9</v>
      </c>
      <c r="F705" s="2" t="s">
        <v>10</v>
      </c>
      <c r="G705" s="2" t="s">
        <v>201</v>
      </c>
      <c r="H705" s="2" t="s">
        <v>11</v>
      </c>
      <c r="I705" s="2" t="s">
        <v>40</v>
      </c>
      <c r="J705" s="2" t="s">
        <v>12</v>
      </c>
      <c r="L705" s="2" t="s">
        <v>13</v>
      </c>
      <c r="M705" s="2" t="s">
        <v>287</v>
      </c>
      <c r="N705" s="2">
        <v>20</v>
      </c>
      <c r="O705" s="2" t="s">
        <v>83</v>
      </c>
      <c r="Q705" s="2" t="s">
        <v>50</v>
      </c>
      <c r="R705" s="2" t="s">
        <v>82</v>
      </c>
      <c r="S705" s="2" t="s">
        <v>21</v>
      </c>
      <c r="T705" s="2">
        <v>37</v>
      </c>
      <c r="U705" s="2" t="s">
        <v>86</v>
      </c>
      <c r="V705" s="2">
        <v>0</v>
      </c>
      <c r="W705" s="2" t="s">
        <v>231</v>
      </c>
      <c r="Z705" s="2">
        <v>2</v>
      </c>
      <c r="AA705" s="2">
        <v>2</v>
      </c>
      <c r="AB705" s="2">
        <f t="shared" si="353"/>
        <v>1</v>
      </c>
      <c r="AC705" s="2">
        <v>100</v>
      </c>
      <c r="AD705" s="2">
        <v>1</v>
      </c>
      <c r="AE705" s="2">
        <v>107</v>
      </c>
      <c r="AF705" s="2">
        <v>48</v>
      </c>
      <c r="AG705" s="2">
        <f t="shared" si="354"/>
        <v>47.75</v>
      </c>
      <c r="AH705" s="2">
        <v>0.56939933101345097</v>
      </c>
      <c r="AI705" s="2">
        <v>0.56939933101345097</v>
      </c>
      <c r="AJ705" s="2">
        <f t="shared" si="355"/>
        <v>1.1764794583956071E-2</v>
      </c>
      <c r="AK705" s="2">
        <f t="shared" si="356"/>
        <v>-0.28469314929820899</v>
      </c>
      <c r="AL705" s="2">
        <f t="shared" si="357"/>
        <v>-5.9879320349836883E-3</v>
      </c>
    </row>
    <row r="706" spans="1:38" x14ac:dyDescent="0.25">
      <c r="A706" s="2" t="s">
        <v>129</v>
      </c>
      <c r="B706" s="2">
        <v>2004</v>
      </c>
      <c r="C706" s="2" t="s">
        <v>133</v>
      </c>
      <c r="D706" s="2" t="s">
        <v>282</v>
      </c>
      <c r="E706" s="2" t="s">
        <v>9</v>
      </c>
      <c r="F706" s="2" t="s">
        <v>10</v>
      </c>
      <c r="G706" s="2" t="s">
        <v>201</v>
      </c>
      <c r="H706" s="2" t="s">
        <v>11</v>
      </c>
      <c r="I706" s="2" t="s">
        <v>40</v>
      </c>
      <c r="J706" s="2" t="s">
        <v>12</v>
      </c>
      <c r="L706" s="2" t="s">
        <v>13</v>
      </c>
      <c r="M706" s="2" t="s">
        <v>287</v>
      </c>
      <c r="N706" s="2">
        <v>20</v>
      </c>
      <c r="O706" s="2" t="s">
        <v>83</v>
      </c>
      <c r="Q706" s="2" t="s">
        <v>50</v>
      </c>
      <c r="R706" s="2" t="s">
        <v>82</v>
      </c>
      <c r="S706" s="2" t="s">
        <v>21</v>
      </c>
      <c r="T706" s="2">
        <v>37</v>
      </c>
      <c r="U706" s="2" t="s">
        <v>86</v>
      </c>
      <c r="V706" s="2">
        <v>0</v>
      </c>
      <c r="W706" s="2" t="s">
        <v>231</v>
      </c>
      <c r="Z706" s="2">
        <v>2</v>
      </c>
      <c r="AA706" s="2">
        <v>2</v>
      </c>
      <c r="AB706" s="2">
        <f t="shared" si="353"/>
        <v>1</v>
      </c>
      <c r="AC706" s="2">
        <v>100</v>
      </c>
      <c r="AD706" s="2">
        <v>1</v>
      </c>
      <c r="AE706" s="2">
        <v>107</v>
      </c>
      <c r="AF706" s="2">
        <v>72</v>
      </c>
      <c r="AG706" s="2">
        <f t="shared" si="354"/>
        <v>71.75</v>
      </c>
      <c r="AH706" s="2">
        <v>0.85409248031165996</v>
      </c>
      <c r="AI706" s="2">
        <v>0.85409248031165996</v>
      </c>
      <c r="AJ706" s="2">
        <f t="shared" si="355"/>
        <v>1.7647057239571738E-2</v>
      </c>
      <c r="AK706" s="2">
        <f t="shared" si="356"/>
        <v>0</v>
      </c>
      <c r="AL706" s="2">
        <f t="shared" si="357"/>
        <v>0</v>
      </c>
    </row>
    <row r="707" spans="1:38" x14ac:dyDescent="0.25">
      <c r="A707" s="2" t="s">
        <v>129</v>
      </c>
      <c r="B707" s="2">
        <v>2004</v>
      </c>
      <c r="C707" s="2" t="s">
        <v>132</v>
      </c>
      <c r="D707" s="2" t="s">
        <v>282</v>
      </c>
      <c r="E707" s="2" t="s">
        <v>9</v>
      </c>
      <c r="F707" s="2" t="s">
        <v>10</v>
      </c>
      <c r="G707" s="2" t="s">
        <v>201</v>
      </c>
      <c r="H707" s="2" t="s">
        <v>11</v>
      </c>
      <c r="I707" s="2" t="s">
        <v>40</v>
      </c>
      <c r="J707" s="2" t="s">
        <v>316</v>
      </c>
      <c r="K707" s="2" t="s">
        <v>131</v>
      </c>
      <c r="L707" s="2" t="s">
        <v>13</v>
      </c>
      <c r="M707" s="2" t="s">
        <v>287</v>
      </c>
      <c r="N707" s="2">
        <v>20</v>
      </c>
      <c r="O707" s="2" t="s">
        <v>83</v>
      </c>
      <c r="Q707" s="2" t="s">
        <v>50</v>
      </c>
      <c r="R707" s="2" t="s">
        <v>82</v>
      </c>
      <c r="S707" s="2" t="s">
        <v>21</v>
      </c>
      <c r="T707" s="2">
        <v>37</v>
      </c>
      <c r="U707" s="2" t="s">
        <v>86</v>
      </c>
      <c r="V707" s="2">
        <v>0</v>
      </c>
      <c r="W707" s="2" t="s">
        <v>231</v>
      </c>
      <c r="Z707" s="2">
        <v>2</v>
      </c>
      <c r="AA707" s="2">
        <v>2</v>
      </c>
      <c r="AB707" s="2">
        <f t="shared" ref="AB707:AB711" si="358">Z707/AA707</f>
        <v>1</v>
      </c>
      <c r="AC707" s="2">
        <v>100</v>
      </c>
      <c r="AD707" s="2">
        <v>1</v>
      </c>
      <c r="AE707" s="2">
        <v>108</v>
      </c>
      <c r="AF707" s="2">
        <v>0.25</v>
      </c>
      <c r="AG707" s="2">
        <f>AF707-$AF$702</f>
        <v>0</v>
      </c>
      <c r="AH707" s="2">
        <v>60.925265767636198</v>
      </c>
      <c r="AI707" s="2">
        <v>60.925265767636198</v>
      </c>
      <c r="AJ707" s="2">
        <f>AI707/$AI$707</f>
        <v>1</v>
      </c>
      <c r="AK707" s="2">
        <f>AI707-$AI$711</f>
        <v>58.362988326701171</v>
      </c>
      <c r="AL707" s="2">
        <f>AK707/$AK$707</f>
        <v>1</v>
      </c>
    </row>
    <row r="708" spans="1:38" x14ac:dyDescent="0.25">
      <c r="A708" s="2" t="s">
        <v>129</v>
      </c>
      <c r="B708" s="2">
        <v>2004</v>
      </c>
      <c r="C708" s="2" t="s">
        <v>132</v>
      </c>
      <c r="D708" s="2" t="s">
        <v>282</v>
      </c>
      <c r="E708" s="2" t="s">
        <v>9</v>
      </c>
      <c r="F708" s="2" t="s">
        <v>10</v>
      </c>
      <c r="G708" s="2" t="s">
        <v>201</v>
      </c>
      <c r="H708" s="2" t="s">
        <v>11</v>
      </c>
      <c r="I708" s="2" t="s">
        <v>40</v>
      </c>
      <c r="J708" s="2" t="s">
        <v>316</v>
      </c>
      <c r="K708" s="2" t="s">
        <v>131</v>
      </c>
      <c r="L708" s="2" t="s">
        <v>13</v>
      </c>
      <c r="M708" s="2" t="s">
        <v>287</v>
      </c>
      <c r="N708" s="2">
        <v>20</v>
      </c>
      <c r="O708" s="2" t="s">
        <v>83</v>
      </c>
      <c r="Q708" s="2" t="s">
        <v>50</v>
      </c>
      <c r="R708" s="2" t="s">
        <v>82</v>
      </c>
      <c r="S708" s="2" t="s">
        <v>21</v>
      </c>
      <c r="T708" s="2">
        <v>37</v>
      </c>
      <c r="U708" s="2" t="s">
        <v>86</v>
      </c>
      <c r="V708" s="2">
        <v>0</v>
      </c>
      <c r="W708" s="2" t="s">
        <v>231</v>
      </c>
      <c r="Z708" s="2">
        <v>2</v>
      </c>
      <c r="AA708" s="2">
        <v>2</v>
      </c>
      <c r="AB708" s="2">
        <f t="shared" si="358"/>
        <v>1</v>
      </c>
      <c r="AC708" s="2">
        <v>100</v>
      </c>
      <c r="AD708" s="2">
        <v>1</v>
      </c>
      <c r="AE708" s="2">
        <v>108</v>
      </c>
      <c r="AF708" s="2">
        <v>6</v>
      </c>
      <c r="AG708" s="2">
        <f t="shared" si="354"/>
        <v>5.75</v>
      </c>
      <c r="AH708" s="2">
        <v>38.149468464727498</v>
      </c>
      <c r="AI708" s="2">
        <v>38.149468464727498</v>
      </c>
      <c r="AJ708" s="2">
        <f t="shared" ref="AJ708:AJ711" si="359">AI708/$AI$707</f>
        <v>0.62616827327805735</v>
      </c>
      <c r="AK708" s="2">
        <f t="shared" ref="AK708:AK711" si="360">AI708-$AI$711</f>
        <v>35.587191023792471</v>
      </c>
      <c r="AL708" s="2">
        <f t="shared" ref="AL708:AL711" si="361">AK708/$AK$707</f>
        <v>0.6097561493010677</v>
      </c>
    </row>
    <row r="709" spans="1:38" x14ac:dyDescent="0.25">
      <c r="A709" s="2" t="s">
        <v>129</v>
      </c>
      <c r="B709" s="2">
        <v>2004</v>
      </c>
      <c r="C709" s="2" t="s">
        <v>132</v>
      </c>
      <c r="D709" s="2" t="s">
        <v>282</v>
      </c>
      <c r="E709" s="2" t="s">
        <v>9</v>
      </c>
      <c r="F709" s="2" t="s">
        <v>10</v>
      </c>
      <c r="G709" s="2" t="s">
        <v>201</v>
      </c>
      <c r="H709" s="2" t="s">
        <v>11</v>
      </c>
      <c r="I709" s="2" t="s">
        <v>40</v>
      </c>
      <c r="J709" s="2" t="s">
        <v>316</v>
      </c>
      <c r="K709" s="2" t="s">
        <v>131</v>
      </c>
      <c r="L709" s="2" t="s">
        <v>13</v>
      </c>
      <c r="M709" s="2" t="s">
        <v>287</v>
      </c>
      <c r="N709" s="2">
        <v>20</v>
      </c>
      <c r="O709" s="2" t="s">
        <v>83</v>
      </c>
      <c r="Q709" s="2" t="s">
        <v>50</v>
      </c>
      <c r="R709" s="2" t="s">
        <v>82</v>
      </c>
      <c r="S709" s="2" t="s">
        <v>21</v>
      </c>
      <c r="T709" s="2">
        <v>37</v>
      </c>
      <c r="U709" s="2" t="s">
        <v>86</v>
      </c>
      <c r="V709" s="2">
        <v>0</v>
      </c>
      <c r="W709" s="2" t="s">
        <v>231</v>
      </c>
      <c r="Z709" s="2">
        <v>2</v>
      </c>
      <c r="AA709" s="2">
        <v>2</v>
      </c>
      <c r="AB709" s="2">
        <f t="shared" si="358"/>
        <v>1</v>
      </c>
      <c r="AC709" s="2">
        <v>100</v>
      </c>
      <c r="AD709" s="2">
        <v>1</v>
      </c>
      <c r="AE709" s="2">
        <v>108</v>
      </c>
      <c r="AF709" s="2">
        <v>24</v>
      </c>
      <c r="AG709" s="2">
        <f t="shared" si="354"/>
        <v>23.75</v>
      </c>
      <c r="AH709" s="2">
        <v>14.804265314596799</v>
      </c>
      <c r="AI709" s="2">
        <v>14.804265314596799</v>
      </c>
      <c r="AJ709" s="2">
        <f t="shared" si="359"/>
        <v>0.24299057423990586</v>
      </c>
      <c r="AK709" s="2">
        <f t="shared" si="360"/>
        <v>12.241987873661769</v>
      </c>
      <c r="AL709" s="2">
        <f t="shared" si="361"/>
        <v>0.20975601532146079</v>
      </c>
    </row>
    <row r="710" spans="1:38" x14ac:dyDescent="0.25">
      <c r="A710" s="2" t="s">
        <v>129</v>
      </c>
      <c r="B710" s="2">
        <v>2004</v>
      </c>
      <c r="C710" s="2" t="s">
        <v>132</v>
      </c>
      <c r="D710" s="2" t="s">
        <v>282</v>
      </c>
      <c r="E710" s="2" t="s">
        <v>9</v>
      </c>
      <c r="F710" s="2" t="s">
        <v>10</v>
      </c>
      <c r="G710" s="2" t="s">
        <v>201</v>
      </c>
      <c r="H710" s="2" t="s">
        <v>11</v>
      </c>
      <c r="I710" s="2" t="s">
        <v>40</v>
      </c>
      <c r="J710" s="2" t="s">
        <v>316</v>
      </c>
      <c r="K710" s="2" t="s">
        <v>131</v>
      </c>
      <c r="L710" s="2" t="s">
        <v>13</v>
      </c>
      <c r="M710" s="2" t="s">
        <v>287</v>
      </c>
      <c r="N710" s="2">
        <v>20</v>
      </c>
      <c r="O710" s="2" t="s">
        <v>83</v>
      </c>
      <c r="Q710" s="2" t="s">
        <v>50</v>
      </c>
      <c r="R710" s="2" t="s">
        <v>82</v>
      </c>
      <c r="S710" s="2" t="s">
        <v>21</v>
      </c>
      <c r="T710" s="2">
        <v>37</v>
      </c>
      <c r="U710" s="2" t="s">
        <v>86</v>
      </c>
      <c r="V710" s="2">
        <v>0</v>
      </c>
      <c r="W710" s="2" t="s">
        <v>231</v>
      </c>
      <c r="Z710" s="2">
        <v>2</v>
      </c>
      <c r="AA710" s="2">
        <v>2</v>
      </c>
      <c r="AB710" s="2">
        <f t="shared" si="358"/>
        <v>1</v>
      </c>
      <c r="AC710" s="2">
        <v>100</v>
      </c>
      <c r="AD710" s="2">
        <v>1</v>
      </c>
      <c r="AE710" s="2">
        <v>108</v>
      </c>
      <c r="AF710" s="2">
        <v>48</v>
      </c>
      <c r="AG710" s="2">
        <f t="shared" si="354"/>
        <v>47.75</v>
      </c>
      <c r="AH710" s="2">
        <v>3.9857692522601602</v>
      </c>
      <c r="AI710" s="2">
        <v>3.9857692522601602</v>
      </c>
      <c r="AJ710" s="2">
        <f t="shared" si="359"/>
        <v>6.5420629718080284E-2</v>
      </c>
      <c r="AK710" s="2">
        <f t="shared" si="360"/>
        <v>1.42349181132513</v>
      </c>
      <c r="AL710" s="2">
        <f t="shared" si="361"/>
        <v>2.4390317427832597E-2</v>
      </c>
    </row>
    <row r="711" spans="1:38" x14ac:dyDescent="0.25">
      <c r="A711" s="2" t="s">
        <v>129</v>
      </c>
      <c r="B711" s="2">
        <v>2004</v>
      </c>
      <c r="C711" s="2" t="s">
        <v>132</v>
      </c>
      <c r="D711" s="2" t="s">
        <v>282</v>
      </c>
      <c r="E711" s="2" t="s">
        <v>9</v>
      </c>
      <c r="F711" s="2" t="s">
        <v>10</v>
      </c>
      <c r="G711" s="2" t="s">
        <v>201</v>
      </c>
      <c r="H711" s="2" t="s">
        <v>11</v>
      </c>
      <c r="I711" s="2" t="s">
        <v>40</v>
      </c>
      <c r="J711" s="2" t="s">
        <v>316</v>
      </c>
      <c r="K711" s="2" t="s">
        <v>131</v>
      </c>
      <c r="L711" s="2" t="s">
        <v>13</v>
      </c>
      <c r="M711" s="2" t="s">
        <v>287</v>
      </c>
      <c r="N711" s="2">
        <v>20</v>
      </c>
      <c r="O711" s="2" t="s">
        <v>83</v>
      </c>
      <c r="Q711" s="2" t="s">
        <v>50</v>
      </c>
      <c r="R711" s="2" t="s">
        <v>82</v>
      </c>
      <c r="S711" s="2" t="s">
        <v>21</v>
      </c>
      <c r="T711" s="2">
        <v>37</v>
      </c>
      <c r="U711" s="2" t="s">
        <v>86</v>
      </c>
      <c r="V711" s="2">
        <v>0</v>
      </c>
      <c r="W711" s="2" t="s">
        <v>231</v>
      </c>
      <c r="Z711" s="2">
        <v>2</v>
      </c>
      <c r="AA711" s="2">
        <v>2</v>
      </c>
      <c r="AB711" s="2">
        <f t="shared" si="358"/>
        <v>1</v>
      </c>
      <c r="AC711" s="2">
        <v>100</v>
      </c>
      <c r="AD711" s="2">
        <v>1</v>
      </c>
      <c r="AE711" s="2">
        <v>108</v>
      </c>
      <c r="AF711" s="2">
        <v>72</v>
      </c>
      <c r="AG711" s="2">
        <f t="shared" si="354"/>
        <v>71.75</v>
      </c>
      <c r="AH711" s="2">
        <v>2.5622774409350302</v>
      </c>
      <c r="AI711" s="2">
        <v>2.5622774409350302</v>
      </c>
      <c r="AJ711" s="2">
        <f t="shared" si="359"/>
        <v>4.2056073266997951E-2</v>
      </c>
      <c r="AK711" s="2">
        <f t="shared" si="360"/>
        <v>0</v>
      </c>
      <c r="AL711" s="2">
        <f t="shared" si="361"/>
        <v>0</v>
      </c>
    </row>
    <row r="712" spans="1:38" x14ac:dyDescent="0.25">
      <c r="A712" s="2" t="s">
        <v>142</v>
      </c>
      <c r="B712" s="2">
        <v>2006</v>
      </c>
      <c r="C712" s="2" t="s">
        <v>141</v>
      </c>
      <c r="D712" s="2" t="s">
        <v>294</v>
      </c>
      <c r="E712" s="2" t="s">
        <v>48</v>
      </c>
      <c r="F712" s="2" t="s">
        <v>10</v>
      </c>
      <c r="G712" s="2" t="s">
        <v>211</v>
      </c>
      <c r="H712" s="2" t="s">
        <v>78</v>
      </c>
      <c r="I712" s="2" t="s">
        <v>40</v>
      </c>
      <c r="J712" s="2" t="s">
        <v>12</v>
      </c>
      <c r="L712" s="2" t="s">
        <v>37</v>
      </c>
      <c r="M712" s="2" t="s">
        <v>295</v>
      </c>
      <c r="N712" s="2">
        <v>10</v>
      </c>
      <c r="O712" s="2" t="s">
        <v>83</v>
      </c>
      <c r="Q712" s="2" t="s">
        <v>76</v>
      </c>
      <c r="R712" s="2" t="s">
        <v>82</v>
      </c>
      <c r="S712" s="2" t="s">
        <v>22</v>
      </c>
      <c r="T712" s="2">
        <v>37</v>
      </c>
      <c r="U712" s="2" t="s">
        <v>86</v>
      </c>
      <c r="V712" s="2">
        <v>0</v>
      </c>
      <c r="W712" s="2" t="s">
        <v>41</v>
      </c>
      <c r="Z712" s="2">
        <v>1</v>
      </c>
      <c r="AC712" s="2">
        <v>60</v>
      </c>
      <c r="AD712" s="2">
        <v>3</v>
      </c>
      <c r="AE712" s="2">
        <v>109</v>
      </c>
      <c r="AF712" s="2">
        <v>0.44490886953910702</v>
      </c>
      <c r="AG712" s="2">
        <f>AF712-$AF$712</f>
        <v>0</v>
      </c>
      <c r="AH712" s="2">
        <v>12.1628506493022</v>
      </c>
      <c r="AI712" s="2">
        <v>12.1628506493022</v>
      </c>
      <c r="AJ712" s="2">
        <f>AI712/$AI$712</f>
        <v>1</v>
      </c>
      <c r="AK712" s="2">
        <f>AI712-$AI$719</f>
        <v>10.53435114503813</v>
      </c>
      <c r="AL712" s="2">
        <f>AK712/$AK$712</f>
        <v>1</v>
      </c>
    </row>
    <row r="713" spans="1:38" x14ac:dyDescent="0.25">
      <c r="A713" s="2" t="s">
        <v>142</v>
      </c>
      <c r="B713" s="2">
        <v>2006</v>
      </c>
      <c r="C713" s="2" t="s">
        <v>141</v>
      </c>
      <c r="D713" s="2" t="s">
        <v>294</v>
      </c>
      <c r="E713" s="2" t="s">
        <v>48</v>
      </c>
      <c r="F713" s="2" t="s">
        <v>10</v>
      </c>
      <c r="G713" s="2" t="s">
        <v>211</v>
      </c>
      <c r="H713" s="2" t="s">
        <v>78</v>
      </c>
      <c r="I713" s="2" t="s">
        <v>40</v>
      </c>
      <c r="J713" s="2" t="s">
        <v>12</v>
      </c>
      <c r="L713" s="2" t="s">
        <v>37</v>
      </c>
      <c r="M713" s="2" t="s">
        <v>295</v>
      </c>
      <c r="N713" s="2">
        <v>10</v>
      </c>
      <c r="O713" s="2" t="s">
        <v>83</v>
      </c>
      <c r="Q713" s="2" t="s">
        <v>76</v>
      </c>
      <c r="R713" s="2" t="s">
        <v>82</v>
      </c>
      <c r="S713" s="2" t="s">
        <v>22</v>
      </c>
      <c r="T713" s="2">
        <v>37</v>
      </c>
      <c r="U713" s="2" t="s">
        <v>86</v>
      </c>
      <c r="V713" s="2">
        <v>0</v>
      </c>
      <c r="W713" s="2" t="s">
        <v>41</v>
      </c>
      <c r="Z713" s="2">
        <v>1</v>
      </c>
      <c r="AC713" s="2">
        <v>60</v>
      </c>
      <c r="AD713" s="2">
        <v>3</v>
      </c>
      <c r="AE713" s="2">
        <v>109</v>
      </c>
      <c r="AF713" s="2">
        <v>0.98868713106141504</v>
      </c>
      <c r="AG713" s="2">
        <f t="shared" ref="AG713:AG719" si="362">AF713-$AF$712</f>
        <v>0.54377826152230802</v>
      </c>
      <c r="AH713" s="2">
        <v>5.5979651531190298</v>
      </c>
      <c r="AI713" s="2">
        <v>5.5979651531190298</v>
      </c>
      <c r="AJ713" s="2">
        <f t="shared" ref="AJ713:AJ719" si="363">AI713/$AI$712</f>
        <v>0.46025108048500069</v>
      </c>
      <c r="AK713" s="2">
        <f t="shared" ref="AK713:AK719" si="364">AI713-$AI$719</f>
        <v>3.9694656488549596</v>
      </c>
      <c r="AL713" s="2">
        <f t="shared" ref="AL713:AL719" si="365">AK713/$AK$712</f>
        <v>0.37681159420289967</v>
      </c>
    </row>
    <row r="714" spans="1:38" x14ac:dyDescent="0.25">
      <c r="A714" s="2" t="s">
        <v>142</v>
      </c>
      <c r="B714" s="2">
        <v>2006</v>
      </c>
      <c r="C714" s="2" t="s">
        <v>141</v>
      </c>
      <c r="D714" s="2" t="s">
        <v>294</v>
      </c>
      <c r="E714" s="2" t="s">
        <v>48</v>
      </c>
      <c r="F714" s="2" t="s">
        <v>10</v>
      </c>
      <c r="G714" s="2" t="s">
        <v>211</v>
      </c>
      <c r="H714" s="2" t="s">
        <v>78</v>
      </c>
      <c r="I714" s="2" t="s">
        <v>40</v>
      </c>
      <c r="J714" s="2" t="s">
        <v>12</v>
      </c>
      <c r="L714" s="2" t="s">
        <v>37</v>
      </c>
      <c r="M714" s="2" t="s">
        <v>295</v>
      </c>
      <c r="N714" s="2">
        <v>10</v>
      </c>
      <c r="O714" s="2" t="s">
        <v>83</v>
      </c>
      <c r="Q714" s="2" t="s">
        <v>76</v>
      </c>
      <c r="R714" s="2" t="s">
        <v>82</v>
      </c>
      <c r="S714" s="2" t="s">
        <v>22</v>
      </c>
      <c r="T714" s="2">
        <v>37</v>
      </c>
      <c r="U714" s="2" t="s">
        <v>86</v>
      </c>
      <c r="V714" s="2">
        <v>0</v>
      </c>
      <c r="W714" s="2" t="s">
        <v>41</v>
      </c>
      <c r="Z714" s="2">
        <v>1</v>
      </c>
      <c r="AC714" s="2">
        <v>60</v>
      </c>
      <c r="AD714" s="2">
        <v>3</v>
      </c>
      <c r="AE714" s="2">
        <v>109</v>
      </c>
      <c r="AF714" s="2">
        <v>1.9773742621228301</v>
      </c>
      <c r="AG714" s="2">
        <f t="shared" si="362"/>
        <v>1.5324653925837231</v>
      </c>
      <c r="AH714" s="2">
        <v>2.9007633587786201</v>
      </c>
      <c r="AI714" s="2">
        <v>2.9007633587786201</v>
      </c>
      <c r="AJ714" s="2">
        <f t="shared" si="363"/>
        <v>0.2384937086229075</v>
      </c>
      <c r="AK714" s="2">
        <f t="shared" si="364"/>
        <v>1.2722638545145502</v>
      </c>
      <c r="AL714" s="2">
        <f t="shared" si="365"/>
        <v>0.12077287314594687</v>
      </c>
    </row>
    <row r="715" spans="1:38" x14ac:dyDescent="0.25">
      <c r="A715" s="2" t="s">
        <v>142</v>
      </c>
      <c r="B715" s="2">
        <v>2006</v>
      </c>
      <c r="C715" s="2" t="s">
        <v>141</v>
      </c>
      <c r="D715" s="2" t="s">
        <v>294</v>
      </c>
      <c r="E715" s="2" t="s">
        <v>48</v>
      </c>
      <c r="F715" s="2" t="s">
        <v>10</v>
      </c>
      <c r="G715" s="2" t="s">
        <v>211</v>
      </c>
      <c r="H715" s="2" t="s">
        <v>78</v>
      </c>
      <c r="I715" s="2" t="s">
        <v>40</v>
      </c>
      <c r="J715" s="2" t="s">
        <v>12</v>
      </c>
      <c r="L715" s="2" t="s">
        <v>37</v>
      </c>
      <c r="M715" s="2" t="s">
        <v>295</v>
      </c>
      <c r="N715" s="2">
        <v>10</v>
      </c>
      <c r="O715" s="2" t="s">
        <v>83</v>
      </c>
      <c r="Q715" s="2" t="s">
        <v>76</v>
      </c>
      <c r="R715" s="2" t="s">
        <v>82</v>
      </c>
      <c r="S715" s="2" t="s">
        <v>22</v>
      </c>
      <c r="T715" s="2">
        <v>37</v>
      </c>
      <c r="U715" s="2" t="s">
        <v>86</v>
      </c>
      <c r="V715" s="2">
        <v>0</v>
      </c>
      <c r="W715" s="2" t="s">
        <v>41</v>
      </c>
      <c r="Z715" s="2">
        <v>1</v>
      </c>
      <c r="AC715" s="2">
        <v>60</v>
      </c>
      <c r="AD715" s="2">
        <v>3</v>
      </c>
      <c r="AE715" s="2">
        <v>109</v>
      </c>
      <c r="AF715" s="2">
        <v>3.0154949577140799</v>
      </c>
      <c r="AG715" s="2">
        <f t="shared" si="362"/>
        <v>2.5705860881749727</v>
      </c>
      <c r="AH715" s="2">
        <v>3.0025453057907798</v>
      </c>
      <c r="AI715" s="2">
        <v>3.0025453057907798</v>
      </c>
      <c r="AJ715" s="2">
        <f t="shared" si="363"/>
        <v>0.24686197276976676</v>
      </c>
      <c r="AK715" s="2">
        <f t="shared" si="364"/>
        <v>1.3740458015267099</v>
      </c>
      <c r="AL715" s="2">
        <f t="shared" si="365"/>
        <v>0.1304347826086954</v>
      </c>
    </row>
    <row r="716" spans="1:38" x14ac:dyDescent="0.25">
      <c r="A716" s="2" t="s">
        <v>142</v>
      </c>
      <c r="B716" s="2">
        <v>2006</v>
      </c>
      <c r="C716" s="2" t="s">
        <v>141</v>
      </c>
      <c r="D716" s="2" t="s">
        <v>294</v>
      </c>
      <c r="E716" s="2" t="s">
        <v>48</v>
      </c>
      <c r="F716" s="2" t="s">
        <v>10</v>
      </c>
      <c r="G716" s="2" t="s">
        <v>211</v>
      </c>
      <c r="H716" s="2" t="s">
        <v>78</v>
      </c>
      <c r="I716" s="2" t="s">
        <v>40</v>
      </c>
      <c r="J716" s="2" t="s">
        <v>12</v>
      </c>
      <c r="L716" s="2" t="s">
        <v>37</v>
      </c>
      <c r="M716" s="2" t="s">
        <v>295</v>
      </c>
      <c r="N716" s="2">
        <v>10</v>
      </c>
      <c r="O716" s="2" t="s">
        <v>83</v>
      </c>
      <c r="Q716" s="2" t="s">
        <v>76</v>
      </c>
      <c r="R716" s="2" t="s">
        <v>82</v>
      </c>
      <c r="S716" s="2" t="s">
        <v>22</v>
      </c>
      <c r="T716" s="2">
        <v>37</v>
      </c>
      <c r="U716" s="2" t="s">
        <v>86</v>
      </c>
      <c r="V716" s="2">
        <v>0</v>
      </c>
      <c r="W716" s="2" t="s">
        <v>41</v>
      </c>
      <c r="Z716" s="2">
        <v>1</v>
      </c>
      <c r="AC716" s="2">
        <v>60</v>
      </c>
      <c r="AD716" s="2">
        <v>3</v>
      </c>
      <c r="AE716" s="2">
        <v>109</v>
      </c>
      <c r="AF716" s="2">
        <v>3.9547462613221298</v>
      </c>
      <c r="AG716" s="2">
        <f t="shared" si="362"/>
        <v>3.509837391783023</v>
      </c>
      <c r="AH716" s="2">
        <v>2.95165316749164</v>
      </c>
      <c r="AI716" s="2">
        <v>2.95165316749164</v>
      </c>
      <c r="AJ716" s="2">
        <f t="shared" si="363"/>
        <v>0.24267774492988456</v>
      </c>
      <c r="AK716" s="2">
        <f t="shared" si="364"/>
        <v>1.32315366322757</v>
      </c>
      <c r="AL716" s="2">
        <f t="shared" si="365"/>
        <v>0.12560371730638573</v>
      </c>
    </row>
    <row r="717" spans="1:38" x14ac:dyDescent="0.25">
      <c r="A717" s="2" t="s">
        <v>142</v>
      </c>
      <c r="B717" s="2">
        <v>2006</v>
      </c>
      <c r="C717" s="2" t="s">
        <v>141</v>
      </c>
      <c r="D717" s="2" t="s">
        <v>294</v>
      </c>
      <c r="E717" s="2" t="s">
        <v>48</v>
      </c>
      <c r="F717" s="2" t="s">
        <v>10</v>
      </c>
      <c r="G717" s="2" t="s">
        <v>211</v>
      </c>
      <c r="H717" s="2" t="s">
        <v>78</v>
      </c>
      <c r="I717" s="2" t="s">
        <v>40</v>
      </c>
      <c r="J717" s="2" t="s">
        <v>12</v>
      </c>
      <c r="L717" s="2" t="s">
        <v>37</v>
      </c>
      <c r="M717" s="2" t="s">
        <v>295</v>
      </c>
      <c r="N717" s="2">
        <v>10</v>
      </c>
      <c r="O717" s="2" t="s">
        <v>83</v>
      </c>
      <c r="Q717" s="2" t="s">
        <v>76</v>
      </c>
      <c r="R717" s="2" t="s">
        <v>82</v>
      </c>
      <c r="S717" s="2" t="s">
        <v>22</v>
      </c>
      <c r="T717" s="2">
        <v>37</v>
      </c>
      <c r="U717" s="2" t="s">
        <v>86</v>
      </c>
      <c r="V717" s="2">
        <v>0</v>
      </c>
      <c r="W717" s="2" t="s">
        <v>41</v>
      </c>
      <c r="Z717" s="2">
        <v>1</v>
      </c>
      <c r="AC717" s="2">
        <v>60</v>
      </c>
      <c r="AD717" s="2">
        <v>3</v>
      </c>
      <c r="AE717" s="2">
        <v>109</v>
      </c>
      <c r="AF717" s="2">
        <v>6.0309876525046304</v>
      </c>
      <c r="AG717" s="2">
        <f t="shared" si="362"/>
        <v>5.5860787829655232</v>
      </c>
      <c r="AH717" s="2">
        <v>1.0687022900763301</v>
      </c>
      <c r="AI717" s="2">
        <v>1.0687022900763301</v>
      </c>
      <c r="AJ717" s="2">
        <f t="shared" si="363"/>
        <v>8.7866103176860361E-2</v>
      </c>
      <c r="AK717" s="2">
        <f t="shared" si="364"/>
        <v>-0.55979721418773987</v>
      </c>
      <c r="AL717" s="2">
        <f t="shared" si="365"/>
        <v>-5.3140170332314628E-2</v>
      </c>
    </row>
    <row r="718" spans="1:38" x14ac:dyDescent="0.25">
      <c r="A718" s="2" t="s">
        <v>142</v>
      </c>
      <c r="B718" s="2">
        <v>2006</v>
      </c>
      <c r="C718" s="2" t="s">
        <v>141</v>
      </c>
      <c r="D718" s="2" t="s">
        <v>294</v>
      </c>
      <c r="E718" s="2" t="s">
        <v>48</v>
      </c>
      <c r="F718" s="2" t="s">
        <v>10</v>
      </c>
      <c r="G718" s="2" t="s">
        <v>211</v>
      </c>
      <c r="H718" s="2" t="s">
        <v>78</v>
      </c>
      <c r="I718" s="2" t="s">
        <v>40</v>
      </c>
      <c r="J718" s="2" t="s">
        <v>12</v>
      </c>
      <c r="L718" s="2" t="s">
        <v>37</v>
      </c>
      <c r="M718" s="2" t="s">
        <v>295</v>
      </c>
      <c r="N718" s="2">
        <v>10</v>
      </c>
      <c r="O718" s="2" t="s">
        <v>83</v>
      </c>
      <c r="Q718" s="2" t="s">
        <v>76</v>
      </c>
      <c r="R718" s="2" t="s">
        <v>82</v>
      </c>
      <c r="S718" s="2" t="s">
        <v>22</v>
      </c>
      <c r="T718" s="2">
        <v>37</v>
      </c>
      <c r="U718" s="2" t="s">
        <v>86</v>
      </c>
      <c r="V718" s="2">
        <v>0</v>
      </c>
      <c r="W718" s="2" t="s">
        <v>41</v>
      </c>
      <c r="Z718" s="2">
        <v>1</v>
      </c>
      <c r="AC718" s="2">
        <v>60</v>
      </c>
      <c r="AD718" s="2">
        <v>3</v>
      </c>
      <c r="AE718" s="2">
        <v>109</v>
      </c>
      <c r="AF718" s="2">
        <v>8.0083596517039304</v>
      </c>
      <c r="AG718" s="2">
        <f t="shared" si="362"/>
        <v>7.5634507821648231</v>
      </c>
      <c r="AH718" s="2">
        <v>1.7302791216901201</v>
      </c>
      <c r="AI718" s="2">
        <v>1.7302791216901201</v>
      </c>
      <c r="AJ718" s="2">
        <f t="shared" si="363"/>
        <v>0.14225934129918702</v>
      </c>
      <c r="AK718" s="2">
        <f t="shared" si="364"/>
        <v>0.10177961742605013</v>
      </c>
      <c r="AL718" s="2">
        <f t="shared" si="365"/>
        <v>9.6616883208787072E-3</v>
      </c>
    </row>
    <row r="719" spans="1:38" x14ac:dyDescent="0.25">
      <c r="A719" s="2" t="s">
        <v>142</v>
      </c>
      <c r="B719" s="2">
        <v>2006</v>
      </c>
      <c r="C719" s="2" t="s">
        <v>141</v>
      </c>
      <c r="D719" s="2" t="s">
        <v>294</v>
      </c>
      <c r="E719" s="2" t="s">
        <v>48</v>
      </c>
      <c r="F719" s="2" t="s">
        <v>10</v>
      </c>
      <c r="G719" s="2" t="s">
        <v>211</v>
      </c>
      <c r="H719" s="2" t="s">
        <v>78</v>
      </c>
      <c r="I719" s="2" t="s">
        <v>40</v>
      </c>
      <c r="J719" s="2" t="s">
        <v>12</v>
      </c>
      <c r="L719" s="2" t="s">
        <v>37</v>
      </c>
      <c r="M719" s="2" t="s">
        <v>295</v>
      </c>
      <c r="N719" s="2">
        <v>10</v>
      </c>
      <c r="O719" s="2" t="s">
        <v>83</v>
      </c>
      <c r="Q719" s="2" t="s">
        <v>76</v>
      </c>
      <c r="R719" s="2" t="s">
        <v>82</v>
      </c>
      <c r="S719" s="2" t="s">
        <v>22</v>
      </c>
      <c r="T719" s="2">
        <v>37</v>
      </c>
      <c r="U719" s="2" t="s">
        <v>86</v>
      </c>
      <c r="V719" s="2">
        <v>0</v>
      </c>
      <c r="W719" s="2" t="s">
        <v>41</v>
      </c>
      <c r="Z719" s="2">
        <v>1</v>
      </c>
      <c r="AC719" s="2">
        <v>60</v>
      </c>
      <c r="AD719" s="2">
        <v>3</v>
      </c>
      <c r="AE719" s="2">
        <v>109</v>
      </c>
      <c r="AF719" s="2">
        <v>23.975647653505501</v>
      </c>
      <c r="AG719" s="2">
        <f t="shared" si="362"/>
        <v>23.530738783966395</v>
      </c>
      <c r="AH719" s="2">
        <v>1.62849950426407</v>
      </c>
      <c r="AI719" s="2">
        <v>1.62849950426407</v>
      </c>
      <c r="AJ719" s="2">
        <f t="shared" si="363"/>
        <v>0.13389126868523205</v>
      </c>
      <c r="AK719" s="2">
        <f t="shared" si="364"/>
        <v>0</v>
      </c>
      <c r="AL719" s="2">
        <f t="shared" si="365"/>
        <v>0</v>
      </c>
    </row>
    <row r="720" spans="1:38" x14ac:dyDescent="0.25">
      <c r="A720" s="2" t="s">
        <v>142</v>
      </c>
      <c r="B720" s="2">
        <v>2006</v>
      </c>
      <c r="C720" s="2" t="s">
        <v>143</v>
      </c>
      <c r="D720" s="2" t="s">
        <v>286</v>
      </c>
      <c r="E720" s="2" t="s">
        <v>48</v>
      </c>
      <c r="F720" s="2" t="s">
        <v>10</v>
      </c>
      <c r="G720" s="2" t="s">
        <v>205</v>
      </c>
      <c r="H720" s="2" t="s">
        <v>78</v>
      </c>
      <c r="I720" s="2" t="s">
        <v>40</v>
      </c>
      <c r="J720" s="2" t="s">
        <v>316</v>
      </c>
      <c r="K720" s="2" t="s">
        <v>134</v>
      </c>
      <c r="L720" s="2" t="s">
        <v>37</v>
      </c>
      <c r="M720" s="2" t="s">
        <v>295</v>
      </c>
      <c r="N720" s="2">
        <v>10</v>
      </c>
      <c r="O720" s="2" t="s">
        <v>83</v>
      </c>
      <c r="Q720" s="2" t="s">
        <v>76</v>
      </c>
      <c r="R720" s="2" t="s">
        <v>82</v>
      </c>
      <c r="S720" s="2" t="s">
        <v>22</v>
      </c>
      <c r="T720" s="2">
        <v>37</v>
      </c>
      <c r="U720" s="2" t="s">
        <v>86</v>
      </c>
      <c r="V720" s="2">
        <v>0</v>
      </c>
      <c r="W720" s="2" t="s">
        <v>41</v>
      </c>
      <c r="Z720" s="2">
        <v>1</v>
      </c>
      <c r="AC720" s="2">
        <v>60</v>
      </c>
      <c r="AD720" s="2">
        <v>3</v>
      </c>
      <c r="AE720" s="2">
        <v>110</v>
      </c>
      <c r="AF720" s="2">
        <v>0.49434469699247302</v>
      </c>
      <c r="AG720" s="2">
        <f>AF720-$AF$720</f>
        <v>0</v>
      </c>
      <c r="AH720" s="2">
        <v>13.435114503816701</v>
      </c>
      <c r="AI720" s="2">
        <v>13.435114503816701</v>
      </c>
      <c r="AJ720" s="2">
        <f>AI720/$AI$720</f>
        <v>1</v>
      </c>
      <c r="AK720" s="2">
        <f>AI720-$AI$727</f>
        <v>12.315522405027352</v>
      </c>
      <c r="AL720" s="2">
        <f>AK720/$AK$720</f>
        <v>1</v>
      </c>
    </row>
    <row r="721" spans="1:38" x14ac:dyDescent="0.25">
      <c r="A721" s="2" t="s">
        <v>142</v>
      </c>
      <c r="B721" s="2">
        <v>2006</v>
      </c>
      <c r="C721" s="2" t="s">
        <v>143</v>
      </c>
      <c r="D721" s="2" t="s">
        <v>286</v>
      </c>
      <c r="E721" s="2" t="s">
        <v>48</v>
      </c>
      <c r="F721" s="2" t="s">
        <v>10</v>
      </c>
      <c r="G721" s="2" t="s">
        <v>205</v>
      </c>
      <c r="H721" s="2" t="s">
        <v>78</v>
      </c>
      <c r="I721" s="2" t="s">
        <v>40</v>
      </c>
      <c r="J721" s="2" t="s">
        <v>316</v>
      </c>
      <c r="K721" s="2" t="s">
        <v>134</v>
      </c>
      <c r="L721" s="2" t="s">
        <v>37</v>
      </c>
      <c r="M721" s="2" t="s">
        <v>295</v>
      </c>
      <c r="N721" s="2">
        <v>10</v>
      </c>
      <c r="O721" s="2" t="s">
        <v>83</v>
      </c>
      <c r="Q721" s="2" t="s">
        <v>76</v>
      </c>
      <c r="R721" s="2" t="s">
        <v>82</v>
      </c>
      <c r="S721" s="2" t="s">
        <v>22</v>
      </c>
      <c r="T721" s="2">
        <v>37</v>
      </c>
      <c r="U721" s="2" t="s">
        <v>86</v>
      </c>
      <c r="V721" s="2">
        <v>0</v>
      </c>
      <c r="W721" s="2" t="s">
        <v>41</v>
      </c>
      <c r="Z721" s="2">
        <v>1</v>
      </c>
      <c r="AC721" s="2">
        <v>60</v>
      </c>
      <c r="AD721" s="2">
        <v>3</v>
      </c>
      <c r="AE721" s="2">
        <v>110</v>
      </c>
      <c r="AF721" s="2">
        <v>0.98868713106141504</v>
      </c>
      <c r="AG721" s="2">
        <f t="shared" ref="AG721:AG727" si="366">AF721-$AF$720</f>
        <v>0.49434243406894202</v>
      </c>
      <c r="AH721" s="2">
        <v>11.5521636264014</v>
      </c>
      <c r="AI721" s="2">
        <v>11.5521636264014</v>
      </c>
      <c r="AJ721" s="2">
        <f>AI721/$AI$720</f>
        <v>0.85984854264692834</v>
      </c>
      <c r="AK721" s="2">
        <f t="shared" ref="AK721:AK727" si="367">AI721-$AI$727</f>
        <v>10.432571527612051</v>
      </c>
      <c r="AL721" s="2">
        <f t="shared" ref="AL721:AL727" si="368">AK721/$AK$720</f>
        <v>0.84710751070968326</v>
      </c>
    </row>
    <row r="722" spans="1:38" x14ac:dyDescent="0.25">
      <c r="A722" s="2" t="s">
        <v>142</v>
      </c>
      <c r="B722" s="2">
        <v>2006</v>
      </c>
      <c r="C722" s="2" t="s">
        <v>143</v>
      </c>
      <c r="D722" s="2" t="s">
        <v>286</v>
      </c>
      <c r="E722" s="2" t="s">
        <v>48</v>
      </c>
      <c r="F722" s="2" t="s">
        <v>10</v>
      </c>
      <c r="G722" s="2" t="s">
        <v>205</v>
      </c>
      <c r="H722" s="2" t="s">
        <v>78</v>
      </c>
      <c r="I722" s="2" t="s">
        <v>40</v>
      </c>
      <c r="J722" s="2" t="s">
        <v>316</v>
      </c>
      <c r="K722" s="2" t="s">
        <v>134</v>
      </c>
      <c r="L722" s="2" t="s">
        <v>37</v>
      </c>
      <c r="M722" s="2" t="s">
        <v>295</v>
      </c>
      <c r="N722" s="2">
        <v>10</v>
      </c>
      <c r="O722" s="2" t="s">
        <v>83</v>
      </c>
      <c r="Q722" s="2" t="s">
        <v>76</v>
      </c>
      <c r="R722" s="2" t="s">
        <v>82</v>
      </c>
      <c r="S722" s="2" t="s">
        <v>22</v>
      </c>
      <c r="T722" s="2">
        <v>37</v>
      </c>
      <c r="U722" s="2" t="s">
        <v>86</v>
      </c>
      <c r="V722" s="2">
        <v>0</v>
      </c>
      <c r="W722" s="2" t="s">
        <v>41</v>
      </c>
      <c r="Z722" s="2">
        <v>1</v>
      </c>
      <c r="AC722" s="2">
        <v>60</v>
      </c>
      <c r="AD722" s="2">
        <v>3</v>
      </c>
      <c r="AE722" s="2">
        <v>110</v>
      </c>
      <c r="AF722" s="2">
        <v>1.3841624360706799</v>
      </c>
      <c r="AG722" s="2">
        <f t="shared" si="366"/>
        <v>0.88981773907820694</v>
      </c>
      <c r="AH722" s="2">
        <v>9.3129770992366296</v>
      </c>
      <c r="AI722" s="2">
        <v>9.3129770992366296</v>
      </c>
      <c r="AJ722" s="2">
        <f t="shared" ref="AJ722:AJ727" si="369">AI722/$AI$720</f>
        <v>0.69318181818182212</v>
      </c>
      <c r="AK722" s="2">
        <f t="shared" si="367"/>
        <v>8.1933850004472788</v>
      </c>
      <c r="AL722" s="2">
        <f t="shared" si="368"/>
        <v>0.66528927730281551</v>
      </c>
    </row>
    <row r="723" spans="1:38" x14ac:dyDescent="0.25">
      <c r="A723" s="2" t="s">
        <v>142</v>
      </c>
      <c r="B723" s="2">
        <v>2006</v>
      </c>
      <c r="C723" s="2" t="s">
        <v>143</v>
      </c>
      <c r="D723" s="2" t="s">
        <v>286</v>
      </c>
      <c r="E723" s="2" t="s">
        <v>48</v>
      </c>
      <c r="F723" s="2" t="s">
        <v>10</v>
      </c>
      <c r="G723" s="2" t="s">
        <v>205</v>
      </c>
      <c r="H723" s="2" t="s">
        <v>78</v>
      </c>
      <c r="I723" s="2" t="s">
        <v>40</v>
      </c>
      <c r="J723" s="2" t="s">
        <v>316</v>
      </c>
      <c r="K723" s="2" t="s">
        <v>134</v>
      </c>
      <c r="L723" s="2" t="s">
        <v>37</v>
      </c>
      <c r="M723" s="2" t="s">
        <v>295</v>
      </c>
      <c r="N723" s="2">
        <v>10</v>
      </c>
      <c r="O723" s="2" t="s">
        <v>83</v>
      </c>
      <c r="Q723" s="2" t="s">
        <v>76</v>
      </c>
      <c r="R723" s="2" t="s">
        <v>82</v>
      </c>
      <c r="S723" s="2" t="s">
        <v>22</v>
      </c>
      <c r="T723" s="2">
        <v>37</v>
      </c>
      <c r="U723" s="2" t="s">
        <v>86</v>
      </c>
      <c r="V723" s="2">
        <v>0</v>
      </c>
      <c r="W723" s="2" t="s">
        <v>41</v>
      </c>
      <c r="Z723" s="2">
        <v>1</v>
      </c>
      <c r="AC723" s="2">
        <v>60</v>
      </c>
      <c r="AD723" s="2">
        <v>3</v>
      </c>
      <c r="AE723" s="2">
        <v>110</v>
      </c>
      <c r="AF723" s="2">
        <v>2.7188890446880101</v>
      </c>
      <c r="AG723" s="2">
        <f t="shared" si="366"/>
        <v>2.2245443476955371</v>
      </c>
      <c r="AH723" s="2">
        <v>4.4274809160305297</v>
      </c>
      <c r="AI723" s="2">
        <v>4.4274809160305297</v>
      </c>
      <c r="AJ723" s="2">
        <f t="shared" si="369"/>
        <v>0.32954545454545647</v>
      </c>
      <c r="AK723" s="2">
        <f t="shared" si="367"/>
        <v>3.3078888172411798</v>
      </c>
      <c r="AL723" s="2">
        <f t="shared" si="368"/>
        <v>0.26859508743947863</v>
      </c>
    </row>
    <row r="724" spans="1:38" x14ac:dyDescent="0.25">
      <c r="A724" s="2" t="s">
        <v>142</v>
      </c>
      <c r="B724" s="2">
        <v>2006</v>
      </c>
      <c r="C724" s="2" t="s">
        <v>143</v>
      </c>
      <c r="D724" s="2" t="s">
        <v>286</v>
      </c>
      <c r="E724" s="2" t="s">
        <v>48</v>
      </c>
      <c r="F724" s="2" t="s">
        <v>10</v>
      </c>
      <c r="G724" s="2" t="s">
        <v>205</v>
      </c>
      <c r="H724" s="2" t="s">
        <v>78</v>
      </c>
      <c r="I724" s="2" t="s">
        <v>40</v>
      </c>
      <c r="J724" s="2" t="s">
        <v>316</v>
      </c>
      <c r="K724" s="2" t="s">
        <v>134</v>
      </c>
      <c r="L724" s="2" t="s">
        <v>37</v>
      </c>
      <c r="M724" s="2" t="s">
        <v>295</v>
      </c>
      <c r="N724" s="2">
        <v>10</v>
      </c>
      <c r="O724" s="2" t="s">
        <v>83</v>
      </c>
      <c r="Q724" s="2" t="s">
        <v>76</v>
      </c>
      <c r="R724" s="2" t="s">
        <v>82</v>
      </c>
      <c r="S724" s="2" t="s">
        <v>22</v>
      </c>
      <c r="T724" s="2">
        <v>37</v>
      </c>
      <c r="U724" s="2" t="s">
        <v>86</v>
      </c>
      <c r="V724" s="2">
        <v>0</v>
      </c>
      <c r="W724" s="2" t="s">
        <v>41</v>
      </c>
      <c r="Z724" s="2">
        <v>1</v>
      </c>
      <c r="AC724" s="2">
        <v>60</v>
      </c>
      <c r="AD724" s="2">
        <v>3</v>
      </c>
      <c r="AE724" s="2">
        <v>110</v>
      </c>
      <c r="AF724" s="2">
        <v>3.0154949577140799</v>
      </c>
      <c r="AG724" s="2">
        <f t="shared" si="366"/>
        <v>2.521150260721607</v>
      </c>
      <c r="AH724" s="2">
        <v>3.9185758401419299</v>
      </c>
      <c r="AI724" s="2">
        <v>3.9185758401419299</v>
      </c>
      <c r="AJ724" s="2">
        <f t="shared" si="369"/>
        <v>0.2916667244651116</v>
      </c>
      <c r="AK724" s="2">
        <f t="shared" si="367"/>
        <v>2.79898374135258</v>
      </c>
      <c r="AL724" s="2">
        <f t="shared" si="368"/>
        <v>0.22727283904822418</v>
      </c>
    </row>
    <row r="725" spans="1:38" x14ac:dyDescent="0.25">
      <c r="A725" s="2" t="s">
        <v>142</v>
      </c>
      <c r="B725" s="2">
        <v>2006</v>
      </c>
      <c r="C725" s="2" t="s">
        <v>143</v>
      </c>
      <c r="D725" s="2" t="s">
        <v>286</v>
      </c>
      <c r="E725" s="2" t="s">
        <v>48</v>
      </c>
      <c r="F725" s="2" t="s">
        <v>10</v>
      </c>
      <c r="G725" s="2" t="s">
        <v>205</v>
      </c>
      <c r="H725" s="2" t="s">
        <v>78</v>
      </c>
      <c r="I725" s="2" t="s">
        <v>40</v>
      </c>
      <c r="J725" s="2" t="s">
        <v>316</v>
      </c>
      <c r="K725" s="2" t="s">
        <v>134</v>
      </c>
      <c r="L725" s="2" t="s">
        <v>37</v>
      </c>
      <c r="M725" s="2" t="s">
        <v>295</v>
      </c>
      <c r="N725" s="2">
        <v>10</v>
      </c>
      <c r="O725" s="2" t="s">
        <v>83</v>
      </c>
      <c r="Q725" s="2" t="s">
        <v>76</v>
      </c>
      <c r="R725" s="2" t="s">
        <v>82</v>
      </c>
      <c r="S725" s="2" t="s">
        <v>22</v>
      </c>
      <c r="T725" s="2">
        <v>37</v>
      </c>
      <c r="U725" s="2" t="s">
        <v>86</v>
      </c>
      <c r="V725" s="2">
        <v>0</v>
      </c>
      <c r="W725" s="2" t="s">
        <v>41</v>
      </c>
      <c r="Z725" s="2">
        <v>1</v>
      </c>
      <c r="AC725" s="2">
        <v>60</v>
      </c>
      <c r="AD725" s="2">
        <v>3</v>
      </c>
      <c r="AE725" s="2">
        <v>110</v>
      </c>
      <c r="AF725" s="2">
        <v>6.0309876525046304</v>
      </c>
      <c r="AG725" s="2">
        <f t="shared" si="366"/>
        <v>5.536642955512157</v>
      </c>
      <c r="AH725" s="2">
        <v>3.0025453057907798</v>
      </c>
      <c r="AI725" s="2">
        <v>3.0025453057907798</v>
      </c>
      <c r="AJ725" s="2">
        <f t="shared" si="369"/>
        <v>0.22348490628329254</v>
      </c>
      <c r="AK725" s="2">
        <f t="shared" si="367"/>
        <v>1.8829532070014299</v>
      </c>
      <c r="AL725" s="2">
        <f t="shared" si="368"/>
        <v>0.15289267844884799</v>
      </c>
    </row>
    <row r="726" spans="1:38" x14ac:dyDescent="0.25">
      <c r="A726" s="2" t="s">
        <v>142</v>
      </c>
      <c r="B726" s="2">
        <v>2006</v>
      </c>
      <c r="C726" s="2" t="s">
        <v>143</v>
      </c>
      <c r="D726" s="2" t="s">
        <v>286</v>
      </c>
      <c r="E726" s="2" t="s">
        <v>48</v>
      </c>
      <c r="F726" s="2" t="s">
        <v>10</v>
      </c>
      <c r="G726" s="2" t="s">
        <v>205</v>
      </c>
      <c r="H726" s="2" t="s">
        <v>78</v>
      </c>
      <c r="I726" s="2" t="s">
        <v>40</v>
      </c>
      <c r="J726" s="2" t="s">
        <v>316</v>
      </c>
      <c r="K726" s="2" t="s">
        <v>134</v>
      </c>
      <c r="L726" s="2" t="s">
        <v>37</v>
      </c>
      <c r="M726" s="2" t="s">
        <v>295</v>
      </c>
      <c r="N726" s="2">
        <v>10</v>
      </c>
      <c r="O726" s="2" t="s">
        <v>83</v>
      </c>
      <c r="Q726" s="2" t="s">
        <v>76</v>
      </c>
      <c r="R726" s="2" t="s">
        <v>82</v>
      </c>
      <c r="S726" s="2" t="s">
        <v>22</v>
      </c>
      <c r="T726" s="2">
        <v>37</v>
      </c>
      <c r="U726" s="2" t="s">
        <v>86</v>
      </c>
      <c r="V726" s="2">
        <v>0</v>
      </c>
      <c r="W726" s="2" t="s">
        <v>41</v>
      </c>
      <c r="Z726" s="2">
        <v>1</v>
      </c>
      <c r="AC726" s="2">
        <v>60</v>
      </c>
      <c r="AD726" s="2">
        <v>3</v>
      </c>
      <c r="AE726" s="2">
        <v>110</v>
      </c>
      <c r="AF726" s="2">
        <v>8.0083596517039304</v>
      </c>
      <c r="AG726" s="2">
        <f t="shared" si="366"/>
        <v>7.514014954711457</v>
      </c>
      <c r="AH726" s="2">
        <v>2.2900763358778602</v>
      </c>
      <c r="AI726" s="2">
        <v>2.2900763358778602</v>
      </c>
      <c r="AJ726" s="2">
        <f t="shared" si="369"/>
        <v>0.17045454545454647</v>
      </c>
      <c r="AK726" s="2">
        <f t="shared" si="367"/>
        <v>1.1704842370885102</v>
      </c>
      <c r="AL726" s="2">
        <f t="shared" si="368"/>
        <v>9.5041379374268667E-2</v>
      </c>
    </row>
    <row r="727" spans="1:38" x14ac:dyDescent="0.25">
      <c r="A727" s="2" t="s">
        <v>142</v>
      </c>
      <c r="B727" s="2">
        <v>2006</v>
      </c>
      <c r="C727" s="2" t="s">
        <v>62</v>
      </c>
      <c r="D727" s="2" t="s">
        <v>286</v>
      </c>
      <c r="E727" s="2" t="s">
        <v>48</v>
      </c>
      <c r="F727" s="2" t="s">
        <v>10</v>
      </c>
      <c r="G727" s="2" t="s">
        <v>205</v>
      </c>
      <c r="H727" s="2" t="s">
        <v>78</v>
      </c>
      <c r="I727" s="2" t="s">
        <v>40</v>
      </c>
      <c r="J727" s="2" t="s">
        <v>316</v>
      </c>
      <c r="K727" s="2" t="s">
        <v>134</v>
      </c>
      <c r="L727" s="2" t="s">
        <v>37</v>
      </c>
      <c r="M727" s="2" t="s">
        <v>295</v>
      </c>
      <c r="N727" s="2">
        <v>10</v>
      </c>
      <c r="O727" s="2" t="s">
        <v>83</v>
      </c>
      <c r="Q727" s="2" t="s">
        <v>76</v>
      </c>
      <c r="R727" s="2" t="s">
        <v>82</v>
      </c>
      <c r="S727" s="2" t="s">
        <v>22</v>
      </c>
      <c r="T727" s="2">
        <v>37</v>
      </c>
      <c r="U727" s="2" t="s">
        <v>86</v>
      </c>
      <c r="V727" s="2">
        <v>0</v>
      </c>
      <c r="W727" s="2" t="s">
        <v>41</v>
      </c>
      <c r="Z727" s="2">
        <v>1</v>
      </c>
      <c r="AC727" s="2">
        <v>60</v>
      </c>
      <c r="AD727" s="2">
        <v>3</v>
      </c>
      <c r="AE727" s="2">
        <v>110</v>
      </c>
      <c r="AF727" s="2">
        <v>23.975647653505501</v>
      </c>
      <c r="AG727" s="2">
        <f t="shared" si="366"/>
        <v>23.481302956513026</v>
      </c>
      <c r="AH727" s="2">
        <v>1.11959209878935</v>
      </c>
      <c r="AI727" s="2">
        <v>1.11959209878935</v>
      </c>
      <c r="AJ727" s="2">
        <f t="shared" si="369"/>
        <v>8.3333275534889686E-2</v>
      </c>
      <c r="AK727" s="2">
        <f t="shared" si="367"/>
        <v>0</v>
      </c>
      <c r="AL727" s="2">
        <f t="shared" si="368"/>
        <v>0</v>
      </c>
    </row>
    <row r="728" spans="1:38" x14ac:dyDescent="0.25">
      <c r="A728" s="2" t="s">
        <v>142</v>
      </c>
      <c r="B728" s="2">
        <v>2006</v>
      </c>
      <c r="C728" s="2" t="s">
        <v>115</v>
      </c>
      <c r="D728" s="2" t="s">
        <v>282</v>
      </c>
      <c r="E728" s="2" t="s">
        <v>9</v>
      </c>
      <c r="F728" s="2" t="s">
        <v>10</v>
      </c>
      <c r="G728" s="2" t="s">
        <v>206</v>
      </c>
      <c r="H728" s="2" t="s">
        <v>78</v>
      </c>
      <c r="I728" s="2" t="s">
        <v>40</v>
      </c>
      <c r="J728" s="2" t="s">
        <v>12</v>
      </c>
      <c r="L728" s="2" t="s">
        <v>37</v>
      </c>
      <c r="M728" s="2" t="s">
        <v>295</v>
      </c>
      <c r="N728" s="2">
        <v>10</v>
      </c>
      <c r="O728" s="2" t="s">
        <v>83</v>
      </c>
      <c r="Q728" s="2" t="s">
        <v>76</v>
      </c>
      <c r="R728" s="2" t="s">
        <v>82</v>
      </c>
      <c r="S728" s="2" t="s">
        <v>22</v>
      </c>
      <c r="T728" s="2">
        <v>37</v>
      </c>
      <c r="U728" s="2" t="s">
        <v>86</v>
      </c>
      <c r="V728" s="2">
        <v>0</v>
      </c>
      <c r="W728" s="2" t="s">
        <v>41</v>
      </c>
      <c r="Z728" s="2">
        <v>1</v>
      </c>
      <c r="AC728" s="2">
        <v>60</v>
      </c>
      <c r="AD728" s="2">
        <v>3</v>
      </c>
      <c r="AE728" s="2">
        <v>111</v>
      </c>
      <c r="AF728" s="2">
        <v>0.44490886953910702</v>
      </c>
      <c r="AG728" s="2">
        <f>AF728-$AF$728</f>
        <v>0</v>
      </c>
      <c r="AH728" s="2">
        <v>19.083969465648799</v>
      </c>
      <c r="AI728" s="2">
        <v>19.083969465648799</v>
      </c>
      <c r="AJ728" s="2">
        <f>AI728/$AI$728</f>
        <v>1</v>
      </c>
      <c r="AK728" s="2">
        <f>AI728-$AI$735</f>
        <v>17.404580152671709</v>
      </c>
      <c r="AL728" s="2">
        <f>AK728/$AK$728</f>
        <v>1</v>
      </c>
    </row>
    <row r="729" spans="1:38" x14ac:dyDescent="0.25">
      <c r="A729" s="2" t="s">
        <v>142</v>
      </c>
      <c r="B729" s="2">
        <v>2006</v>
      </c>
      <c r="C729" s="2" t="s">
        <v>115</v>
      </c>
      <c r="D729" s="2" t="s">
        <v>282</v>
      </c>
      <c r="E729" s="2" t="s">
        <v>9</v>
      </c>
      <c r="F729" s="2" t="s">
        <v>10</v>
      </c>
      <c r="G729" s="2" t="s">
        <v>206</v>
      </c>
      <c r="H729" s="2" t="s">
        <v>78</v>
      </c>
      <c r="I729" s="2" t="s">
        <v>40</v>
      </c>
      <c r="J729" s="2" t="s">
        <v>12</v>
      </c>
      <c r="L729" s="2" t="s">
        <v>37</v>
      </c>
      <c r="M729" s="2" t="s">
        <v>295</v>
      </c>
      <c r="N729" s="2">
        <v>10</v>
      </c>
      <c r="O729" s="2" t="s">
        <v>83</v>
      </c>
      <c r="Q729" s="2" t="s">
        <v>76</v>
      </c>
      <c r="R729" s="2" t="s">
        <v>82</v>
      </c>
      <c r="S729" s="2" t="s">
        <v>22</v>
      </c>
      <c r="T729" s="2">
        <v>37</v>
      </c>
      <c r="U729" s="2" t="s">
        <v>86</v>
      </c>
      <c r="V729" s="2">
        <v>0</v>
      </c>
      <c r="W729" s="2" t="s">
        <v>41</v>
      </c>
      <c r="Z729" s="2">
        <v>1</v>
      </c>
      <c r="AC729" s="2">
        <v>60</v>
      </c>
      <c r="AD729" s="2">
        <v>3</v>
      </c>
      <c r="AE729" s="2">
        <v>111</v>
      </c>
      <c r="AF729" s="2">
        <v>0.98868713106141504</v>
      </c>
      <c r="AG729" s="2">
        <f t="shared" ref="AG729:AG735" si="370">AF729-$AF$728</f>
        <v>0.54377826152230802</v>
      </c>
      <c r="AH729" s="2">
        <v>14.402036011673999</v>
      </c>
      <c r="AI729" s="2">
        <v>14.402036011673999</v>
      </c>
      <c r="AJ729" s="2">
        <f t="shared" ref="AJ729:AJ735" si="371">AI729/$AI$728</f>
        <v>0.75466668701171979</v>
      </c>
      <c r="AK729" s="2">
        <f t="shared" ref="AK729:AK735" si="372">AI729-$AI$735</f>
        <v>12.722646698696909</v>
      </c>
      <c r="AL729" s="2">
        <f t="shared" ref="AL729:AL735" si="373">AK729/$AK$728</f>
        <v>0.73099417435495595</v>
      </c>
    </row>
    <row r="730" spans="1:38" x14ac:dyDescent="0.25">
      <c r="A730" s="2" t="s">
        <v>142</v>
      </c>
      <c r="B730" s="2">
        <v>2006</v>
      </c>
      <c r="C730" s="2" t="s">
        <v>115</v>
      </c>
      <c r="D730" s="2" t="s">
        <v>282</v>
      </c>
      <c r="E730" s="2" t="s">
        <v>9</v>
      </c>
      <c r="F730" s="2" t="s">
        <v>10</v>
      </c>
      <c r="G730" s="2" t="s">
        <v>206</v>
      </c>
      <c r="H730" s="2" t="s">
        <v>78</v>
      </c>
      <c r="I730" s="2" t="s">
        <v>40</v>
      </c>
      <c r="J730" s="2" t="s">
        <v>12</v>
      </c>
      <c r="L730" s="2" t="s">
        <v>37</v>
      </c>
      <c r="M730" s="2" t="s">
        <v>295</v>
      </c>
      <c r="N730" s="2">
        <v>10</v>
      </c>
      <c r="O730" s="2" t="s">
        <v>83</v>
      </c>
      <c r="Q730" s="2" t="s">
        <v>76</v>
      </c>
      <c r="R730" s="2" t="s">
        <v>82</v>
      </c>
      <c r="S730" s="2" t="s">
        <v>22</v>
      </c>
      <c r="T730" s="2">
        <v>37</v>
      </c>
      <c r="U730" s="2" t="s">
        <v>86</v>
      </c>
      <c r="V730" s="2">
        <v>0</v>
      </c>
      <c r="W730" s="2" t="s">
        <v>41</v>
      </c>
      <c r="Z730" s="2">
        <v>1</v>
      </c>
      <c r="AC730" s="2">
        <v>60</v>
      </c>
      <c r="AD730" s="2">
        <v>3</v>
      </c>
      <c r="AE730" s="2">
        <v>111</v>
      </c>
      <c r="AF730" s="2">
        <v>1.9773742621228301</v>
      </c>
      <c r="AG730" s="2">
        <f t="shared" si="370"/>
        <v>1.5324653925837231</v>
      </c>
      <c r="AH730" s="2">
        <v>7.4300262218213202</v>
      </c>
      <c r="AI730" s="2">
        <v>7.4300262218213202</v>
      </c>
      <c r="AJ730" s="2">
        <f t="shared" si="371"/>
        <v>0.38933337402343832</v>
      </c>
      <c r="AK730" s="2">
        <f t="shared" si="372"/>
        <v>5.7506369088442302</v>
      </c>
      <c r="AL730" s="2">
        <f t="shared" si="373"/>
        <v>0.33040940134148955</v>
      </c>
    </row>
    <row r="731" spans="1:38" x14ac:dyDescent="0.25">
      <c r="A731" s="2" t="s">
        <v>142</v>
      </c>
      <c r="B731" s="2">
        <v>2006</v>
      </c>
      <c r="C731" s="2" t="s">
        <v>115</v>
      </c>
      <c r="D731" s="2" t="s">
        <v>282</v>
      </c>
      <c r="E731" s="2" t="s">
        <v>9</v>
      </c>
      <c r="F731" s="2" t="s">
        <v>10</v>
      </c>
      <c r="G731" s="2" t="s">
        <v>206</v>
      </c>
      <c r="H731" s="2" t="s">
        <v>78</v>
      </c>
      <c r="I731" s="2" t="s">
        <v>40</v>
      </c>
      <c r="J731" s="2" t="s">
        <v>12</v>
      </c>
      <c r="L731" s="2" t="s">
        <v>37</v>
      </c>
      <c r="M731" s="2" t="s">
        <v>295</v>
      </c>
      <c r="N731" s="2">
        <v>10</v>
      </c>
      <c r="O731" s="2" t="s">
        <v>83</v>
      </c>
      <c r="Q731" s="2" t="s">
        <v>76</v>
      </c>
      <c r="R731" s="2" t="s">
        <v>82</v>
      </c>
      <c r="S731" s="2" t="s">
        <v>22</v>
      </c>
      <c r="T731" s="2">
        <v>37</v>
      </c>
      <c r="U731" s="2" t="s">
        <v>86</v>
      </c>
      <c r="V731" s="2">
        <v>0</v>
      </c>
      <c r="W731" s="2" t="s">
        <v>41</v>
      </c>
      <c r="Z731" s="2">
        <v>1</v>
      </c>
      <c r="AC731" s="2">
        <v>60</v>
      </c>
      <c r="AD731" s="2">
        <v>3</v>
      </c>
      <c r="AE731" s="2">
        <v>111</v>
      </c>
      <c r="AF731" s="2">
        <v>3.0154949577140799</v>
      </c>
      <c r="AG731" s="2">
        <f t="shared" si="370"/>
        <v>2.5705860881749727</v>
      </c>
      <c r="AH731" s="2">
        <v>5.5470730148198903</v>
      </c>
      <c r="AI731" s="2">
        <v>5.5470730148198903</v>
      </c>
      <c r="AJ731" s="2">
        <f t="shared" si="371"/>
        <v>0.29066662597656312</v>
      </c>
      <c r="AK731" s="2">
        <f t="shared" si="372"/>
        <v>3.8676837018428003</v>
      </c>
      <c r="AL731" s="2">
        <f t="shared" si="373"/>
        <v>0.22222217760588078</v>
      </c>
    </row>
    <row r="732" spans="1:38" x14ac:dyDescent="0.25">
      <c r="A732" s="2" t="s">
        <v>142</v>
      </c>
      <c r="B732" s="2">
        <v>2006</v>
      </c>
      <c r="C732" s="2" t="s">
        <v>115</v>
      </c>
      <c r="D732" s="2" t="s">
        <v>282</v>
      </c>
      <c r="E732" s="2" t="s">
        <v>9</v>
      </c>
      <c r="F732" s="2" t="s">
        <v>10</v>
      </c>
      <c r="G732" s="2" t="s">
        <v>206</v>
      </c>
      <c r="H732" s="2" t="s">
        <v>78</v>
      </c>
      <c r="I732" s="2" t="s">
        <v>40</v>
      </c>
      <c r="J732" s="2" t="s">
        <v>12</v>
      </c>
      <c r="L732" s="2" t="s">
        <v>37</v>
      </c>
      <c r="M732" s="2" t="s">
        <v>295</v>
      </c>
      <c r="N732" s="2">
        <v>10</v>
      </c>
      <c r="O732" s="2" t="s">
        <v>83</v>
      </c>
      <c r="Q732" s="2" t="s">
        <v>76</v>
      </c>
      <c r="R732" s="2" t="s">
        <v>82</v>
      </c>
      <c r="S732" s="2" t="s">
        <v>22</v>
      </c>
      <c r="T732" s="2">
        <v>37</v>
      </c>
      <c r="U732" s="2" t="s">
        <v>86</v>
      </c>
      <c r="V732" s="2">
        <v>0</v>
      </c>
      <c r="W732" s="2" t="s">
        <v>41</v>
      </c>
      <c r="Z732" s="2">
        <v>1</v>
      </c>
      <c r="AC732" s="2">
        <v>60</v>
      </c>
      <c r="AD732" s="2">
        <v>3</v>
      </c>
      <c r="AE732" s="2">
        <v>111</v>
      </c>
      <c r="AF732" s="2">
        <v>4.0536156533053296</v>
      </c>
      <c r="AG732" s="2">
        <f t="shared" si="370"/>
        <v>3.6087067837662223</v>
      </c>
      <c r="AH732" s="2">
        <v>3.7150119461175999</v>
      </c>
      <c r="AI732" s="2">
        <v>3.7150119461175999</v>
      </c>
      <c r="AJ732" s="2">
        <f t="shared" si="371"/>
        <v>0.19466662597656281</v>
      </c>
      <c r="AK732" s="2">
        <f t="shared" si="372"/>
        <v>2.0356226331405098</v>
      </c>
      <c r="AL732" s="2">
        <f t="shared" si="373"/>
        <v>0.11695901971114364</v>
      </c>
    </row>
    <row r="733" spans="1:38" x14ac:dyDescent="0.25">
      <c r="A733" s="2" t="s">
        <v>142</v>
      </c>
      <c r="B733" s="2">
        <v>2006</v>
      </c>
      <c r="C733" s="2" t="s">
        <v>115</v>
      </c>
      <c r="D733" s="2" t="s">
        <v>282</v>
      </c>
      <c r="E733" s="2" t="s">
        <v>9</v>
      </c>
      <c r="F733" s="2" t="s">
        <v>10</v>
      </c>
      <c r="G733" s="2" t="s">
        <v>206</v>
      </c>
      <c r="H733" s="2" t="s">
        <v>78</v>
      </c>
      <c r="I733" s="2" t="s">
        <v>40</v>
      </c>
      <c r="J733" s="2" t="s">
        <v>12</v>
      </c>
      <c r="L733" s="2" t="s">
        <v>37</v>
      </c>
      <c r="M733" s="2" t="s">
        <v>295</v>
      </c>
      <c r="N733" s="2">
        <v>10</v>
      </c>
      <c r="O733" s="2" t="s">
        <v>83</v>
      </c>
      <c r="Q733" s="2" t="s">
        <v>76</v>
      </c>
      <c r="R733" s="2" t="s">
        <v>82</v>
      </c>
      <c r="S733" s="2" t="s">
        <v>22</v>
      </c>
      <c r="T733" s="2">
        <v>37</v>
      </c>
      <c r="U733" s="2" t="s">
        <v>86</v>
      </c>
      <c r="V733" s="2">
        <v>0</v>
      </c>
      <c r="W733" s="2" t="s">
        <v>41</v>
      </c>
      <c r="Z733" s="2">
        <v>1</v>
      </c>
      <c r="AC733" s="2">
        <v>60</v>
      </c>
      <c r="AD733" s="2">
        <v>3</v>
      </c>
      <c r="AE733" s="2">
        <v>111</v>
      </c>
      <c r="AF733" s="2">
        <v>5.9321182605214302</v>
      </c>
      <c r="AG733" s="2">
        <f t="shared" si="370"/>
        <v>5.487209390982323</v>
      </c>
      <c r="AH733" s="2">
        <v>1.9338430157144499</v>
      </c>
      <c r="AI733" s="2">
        <v>1.9338430157144499</v>
      </c>
      <c r="AJ733" s="2">
        <f t="shared" si="371"/>
        <v>0.10133337402343748</v>
      </c>
      <c r="AK733" s="2">
        <f t="shared" si="372"/>
        <v>0.2544537027373599</v>
      </c>
      <c r="AL733" s="2">
        <f t="shared" si="373"/>
        <v>1.4619927657278174E-2</v>
      </c>
    </row>
    <row r="734" spans="1:38" x14ac:dyDescent="0.25">
      <c r="A734" s="2" t="s">
        <v>142</v>
      </c>
      <c r="B734" s="2">
        <v>2006</v>
      </c>
      <c r="C734" s="2" t="s">
        <v>115</v>
      </c>
      <c r="D734" s="2" t="s">
        <v>282</v>
      </c>
      <c r="E734" s="2" t="s">
        <v>9</v>
      </c>
      <c r="F734" s="2" t="s">
        <v>10</v>
      </c>
      <c r="G734" s="2" t="s">
        <v>206</v>
      </c>
      <c r="H734" s="2" t="s">
        <v>78</v>
      </c>
      <c r="I734" s="2" t="s">
        <v>40</v>
      </c>
      <c r="J734" s="2" t="s">
        <v>12</v>
      </c>
      <c r="L734" s="2" t="s">
        <v>37</v>
      </c>
      <c r="M734" s="2" t="s">
        <v>295</v>
      </c>
      <c r="N734" s="2">
        <v>10</v>
      </c>
      <c r="O734" s="2" t="s">
        <v>83</v>
      </c>
      <c r="Q734" s="2" t="s">
        <v>76</v>
      </c>
      <c r="R734" s="2" t="s">
        <v>82</v>
      </c>
      <c r="S734" s="2" t="s">
        <v>22</v>
      </c>
      <c r="T734" s="2">
        <v>37</v>
      </c>
      <c r="U734" s="2" t="s">
        <v>86</v>
      </c>
      <c r="V734" s="2">
        <v>0</v>
      </c>
      <c r="W734" s="2" t="s">
        <v>41</v>
      </c>
      <c r="Z734" s="2">
        <v>1</v>
      </c>
      <c r="AC734" s="2">
        <v>60</v>
      </c>
      <c r="AD734" s="2">
        <v>3</v>
      </c>
      <c r="AE734" s="2">
        <v>111</v>
      </c>
      <c r="AF734" s="2">
        <v>8.0083596517039304</v>
      </c>
      <c r="AG734" s="2">
        <f t="shared" si="370"/>
        <v>7.5634507821648231</v>
      </c>
      <c r="AH734" s="2">
        <v>1.4249356102397399</v>
      </c>
      <c r="AI734" s="2">
        <v>1.4249356102397399</v>
      </c>
      <c r="AJ734" s="2">
        <f t="shared" si="371"/>
        <v>7.4666625976562595E-2</v>
      </c>
      <c r="AK734" s="2">
        <f t="shared" si="372"/>
        <v>-0.25445370273735013</v>
      </c>
      <c r="AL734" s="2">
        <f t="shared" si="373"/>
        <v>-1.4619927657277612E-2</v>
      </c>
    </row>
    <row r="735" spans="1:38" x14ac:dyDescent="0.25">
      <c r="A735" s="2" t="s">
        <v>142</v>
      </c>
      <c r="B735" s="2">
        <v>2006</v>
      </c>
      <c r="C735" s="2" t="s">
        <v>115</v>
      </c>
      <c r="D735" s="2" t="s">
        <v>282</v>
      </c>
      <c r="E735" s="2" t="s">
        <v>9</v>
      </c>
      <c r="F735" s="2" t="s">
        <v>10</v>
      </c>
      <c r="G735" s="2" t="s">
        <v>206</v>
      </c>
      <c r="H735" s="2" t="s">
        <v>78</v>
      </c>
      <c r="I735" s="2" t="s">
        <v>40</v>
      </c>
      <c r="J735" s="2" t="s">
        <v>12</v>
      </c>
      <c r="L735" s="2" t="s">
        <v>37</v>
      </c>
      <c r="M735" s="2" t="s">
        <v>295</v>
      </c>
      <c r="N735" s="2">
        <v>10</v>
      </c>
      <c r="O735" s="2" t="s">
        <v>83</v>
      </c>
      <c r="Q735" s="2" t="s">
        <v>76</v>
      </c>
      <c r="R735" s="2" t="s">
        <v>82</v>
      </c>
      <c r="S735" s="2" t="s">
        <v>22</v>
      </c>
      <c r="T735" s="2">
        <v>37</v>
      </c>
      <c r="U735" s="2" t="s">
        <v>86</v>
      </c>
      <c r="V735" s="2">
        <v>0</v>
      </c>
      <c r="W735" s="2" t="s">
        <v>41</v>
      </c>
      <c r="Z735" s="2">
        <v>1</v>
      </c>
      <c r="AC735" s="2">
        <v>60</v>
      </c>
      <c r="AD735" s="2">
        <v>3</v>
      </c>
      <c r="AE735" s="2">
        <v>111</v>
      </c>
      <c r="AF735" s="2">
        <v>23.975647653505501</v>
      </c>
      <c r="AG735" s="2">
        <f t="shared" si="370"/>
        <v>23.530738783966395</v>
      </c>
      <c r="AH735" s="2">
        <v>1.67938931297709</v>
      </c>
      <c r="AI735" s="2">
        <v>1.67938931297709</v>
      </c>
      <c r="AJ735" s="2">
        <f t="shared" si="371"/>
        <v>8.7999999999999773E-2</v>
      </c>
      <c r="AK735" s="2">
        <f t="shared" si="372"/>
        <v>0</v>
      </c>
      <c r="AL735" s="2">
        <f t="shared" si="373"/>
        <v>0</v>
      </c>
    </row>
    <row r="736" spans="1:38" x14ac:dyDescent="0.25">
      <c r="A736" s="2" t="s">
        <v>108</v>
      </c>
      <c r="B736" s="2">
        <v>2009</v>
      </c>
      <c r="C736" s="2" t="s">
        <v>107</v>
      </c>
      <c r="D736" s="2" t="s">
        <v>282</v>
      </c>
      <c r="E736" s="2" t="s">
        <v>9</v>
      </c>
      <c r="F736" s="2" t="s">
        <v>10</v>
      </c>
      <c r="G736" s="2" t="s">
        <v>201</v>
      </c>
      <c r="H736" s="2" t="s">
        <v>106</v>
      </c>
      <c r="I736" s="2" t="s">
        <v>40</v>
      </c>
      <c r="J736" s="2" t="s">
        <v>12</v>
      </c>
      <c r="L736" s="2" t="s">
        <v>37</v>
      </c>
      <c r="M736" s="2" t="s">
        <v>181</v>
      </c>
      <c r="N736" s="2">
        <v>10</v>
      </c>
      <c r="O736" s="2" t="s">
        <v>14</v>
      </c>
      <c r="S736" s="2" t="s">
        <v>21</v>
      </c>
      <c r="T736" s="2">
        <v>37</v>
      </c>
      <c r="U736" s="2" t="s">
        <v>86</v>
      </c>
      <c r="V736" s="2">
        <v>0</v>
      </c>
      <c r="W736" s="2" t="s">
        <v>105</v>
      </c>
      <c r="Z736" s="2">
        <v>1</v>
      </c>
      <c r="AC736" s="2">
        <v>100</v>
      </c>
      <c r="AD736" s="2">
        <v>3</v>
      </c>
      <c r="AE736" s="2">
        <v>112</v>
      </c>
      <c r="AF736" s="2">
        <v>1</v>
      </c>
      <c r="AG736" s="2">
        <f>AF736-$AF$736</f>
        <v>0</v>
      </c>
      <c r="AH736" s="2">
        <v>5.59</v>
      </c>
      <c r="AI736" s="2">
        <v>5.59</v>
      </c>
      <c r="AJ736" s="2">
        <f>AI736/$AI$736</f>
        <v>1</v>
      </c>
      <c r="AK736" s="2">
        <f>AI736-$AI$738</f>
        <v>3.7299999999999995</v>
      </c>
      <c r="AL736" s="2">
        <f>AK736/$AK$736</f>
        <v>1</v>
      </c>
    </row>
    <row r="737" spans="1:38" x14ac:dyDescent="0.25">
      <c r="A737" s="2" t="s">
        <v>108</v>
      </c>
      <c r="B737" s="2">
        <v>2009</v>
      </c>
      <c r="C737" s="2" t="s">
        <v>107</v>
      </c>
      <c r="D737" s="2" t="s">
        <v>282</v>
      </c>
      <c r="E737" s="2" t="s">
        <v>9</v>
      </c>
      <c r="F737" s="2" t="s">
        <v>10</v>
      </c>
      <c r="G737" s="2" t="s">
        <v>201</v>
      </c>
      <c r="H737" s="2" t="s">
        <v>106</v>
      </c>
      <c r="I737" s="2" t="s">
        <v>40</v>
      </c>
      <c r="J737" s="2" t="s">
        <v>12</v>
      </c>
      <c r="L737" s="2" t="s">
        <v>37</v>
      </c>
      <c r="M737" s="2" t="s">
        <v>181</v>
      </c>
      <c r="N737" s="2">
        <v>10</v>
      </c>
      <c r="O737" s="2" t="s">
        <v>14</v>
      </c>
      <c r="S737" s="2" t="s">
        <v>21</v>
      </c>
      <c r="T737" s="2">
        <v>37</v>
      </c>
      <c r="U737" s="2" t="s">
        <v>86</v>
      </c>
      <c r="V737" s="2">
        <v>0</v>
      </c>
      <c r="W737" s="2" t="s">
        <v>105</v>
      </c>
      <c r="Z737" s="2">
        <v>1</v>
      </c>
      <c r="AC737" s="2">
        <v>100</v>
      </c>
      <c r="AD737" s="2">
        <v>3</v>
      </c>
      <c r="AE737" s="2">
        <v>112</v>
      </c>
      <c r="AF737" s="2">
        <v>4</v>
      </c>
      <c r="AG737" s="2">
        <f t="shared" ref="AG737:AG747" si="374">AF737-$AF$736</f>
        <v>3</v>
      </c>
      <c r="AH737" s="2">
        <v>2.77</v>
      </c>
      <c r="AI737" s="2">
        <v>2.77</v>
      </c>
      <c r="AJ737" s="2">
        <f t="shared" ref="AJ737:AJ738" si="375">AI737/$AI$736</f>
        <v>0.49552772808586765</v>
      </c>
      <c r="AK737" s="2">
        <f t="shared" ref="AK737:AK738" si="376">AI737-$AI$738</f>
        <v>0.90999999999999992</v>
      </c>
      <c r="AL737" s="2">
        <f t="shared" ref="AL737:AL738" si="377">AK737/$AK$736</f>
        <v>0.24396782841823056</v>
      </c>
    </row>
    <row r="738" spans="1:38" x14ac:dyDescent="0.25">
      <c r="A738" s="2" t="s">
        <v>108</v>
      </c>
      <c r="B738" s="2">
        <v>2009</v>
      </c>
      <c r="C738" s="2" t="s">
        <v>107</v>
      </c>
      <c r="D738" s="2" t="s">
        <v>282</v>
      </c>
      <c r="E738" s="2" t="s">
        <v>9</v>
      </c>
      <c r="F738" s="2" t="s">
        <v>10</v>
      </c>
      <c r="G738" s="2" t="s">
        <v>201</v>
      </c>
      <c r="H738" s="2" t="s">
        <v>106</v>
      </c>
      <c r="I738" s="2" t="s">
        <v>40</v>
      </c>
      <c r="J738" s="2" t="s">
        <v>12</v>
      </c>
      <c r="L738" s="2" t="s">
        <v>37</v>
      </c>
      <c r="M738" s="2" t="s">
        <v>181</v>
      </c>
      <c r="N738" s="2">
        <v>10</v>
      </c>
      <c r="O738" s="2" t="s">
        <v>14</v>
      </c>
      <c r="S738" s="2" t="s">
        <v>21</v>
      </c>
      <c r="T738" s="2">
        <v>37</v>
      </c>
      <c r="U738" s="2" t="s">
        <v>86</v>
      </c>
      <c r="V738" s="2">
        <v>0</v>
      </c>
      <c r="W738" s="2" t="s">
        <v>105</v>
      </c>
      <c r="Z738" s="2">
        <v>1</v>
      </c>
      <c r="AC738" s="2">
        <v>100</v>
      </c>
      <c r="AD738" s="2">
        <v>3</v>
      </c>
      <c r="AE738" s="2">
        <v>112</v>
      </c>
      <c r="AF738" s="2">
        <v>8</v>
      </c>
      <c r="AG738" s="2">
        <f t="shared" si="374"/>
        <v>7</v>
      </c>
      <c r="AH738" s="2">
        <v>1.86</v>
      </c>
      <c r="AI738" s="2">
        <v>1.86</v>
      </c>
      <c r="AJ738" s="2">
        <f t="shared" si="375"/>
        <v>0.33273703041144903</v>
      </c>
      <c r="AK738" s="2">
        <f t="shared" si="376"/>
        <v>0</v>
      </c>
      <c r="AL738" s="2">
        <f t="shared" si="377"/>
        <v>0</v>
      </c>
    </row>
    <row r="739" spans="1:38" x14ac:dyDescent="0.25">
      <c r="A739" s="2" t="s">
        <v>108</v>
      </c>
      <c r="B739" s="2">
        <v>2009</v>
      </c>
      <c r="C739" s="2" t="s">
        <v>310</v>
      </c>
      <c r="D739" s="2" t="s">
        <v>282</v>
      </c>
      <c r="E739" s="2" t="s">
        <v>9</v>
      </c>
      <c r="F739" s="2" t="s">
        <v>10</v>
      </c>
      <c r="G739" s="2" t="s">
        <v>201</v>
      </c>
      <c r="H739" s="2" t="s">
        <v>106</v>
      </c>
      <c r="I739" s="2" t="s">
        <v>40</v>
      </c>
      <c r="J739" s="2" t="s">
        <v>315</v>
      </c>
      <c r="K739" s="2" t="s">
        <v>139</v>
      </c>
      <c r="L739" s="2" t="s">
        <v>37</v>
      </c>
      <c r="M739" s="2" t="s">
        <v>181</v>
      </c>
      <c r="N739" s="2">
        <v>10</v>
      </c>
      <c r="O739" s="2" t="s">
        <v>14</v>
      </c>
      <c r="S739" s="2" t="s">
        <v>21</v>
      </c>
      <c r="T739" s="2">
        <v>37</v>
      </c>
      <c r="U739" s="2" t="s">
        <v>86</v>
      </c>
      <c r="V739" s="2">
        <v>0</v>
      </c>
      <c r="W739" s="2" t="s">
        <v>105</v>
      </c>
      <c r="Z739" s="2">
        <v>1</v>
      </c>
      <c r="AC739" s="2">
        <v>100</v>
      </c>
      <c r="AD739" s="2">
        <v>3</v>
      </c>
      <c r="AE739" s="2">
        <v>113</v>
      </c>
      <c r="AF739" s="2">
        <v>1</v>
      </c>
      <c r="AG739" s="2">
        <f>AF739-$AF$736</f>
        <v>0</v>
      </c>
      <c r="AH739" s="2">
        <v>6.03</v>
      </c>
      <c r="AI739" s="2">
        <v>6.03</v>
      </c>
      <c r="AJ739" s="2">
        <f>AI739/$AI$739</f>
        <v>1</v>
      </c>
      <c r="AK739" s="2">
        <f>AI739-$AI$741</f>
        <v>2.4167000000000001</v>
      </c>
      <c r="AL739" s="2">
        <f>AK739/$AK$739</f>
        <v>1</v>
      </c>
    </row>
    <row r="740" spans="1:38" x14ac:dyDescent="0.25">
      <c r="A740" s="2" t="s">
        <v>108</v>
      </c>
      <c r="B740" s="2">
        <v>2009</v>
      </c>
      <c r="C740" s="2" t="s">
        <v>310</v>
      </c>
      <c r="D740" s="2" t="s">
        <v>282</v>
      </c>
      <c r="E740" s="2" t="s">
        <v>9</v>
      </c>
      <c r="F740" s="2" t="s">
        <v>10</v>
      </c>
      <c r="G740" s="2" t="s">
        <v>201</v>
      </c>
      <c r="H740" s="2" t="s">
        <v>106</v>
      </c>
      <c r="I740" s="2" t="s">
        <v>40</v>
      </c>
      <c r="J740" s="2" t="s">
        <v>315</v>
      </c>
      <c r="K740" s="2" t="s">
        <v>139</v>
      </c>
      <c r="L740" s="2" t="s">
        <v>37</v>
      </c>
      <c r="M740" s="2" t="s">
        <v>181</v>
      </c>
      <c r="N740" s="2">
        <v>10</v>
      </c>
      <c r="O740" s="2" t="s">
        <v>14</v>
      </c>
      <c r="S740" s="2" t="s">
        <v>21</v>
      </c>
      <c r="T740" s="2">
        <v>37</v>
      </c>
      <c r="U740" s="2" t="s">
        <v>86</v>
      </c>
      <c r="V740" s="2">
        <v>0</v>
      </c>
      <c r="W740" s="2" t="s">
        <v>105</v>
      </c>
      <c r="Z740" s="2">
        <v>1</v>
      </c>
      <c r="AC740" s="2">
        <v>100</v>
      </c>
      <c r="AD740" s="2">
        <v>3</v>
      </c>
      <c r="AE740" s="2">
        <v>113</v>
      </c>
      <c r="AF740" s="2">
        <v>4</v>
      </c>
      <c r="AG740" s="2">
        <f t="shared" si="374"/>
        <v>3</v>
      </c>
      <c r="AH740" s="2">
        <v>3.8149999999999999</v>
      </c>
      <c r="AI740" s="2">
        <v>3.8149999999999999</v>
      </c>
      <c r="AJ740" s="2">
        <f>AI740/$AI$739</f>
        <v>0.63266998341625202</v>
      </c>
      <c r="AK740" s="2">
        <f>AI740-$AI$741</f>
        <v>0.20169999999999977</v>
      </c>
      <c r="AL740" s="2">
        <f>AK740/$AK$739</f>
        <v>8.3460917780444316E-2</v>
      </c>
    </row>
    <row r="741" spans="1:38" x14ac:dyDescent="0.25">
      <c r="A741" s="2" t="s">
        <v>108</v>
      </c>
      <c r="B741" s="2">
        <v>2009</v>
      </c>
      <c r="C741" s="2" t="s">
        <v>310</v>
      </c>
      <c r="D741" s="2" t="s">
        <v>282</v>
      </c>
      <c r="E741" s="2" t="s">
        <v>9</v>
      </c>
      <c r="F741" s="2" t="s">
        <v>10</v>
      </c>
      <c r="G741" s="2" t="s">
        <v>201</v>
      </c>
      <c r="H741" s="2" t="s">
        <v>106</v>
      </c>
      <c r="I741" s="2" t="s">
        <v>40</v>
      </c>
      <c r="J741" s="2" t="s">
        <v>315</v>
      </c>
      <c r="K741" s="2" t="s">
        <v>139</v>
      </c>
      <c r="L741" s="2" t="s">
        <v>37</v>
      </c>
      <c r="M741" s="2" t="s">
        <v>181</v>
      </c>
      <c r="N741" s="2">
        <v>10</v>
      </c>
      <c r="O741" s="2" t="s">
        <v>14</v>
      </c>
      <c r="S741" s="2" t="s">
        <v>21</v>
      </c>
      <c r="T741" s="2">
        <v>37</v>
      </c>
      <c r="U741" s="2" t="s">
        <v>86</v>
      </c>
      <c r="V741" s="2">
        <v>0</v>
      </c>
      <c r="W741" s="2" t="s">
        <v>105</v>
      </c>
      <c r="Z741" s="2">
        <v>1</v>
      </c>
      <c r="AC741" s="2">
        <v>100</v>
      </c>
      <c r="AD741" s="2">
        <v>3</v>
      </c>
      <c r="AE741" s="2">
        <v>113</v>
      </c>
      <c r="AF741" s="2">
        <v>8</v>
      </c>
      <c r="AG741" s="2">
        <f t="shared" si="374"/>
        <v>7</v>
      </c>
      <c r="AH741" s="2">
        <v>3.6133000000000002</v>
      </c>
      <c r="AI741" s="2">
        <v>3.6133000000000002</v>
      </c>
      <c r="AJ741" s="2">
        <f>AI741/$AI$739</f>
        <v>0.5992205638474295</v>
      </c>
      <c r="AK741" s="2">
        <f>AI741-$AI$741</f>
        <v>0</v>
      </c>
      <c r="AL741" s="2">
        <f>AK741/$AK$739</f>
        <v>0</v>
      </c>
    </row>
    <row r="742" spans="1:38" x14ac:dyDescent="0.25">
      <c r="A742" s="2" t="s">
        <v>108</v>
      </c>
      <c r="B742" s="2">
        <v>2009</v>
      </c>
      <c r="C742" s="2" t="s">
        <v>145</v>
      </c>
      <c r="D742" s="2" t="s">
        <v>282</v>
      </c>
      <c r="E742" s="2" t="s">
        <v>9</v>
      </c>
      <c r="F742" s="2" t="s">
        <v>10</v>
      </c>
      <c r="G742" s="2" t="s">
        <v>201</v>
      </c>
      <c r="H742" s="2" t="s">
        <v>106</v>
      </c>
      <c r="I742" s="2" t="s">
        <v>40</v>
      </c>
      <c r="J742" s="2" t="s">
        <v>316</v>
      </c>
      <c r="K742" s="2" t="s">
        <v>144</v>
      </c>
      <c r="L742" s="2" t="s">
        <v>37</v>
      </c>
      <c r="M742" s="2" t="s">
        <v>181</v>
      </c>
      <c r="N742" s="2">
        <v>10</v>
      </c>
      <c r="O742" s="2" t="s">
        <v>14</v>
      </c>
      <c r="S742" s="2" t="s">
        <v>21</v>
      </c>
      <c r="T742" s="2">
        <v>37</v>
      </c>
      <c r="U742" s="2" t="s">
        <v>86</v>
      </c>
      <c r="V742" s="2">
        <v>0</v>
      </c>
      <c r="W742" s="2" t="s">
        <v>105</v>
      </c>
      <c r="Z742" s="2">
        <v>1</v>
      </c>
      <c r="AC742" s="2">
        <v>100</v>
      </c>
      <c r="AD742" s="2">
        <v>3</v>
      </c>
      <c r="AE742" s="2">
        <v>114</v>
      </c>
      <c r="AF742" s="2">
        <v>1</v>
      </c>
      <c r="AG742" s="2">
        <f>AF742-$AF$736</f>
        <v>0</v>
      </c>
      <c r="AH742" s="2">
        <v>6.08</v>
      </c>
      <c r="AI742" s="2">
        <v>6.08</v>
      </c>
      <c r="AJ742" s="2">
        <f>AI742/$AI$742</f>
        <v>1</v>
      </c>
      <c r="AK742" s="2">
        <f>AI742-$AI$744</f>
        <v>2.8200000000000003</v>
      </c>
      <c r="AL742" s="2">
        <f>AK742/$AK$742</f>
        <v>1</v>
      </c>
    </row>
    <row r="743" spans="1:38" x14ac:dyDescent="0.25">
      <c r="A743" s="2" t="s">
        <v>108</v>
      </c>
      <c r="B743" s="2">
        <v>2009</v>
      </c>
      <c r="C743" s="2" t="s">
        <v>145</v>
      </c>
      <c r="D743" s="2" t="s">
        <v>282</v>
      </c>
      <c r="E743" s="2" t="s">
        <v>9</v>
      </c>
      <c r="F743" s="2" t="s">
        <v>10</v>
      </c>
      <c r="G743" s="2" t="s">
        <v>201</v>
      </c>
      <c r="H743" s="2" t="s">
        <v>106</v>
      </c>
      <c r="I743" s="2" t="s">
        <v>40</v>
      </c>
      <c r="J743" s="2" t="s">
        <v>316</v>
      </c>
      <c r="K743" s="2" t="s">
        <v>144</v>
      </c>
      <c r="L743" s="2" t="s">
        <v>37</v>
      </c>
      <c r="M743" s="2" t="s">
        <v>181</v>
      </c>
      <c r="N743" s="2">
        <v>10</v>
      </c>
      <c r="O743" s="2" t="s">
        <v>14</v>
      </c>
      <c r="S743" s="2" t="s">
        <v>21</v>
      </c>
      <c r="T743" s="2">
        <v>37</v>
      </c>
      <c r="U743" s="2" t="s">
        <v>86</v>
      </c>
      <c r="V743" s="2">
        <v>0</v>
      </c>
      <c r="W743" s="2" t="s">
        <v>105</v>
      </c>
      <c r="Z743" s="2">
        <v>1</v>
      </c>
      <c r="AC743" s="2">
        <v>100</v>
      </c>
      <c r="AD743" s="2">
        <v>3</v>
      </c>
      <c r="AE743" s="2">
        <v>114</v>
      </c>
      <c r="AF743" s="2">
        <v>4</v>
      </c>
      <c r="AG743" s="2">
        <f t="shared" si="374"/>
        <v>3</v>
      </c>
      <c r="AH743" s="2">
        <v>3.71</v>
      </c>
      <c r="AI743" s="2">
        <v>3.71</v>
      </c>
      <c r="AJ743" s="2">
        <f>AI743/$AI$742</f>
        <v>0.61019736842105265</v>
      </c>
      <c r="AK743" s="2">
        <f>AI743-$AI$744</f>
        <v>0.45000000000000018</v>
      </c>
      <c r="AL743" s="2">
        <f>AK743/$AK$742</f>
        <v>0.15957446808510642</v>
      </c>
    </row>
    <row r="744" spans="1:38" x14ac:dyDescent="0.25">
      <c r="A744" s="2" t="s">
        <v>108</v>
      </c>
      <c r="B744" s="2">
        <v>2009</v>
      </c>
      <c r="C744" s="2" t="s">
        <v>145</v>
      </c>
      <c r="D744" s="2" t="s">
        <v>282</v>
      </c>
      <c r="E744" s="2" t="s">
        <v>9</v>
      </c>
      <c r="F744" s="2" t="s">
        <v>10</v>
      </c>
      <c r="G744" s="2" t="s">
        <v>201</v>
      </c>
      <c r="H744" s="2" t="s">
        <v>106</v>
      </c>
      <c r="I744" s="2" t="s">
        <v>40</v>
      </c>
      <c r="J744" s="2" t="s">
        <v>316</v>
      </c>
      <c r="K744" s="2" t="s">
        <v>144</v>
      </c>
      <c r="L744" s="2" t="s">
        <v>37</v>
      </c>
      <c r="M744" s="2" t="s">
        <v>181</v>
      </c>
      <c r="N744" s="2">
        <v>10</v>
      </c>
      <c r="O744" s="2" t="s">
        <v>14</v>
      </c>
      <c r="S744" s="2" t="s">
        <v>21</v>
      </c>
      <c r="T744" s="2">
        <v>37</v>
      </c>
      <c r="U744" s="2" t="s">
        <v>86</v>
      </c>
      <c r="V744" s="2">
        <v>0</v>
      </c>
      <c r="W744" s="2" t="s">
        <v>105</v>
      </c>
      <c r="Z744" s="2">
        <v>1</v>
      </c>
      <c r="AC744" s="2">
        <v>100</v>
      </c>
      <c r="AD744" s="2">
        <v>3</v>
      </c>
      <c r="AE744" s="2">
        <v>114</v>
      </c>
      <c r="AF744" s="2">
        <v>8</v>
      </c>
      <c r="AG744" s="2">
        <f t="shared" si="374"/>
        <v>7</v>
      </c>
      <c r="AH744" s="2">
        <v>3.26</v>
      </c>
      <c r="AI744" s="2">
        <v>3.26</v>
      </c>
      <c r="AJ744" s="2">
        <f>AI744/$AI$742</f>
        <v>0.53618421052631571</v>
      </c>
      <c r="AK744" s="2">
        <f>AI744-$AI$744</f>
        <v>0</v>
      </c>
      <c r="AL744" s="2">
        <f>AK744/$AK$742</f>
        <v>0</v>
      </c>
    </row>
    <row r="745" spans="1:38" x14ac:dyDescent="0.25">
      <c r="A745" s="2" t="s">
        <v>108</v>
      </c>
      <c r="B745" s="2">
        <v>2009</v>
      </c>
      <c r="C745" s="2" t="s">
        <v>107</v>
      </c>
      <c r="D745" s="2" t="s">
        <v>282</v>
      </c>
      <c r="E745" s="2" t="s">
        <v>9</v>
      </c>
      <c r="F745" s="2" t="s">
        <v>10</v>
      </c>
      <c r="G745" s="2" t="s">
        <v>201</v>
      </c>
      <c r="H745" s="2" t="s">
        <v>106</v>
      </c>
      <c r="I745" s="2" t="s">
        <v>40</v>
      </c>
      <c r="J745" s="2" t="s">
        <v>316</v>
      </c>
      <c r="K745" s="2" t="s">
        <v>146</v>
      </c>
      <c r="L745" s="2" t="s">
        <v>37</v>
      </c>
      <c r="M745" s="2" t="s">
        <v>181</v>
      </c>
      <c r="N745" s="2">
        <v>10</v>
      </c>
      <c r="O745" s="2" t="s">
        <v>14</v>
      </c>
      <c r="S745" s="2" t="s">
        <v>21</v>
      </c>
      <c r="T745" s="2">
        <v>37</v>
      </c>
      <c r="U745" s="2" t="s">
        <v>86</v>
      </c>
      <c r="V745" s="2">
        <v>0</v>
      </c>
      <c r="W745" s="2" t="s">
        <v>105</v>
      </c>
      <c r="Z745" s="2">
        <v>1</v>
      </c>
      <c r="AC745" s="2">
        <v>100</v>
      </c>
      <c r="AD745" s="2">
        <v>3</v>
      </c>
      <c r="AE745" s="2">
        <v>115</v>
      </c>
      <c r="AF745" s="2">
        <v>1</v>
      </c>
      <c r="AG745" s="2">
        <f>AF745-$AF$736</f>
        <v>0</v>
      </c>
      <c r="AH745" s="2">
        <v>5.33</v>
      </c>
      <c r="AI745" s="2">
        <v>5.33</v>
      </c>
      <c r="AJ745" s="2">
        <f>AI745/$AI$745</f>
        <v>1</v>
      </c>
      <c r="AK745" s="2">
        <f>AI745-$AI$747</f>
        <v>1.92</v>
      </c>
      <c r="AL745" s="2">
        <f>AK745/$AK$745</f>
        <v>1</v>
      </c>
    </row>
    <row r="746" spans="1:38" x14ac:dyDescent="0.25">
      <c r="A746" s="2" t="s">
        <v>108</v>
      </c>
      <c r="B746" s="2">
        <v>2009</v>
      </c>
      <c r="C746" s="2" t="s">
        <v>107</v>
      </c>
      <c r="D746" s="2" t="s">
        <v>282</v>
      </c>
      <c r="E746" s="2" t="s">
        <v>9</v>
      </c>
      <c r="F746" s="2" t="s">
        <v>10</v>
      </c>
      <c r="G746" s="2" t="s">
        <v>201</v>
      </c>
      <c r="H746" s="2" t="s">
        <v>106</v>
      </c>
      <c r="I746" s="2" t="s">
        <v>40</v>
      </c>
      <c r="J746" s="2" t="s">
        <v>316</v>
      </c>
      <c r="K746" s="2" t="s">
        <v>146</v>
      </c>
      <c r="L746" s="2" t="s">
        <v>37</v>
      </c>
      <c r="M746" s="2" t="s">
        <v>181</v>
      </c>
      <c r="N746" s="2">
        <v>10</v>
      </c>
      <c r="O746" s="2" t="s">
        <v>14</v>
      </c>
      <c r="S746" s="2" t="s">
        <v>21</v>
      </c>
      <c r="T746" s="2">
        <v>37</v>
      </c>
      <c r="U746" s="2" t="s">
        <v>86</v>
      </c>
      <c r="V746" s="2">
        <v>0</v>
      </c>
      <c r="W746" s="2" t="s">
        <v>105</v>
      </c>
      <c r="Z746" s="2">
        <v>1</v>
      </c>
      <c r="AC746" s="2">
        <v>100</v>
      </c>
      <c r="AD746" s="2">
        <v>3</v>
      </c>
      <c r="AE746" s="2">
        <v>115</v>
      </c>
      <c r="AF746" s="2">
        <v>4</v>
      </c>
      <c r="AG746" s="2">
        <f t="shared" si="374"/>
        <v>3</v>
      </c>
      <c r="AH746" s="2">
        <v>4.17</v>
      </c>
      <c r="AI746" s="2">
        <v>4.17</v>
      </c>
      <c r="AJ746" s="2">
        <f>AI746/$AI$745</f>
        <v>0.78236397748592867</v>
      </c>
      <c r="AK746" s="2">
        <f>AI746-$AI$747</f>
        <v>0.75999999999999979</v>
      </c>
      <c r="AL746" s="2">
        <f>AK746/$AK$745</f>
        <v>0.39583333333333326</v>
      </c>
    </row>
    <row r="747" spans="1:38" x14ac:dyDescent="0.25">
      <c r="A747" s="2" t="s">
        <v>108</v>
      </c>
      <c r="B747" s="2">
        <v>2009</v>
      </c>
      <c r="C747" s="2" t="s">
        <v>107</v>
      </c>
      <c r="D747" s="2" t="s">
        <v>282</v>
      </c>
      <c r="E747" s="2" t="s">
        <v>9</v>
      </c>
      <c r="F747" s="2" t="s">
        <v>10</v>
      </c>
      <c r="G747" s="2" t="s">
        <v>201</v>
      </c>
      <c r="H747" s="2" t="s">
        <v>106</v>
      </c>
      <c r="I747" s="2" t="s">
        <v>40</v>
      </c>
      <c r="J747" s="2" t="s">
        <v>316</v>
      </c>
      <c r="K747" s="2" t="s">
        <v>146</v>
      </c>
      <c r="L747" s="2" t="s">
        <v>37</v>
      </c>
      <c r="M747" s="2" t="s">
        <v>181</v>
      </c>
      <c r="N747" s="2">
        <v>10</v>
      </c>
      <c r="O747" s="2" t="s">
        <v>14</v>
      </c>
      <c r="S747" s="2" t="s">
        <v>21</v>
      </c>
      <c r="T747" s="2">
        <v>37</v>
      </c>
      <c r="U747" s="2" t="s">
        <v>86</v>
      </c>
      <c r="V747" s="2">
        <v>0</v>
      </c>
      <c r="W747" s="2" t="s">
        <v>105</v>
      </c>
      <c r="Z747" s="2">
        <v>1</v>
      </c>
      <c r="AC747" s="2">
        <v>100</v>
      </c>
      <c r="AD747" s="2">
        <v>3</v>
      </c>
      <c r="AE747" s="2">
        <v>115</v>
      </c>
      <c r="AF747" s="2">
        <v>8</v>
      </c>
      <c r="AG747" s="2">
        <f t="shared" si="374"/>
        <v>7</v>
      </c>
      <c r="AH747" s="2">
        <v>3.41</v>
      </c>
      <c r="AI747" s="2">
        <v>3.41</v>
      </c>
      <c r="AJ747" s="2">
        <f>AI747/$AI$745</f>
        <v>0.63977485928705446</v>
      </c>
      <c r="AK747" s="2">
        <f>AI747-$AI$747</f>
        <v>0</v>
      </c>
      <c r="AL747" s="2">
        <f>AK747/$AK$745</f>
        <v>0</v>
      </c>
    </row>
    <row r="748" spans="1:38" x14ac:dyDescent="0.25">
      <c r="A748" s="2" t="s">
        <v>108</v>
      </c>
      <c r="B748" s="2">
        <v>2009</v>
      </c>
      <c r="C748" s="2" t="s">
        <v>109</v>
      </c>
      <c r="D748" s="2" t="s">
        <v>282</v>
      </c>
      <c r="E748" s="2" t="s">
        <v>9</v>
      </c>
      <c r="F748" s="2" t="s">
        <v>10</v>
      </c>
      <c r="G748" s="2" t="s">
        <v>201</v>
      </c>
      <c r="H748" s="2" t="s">
        <v>11</v>
      </c>
      <c r="I748" s="2" t="s">
        <v>40</v>
      </c>
      <c r="J748" s="2" t="s">
        <v>316</v>
      </c>
      <c r="K748" s="2" t="s">
        <v>193</v>
      </c>
      <c r="L748" s="2" t="s">
        <v>37</v>
      </c>
      <c r="M748" s="2" t="s">
        <v>287</v>
      </c>
      <c r="N748" s="2">
        <v>10</v>
      </c>
      <c r="O748" s="2" t="s">
        <v>83</v>
      </c>
      <c r="Q748" s="2" t="s">
        <v>50</v>
      </c>
      <c r="R748" s="2" t="s">
        <v>82</v>
      </c>
      <c r="S748" s="2" t="s">
        <v>21</v>
      </c>
      <c r="T748" s="2">
        <v>37</v>
      </c>
      <c r="U748" s="2" t="s">
        <v>86</v>
      </c>
      <c r="V748" s="2">
        <v>0</v>
      </c>
      <c r="W748" s="2" t="s">
        <v>105</v>
      </c>
      <c r="Z748" s="2">
        <v>2</v>
      </c>
      <c r="AC748" s="2">
        <v>40</v>
      </c>
      <c r="AD748" s="2">
        <v>3</v>
      </c>
      <c r="AE748" s="2">
        <v>116</v>
      </c>
      <c r="AF748" s="2">
        <v>0.24242383888607499</v>
      </c>
      <c r="AG748" s="2">
        <f>AF748-$AF$748</f>
        <v>0</v>
      </c>
      <c r="AH748" s="2">
        <v>37.197583893955297</v>
      </c>
      <c r="AI748" s="2">
        <v>37.197583893955297</v>
      </c>
      <c r="AJ748" s="2">
        <f>AI748/$AI$748</f>
        <v>1</v>
      </c>
      <c r="AK748" s="2">
        <f>AI748-$AI$752</f>
        <v>21.048388570453998</v>
      </c>
      <c r="AL748" s="2">
        <f>AK748/$AK$748</f>
        <v>1</v>
      </c>
    </row>
    <row r="749" spans="1:38" x14ac:dyDescent="0.25">
      <c r="A749" s="2" t="s">
        <v>108</v>
      </c>
      <c r="B749" s="2">
        <v>2009</v>
      </c>
      <c r="C749" s="2" t="s">
        <v>109</v>
      </c>
      <c r="D749" s="2" t="s">
        <v>282</v>
      </c>
      <c r="E749" s="2" t="s">
        <v>9</v>
      </c>
      <c r="F749" s="2" t="s">
        <v>10</v>
      </c>
      <c r="G749" s="2" t="s">
        <v>201</v>
      </c>
      <c r="H749" s="2" t="s">
        <v>11</v>
      </c>
      <c r="I749" s="2" t="s">
        <v>40</v>
      </c>
      <c r="J749" s="2" t="s">
        <v>316</v>
      </c>
      <c r="K749" s="2" t="s">
        <v>193</v>
      </c>
      <c r="L749" s="2" t="s">
        <v>37</v>
      </c>
      <c r="M749" s="2" t="s">
        <v>287</v>
      </c>
      <c r="N749" s="2">
        <v>10</v>
      </c>
      <c r="O749" s="2" t="s">
        <v>83</v>
      </c>
      <c r="Q749" s="2" t="s">
        <v>50</v>
      </c>
      <c r="R749" s="2" t="s">
        <v>82</v>
      </c>
      <c r="S749" s="2" t="s">
        <v>21</v>
      </c>
      <c r="T749" s="2">
        <v>37</v>
      </c>
      <c r="U749" s="2" t="s">
        <v>86</v>
      </c>
      <c r="V749" s="2">
        <v>0</v>
      </c>
      <c r="W749" s="2" t="s">
        <v>105</v>
      </c>
      <c r="Z749" s="2">
        <v>2</v>
      </c>
      <c r="AC749" s="2">
        <v>40</v>
      </c>
      <c r="AD749" s="2">
        <v>3</v>
      </c>
      <c r="AE749" s="2">
        <v>116</v>
      </c>
      <c r="AF749" s="2">
        <v>1.9878781422177201</v>
      </c>
      <c r="AG749" s="2">
        <f>AF749-$AF$748</f>
        <v>1.7454543033316452</v>
      </c>
      <c r="AH749" s="2">
        <v>29.5766166209179</v>
      </c>
      <c r="AI749" s="2">
        <v>29.5766166209179</v>
      </c>
      <c r="AJ749" s="2">
        <f>AI749/$AI$748</f>
        <v>0.79512198171893034</v>
      </c>
      <c r="AK749" s="2">
        <f>AI749-$AI$752</f>
        <v>13.427421297416601</v>
      </c>
      <c r="AL749" s="2">
        <f>AK749/$AK$748</f>
        <v>0.63793108210976845</v>
      </c>
    </row>
    <row r="750" spans="1:38" x14ac:dyDescent="0.25">
      <c r="A750" s="2" t="s">
        <v>108</v>
      </c>
      <c r="B750" s="2">
        <v>2009</v>
      </c>
      <c r="C750" s="2" t="s">
        <v>109</v>
      </c>
      <c r="D750" s="2" t="s">
        <v>282</v>
      </c>
      <c r="E750" s="2" t="s">
        <v>9</v>
      </c>
      <c r="F750" s="2" t="s">
        <v>10</v>
      </c>
      <c r="G750" s="2" t="s">
        <v>201</v>
      </c>
      <c r="H750" s="2" t="s">
        <v>11</v>
      </c>
      <c r="I750" s="2" t="s">
        <v>40</v>
      </c>
      <c r="J750" s="2" t="s">
        <v>316</v>
      </c>
      <c r="K750" s="2" t="s">
        <v>193</v>
      </c>
      <c r="L750" s="2" t="s">
        <v>37</v>
      </c>
      <c r="M750" s="2" t="s">
        <v>287</v>
      </c>
      <c r="N750" s="2">
        <v>10</v>
      </c>
      <c r="O750" s="2" t="s">
        <v>83</v>
      </c>
      <c r="Q750" s="2" t="s">
        <v>50</v>
      </c>
      <c r="R750" s="2" t="s">
        <v>82</v>
      </c>
      <c r="S750" s="2" t="s">
        <v>21</v>
      </c>
      <c r="T750" s="2">
        <v>37</v>
      </c>
      <c r="U750" s="2" t="s">
        <v>86</v>
      </c>
      <c r="V750" s="2">
        <v>0</v>
      </c>
      <c r="W750" s="2" t="s">
        <v>105</v>
      </c>
      <c r="Z750" s="2">
        <v>2</v>
      </c>
      <c r="AC750" s="2">
        <v>40</v>
      </c>
      <c r="AD750" s="2">
        <v>3</v>
      </c>
      <c r="AE750" s="2">
        <v>116</v>
      </c>
      <c r="AF750" s="2">
        <v>3.9999994451350198</v>
      </c>
      <c r="AG750" s="2">
        <f>AF750-$AF$748</f>
        <v>3.7575756062489449</v>
      </c>
      <c r="AH750" s="2">
        <v>23.7701625965387</v>
      </c>
      <c r="AI750" s="2">
        <v>23.7701625965387</v>
      </c>
      <c r="AJ750" s="2">
        <f>AI750/$AI$748</f>
        <v>0.63902436954786768</v>
      </c>
      <c r="AK750" s="2">
        <f>AI750-$AI$752</f>
        <v>7.620967273037401</v>
      </c>
      <c r="AL750" s="2">
        <f>AK750/$AK$748</f>
        <v>0.36206891789023177</v>
      </c>
    </row>
    <row r="751" spans="1:38" x14ac:dyDescent="0.25">
      <c r="A751" s="2" t="s">
        <v>108</v>
      </c>
      <c r="B751" s="2">
        <v>2009</v>
      </c>
      <c r="C751" s="2" t="s">
        <v>109</v>
      </c>
      <c r="D751" s="2" t="s">
        <v>282</v>
      </c>
      <c r="E751" s="2" t="s">
        <v>9</v>
      </c>
      <c r="F751" s="2" t="s">
        <v>10</v>
      </c>
      <c r="G751" s="2" t="s">
        <v>201</v>
      </c>
      <c r="H751" s="2" t="s">
        <v>11</v>
      </c>
      <c r="I751" s="2" t="s">
        <v>40</v>
      </c>
      <c r="J751" s="2" t="s">
        <v>316</v>
      </c>
      <c r="K751" s="2" t="s">
        <v>193</v>
      </c>
      <c r="L751" s="2" t="s">
        <v>37</v>
      </c>
      <c r="M751" s="2" t="s">
        <v>287</v>
      </c>
      <c r="N751" s="2">
        <v>10</v>
      </c>
      <c r="O751" s="2" t="s">
        <v>83</v>
      </c>
      <c r="Q751" s="2" t="s">
        <v>50</v>
      </c>
      <c r="R751" s="2" t="s">
        <v>82</v>
      </c>
      <c r="S751" s="2" t="s">
        <v>21</v>
      </c>
      <c r="T751" s="2">
        <v>37</v>
      </c>
      <c r="U751" s="2" t="s">
        <v>86</v>
      </c>
      <c r="V751" s="2">
        <v>0</v>
      </c>
      <c r="W751" s="2" t="s">
        <v>105</v>
      </c>
      <c r="Z751" s="2">
        <v>2</v>
      </c>
      <c r="AC751" s="2">
        <v>40</v>
      </c>
      <c r="AD751" s="2">
        <v>3</v>
      </c>
      <c r="AE751" s="2">
        <v>116</v>
      </c>
      <c r="AF751" s="2">
        <v>5.9878775873527301</v>
      </c>
      <c r="AG751" s="2">
        <f>AF751-$AF$748</f>
        <v>5.7454537484666552</v>
      </c>
      <c r="AH751" s="2">
        <v>18.870969349586101</v>
      </c>
      <c r="AI751" s="2">
        <v>18.870969349586101</v>
      </c>
      <c r="AJ751" s="2">
        <f>AI751/$AI$748</f>
        <v>0.50731707208146604</v>
      </c>
      <c r="AK751" s="2">
        <f>AI751-$AI$752</f>
        <v>2.7217740260848018</v>
      </c>
      <c r="AL751" s="2">
        <f>AK751/$AK$748</f>
        <v>0.12931032781794066</v>
      </c>
    </row>
    <row r="752" spans="1:38" x14ac:dyDescent="0.25">
      <c r="A752" s="2" t="s">
        <v>108</v>
      </c>
      <c r="B752" s="2">
        <v>2009</v>
      </c>
      <c r="C752" s="2" t="s">
        <v>109</v>
      </c>
      <c r="D752" s="2" t="s">
        <v>282</v>
      </c>
      <c r="E752" s="2" t="s">
        <v>9</v>
      </c>
      <c r="F752" s="2" t="s">
        <v>10</v>
      </c>
      <c r="G752" s="2" t="s">
        <v>201</v>
      </c>
      <c r="H752" s="2" t="s">
        <v>11</v>
      </c>
      <c r="I752" s="2" t="s">
        <v>40</v>
      </c>
      <c r="J752" s="2" t="s">
        <v>316</v>
      </c>
      <c r="K752" s="2" t="s">
        <v>193</v>
      </c>
      <c r="L752" s="2" t="s">
        <v>37</v>
      </c>
      <c r="M752" s="2" t="s">
        <v>287</v>
      </c>
      <c r="N752" s="2">
        <v>10</v>
      </c>
      <c r="O752" s="2" t="s">
        <v>83</v>
      </c>
      <c r="Q752" s="2" t="s">
        <v>50</v>
      </c>
      <c r="R752" s="2" t="s">
        <v>82</v>
      </c>
      <c r="S752" s="2" t="s">
        <v>21</v>
      </c>
      <c r="T752" s="2">
        <v>37</v>
      </c>
      <c r="U752" s="2" t="s">
        <v>86</v>
      </c>
      <c r="V752" s="2">
        <v>0</v>
      </c>
      <c r="W752" s="2" t="s">
        <v>105</v>
      </c>
      <c r="Z752" s="2">
        <v>2</v>
      </c>
      <c r="AC752" s="2">
        <v>40</v>
      </c>
      <c r="AD752" s="2">
        <v>3</v>
      </c>
      <c r="AE752" s="2">
        <v>116</v>
      </c>
      <c r="AF752" s="2">
        <v>7.9999999999999902</v>
      </c>
      <c r="AG752" s="2">
        <f>AF752-$AF$748</f>
        <v>7.7575761611139153</v>
      </c>
      <c r="AH752" s="2">
        <v>16.149195323501299</v>
      </c>
      <c r="AI752" s="2">
        <v>16.149195323501299</v>
      </c>
      <c r="AJ752" s="2">
        <f>AI752/$AI$748</f>
        <v>0.43414635126679785</v>
      </c>
      <c r="AK752" s="2">
        <f>AI752-$AI$752</f>
        <v>0</v>
      </c>
      <c r="AL752" s="2">
        <f>AK752/$AK$748</f>
        <v>0</v>
      </c>
    </row>
    <row r="753" spans="1:38" x14ac:dyDescent="0.25">
      <c r="A753" s="2" t="s">
        <v>108</v>
      </c>
      <c r="B753" s="2">
        <v>2009</v>
      </c>
      <c r="C753" s="2" t="s">
        <v>109</v>
      </c>
      <c r="D753" s="2" t="s">
        <v>282</v>
      </c>
      <c r="E753" s="2" t="s">
        <v>9</v>
      </c>
      <c r="F753" s="2" t="s">
        <v>10</v>
      </c>
      <c r="G753" s="2" t="s">
        <v>201</v>
      </c>
      <c r="H753" s="2" t="s">
        <v>106</v>
      </c>
      <c r="I753" s="2" t="s">
        <v>40</v>
      </c>
      <c r="J753" s="2" t="s">
        <v>316</v>
      </c>
      <c r="K753" s="2" t="s">
        <v>193</v>
      </c>
      <c r="L753" s="2" t="s">
        <v>37</v>
      </c>
      <c r="M753" s="2" t="s">
        <v>287</v>
      </c>
      <c r="N753" s="2">
        <v>10</v>
      </c>
      <c r="O753" s="2" t="s">
        <v>83</v>
      </c>
      <c r="Q753" s="2" t="s">
        <v>50</v>
      </c>
      <c r="R753" s="2" t="s">
        <v>82</v>
      </c>
      <c r="S753" s="2" t="s">
        <v>21</v>
      </c>
      <c r="T753" s="2">
        <v>37</v>
      </c>
      <c r="U753" s="2" t="s">
        <v>86</v>
      </c>
      <c r="V753" s="2">
        <v>0</v>
      </c>
      <c r="W753" s="2" t="s">
        <v>105</v>
      </c>
      <c r="Z753" s="2">
        <v>2</v>
      </c>
      <c r="AC753" s="2">
        <v>40</v>
      </c>
      <c r="AD753" s="2">
        <v>3</v>
      </c>
      <c r="AE753" s="2">
        <v>117</v>
      </c>
      <c r="AF753" s="2">
        <v>0.25</v>
      </c>
      <c r="AG753" s="2">
        <f>AF753-$AF$753</f>
        <v>0</v>
      </c>
      <c r="AH753" s="2">
        <v>65.254234871758698</v>
      </c>
      <c r="AI753" s="2">
        <v>65.254234871758698</v>
      </c>
      <c r="AJ753" s="2">
        <f>AI753/$AI$753</f>
        <v>1</v>
      </c>
      <c r="AK753" s="2">
        <f>AI753-$AI$757</f>
        <v>37.669488217288801</v>
      </c>
      <c r="AL753" s="2">
        <f>AK753/$AK$753</f>
        <v>1</v>
      </c>
    </row>
    <row r="754" spans="1:38" x14ac:dyDescent="0.25">
      <c r="A754" s="2" t="s">
        <v>108</v>
      </c>
      <c r="B754" s="2">
        <v>2009</v>
      </c>
      <c r="C754" s="2" t="s">
        <v>109</v>
      </c>
      <c r="D754" s="2" t="s">
        <v>282</v>
      </c>
      <c r="E754" s="2" t="s">
        <v>9</v>
      </c>
      <c r="F754" s="2" t="s">
        <v>10</v>
      </c>
      <c r="G754" s="2" t="s">
        <v>201</v>
      </c>
      <c r="H754" s="2" t="s">
        <v>106</v>
      </c>
      <c r="I754" s="2" t="s">
        <v>40</v>
      </c>
      <c r="J754" s="2" t="s">
        <v>316</v>
      </c>
      <c r="K754" s="2" t="s">
        <v>193</v>
      </c>
      <c r="L754" s="2" t="s">
        <v>37</v>
      </c>
      <c r="M754" s="2" t="s">
        <v>287</v>
      </c>
      <c r="N754" s="2">
        <v>10</v>
      </c>
      <c r="O754" s="2" t="s">
        <v>83</v>
      </c>
      <c r="Q754" s="2" t="s">
        <v>50</v>
      </c>
      <c r="R754" s="2" t="s">
        <v>82</v>
      </c>
      <c r="S754" s="2" t="s">
        <v>21</v>
      </c>
      <c r="T754" s="2">
        <v>37</v>
      </c>
      <c r="U754" s="2" t="s">
        <v>86</v>
      </c>
      <c r="V754" s="2">
        <v>0</v>
      </c>
      <c r="W754" s="2" t="s">
        <v>105</v>
      </c>
      <c r="Z754" s="2">
        <v>2</v>
      </c>
      <c r="AC754" s="2">
        <v>40</v>
      </c>
      <c r="AD754" s="2">
        <v>3</v>
      </c>
      <c r="AE754" s="2">
        <v>117</v>
      </c>
      <c r="AF754" s="2">
        <v>1.9722213745117101</v>
      </c>
      <c r="AG754" s="2">
        <f>AF754-$AF$753</f>
        <v>1.7222213745117101</v>
      </c>
      <c r="AH754" s="2">
        <v>53.0932197924216</v>
      </c>
      <c r="AI754" s="2">
        <v>53.0932197924216</v>
      </c>
      <c r="AJ754" s="2">
        <f>AI754/$AI$753</f>
        <v>0.81363638538959793</v>
      </c>
      <c r="AK754" s="2">
        <f>AI754-$AI$757</f>
        <v>25.5084731379517</v>
      </c>
      <c r="AL754" s="2">
        <f>AK754/$AK$753</f>
        <v>0.67716537561676571</v>
      </c>
    </row>
    <row r="755" spans="1:38" x14ac:dyDescent="0.25">
      <c r="A755" s="2" t="s">
        <v>108</v>
      </c>
      <c r="B755" s="2">
        <v>2009</v>
      </c>
      <c r="C755" s="2" t="s">
        <v>109</v>
      </c>
      <c r="D755" s="2" t="s">
        <v>282</v>
      </c>
      <c r="E755" s="2" t="s">
        <v>9</v>
      </c>
      <c r="F755" s="2" t="s">
        <v>10</v>
      </c>
      <c r="G755" s="2" t="s">
        <v>201</v>
      </c>
      <c r="H755" s="2" t="s">
        <v>106</v>
      </c>
      <c r="I755" s="2" t="s">
        <v>40</v>
      </c>
      <c r="J755" s="2" t="s">
        <v>316</v>
      </c>
      <c r="K755" s="2" t="s">
        <v>193</v>
      </c>
      <c r="L755" s="2" t="s">
        <v>37</v>
      </c>
      <c r="M755" s="2" t="s">
        <v>287</v>
      </c>
      <c r="N755" s="2">
        <v>10</v>
      </c>
      <c r="O755" s="2" t="s">
        <v>83</v>
      </c>
      <c r="Q755" s="2" t="s">
        <v>50</v>
      </c>
      <c r="R755" s="2" t="s">
        <v>82</v>
      </c>
      <c r="S755" s="2" t="s">
        <v>21</v>
      </c>
      <c r="T755" s="2">
        <v>37</v>
      </c>
      <c r="U755" s="2" t="s">
        <v>86</v>
      </c>
      <c r="V755" s="2">
        <v>0</v>
      </c>
      <c r="W755" s="2" t="s">
        <v>105</v>
      </c>
      <c r="Z755" s="2">
        <v>2</v>
      </c>
      <c r="AC755" s="2">
        <v>40</v>
      </c>
      <c r="AD755" s="2">
        <v>3</v>
      </c>
      <c r="AE755" s="2">
        <v>117</v>
      </c>
      <c r="AF755" s="2">
        <v>4</v>
      </c>
      <c r="AG755" s="2">
        <f>AF755-$AF$753</f>
        <v>3.75</v>
      </c>
      <c r="AH755" s="2">
        <v>44.194914420011898</v>
      </c>
      <c r="AI755" s="2">
        <v>44.194914420011898</v>
      </c>
      <c r="AJ755" s="2">
        <f>AI755/$AI$753</f>
        <v>0.67727273956803324</v>
      </c>
      <c r="AK755" s="2">
        <f>AI755-$AI$757</f>
        <v>16.610167765541998</v>
      </c>
      <c r="AL755" s="2">
        <f>AK755/$AK$753</f>
        <v>0.44094487479441224</v>
      </c>
    </row>
    <row r="756" spans="1:38" x14ac:dyDescent="0.25">
      <c r="A756" s="2" t="s">
        <v>108</v>
      </c>
      <c r="B756" s="2">
        <v>2009</v>
      </c>
      <c r="C756" s="2" t="s">
        <v>109</v>
      </c>
      <c r="D756" s="2" t="s">
        <v>282</v>
      </c>
      <c r="E756" s="2" t="s">
        <v>9</v>
      </c>
      <c r="F756" s="2" t="s">
        <v>10</v>
      </c>
      <c r="G756" s="2" t="s">
        <v>201</v>
      </c>
      <c r="H756" s="2" t="s">
        <v>106</v>
      </c>
      <c r="I756" s="2" t="s">
        <v>40</v>
      </c>
      <c r="J756" s="2" t="s">
        <v>316</v>
      </c>
      <c r="K756" s="2" t="s">
        <v>193</v>
      </c>
      <c r="L756" s="2" t="s">
        <v>37</v>
      </c>
      <c r="M756" s="2" t="s">
        <v>287</v>
      </c>
      <c r="N756" s="2">
        <v>10</v>
      </c>
      <c r="O756" s="2" t="s">
        <v>83</v>
      </c>
      <c r="Q756" s="2" t="s">
        <v>50</v>
      </c>
      <c r="R756" s="2" t="s">
        <v>82</v>
      </c>
      <c r="S756" s="2" t="s">
        <v>21</v>
      </c>
      <c r="T756" s="2">
        <v>37</v>
      </c>
      <c r="U756" s="2" t="s">
        <v>86</v>
      </c>
      <c r="V756" s="2">
        <v>0</v>
      </c>
      <c r="W756" s="2" t="s">
        <v>105</v>
      </c>
      <c r="Z756" s="2">
        <v>2</v>
      </c>
      <c r="AC756" s="2">
        <v>40</v>
      </c>
      <c r="AD756" s="2">
        <v>3</v>
      </c>
      <c r="AE756" s="2">
        <v>117</v>
      </c>
      <c r="AF756" s="2">
        <v>6.0277773539225201</v>
      </c>
      <c r="AG756" s="2">
        <f>AF756-$AF$753</f>
        <v>5.7777773539225201</v>
      </c>
      <c r="AH756" s="2">
        <v>33.516947973120303</v>
      </c>
      <c r="AI756" s="2">
        <v>33.516947973120303</v>
      </c>
      <c r="AJ756" s="2">
        <f>AI756/$AI$753</f>
        <v>0.51363636458215622</v>
      </c>
      <c r="AK756" s="2">
        <f>AI756-$AI$757</f>
        <v>5.932201318650403</v>
      </c>
      <c r="AL756" s="2">
        <f>AK756/$AK$753</f>
        <v>0.15748027380758939</v>
      </c>
    </row>
    <row r="757" spans="1:38" x14ac:dyDescent="0.25">
      <c r="A757" s="2" t="s">
        <v>108</v>
      </c>
      <c r="B757" s="2">
        <v>2009</v>
      </c>
      <c r="C757" s="2" t="s">
        <v>109</v>
      </c>
      <c r="D757" s="2" t="s">
        <v>282</v>
      </c>
      <c r="E757" s="2" t="s">
        <v>9</v>
      </c>
      <c r="F757" s="2" t="s">
        <v>10</v>
      </c>
      <c r="G757" s="2" t="s">
        <v>201</v>
      </c>
      <c r="H757" s="2" t="s">
        <v>106</v>
      </c>
      <c r="I757" s="2" t="s">
        <v>40</v>
      </c>
      <c r="J757" s="2" t="s">
        <v>316</v>
      </c>
      <c r="K757" s="2" t="s">
        <v>193</v>
      </c>
      <c r="L757" s="2" t="s">
        <v>37</v>
      </c>
      <c r="M757" s="2" t="s">
        <v>287</v>
      </c>
      <c r="N757" s="2">
        <v>10</v>
      </c>
      <c r="O757" s="2" t="s">
        <v>83</v>
      </c>
      <c r="Q757" s="2" t="s">
        <v>50</v>
      </c>
      <c r="R757" s="2" t="s">
        <v>82</v>
      </c>
      <c r="S757" s="2" t="s">
        <v>21</v>
      </c>
      <c r="T757" s="2">
        <v>37</v>
      </c>
      <c r="U757" s="2" t="s">
        <v>86</v>
      </c>
      <c r="V757" s="2">
        <v>0</v>
      </c>
      <c r="W757" s="2" t="s">
        <v>105</v>
      </c>
      <c r="Z757" s="2">
        <v>2</v>
      </c>
      <c r="AC757" s="2">
        <v>40</v>
      </c>
      <c r="AD757" s="2">
        <v>3</v>
      </c>
      <c r="AE757" s="2">
        <v>117</v>
      </c>
      <c r="AF757" s="2">
        <v>8</v>
      </c>
      <c r="AG757" s="2">
        <f>AF757-$AF$753</f>
        <v>7.75</v>
      </c>
      <c r="AH757" s="2">
        <v>27.5847466544699</v>
      </c>
      <c r="AI757" s="2">
        <v>27.5847466544699</v>
      </c>
      <c r="AJ757" s="2">
        <f>AI757/$AI$753</f>
        <v>0.422727302046848</v>
      </c>
      <c r="AK757" s="2">
        <f>AI757-$AI$757</f>
        <v>0</v>
      </c>
      <c r="AL757" s="2">
        <f>AK757/$AK$753</f>
        <v>0</v>
      </c>
    </row>
    <row r="758" spans="1:38" x14ac:dyDescent="0.25">
      <c r="A758" s="2" t="s">
        <v>108</v>
      </c>
      <c r="B758" s="2">
        <v>2009</v>
      </c>
      <c r="C758" s="2" t="s">
        <v>110</v>
      </c>
      <c r="D758" s="2" t="s">
        <v>282</v>
      </c>
      <c r="E758" s="2" t="s">
        <v>9</v>
      </c>
      <c r="F758" s="2" t="s">
        <v>10</v>
      </c>
      <c r="G758" s="2" t="s">
        <v>201</v>
      </c>
      <c r="H758" s="2" t="s">
        <v>106</v>
      </c>
      <c r="I758" s="2" t="s">
        <v>40</v>
      </c>
      <c r="J758" s="2" t="s">
        <v>316</v>
      </c>
      <c r="K758" s="2" t="s">
        <v>193</v>
      </c>
      <c r="L758" s="2" t="s">
        <v>37</v>
      </c>
      <c r="M758" s="2" t="s">
        <v>287</v>
      </c>
      <c r="N758" s="2">
        <v>10</v>
      </c>
      <c r="O758" s="2" t="s">
        <v>83</v>
      </c>
      <c r="Q758" s="2" t="s">
        <v>50</v>
      </c>
      <c r="R758" s="2" t="s">
        <v>82</v>
      </c>
      <c r="S758" s="2" t="s">
        <v>21</v>
      </c>
      <c r="T758" s="2">
        <v>37</v>
      </c>
      <c r="U758" s="2" t="s">
        <v>86</v>
      </c>
      <c r="V758" s="2">
        <v>0</v>
      </c>
      <c r="W758" s="2" t="s">
        <v>105</v>
      </c>
      <c r="Z758" s="2">
        <v>2</v>
      </c>
      <c r="AC758" s="2">
        <v>40</v>
      </c>
      <c r="AD758" s="2">
        <v>3</v>
      </c>
      <c r="AE758" s="2">
        <v>118</v>
      </c>
      <c r="AF758" s="2">
        <v>0.25</v>
      </c>
      <c r="AG758" s="2">
        <f>AF758-$AF$758</f>
        <v>0</v>
      </c>
      <c r="AH758" s="2">
        <v>64.661016776554106</v>
      </c>
      <c r="AI758" s="2">
        <v>64.661016776554106</v>
      </c>
      <c r="AJ758" s="2">
        <f>AI758/$AI$758</f>
        <v>1</v>
      </c>
      <c r="AK758" s="2">
        <f>AI758-$AI$762</f>
        <v>37.07627012208421</v>
      </c>
      <c r="AL758" s="2">
        <f>AK758/$AK$758</f>
        <v>1</v>
      </c>
    </row>
    <row r="759" spans="1:38" x14ac:dyDescent="0.25">
      <c r="A759" s="2" t="s">
        <v>108</v>
      </c>
      <c r="B759" s="2">
        <v>2009</v>
      </c>
      <c r="C759" s="2" t="s">
        <v>110</v>
      </c>
      <c r="D759" s="2" t="s">
        <v>282</v>
      </c>
      <c r="E759" s="2" t="s">
        <v>9</v>
      </c>
      <c r="F759" s="2" t="s">
        <v>10</v>
      </c>
      <c r="G759" s="2" t="s">
        <v>201</v>
      </c>
      <c r="H759" s="2" t="s">
        <v>106</v>
      </c>
      <c r="I759" s="2" t="s">
        <v>40</v>
      </c>
      <c r="J759" s="2" t="s">
        <v>316</v>
      </c>
      <c r="K759" s="2" t="s">
        <v>193</v>
      </c>
      <c r="L759" s="2" t="s">
        <v>37</v>
      </c>
      <c r="M759" s="2" t="s">
        <v>287</v>
      </c>
      <c r="N759" s="2">
        <v>10</v>
      </c>
      <c r="O759" s="2" t="s">
        <v>83</v>
      </c>
      <c r="Q759" s="2" t="s">
        <v>50</v>
      </c>
      <c r="R759" s="2" t="s">
        <v>82</v>
      </c>
      <c r="S759" s="2" t="s">
        <v>21</v>
      </c>
      <c r="T759" s="2">
        <v>37</v>
      </c>
      <c r="U759" s="2" t="s">
        <v>86</v>
      </c>
      <c r="V759" s="2">
        <v>0</v>
      </c>
      <c r="W759" s="2" t="s">
        <v>105</v>
      </c>
      <c r="Z759" s="2">
        <v>2</v>
      </c>
      <c r="AC759" s="2">
        <v>40</v>
      </c>
      <c r="AD759" s="2">
        <v>3</v>
      </c>
      <c r="AE759" s="2">
        <v>118</v>
      </c>
      <c r="AF759" s="2">
        <v>2</v>
      </c>
      <c r="AG759" s="2">
        <f>AF759-$AF$758</f>
        <v>1.75</v>
      </c>
      <c r="AH759" s="2">
        <v>53.389832234457998</v>
      </c>
      <c r="AI759" s="2">
        <v>53.389832234457998</v>
      </c>
      <c r="AJ759" s="2">
        <f>AI759/$AI$758</f>
        <v>0.82568810229128653</v>
      </c>
      <c r="AK759" s="2">
        <f>AI759-$AI$762</f>
        <v>25.805085579988098</v>
      </c>
      <c r="AL759" s="2">
        <f>AK759/$AK$758</f>
        <v>0.69600004248047287</v>
      </c>
    </row>
    <row r="760" spans="1:38" x14ac:dyDescent="0.25">
      <c r="A760" s="2" t="s">
        <v>108</v>
      </c>
      <c r="B760" s="2">
        <v>2009</v>
      </c>
      <c r="C760" s="2" t="s">
        <v>110</v>
      </c>
      <c r="D760" s="2" t="s">
        <v>282</v>
      </c>
      <c r="E760" s="2" t="s">
        <v>9</v>
      </c>
      <c r="F760" s="2" t="s">
        <v>10</v>
      </c>
      <c r="G760" s="2" t="s">
        <v>201</v>
      </c>
      <c r="H760" s="2" t="s">
        <v>106</v>
      </c>
      <c r="I760" s="2" t="s">
        <v>40</v>
      </c>
      <c r="J760" s="2" t="s">
        <v>316</v>
      </c>
      <c r="K760" s="2" t="s">
        <v>193</v>
      </c>
      <c r="L760" s="2" t="s">
        <v>37</v>
      </c>
      <c r="M760" s="2" t="s">
        <v>287</v>
      </c>
      <c r="N760" s="2">
        <v>10</v>
      </c>
      <c r="O760" s="2" t="s">
        <v>83</v>
      </c>
      <c r="Q760" s="2" t="s">
        <v>50</v>
      </c>
      <c r="R760" s="2" t="s">
        <v>82</v>
      </c>
      <c r="S760" s="2" t="s">
        <v>21</v>
      </c>
      <c r="T760" s="2">
        <v>37</v>
      </c>
      <c r="U760" s="2" t="s">
        <v>86</v>
      </c>
      <c r="V760" s="2">
        <v>0</v>
      </c>
      <c r="W760" s="2" t="s">
        <v>105</v>
      </c>
      <c r="Z760" s="2">
        <v>2</v>
      </c>
      <c r="AC760" s="2">
        <v>40</v>
      </c>
      <c r="AD760" s="2">
        <v>3</v>
      </c>
      <c r="AE760" s="2">
        <v>118</v>
      </c>
      <c r="AF760" s="2">
        <v>4</v>
      </c>
      <c r="AG760" s="2">
        <f>AF760-$AF$758</f>
        <v>3.75</v>
      </c>
      <c r="AH760" s="2">
        <v>40.635592271047997</v>
      </c>
      <c r="AI760" s="2">
        <v>40.635592271047997</v>
      </c>
      <c r="AJ760" s="2">
        <f>AI760/$AI$758</f>
        <v>0.62844035396892095</v>
      </c>
      <c r="AK760" s="2">
        <f>AI760-$AI$762</f>
        <v>13.050845616578098</v>
      </c>
      <c r="AL760" s="2">
        <f>AK760/$AK$758</f>
        <v>0.35199996044921616</v>
      </c>
    </row>
    <row r="761" spans="1:38" x14ac:dyDescent="0.25">
      <c r="A761" s="2" t="s">
        <v>108</v>
      </c>
      <c r="B761" s="2">
        <v>2009</v>
      </c>
      <c r="C761" s="2" t="s">
        <v>110</v>
      </c>
      <c r="D761" s="2" t="s">
        <v>282</v>
      </c>
      <c r="E761" s="2" t="s">
        <v>9</v>
      </c>
      <c r="F761" s="2" t="s">
        <v>10</v>
      </c>
      <c r="G761" s="2" t="s">
        <v>201</v>
      </c>
      <c r="H761" s="2" t="s">
        <v>106</v>
      </c>
      <c r="I761" s="2" t="s">
        <v>40</v>
      </c>
      <c r="J761" s="2" t="s">
        <v>316</v>
      </c>
      <c r="K761" s="2" t="s">
        <v>193</v>
      </c>
      <c r="L761" s="2" t="s">
        <v>37</v>
      </c>
      <c r="M761" s="2" t="s">
        <v>287</v>
      </c>
      <c r="N761" s="2">
        <v>10</v>
      </c>
      <c r="O761" s="2" t="s">
        <v>83</v>
      </c>
      <c r="Q761" s="2" t="s">
        <v>50</v>
      </c>
      <c r="R761" s="2" t="s">
        <v>82</v>
      </c>
      <c r="S761" s="2" t="s">
        <v>21</v>
      </c>
      <c r="T761" s="2">
        <v>37</v>
      </c>
      <c r="U761" s="2" t="s">
        <v>86</v>
      </c>
      <c r="V761" s="2">
        <v>0</v>
      </c>
      <c r="W761" s="2" t="s">
        <v>105</v>
      </c>
      <c r="Z761" s="2">
        <v>2</v>
      </c>
      <c r="AC761" s="2">
        <v>40</v>
      </c>
      <c r="AD761" s="2">
        <v>3</v>
      </c>
      <c r="AE761" s="2">
        <v>118</v>
      </c>
      <c r="AF761" s="2">
        <v>6.0277773539225201</v>
      </c>
      <c r="AG761" s="2">
        <f>AF761-$AF$758</f>
        <v>5.7777773539225201</v>
      </c>
      <c r="AH761" s="2">
        <v>31.440674456602</v>
      </c>
      <c r="AI761" s="2">
        <v>31.440674456602</v>
      </c>
      <c r="AJ761" s="2">
        <f>AI761/$AI$758</f>
        <v>0.48623847913264329</v>
      </c>
      <c r="AK761" s="2">
        <f>AI761-$AI$762</f>
        <v>3.8559278021321006</v>
      </c>
      <c r="AL761" s="2">
        <f>AK761/$AK$758</f>
        <v>0.1039998842773385</v>
      </c>
    </row>
    <row r="762" spans="1:38" x14ac:dyDescent="0.25">
      <c r="A762" s="2" t="s">
        <v>108</v>
      </c>
      <c r="B762" s="2">
        <v>2009</v>
      </c>
      <c r="C762" s="2" t="s">
        <v>110</v>
      </c>
      <c r="D762" s="2" t="s">
        <v>282</v>
      </c>
      <c r="E762" s="2" t="s">
        <v>9</v>
      </c>
      <c r="F762" s="2" t="s">
        <v>10</v>
      </c>
      <c r="G762" s="2" t="s">
        <v>201</v>
      </c>
      <c r="H762" s="2" t="s">
        <v>106</v>
      </c>
      <c r="I762" s="2" t="s">
        <v>40</v>
      </c>
      <c r="J762" s="2" t="s">
        <v>316</v>
      </c>
      <c r="K762" s="2" t="s">
        <v>193</v>
      </c>
      <c r="L762" s="2" t="s">
        <v>37</v>
      </c>
      <c r="M762" s="2" t="s">
        <v>287</v>
      </c>
      <c r="N762" s="2">
        <v>10</v>
      </c>
      <c r="O762" s="2" t="s">
        <v>83</v>
      </c>
      <c r="Q762" s="2" t="s">
        <v>50</v>
      </c>
      <c r="R762" s="2" t="s">
        <v>82</v>
      </c>
      <c r="S762" s="2" t="s">
        <v>21</v>
      </c>
      <c r="T762" s="2">
        <v>37</v>
      </c>
      <c r="U762" s="2" t="s">
        <v>86</v>
      </c>
      <c r="V762" s="2">
        <v>0</v>
      </c>
      <c r="W762" s="2" t="s">
        <v>105</v>
      </c>
      <c r="Z762" s="2">
        <v>2</v>
      </c>
      <c r="AC762" s="2">
        <v>40</v>
      </c>
      <c r="AD762" s="2">
        <v>3</v>
      </c>
      <c r="AE762" s="2">
        <v>118</v>
      </c>
      <c r="AF762" s="2">
        <v>8.0277773539225201</v>
      </c>
      <c r="AG762" s="2">
        <f>AF762-$AF$758</f>
        <v>7.7777773539225201</v>
      </c>
      <c r="AH762" s="2">
        <v>27.5847466544699</v>
      </c>
      <c r="AI762" s="2">
        <v>27.5847466544699</v>
      </c>
      <c r="AJ762" s="2">
        <f>AI762/$AI$758</f>
        <v>0.42660551951716363</v>
      </c>
      <c r="AK762" s="2">
        <f>AI762-$AI$762</f>
        <v>0</v>
      </c>
      <c r="AL762" s="2">
        <f>AK762/$AK$758</f>
        <v>0</v>
      </c>
    </row>
    <row r="763" spans="1:38" x14ac:dyDescent="0.25">
      <c r="A763" s="2" t="s">
        <v>149</v>
      </c>
      <c r="B763" s="2">
        <v>2011</v>
      </c>
      <c r="C763" s="2" t="s">
        <v>148</v>
      </c>
      <c r="D763" s="2" t="s">
        <v>317</v>
      </c>
      <c r="E763" s="2" t="s">
        <v>9</v>
      </c>
      <c r="F763" s="2" t="s">
        <v>202</v>
      </c>
      <c r="G763" s="2" t="s">
        <v>271</v>
      </c>
      <c r="H763" s="2" t="s">
        <v>78</v>
      </c>
      <c r="I763" s="2" t="s">
        <v>40</v>
      </c>
      <c r="J763" s="2" t="s">
        <v>12</v>
      </c>
      <c r="L763" s="2" t="s">
        <v>37</v>
      </c>
      <c r="M763" s="2" t="s">
        <v>296</v>
      </c>
      <c r="N763" s="2">
        <v>10</v>
      </c>
      <c r="O763" s="2" t="s">
        <v>83</v>
      </c>
      <c r="Q763" s="2" t="s">
        <v>50</v>
      </c>
      <c r="R763" s="2" t="s">
        <v>82</v>
      </c>
      <c r="S763" s="2" t="s">
        <v>21</v>
      </c>
      <c r="T763" s="2">
        <v>37</v>
      </c>
      <c r="U763" s="2" t="s">
        <v>86</v>
      </c>
      <c r="V763" s="2">
        <v>0</v>
      </c>
      <c r="W763" s="2" t="s">
        <v>147</v>
      </c>
      <c r="Z763" s="2">
        <v>2</v>
      </c>
      <c r="AA763" s="2">
        <v>2.54</v>
      </c>
      <c r="AB763" s="2">
        <f>Z763/AA763</f>
        <v>0.78740157480314954</v>
      </c>
      <c r="AC763" s="2">
        <v>50</v>
      </c>
      <c r="AD763" s="2">
        <v>3</v>
      </c>
      <c r="AE763" s="2">
        <v>119</v>
      </c>
      <c r="AF763" s="2">
        <v>1</v>
      </c>
      <c r="AG763" s="2">
        <v>0</v>
      </c>
      <c r="AH763" s="2">
        <v>21.3</v>
      </c>
      <c r="AI763" s="2">
        <f>AH763-1.6</f>
        <v>19.7</v>
      </c>
      <c r="AJ763" s="2">
        <f>AI763/$AI$763</f>
        <v>1</v>
      </c>
      <c r="AK763" s="2">
        <f>AI763-$AI$765</f>
        <v>17.71</v>
      </c>
      <c r="AL763" s="2">
        <f>AK763/$AK$763</f>
        <v>1</v>
      </c>
    </row>
    <row r="764" spans="1:38" x14ac:dyDescent="0.25">
      <c r="A764" s="2" t="s">
        <v>149</v>
      </c>
      <c r="B764" s="2">
        <v>2011</v>
      </c>
      <c r="C764" s="2" t="s">
        <v>148</v>
      </c>
      <c r="D764" s="2" t="s">
        <v>317</v>
      </c>
      <c r="E764" s="2" t="s">
        <v>9</v>
      </c>
      <c r="F764" s="2" t="s">
        <v>202</v>
      </c>
      <c r="G764" s="2" t="s">
        <v>271</v>
      </c>
      <c r="H764" s="2" t="s">
        <v>78</v>
      </c>
      <c r="I764" s="2" t="s">
        <v>40</v>
      </c>
      <c r="J764" s="2" t="s">
        <v>12</v>
      </c>
      <c r="L764" s="2" t="s">
        <v>37</v>
      </c>
      <c r="M764" s="2" t="s">
        <v>296</v>
      </c>
      <c r="N764" s="2">
        <v>10</v>
      </c>
      <c r="O764" s="2" t="s">
        <v>83</v>
      </c>
      <c r="Q764" s="2" t="s">
        <v>50</v>
      </c>
      <c r="R764" s="2" t="s">
        <v>82</v>
      </c>
      <c r="S764" s="2" t="s">
        <v>21</v>
      </c>
      <c r="T764" s="2">
        <v>37</v>
      </c>
      <c r="U764" s="2" t="s">
        <v>86</v>
      </c>
      <c r="V764" s="2">
        <v>0</v>
      </c>
      <c r="W764" s="2" t="s">
        <v>147</v>
      </c>
      <c r="Z764" s="2">
        <v>2</v>
      </c>
      <c r="AA764" s="2">
        <v>2.54</v>
      </c>
      <c r="AB764" s="2">
        <f>Z764/AA764</f>
        <v>0.78740157480314954</v>
      </c>
      <c r="AC764" s="2">
        <v>50</v>
      </c>
      <c r="AD764" s="2">
        <v>3</v>
      </c>
      <c r="AE764" s="2">
        <v>119</v>
      </c>
      <c r="AF764" s="2">
        <v>6</v>
      </c>
      <c r="AG764" s="2">
        <v>5</v>
      </c>
      <c r="AH764" s="2">
        <v>8.39</v>
      </c>
      <c r="AI764" s="2">
        <f t="shared" ref="AI764:AI765" si="378">AH764-1.6</f>
        <v>6.7900000000000009</v>
      </c>
      <c r="AJ764" s="2">
        <f>AI764/$AI$763</f>
        <v>0.34467005076142138</v>
      </c>
      <c r="AK764" s="2">
        <f>AI764-$AI$765</f>
        <v>4.8000000000000007</v>
      </c>
      <c r="AL764" s="2">
        <f>AK764/$AK$763</f>
        <v>0.27103331451157542</v>
      </c>
    </row>
    <row r="765" spans="1:38" x14ac:dyDescent="0.25">
      <c r="A765" s="2" t="s">
        <v>149</v>
      </c>
      <c r="B765" s="2">
        <v>2011</v>
      </c>
      <c r="C765" s="2" t="s">
        <v>148</v>
      </c>
      <c r="D765" s="2" t="s">
        <v>317</v>
      </c>
      <c r="E765" s="2" t="s">
        <v>9</v>
      </c>
      <c r="F765" s="2" t="s">
        <v>202</v>
      </c>
      <c r="G765" s="2" t="s">
        <v>271</v>
      </c>
      <c r="H765" s="2" t="s">
        <v>78</v>
      </c>
      <c r="I765" s="2" t="s">
        <v>40</v>
      </c>
      <c r="J765" s="2" t="s">
        <v>12</v>
      </c>
      <c r="L765" s="2" t="s">
        <v>37</v>
      </c>
      <c r="M765" s="2" t="s">
        <v>296</v>
      </c>
      <c r="N765" s="2">
        <v>10</v>
      </c>
      <c r="O765" s="2" t="s">
        <v>83</v>
      </c>
      <c r="Q765" s="2" t="s">
        <v>50</v>
      </c>
      <c r="R765" s="2" t="s">
        <v>82</v>
      </c>
      <c r="S765" s="2" t="s">
        <v>21</v>
      </c>
      <c r="T765" s="2">
        <v>37</v>
      </c>
      <c r="U765" s="2" t="s">
        <v>86</v>
      </c>
      <c r="V765" s="2">
        <v>0</v>
      </c>
      <c r="W765" s="2" t="s">
        <v>147</v>
      </c>
      <c r="Z765" s="2">
        <v>2</v>
      </c>
      <c r="AA765" s="2">
        <v>2.54</v>
      </c>
      <c r="AB765" s="2">
        <f>Z765/AA765</f>
        <v>0.78740157480314954</v>
      </c>
      <c r="AC765" s="2">
        <v>50</v>
      </c>
      <c r="AD765" s="2">
        <v>3</v>
      </c>
      <c r="AE765" s="2">
        <v>119</v>
      </c>
      <c r="AF765" s="2">
        <v>24</v>
      </c>
      <c r="AG765" s="2">
        <v>23</v>
      </c>
      <c r="AH765" s="2">
        <v>3.59</v>
      </c>
      <c r="AI765" s="2">
        <f t="shared" si="378"/>
        <v>1.9899999999999998</v>
      </c>
      <c r="AJ765" s="2">
        <f>AI765/$AI$763</f>
        <v>0.10101522842639593</v>
      </c>
      <c r="AK765" s="2">
        <f>AI765-$AI$765</f>
        <v>0</v>
      </c>
      <c r="AL765" s="2">
        <f>AK765/$AK$763</f>
        <v>0</v>
      </c>
    </row>
    <row r="766" spans="1:38" x14ac:dyDescent="0.25">
      <c r="A766" s="2" t="s">
        <v>149</v>
      </c>
      <c r="B766" s="2">
        <v>2011</v>
      </c>
      <c r="C766" s="2" t="s">
        <v>148</v>
      </c>
      <c r="D766" s="2" t="s">
        <v>317</v>
      </c>
      <c r="E766" s="2" t="s">
        <v>9</v>
      </c>
      <c r="F766" s="2" t="s">
        <v>202</v>
      </c>
      <c r="G766" s="2" t="s">
        <v>271</v>
      </c>
      <c r="H766" s="2" t="s">
        <v>78</v>
      </c>
      <c r="I766" s="2" t="s">
        <v>40</v>
      </c>
      <c r="J766" s="2" t="s">
        <v>12</v>
      </c>
      <c r="L766" s="2" t="s">
        <v>37</v>
      </c>
      <c r="M766" s="2" t="s">
        <v>296</v>
      </c>
      <c r="N766" s="2">
        <v>10</v>
      </c>
      <c r="O766" s="2" t="s">
        <v>195</v>
      </c>
      <c r="S766" s="2" t="s">
        <v>21</v>
      </c>
      <c r="T766" s="2">
        <v>37</v>
      </c>
      <c r="U766" s="2" t="s">
        <v>86</v>
      </c>
      <c r="V766" s="2">
        <v>0</v>
      </c>
      <c r="W766" s="2" t="s">
        <v>147</v>
      </c>
      <c r="Z766" s="2">
        <v>10</v>
      </c>
      <c r="AA766" s="2">
        <v>2.54</v>
      </c>
      <c r="AB766" s="2">
        <f t="shared" ref="AB766:AB768" si="379">Z766/AA766</f>
        <v>3.9370078740157481</v>
      </c>
      <c r="AC766" s="2">
        <v>50</v>
      </c>
      <c r="AD766" s="2">
        <v>3</v>
      </c>
      <c r="AE766" s="2">
        <v>120</v>
      </c>
      <c r="AF766" s="2">
        <v>-5.6337162465144898E-2</v>
      </c>
      <c r="AG766" s="2">
        <v>0</v>
      </c>
      <c r="AH766" s="2">
        <v>55.593220970199802</v>
      </c>
      <c r="AI766" s="2">
        <f>AH766-12.2</f>
        <v>43.393220970199806</v>
      </c>
      <c r="AJ766" s="2">
        <f>AI766/$AI$766</f>
        <v>1</v>
      </c>
      <c r="AK766" s="2">
        <f>AI766-$AI$769</f>
        <v>43.117454449994305</v>
      </c>
      <c r="AL766" s="2">
        <f>AK766/$AK$766</f>
        <v>1</v>
      </c>
    </row>
    <row r="767" spans="1:38" x14ac:dyDescent="0.25">
      <c r="A767" s="2" t="s">
        <v>149</v>
      </c>
      <c r="B767" s="2">
        <v>2011</v>
      </c>
      <c r="C767" s="2" t="s">
        <v>148</v>
      </c>
      <c r="D767" s="2" t="s">
        <v>317</v>
      </c>
      <c r="E767" s="2" t="s">
        <v>9</v>
      </c>
      <c r="F767" s="2" t="s">
        <v>202</v>
      </c>
      <c r="G767" s="2" t="s">
        <v>271</v>
      </c>
      <c r="H767" s="2" t="s">
        <v>78</v>
      </c>
      <c r="I767" s="2" t="s">
        <v>40</v>
      </c>
      <c r="J767" s="2" t="s">
        <v>12</v>
      </c>
      <c r="L767" s="2" t="s">
        <v>37</v>
      </c>
      <c r="M767" s="2" t="s">
        <v>296</v>
      </c>
      <c r="N767" s="2">
        <v>10</v>
      </c>
      <c r="O767" s="2" t="s">
        <v>195</v>
      </c>
      <c r="S767" s="2" t="s">
        <v>21</v>
      </c>
      <c r="T767" s="2">
        <v>37</v>
      </c>
      <c r="U767" s="2" t="s">
        <v>86</v>
      </c>
      <c r="V767" s="2">
        <v>0</v>
      </c>
      <c r="W767" s="2" t="s">
        <v>147</v>
      </c>
      <c r="Z767" s="2">
        <v>10</v>
      </c>
      <c r="AA767" s="2">
        <v>2.54</v>
      </c>
      <c r="AB767" s="2">
        <f t="shared" si="379"/>
        <v>3.9370078740157481</v>
      </c>
      <c r="AC767" s="2">
        <v>50</v>
      </c>
      <c r="AD767" s="2">
        <v>3</v>
      </c>
      <c r="AE767" s="2">
        <v>120</v>
      </c>
      <c r="AF767" s="2">
        <v>0.95774723560738995</v>
      </c>
      <c r="AG767" s="2">
        <v>1</v>
      </c>
      <c r="AH767" s="2">
        <v>33.627113636414698</v>
      </c>
      <c r="AI767" s="2">
        <f>AH767-12.2</f>
        <v>21.427113636414699</v>
      </c>
      <c r="AJ767" s="2">
        <f>AI767/$AI$766</f>
        <v>0.49378942510697049</v>
      </c>
      <c r="AK767" s="2">
        <f>AI767-$AI$769</f>
        <v>21.151347116209202</v>
      </c>
      <c r="AL767" s="2">
        <f>AK767/$AK$766</f>
        <v>0.49055185158807524</v>
      </c>
    </row>
    <row r="768" spans="1:38" x14ac:dyDescent="0.25">
      <c r="A768" s="2" t="s">
        <v>149</v>
      </c>
      <c r="B768" s="2">
        <v>2011</v>
      </c>
      <c r="C768" s="2" t="s">
        <v>148</v>
      </c>
      <c r="D768" s="2" t="s">
        <v>317</v>
      </c>
      <c r="E768" s="2" t="s">
        <v>9</v>
      </c>
      <c r="F768" s="2" t="s">
        <v>202</v>
      </c>
      <c r="G768" s="2" t="s">
        <v>271</v>
      </c>
      <c r="H768" s="2" t="s">
        <v>78</v>
      </c>
      <c r="I768" s="2" t="s">
        <v>40</v>
      </c>
      <c r="J768" s="2" t="s">
        <v>12</v>
      </c>
      <c r="L768" s="2" t="s">
        <v>37</v>
      </c>
      <c r="M768" s="2" t="s">
        <v>296</v>
      </c>
      <c r="N768" s="2">
        <v>10</v>
      </c>
      <c r="O768" s="2" t="s">
        <v>195</v>
      </c>
      <c r="S768" s="2" t="s">
        <v>21</v>
      </c>
      <c r="T768" s="2">
        <v>37</v>
      </c>
      <c r="U768" s="2" t="s">
        <v>86</v>
      </c>
      <c r="V768" s="2">
        <v>0</v>
      </c>
      <c r="W768" s="2" t="s">
        <v>147</v>
      </c>
      <c r="Z768" s="2">
        <v>10</v>
      </c>
      <c r="AA768" s="2">
        <v>2.54</v>
      </c>
      <c r="AB768" s="2">
        <f t="shared" si="379"/>
        <v>3.9370078740157481</v>
      </c>
      <c r="AC768" s="2">
        <v>50</v>
      </c>
      <c r="AD768" s="2">
        <v>3</v>
      </c>
      <c r="AE768" s="2">
        <v>120</v>
      </c>
      <c r="AF768" s="2">
        <v>5.97182948455493</v>
      </c>
      <c r="AG768" s="2">
        <v>6</v>
      </c>
      <c r="AH768" s="2">
        <v>23.593219728806801</v>
      </c>
      <c r="AI768" s="2">
        <f>AH768-10.8</f>
        <v>12.7932197288068</v>
      </c>
      <c r="AJ768" s="2">
        <f>AI768/$AI$766</f>
        <v>0.29482069878132611</v>
      </c>
      <c r="AK768" s="2">
        <f>AI768-$AI$769</f>
        <v>12.517453208601301</v>
      </c>
      <c r="AL768" s="2">
        <f>AK768/$AK$766</f>
        <v>0.29031057997912385</v>
      </c>
    </row>
    <row r="769" spans="1:38" x14ac:dyDescent="0.25">
      <c r="A769" s="2" t="s">
        <v>149</v>
      </c>
      <c r="B769" s="2">
        <v>2011</v>
      </c>
      <c r="C769" s="2" t="s">
        <v>148</v>
      </c>
      <c r="D769" s="2" t="s">
        <v>317</v>
      </c>
      <c r="E769" s="2" t="s">
        <v>9</v>
      </c>
      <c r="F769" s="2" t="s">
        <v>202</v>
      </c>
      <c r="G769" s="2" t="s">
        <v>271</v>
      </c>
      <c r="H769" s="2" t="s">
        <v>78</v>
      </c>
      <c r="I769" s="2" t="s">
        <v>40</v>
      </c>
      <c r="J769" s="2" t="s">
        <v>12</v>
      </c>
      <c r="L769" s="2" t="s">
        <v>37</v>
      </c>
      <c r="M769" s="2" t="s">
        <v>296</v>
      </c>
      <c r="N769" s="2">
        <v>10</v>
      </c>
      <c r="O769" s="2" t="s">
        <v>195</v>
      </c>
      <c r="S769" s="2" t="s">
        <v>21</v>
      </c>
      <c r="T769" s="2">
        <v>37</v>
      </c>
      <c r="U769" s="2" t="s">
        <v>86</v>
      </c>
      <c r="V769" s="2">
        <v>0</v>
      </c>
      <c r="W769" s="2" t="s">
        <v>147</v>
      </c>
      <c r="Z769" s="2">
        <v>10</v>
      </c>
      <c r="AA769" s="2">
        <v>2.54</v>
      </c>
      <c r="AB769" s="2">
        <f t="shared" ref="AB769:AB777" si="380">Z769/AA769</f>
        <v>3.9370078740157481</v>
      </c>
      <c r="AC769" s="2">
        <v>50</v>
      </c>
      <c r="AD769" s="2">
        <v>3</v>
      </c>
      <c r="AE769" s="2">
        <v>120</v>
      </c>
      <c r="AF769" s="2">
        <v>24.056334583515099</v>
      </c>
      <c r="AG769" s="2">
        <v>24</v>
      </c>
      <c r="AH769" s="2">
        <v>12.7457665202055</v>
      </c>
      <c r="AI769" s="2">
        <f>AH769-12.47</f>
        <v>0.27576652020549908</v>
      </c>
      <c r="AJ769" s="2">
        <f>AI769/$AI$766</f>
        <v>6.3550599388526863E-3</v>
      </c>
      <c r="AK769" s="2">
        <f>AI769-$AI$769</f>
        <v>0</v>
      </c>
      <c r="AL769" s="2">
        <f>AK769/$AK$766</f>
        <v>0</v>
      </c>
    </row>
    <row r="770" spans="1:38" x14ac:dyDescent="0.25">
      <c r="A770" s="2" t="s">
        <v>150</v>
      </c>
      <c r="B770" s="2">
        <v>2013</v>
      </c>
      <c r="C770" s="2" t="s">
        <v>8</v>
      </c>
      <c r="D770" s="2" t="s">
        <v>282</v>
      </c>
      <c r="E770" s="2" t="s">
        <v>9</v>
      </c>
      <c r="F770" s="2" t="s">
        <v>10</v>
      </c>
      <c r="G770" s="2" t="s">
        <v>201</v>
      </c>
      <c r="H770" s="2" t="s">
        <v>78</v>
      </c>
      <c r="I770" s="2" t="s">
        <v>40</v>
      </c>
      <c r="J770" s="2" t="s">
        <v>12</v>
      </c>
      <c r="L770" s="2" t="s">
        <v>37</v>
      </c>
      <c r="M770" s="2" t="s">
        <v>296</v>
      </c>
      <c r="N770" s="2">
        <v>20</v>
      </c>
      <c r="O770" s="2" t="s">
        <v>83</v>
      </c>
      <c r="Q770" s="2" t="s">
        <v>76</v>
      </c>
      <c r="R770" s="2" t="s">
        <v>100</v>
      </c>
      <c r="S770" s="2" t="s">
        <v>21</v>
      </c>
      <c r="T770" s="2">
        <v>37</v>
      </c>
      <c r="U770" s="2" t="s">
        <v>86</v>
      </c>
      <c r="V770" s="2">
        <v>0</v>
      </c>
      <c r="W770" s="2" t="s">
        <v>77</v>
      </c>
      <c r="Z770" s="2">
        <v>3</v>
      </c>
      <c r="AA770" s="2">
        <v>0.56999999999999995</v>
      </c>
      <c r="AB770" s="2">
        <f t="shared" si="380"/>
        <v>5.2631578947368425</v>
      </c>
      <c r="AC770" s="2">
        <v>100</v>
      </c>
      <c r="AD770" s="2">
        <v>1</v>
      </c>
      <c r="AE770" s="2">
        <v>121</v>
      </c>
      <c r="AF770" s="2">
        <v>0.25</v>
      </c>
      <c r="AG770" s="2">
        <f t="shared" ref="AG770:AG776" si="381">AF770-$AF$770</f>
        <v>0</v>
      </c>
      <c r="AH770" s="2">
        <v>45.305166614675699</v>
      </c>
      <c r="AI770" s="2">
        <f t="shared" ref="AI770:AI776" si="382">AH770-6.5</f>
        <v>38.805166614675699</v>
      </c>
      <c r="AJ770" s="2">
        <f t="shared" ref="AJ770:AJ776" si="383">AI770/$AI$770</f>
        <v>1</v>
      </c>
      <c r="AL770" s="2">
        <v>1</v>
      </c>
    </row>
    <row r="771" spans="1:38" x14ac:dyDescent="0.25">
      <c r="A771" s="2" t="s">
        <v>150</v>
      </c>
      <c r="B771" s="2">
        <v>2013</v>
      </c>
      <c r="C771" s="2" t="s">
        <v>8</v>
      </c>
      <c r="D771" s="2" t="s">
        <v>282</v>
      </c>
      <c r="E771" s="2" t="s">
        <v>9</v>
      </c>
      <c r="F771" s="2" t="s">
        <v>10</v>
      </c>
      <c r="G771" s="2" t="s">
        <v>201</v>
      </c>
      <c r="H771" s="2" t="s">
        <v>78</v>
      </c>
      <c r="I771" s="2" t="s">
        <v>40</v>
      </c>
      <c r="J771" s="2" t="s">
        <v>12</v>
      </c>
      <c r="L771" s="2" t="s">
        <v>37</v>
      </c>
      <c r="M771" s="2" t="s">
        <v>296</v>
      </c>
      <c r="N771" s="2">
        <v>20</v>
      </c>
      <c r="O771" s="2" t="s">
        <v>83</v>
      </c>
      <c r="Q771" s="2" t="s">
        <v>76</v>
      </c>
      <c r="R771" s="2" t="s">
        <v>100</v>
      </c>
      <c r="S771" s="2" t="s">
        <v>21</v>
      </c>
      <c r="T771" s="2">
        <v>37</v>
      </c>
      <c r="U771" s="2" t="s">
        <v>86</v>
      </c>
      <c r="V771" s="2">
        <v>0</v>
      </c>
      <c r="W771" s="2" t="s">
        <v>77</v>
      </c>
      <c r="Z771" s="2">
        <v>3</v>
      </c>
      <c r="AA771" s="2">
        <v>0.56999999999999995</v>
      </c>
      <c r="AB771" s="2">
        <f t="shared" si="380"/>
        <v>5.2631578947368425</v>
      </c>
      <c r="AC771" s="2">
        <v>100</v>
      </c>
      <c r="AD771" s="2">
        <v>1</v>
      </c>
      <c r="AE771" s="2">
        <v>121</v>
      </c>
      <c r="AF771" s="2">
        <v>2</v>
      </c>
      <c r="AG771" s="2">
        <f t="shared" si="381"/>
        <v>1.75</v>
      </c>
      <c r="AH771" s="2">
        <v>41.549296682728801</v>
      </c>
      <c r="AI771" s="2">
        <f t="shared" si="382"/>
        <v>35.049296682728801</v>
      </c>
      <c r="AJ771" s="2">
        <f t="shared" si="383"/>
        <v>0.90321211684924274</v>
      </c>
      <c r="AL771" s="2">
        <v>0.90321211684924274</v>
      </c>
    </row>
    <row r="772" spans="1:38" x14ac:dyDescent="0.25">
      <c r="A772" s="2" t="s">
        <v>150</v>
      </c>
      <c r="B772" s="2">
        <v>2013</v>
      </c>
      <c r="C772" s="2" t="s">
        <v>8</v>
      </c>
      <c r="D772" s="2" t="s">
        <v>282</v>
      </c>
      <c r="E772" s="2" t="s">
        <v>9</v>
      </c>
      <c r="F772" s="2" t="s">
        <v>10</v>
      </c>
      <c r="G772" s="2" t="s">
        <v>201</v>
      </c>
      <c r="H772" s="2" t="s">
        <v>78</v>
      </c>
      <c r="I772" s="2" t="s">
        <v>40</v>
      </c>
      <c r="J772" s="2" t="s">
        <v>12</v>
      </c>
      <c r="L772" s="2" t="s">
        <v>37</v>
      </c>
      <c r="M772" s="2" t="s">
        <v>296</v>
      </c>
      <c r="N772" s="2">
        <v>20</v>
      </c>
      <c r="O772" s="2" t="s">
        <v>83</v>
      </c>
      <c r="Q772" s="2" t="s">
        <v>76</v>
      </c>
      <c r="R772" s="2" t="s">
        <v>100</v>
      </c>
      <c r="S772" s="2" t="s">
        <v>21</v>
      </c>
      <c r="T772" s="2">
        <v>37</v>
      </c>
      <c r="U772" s="2" t="s">
        <v>86</v>
      </c>
      <c r="V772" s="2">
        <v>0</v>
      </c>
      <c r="W772" s="2" t="s">
        <v>77</v>
      </c>
      <c r="Z772" s="2">
        <v>3</v>
      </c>
      <c r="AA772" s="2">
        <v>0.56999999999999995</v>
      </c>
      <c r="AB772" s="2">
        <f t="shared" si="380"/>
        <v>5.2631578947368425</v>
      </c>
      <c r="AC772" s="2">
        <v>100</v>
      </c>
      <c r="AD772" s="2">
        <v>1</v>
      </c>
      <c r="AE772" s="2">
        <v>121</v>
      </c>
      <c r="AF772" s="2">
        <v>6</v>
      </c>
      <c r="AG772" s="2">
        <f t="shared" si="381"/>
        <v>5.75</v>
      </c>
      <c r="AH772" s="2">
        <v>17.136155557105301</v>
      </c>
      <c r="AI772" s="2">
        <f t="shared" si="382"/>
        <v>10.636155557105301</v>
      </c>
      <c r="AJ772" s="2">
        <f t="shared" si="383"/>
        <v>0.27409122250960316</v>
      </c>
      <c r="AL772" s="2">
        <v>0.27409122250960316</v>
      </c>
    </row>
    <row r="773" spans="1:38" x14ac:dyDescent="0.25">
      <c r="A773" s="2" t="s">
        <v>150</v>
      </c>
      <c r="B773" s="2">
        <v>2013</v>
      </c>
      <c r="C773" s="2" t="s">
        <v>8</v>
      </c>
      <c r="D773" s="2" t="s">
        <v>282</v>
      </c>
      <c r="E773" s="2" t="s">
        <v>9</v>
      </c>
      <c r="F773" s="2" t="s">
        <v>10</v>
      </c>
      <c r="G773" s="2" t="s">
        <v>201</v>
      </c>
      <c r="H773" s="2" t="s">
        <v>78</v>
      </c>
      <c r="I773" s="2" t="s">
        <v>40</v>
      </c>
      <c r="J773" s="2" t="s">
        <v>12</v>
      </c>
      <c r="L773" s="2" t="s">
        <v>37</v>
      </c>
      <c r="M773" s="2" t="s">
        <v>296</v>
      </c>
      <c r="N773" s="2">
        <v>20</v>
      </c>
      <c r="O773" s="2" t="s">
        <v>83</v>
      </c>
      <c r="Q773" s="2" t="s">
        <v>76</v>
      </c>
      <c r="R773" s="2" t="s">
        <v>100</v>
      </c>
      <c r="S773" s="2" t="s">
        <v>21</v>
      </c>
      <c r="T773" s="2">
        <v>37</v>
      </c>
      <c r="U773" s="2" t="s">
        <v>86</v>
      </c>
      <c r="V773" s="2">
        <v>0</v>
      </c>
      <c r="W773" s="2" t="s">
        <v>77</v>
      </c>
      <c r="Z773" s="2">
        <v>3</v>
      </c>
      <c r="AA773" s="2">
        <v>0.56999999999999995</v>
      </c>
      <c r="AB773" s="2">
        <f t="shared" si="380"/>
        <v>5.2631578947368425</v>
      </c>
      <c r="AC773" s="2">
        <v>100</v>
      </c>
      <c r="AD773" s="2">
        <v>1</v>
      </c>
      <c r="AE773" s="2">
        <v>121</v>
      </c>
      <c r="AF773" s="2">
        <v>8</v>
      </c>
      <c r="AG773" s="2">
        <f t="shared" si="381"/>
        <v>7.75</v>
      </c>
      <c r="AH773" s="2">
        <v>9.1549339665228597</v>
      </c>
      <c r="AI773" s="2">
        <f t="shared" si="382"/>
        <v>2.6549339665228597</v>
      </c>
      <c r="AJ773" s="2">
        <f t="shared" si="383"/>
        <v>6.8417022735286798E-2</v>
      </c>
      <c r="AL773" s="2">
        <v>6.8417022735286798E-2</v>
      </c>
    </row>
    <row r="774" spans="1:38" x14ac:dyDescent="0.25">
      <c r="A774" s="2" t="s">
        <v>150</v>
      </c>
      <c r="B774" s="2">
        <v>2013</v>
      </c>
      <c r="C774" s="2" t="s">
        <v>8</v>
      </c>
      <c r="D774" s="2" t="s">
        <v>282</v>
      </c>
      <c r="E774" s="2" t="s">
        <v>9</v>
      </c>
      <c r="F774" s="2" t="s">
        <v>10</v>
      </c>
      <c r="G774" s="2" t="s">
        <v>201</v>
      </c>
      <c r="H774" s="2" t="s">
        <v>78</v>
      </c>
      <c r="I774" s="2" t="s">
        <v>40</v>
      </c>
      <c r="J774" s="2" t="s">
        <v>12</v>
      </c>
      <c r="L774" s="2" t="s">
        <v>37</v>
      </c>
      <c r="M774" s="2" t="s">
        <v>296</v>
      </c>
      <c r="N774" s="2">
        <v>20</v>
      </c>
      <c r="O774" s="2" t="s">
        <v>83</v>
      </c>
      <c r="Q774" s="2" t="s">
        <v>76</v>
      </c>
      <c r="R774" s="2" t="s">
        <v>100</v>
      </c>
      <c r="S774" s="2" t="s">
        <v>21</v>
      </c>
      <c r="T774" s="2">
        <v>37</v>
      </c>
      <c r="U774" s="2" t="s">
        <v>86</v>
      </c>
      <c r="V774" s="2">
        <v>0</v>
      </c>
      <c r="W774" s="2" t="s">
        <v>77</v>
      </c>
      <c r="Z774" s="2">
        <v>3</v>
      </c>
      <c r="AA774" s="2">
        <v>0.56999999999999995</v>
      </c>
      <c r="AB774" s="2">
        <f t="shared" si="380"/>
        <v>5.2631578947368425</v>
      </c>
      <c r="AC774" s="2">
        <v>100</v>
      </c>
      <c r="AD774" s="2">
        <v>1</v>
      </c>
      <c r="AE774" s="2">
        <v>121</v>
      </c>
      <c r="AF774" s="2">
        <v>24</v>
      </c>
      <c r="AG774" s="2">
        <f t="shared" si="381"/>
        <v>23.75</v>
      </c>
      <c r="AH774" s="2">
        <v>5.6338022115140802</v>
      </c>
      <c r="AI774" s="2">
        <f t="shared" si="382"/>
        <v>-0.86619778848591977</v>
      </c>
      <c r="AJ774" s="2">
        <f t="shared" si="383"/>
        <v>-2.2321712907124411E-2</v>
      </c>
      <c r="AL774" s="2">
        <v>0</v>
      </c>
    </row>
    <row r="775" spans="1:38" x14ac:dyDescent="0.25">
      <c r="A775" s="2" t="s">
        <v>150</v>
      </c>
      <c r="B775" s="2">
        <v>2013</v>
      </c>
      <c r="C775" s="2" t="s">
        <v>8</v>
      </c>
      <c r="D775" s="2" t="s">
        <v>282</v>
      </c>
      <c r="E775" s="2" t="s">
        <v>9</v>
      </c>
      <c r="F775" s="2" t="s">
        <v>10</v>
      </c>
      <c r="G775" s="2" t="s">
        <v>201</v>
      </c>
      <c r="H775" s="2" t="s">
        <v>78</v>
      </c>
      <c r="I775" s="2" t="s">
        <v>40</v>
      </c>
      <c r="J775" s="2" t="s">
        <v>12</v>
      </c>
      <c r="L775" s="2" t="s">
        <v>37</v>
      </c>
      <c r="M775" s="2" t="s">
        <v>296</v>
      </c>
      <c r="N775" s="2">
        <v>20</v>
      </c>
      <c r="O775" s="2" t="s">
        <v>83</v>
      </c>
      <c r="Q775" s="2" t="s">
        <v>76</v>
      </c>
      <c r="R775" s="2" t="s">
        <v>100</v>
      </c>
      <c r="S775" s="2" t="s">
        <v>21</v>
      </c>
      <c r="T775" s="2">
        <v>37</v>
      </c>
      <c r="U775" s="2" t="s">
        <v>86</v>
      </c>
      <c r="V775" s="2">
        <v>0</v>
      </c>
      <c r="W775" s="2" t="s">
        <v>77</v>
      </c>
      <c r="Z775" s="2">
        <v>3</v>
      </c>
      <c r="AA775" s="2">
        <v>0.56999999999999995</v>
      </c>
      <c r="AB775" s="2">
        <f t="shared" si="380"/>
        <v>5.2631578947368425</v>
      </c>
      <c r="AC775" s="2">
        <v>100</v>
      </c>
      <c r="AD775" s="2">
        <v>1</v>
      </c>
      <c r="AE775" s="2">
        <v>121</v>
      </c>
      <c r="AF775" s="2">
        <v>48</v>
      </c>
      <c r="AG775" s="2">
        <f t="shared" si="381"/>
        <v>47.75</v>
      </c>
      <c r="AH775" s="2">
        <v>4.2253516586355602</v>
      </c>
      <c r="AI775" s="2">
        <f t="shared" si="382"/>
        <v>-2.2746483413644398</v>
      </c>
      <c r="AJ775" s="2">
        <f t="shared" si="383"/>
        <v>-5.8617151781644256E-2</v>
      </c>
    </row>
    <row r="776" spans="1:38" x14ac:dyDescent="0.25">
      <c r="A776" s="2" t="s">
        <v>150</v>
      </c>
      <c r="B776" s="2">
        <v>2013</v>
      </c>
      <c r="C776" s="2" t="s">
        <v>8</v>
      </c>
      <c r="D776" s="2" t="s">
        <v>282</v>
      </c>
      <c r="E776" s="2" t="s">
        <v>9</v>
      </c>
      <c r="F776" s="2" t="s">
        <v>10</v>
      </c>
      <c r="G776" s="2" t="s">
        <v>201</v>
      </c>
      <c r="H776" s="2" t="s">
        <v>78</v>
      </c>
      <c r="I776" s="2" t="s">
        <v>40</v>
      </c>
      <c r="J776" s="2" t="s">
        <v>12</v>
      </c>
      <c r="L776" s="2" t="s">
        <v>37</v>
      </c>
      <c r="M776" s="2" t="s">
        <v>296</v>
      </c>
      <c r="N776" s="2">
        <v>20</v>
      </c>
      <c r="O776" s="2" t="s">
        <v>83</v>
      </c>
      <c r="Q776" s="2" t="s">
        <v>76</v>
      </c>
      <c r="R776" s="2" t="s">
        <v>100</v>
      </c>
      <c r="S776" s="2" t="s">
        <v>21</v>
      </c>
      <c r="T776" s="2">
        <v>37</v>
      </c>
      <c r="U776" s="2" t="s">
        <v>86</v>
      </c>
      <c r="V776" s="2">
        <v>0</v>
      </c>
      <c r="W776" s="2" t="s">
        <v>77</v>
      </c>
      <c r="Z776" s="2">
        <v>3</v>
      </c>
      <c r="AA776" s="2">
        <v>0.56999999999999995</v>
      </c>
      <c r="AB776" s="2">
        <f t="shared" si="380"/>
        <v>5.2631578947368425</v>
      </c>
      <c r="AC776" s="2">
        <v>100</v>
      </c>
      <c r="AD776" s="2">
        <v>1</v>
      </c>
      <c r="AE776" s="2">
        <v>121</v>
      </c>
      <c r="AF776" s="2">
        <v>72</v>
      </c>
      <c r="AG776" s="2">
        <f t="shared" si="381"/>
        <v>71.75</v>
      </c>
      <c r="AH776" s="2">
        <v>3.9906134816974599</v>
      </c>
      <c r="AI776" s="2">
        <f t="shared" si="382"/>
        <v>-2.5093865183025401</v>
      </c>
      <c r="AJ776" s="2">
        <f t="shared" si="383"/>
        <v>-6.4666299289989834E-2</v>
      </c>
    </row>
    <row r="777" spans="1:38" x14ac:dyDescent="0.25">
      <c r="A777" s="2" t="s">
        <v>151</v>
      </c>
      <c r="B777" s="2">
        <v>1997</v>
      </c>
      <c r="C777" s="2" t="s">
        <v>212</v>
      </c>
      <c r="D777" s="2" t="s">
        <v>282</v>
      </c>
      <c r="E777" s="2" t="s">
        <v>9</v>
      </c>
      <c r="F777" s="2" t="s">
        <v>10</v>
      </c>
      <c r="G777" s="2" t="s">
        <v>275</v>
      </c>
      <c r="H777" s="2" t="s">
        <v>11</v>
      </c>
      <c r="I777" s="2" t="s">
        <v>40</v>
      </c>
      <c r="J777" s="2" t="s">
        <v>12</v>
      </c>
      <c r="L777" s="2" t="s">
        <v>13</v>
      </c>
      <c r="M777" s="2" t="s">
        <v>285</v>
      </c>
      <c r="N777" s="2">
        <v>10</v>
      </c>
      <c r="O777" s="2" t="s">
        <v>14</v>
      </c>
      <c r="S777" s="2" t="s">
        <v>21</v>
      </c>
      <c r="T777" s="2">
        <v>37</v>
      </c>
      <c r="U777" s="2" t="s">
        <v>103</v>
      </c>
      <c r="V777" s="2">
        <v>10</v>
      </c>
      <c r="W777" s="2" t="s">
        <v>277</v>
      </c>
      <c r="X777" s="2">
        <v>135</v>
      </c>
      <c r="Y777" s="2">
        <v>63</v>
      </c>
      <c r="Z777" s="2">
        <v>3</v>
      </c>
      <c r="AA777" s="2">
        <v>2</v>
      </c>
      <c r="AB777" s="2">
        <f t="shared" si="380"/>
        <v>1.5</v>
      </c>
      <c r="AC777" s="2" t="s">
        <v>181</v>
      </c>
      <c r="AD777" s="2" t="s">
        <v>181</v>
      </c>
      <c r="AE777" s="2">
        <v>122</v>
      </c>
      <c r="AF777" s="2">
        <v>0</v>
      </c>
      <c r="AG777" s="2">
        <v>0</v>
      </c>
      <c r="AH777" s="2">
        <v>26.530611466388301</v>
      </c>
      <c r="AI777" s="2">
        <v>26.530611466388301</v>
      </c>
      <c r="AJ777" s="2">
        <f>AI777/$AI$777</f>
        <v>1</v>
      </c>
      <c r="AK777" s="2">
        <f>AI777-$AI$782</f>
        <v>22.653063560018722</v>
      </c>
      <c r="AL777" s="2">
        <f>AK777/$AK$777</f>
        <v>1</v>
      </c>
    </row>
    <row r="778" spans="1:38" x14ac:dyDescent="0.25">
      <c r="A778" s="2" t="s">
        <v>151</v>
      </c>
      <c r="B778" s="2">
        <v>1997</v>
      </c>
      <c r="C778" s="2" t="s">
        <v>212</v>
      </c>
      <c r="D778" s="2" t="s">
        <v>282</v>
      </c>
      <c r="E778" s="2" t="s">
        <v>9</v>
      </c>
      <c r="F778" s="2" t="s">
        <v>10</v>
      </c>
      <c r="G778" s="2" t="s">
        <v>275</v>
      </c>
      <c r="H778" s="2" t="s">
        <v>11</v>
      </c>
      <c r="I778" s="2" t="s">
        <v>40</v>
      </c>
      <c r="J778" s="2" t="s">
        <v>12</v>
      </c>
      <c r="L778" s="2" t="s">
        <v>13</v>
      </c>
      <c r="M778" s="2" t="s">
        <v>285</v>
      </c>
      <c r="N778" s="2">
        <v>10</v>
      </c>
      <c r="O778" s="2" t="s">
        <v>14</v>
      </c>
      <c r="S778" s="2" t="s">
        <v>21</v>
      </c>
      <c r="T778" s="2">
        <v>37</v>
      </c>
      <c r="U778" s="2" t="s">
        <v>103</v>
      </c>
      <c r="V778" s="2">
        <v>10</v>
      </c>
      <c r="W778" s="2" t="s">
        <v>277</v>
      </c>
      <c r="X778" s="2">
        <v>135</v>
      </c>
      <c r="Y778" s="2">
        <v>63</v>
      </c>
      <c r="Z778" s="2">
        <v>3</v>
      </c>
      <c r="AA778" s="2">
        <v>2</v>
      </c>
      <c r="AB778" s="2">
        <f t="shared" ref="AB778:AB782" si="384">Z778/AA778</f>
        <v>1.5</v>
      </c>
      <c r="AC778" s="2" t="s">
        <v>181</v>
      </c>
      <c r="AD778" s="2" t="s">
        <v>181</v>
      </c>
      <c r="AE778" s="2">
        <v>122</v>
      </c>
      <c r="AF778" s="2">
        <v>0.79136479783803604</v>
      </c>
      <c r="AG778" s="2">
        <v>0.79136479783803604</v>
      </c>
      <c r="AH778" s="2">
        <v>22.551019629653599</v>
      </c>
      <c r="AI778" s="2">
        <v>22.551019629653599</v>
      </c>
      <c r="AJ778" s="2">
        <f t="shared" ref="AJ778:AJ782" si="385">AI778/$AI$777</f>
        <v>0.84999999559842576</v>
      </c>
      <c r="AK778" s="2">
        <f t="shared" ref="AK778:AK782" si="386">AI778-$AI$782</f>
        <v>18.673471723284017</v>
      </c>
      <c r="AL778" s="2">
        <f t="shared" ref="AL778:AL782" si="387">AK778/$AK$777</f>
        <v>0.82432434243647101</v>
      </c>
    </row>
    <row r="779" spans="1:38" x14ac:dyDescent="0.25">
      <c r="A779" s="2" t="s">
        <v>151</v>
      </c>
      <c r="B779" s="2">
        <v>1997</v>
      </c>
      <c r="C779" s="2" t="s">
        <v>212</v>
      </c>
      <c r="D779" s="2" t="s">
        <v>282</v>
      </c>
      <c r="E779" s="2" t="s">
        <v>9</v>
      </c>
      <c r="F779" s="2" t="s">
        <v>10</v>
      </c>
      <c r="G779" s="2" t="s">
        <v>275</v>
      </c>
      <c r="H779" s="2" t="s">
        <v>11</v>
      </c>
      <c r="I779" s="2" t="s">
        <v>40</v>
      </c>
      <c r="J779" s="2" t="s">
        <v>12</v>
      </c>
      <c r="L779" s="2" t="s">
        <v>13</v>
      </c>
      <c r="M779" s="2" t="s">
        <v>285</v>
      </c>
      <c r="N779" s="2">
        <v>10</v>
      </c>
      <c r="O779" s="2" t="s">
        <v>14</v>
      </c>
      <c r="S779" s="2" t="s">
        <v>21</v>
      </c>
      <c r="T779" s="2">
        <v>37</v>
      </c>
      <c r="U779" s="2" t="s">
        <v>103</v>
      </c>
      <c r="V779" s="2">
        <v>10</v>
      </c>
      <c r="W779" s="2" t="s">
        <v>277</v>
      </c>
      <c r="X779" s="2">
        <v>135</v>
      </c>
      <c r="Y779" s="2">
        <v>63</v>
      </c>
      <c r="Z779" s="2">
        <v>3</v>
      </c>
      <c r="AA779" s="2">
        <v>2</v>
      </c>
      <c r="AB779" s="2">
        <f t="shared" si="384"/>
        <v>1.5</v>
      </c>
      <c r="AC779" s="2" t="s">
        <v>181</v>
      </c>
      <c r="AD779" s="2" t="s">
        <v>181</v>
      </c>
      <c r="AE779" s="2">
        <v>122</v>
      </c>
      <c r="AF779" s="2">
        <v>1.7985602507623</v>
      </c>
      <c r="AG779" s="2">
        <v>1.7985602507623</v>
      </c>
      <c r="AH779" s="2">
        <v>15.9183673469387</v>
      </c>
      <c r="AI779" s="2">
        <v>15.9183673469387</v>
      </c>
      <c r="AJ779" s="2">
        <f t="shared" si="385"/>
        <v>0.60000001760629307</v>
      </c>
      <c r="AK779" s="2">
        <f t="shared" si="386"/>
        <v>12.04081944056912</v>
      </c>
      <c r="AL779" s="2">
        <f t="shared" si="387"/>
        <v>0.53153161419722639</v>
      </c>
    </row>
    <row r="780" spans="1:38" x14ac:dyDescent="0.25">
      <c r="A780" s="2" t="s">
        <v>151</v>
      </c>
      <c r="B780" s="2">
        <v>1997</v>
      </c>
      <c r="C780" s="2" t="s">
        <v>212</v>
      </c>
      <c r="D780" s="2" t="s">
        <v>282</v>
      </c>
      <c r="E780" s="2" t="s">
        <v>9</v>
      </c>
      <c r="F780" s="2" t="s">
        <v>10</v>
      </c>
      <c r="G780" s="2" t="s">
        <v>275</v>
      </c>
      <c r="H780" s="2" t="s">
        <v>11</v>
      </c>
      <c r="I780" s="2" t="s">
        <v>40</v>
      </c>
      <c r="J780" s="2" t="s">
        <v>12</v>
      </c>
      <c r="L780" s="2" t="s">
        <v>13</v>
      </c>
      <c r="M780" s="2" t="s">
        <v>285</v>
      </c>
      <c r="N780" s="2">
        <v>10</v>
      </c>
      <c r="O780" s="2" t="s">
        <v>14</v>
      </c>
      <c r="S780" s="2" t="s">
        <v>21</v>
      </c>
      <c r="T780" s="2">
        <v>37</v>
      </c>
      <c r="U780" s="2" t="s">
        <v>103</v>
      </c>
      <c r="V780" s="2">
        <v>10</v>
      </c>
      <c r="W780" s="2" t="s">
        <v>277</v>
      </c>
      <c r="X780" s="2">
        <v>135</v>
      </c>
      <c r="Y780" s="2">
        <v>63</v>
      </c>
      <c r="Z780" s="2">
        <v>3</v>
      </c>
      <c r="AA780" s="2">
        <v>2</v>
      </c>
      <c r="AB780" s="2">
        <f t="shared" si="384"/>
        <v>1.5</v>
      </c>
      <c r="AC780" s="2" t="s">
        <v>181</v>
      </c>
      <c r="AD780" s="2" t="s">
        <v>181</v>
      </c>
      <c r="AE780" s="2">
        <v>122</v>
      </c>
      <c r="AF780" s="2">
        <v>3.8848925127967902</v>
      </c>
      <c r="AG780" s="2">
        <v>3.8848925127967902</v>
      </c>
      <c r="AH780" s="2">
        <v>9.5918351776745894</v>
      </c>
      <c r="AI780" s="2">
        <v>9.5918351776745894</v>
      </c>
      <c r="AJ780" s="2">
        <f t="shared" si="385"/>
        <v>0.36153841345973159</v>
      </c>
      <c r="AK780" s="2">
        <f t="shared" si="386"/>
        <v>5.7142872713050092</v>
      </c>
      <c r="AL780" s="2">
        <f t="shared" si="387"/>
        <v>0.25225229497834362</v>
      </c>
    </row>
    <row r="781" spans="1:38" x14ac:dyDescent="0.25">
      <c r="A781" s="2" t="s">
        <v>151</v>
      </c>
      <c r="B781" s="2">
        <v>1997</v>
      </c>
      <c r="C781" s="2" t="s">
        <v>212</v>
      </c>
      <c r="D781" s="2" t="s">
        <v>282</v>
      </c>
      <c r="E781" s="2" t="s">
        <v>9</v>
      </c>
      <c r="F781" s="2" t="s">
        <v>10</v>
      </c>
      <c r="G781" s="2" t="s">
        <v>275</v>
      </c>
      <c r="H781" s="2" t="s">
        <v>11</v>
      </c>
      <c r="I781" s="2" t="s">
        <v>40</v>
      </c>
      <c r="J781" s="2" t="s">
        <v>12</v>
      </c>
      <c r="L781" s="2" t="s">
        <v>13</v>
      </c>
      <c r="M781" s="2" t="s">
        <v>285</v>
      </c>
      <c r="N781" s="2">
        <v>10</v>
      </c>
      <c r="O781" s="2" t="s">
        <v>14</v>
      </c>
      <c r="S781" s="2" t="s">
        <v>21</v>
      </c>
      <c r="T781" s="2">
        <v>37</v>
      </c>
      <c r="U781" s="2" t="s">
        <v>103</v>
      </c>
      <c r="V781" s="2">
        <v>10</v>
      </c>
      <c r="W781" s="2" t="s">
        <v>277</v>
      </c>
      <c r="X781" s="2">
        <v>135</v>
      </c>
      <c r="Y781" s="2">
        <v>63</v>
      </c>
      <c r="Z781" s="2">
        <v>3</v>
      </c>
      <c r="AA781" s="2">
        <v>2</v>
      </c>
      <c r="AB781" s="2">
        <f t="shared" si="384"/>
        <v>1.5</v>
      </c>
      <c r="AC781" s="2" t="s">
        <v>181</v>
      </c>
      <c r="AD781" s="2" t="s">
        <v>181</v>
      </c>
      <c r="AE781" s="2">
        <v>122</v>
      </c>
      <c r="AF781" s="2">
        <v>7.9136677379654996</v>
      </c>
      <c r="AG781" s="2">
        <v>7.9136677379654996</v>
      </c>
      <c r="AH781" s="2">
        <v>5.9183657899194797</v>
      </c>
      <c r="AI781" s="2">
        <v>5.9183657899194797</v>
      </c>
      <c r="AJ781" s="2">
        <f t="shared" si="385"/>
        <v>0.22307687093520148</v>
      </c>
      <c r="AK781" s="2">
        <f t="shared" si="386"/>
        <v>2.0408178835498996</v>
      </c>
      <c r="AL781" s="2">
        <f t="shared" si="387"/>
        <v>9.0090149535086234E-2</v>
      </c>
    </row>
    <row r="782" spans="1:38" x14ac:dyDescent="0.25">
      <c r="A782" s="2" t="s">
        <v>151</v>
      </c>
      <c r="B782" s="2">
        <v>1997</v>
      </c>
      <c r="C782" s="2" t="s">
        <v>212</v>
      </c>
      <c r="D782" s="2" t="s">
        <v>282</v>
      </c>
      <c r="E782" s="2" t="s">
        <v>9</v>
      </c>
      <c r="F782" s="2" t="s">
        <v>10</v>
      </c>
      <c r="G782" s="2" t="s">
        <v>275</v>
      </c>
      <c r="H782" s="2" t="s">
        <v>11</v>
      </c>
      <c r="I782" s="2" t="s">
        <v>40</v>
      </c>
      <c r="J782" s="2" t="s">
        <v>12</v>
      </c>
      <c r="L782" s="2" t="s">
        <v>13</v>
      </c>
      <c r="M782" s="2" t="s">
        <v>285</v>
      </c>
      <c r="N782" s="2">
        <v>10</v>
      </c>
      <c r="O782" s="2" t="s">
        <v>14</v>
      </c>
      <c r="S782" s="2" t="s">
        <v>21</v>
      </c>
      <c r="T782" s="2">
        <v>37</v>
      </c>
      <c r="U782" s="2" t="s">
        <v>103</v>
      </c>
      <c r="V782" s="2">
        <v>10</v>
      </c>
      <c r="W782" s="2" t="s">
        <v>277</v>
      </c>
      <c r="X782" s="2">
        <v>135</v>
      </c>
      <c r="Y782" s="2">
        <v>63</v>
      </c>
      <c r="Z782" s="2">
        <v>3</v>
      </c>
      <c r="AA782" s="2">
        <v>2</v>
      </c>
      <c r="AB782" s="2">
        <f t="shared" si="384"/>
        <v>1.5</v>
      </c>
      <c r="AC782" s="2" t="s">
        <v>181</v>
      </c>
      <c r="AD782" s="2" t="s">
        <v>181</v>
      </c>
      <c r="AE782" s="2">
        <v>122</v>
      </c>
      <c r="AF782" s="2">
        <v>17.841726381779502</v>
      </c>
      <c r="AG782" s="2">
        <v>17.841726381779502</v>
      </c>
      <c r="AH782" s="2">
        <v>3.8775479063695801</v>
      </c>
      <c r="AI782" s="2">
        <v>3.8775479063695801</v>
      </c>
      <c r="AJ782" s="2">
        <f t="shared" si="385"/>
        <v>0.14615373306725538</v>
      </c>
      <c r="AK782" s="2">
        <f t="shared" si="386"/>
        <v>0</v>
      </c>
      <c r="AL782" s="2">
        <f t="shared" si="387"/>
        <v>0</v>
      </c>
    </row>
    <row r="783" spans="1:38" x14ac:dyDescent="0.25">
      <c r="A783" s="2" t="s">
        <v>151</v>
      </c>
      <c r="B783" s="2">
        <v>1997</v>
      </c>
      <c r="C783" s="2" t="s">
        <v>212</v>
      </c>
      <c r="D783" s="2" t="s">
        <v>282</v>
      </c>
      <c r="E783" s="2" t="s">
        <v>9</v>
      </c>
      <c r="F783" s="2" t="s">
        <v>10</v>
      </c>
      <c r="G783" s="2" t="s">
        <v>275</v>
      </c>
      <c r="H783" s="2" t="s">
        <v>11</v>
      </c>
      <c r="I783" s="2" t="s">
        <v>40</v>
      </c>
      <c r="J783" s="2" t="s">
        <v>12</v>
      </c>
      <c r="L783" s="2" t="s">
        <v>13</v>
      </c>
      <c r="M783" s="2" t="s">
        <v>285</v>
      </c>
      <c r="N783" s="2">
        <v>10</v>
      </c>
      <c r="O783" s="2" t="s">
        <v>14</v>
      </c>
      <c r="S783" s="2" t="s">
        <v>21</v>
      </c>
      <c r="T783" s="2">
        <v>37</v>
      </c>
      <c r="U783" s="2" t="s">
        <v>103</v>
      </c>
      <c r="V783" s="2">
        <v>10</v>
      </c>
      <c r="W783" s="2" t="s">
        <v>277</v>
      </c>
      <c r="X783" s="2">
        <v>135</v>
      </c>
      <c r="Y783" s="2">
        <v>315</v>
      </c>
      <c r="Z783" s="2">
        <v>3</v>
      </c>
      <c r="AA783" s="2">
        <v>2</v>
      </c>
      <c r="AB783" s="2">
        <f t="shared" ref="AB783:AB788" si="388">Z783/AA783</f>
        <v>1.5</v>
      </c>
      <c r="AC783" s="2" t="s">
        <v>181</v>
      </c>
      <c r="AD783" s="2" t="s">
        <v>181</v>
      </c>
      <c r="AE783" s="2">
        <v>123</v>
      </c>
      <c r="AF783" s="2">
        <v>0</v>
      </c>
      <c r="AG783" s="2">
        <v>0</v>
      </c>
      <c r="AH783" s="2">
        <v>25.816324973592899</v>
      </c>
      <c r="AI783" s="2">
        <v>25.816324973592899</v>
      </c>
      <c r="AJ783" s="2">
        <f>AI783/$AI$783</f>
        <v>1</v>
      </c>
      <c r="AK783" s="2">
        <f>AI783-$AI$788</f>
        <v>18.163263749103109</v>
      </c>
      <c r="AL783" s="2">
        <f>AK783/$AK$783</f>
        <v>1</v>
      </c>
    </row>
    <row r="784" spans="1:38" x14ac:dyDescent="0.25">
      <c r="A784" s="2" t="s">
        <v>151</v>
      </c>
      <c r="B784" s="2">
        <v>1997</v>
      </c>
      <c r="C784" s="2" t="s">
        <v>212</v>
      </c>
      <c r="D784" s="2" t="s">
        <v>282</v>
      </c>
      <c r="E784" s="2" t="s">
        <v>9</v>
      </c>
      <c r="F784" s="2" t="s">
        <v>10</v>
      </c>
      <c r="G784" s="2" t="s">
        <v>275</v>
      </c>
      <c r="H784" s="2" t="s">
        <v>11</v>
      </c>
      <c r="I784" s="2" t="s">
        <v>40</v>
      </c>
      <c r="J784" s="2" t="s">
        <v>12</v>
      </c>
      <c r="L784" s="2" t="s">
        <v>13</v>
      </c>
      <c r="M784" s="2" t="s">
        <v>285</v>
      </c>
      <c r="N784" s="2">
        <v>10</v>
      </c>
      <c r="O784" s="2" t="s">
        <v>14</v>
      </c>
      <c r="S784" s="2" t="s">
        <v>21</v>
      </c>
      <c r="T784" s="2">
        <v>37</v>
      </c>
      <c r="U784" s="2" t="s">
        <v>103</v>
      </c>
      <c r="V784" s="2">
        <v>10</v>
      </c>
      <c r="W784" s="2" t="s">
        <v>277</v>
      </c>
      <c r="X784" s="2">
        <v>135</v>
      </c>
      <c r="Y784" s="2">
        <v>315</v>
      </c>
      <c r="Z784" s="2">
        <v>3</v>
      </c>
      <c r="AA784" s="2">
        <v>2</v>
      </c>
      <c r="AB784" s="2">
        <f t="shared" si="388"/>
        <v>1.5</v>
      </c>
      <c r="AC784" s="2" t="s">
        <v>181</v>
      </c>
      <c r="AD784" s="2" t="s">
        <v>181</v>
      </c>
      <c r="AE784" s="2">
        <v>123</v>
      </c>
      <c r="AF784" s="2">
        <v>0.93525080347412803</v>
      </c>
      <c r="AG784" s="2">
        <v>0.93525080347412803</v>
      </c>
      <c r="AH784" s="2">
        <v>15.8163257521026</v>
      </c>
      <c r="AI784" s="2">
        <v>15.8163257521026</v>
      </c>
      <c r="AJ784" s="2">
        <f t="shared" ref="AJ784:AJ788" si="389">AI784/$AI$783</f>
        <v>0.61264822813784936</v>
      </c>
      <c r="AK784" s="2">
        <f t="shared" ref="AK784:AK788" si="390">AI784-$AI$788</f>
        <v>8.1632645276128102</v>
      </c>
      <c r="AL784" s="2">
        <f t="shared" ref="AL784:AL788" si="391">AK784/$AK$783</f>
        <v>0.44943819791285622</v>
      </c>
    </row>
    <row r="785" spans="1:38" x14ac:dyDescent="0.25">
      <c r="A785" s="2" t="s">
        <v>151</v>
      </c>
      <c r="B785" s="2">
        <v>1997</v>
      </c>
      <c r="C785" s="2" t="s">
        <v>212</v>
      </c>
      <c r="D785" s="2" t="s">
        <v>282</v>
      </c>
      <c r="E785" s="2" t="s">
        <v>9</v>
      </c>
      <c r="F785" s="2" t="s">
        <v>10</v>
      </c>
      <c r="G785" s="2" t="s">
        <v>275</v>
      </c>
      <c r="H785" s="2" t="s">
        <v>11</v>
      </c>
      <c r="I785" s="2" t="s">
        <v>40</v>
      </c>
      <c r="J785" s="2" t="s">
        <v>12</v>
      </c>
      <c r="L785" s="2" t="s">
        <v>13</v>
      </c>
      <c r="M785" s="2" t="s">
        <v>285</v>
      </c>
      <c r="N785" s="2">
        <v>10</v>
      </c>
      <c r="O785" s="2" t="s">
        <v>14</v>
      </c>
      <c r="S785" s="2" t="s">
        <v>21</v>
      </c>
      <c r="T785" s="2">
        <v>37</v>
      </c>
      <c r="U785" s="2" t="s">
        <v>103</v>
      </c>
      <c r="V785" s="2">
        <v>10</v>
      </c>
      <c r="W785" s="2" t="s">
        <v>277</v>
      </c>
      <c r="X785" s="2">
        <v>135</v>
      </c>
      <c r="Y785" s="2">
        <v>315</v>
      </c>
      <c r="Z785" s="2">
        <v>3</v>
      </c>
      <c r="AA785" s="2">
        <v>2</v>
      </c>
      <c r="AB785" s="2">
        <f t="shared" si="388"/>
        <v>1.5</v>
      </c>
      <c r="AC785" s="2" t="s">
        <v>181</v>
      </c>
      <c r="AD785" s="2" t="s">
        <v>181</v>
      </c>
      <c r="AE785" s="2">
        <v>123</v>
      </c>
      <c r="AF785" s="2">
        <v>1.7985602507623</v>
      </c>
      <c r="AG785" s="2">
        <v>1.7985602507623</v>
      </c>
      <c r="AH785" s="2">
        <v>14.2857135072046</v>
      </c>
      <c r="AI785" s="2">
        <v>14.2857135072046</v>
      </c>
      <c r="AJ785" s="2">
        <f t="shared" si="389"/>
        <v>0.55335968701266447</v>
      </c>
      <c r="AK785" s="2">
        <f t="shared" si="390"/>
        <v>6.6326522827148091</v>
      </c>
      <c r="AL785" s="2">
        <f t="shared" si="391"/>
        <v>0.36516852776761144</v>
      </c>
    </row>
    <row r="786" spans="1:38" x14ac:dyDescent="0.25">
      <c r="A786" s="2" t="s">
        <v>151</v>
      </c>
      <c r="B786" s="2">
        <v>1997</v>
      </c>
      <c r="C786" s="2" t="s">
        <v>212</v>
      </c>
      <c r="D786" s="2" t="s">
        <v>282</v>
      </c>
      <c r="E786" s="2" t="s">
        <v>9</v>
      </c>
      <c r="F786" s="2" t="s">
        <v>10</v>
      </c>
      <c r="G786" s="2" t="s">
        <v>275</v>
      </c>
      <c r="H786" s="2" t="s">
        <v>11</v>
      </c>
      <c r="I786" s="2" t="s">
        <v>40</v>
      </c>
      <c r="J786" s="2" t="s">
        <v>12</v>
      </c>
      <c r="L786" s="2" t="s">
        <v>13</v>
      </c>
      <c r="M786" s="2" t="s">
        <v>285</v>
      </c>
      <c r="N786" s="2">
        <v>10</v>
      </c>
      <c r="O786" s="2" t="s">
        <v>14</v>
      </c>
      <c r="S786" s="2" t="s">
        <v>21</v>
      </c>
      <c r="T786" s="2">
        <v>37</v>
      </c>
      <c r="U786" s="2" t="s">
        <v>103</v>
      </c>
      <c r="V786" s="2">
        <v>10</v>
      </c>
      <c r="W786" s="2" t="s">
        <v>277</v>
      </c>
      <c r="X786" s="2">
        <v>135</v>
      </c>
      <c r="Y786" s="2">
        <v>315</v>
      </c>
      <c r="Z786" s="2">
        <v>3</v>
      </c>
      <c r="AA786" s="2">
        <v>2</v>
      </c>
      <c r="AB786" s="2">
        <f t="shared" si="388"/>
        <v>1.5</v>
      </c>
      <c r="AC786" s="2" t="s">
        <v>181</v>
      </c>
      <c r="AD786" s="2" t="s">
        <v>181</v>
      </c>
      <c r="AE786" s="2">
        <v>123</v>
      </c>
      <c r="AF786" s="2">
        <v>3.81294786334665</v>
      </c>
      <c r="AG786" s="2">
        <v>3.81294786334665</v>
      </c>
      <c r="AH786" s="2">
        <v>11.0204081632653</v>
      </c>
      <c r="AI786" s="2">
        <v>11.0204081632653</v>
      </c>
      <c r="AJ786" s="2">
        <f t="shared" si="389"/>
        <v>0.42687749610131948</v>
      </c>
      <c r="AK786" s="2">
        <f t="shared" si="390"/>
        <v>3.3673469387755093</v>
      </c>
      <c r="AL786" s="2">
        <f t="shared" si="391"/>
        <v>0.1853932743195334</v>
      </c>
    </row>
    <row r="787" spans="1:38" x14ac:dyDescent="0.25">
      <c r="A787" s="2" t="s">
        <v>151</v>
      </c>
      <c r="B787" s="2">
        <v>1997</v>
      </c>
      <c r="C787" s="2" t="s">
        <v>212</v>
      </c>
      <c r="D787" s="2" t="s">
        <v>282</v>
      </c>
      <c r="E787" s="2" t="s">
        <v>9</v>
      </c>
      <c r="F787" s="2" t="s">
        <v>10</v>
      </c>
      <c r="G787" s="2" t="s">
        <v>275</v>
      </c>
      <c r="H787" s="2" t="s">
        <v>11</v>
      </c>
      <c r="I787" s="2" t="s">
        <v>40</v>
      </c>
      <c r="J787" s="2" t="s">
        <v>12</v>
      </c>
      <c r="L787" s="2" t="s">
        <v>13</v>
      </c>
      <c r="M787" s="2" t="s">
        <v>285</v>
      </c>
      <c r="N787" s="2">
        <v>10</v>
      </c>
      <c r="O787" s="2" t="s">
        <v>14</v>
      </c>
      <c r="S787" s="2" t="s">
        <v>21</v>
      </c>
      <c r="T787" s="2">
        <v>37</v>
      </c>
      <c r="U787" s="2" t="s">
        <v>103</v>
      </c>
      <c r="V787" s="2">
        <v>10</v>
      </c>
      <c r="W787" s="2" t="s">
        <v>277</v>
      </c>
      <c r="X787" s="2">
        <v>135</v>
      </c>
      <c r="Y787" s="2">
        <v>315</v>
      </c>
      <c r="Z787" s="2">
        <v>3</v>
      </c>
      <c r="AA787" s="2">
        <v>2</v>
      </c>
      <c r="AB787" s="2">
        <f t="shared" si="388"/>
        <v>1.5</v>
      </c>
      <c r="AC787" s="2" t="s">
        <v>181</v>
      </c>
      <c r="AD787" s="2" t="s">
        <v>181</v>
      </c>
      <c r="AE787" s="2">
        <v>123</v>
      </c>
      <c r="AF787" s="2">
        <v>7.9136677379654996</v>
      </c>
      <c r="AG787" s="2">
        <v>7.9136677379654996</v>
      </c>
      <c r="AH787" s="2">
        <v>8.5714285714285694</v>
      </c>
      <c r="AI787" s="2">
        <v>8.5714285714285694</v>
      </c>
      <c r="AJ787" s="2">
        <f t="shared" si="389"/>
        <v>0.33201583030102638</v>
      </c>
      <c r="AK787" s="2">
        <f t="shared" si="390"/>
        <v>0.91836734693877897</v>
      </c>
      <c r="AL787" s="2">
        <f t="shared" si="391"/>
        <v>5.0561802087145676E-2</v>
      </c>
    </row>
    <row r="788" spans="1:38" x14ac:dyDescent="0.25">
      <c r="A788" s="2" t="s">
        <v>151</v>
      </c>
      <c r="B788" s="2">
        <v>1997</v>
      </c>
      <c r="C788" s="2" t="s">
        <v>212</v>
      </c>
      <c r="D788" s="2" t="s">
        <v>282</v>
      </c>
      <c r="E788" s="2" t="s">
        <v>9</v>
      </c>
      <c r="F788" s="2" t="s">
        <v>10</v>
      </c>
      <c r="G788" s="2" t="s">
        <v>275</v>
      </c>
      <c r="H788" s="2" t="s">
        <v>11</v>
      </c>
      <c r="I788" s="2" t="s">
        <v>40</v>
      </c>
      <c r="J788" s="2" t="s">
        <v>12</v>
      </c>
      <c r="L788" s="2" t="s">
        <v>13</v>
      </c>
      <c r="M788" s="2" t="s">
        <v>285</v>
      </c>
      <c r="N788" s="2">
        <v>10</v>
      </c>
      <c r="O788" s="2" t="s">
        <v>14</v>
      </c>
      <c r="S788" s="2" t="s">
        <v>21</v>
      </c>
      <c r="T788" s="2">
        <v>37</v>
      </c>
      <c r="U788" s="2" t="s">
        <v>103</v>
      </c>
      <c r="V788" s="2">
        <v>10</v>
      </c>
      <c r="W788" s="2" t="s">
        <v>277</v>
      </c>
      <c r="X788" s="2">
        <v>135</v>
      </c>
      <c r="Y788" s="2">
        <v>315</v>
      </c>
      <c r="Z788" s="2">
        <v>3</v>
      </c>
      <c r="AA788" s="2">
        <v>2</v>
      </c>
      <c r="AB788" s="2">
        <f t="shared" si="388"/>
        <v>1.5</v>
      </c>
      <c r="AC788" s="2" t="s">
        <v>181</v>
      </c>
      <c r="AD788" s="2" t="s">
        <v>181</v>
      </c>
      <c r="AE788" s="2">
        <v>123</v>
      </c>
      <c r="AF788" s="2">
        <v>17.841726381779502</v>
      </c>
      <c r="AG788" s="2">
        <v>17.841726381779502</v>
      </c>
      <c r="AH788" s="2">
        <v>7.6530612244897904</v>
      </c>
      <c r="AI788" s="2">
        <v>7.6530612244897904</v>
      </c>
      <c r="AJ788" s="2">
        <f t="shared" si="389"/>
        <v>0.29644270562591629</v>
      </c>
      <c r="AK788" s="2">
        <f t="shared" si="390"/>
        <v>0</v>
      </c>
      <c r="AL788" s="2">
        <f t="shared" si="391"/>
        <v>0</v>
      </c>
    </row>
    <row r="789" spans="1:38" x14ac:dyDescent="0.25">
      <c r="A789" s="2" t="s">
        <v>151</v>
      </c>
      <c r="B789" s="2">
        <v>1997</v>
      </c>
      <c r="C789" s="2" t="s">
        <v>212</v>
      </c>
      <c r="D789" s="2" t="s">
        <v>282</v>
      </c>
      <c r="E789" s="2" t="s">
        <v>9</v>
      </c>
      <c r="F789" s="2" t="s">
        <v>10</v>
      </c>
      <c r="G789" s="2" t="s">
        <v>275</v>
      </c>
      <c r="H789" s="2" t="s">
        <v>11</v>
      </c>
      <c r="I789" s="2" t="s">
        <v>40</v>
      </c>
      <c r="J789" s="2" t="s">
        <v>12</v>
      </c>
      <c r="L789" s="2" t="s">
        <v>13</v>
      </c>
      <c r="M789" s="2" t="s">
        <v>285</v>
      </c>
      <c r="N789" s="2">
        <v>10</v>
      </c>
      <c r="O789" s="2" t="s">
        <v>14</v>
      </c>
      <c r="S789" s="2" t="s">
        <v>21</v>
      </c>
      <c r="T789" s="2">
        <v>37</v>
      </c>
      <c r="U789" s="2" t="s">
        <v>103</v>
      </c>
      <c r="V789" s="2">
        <v>10</v>
      </c>
      <c r="W789" s="2" t="s">
        <v>277</v>
      </c>
      <c r="X789" s="2">
        <v>135</v>
      </c>
      <c r="Y789" s="2">
        <v>121</v>
      </c>
      <c r="Z789" s="2">
        <v>3</v>
      </c>
      <c r="AA789" s="2">
        <v>2</v>
      </c>
      <c r="AB789" s="2">
        <f t="shared" ref="AB789:AB799" si="392">Z789/AA789</f>
        <v>1.5</v>
      </c>
      <c r="AC789" s="2" t="s">
        <v>181</v>
      </c>
      <c r="AD789" s="2" t="s">
        <v>181</v>
      </c>
      <c r="AE789" s="2">
        <v>124</v>
      </c>
      <c r="AF789" s="2">
        <v>0</v>
      </c>
      <c r="AG789" s="2">
        <v>0</v>
      </c>
      <c r="AH789" s="2">
        <v>28.469387755102002</v>
      </c>
      <c r="AI789" s="2">
        <v>28.469387755102002</v>
      </c>
      <c r="AJ789" s="2">
        <f>AI789/$AI$789</f>
        <v>1</v>
      </c>
      <c r="AK789" s="2">
        <f>AI789-$AI$794</f>
        <v>18.877552577427412</v>
      </c>
      <c r="AL789" s="2">
        <f>AK789/$AK$789</f>
        <v>1</v>
      </c>
    </row>
    <row r="790" spans="1:38" x14ac:dyDescent="0.25">
      <c r="A790" s="2" t="s">
        <v>151</v>
      </c>
      <c r="B790" s="2">
        <v>1997</v>
      </c>
      <c r="C790" s="2" t="s">
        <v>212</v>
      </c>
      <c r="D790" s="2" t="s">
        <v>282</v>
      </c>
      <c r="E790" s="2" t="s">
        <v>9</v>
      </c>
      <c r="F790" s="2" t="s">
        <v>10</v>
      </c>
      <c r="G790" s="2" t="s">
        <v>275</v>
      </c>
      <c r="H790" s="2" t="s">
        <v>11</v>
      </c>
      <c r="I790" s="2" t="s">
        <v>40</v>
      </c>
      <c r="J790" s="2" t="s">
        <v>12</v>
      </c>
      <c r="L790" s="2" t="s">
        <v>13</v>
      </c>
      <c r="M790" s="2" t="s">
        <v>285</v>
      </c>
      <c r="N790" s="2">
        <v>10</v>
      </c>
      <c r="O790" s="2" t="s">
        <v>14</v>
      </c>
      <c r="S790" s="2" t="s">
        <v>21</v>
      </c>
      <c r="T790" s="2">
        <v>37</v>
      </c>
      <c r="U790" s="2" t="s">
        <v>103</v>
      </c>
      <c r="V790" s="2">
        <v>10</v>
      </c>
      <c r="W790" s="2" t="s">
        <v>277</v>
      </c>
      <c r="X790" s="2">
        <v>135</v>
      </c>
      <c r="Y790" s="2">
        <v>121</v>
      </c>
      <c r="Z790" s="2">
        <v>3</v>
      </c>
      <c r="AA790" s="2">
        <v>2</v>
      </c>
      <c r="AB790" s="2">
        <f t="shared" si="392"/>
        <v>1.5</v>
      </c>
      <c r="AC790" s="2" t="s">
        <v>181</v>
      </c>
      <c r="AD790" s="2" t="s">
        <v>181</v>
      </c>
      <c r="AE790" s="2">
        <v>124</v>
      </c>
      <c r="AF790" s="2">
        <v>0.79136479783803604</v>
      </c>
      <c r="AG790" s="2">
        <v>0.79136479783803604</v>
      </c>
      <c r="AH790" s="2">
        <v>27.857142857142801</v>
      </c>
      <c r="AI790" s="2">
        <v>27.857142857142801</v>
      </c>
      <c r="AJ790" s="2">
        <f t="shared" ref="AJ790:AJ794" si="393">AI790/$AI$789</f>
        <v>0.97849462365591333</v>
      </c>
      <c r="AK790" s="2">
        <f t="shared" ref="AK790:AK794" si="394">AI790-$AI$794</f>
        <v>18.265307679468211</v>
      </c>
      <c r="AL790" s="2">
        <f t="shared" ref="AL790:AL794" si="395">AK790/$AK$789</f>
        <v>0.96756757024259143</v>
      </c>
    </row>
    <row r="791" spans="1:38" x14ac:dyDescent="0.25">
      <c r="A791" s="2" t="s">
        <v>151</v>
      </c>
      <c r="B791" s="2">
        <v>1997</v>
      </c>
      <c r="C791" s="2" t="s">
        <v>212</v>
      </c>
      <c r="D791" s="2" t="s">
        <v>282</v>
      </c>
      <c r="E791" s="2" t="s">
        <v>9</v>
      </c>
      <c r="F791" s="2" t="s">
        <v>10</v>
      </c>
      <c r="G791" s="2" t="s">
        <v>275</v>
      </c>
      <c r="H791" s="2" t="s">
        <v>11</v>
      </c>
      <c r="I791" s="2" t="s">
        <v>40</v>
      </c>
      <c r="J791" s="2" t="s">
        <v>12</v>
      </c>
      <c r="L791" s="2" t="s">
        <v>13</v>
      </c>
      <c r="M791" s="2" t="s">
        <v>285</v>
      </c>
      <c r="N791" s="2">
        <v>10</v>
      </c>
      <c r="O791" s="2" t="s">
        <v>14</v>
      </c>
      <c r="S791" s="2" t="s">
        <v>21</v>
      </c>
      <c r="T791" s="2">
        <v>37</v>
      </c>
      <c r="U791" s="2" t="s">
        <v>103</v>
      </c>
      <c r="V791" s="2">
        <v>10</v>
      </c>
      <c r="W791" s="2" t="s">
        <v>277</v>
      </c>
      <c r="X791" s="2">
        <v>135</v>
      </c>
      <c r="Y791" s="2">
        <v>121</v>
      </c>
      <c r="Z791" s="2">
        <v>3</v>
      </c>
      <c r="AA791" s="2">
        <v>2</v>
      </c>
      <c r="AB791" s="2">
        <f t="shared" si="392"/>
        <v>1.5</v>
      </c>
      <c r="AC791" s="2" t="s">
        <v>181</v>
      </c>
      <c r="AD791" s="2" t="s">
        <v>181</v>
      </c>
      <c r="AE791" s="2">
        <v>124</v>
      </c>
      <c r="AF791" s="2">
        <v>1.7985602507623</v>
      </c>
      <c r="AG791" s="2">
        <v>1.7985602507623</v>
      </c>
      <c r="AH791" s="2">
        <v>21.326529833735201</v>
      </c>
      <c r="AI791" s="2">
        <v>21.326529833735201</v>
      </c>
      <c r="AJ791" s="2">
        <f t="shared" si="393"/>
        <v>0.74910391530682885</v>
      </c>
      <c r="AK791" s="2">
        <f t="shared" si="394"/>
        <v>11.734694656060611</v>
      </c>
      <c r="AL791" s="2">
        <f t="shared" si="395"/>
        <v>0.62162161159027673</v>
      </c>
    </row>
    <row r="792" spans="1:38" x14ac:dyDescent="0.25">
      <c r="A792" s="2" t="s">
        <v>151</v>
      </c>
      <c r="B792" s="2">
        <v>1997</v>
      </c>
      <c r="C792" s="2" t="s">
        <v>212</v>
      </c>
      <c r="D792" s="2" t="s">
        <v>282</v>
      </c>
      <c r="E792" s="2" t="s">
        <v>9</v>
      </c>
      <c r="F792" s="2" t="s">
        <v>10</v>
      </c>
      <c r="G792" s="2" t="s">
        <v>275</v>
      </c>
      <c r="H792" s="2" t="s">
        <v>11</v>
      </c>
      <c r="I792" s="2" t="s">
        <v>40</v>
      </c>
      <c r="J792" s="2" t="s">
        <v>12</v>
      </c>
      <c r="L792" s="2" t="s">
        <v>13</v>
      </c>
      <c r="M792" s="2" t="s">
        <v>285</v>
      </c>
      <c r="N792" s="2">
        <v>10</v>
      </c>
      <c r="O792" s="2" t="s">
        <v>14</v>
      </c>
      <c r="S792" s="2" t="s">
        <v>21</v>
      </c>
      <c r="T792" s="2">
        <v>37</v>
      </c>
      <c r="U792" s="2" t="s">
        <v>103</v>
      </c>
      <c r="V792" s="2">
        <v>10</v>
      </c>
      <c r="W792" s="2" t="s">
        <v>277</v>
      </c>
      <c r="X792" s="2">
        <v>135</v>
      </c>
      <c r="Y792" s="2">
        <v>121</v>
      </c>
      <c r="Z792" s="2">
        <v>3</v>
      </c>
      <c r="AA792" s="2">
        <v>2</v>
      </c>
      <c r="AB792" s="2">
        <f t="shared" si="392"/>
        <v>1.5</v>
      </c>
      <c r="AC792" s="2" t="s">
        <v>181</v>
      </c>
      <c r="AD792" s="2" t="s">
        <v>181</v>
      </c>
      <c r="AE792" s="2">
        <v>124</v>
      </c>
      <c r="AF792" s="2">
        <v>3.8848925127967902</v>
      </c>
      <c r="AG792" s="2">
        <v>3.8848925127967902</v>
      </c>
      <c r="AH792" s="2">
        <v>16.836734693877499</v>
      </c>
      <c r="AI792" s="2">
        <v>16.836734693877499</v>
      </c>
      <c r="AJ792" s="2">
        <f t="shared" si="393"/>
        <v>0.59139784946236462</v>
      </c>
      <c r="AK792" s="2">
        <f t="shared" si="394"/>
        <v>7.24489951620291</v>
      </c>
      <c r="AL792" s="2">
        <f t="shared" si="395"/>
        <v>0.38378383460925458</v>
      </c>
    </row>
    <row r="793" spans="1:38" x14ac:dyDescent="0.25">
      <c r="A793" s="2" t="s">
        <v>151</v>
      </c>
      <c r="B793" s="2">
        <v>1997</v>
      </c>
      <c r="C793" s="2" t="s">
        <v>212</v>
      </c>
      <c r="D793" s="2" t="s">
        <v>282</v>
      </c>
      <c r="E793" s="2" t="s">
        <v>9</v>
      </c>
      <c r="F793" s="2" t="s">
        <v>10</v>
      </c>
      <c r="G793" s="2" t="s">
        <v>275</v>
      </c>
      <c r="H793" s="2" t="s">
        <v>11</v>
      </c>
      <c r="I793" s="2" t="s">
        <v>40</v>
      </c>
      <c r="J793" s="2" t="s">
        <v>12</v>
      </c>
      <c r="L793" s="2" t="s">
        <v>13</v>
      </c>
      <c r="M793" s="2" t="s">
        <v>285</v>
      </c>
      <c r="N793" s="2">
        <v>10</v>
      </c>
      <c r="O793" s="2" t="s">
        <v>14</v>
      </c>
      <c r="S793" s="2" t="s">
        <v>21</v>
      </c>
      <c r="T793" s="2">
        <v>37</v>
      </c>
      <c r="U793" s="2" t="s">
        <v>103</v>
      </c>
      <c r="V793" s="2">
        <v>10</v>
      </c>
      <c r="W793" s="2" t="s">
        <v>277</v>
      </c>
      <c r="X793" s="2">
        <v>135</v>
      </c>
      <c r="Y793" s="2">
        <v>121</v>
      </c>
      <c r="Z793" s="2">
        <v>3</v>
      </c>
      <c r="AA793" s="2">
        <v>2</v>
      </c>
      <c r="AB793" s="2">
        <f t="shared" si="392"/>
        <v>1.5</v>
      </c>
      <c r="AC793" s="2" t="s">
        <v>181</v>
      </c>
      <c r="AD793" s="2" t="s">
        <v>181</v>
      </c>
      <c r="AE793" s="2">
        <v>124</v>
      </c>
      <c r="AF793" s="2">
        <v>7.8417263817795497</v>
      </c>
      <c r="AG793" s="2">
        <v>7.8417263817795497</v>
      </c>
      <c r="AH793" s="2">
        <v>11.2244866818797</v>
      </c>
      <c r="AI793" s="2">
        <v>11.2244866818797</v>
      </c>
      <c r="AJ793" s="2">
        <f t="shared" si="393"/>
        <v>0.39426512359290755</v>
      </c>
      <c r="AK793" s="2">
        <f t="shared" si="394"/>
        <v>1.6326515042051106</v>
      </c>
      <c r="AL793" s="2">
        <f t="shared" si="395"/>
        <v>8.6486396873148297E-2</v>
      </c>
    </row>
    <row r="794" spans="1:38" x14ac:dyDescent="0.25">
      <c r="A794" s="2" t="s">
        <v>151</v>
      </c>
      <c r="B794" s="2">
        <v>1997</v>
      </c>
      <c r="C794" s="2" t="s">
        <v>212</v>
      </c>
      <c r="D794" s="2" t="s">
        <v>282</v>
      </c>
      <c r="E794" s="2" t="s">
        <v>9</v>
      </c>
      <c r="F794" s="2" t="s">
        <v>10</v>
      </c>
      <c r="G794" s="2" t="s">
        <v>275</v>
      </c>
      <c r="H794" s="2" t="s">
        <v>11</v>
      </c>
      <c r="I794" s="2" t="s">
        <v>40</v>
      </c>
      <c r="J794" s="2" t="s">
        <v>12</v>
      </c>
      <c r="L794" s="2" t="s">
        <v>13</v>
      </c>
      <c r="M794" s="2" t="s">
        <v>285</v>
      </c>
      <c r="N794" s="2">
        <v>10</v>
      </c>
      <c r="O794" s="2" t="s">
        <v>14</v>
      </c>
      <c r="S794" s="2" t="s">
        <v>21</v>
      </c>
      <c r="T794" s="2">
        <v>37</v>
      </c>
      <c r="U794" s="2" t="s">
        <v>103</v>
      </c>
      <c r="V794" s="2">
        <v>10</v>
      </c>
      <c r="W794" s="2" t="s">
        <v>277</v>
      </c>
      <c r="X794" s="2">
        <v>135</v>
      </c>
      <c r="Y794" s="2">
        <v>121</v>
      </c>
      <c r="Z794" s="2">
        <v>3</v>
      </c>
      <c r="AA794" s="2">
        <v>2</v>
      </c>
      <c r="AB794" s="2">
        <f t="shared" si="392"/>
        <v>1.5</v>
      </c>
      <c r="AC794" s="2" t="s">
        <v>181</v>
      </c>
      <c r="AD794" s="2" t="s">
        <v>181</v>
      </c>
      <c r="AE794" s="2">
        <v>124</v>
      </c>
      <c r="AF794" s="2">
        <v>17.841726381779502</v>
      </c>
      <c r="AG794" s="2">
        <v>17.841726381779502</v>
      </c>
      <c r="AH794" s="2">
        <v>9.5918351776745894</v>
      </c>
      <c r="AI794" s="2">
        <v>9.5918351776745894</v>
      </c>
      <c r="AJ794" s="2">
        <f t="shared" si="393"/>
        <v>0.33691750803301473</v>
      </c>
      <c r="AK794" s="2">
        <f t="shared" si="394"/>
        <v>0</v>
      </c>
      <c r="AL794" s="2">
        <f t="shared" si="395"/>
        <v>0</v>
      </c>
    </row>
    <row r="795" spans="1:38" x14ac:dyDescent="0.25">
      <c r="A795" s="2" t="s">
        <v>154</v>
      </c>
      <c r="B795" s="2">
        <v>1998</v>
      </c>
      <c r="C795" s="2" t="s">
        <v>8</v>
      </c>
      <c r="D795" s="2" t="s">
        <v>282</v>
      </c>
      <c r="E795" s="2" t="s">
        <v>9</v>
      </c>
      <c r="F795" s="2" t="s">
        <v>10</v>
      </c>
      <c r="G795" s="2" t="s">
        <v>201</v>
      </c>
      <c r="H795" s="2" t="s">
        <v>69</v>
      </c>
      <c r="I795" s="2" t="s">
        <v>39</v>
      </c>
      <c r="J795" s="2" t="s">
        <v>12</v>
      </c>
      <c r="L795" s="2" t="s">
        <v>13</v>
      </c>
      <c r="M795" s="2" t="s">
        <v>285</v>
      </c>
      <c r="N795" s="2">
        <v>10</v>
      </c>
      <c r="O795" s="2" t="s">
        <v>23</v>
      </c>
      <c r="P795" s="2">
        <v>50</v>
      </c>
      <c r="S795" s="2" t="s">
        <v>21</v>
      </c>
      <c r="T795" s="2">
        <v>37</v>
      </c>
      <c r="U795" s="2" t="s">
        <v>153</v>
      </c>
      <c r="V795" s="2">
        <v>2</v>
      </c>
      <c r="W795" s="2" t="s">
        <v>277</v>
      </c>
      <c r="Y795" s="2">
        <v>7</v>
      </c>
      <c r="Z795" s="2">
        <v>80</v>
      </c>
      <c r="AA795" s="2">
        <v>100</v>
      </c>
      <c r="AB795" s="2">
        <f t="shared" si="392"/>
        <v>0.8</v>
      </c>
      <c r="AC795" s="2" t="s">
        <v>181</v>
      </c>
      <c r="AD795" s="2" t="s">
        <v>181</v>
      </c>
      <c r="AE795" s="2">
        <v>125</v>
      </c>
      <c r="AF795" s="2">
        <v>0</v>
      </c>
      <c r="AG795" s="2">
        <v>0</v>
      </c>
      <c r="AH795" s="2">
        <v>100</v>
      </c>
      <c r="AI795" s="2">
        <v>100</v>
      </c>
      <c r="AJ795" s="2">
        <f>AI795/$AI$795</f>
        <v>1</v>
      </c>
      <c r="AK795" s="2">
        <v>100</v>
      </c>
      <c r="AL795" s="2">
        <f>AK795/$AI$795</f>
        <v>1</v>
      </c>
    </row>
    <row r="796" spans="1:38" x14ac:dyDescent="0.25">
      <c r="A796" s="2" t="s">
        <v>154</v>
      </c>
      <c r="B796" s="2">
        <v>1998</v>
      </c>
      <c r="C796" s="2" t="s">
        <v>8</v>
      </c>
      <c r="D796" s="2" t="s">
        <v>282</v>
      </c>
      <c r="E796" s="2" t="s">
        <v>9</v>
      </c>
      <c r="F796" s="2" t="s">
        <v>10</v>
      </c>
      <c r="G796" s="2" t="s">
        <v>201</v>
      </c>
      <c r="H796" s="2" t="s">
        <v>69</v>
      </c>
      <c r="I796" s="2" t="s">
        <v>39</v>
      </c>
      <c r="J796" s="2" t="s">
        <v>12</v>
      </c>
      <c r="L796" s="2" t="s">
        <v>13</v>
      </c>
      <c r="M796" s="2" t="s">
        <v>285</v>
      </c>
      <c r="N796" s="2">
        <v>10</v>
      </c>
      <c r="O796" s="2" t="s">
        <v>23</v>
      </c>
      <c r="P796" s="2">
        <v>50</v>
      </c>
      <c r="S796" s="2" t="s">
        <v>21</v>
      </c>
      <c r="T796" s="2">
        <v>37</v>
      </c>
      <c r="U796" s="2" t="s">
        <v>153</v>
      </c>
      <c r="V796" s="2">
        <v>2</v>
      </c>
      <c r="W796" s="2" t="s">
        <v>277</v>
      </c>
      <c r="Y796" s="2">
        <v>7</v>
      </c>
      <c r="Z796" s="2">
        <v>80</v>
      </c>
      <c r="AA796" s="2">
        <v>100</v>
      </c>
      <c r="AB796" s="2">
        <f t="shared" si="392"/>
        <v>0.8</v>
      </c>
      <c r="AC796" s="2" t="s">
        <v>181</v>
      </c>
      <c r="AD796" s="2" t="s">
        <v>181</v>
      </c>
      <c r="AE796" s="2">
        <v>125</v>
      </c>
      <c r="AF796" s="2">
        <v>1.8181818181818099</v>
      </c>
      <c r="AG796" s="2">
        <v>1.8181818181818099</v>
      </c>
      <c r="AH796" s="2">
        <v>30.1526798914925</v>
      </c>
      <c r="AI796" s="2">
        <v>30.1526798914925</v>
      </c>
      <c r="AJ796" s="2">
        <f t="shared" ref="AJ796:AL799" si="396">AI796/$AI$795</f>
        <v>0.30152679891492501</v>
      </c>
      <c r="AK796" s="2">
        <v>30.1526798914925</v>
      </c>
      <c r="AL796" s="2">
        <f t="shared" si="396"/>
        <v>0.30152679891492501</v>
      </c>
    </row>
    <row r="797" spans="1:38" x14ac:dyDescent="0.25">
      <c r="A797" s="2" t="s">
        <v>154</v>
      </c>
      <c r="B797" s="2">
        <v>1998</v>
      </c>
      <c r="C797" s="2" t="s">
        <v>8</v>
      </c>
      <c r="D797" s="2" t="s">
        <v>282</v>
      </c>
      <c r="E797" s="2" t="s">
        <v>9</v>
      </c>
      <c r="F797" s="2" t="s">
        <v>10</v>
      </c>
      <c r="G797" s="2" t="s">
        <v>201</v>
      </c>
      <c r="H797" s="2" t="s">
        <v>69</v>
      </c>
      <c r="I797" s="2" t="s">
        <v>39</v>
      </c>
      <c r="J797" s="2" t="s">
        <v>12</v>
      </c>
      <c r="L797" s="2" t="s">
        <v>13</v>
      </c>
      <c r="M797" s="2" t="s">
        <v>285</v>
      </c>
      <c r="N797" s="2">
        <v>10</v>
      </c>
      <c r="O797" s="2" t="s">
        <v>23</v>
      </c>
      <c r="P797" s="2">
        <v>50</v>
      </c>
      <c r="S797" s="2" t="s">
        <v>21</v>
      </c>
      <c r="T797" s="2">
        <v>37</v>
      </c>
      <c r="U797" s="2" t="s">
        <v>153</v>
      </c>
      <c r="V797" s="2">
        <v>2</v>
      </c>
      <c r="W797" s="2" t="s">
        <v>277</v>
      </c>
      <c r="Y797" s="2">
        <v>7</v>
      </c>
      <c r="Z797" s="2">
        <v>80</v>
      </c>
      <c r="AA797" s="2">
        <v>100</v>
      </c>
      <c r="AB797" s="2">
        <f t="shared" si="392"/>
        <v>0.8</v>
      </c>
      <c r="AC797" s="2" t="s">
        <v>181</v>
      </c>
      <c r="AD797" s="2" t="s">
        <v>181</v>
      </c>
      <c r="AE797" s="2">
        <v>125</v>
      </c>
      <c r="AF797" s="2">
        <v>3.8383807558001899</v>
      </c>
      <c r="AG797" s="2">
        <v>3.8383807558001899</v>
      </c>
      <c r="AH797" s="2">
        <v>20.9923756149669</v>
      </c>
      <c r="AI797" s="2">
        <v>20.9923756149669</v>
      </c>
      <c r="AJ797" s="2">
        <f t="shared" si="396"/>
        <v>0.20992375614966899</v>
      </c>
      <c r="AK797" s="2">
        <v>20.9923756149669</v>
      </c>
      <c r="AL797" s="2">
        <f t="shared" si="396"/>
        <v>0.20992375614966899</v>
      </c>
    </row>
    <row r="798" spans="1:38" x14ac:dyDescent="0.25">
      <c r="A798" s="2" t="s">
        <v>154</v>
      </c>
      <c r="B798" s="2">
        <v>1998</v>
      </c>
      <c r="C798" s="2" t="s">
        <v>8</v>
      </c>
      <c r="D798" s="2" t="s">
        <v>282</v>
      </c>
      <c r="E798" s="2" t="s">
        <v>9</v>
      </c>
      <c r="F798" s="2" t="s">
        <v>10</v>
      </c>
      <c r="G798" s="2" t="s">
        <v>201</v>
      </c>
      <c r="H798" s="2" t="s">
        <v>69</v>
      </c>
      <c r="I798" s="2" t="s">
        <v>39</v>
      </c>
      <c r="J798" s="2" t="s">
        <v>12</v>
      </c>
      <c r="L798" s="2" t="s">
        <v>13</v>
      </c>
      <c r="M798" s="2" t="s">
        <v>285</v>
      </c>
      <c r="N798" s="2">
        <v>10</v>
      </c>
      <c r="O798" s="2" t="s">
        <v>23</v>
      </c>
      <c r="P798" s="2">
        <v>50</v>
      </c>
      <c r="S798" s="2" t="s">
        <v>21</v>
      </c>
      <c r="T798" s="2">
        <v>37</v>
      </c>
      <c r="U798" s="2" t="s">
        <v>153</v>
      </c>
      <c r="V798" s="2">
        <v>2</v>
      </c>
      <c r="W798" s="2" t="s">
        <v>277</v>
      </c>
      <c r="Y798" s="2">
        <v>7</v>
      </c>
      <c r="Z798" s="2">
        <v>80</v>
      </c>
      <c r="AA798" s="2">
        <v>100</v>
      </c>
      <c r="AB798" s="2">
        <f t="shared" si="392"/>
        <v>0.8</v>
      </c>
      <c r="AC798" s="2" t="s">
        <v>181</v>
      </c>
      <c r="AD798" s="2" t="s">
        <v>181</v>
      </c>
      <c r="AE798" s="2">
        <v>125</v>
      </c>
      <c r="AF798" s="2">
        <v>9.89898681640625</v>
      </c>
      <c r="AG798" s="2">
        <v>9.89898681640625</v>
      </c>
      <c r="AH798" s="2">
        <v>5.3435166519378301</v>
      </c>
      <c r="AI798" s="2">
        <v>5.3435166519378301</v>
      </c>
      <c r="AJ798" s="2">
        <f t="shared" si="396"/>
        <v>5.3435166519378303E-2</v>
      </c>
      <c r="AK798" s="2">
        <v>5.3435166519378301</v>
      </c>
      <c r="AL798" s="2">
        <f t="shared" si="396"/>
        <v>5.3435166519378303E-2</v>
      </c>
    </row>
    <row r="799" spans="1:38" x14ac:dyDescent="0.25">
      <c r="A799" s="2" t="s">
        <v>154</v>
      </c>
      <c r="B799" s="2">
        <v>1998</v>
      </c>
      <c r="C799" s="2" t="s">
        <v>8</v>
      </c>
      <c r="D799" s="2" t="s">
        <v>282</v>
      </c>
      <c r="E799" s="2" t="s">
        <v>9</v>
      </c>
      <c r="F799" s="2" t="s">
        <v>10</v>
      </c>
      <c r="G799" s="2" t="s">
        <v>201</v>
      </c>
      <c r="H799" s="2" t="s">
        <v>69</v>
      </c>
      <c r="I799" s="2" t="s">
        <v>39</v>
      </c>
      <c r="J799" s="2" t="s">
        <v>12</v>
      </c>
      <c r="L799" s="2" t="s">
        <v>13</v>
      </c>
      <c r="M799" s="2" t="s">
        <v>285</v>
      </c>
      <c r="N799" s="2">
        <v>10</v>
      </c>
      <c r="O799" s="2" t="s">
        <v>23</v>
      </c>
      <c r="P799" s="2">
        <v>50</v>
      </c>
      <c r="S799" s="2" t="s">
        <v>21</v>
      </c>
      <c r="T799" s="2">
        <v>37</v>
      </c>
      <c r="U799" s="2" t="s">
        <v>153</v>
      </c>
      <c r="V799" s="2">
        <v>2</v>
      </c>
      <c r="W799" s="2" t="s">
        <v>277</v>
      </c>
      <c r="Y799" s="2">
        <v>7</v>
      </c>
      <c r="Z799" s="2">
        <v>80</v>
      </c>
      <c r="AA799" s="2">
        <v>100</v>
      </c>
      <c r="AB799" s="2">
        <f t="shared" si="392"/>
        <v>0.8</v>
      </c>
      <c r="AC799" s="2" t="s">
        <v>181</v>
      </c>
      <c r="AD799" s="2" t="s">
        <v>181</v>
      </c>
      <c r="AE799" s="2">
        <v>125</v>
      </c>
      <c r="AF799" s="2">
        <v>22.0201989376183</v>
      </c>
      <c r="AG799" s="2">
        <v>22.0201989376183</v>
      </c>
      <c r="AH799" s="2">
        <v>0</v>
      </c>
      <c r="AI799" s="2">
        <v>0</v>
      </c>
      <c r="AJ799" s="2">
        <f t="shared" si="396"/>
        <v>0</v>
      </c>
      <c r="AK799" s="2">
        <v>0</v>
      </c>
      <c r="AL799" s="2">
        <f t="shared" si="396"/>
        <v>0</v>
      </c>
    </row>
    <row r="800" spans="1:38" x14ac:dyDescent="0.25">
      <c r="A800" s="2" t="s">
        <v>154</v>
      </c>
      <c r="B800" s="2">
        <v>1998</v>
      </c>
      <c r="C800" s="2" t="s">
        <v>8</v>
      </c>
      <c r="D800" s="2" t="s">
        <v>282</v>
      </c>
      <c r="E800" s="2" t="s">
        <v>9</v>
      </c>
      <c r="F800" s="2" t="s">
        <v>10</v>
      </c>
      <c r="G800" s="2" t="s">
        <v>201</v>
      </c>
      <c r="H800" s="2" t="s">
        <v>69</v>
      </c>
      <c r="I800" s="2" t="s">
        <v>39</v>
      </c>
      <c r="J800" s="2" t="s">
        <v>12</v>
      </c>
      <c r="L800" s="2" t="s">
        <v>13</v>
      </c>
      <c r="M800" s="2" t="s">
        <v>285</v>
      </c>
      <c r="N800" s="2">
        <v>10</v>
      </c>
      <c r="O800" s="2" t="s">
        <v>23</v>
      </c>
      <c r="P800" s="2">
        <v>50</v>
      </c>
      <c r="S800" s="2" t="s">
        <v>21</v>
      </c>
      <c r="T800" s="2">
        <v>37</v>
      </c>
      <c r="U800" s="2" t="s">
        <v>153</v>
      </c>
      <c r="V800" s="2">
        <v>2</v>
      </c>
      <c r="W800" s="2" t="s">
        <v>277</v>
      </c>
      <c r="Y800" s="2">
        <v>70</v>
      </c>
      <c r="Z800" s="2">
        <v>80</v>
      </c>
      <c r="AA800" s="2">
        <v>100</v>
      </c>
      <c r="AB800" s="2">
        <f t="shared" ref="AB800:AB806" si="397">Z800/AA800</f>
        <v>0.8</v>
      </c>
      <c r="AC800" s="2" t="s">
        <v>181</v>
      </c>
      <c r="AD800" s="2" t="s">
        <v>181</v>
      </c>
      <c r="AE800" s="2">
        <v>126</v>
      </c>
      <c r="AF800" s="2">
        <v>0</v>
      </c>
      <c r="AG800" s="2">
        <v>0</v>
      </c>
      <c r="AH800" s="2">
        <v>100</v>
      </c>
      <c r="AI800" s="2">
        <v>100</v>
      </c>
      <c r="AJ800" s="2">
        <f>AI800/$AI$800</f>
        <v>1</v>
      </c>
      <c r="AK800" s="2">
        <f>AI800-$AI$806</f>
        <v>93.93938290514663</v>
      </c>
      <c r="AL800" s="2">
        <f>AK800/$AK$800</f>
        <v>1</v>
      </c>
    </row>
    <row r="801" spans="1:38" x14ac:dyDescent="0.25">
      <c r="A801" s="2" t="s">
        <v>154</v>
      </c>
      <c r="B801" s="2">
        <v>1998</v>
      </c>
      <c r="C801" s="2" t="s">
        <v>8</v>
      </c>
      <c r="D801" s="2" t="s">
        <v>282</v>
      </c>
      <c r="E801" s="2" t="s">
        <v>9</v>
      </c>
      <c r="F801" s="2" t="s">
        <v>10</v>
      </c>
      <c r="G801" s="2" t="s">
        <v>201</v>
      </c>
      <c r="H801" s="2" t="s">
        <v>69</v>
      </c>
      <c r="I801" s="2" t="s">
        <v>39</v>
      </c>
      <c r="J801" s="2" t="s">
        <v>12</v>
      </c>
      <c r="L801" s="2" t="s">
        <v>13</v>
      </c>
      <c r="M801" s="2" t="s">
        <v>285</v>
      </c>
      <c r="N801" s="2">
        <v>10</v>
      </c>
      <c r="O801" s="2" t="s">
        <v>23</v>
      </c>
      <c r="P801" s="2">
        <v>50</v>
      </c>
      <c r="S801" s="2" t="s">
        <v>21</v>
      </c>
      <c r="T801" s="2">
        <v>37</v>
      </c>
      <c r="U801" s="2" t="s">
        <v>153</v>
      </c>
      <c r="V801" s="2">
        <v>2</v>
      </c>
      <c r="W801" s="2" t="s">
        <v>277</v>
      </c>
      <c r="Y801" s="2">
        <v>70</v>
      </c>
      <c r="Z801" s="2">
        <v>80</v>
      </c>
      <c r="AA801" s="2">
        <v>100</v>
      </c>
      <c r="AB801" s="2">
        <f t="shared" si="397"/>
        <v>0.8</v>
      </c>
      <c r="AC801" s="2" t="s">
        <v>181</v>
      </c>
      <c r="AD801" s="2" t="s">
        <v>181</v>
      </c>
      <c r="AE801" s="2">
        <v>126</v>
      </c>
      <c r="AF801" s="2">
        <v>0.91836741843456404</v>
      </c>
      <c r="AG801" s="2">
        <v>0.91836741843456404</v>
      </c>
      <c r="AH801" s="2">
        <v>50.757577136856597</v>
      </c>
      <c r="AI801" s="2">
        <v>50.757577136856597</v>
      </c>
      <c r="AJ801" s="2">
        <f t="shared" ref="AJ801:AJ806" si="398">AI801/$AI$800</f>
        <v>0.50757577136856602</v>
      </c>
      <c r="AK801" s="2">
        <f t="shared" ref="AK801:AK806" si="399">AI801-$AI$806</f>
        <v>44.696960042003226</v>
      </c>
      <c r="AL801" s="2">
        <f t="shared" ref="AL801:AL806" si="400">AK801/$AK$800</f>
        <v>0.47580640472308688</v>
      </c>
    </row>
    <row r="802" spans="1:38" x14ac:dyDescent="0.25">
      <c r="A802" s="2" t="s">
        <v>154</v>
      </c>
      <c r="B802" s="2">
        <v>1998</v>
      </c>
      <c r="C802" s="2" t="s">
        <v>8</v>
      </c>
      <c r="D802" s="2" t="s">
        <v>282</v>
      </c>
      <c r="E802" s="2" t="s">
        <v>9</v>
      </c>
      <c r="F802" s="2" t="s">
        <v>10</v>
      </c>
      <c r="G802" s="2" t="s">
        <v>201</v>
      </c>
      <c r="H802" s="2" t="s">
        <v>69</v>
      </c>
      <c r="I802" s="2" t="s">
        <v>39</v>
      </c>
      <c r="J802" s="2" t="s">
        <v>12</v>
      </c>
      <c r="L802" s="2" t="s">
        <v>13</v>
      </c>
      <c r="M802" s="2" t="s">
        <v>285</v>
      </c>
      <c r="N802" s="2">
        <v>10</v>
      </c>
      <c r="O802" s="2" t="s">
        <v>23</v>
      </c>
      <c r="P802" s="2">
        <v>50</v>
      </c>
      <c r="S802" s="2" t="s">
        <v>21</v>
      </c>
      <c r="T802" s="2">
        <v>37</v>
      </c>
      <c r="U802" s="2" t="s">
        <v>153</v>
      </c>
      <c r="V802" s="2">
        <v>2</v>
      </c>
      <c r="W802" s="2" t="s">
        <v>277</v>
      </c>
      <c r="Y802" s="2">
        <v>70</v>
      </c>
      <c r="Z802" s="2">
        <v>80</v>
      </c>
      <c r="AA802" s="2">
        <v>100</v>
      </c>
      <c r="AB802" s="2">
        <f t="shared" si="397"/>
        <v>0.8</v>
      </c>
      <c r="AC802" s="2" t="s">
        <v>181</v>
      </c>
      <c r="AD802" s="2" t="s">
        <v>181</v>
      </c>
      <c r="AE802" s="2">
        <v>126</v>
      </c>
      <c r="AF802" s="2">
        <v>1.8367348368691201</v>
      </c>
      <c r="AG802" s="2">
        <v>1.8367348368691201</v>
      </c>
      <c r="AH802" s="2">
        <v>34.090914805072799</v>
      </c>
      <c r="AI802" s="2">
        <v>34.090914805072799</v>
      </c>
      <c r="AJ802" s="2">
        <f t="shared" si="398"/>
        <v>0.34090914805072797</v>
      </c>
      <c r="AK802" s="2">
        <f t="shared" si="399"/>
        <v>28.030297710219429</v>
      </c>
      <c r="AL802" s="2">
        <f t="shared" si="400"/>
        <v>0.29838707518999191</v>
      </c>
    </row>
    <row r="803" spans="1:38" x14ac:dyDescent="0.25">
      <c r="A803" s="2" t="s">
        <v>154</v>
      </c>
      <c r="B803" s="2">
        <v>1998</v>
      </c>
      <c r="C803" s="2" t="s">
        <v>8</v>
      </c>
      <c r="D803" s="2" t="s">
        <v>282</v>
      </c>
      <c r="E803" s="2" t="s">
        <v>9</v>
      </c>
      <c r="F803" s="2" t="s">
        <v>10</v>
      </c>
      <c r="G803" s="2" t="s">
        <v>201</v>
      </c>
      <c r="H803" s="2" t="s">
        <v>69</v>
      </c>
      <c r="I803" s="2" t="s">
        <v>39</v>
      </c>
      <c r="J803" s="2" t="s">
        <v>12</v>
      </c>
      <c r="L803" s="2" t="s">
        <v>13</v>
      </c>
      <c r="M803" s="2" t="s">
        <v>285</v>
      </c>
      <c r="N803" s="2">
        <v>10</v>
      </c>
      <c r="O803" s="2" t="s">
        <v>23</v>
      </c>
      <c r="P803" s="2">
        <v>50</v>
      </c>
      <c r="S803" s="2" t="s">
        <v>21</v>
      </c>
      <c r="T803" s="2">
        <v>37</v>
      </c>
      <c r="U803" s="2" t="s">
        <v>153</v>
      </c>
      <c r="V803" s="2">
        <v>2</v>
      </c>
      <c r="W803" s="2" t="s">
        <v>277</v>
      </c>
      <c r="Y803" s="2">
        <v>70</v>
      </c>
      <c r="Z803" s="2">
        <v>80</v>
      </c>
      <c r="AA803" s="2">
        <v>100</v>
      </c>
      <c r="AB803" s="2">
        <f t="shared" si="397"/>
        <v>0.8</v>
      </c>
      <c r="AC803" s="2" t="s">
        <v>181</v>
      </c>
      <c r="AD803" s="2" t="s">
        <v>181</v>
      </c>
      <c r="AE803" s="2">
        <v>126</v>
      </c>
      <c r="AF803" s="2">
        <v>5.1020427705447702</v>
      </c>
      <c r="AG803" s="2">
        <v>5.1020427705447702</v>
      </c>
      <c r="AH803" s="2">
        <v>21.590907219027802</v>
      </c>
      <c r="AI803" s="2">
        <v>21.590907219027802</v>
      </c>
      <c r="AJ803" s="2">
        <f t="shared" si="398"/>
        <v>0.21590907219027802</v>
      </c>
      <c r="AK803" s="2">
        <f t="shared" si="399"/>
        <v>15.530290124174432</v>
      </c>
      <c r="AL803" s="2">
        <f t="shared" si="400"/>
        <v>0.1653224626763391</v>
      </c>
    </row>
    <row r="804" spans="1:38" x14ac:dyDescent="0.25">
      <c r="A804" s="2" t="s">
        <v>154</v>
      </c>
      <c r="B804" s="2">
        <v>1998</v>
      </c>
      <c r="C804" s="2" t="s">
        <v>8</v>
      </c>
      <c r="D804" s="2" t="s">
        <v>282</v>
      </c>
      <c r="E804" s="2" t="s">
        <v>9</v>
      </c>
      <c r="F804" s="2" t="s">
        <v>10</v>
      </c>
      <c r="G804" s="2" t="s">
        <v>201</v>
      </c>
      <c r="H804" s="2" t="s">
        <v>69</v>
      </c>
      <c r="I804" s="2" t="s">
        <v>39</v>
      </c>
      <c r="J804" s="2" t="s">
        <v>12</v>
      </c>
      <c r="L804" s="2" t="s">
        <v>13</v>
      </c>
      <c r="M804" s="2" t="s">
        <v>285</v>
      </c>
      <c r="N804" s="2">
        <v>10</v>
      </c>
      <c r="O804" s="2" t="s">
        <v>23</v>
      </c>
      <c r="P804" s="2">
        <v>50</v>
      </c>
      <c r="S804" s="2" t="s">
        <v>21</v>
      </c>
      <c r="T804" s="2">
        <v>37</v>
      </c>
      <c r="U804" s="2" t="s">
        <v>153</v>
      </c>
      <c r="V804" s="2">
        <v>2</v>
      </c>
      <c r="W804" s="2" t="s">
        <v>277</v>
      </c>
      <c r="Y804" s="2">
        <v>70</v>
      </c>
      <c r="Z804" s="2">
        <v>80</v>
      </c>
      <c r="AA804" s="2">
        <v>100</v>
      </c>
      <c r="AB804" s="2">
        <f t="shared" si="397"/>
        <v>0.8</v>
      </c>
      <c r="AC804" s="2" t="s">
        <v>181</v>
      </c>
      <c r="AD804" s="2" t="s">
        <v>181</v>
      </c>
      <c r="AE804" s="2">
        <v>126</v>
      </c>
      <c r="AF804" s="2">
        <v>10.0000023355291</v>
      </c>
      <c r="AG804" s="2">
        <v>10.0000023355291</v>
      </c>
      <c r="AH804" s="2">
        <v>13.6363624541228</v>
      </c>
      <c r="AI804" s="2">
        <v>13.6363624541228</v>
      </c>
      <c r="AJ804" s="2">
        <f t="shared" si="398"/>
        <v>0.136363624541228</v>
      </c>
      <c r="AK804" s="2">
        <f t="shared" si="399"/>
        <v>7.5757453592694297</v>
      </c>
      <c r="AL804" s="2">
        <f t="shared" si="400"/>
        <v>8.0645040716510602E-2</v>
      </c>
    </row>
    <row r="805" spans="1:38" x14ac:dyDescent="0.25">
      <c r="A805" s="2" t="s">
        <v>154</v>
      </c>
      <c r="B805" s="2">
        <v>1998</v>
      </c>
      <c r="C805" s="2" t="s">
        <v>8</v>
      </c>
      <c r="D805" s="2" t="s">
        <v>282</v>
      </c>
      <c r="E805" s="2" t="s">
        <v>9</v>
      </c>
      <c r="F805" s="2" t="s">
        <v>10</v>
      </c>
      <c r="G805" s="2" t="s">
        <v>201</v>
      </c>
      <c r="H805" s="2" t="s">
        <v>69</v>
      </c>
      <c r="I805" s="2" t="s">
        <v>39</v>
      </c>
      <c r="J805" s="2" t="s">
        <v>12</v>
      </c>
      <c r="L805" s="2" t="s">
        <v>13</v>
      </c>
      <c r="M805" s="2" t="s">
        <v>285</v>
      </c>
      <c r="N805" s="2">
        <v>10</v>
      </c>
      <c r="O805" s="2" t="s">
        <v>23</v>
      </c>
      <c r="P805" s="2">
        <v>50</v>
      </c>
      <c r="S805" s="2" t="s">
        <v>21</v>
      </c>
      <c r="T805" s="2">
        <v>37</v>
      </c>
      <c r="U805" s="2" t="s">
        <v>153</v>
      </c>
      <c r="V805" s="2">
        <v>2</v>
      </c>
      <c r="W805" s="2" t="s">
        <v>277</v>
      </c>
      <c r="Y805" s="2">
        <v>70</v>
      </c>
      <c r="Z805" s="2">
        <v>80</v>
      </c>
      <c r="AA805" s="2">
        <v>100</v>
      </c>
      <c r="AB805" s="2">
        <f t="shared" si="397"/>
        <v>0.8</v>
      </c>
      <c r="AC805" s="2" t="s">
        <v>181</v>
      </c>
      <c r="AD805" s="2" t="s">
        <v>181</v>
      </c>
      <c r="AE805" s="2">
        <v>126</v>
      </c>
      <c r="AF805" s="2">
        <v>16.020407853450202</v>
      </c>
      <c r="AG805" s="2">
        <v>16.020407853450202</v>
      </c>
      <c r="AH805" s="2">
        <v>8.71212623664454</v>
      </c>
      <c r="AI805" s="2">
        <v>8.71212623664454</v>
      </c>
      <c r="AJ805" s="2">
        <f t="shared" si="398"/>
        <v>8.7121262366445407E-2</v>
      </c>
      <c r="AK805" s="2">
        <f t="shared" si="399"/>
        <v>2.6515091417911698</v>
      </c>
      <c r="AL805" s="2">
        <f t="shared" si="400"/>
        <v>2.8225745792565798E-2</v>
      </c>
    </row>
    <row r="806" spans="1:38" x14ac:dyDescent="0.25">
      <c r="A806" s="2" t="s">
        <v>154</v>
      </c>
      <c r="B806" s="2">
        <v>1998</v>
      </c>
      <c r="C806" s="2" t="s">
        <v>8</v>
      </c>
      <c r="D806" s="2" t="s">
        <v>282</v>
      </c>
      <c r="E806" s="2" t="s">
        <v>9</v>
      </c>
      <c r="F806" s="2" t="s">
        <v>10</v>
      </c>
      <c r="G806" s="2" t="s">
        <v>201</v>
      </c>
      <c r="H806" s="2" t="s">
        <v>69</v>
      </c>
      <c r="I806" s="2" t="s">
        <v>39</v>
      </c>
      <c r="J806" s="2" t="s">
        <v>12</v>
      </c>
      <c r="L806" s="2" t="s">
        <v>13</v>
      </c>
      <c r="M806" s="2" t="s">
        <v>285</v>
      </c>
      <c r="N806" s="2">
        <v>10</v>
      </c>
      <c r="O806" s="2" t="s">
        <v>23</v>
      </c>
      <c r="P806" s="2">
        <v>50</v>
      </c>
      <c r="S806" s="2" t="s">
        <v>21</v>
      </c>
      <c r="T806" s="2">
        <v>37</v>
      </c>
      <c r="U806" s="2" t="s">
        <v>153</v>
      </c>
      <c r="V806" s="2">
        <v>2</v>
      </c>
      <c r="W806" s="2" t="s">
        <v>277</v>
      </c>
      <c r="Y806" s="2">
        <v>70</v>
      </c>
      <c r="Z806" s="2">
        <v>80</v>
      </c>
      <c r="AA806" s="2">
        <v>100</v>
      </c>
      <c r="AB806" s="2">
        <f t="shared" si="397"/>
        <v>0.8</v>
      </c>
      <c r="AC806" s="2" t="s">
        <v>181</v>
      </c>
      <c r="AD806" s="2" t="s">
        <v>181</v>
      </c>
      <c r="AE806" s="2">
        <v>126</v>
      </c>
      <c r="AF806" s="2">
        <v>24.1836753521102</v>
      </c>
      <c r="AG806" s="2">
        <v>24.1836753521102</v>
      </c>
      <c r="AH806" s="2">
        <v>6.0606170948533702</v>
      </c>
      <c r="AI806" s="2">
        <v>6.0606170948533702</v>
      </c>
      <c r="AJ806" s="2">
        <f t="shared" si="398"/>
        <v>6.0606170948533704E-2</v>
      </c>
      <c r="AK806" s="2">
        <f t="shared" si="399"/>
        <v>0</v>
      </c>
      <c r="AL806" s="2">
        <f t="shared" si="400"/>
        <v>0</v>
      </c>
    </row>
    <row r="807" spans="1:38" x14ac:dyDescent="0.25">
      <c r="A807" s="2" t="s">
        <v>154</v>
      </c>
      <c r="B807" s="2">
        <v>1998</v>
      </c>
      <c r="C807" s="2" t="s">
        <v>8</v>
      </c>
      <c r="D807" s="2" t="s">
        <v>282</v>
      </c>
      <c r="E807" s="2" t="s">
        <v>9</v>
      </c>
      <c r="F807" s="2" t="s">
        <v>10</v>
      </c>
      <c r="G807" s="2" t="s">
        <v>201</v>
      </c>
      <c r="H807" s="2" t="s">
        <v>69</v>
      </c>
      <c r="I807" s="2" t="s">
        <v>39</v>
      </c>
      <c r="J807" s="2" t="s">
        <v>12</v>
      </c>
      <c r="L807" s="2" t="s">
        <v>13</v>
      </c>
      <c r="M807" s="2" t="s">
        <v>285</v>
      </c>
      <c r="N807" s="2">
        <v>10</v>
      </c>
      <c r="O807" s="2" t="s">
        <v>23</v>
      </c>
      <c r="P807" s="2">
        <v>50</v>
      </c>
      <c r="S807" s="2" t="s">
        <v>21</v>
      </c>
      <c r="T807" s="2">
        <v>37</v>
      </c>
      <c r="U807" s="2" t="s">
        <v>153</v>
      </c>
      <c r="V807" s="2">
        <v>2</v>
      </c>
      <c r="W807" s="2" t="s">
        <v>277</v>
      </c>
      <c r="Y807" s="2">
        <v>120</v>
      </c>
      <c r="Z807" s="2">
        <v>80</v>
      </c>
      <c r="AA807" s="2">
        <v>100</v>
      </c>
      <c r="AB807" s="2">
        <f t="shared" ref="AB807:AB813" si="401">Z807/AA807</f>
        <v>0.8</v>
      </c>
      <c r="AC807" s="2" t="s">
        <v>181</v>
      </c>
      <c r="AD807" s="2" t="s">
        <v>181</v>
      </c>
      <c r="AE807" s="2">
        <v>127</v>
      </c>
      <c r="AF807" s="2">
        <v>0</v>
      </c>
      <c r="AG807" s="2">
        <v>0</v>
      </c>
      <c r="AH807" s="2">
        <v>100</v>
      </c>
      <c r="AI807" s="2">
        <v>100</v>
      </c>
      <c r="AJ807" s="2">
        <f>AI807/$AI$807</f>
        <v>1</v>
      </c>
      <c r="AK807" s="2">
        <f>AI807-$AI$813</f>
        <v>81.749050488545208</v>
      </c>
      <c r="AL807" s="2">
        <f>AK807/$AK$807</f>
        <v>1</v>
      </c>
    </row>
    <row r="808" spans="1:38" x14ac:dyDescent="0.25">
      <c r="A808" s="2" t="s">
        <v>154</v>
      </c>
      <c r="B808" s="2">
        <v>1998</v>
      </c>
      <c r="C808" s="2" t="s">
        <v>8</v>
      </c>
      <c r="D808" s="2" t="s">
        <v>282</v>
      </c>
      <c r="E808" s="2" t="s">
        <v>9</v>
      </c>
      <c r="F808" s="2" t="s">
        <v>10</v>
      </c>
      <c r="G808" s="2" t="s">
        <v>201</v>
      </c>
      <c r="H808" s="2" t="s">
        <v>69</v>
      </c>
      <c r="I808" s="2" t="s">
        <v>39</v>
      </c>
      <c r="J808" s="2" t="s">
        <v>12</v>
      </c>
      <c r="L808" s="2" t="s">
        <v>13</v>
      </c>
      <c r="M808" s="2" t="s">
        <v>285</v>
      </c>
      <c r="N808" s="2">
        <v>10</v>
      </c>
      <c r="O808" s="2" t="s">
        <v>23</v>
      </c>
      <c r="P808" s="2">
        <v>50</v>
      </c>
      <c r="S808" s="2" t="s">
        <v>21</v>
      </c>
      <c r="T808" s="2">
        <v>37</v>
      </c>
      <c r="U808" s="2" t="s">
        <v>153</v>
      </c>
      <c r="V808" s="2">
        <v>2</v>
      </c>
      <c r="W808" s="2" t="s">
        <v>277</v>
      </c>
      <c r="Y808" s="2">
        <v>120</v>
      </c>
      <c r="Z808" s="2">
        <v>80</v>
      </c>
      <c r="AA808" s="2">
        <v>100</v>
      </c>
      <c r="AB808" s="2">
        <f t="shared" si="401"/>
        <v>0.8</v>
      </c>
      <c r="AC808" s="2" t="s">
        <v>181</v>
      </c>
      <c r="AD808" s="2" t="s">
        <v>181</v>
      </c>
      <c r="AE808" s="2">
        <v>127</v>
      </c>
      <c r="AF808" s="2">
        <v>0.80808234937263201</v>
      </c>
      <c r="AG808" s="2">
        <v>0.80808234937263201</v>
      </c>
      <c r="AH808" s="2">
        <v>70.722438059618199</v>
      </c>
      <c r="AI808" s="2">
        <v>70.722438059618199</v>
      </c>
      <c r="AJ808" s="2">
        <f t="shared" ref="AJ808:AJ813" si="402">AI808/$AI$807</f>
        <v>0.70722438059618198</v>
      </c>
      <c r="AK808" s="2">
        <f t="shared" ref="AK808:AK813" si="403">AI808-$AI$813</f>
        <v>52.4714885481634</v>
      </c>
      <c r="AL808" s="2">
        <f t="shared" ref="AL808:AL813" si="404">AK808/$AK$807</f>
        <v>0.64186052601939125</v>
      </c>
    </row>
    <row r="809" spans="1:38" x14ac:dyDescent="0.25">
      <c r="A809" s="2" t="s">
        <v>154</v>
      </c>
      <c r="B809" s="2">
        <v>1998</v>
      </c>
      <c r="C809" s="2" t="s">
        <v>8</v>
      </c>
      <c r="D809" s="2" t="s">
        <v>282</v>
      </c>
      <c r="E809" s="2" t="s">
        <v>9</v>
      </c>
      <c r="F809" s="2" t="s">
        <v>10</v>
      </c>
      <c r="G809" s="2" t="s">
        <v>201</v>
      </c>
      <c r="H809" s="2" t="s">
        <v>69</v>
      </c>
      <c r="I809" s="2" t="s">
        <v>39</v>
      </c>
      <c r="J809" s="2" t="s">
        <v>12</v>
      </c>
      <c r="L809" s="2" t="s">
        <v>13</v>
      </c>
      <c r="M809" s="2" t="s">
        <v>285</v>
      </c>
      <c r="N809" s="2">
        <v>10</v>
      </c>
      <c r="O809" s="2" t="s">
        <v>23</v>
      </c>
      <c r="P809" s="2">
        <v>50</v>
      </c>
      <c r="S809" s="2" t="s">
        <v>21</v>
      </c>
      <c r="T809" s="2">
        <v>37</v>
      </c>
      <c r="U809" s="2" t="s">
        <v>153</v>
      </c>
      <c r="V809" s="2">
        <v>2</v>
      </c>
      <c r="W809" s="2" t="s">
        <v>277</v>
      </c>
      <c r="Y809" s="2">
        <v>120</v>
      </c>
      <c r="Z809" s="2">
        <v>80</v>
      </c>
      <c r="AA809" s="2">
        <v>100</v>
      </c>
      <c r="AB809" s="2">
        <f t="shared" si="401"/>
        <v>0.8</v>
      </c>
      <c r="AC809" s="2" t="s">
        <v>181</v>
      </c>
      <c r="AD809" s="2" t="s">
        <v>181</v>
      </c>
      <c r="AE809" s="2">
        <v>127</v>
      </c>
      <c r="AF809" s="2">
        <v>1.9191950017755599</v>
      </c>
      <c r="AG809" s="2">
        <v>1.9191950017755599</v>
      </c>
      <c r="AH809" s="2">
        <v>53.992403908361602</v>
      </c>
      <c r="AI809" s="2">
        <v>53.992403908361602</v>
      </c>
      <c r="AJ809" s="2">
        <f t="shared" si="402"/>
        <v>0.53992403908361597</v>
      </c>
      <c r="AK809" s="2">
        <f t="shared" si="403"/>
        <v>35.741454396906803</v>
      </c>
      <c r="AL809" s="2">
        <f t="shared" si="404"/>
        <v>0.43720941323856655</v>
      </c>
    </row>
    <row r="810" spans="1:38" x14ac:dyDescent="0.25">
      <c r="A810" s="2" t="s">
        <v>154</v>
      </c>
      <c r="B810" s="2">
        <v>1998</v>
      </c>
      <c r="C810" s="2" t="s">
        <v>8</v>
      </c>
      <c r="D810" s="2" t="s">
        <v>282</v>
      </c>
      <c r="E810" s="2" t="s">
        <v>9</v>
      </c>
      <c r="F810" s="2" t="s">
        <v>10</v>
      </c>
      <c r="G810" s="2" t="s">
        <v>201</v>
      </c>
      <c r="H810" s="2" t="s">
        <v>69</v>
      </c>
      <c r="I810" s="2" t="s">
        <v>39</v>
      </c>
      <c r="J810" s="2" t="s">
        <v>12</v>
      </c>
      <c r="L810" s="2" t="s">
        <v>13</v>
      </c>
      <c r="M810" s="2" t="s">
        <v>285</v>
      </c>
      <c r="N810" s="2">
        <v>10</v>
      </c>
      <c r="O810" s="2" t="s">
        <v>23</v>
      </c>
      <c r="P810" s="2">
        <v>50</v>
      </c>
      <c r="S810" s="2" t="s">
        <v>21</v>
      </c>
      <c r="T810" s="2">
        <v>37</v>
      </c>
      <c r="U810" s="2" t="s">
        <v>153</v>
      </c>
      <c r="V810" s="2">
        <v>2</v>
      </c>
      <c r="W810" s="2" t="s">
        <v>277</v>
      </c>
      <c r="Y810" s="2">
        <v>120</v>
      </c>
      <c r="Z810" s="2">
        <v>80</v>
      </c>
      <c r="AA810" s="2">
        <v>100</v>
      </c>
      <c r="AB810" s="2">
        <f t="shared" si="401"/>
        <v>0.8</v>
      </c>
      <c r="AC810" s="2" t="s">
        <v>181</v>
      </c>
      <c r="AD810" s="2" t="s">
        <v>181</v>
      </c>
      <c r="AE810" s="2">
        <v>127</v>
      </c>
      <c r="AF810" s="2">
        <v>4.9494980320785897</v>
      </c>
      <c r="AG810" s="2">
        <v>4.9494980320785897</v>
      </c>
      <c r="AH810" s="2">
        <v>38.40304539884</v>
      </c>
      <c r="AI810" s="2">
        <v>38.40304539884</v>
      </c>
      <c r="AJ810" s="2">
        <f t="shared" si="402"/>
        <v>0.38403045398840002</v>
      </c>
      <c r="AK810" s="2">
        <f t="shared" si="403"/>
        <v>20.152095887385201</v>
      </c>
      <c r="AL810" s="2">
        <f t="shared" si="404"/>
        <v>0.24651168138287968</v>
      </c>
    </row>
    <row r="811" spans="1:38" x14ac:dyDescent="0.25">
      <c r="A811" s="2" t="s">
        <v>154</v>
      </c>
      <c r="B811" s="2">
        <v>1998</v>
      </c>
      <c r="C811" s="2" t="s">
        <v>8</v>
      </c>
      <c r="D811" s="2" t="s">
        <v>282</v>
      </c>
      <c r="E811" s="2" t="s">
        <v>9</v>
      </c>
      <c r="F811" s="2" t="s">
        <v>10</v>
      </c>
      <c r="G811" s="2" t="s">
        <v>201</v>
      </c>
      <c r="H811" s="2" t="s">
        <v>69</v>
      </c>
      <c r="I811" s="2" t="s">
        <v>39</v>
      </c>
      <c r="J811" s="2" t="s">
        <v>12</v>
      </c>
      <c r="L811" s="2" t="s">
        <v>13</v>
      </c>
      <c r="M811" s="2" t="s">
        <v>285</v>
      </c>
      <c r="N811" s="2">
        <v>10</v>
      </c>
      <c r="O811" s="2" t="s">
        <v>23</v>
      </c>
      <c r="P811" s="2">
        <v>50</v>
      </c>
      <c r="S811" s="2" t="s">
        <v>21</v>
      </c>
      <c r="T811" s="2">
        <v>37</v>
      </c>
      <c r="U811" s="2" t="s">
        <v>153</v>
      </c>
      <c r="V811" s="2">
        <v>2</v>
      </c>
      <c r="W811" s="2" t="s">
        <v>277</v>
      </c>
      <c r="Y811" s="2">
        <v>120</v>
      </c>
      <c r="Z811" s="2">
        <v>80</v>
      </c>
      <c r="AA811" s="2">
        <v>100</v>
      </c>
      <c r="AB811" s="2">
        <f t="shared" si="401"/>
        <v>0.8</v>
      </c>
      <c r="AC811" s="2" t="s">
        <v>181</v>
      </c>
      <c r="AD811" s="2" t="s">
        <v>181</v>
      </c>
      <c r="AE811" s="2">
        <v>127</v>
      </c>
      <c r="AF811" s="2">
        <v>10</v>
      </c>
      <c r="AG811" s="2">
        <v>10</v>
      </c>
      <c r="AH811" s="2">
        <v>26.235739922716199</v>
      </c>
      <c r="AI811" s="2">
        <v>26.235739922716199</v>
      </c>
      <c r="AJ811" s="2">
        <f t="shared" si="402"/>
        <v>0.262357399227162</v>
      </c>
      <c r="AK811" s="2">
        <f t="shared" si="403"/>
        <v>7.9847904112614003</v>
      </c>
      <c r="AL811" s="2">
        <f t="shared" si="404"/>
        <v>9.7674411672588668E-2</v>
      </c>
    </row>
    <row r="812" spans="1:38" x14ac:dyDescent="0.25">
      <c r="A812" s="2" t="s">
        <v>154</v>
      </c>
      <c r="B812" s="2">
        <v>1998</v>
      </c>
      <c r="C812" s="2" t="s">
        <v>8</v>
      </c>
      <c r="D812" s="2" t="s">
        <v>282</v>
      </c>
      <c r="E812" s="2" t="s">
        <v>9</v>
      </c>
      <c r="F812" s="2" t="s">
        <v>10</v>
      </c>
      <c r="G812" s="2" t="s">
        <v>201</v>
      </c>
      <c r="H812" s="2" t="s">
        <v>69</v>
      </c>
      <c r="I812" s="2" t="s">
        <v>39</v>
      </c>
      <c r="J812" s="2" t="s">
        <v>12</v>
      </c>
      <c r="L812" s="2" t="s">
        <v>13</v>
      </c>
      <c r="M812" s="2" t="s">
        <v>285</v>
      </c>
      <c r="N812" s="2">
        <v>10</v>
      </c>
      <c r="O812" s="2" t="s">
        <v>23</v>
      </c>
      <c r="P812" s="2">
        <v>50</v>
      </c>
      <c r="S812" s="2" t="s">
        <v>21</v>
      </c>
      <c r="T812" s="2">
        <v>37</v>
      </c>
      <c r="U812" s="2" t="s">
        <v>153</v>
      </c>
      <c r="V812" s="2">
        <v>2</v>
      </c>
      <c r="W812" s="2" t="s">
        <v>277</v>
      </c>
      <c r="Y812" s="2">
        <v>120</v>
      </c>
      <c r="Z812" s="2">
        <v>80</v>
      </c>
      <c r="AA812" s="2">
        <v>100</v>
      </c>
      <c r="AB812" s="2">
        <f t="shared" si="401"/>
        <v>0.8</v>
      </c>
      <c r="AC812" s="2" t="s">
        <v>181</v>
      </c>
      <c r="AD812" s="2" t="s">
        <v>181</v>
      </c>
      <c r="AE812" s="2">
        <v>127</v>
      </c>
      <c r="AF812" s="2">
        <v>15.9595975008877</v>
      </c>
      <c r="AG812" s="2">
        <v>15.9595975008877</v>
      </c>
      <c r="AH812" s="2">
        <v>23.574148920782999</v>
      </c>
      <c r="AI812" s="2">
        <v>23.574148920782999</v>
      </c>
      <c r="AJ812" s="2">
        <f t="shared" si="402"/>
        <v>0.23574148920783</v>
      </c>
      <c r="AK812" s="2">
        <f t="shared" si="403"/>
        <v>5.3231994093282005</v>
      </c>
      <c r="AL812" s="2">
        <f t="shared" si="404"/>
        <v>6.511634541949933E-2</v>
      </c>
    </row>
    <row r="813" spans="1:38" x14ac:dyDescent="0.25">
      <c r="A813" s="2" t="s">
        <v>154</v>
      </c>
      <c r="B813" s="2">
        <v>1998</v>
      </c>
      <c r="C813" s="2" t="s">
        <v>8</v>
      </c>
      <c r="D813" s="2" t="s">
        <v>282</v>
      </c>
      <c r="E813" s="2" t="s">
        <v>9</v>
      </c>
      <c r="F813" s="2" t="s">
        <v>10</v>
      </c>
      <c r="G813" s="2" t="s">
        <v>201</v>
      </c>
      <c r="H813" s="2" t="s">
        <v>69</v>
      </c>
      <c r="I813" s="2" t="s">
        <v>39</v>
      </c>
      <c r="J813" s="2" t="s">
        <v>12</v>
      </c>
      <c r="L813" s="2" t="s">
        <v>13</v>
      </c>
      <c r="M813" s="2" t="s">
        <v>285</v>
      </c>
      <c r="N813" s="2">
        <v>10</v>
      </c>
      <c r="O813" s="2" t="s">
        <v>23</v>
      </c>
      <c r="P813" s="2">
        <v>50</v>
      </c>
      <c r="S813" s="2" t="s">
        <v>21</v>
      </c>
      <c r="T813" s="2">
        <v>37</v>
      </c>
      <c r="U813" s="2" t="s">
        <v>153</v>
      </c>
      <c r="V813" s="2">
        <v>2</v>
      </c>
      <c r="W813" s="2" t="s">
        <v>277</v>
      </c>
      <c r="Y813" s="2">
        <v>120</v>
      </c>
      <c r="Z813" s="2">
        <v>80</v>
      </c>
      <c r="AA813" s="2">
        <v>100</v>
      </c>
      <c r="AB813" s="2">
        <f t="shared" si="401"/>
        <v>0.8</v>
      </c>
      <c r="AC813" s="2" t="s">
        <v>181</v>
      </c>
      <c r="AD813" s="2" t="s">
        <v>181</v>
      </c>
      <c r="AE813" s="2">
        <v>127</v>
      </c>
      <c r="AF813" s="2">
        <v>24.040407122987599</v>
      </c>
      <c r="AG813" s="2">
        <v>24.040407122987599</v>
      </c>
      <c r="AH813" s="2">
        <v>18.250949511454799</v>
      </c>
      <c r="AI813" s="2">
        <v>18.250949511454799</v>
      </c>
      <c r="AJ813" s="2">
        <f t="shared" si="402"/>
        <v>0.18250949511454798</v>
      </c>
      <c r="AK813" s="2">
        <f t="shared" si="403"/>
        <v>0</v>
      </c>
      <c r="AL813" s="2">
        <f t="shared" si="404"/>
        <v>0</v>
      </c>
    </row>
    <row r="814" spans="1:38" x14ac:dyDescent="0.25">
      <c r="A814" s="2" t="s">
        <v>154</v>
      </c>
      <c r="B814" s="2">
        <v>1998</v>
      </c>
      <c r="C814" s="2" t="s">
        <v>8</v>
      </c>
      <c r="D814" s="2" t="s">
        <v>282</v>
      </c>
      <c r="E814" s="2" t="s">
        <v>9</v>
      </c>
      <c r="F814" s="2" t="s">
        <v>10</v>
      </c>
      <c r="G814" s="2" t="s">
        <v>201</v>
      </c>
      <c r="H814" s="2" t="s">
        <v>69</v>
      </c>
      <c r="I814" s="2" t="s">
        <v>39</v>
      </c>
      <c r="J814" s="2" t="s">
        <v>12</v>
      </c>
      <c r="L814" s="2" t="s">
        <v>13</v>
      </c>
      <c r="M814" s="2" t="s">
        <v>285</v>
      </c>
      <c r="N814" s="2">
        <v>10</v>
      </c>
      <c r="O814" s="2" t="s">
        <v>23</v>
      </c>
      <c r="P814" s="2">
        <v>50</v>
      </c>
      <c r="S814" s="2" t="s">
        <v>21</v>
      </c>
      <c r="T814" s="2">
        <v>37</v>
      </c>
      <c r="U814" s="2" t="s">
        <v>121</v>
      </c>
      <c r="V814" s="2">
        <v>7</v>
      </c>
      <c r="W814" s="2" t="s">
        <v>277</v>
      </c>
      <c r="Y814" s="2">
        <v>97</v>
      </c>
      <c r="Z814" s="2">
        <v>80</v>
      </c>
      <c r="AA814" s="2">
        <v>100</v>
      </c>
      <c r="AB814" s="2">
        <f t="shared" ref="AB814:AB821" si="405">Z814/AA814</f>
        <v>0.8</v>
      </c>
      <c r="AC814" s="2" t="s">
        <v>181</v>
      </c>
      <c r="AD814" s="2" t="s">
        <v>181</v>
      </c>
      <c r="AE814" s="2">
        <v>128</v>
      </c>
      <c r="AF814" s="2">
        <v>0</v>
      </c>
      <c r="AG814" s="2">
        <v>0</v>
      </c>
      <c r="AH814" s="2">
        <v>100</v>
      </c>
      <c r="AI814" s="2">
        <v>100</v>
      </c>
      <c r="AJ814" s="2">
        <f>AI814/$AI$814</f>
        <v>1</v>
      </c>
      <c r="AK814" s="2">
        <f>AI814-$AI$820</f>
        <v>89.849624642415193</v>
      </c>
      <c r="AL814" s="2">
        <f>AK814/$AK$814</f>
        <v>1</v>
      </c>
    </row>
    <row r="815" spans="1:38" x14ac:dyDescent="0.25">
      <c r="A815" s="2" t="s">
        <v>154</v>
      </c>
      <c r="B815" s="2">
        <v>1998</v>
      </c>
      <c r="C815" s="2" t="s">
        <v>8</v>
      </c>
      <c r="D815" s="2" t="s">
        <v>282</v>
      </c>
      <c r="E815" s="2" t="s">
        <v>9</v>
      </c>
      <c r="F815" s="2" t="s">
        <v>10</v>
      </c>
      <c r="G815" s="2" t="s">
        <v>201</v>
      </c>
      <c r="H815" s="2" t="s">
        <v>69</v>
      </c>
      <c r="I815" s="2" t="s">
        <v>39</v>
      </c>
      <c r="J815" s="2" t="s">
        <v>12</v>
      </c>
      <c r="L815" s="2" t="s">
        <v>13</v>
      </c>
      <c r="M815" s="2" t="s">
        <v>285</v>
      </c>
      <c r="N815" s="2">
        <v>10</v>
      </c>
      <c r="O815" s="2" t="s">
        <v>23</v>
      </c>
      <c r="P815" s="2">
        <v>50</v>
      </c>
      <c r="S815" s="2" t="s">
        <v>21</v>
      </c>
      <c r="T815" s="2">
        <v>37</v>
      </c>
      <c r="U815" s="2" t="s">
        <v>121</v>
      </c>
      <c r="V815" s="2">
        <v>7</v>
      </c>
      <c r="W815" s="2" t="s">
        <v>277</v>
      </c>
      <c r="Y815" s="2">
        <v>97</v>
      </c>
      <c r="Z815" s="2">
        <v>80</v>
      </c>
      <c r="AA815" s="2">
        <v>100</v>
      </c>
      <c r="AB815" s="2">
        <f t="shared" si="405"/>
        <v>0.8</v>
      </c>
      <c r="AC815" s="2" t="s">
        <v>181</v>
      </c>
      <c r="AD815" s="2" t="s">
        <v>181</v>
      </c>
      <c r="AE815" s="2">
        <v>128</v>
      </c>
      <c r="AF815" s="2">
        <v>0.91370551298456903</v>
      </c>
      <c r="AG815" s="2">
        <v>0.91370551298456903</v>
      </c>
      <c r="AH815" s="2">
        <v>63.533833810113002</v>
      </c>
      <c r="AI815" s="2">
        <v>63.533833810113002</v>
      </c>
      <c r="AJ815" s="2">
        <f t="shared" ref="AJ815:AJ820" si="406">AI815/$AI$814</f>
        <v>0.63533833810113005</v>
      </c>
      <c r="AK815" s="2">
        <f t="shared" ref="AK815:AK820" si="407">AI815-$AI$820</f>
        <v>53.383458452528203</v>
      </c>
      <c r="AL815" s="2">
        <f t="shared" ref="AL815:AL820" si="408">AK815/$AK$814</f>
        <v>0.59414225340377824</v>
      </c>
    </row>
    <row r="816" spans="1:38" x14ac:dyDescent="0.25">
      <c r="A816" s="2" t="s">
        <v>154</v>
      </c>
      <c r="B816" s="2">
        <v>1998</v>
      </c>
      <c r="C816" s="2" t="s">
        <v>8</v>
      </c>
      <c r="D816" s="2" t="s">
        <v>282</v>
      </c>
      <c r="E816" s="2" t="s">
        <v>9</v>
      </c>
      <c r="F816" s="2" t="s">
        <v>10</v>
      </c>
      <c r="G816" s="2" t="s">
        <v>201</v>
      </c>
      <c r="H816" s="2" t="s">
        <v>69</v>
      </c>
      <c r="I816" s="2" t="s">
        <v>39</v>
      </c>
      <c r="J816" s="2" t="s">
        <v>12</v>
      </c>
      <c r="L816" s="2" t="s">
        <v>13</v>
      </c>
      <c r="M816" s="2" t="s">
        <v>285</v>
      </c>
      <c r="N816" s="2">
        <v>10</v>
      </c>
      <c r="O816" s="2" t="s">
        <v>23</v>
      </c>
      <c r="P816" s="2">
        <v>50</v>
      </c>
      <c r="S816" s="2" t="s">
        <v>21</v>
      </c>
      <c r="T816" s="2">
        <v>37</v>
      </c>
      <c r="U816" s="2" t="s">
        <v>121</v>
      </c>
      <c r="V816" s="2">
        <v>7</v>
      </c>
      <c r="W816" s="2" t="s">
        <v>277</v>
      </c>
      <c r="Y816" s="2">
        <v>97</v>
      </c>
      <c r="Z816" s="2">
        <v>80</v>
      </c>
      <c r="AA816" s="2">
        <v>100</v>
      </c>
      <c r="AB816" s="2">
        <f t="shared" si="405"/>
        <v>0.8</v>
      </c>
      <c r="AC816" s="2" t="s">
        <v>181</v>
      </c>
      <c r="AD816" s="2" t="s">
        <v>181</v>
      </c>
      <c r="AE816" s="2">
        <v>128</v>
      </c>
      <c r="AF816" s="2">
        <v>1.9289323116296799</v>
      </c>
      <c r="AG816" s="2">
        <v>1.9289323116296799</v>
      </c>
      <c r="AH816" s="2">
        <v>48.496237819571903</v>
      </c>
      <c r="AI816" s="2">
        <v>48.496237819571903</v>
      </c>
      <c r="AJ816" s="2">
        <f t="shared" si="406"/>
        <v>0.48496237819571902</v>
      </c>
      <c r="AK816" s="2">
        <f t="shared" si="407"/>
        <v>38.345862461987103</v>
      </c>
      <c r="AL816" s="2">
        <f t="shared" si="408"/>
        <v>0.42677821543046518</v>
      </c>
    </row>
    <row r="817" spans="1:38" x14ac:dyDescent="0.25">
      <c r="A817" s="2" t="s">
        <v>154</v>
      </c>
      <c r="B817" s="2">
        <v>1998</v>
      </c>
      <c r="C817" s="2" t="s">
        <v>8</v>
      </c>
      <c r="D817" s="2" t="s">
        <v>282</v>
      </c>
      <c r="E817" s="2" t="s">
        <v>9</v>
      </c>
      <c r="F817" s="2" t="s">
        <v>10</v>
      </c>
      <c r="G817" s="2" t="s">
        <v>201</v>
      </c>
      <c r="H817" s="2" t="s">
        <v>69</v>
      </c>
      <c r="I817" s="2" t="s">
        <v>39</v>
      </c>
      <c r="J817" s="2" t="s">
        <v>12</v>
      </c>
      <c r="L817" s="2" t="s">
        <v>13</v>
      </c>
      <c r="M817" s="2" t="s">
        <v>285</v>
      </c>
      <c r="N817" s="2">
        <v>10</v>
      </c>
      <c r="O817" s="2" t="s">
        <v>23</v>
      </c>
      <c r="P817" s="2">
        <v>50</v>
      </c>
      <c r="S817" s="2" t="s">
        <v>21</v>
      </c>
      <c r="T817" s="2">
        <v>37</v>
      </c>
      <c r="U817" s="2" t="s">
        <v>121</v>
      </c>
      <c r="V817" s="2">
        <v>7</v>
      </c>
      <c r="W817" s="2" t="s">
        <v>277</v>
      </c>
      <c r="Y817" s="2">
        <v>97</v>
      </c>
      <c r="Z817" s="2">
        <v>80</v>
      </c>
      <c r="AA817" s="2">
        <v>100</v>
      </c>
      <c r="AB817" s="2">
        <f t="shared" si="405"/>
        <v>0.8</v>
      </c>
      <c r="AC817" s="2" t="s">
        <v>181</v>
      </c>
      <c r="AD817" s="2" t="s">
        <v>181</v>
      </c>
      <c r="AE817" s="2">
        <v>128</v>
      </c>
      <c r="AF817" s="2">
        <v>3.8578692706059199</v>
      </c>
      <c r="AG817" s="2">
        <v>3.8578692706059199</v>
      </c>
      <c r="AH817" s="2">
        <v>33.082707737358596</v>
      </c>
      <c r="AI817" s="2">
        <v>33.082707737358596</v>
      </c>
      <c r="AJ817" s="2">
        <f t="shared" si="406"/>
        <v>0.33082707737358596</v>
      </c>
      <c r="AK817" s="2">
        <f t="shared" si="407"/>
        <v>22.932332379773797</v>
      </c>
      <c r="AL817" s="2">
        <f t="shared" si="408"/>
        <v>0.25523014115017417</v>
      </c>
    </row>
    <row r="818" spans="1:38" x14ac:dyDescent="0.25">
      <c r="A818" s="2" t="s">
        <v>154</v>
      </c>
      <c r="B818" s="2">
        <v>1998</v>
      </c>
      <c r="C818" s="2" t="s">
        <v>8</v>
      </c>
      <c r="D818" s="2" t="s">
        <v>282</v>
      </c>
      <c r="E818" s="2" t="s">
        <v>9</v>
      </c>
      <c r="F818" s="2" t="s">
        <v>10</v>
      </c>
      <c r="G818" s="2" t="s">
        <v>201</v>
      </c>
      <c r="H818" s="2" t="s">
        <v>69</v>
      </c>
      <c r="I818" s="2" t="s">
        <v>39</v>
      </c>
      <c r="J818" s="2" t="s">
        <v>12</v>
      </c>
      <c r="L818" s="2" t="s">
        <v>13</v>
      </c>
      <c r="M818" s="2" t="s">
        <v>285</v>
      </c>
      <c r="N818" s="2">
        <v>10</v>
      </c>
      <c r="O818" s="2" t="s">
        <v>23</v>
      </c>
      <c r="P818" s="2">
        <v>50</v>
      </c>
      <c r="S818" s="2" t="s">
        <v>21</v>
      </c>
      <c r="T818" s="2">
        <v>37</v>
      </c>
      <c r="U818" s="2" t="s">
        <v>121</v>
      </c>
      <c r="V818" s="2">
        <v>7</v>
      </c>
      <c r="W818" s="2" t="s">
        <v>277</v>
      </c>
      <c r="Y818" s="2">
        <v>97</v>
      </c>
      <c r="Z818" s="2">
        <v>80</v>
      </c>
      <c r="AA818" s="2">
        <v>100</v>
      </c>
      <c r="AB818" s="2">
        <f t="shared" si="405"/>
        <v>0.8</v>
      </c>
      <c r="AC818" s="2" t="s">
        <v>181</v>
      </c>
      <c r="AD818" s="2" t="s">
        <v>181</v>
      </c>
      <c r="AE818" s="2">
        <v>128</v>
      </c>
      <c r="AF818" s="2">
        <v>5.8883228678961501</v>
      </c>
      <c r="AG818" s="2">
        <v>5.8883228678961501</v>
      </c>
      <c r="AH818" s="2">
        <v>25.187962743546102</v>
      </c>
      <c r="AI818" s="2">
        <v>25.187962743546102</v>
      </c>
      <c r="AJ818" s="2">
        <f t="shared" si="406"/>
        <v>0.251879627435461</v>
      </c>
      <c r="AK818" s="2">
        <f t="shared" si="407"/>
        <v>15.037587385961302</v>
      </c>
      <c r="AL818" s="2">
        <f t="shared" si="408"/>
        <v>0.16736394220686068</v>
      </c>
    </row>
    <row r="819" spans="1:38" x14ac:dyDescent="0.25">
      <c r="A819" s="2" t="s">
        <v>154</v>
      </c>
      <c r="B819" s="2">
        <v>1998</v>
      </c>
      <c r="C819" s="2" t="s">
        <v>8</v>
      </c>
      <c r="D819" s="2" t="s">
        <v>282</v>
      </c>
      <c r="E819" s="2" t="s">
        <v>9</v>
      </c>
      <c r="F819" s="2" t="s">
        <v>10</v>
      </c>
      <c r="G819" s="2" t="s">
        <v>201</v>
      </c>
      <c r="H819" s="2" t="s">
        <v>69</v>
      </c>
      <c r="I819" s="2" t="s">
        <v>39</v>
      </c>
      <c r="J819" s="2" t="s">
        <v>12</v>
      </c>
      <c r="L819" s="2" t="s">
        <v>13</v>
      </c>
      <c r="M819" s="2" t="s">
        <v>285</v>
      </c>
      <c r="N819" s="2">
        <v>10</v>
      </c>
      <c r="O819" s="2" t="s">
        <v>23</v>
      </c>
      <c r="P819" s="2">
        <v>50</v>
      </c>
      <c r="S819" s="2" t="s">
        <v>21</v>
      </c>
      <c r="T819" s="2">
        <v>37</v>
      </c>
      <c r="U819" s="2" t="s">
        <v>121</v>
      </c>
      <c r="V819" s="2">
        <v>7</v>
      </c>
      <c r="W819" s="2" t="s">
        <v>277</v>
      </c>
      <c r="Y819" s="2">
        <v>97</v>
      </c>
      <c r="Z819" s="2">
        <v>80</v>
      </c>
      <c r="AA819" s="2">
        <v>100</v>
      </c>
      <c r="AB819" s="2">
        <f t="shared" si="405"/>
        <v>0.8</v>
      </c>
      <c r="AC819" s="2" t="s">
        <v>181</v>
      </c>
      <c r="AD819" s="2" t="s">
        <v>181</v>
      </c>
      <c r="AE819" s="2">
        <v>128</v>
      </c>
      <c r="AF819" s="2">
        <v>11.9796929544599</v>
      </c>
      <c r="AG819" s="2">
        <v>11.9796929544599</v>
      </c>
      <c r="AH819" s="2">
        <v>13.9097679017852</v>
      </c>
      <c r="AI819" s="2">
        <v>13.9097679017852</v>
      </c>
      <c r="AJ819" s="2">
        <f t="shared" si="406"/>
        <v>0.139097679017852</v>
      </c>
      <c r="AK819" s="2">
        <f t="shared" si="407"/>
        <v>3.7593925442004004</v>
      </c>
      <c r="AL819" s="2">
        <f t="shared" si="408"/>
        <v>4.1840937668488697E-2</v>
      </c>
    </row>
    <row r="820" spans="1:38" x14ac:dyDescent="0.25">
      <c r="A820" s="2" t="s">
        <v>154</v>
      </c>
      <c r="B820" s="2">
        <v>1998</v>
      </c>
      <c r="C820" s="2" t="s">
        <v>8</v>
      </c>
      <c r="D820" s="2" t="s">
        <v>282</v>
      </c>
      <c r="E820" s="2" t="s">
        <v>9</v>
      </c>
      <c r="F820" s="2" t="s">
        <v>10</v>
      </c>
      <c r="G820" s="2" t="s">
        <v>201</v>
      </c>
      <c r="H820" s="2" t="s">
        <v>69</v>
      </c>
      <c r="I820" s="2" t="s">
        <v>39</v>
      </c>
      <c r="J820" s="2" t="s">
        <v>12</v>
      </c>
      <c r="L820" s="2" t="s">
        <v>13</v>
      </c>
      <c r="M820" s="2" t="s">
        <v>285</v>
      </c>
      <c r="N820" s="2">
        <v>10</v>
      </c>
      <c r="O820" s="2" t="s">
        <v>23</v>
      </c>
      <c r="P820" s="2">
        <v>50</v>
      </c>
      <c r="S820" s="2" t="s">
        <v>21</v>
      </c>
      <c r="T820" s="2">
        <v>37</v>
      </c>
      <c r="U820" s="2" t="s">
        <v>121</v>
      </c>
      <c r="V820" s="2">
        <v>7</v>
      </c>
      <c r="W820" s="2" t="s">
        <v>277</v>
      </c>
      <c r="Y820" s="2">
        <v>97</v>
      </c>
      <c r="Z820" s="2">
        <v>80</v>
      </c>
      <c r="AA820" s="2">
        <v>100</v>
      </c>
      <c r="AB820" s="2">
        <f t="shared" si="405"/>
        <v>0.8</v>
      </c>
      <c r="AC820" s="2" t="s">
        <v>181</v>
      </c>
      <c r="AD820" s="2" t="s">
        <v>181</v>
      </c>
      <c r="AE820" s="2">
        <v>128</v>
      </c>
      <c r="AF820" s="2">
        <v>24.060911841926998</v>
      </c>
      <c r="AG820" s="2">
        <v>24.060911841926998</v>
      </c>
      <c r="AH820" s="2">
        <v>10.150375357584799</v>
      </c>
      <c r="AI820" s="2">
        <v>10.150375357584799</v>
      </c>
      <c r="AJ820" s="2">
        <f t="shared" si="406"/>
        <v>0.101503753575848</v>
      </c>
      <c r="AK820" s="2">
        <f t="shared" si="407"/>
        <v>0</v>
      </c>
      <c r="AL820" s="2">
        <f t="shared" si="408"/>
        <v>0</v>
      </c>
    </row>
    <row r="821" spans="1:38" x14ac:dyDescent="0.25">
      <c r="A821" s="2" t="s">
        <v>154</v>
      </c>
      <c r="B821" s="2">
        <v>1998</v>
      </c>
      <c r="C821" s="2" t="s">
        <v>8</v>
      </c>
      <c r="D821" s="2" t="s">
        <v>282</v>
      </c>
      <c r="E821" s="2" t="s">
        <v>9</v>
      </c>
      <c r="F821" s="2" t="s">
        <v>10</v>
      </c>
      <c r="G821" s="2" t="s">
        <v>201</v>
      </c>
      <c r="H821" s="2" t="s">
        <v>69</v>
      </c>
      <c r="I821" s="2" t="s">
        <v>39</v>
      </c>
      <c r="J821" s="2" t="s">
        <v>12</v>
      </c>
      <c r="L821" s="2" t="s">
        <v>13</v>
      </c>
      <c r="M821" s="2" t="s">
        <v>285</v>
      </c>
      <c r="N821" s="2">
        <v>10</v>
      </c>
      <c r="O821" s="2" t="s">
        <v>23</v>
      </c>
      <c r="P821" s="2">
        <v>50</v>
      </c>
      <c r="S821" s="2" t="s">
        <v>21</v>
      </c>
      <c r="T821" s="2">
        <v>37</v>
      </c>
      <c r="U821" s="2" t="s">
        <v>71</v>
      </c>
      <c r="V821" s="2">
        <v>26</v>
      </c>
      <c r="W821" s="2" t="s">
        <v>277</v>
      </c>
      <c r="Y821" s="2">
        <v>150</v>
      </c>
      <c r="Z821" s="2">
        <v>80</v>
      </c>
      <c r="AA821" s="2">
        <v>10</v>
      </c>
      <c r="AB821" s="2">
        <f t="shared" si="405"/>
        <v>8</v>
      </c>
      <c r="AC821" s="2" t="s">
        <v>181</v>
      </c>
      <c r="AD821" s="2" t="s">
        <v>181</v>
      </c>
      <c r="AE821" s="2">
        <v>129</v>
      </c>
      <c r="AF821" s="2">
        <v>0</v>
      </c>
      <c r="AG821" s="2">
        <v>0</v>
      </c>
      <c r="AH821" s="2">
        <v>100</v>
      </c>
      <c r="AI821" s="2">
        <v>100</v>
      </c>
      <c r="AJ821" s="2">
        <f>AI821/$AI$821</f>
        <v>1</v>
      </c>
      <c r="AK821" s="2">
        <f>AI821-$AI$833</f>
        <v>89.4736905507431</v>
      </c>
      <c r="AL821" s="2">
        <f>AK821/$AK$821</f>
        <v>1</v>
      </c>
    </row>
    <row r="822" spans="1:38" x14ac:dyDescent="0.25">
      <c r="A822" s="2" t="s">
        <v>154</v>
      </c>
      <c r="B822" s="2">
        <v>1998</v>
      </c>
      <c r="C822" s="2" t="s">
        <v>8</v>
      </c>
      <c r="D822" s="2" t="s">
        <v>282</v>
      </c>
      <c r="E822" s="2" t="s">
        <v>9</v>
      </c>
      <c r="F822" s="2" t="s">
        <v>10</v>
      </c>
      <c r="G822" s="2" t="s">
        <v>201</v>
      </c>
      <c r="H822" s="2" t="s">
        <v>69</v>
      </c>
      <c r="I822" s="2" t="s">
        <v>39</v>
      </c>
      <c r="J822" s="2" t="s">
        <v>12</v>
      </c>
      <c r="L822" s="2" t="s">
        <v>13</v>
      </c>
      <c r="M822" s="2" t="s">
        <v>285</v>
      </c>
      <c r="N822" s="2">
        <v>10</v>
      </c>
      <c r="O822" s="2" t="s">
        <v>23</v>
      </c>
      <c r="P822" s="2">
        <v>50</v>
      </c>
      <c r="S822" s="2" t="s">
        <v>21</v>
      </c>
      <c r="T822" s="2">
        <v>37</v>
      </c>
      <c r="U822" s="2" t="s">
        <v>71</v>
      </c>
      <c r="V822" s="2">
        <v>26</v>
      </c>
      <c r="W822" s="2" t="s">
        <v>277</v>
      </c>
      <c r="Y822" s="2">
        <v>150</v>
      </c>
      <c r="Z822" s="2">
        <v>80</v>
      </c>
      <c r="AA822" s="2">
        <v>10</v>
      </c>
      <c r="AB822" s="2">
        <f t="shared" ref="AB822:AB837" si="409">Z822/AA822</f>
        <v>8</v>
      </c>
      <c r="AC822" s="2" t="s">
        <v>181</v>
      </c>
      <c r="AD822" s="2" t="s">
        <v>181</v>
      </c>
      <c r="AE822" s="2">
        <v>129</v>
      </c>
      <c r="AF822" s="2">
        <v>0.80807772549715795</v>
      </c>
      <c r="AG822" s="2">
        <v>0.80807772549715795</v>
      </c>
      <c r="AH822" s="2">
        <v>48.8721805158238</v>
      </c>
      <c r="AI822" s="2">
        <v>48.8721805158238</v>
      </c>
      <c r="AJ822" s="2">
        <f t="shared" ref="AJ822:AJ833" si="410">AI822/$AI$821</f>
        <v>0.48872180515823799</v>
      </c>
      <c r="AK822" s="2">
        <f t="shared" ref="AK822:AK833" si="411">AI822-$AI$833</f>
        <v>38.3458710665669</v>
      </c>
      <c r="AL822" s="2">
        <f t="shared" ref="AL822:AL833" si="412">AK822/$AK$821</f>
        <v>0.42857146978663918</v>
      </c>
    </row>
    <row r="823" spans="1:38" x14ac:dyDescent="0.25">
      <c r="A823" s="2" t="s">
        <v>154</v>
      </c>
      <c r="B823" s="2">
        <v>1998</v>
      </c>
      <c r="C823" s="2" t="s">
        <v>8</v>
      </c>
      <c r="D823" s="2" t="s">
        <v>282</v>
      </c>
      <c r="E823" s="2" t="s">
        <v>9</v>
      </c>
      <c r="F823" s="2" t="s">
        <v>10</v>
      </c>
      <c r="G823" s="2" t="s">
        <v>201</v>
      </c>
      <c r="H823" s="2" t="s">
        <v>69</v>
      </c>
      <c r="I823" s="2" t="s">
        <v>39</v>
      </c>
      <c r="J823" s="2" t="s">
        <v>12</v>
      </c>
      <c r="L823" s="2" t="s">
        <v>13</v>
      </c>
      <c r="M823" s="2" t="s">
        <v>285</v>
      </c>
      <c r="N823" s="2">
        <v>10</v>
      </c>
      <c r="O823" s="2" t="s">
        <v>23</v>
      </c>
      <c r="P823" s="2">
        <v>50</v>
      </c>
      <c r="S823" s="2" t="s">
        <v>21</v>
      </c>
      <c r="T823" s="2">
        <v>37</v>
      </c>
      <c r="U823" s="2" t="s">
        <v>71</v>
      </c>
      <c r="V823" s="2">
        <v>26</v>
      </c>
      <c r="W823" s="2" t="s">
        <v>277</v>
      </c>
      <c r="Y823" s="2">
        <v>150</v>
      </c>
      <c r="Z823" s="2">
        <v>80</v>
      </c>
      <c r="AA823" s="2">
        <v>10</v>
      </c>
      <c r="AB823" s="2">
        <f t="shared" si="409"/>
        <v>8</v>
      </c>
      <c r="AC823" s="2" t="s">
        <v>181</v>
      </c>
      <c r="AD823" s="2" t="s">
        <v>181</v>
      </c>
      <c r="AE823" s="2">
        <v>129</v>
      </c>
      <c r="AF823" s="2">
        <v>1.8181818181818099</v>
      </c>
      <c r="AG823" s="2">
        <v>1.8181818181818099</v>
      </c>
      <c r="AH823" s="2">
        <v>38.721805158239</v>
      </c>
      <c r="AI823" s="2">
        <v>38.721805158239</v>
      </c>
      <c r="AJ823" s="2">
        <f t="shared" si="410"/>
        <v>0.38721805158238998</v>
      </c>
      <c r="AK823" s="2">
        <f t="shared" si="411"/>
        <v>28.195495708982101</v>
      </c>
      <c r="AL823" s="2">
        <f t="shared" si="412"/>
        <v>0.31512610618192421</v>
      </c>
    </row>
    <row r="824" spans="1:38" x14ac:dyDescent="0.25">
      <c r="A824" s="2" t="s">
        <v>154</v>
      </c>
      <c r="B824" s="2">
        <v>1998</v>
      </c>
      <c r="C824" s="2" t="s">
        <v>8</v>
      </c>
      <c r="D824" s="2" t="s">
        <v>282</v>
      </c>
      <c r="E824" s="2" t="s">
        <v>9</v>
      </c>
      <c r="F824" s="2" t="s">
        <v>10</v>
      </c>
      <c r="G824" s="2" t="s">
        <v>201</v>
      </c>
      <c r="H824" s="2" t="s">
        <v>69</v>
      </c>
      <c r="I824" s="2" t="s">
        <v>39</v>
      </c>
      <c r="J824" s="2" t="s">
        <v>12</v>
      </c>
      <c r="L824" s="2" t="s">
        <v>13</v>
      </c>
      <c r="M824" s="2" t="s">
        <v>285</v>
      </c>
      <c r="N824" s="2">
        <v>10</v>
      </c>
      <c r="O824" s="2" t="s">
        <v>23</v>
      </c>
      <c r="P824" s="2">
        <v>50</v>
      </c>
      <c r="S824" s="2" t="s">
        <v>21</v>
      </c>
      <c r="T824" s="2">
        <v>37</v>
      </c>
      <c r="U824" s="2" t="s">
        <v>71</v>
      </c>
      <c r="V824" s="2">
        <v>26</v>
      </c>
      <c r="W824" s="2" t="s">
        <v>277</v>
      </c>
      <c r="Y824" s="2">
        <v>150</v>
      </c>
      <c r="Z824" s="2">
        <v>80</v>
      </c>
      <c r="AA824" s="2">
        <v>10</v>
      </c>
      <c r="AB824" s="2">
        <f t="shared" si="409"/>
        <v>8</v>
      </c>
      <c r="AC824" s="2" t="s">
        <v>181</v>
      </c>
      <c r="AD824" s="2" t="s">
        <v>181</v>
      </c>
      <c r="AE824" s="2">
        <v>129</v>
      </c>
      <c r="AF824" s="2">
        <v>2.9292898467092798</v>
      </c>
      <c r="AG824" s="2">
        <v>2.9292898467092798</v>
      </c>
      <c r="AH824" s="2">
        <v>31.578945556930499</v>
      </c>
      <c r="AI824" s="2">
        <v>31.578945556930499</v>
      </c>
      <c r="AJ824" s="2">
        <f t="shared" si="410"/>
        <v>0.31578945556930499</v>
      </c>
      <c r="AK824" s="2">
        <f t="shared" si="411"/>
        <v>21.052636107673599</v>
      </c>
      <c r="AL824" s="2">
        <f t="shared" si="412"/>
        <v>0.2352941515889975</v>
      </c>
    </row>
    <row r="825" spans="1:38" x14ac:dyDescent="0.25">
      <c r="A825" s="2" t="s">
        <v>154</v>
      </c>
      <c r="B825" s="2">
        <v>1998</v>
      </c>
      <c r="C825" s="2" t="s">
        <v>8</v>
      </c>
      <c r="D825" s="2" t="s">
        <v>282</v>
      </c>
      <c r="E825" s="2" t="s">
        <v>9</v>
      </c>
      <c r="F825" s="2" t="s">
        <v>10</v>
      </c>
      <c r="G825" s="2" t="s">
        <v>201</v>
      </c>
      <c r="H825" s="2" t="s">
        <v>69</v>
      </c>
      <c r="I825" s="2" t="s">
        <v>39</v>
      </c>
      <c r="J825" s="2" t="s">
        <v>12</v>
      </c>
      <c r="L825" s="2" t="s">
        <v>13</v>
      </c>
      <c r="M825" s="2" t="s">
        <v>285</v>
      </c>
      <c r="N825" s="2">
        <v>10</v>
      </c>
      <c r="O825" s="2" t="s">
        <v>23</v>
      </c>
      <c r="P825" s="2">
        <v>50</v>
      </c>
      <c r="S825" s="2" t="s">
        <v>21</v>
      </c>
      <c r="T825" s="2">
        <v>37</v>
      </c>
      <c r="U825" s="2" t="s">
        <v>71</v>
      </c>
      <c r="V825" s="2">
        <v>26</v>
      </c>
      <c r="W825" s="2" t="s">
        <v>277</v>
      </c>
      <c r="Y825" s="2">
        <v>150</v>
      </c>
      <c r="Z825" s="2">
        <v>80</v>
      </c>
      <c r="AA825" s="2">
        <v>10</v>
      </c>
      <c r="AB825" s="2">
        <f t="shared" si="409"/>
        <v>8</v>
      </c>
      <c r="AC825" s="2" t="s">
        <v>181</v>
      </c>
      <c r="AD825" s="2" t="s">
        <v>181</v>
      </c>
      <c r="AE825" s="2">
        <v>129</v>
      </c>
      <c r="AF825" s="2">
        <v>3.8383807558001801</v>
      </c>
      <c r="AG825" s="2">
        <v>3.8383807558001801</v>
      </c>
      <c r="AH825" s="2">
        <v>27.819553012730101</v>
      </c>
      <c r="AI825" s="2">
        <v>27.819553012730101</v>
      </c>
      <c r="AJ825" s="2">
        <f t="shared" si="410"/>
        <v>0.27819553012730103</v>
      </c>
      <c r="AK825" s="2">
        <f t="shared" si="411"/>
        <v>17.293243563473201</v>
      </c>
      <c r="AL825" s="2">
        <f t="shared" si="412"/>
        <v>0.19327741436646906</v>
      </c>
    </row>
    <row r="826" spans="1:38" x14ac:dyDescent="0.25">
      <c r="A826" s="2" t="s">
        <v>154</v>
      </c>
      <c r="B826" s="2">
        <v>1998</v>
      </c>
      <c r="C826" s="2" t="s">
        <v>8</v>
      </c>
      <c r="D826" s="2" t="s">
        <v>282</v>
      </c>
      <c r="E826" s="2" t="s">
        <v>9</v>
      </c>
      <c r="F826" s="2" t="s">
        <v>10</v>
      </c>
      <c r="G826" s="2" t="s">
        <v>201</v>
      </c>
      <c r="H826" s="2" t="s">
        <v>69</v>
      </c>
      <c r="I826" s="2" t="s">
        <v>39</v>
      </c>
      <c r="J826" s="2" t="s">
        <v>12</v>
      </c>
      <c r="L826" s="2" t="s">
        <v>13</v>
      </c>
      <c r="M826" s="2" t="s">
        <v>285</v>
      </c>
      <c r="N826" s="2">
        <v>10</v>
      </c>
      <c r="O826" s="2" t="s">
        <v>23</v>
      </c>
      <c r="P826" s="2">
        <v>50</v>
      </c>
      <c r="S826" s="2" t="s">
        <v>21</v>
      </c>
      <c r="T826" s="2">
        <v>37</v>
      </c>
      <c r="U826" s="2" t="s">
        <v>71</v>
      </c>
      <c r="V826" s="2">
        <v>26</v>
      </c>
      <c r="W826" s="2" t="s">
        <v>277</v>
      </c>
      <c r="Y826" s="2">
        <v>150</v>
      </c>
      <c r="Z826" s="2">
        <v>80</v>
      </c>
      <c r="AA826" s="2">
        <v>10</v>
      </c>
      <c r="AB826" s="2">
        <f t="shared" si="409"/>
        <v>8</v>
      </c>
      <c r="AC826" s="2" t="s">
        <v>181</v>
      </c>
      <c r="AD826" s="2" t="s">
        <v>181</v>
      </c>
      <c r="AE826" s="2">
        <v>129</v>
      </c>
      <c r="AF826" s="2">
        <v>5.8585843172940297</v>
      </c>
      <c r="AG826" s="2">
        <v>5.8585843172940297</v>
      </c>
      <c r="AH826" s="2">
        <v>27.819553012730101</v>
      </c>
      <c r="AI826" s="2">
        <v>27.819553012730101</v>
      </c>
      <c r="AJ826" s="2">
        <f t="shared" si="410"/>
        <v>0.27819553012730103</v>
      </c>
      <c r="AK826" s="2">
        <f t="shared" si="411"/>
        <v>17.293243563473201</v>
      </c>
      <c r="AL826" s="2">
        <f t="shared" si="412"/>
        <v>0.19327741436646906</v>
      </c>
    </row>
    <row r="827" spans="1:38" x14ac:dyDescent="0.25">
      <c r="A827" s="2" t="s">
        <v>154</v>
      </c>
      <c r="B827" s="2">
        <v>1998</v>
      </c>
      <c r="C827" s="2" t="s">
        <v>8</v>
      </c>
      <c r="D827" s="2" t="s">
        <v>282</v>
      </c>
      <c r="E827" s="2" t="s">
        <v>9</v>
      </c>
      <c r="F827" s="2" t="s">
        <v>10</v>
      </c>
      <c r="G827" s="2" t="s">
        <v>201</v>
      </c>
      <c r="H827" s="2" t="s">
        <v>69</v>
      </c>
      <c r="I827" s="2" t="s">
        <v>39</v>
      </c>
      <c r="J827" s="2" t="s">
        <v>12</v>
      </c>
      <c r="L827" s="2" t="s">
        <v>13</v>
      </c>
      <c r="M827" s="2" t="s">
        <v>285</v>
      </c>
      <c r="N827" s="2">
        <v>10</v>
      </c>
      <c r="O827" s="2" t="s">
        <v>23</v>
      </c>
      <c r="P827" s="2">
        <v>50</v>
      </c>
      <c r="S827" s="2" t="s">
        <v>21</v>
      </c>
      <c r="T827" s="2">
        <v>37</v>
      </c>
      <c r="U827" s="2" t="s">
        <v>71</v>
      </c>
      <c r="V827" s="2">
        <v>26</v>
      </c>
      <c r="W827" s="2" t="s">
        <v>277</v>
      </c>
      <c r="Y827" s="2">
        <v>150</v>
      </c>
      <c r="Z827" s="2">
        <v>80</v>
      </c>
      <c r="AA827" s="2">
        <v>10</v>
      </c>
      <c r="AB827" s="2">
        <f t="shared" si="409"/>
        <v>8</v>
      </c>
      <c r="AC827" s="2" t="s">
        <v>181</v>
      </c>
      <c r="AD827" s="2" t="s">
        <v>181</v>
      </c>
      <c r="AE827" s="2">
        <v>129</v>
      </c>
      <c r="AF827" s="2">
        <v>6.96969696969696</v>
      </c>
      <c r="AG827" s="2">
        <v>6.96969696969696</v>
      </c>
      <c r="AH827" s="2">
        <v>15.4135386867931</v>
      </c>
      <c r="AI827" s="2">
        <v>15.4135386867931</v>
      </c>
      <c r="AJ827" s="2">
        <f t="shared" si="410"/>
        <v>0.15413538686793099</v>
      </c>
      <c r="AK827" s="2">
        <f t="shared" si="411"/>
        <v>4.8872292375362001</v>
      </c>
      <c r="AL827" s="2">
        <f t="shared" si="412"/>
        <v>5.462196996070607E-2</v>
      </c>
    </row>
    <row r="828" spans="1:38" x14ac:dyDescent="0.25">
      <c r="A828" s="2" t="s">
        <v>154</v>
      </c>
      <c r="B828" s="2">
        <v>1998</v>
      </c>
      <c r="C828" s="2" t="s">
        <v>8</v>
      </c>
      <c r="D828" s="2" t="s">
        <v>282</v>
      </c>
      <c r="E828" s="2" t="s">
        <v>9</v>
      </c>
      <c r="F828" s="2" t="s">
        <v>10</v>
      </c>
      <c r="G828" s="2" t="s">
        <v>201</v>
      </c>
      <c r="H828" s="2" t="s">
        <v>69</v>
      </c>
      <c r="I828" s="2" t="s">
        <v>39</v>
      </c>
      <c r="J828" s="2" t="s">
        <v>12</v>
      </c>
      <c r="L828" s="2" t="s">
        <v>13</v>
      </c>
      <c r="M828" s="2" t="s">
        <v>285</v>
      </c>
      <c r="N828" s="2">
        <v>10</v>
      </c>
      <c r="O828" s="2" t="s">
        <v>23</v>
      </c>
      <c r="P828" s="2">
        <v>50</v>
      </c>
      <c r="S828" s="2" t="s">
        <v>21</v>
      </c>
      <c r="T828" s="2">
        <v>37</v>
      </c>
      <c r="U828" s="2" t="s">
        <v>71</v>
      </c>
      <c r="V828" s="2">
        <v>26</v>
      </c>
      <c r="W828" s="2" t="s">
        <v>277</v>
      </c>
      <c r="Y828" s="2">
        <v>150</v>
      </c>
      <c r="Z828" s="2">
        <v>80</v>
      </c>
      <c r="AA828" s="2">
        <v>10</v>
      </c>
      <c r="AB828" s="2">
        <f t="shared" si="409"/>
        <v>8</v>
      </c>
      <c r="AC828" s="2" t="s">
        <v>181</v>
      </c>
      <c r="AD828" s="2" t="s">
        <v>181</v>
      </c>
      <c r="AE828" s="2">
        <v>129</v>
      </c>
      <c r="AF828" s="2">
        <v>7.87878787878787</v>
      </c>
      <c r="AG828" s="2">
        <v>7.87878787878787</v>
      </c>
      <c r="AH828" s="2">
        <v>22.5563896835218</v>
      </c>
      <c r="AI828" s="2">
        <v>22.5563896835218</v>
      </c>
      <c r="AJ828" s="2">
        <f t="shared" si="410"/>
        <v>0.22556389683521799</v>
      </c>
      <c r="AK828" s="2">
        <f t="shared" si="411"/>
        <v>12.030080234264901</v>
      </c>
      <c r="AL828" s="2">
        <f t="shared" si="412"/>
        <v>0.13445382838480655</v>
      </c>
    </row>
    <row r="829" spans="1:38" x14ac:dyDescent="0.25">
      <c r="A829" s="2" t="s">
        <v>154</v>
      </c>
      <c r="B829" s="2">
        <v>1998</v>
      </c>
      <c r="C829" s="2" t="s">
        <v>8</v>
      </c>
      <c r="D829" s="2" t="s">
        <v>282</v>
      </c>
      <c r="E829" s="2" t="s">
        <v>9</v>
      </c>
      <c r="F829" s="2" t="s">
        <v>10</v>
      </c>
      <c r="G829" s="2" t="s">
        <v>201</v>
      </c>
      <c r="H829" s="2" t="s">
        <v>69</v>
      </c>
      <c r="I829" s="2" t="s">
        <v>39</v>
      </c>
      <c r="J829" s="2" t="s">
        <v>12</v>
      </c>
      <c r="L829" s="2" t="s">
        <v>13</v>
      </c>
      <c r="M829" s="2" t="s">
        <v>285</v>
      </c>
      <c r="N829" s="2">
        <v>10</v>
      </c>
      <c r="O829" s="2" t="s">
        <v>23</v>
      </c>
      <c r="P829" s="2">
        <v>50</v>
      </c>
      <c r="S829" s="2" t="s">
        <v>21</v>
      </c>
      <c r="T829" s="2">
        <v>37</v>
      </c>
      <c r="U829" s="2" t="s">
        <v>71</v>
      </c>
      <c r="V829" s="2">
        <v>26</v>
      </c>
      <c r="W829" s="2" t="s">
        <v>277</v>
      </c>
      <c r="Y829" s="2">
        <v>150</v>
      </c>
      <c r="Z829" s="2">
        <v>80</v>
      </c>
      <c r="AA829" s="2">
        <v>10</v>
      </c>
      <c r="AB829" s="2">
        <f t="shared" si="409"/>
        <v>8</v>
      </c>
      <c r="AC829" s="2" t="s">
        <v>181</v>
      </c>
      <c r="AD829" s="2" t="s">
        <v>181</v>
      </c>
      <c r="AE829" s="2">
        <v>129</v>
      </c>
      <c r="AF829" s="2">
        <v>11.818181818181801</v>
      </c>
      <c r="AG829" s="2">
        <v>11.818181818181801</v>
      </c>
      <c r="AH829" s="2">
        <v>13.533833810113</v>
      </c>
      <c r="AI829" s="2">
        <v>13.533833810113</v>
      </c>
      <c r="AJ829" s="2">
        <f t="shared" si="410"/>
        <v>0.13533833810113</v>
      </c>
      <c r="AK829" s="2">
        <f t="shared" si="411"/>
        <v>3.0075243608561006</v>
      </c>
      <c r="AL829" s="2">
        <f t="shared" si="412"/>
        <v>3.3613505180614484E-2</v>
      </c>
    </row>
    <row r="830" spans="1:38" x14ac:dyDescent="0.25">
      <c r="A830" s="2" t="s">
        <v>154</v>
      </c>
      <c r="B830" s="2">
        <v>1998</v>
      </c>
      <c r="C830" s="2" t="s">
        <v>8</v>
      </c>
      <c r="D830" s="2" t="s">
        <v>282</v>
      </c>
      <c r="E830" s="2" t="s">
        <v>9</v>
      </c>
      <c r="F830" s="2" t="s">
        <v>10</v>
      </c>
      <c r="G830" s="2" t="s">
        <v>201</v>
      </c>
      <c r="H830" s="2" t="s">
        <v>69</v>
      </c>
      <c r="I830" s="2" t="s">
        <v>39</v>
      </c>
      <c r="J830" s="2" t="s">
        <v>12</v>
      </c>
      <c r="L830" s="2" t="s">
        <v>13</v>
      </c>
      <c r="M830" s="2" t="s">
        <v>285</v>
      </c>
      <c r="N830" s="2">
        <v>10</v>
      </c>
      <c r="O830" s="2" t="s">
        <v>23</v>
      </c>
      <c r="P830" s="2">
        <v>50</v>
      </c>
      <c r="S830" s="2" t="s">
        <v>21</v>
      </c>
      <c r="T830" s="2">
        <v>37</v>
      </c>
      <c r="U830" s="2" t="s">
        <v>71</v>
      </c>
      <c r="V830" s="2">
        <v>26</v>
      </c>
      <c r="W830" s="2" t="s">
        <v>277</v>
      </c>
      <c r="Y830" s="2">
        <v>150</v>
      </c>
      <c r="Z830" s="2">
        <v>80</v>
      </c>
      <c r="AA830" s="2">
        <v>10</v>
      </c>
      <c r="AB830" s="2">
        <f t="shared" si="409"/>
        <v>8</v>
      </c>
      <c r="AC830" s="2" t="s">
        <v>181</v>
      </c>
      <c r="AD830" s="2" t="s">
        <v>181</v>
      </c>
      <c r="AE830" s="2">
        <v>129</v>
      </c>
      <c r="AF830" s="2">
        <v>14.9494934082031</v>
      </c>
      <c r="AG830" s="2">
        <v>14.9494934082031</v>
      </c>
      <c r="AH830" s="2">
        <v>11.2781948417609</v>
      </c>
      <c r="AI830" s="2">
        <v>11.2781948417609</v>
      </c>
      <c r="AJ830" s="2">
        <f t="shared" si="410"/>
        <v>0.112781948417609</v>
      </c>
      <c r="AK830" s="2">
        <f t="shared" si="411"/>
        <v>0.75188539250400055</v>
      </c>
      <c r="AL830" s="2">
        <f t="shared" si="412"/>
        <v>8.403424379567587E-3</v>
      </c>
    </row>
    <row r="831" spans="1:38" x14ac:dyDescent="0.25">
      <c r="A831" s="2" t="s">
        <v>154</v>
      </c>
      <c r="B831" s="2">
        <v>1998</v>
      </c>
      <c r="C831" s="2" t="s">
        <v>8</v>
      </c>
      <c r="D831" s="2" t="s">
        <v>282</v>
      </c>
      <c r="E831" s="2" t="s">
        <v>9</v>
      </c>
      <c r="F831" s="2" t="s">
        <v>10</v>
      </c>
      <c r="G831" s="2" t="s">
        <v>201</v>
      </c>
      <c r="H831" s="2" t="s">
        <v>69</v>
      </c>
      <c r="I831" s="2" t="s">
        <v>39</v>
      </c>
      <c r="J831" s="2" t="s">
        <v>12</v>
      </c>
      <c r="L831" s="2" t="s">
        <v>13</v>
      </c>
      <c r="M831" s="2" t="s">
        <v>285</v>
      </c>
      <c r="N831" s="2">
        <v>10</v>
      </c>
      <c r="O831" s="2" t="s">
        <v>23</v>
      </c>
      <c r="P831" s="2">
        <v>50</v>
      </c>
      <c r="S831" s="2" t="s">
        <v>21</v>
      </c>
      <c r="T831" s="2">
        <v>37</v>
      </c>
      <c r="U831" s="2" t="s">
        <v>71</v>
      </c>
      <c r="V831" s="2">
        <v>26</v>
      </c>
      <c r="W831" s="2" t="s">
        <v>277</v>
      </c>
      <c r="Y831" s="2">
        <v>150</v>
      </c>
      <c r="Z831" s="2">
        <v>80</v>
      </c>
      <c r="AA831" s="2">
        <v>10</v>
      </c>
      <c r="AB831" s="2">
        <f t="shared" si="409"/>
        <v>8</v>
      </c>
      <c r="AC831" s="2" t="s">
        <v>181</v>
      </c>
      <c r="AD831" s="2" t="s">
        <v>181</v>
      </c>
      <c r="AE831" s="2">
        <v>129</v>
      </c>
      <c r="AF831" s="2">
        <v>15.9595928770123</v>
      </c>
      <c r="AG831" s="2">
        <v>15.9595928770123</v>
      </c>
      <c r="AH831" s="2">
        <v>14.661653294289099</v>
      </c>
      <c r="AI831" s="2">
        <v>14.661653294289099</v>
      </c>
      <c r="AJ831" s="2">
        <f t="shared" si="410"/>
        <v>0.14661653294289098</v>
      </c>
      <c r="AK831" s="2">
        <f t="shared" si="411"/>
        <v>4.1353438450321995</v>
      </c>
      <c r="AL831" s="2">
        <f t="shared" si="412"/>
        <v>4.6218545581138484E-2</v>
      </c>
    </row>
    <row r="832" spans="1:38" x14ac:dyDescent="0.25">
      <c r="A832" s="2" t="s">
        <v>154</v>
      </c>
      <c r="B832" s="2">
        <v>1998</v>
      </c>
      <c r="C832" s="2" t="s">
        <v>8</v>
      </c>
      <c r="D832" s="2" t="s">
        <v>282</v>
      </c>
      <c r="E832" s="2" t="s">
        <v>9</v>
      </c>
      <c r="F832" s="2" t="s">
        <v>10</v>
      </c>
      <c r="G832" s="2" t="s">
        <v>201</v>
      </c>
      <c r="H832" s="2" t="s">
        <v>69</v>
      </c>
      <c r="I832" s="2" t="s">
        <v>39</v>
      </c>
      <c r="J832" s="2" t="s">
        <v>12</v>
      </c>
      <c r="L832" s="2" t="s">
        <v>13</v>
      </c>
      <c r="M832" s="2" t="s">
        <v>285</v>
      </c>
      <c r="N832" s="2">
        <v>10</v>
      </c>
      <c r="O832" s="2" t="s">
        <v>23</v>
      </c>
      <c r="P832" s="2">
        <v>50</v>
      </c>
      <c r="S832" s="2" t="s">
        <v>21</v>
      </c>
      <c r="T832" s="2">
        <v>37</v>
      </c>
      <c r="U832" s="2" t="s">
        <v>71</v>
      </c>
      <c r="V832" s="2">
        <v>26</v>
      </c>
      <c r="W832" s="2" t="s">
        <v>277</v>
      </c>
      <c r="Y832" s="2">
        <v>150</v>
      </c>
      <c r="Z832" s="2">
        <v>80</v>
      </c>
      <c r="AA832" s="2">
        <v>10</v>
      </c>
      <c r="AB832" s="2">
        <f t="shared" si="409"/>
        <v>8</v>
      </c>
      <c r="AC832" s="2" t="s">
        <v>181</v>
      </c>
      <c r="AD832" s="2" t="s">
        <v>181</v>
      </c>
      <c r="AE832" s="2">
        <v>129</v>
      </c>
      <c r="AF832" s="2">
        <v>19.8989868164062</v>
      </c>
      <c r="AG832" s="2">
        <v>19.8989868164062</v>
      </c>
      <c r="AH832" s="2">
        <v>9.7744412659126603</v>
      </c>
      <c r="AI832" s="2">
        <v>9.7744412659126603</v>
      </c>
      <c r="AJ832" s="2">
        <f t="shared" si="410"/>
        <v>9.7744412659126603E-2</v>
      </c>
      <c r="AK832" s="2">
        <f t="shared" si="411"/>
        <v>-0.75186818334423933</v>
      </c>
      <c r="AL832" s="2">
        <f t="shared" si="412"/>
        <v>-8.4032320419132958E-3</v>
      </c>
    </row>
    <row r="833" spans="1:38" x14ac:dyDescent="0.25">
      <c r="A833" s="2" t="s">
        <v>154</v>
      </c>
      <c r="B833" s="2">
        <v>1998</v>
      </c>
      <c r="C833" s="2" t="s">
        <v>8</v>
      </c>
      <c r="D833" s="2" t="s">
        <v>282</v>
      </c>
      <c r="E833" s="2" t="s">
        <v>9</v>
      </c>
      <c r="F833" s="2" t="s">
        <v>10</v>
      </c>
      <c r="G833" s="2" t="s">
        <v>201</v>
      </c>
      <c r="H833" s="2" t="s">
        <v>69</v>
      </c>
      <c r="I833" s="2" t="s">
        <v>39</v>
      </c>
      <c r="J833" s="2" t="s">
        <v>12</v>
      </c>
      <c r="L833" s="2" t="s">
        <v>13</v>
      </c>
      <c r="M833" s="2" t="s">
        <v>285</v>
      </c>
      <c r="N833" s="2">
        <v>10</v>
      </c>
      <c r="O833" s="2" t="s">
        <v>23</v>
      </c>
      <c r="P833" s="2">
        <v>50</v>
      </c>
      <c r="S833" s="2" t="s">
        <v>21</v>
      </c>
      <c r="T833" s="2">
        <v>37</v>
      </c>
      <c r="U833" s="2" t="s">
        <v>71</v>
      </c>
      <c r="V833" s="2">
        <v>26</v>
      </c>
      <c r="W833" s="2" t="s">
        <v>277</v>
      </c>
      <c r="Y833" s="2">
        <v>150</v>
      </c>
      <c r="Z833" s="2">
        <v>80</v>
      </c>
      <c r="AA833" s="2">
        <v>10</v>
      </c>
      <c r="AB833" s="2">
        <f t="shared" si="409"/>
        <v>8</v>
      </c>
      <c r="AC833" s="2" t="s">
        <v>181</v>
      </c>
      <c r="AD833" s="2">
        <v>3</v>
      </c>
      <c r="AE833" s="2">
        <v>129</v>
      </c>
      <c r="AF833" s="2">
        <v>23.939393939393899</v>
      </c>
      <c r="AG833" s="2">
        <v>23.939393939393899</v>
      </c>
      <c r="AH833" s="2">
        <v>10.5263094492569</v>
      </c>
      <c r="AI833" s="2">
        <v>10.5263094492569</v>
      </c>
      <c r="AJ833" s="2">
        <f t="shared" si="410"/>
        <v>0.105263094492569</v>
      </c>
      <c r="AK833" s="2">
        <f t="shared" si="411"/>
        <v>0</v>
      </c>
      <c r="AL833" s="2">
        <f t="shared" si="412"/>
        <v>0</v>
      </c>
    </row>
    <row r="834" spans="1:38" x14ac:dyDescent="0.25">
      <c r="A834" s="2" t="s">
        <v>157</v>
      </c>
      <c r="B834" s="2">
        <v>2021</v>
      </c>
      <c r="C834" s="2" t="s">
        <v>155</v>
      </c>
      <c r="D834" s="2" t="s">
        <v>286</v>
      </c>
      <c r="E834" s="2" t="s">
        <v>9</v>
      </c>
      <c r="F834" s="2" t="s">
        <v>202</v>
      </c>
      <c r="G834" s="2" t="s">
        <v>204</v>
      </c>
      <c r="H834" s="2" t="s">
        <v>78</v>
      </c>
      <c r="I834" s="2" t="s">
        <v>40</v>
      </c>
      <c r="J834" s="2" t="s">
        <v>12</v>
      </c>
      <c r="L834" s="2" t="s">
        <v>37</v>
      </c>
      <c r="M834" s="2" t="s">
        <v>287</v>
      </c>
      <c r="N834" s="2">
        <v>10</v>
      </c>
      <c r="O834" s="2" t="s">
        <v>83</v>
      </c>
      <c r="Q834" s="2" t="s">
        <v>76</v>
      </c>
      <c r="R834" s="2" t="s">
        <v>82</v>
      </c>
      <c r="S834" s="2" t="s">
        <v>21</v>
      </c>
      <c r="T834" s="2">
        <v>37</v>
      </c>
      <c r="U834" s="2" t="s">
        <v>86</v>
      </c>
      <c r="V834" s="2">
        <v>0</v>
      </c>
      <c r="W834" s="2" t="s">
        <v>20</v>
      </c>
      <c r="Z834" s="2">
        <v>2</v>
      </c>
      <c r="AA834" s="2">
        <v>3</v>
      </c>
      <c r="AB834" s="2">
        <f t="shared" si="409"/>
        <v>0.66666666666666663</v>
      </c>
      <c r="AC834" s="2" t="s">
        <v>181</v>
      </c>
      <c r="AD834" s="2">
        <v>3</v>
      </c>
      <c r="AE834" s="2">
        <v>130</v>
      </c>
      <c r="AF834" s="2">
        <v>0.15413871472849699</v>
      </c>
      <c r="AG834" s="2">
        <f>AF834-$AF$834</f>
        <v>0</v>
      </c>
      <c r="AH834" s="2">
        <v>64.831167546434898</v>
      </c>
      <c r="AI834" s="2">
        <f>AH834-2.3</f>
        <v>62.531167546434901</v>
      </c>
      <c r="AJ834" s="2">
        <f>AI834/$AI$834</f>
        <v>1</v>
      </c>
      <c r="AK834" s="2">
        <f>AI834-$AI$837</f>
        <v>57.350648214153971</v>
      </c>
      <c r="AL834" s="2">
        <f>AK834/$AK$834</f>
        <v>1</v>
      </c>
    </row>
    <row r="835" spans="1:38" x14ac:dyDescent="0.25">
      <c r="A835" s="2" t="s">
        <v>157</v>
      </c>
      <c r="B835" s="2">
        <v>2021</v>
      </c>
      <c r="C835" s="2" t="s">
        <v>155</v>
      </c>
      <c r="D835" s="2" t="s">
        <v>286</v>
      </c>
      <c r="E835" s="2" t="s">
        <v>9</v>
      </c>
      <c r="F835" s="2" t="s">
        <v>202</v>
      </c>
      <c r="G835" s="2" t="s">
        <v>204</v>
      </c>
      <c r="H835" s="2" t="s">
        <v>78</v>
      </c>
      <c r="I835" s="2" t="s">
        <v>40</v>
      </c>
      <c r="J835" s="2" t="s">
        <v>12</v>
      </c>
      <c r="L835" s="2" t="s">
        <v>37</v>
      </c>
      <c r="M835" s="2" t="s">
        <v>287</v>
      </c>
      <c r="N835" s="2">
        <v>10</v>
      </c>
      <c r="O835" s="2" t="s">
        <v>83</v>
      </c>
      <c r="Q835" s="2" t="s">
        <v>76</v>
      </c>
      <c r="R835" s="2" t="s">
        <v>82</v>
      </c>
      <c r="S835" s="2" t="s">
        <v>21</v>
      </c>
      <c r="T835" s="2">
        <v>37</v>
      </c>
      <c r="U835" s="2" t="s">
        <v>86</v>
      </c>
      <c r="V835" s="2">
        <v>0</v>
      </c>
      <c r="W835" s="2" t="s">
        <v>20</v>
      </c>
      <c r="Z835" s="2">
        <v>2</v>
      </c>
      <c r="AA835" s="2">
        <v>3</v>
      </c>
      <c r="AB835" s="2">
        <f t="shared" si="409"/>
        <v>0.66666666666666663</v>
      </c>
      <c r="AC835" s="2" t="s">
        <v>181</v>
      </c>
      <c r="AD835" s="2">
        <v>3</v>
      </c>
      <c r="AE835" s="2">
        <v>130</v>
      </c>
      <c r="AF835" s="2">
        <v>1.0275922155133499</v>
      </c>
      <c r="AG835" s="2">
        <f t="shared" ref="AG835:AG837" si="413">AF835-$AF$834</f>
        <v>0.87345350078485295</v>
      </c>
      <c r="AH835" s="2">
        <v>50.077922670876099</v>
      </c>
      <c r="AI835" s="2">
        <f t="shared" ref="AI835:AI837" si="414">AH835-2.3</f>
        <v>47.777922670876102</v>
      </c>
      <c r="AJ835" s="2">
        <f t="shared" ref="AJ835:AJ837" si="415">AI835/$AI$834</f>
        <v>0.76406573786419041</v>
      </c>
      <c r="AK835" s="2">
        <f t="shared" ref="AK835:AK837" si="416">AI835-$AI$837</f>
        <v>42.597403338595171</v>
      </c>
      <c r="AL835" s="2">
        <f t="shared" ref="AL835:AL837" si="417">AK835/$AK$834</f>
        <v>0.74275365083113842</v>
      </c>
    </row>
    <row r="836" spans="1:38" x14ac:dyDescent="0.25">
      <c r="A836" s="2" t="s">
        <v>157</v>
      </c>
      <c r="B836" s="2">
        <v>2021</v>
      </c>
      <c r="C836" s="2" t="s">
        <v>155</v>
      </c>
      <c r="D836" s="2" t="s">
        <v>286</v>
      </c>
      <c r="E836" s="2" t="s">
        <v>9</v>
      </c>
      <c r="F836" s="2" t="s">
        <v>202</v>
      </c>
      <c r="G836" s="2" t="s">
        <v>204</v>
      </c>
      <c r="H836" s="2" t="s">
        <v>78</v>
      </c>
      <c r="I836" s="2" t="s">
        <v>40</v>
      </c>
      <c r="J836" s="2" t="s">
        <v>12</v>
      </c>
      <c r="L836" s="2" t="s">
        <v>37</v>
      </c>
      <c r="M836" s="2" t="s">
        <v>287</v>
      </c>
      <c r="N836" s="2">
        <v>10</v>
      </c>
      <c r="O836" s="2" t="s">
        <v>83</v>
      </c>
      <c r="Q836" s="2" t="s">
        <v>76</v>
      </c>
      <c r="R836" s="2" t="s">
        <v>82</v>
      </c>
      <c r="S836" s="2" t="s">
        <v>21</v>
      </c>
      <c r="T836" s="2">
        <v>37</v>
      </c>
      <c r="U836" s="2" t="s">
        <v>86</v>
      </c>
      <c r="V836" s="2">
        <v>0</v>
      </c>
      <c r="W836" s="2" t="s">
        <v>20</v>
      </c>
      <c r="Z836" s="2">
        <v>2</v>
      </c>
      <c r="AA836" s="2">
        <v>3</v>
      </c>
      <c r="AB836" s="2">
        <f t="shared" si="409"/>
        <v>0.66666666666666663</v>
      </c>
      <c r="AC836" s="2" t="s">
        <v>181</v>
      </c>
      <c r="AD836" s="2">
        <v>3</v>
      </c>
      <c r="AE836" s="2">
        <v>130</v>
      </c>
      <c r="AF836" s="2">
        <v>4.0076065829409</v>
      </c>
      <c r="AG836" s="2">
        <f t="shared" si="413"/>
        <v>3.8534678682124031</v>
      </c>
      <c r="AH836" s="2">
        <v>25.5584410519599</v>
      </c>
      <c r="AI836" s="2">
        <f t="shared" si="414"/>
        <v>23.258441051959899</v>
      </c>
      <c r="AJ836" s="2">
        <f t="shared" si="415"/>
        <v>0.37194957274208029</v>
      </c>
      <c r="AK836" s="2">
        <f t="shared" si="416"/>
        <v>18.077921719678969</v>
      </c>
      <c r="AL836" s="2">
        <f t="shared" si="417"/>
        <v>0.31521739130434784</v>
      </c>
    </row>
    <row r="837" spans="1:38" x14ac:dyDescent="0.25">
      <c r="A837" s="2" t="s">
        <v>157</v>
      </c>
      <c r="B837" s="2">
        <v>2021</v>
      </c>
      <c r="C837" s="2" t="s">
        <v>155</v>
      </c>
      <c r="D837" s="2" t="s">
        <v>286</v>
      </c>
      <c r="E837" s="2" t="s">
        <v>9</v>
      </c>
      <c r="F837" s="2" t="s">
        <v>202</v>
      </c>
      <c r="G837" s="2" t="s">
        <v>204</v>
      </c>
      <c r="H837" s="2" t="s">
        <v>78</v>
      </c>
      <c r="I837" s="2" t="s">
        <v>40</v>
      </c>
      <c r="J837" s="2" t="s">
        <v>12</v>
      </c>
      <c r="L837" s="2" t="s">
        <v>37</v>
      </c>
      <c r="M837" s="2" t="s">
        <v>287</v>
      </c>
      <c r="N837" s="2">
        <v>10</v>
      </c>
      <c r="O837" s="2" t="s">
        <v>83</v>
      </c>
      <c r="Q837" s="2" t="s">
        <v>76</v>
      </c>
      <c r="R837" s="2" t="s">
        <v>82</v>
      </c>
      <c r="S837" s="2" t="s">
        <v>21</v>
      </c>
      <c r="T837" s="2">
        <v>37</v>
      </c>
      <c r="U837" s="2" t="s">
        <v>86</v>
      </c>
      <c r="V837" s="2">
        <v>0</v>
      </c>
      <c r="W837" s="2" t="s">
        <v>20</v>
      </c>
      <c r="Z837" s="2">
        <v>2</v>
      </c>
      <c r="AA837" s="2">
        <v>3</v>
      </c>
      <c r="AB837" s="2">
        <f t="shared" si="409"/>
        <v>0.66666666666666663</v>
      </c>
      <c r="AC837" s="2" t="s">
        <v>181</v>
      </c>
      <c r="AD837" s="2">
        <v>3</v>
      </c>
      <c r="AE837" s="2">
        <v>130</v>
      </c>
      <c r="AF837" s="2">
        <v>23.994260710059301</v>
      </c>
      <c r="AG837" s="2">
        <f t="shared" si="413"/>
        <v>23.840121995330804</v>
      </c>
      <c r="AH837" s="2">
        <v>7.48051933228093</v>
      </c>
      <c r="AI837" s="2">
        <f t="shared" si="414"/>
        <v>5.1805193322809302</v>
      </c>
      <c r="AJ837" s="2">
        <f t="shared" si="415"/>
        <v>8.2846995115418848E-2</v>
      </c>
      <c r="AK837" s="2">
        <f t="shared" si="416"/>
        <v>0</v>
      </c>
      <c r="AL837" s="2">
        <f t="shared" si="417"/>
        <v>0</v>
      </c>
    </row>
    <row r="838" spans="1:38" x14ac:dyDescent="0.25">
      <c r="A838" s="2" t="s">
        <v>157</v>
      </c>
      <c r="B838" s="2">
        <v>2021</v>
      </c>
      <c r="C838" s="2" t="s">
        <v>156</v>
      </c>
      <c r="D838" s="2" t="s">
        <v>286</v>
      </c>
      <c r="E838" s="2" t="s">
        <v>9</v>
      </c>
      <c r="F838" s="2" t="s">
        <v>202</v>
      </c>
      <c r="G838" s="2" t="s">
        <v>204</v>
      </c>
      <c r="H838" s="2" t="s">
        <v>78</v>
      </c>
      <c r="I838" s="2" t="s">
        <v>40</v>
      </c>
      <c r="J838" s="2" t="s">
        <v>12</v>
      </c>
      <c r="L838" s="2" t="s">
        <v>37</v>
      </c>
      <c r="M838" s="2" t="s">
        <v>287</v>
      </c>
      <c r="N838" s="2">
        <v>10</v>
      </c>
      <c r="O838" s="2" t="s">
        <v>83</v>
      </c>
      <c r="Q838" s="2" t="s">
        <v>76</v>
      </c>
      <c r="R838" s="2" t="s">
        <v>82</v>
      </c>
      <c r="S838" s="2" t="s">
        <v>21</v>
      </c>
      <c r="T838" s="2">
        <v>37</v>
      </c>
      <c r="U838" s="2" t="s">
        <v>86</v>
      </c>
      <c r="V838" s="2">
        <v>0</v>
      </c>
      <c r="W838" s="2" t="s">
        <v>20</v>
      </c>
      <c r="Z838" s="2">
        <v>2</v>
      </c>
      <c r="AA838" s="2">
        <v>3</v>
      </c>
      <c r="AB838" s="2">
        <f t="shared" ref="AB838:AB842" si="418">Z838/AA838</f>
        <v>0.66666666666666663</v>
      </c>
      <c r="AC838" s="2" t="s">
        <v>181</v>
      </c>
      <c r="AD838" s="2">
        <v>3</v>
      </c>
      <c r="AE838" s="2">
        <v>131</v>
      </c>
      <c r="AF838" s="2">
        <v>0.205522588999966</v>
      </c>
      <c r="AG838" s="2">
        <f>AF838-$AF$838</f>
        <v>0</v>
      </c>
      <c r="AH838" s="2">
        <v>66.005220896062099</v>
      </c>
      <c r="AI838" s="2">
        <f>AH838-0.34</f>
        <v>65.665220896062095</v>
      </c>
      <c r="AJ838" s="2">
        <f>AI838/$AI$838</f>
        <v>1</v>
      </c>
      <c r="AK838" s="2">
        <f>AI838-$AI$841</f>
        <v>64.751957238420559</v>
      </c>
      <c r="AL838" s="2">
        <f>AK838/$AK$838</f>
        <v>1</v>
      </c>
    </row>
    <row r="839" spans="1:38" x14ac:dyDescent="0.25">
      <c r="A839" s="2" t="s">
        <v>157</v>
      </c>
      <c r="B839" s="2">
        <v>2021</v>
      </c>
      <c r="C839" s="2" t="s">
        <v>156</v>
      </c>
      <c r="D839" s="2" t="s">
        <v>286</v>
      </c>
      <c r="E839" s="2" t="s">
        <v>9</v>
      </c>
      <c r="F839" s="2" t="s">
        <v>202</v>
      </c>
      <c r="G839" s="2" t="s">
        <v>204</v>
      </c>
      <c r="H839" s="2" t="s">
        <v>78</v>
      </c>
      <c r="I839" s="2" t="s">
        <v>40</v>
      </c>
      <c r="J839" s="2" t="s">
        <v>12</v>
      </c>
      <c r="L839" s="2" t="s">
        <v>37</v>
      </c>
      <c r="M839" s="2" t="s">
        <v>287</v>
      </c>
      <c r="N839" s="2">
        <v>10</v>
      </c>
      <c r="O839" s="2" t="s">
        <v>83</v>
      </c>
      <c r="Q839" s="2" t="s">
        <v>76</v>
      </c>
      <c r="R839" s="2" t="s">
        <v>82</v>
      </c>
      <c r="S839" s="2" t="s">
        <v>21</v>
      </c>
      <c r="T839" s="2">
        <v>37</v>
      </c>
      <c r="U839" s="2" t="s">
        <v>86</v>
      </c>
      <c r="V839" s="2">
        <v>0</v>
      </c>
      <c r="W839" s="2" t="s">
        <v>20</v>
      </c>
      <c r="Z839" s="2">
        <v>2</v>
      </c>
      <c r="AA839" s="2">
        <v>3</v>
      </c>
      <c r="AB839" s="2">
        <f t="shared" si="418"/>
        <v>0.66666666666666663</v>
      </c>
      <c r="AC839" s="2" t="s">
        <v>181</v>
      </c>
      <c r="AD839" s="2">
        <v>3</v>
      </c>
      <c r="AE839" s="2">
        <v>131</v>
      </c>
      <c r="AF839" s="2">
        <v>0.97623523778527399</v>
      </c>
      <c r="AG839" s="2">
        <f t="shared" ref="AG839:AG841" si="419">AF839-$AF$838</f>
        <v>0.77071264878530799</v>
      </c>
      <c r="AH839" s="2">
        <v>62.2454299231375</v>
      </c>
      <c r="AI839" s="2">
        <f t="shared" ref="AI839:AI841" si="420">AH839-0.34</f>
        <v>61.905429923137497</v>
      </c>
      <c r="AJ839" s="2">
        <f t="shared" ref="AJ839:AJ841" si="421">AI839/$AI$838</f>
        <v>0.9427430392890056</v>
      </c>
      <c r="AK839" s="2">
        <f t="shared" ref="AK839:AK841" si="422">AI839-$AI$841</f>
        <v>60.992166265495968</v>
      </c>
      <c r="AL839" s="2">
        <f t="shared" ref="AL839:AL841" si="423">AK839/$AK$838</f>
        <v>0.94193548529999149</v>
      </c>
    </row>
    <row r="840" spans="1:38" x14ac:dyDescent="0.25">
      <c r="A840" s="2" t="s">
        <v>157</v>
      </c>
      <c r="B840" s="2">
        <v>2021</v>
      </c>
      <c r="C840" s="2" t="s">
        <v>156</v>
      </c>
      <c r="D840" s="2" t="s">
        <v>286</v>
      </c>
      <c r="E840" s="2" t="s">
        <v>9</v>
      </c>
      <c r="F840" s="2" t="s">
        <v>202</v>
      </c>
      <c r="G840" s="2" t="s">
        <v>204</v>
      </c>
      <c r="H840" s="2" t="s">
        <v>78</v>
      </c>
      <c r="I840" s="2" t="s">
        <v>40</v>
      </c>
      <c r="J840" s="2" t="s">
        <v>12</v>
      </c>
      <c r="L840" s="2" t="s">
        <v>37</v>
      </c>
      <c r="M840" s="2" t="s">
        <v>287</v>
      </c>
      <c r="N840" s="2">
        <v>10</v>
      </c>
      <c r="O840" s="2" t="s">
        <v>83</v>
      </c>
      <c r="Q840" s="2" t="s">
        <v>76</v>
      </c>
      <c r="R840" s="2" t="s">
        <v>82</v>
      </c>
      <c r="S840" s="2" t="s">
        <v>21</v>
      </c>
      <c r="T840" s="2">
        <v>37</v>
      </c>
      <c r="U840" s="2" t="s">
        <v>86</v>
      </c>
      <c r="V840" s="2">
        <v>0</v>
      </c>
      <c r="W840" s="2" t="s">
        <v>20</v>
      </c>
      <c r="Z840" s="2">
        <v>2</v>
      </c>
      <c r="AA840" s="2">
        <v>3</v>
      </c>
      <c r="AB840" s="2">
        <f t="shared" si="418"/>
        <v>0.66666666666666663</v>
      </c>
      <c r="AC840" s="2" t="s">
        <v>181</v>
      </c>
      <c r="AD840" s="2">
        <v>3</v>
      </c>
      <c r="AE840" s="2">
        <v>131</v>
      </c>
      <c r="AF840" s="2">
        <v>3.9563257144406898</v>
      </c>
      <c r="AG840" s="2">
        <f t="shared" si="419"/>
        <v>3.7508031254407239</v>
      </c>
      <c r="AH840" s="2">
        <v>22.140988097786401</v>
      </c>
      <c r="AI840" s="2">
        <f t="shared" si="420"/>
        <v>21.800988097786401</v>
      </c>
      <c r="AJ840" s="2">
        <f t="shared" si="421"/>
        <v>0.33200205223239865</v>
      </c>
      <c r="AK840" s="2">
        <f t="shared" si="422"/>
        <v>20.887724440144872</v>
      </c>
      <c r="AL840" s="2">
        <f t="shared" si="423"/>
        <v>0.32258058800037548</v>
      </c>
    </row>
    <row r="841" spans="1:38" x14ac:dyDescent="0.25">
      <c r="A841" s="2" t="s">
        <v>157</v>
      </c>
      <c r="B841" s="2">
        <v>2021</v>
      </c>
      <c r="C841" s="2" t="s">
        <v>156</v>
      </c>
      <c r="D841" s="2" t="s">
        <v>286</v>
      </c>
      <c r="E841" s="2" t="s">
        <v>9</v>
      </c>
      <c r="F841" s="2" t="s">
        <v>202</v>
      </c>
      <c r="G841" s="2" t="s">
        <v>204</v>
      </c>
      <c r="H841" s="2" t="s">
        <v>78</v>
      </c>
      <c r="I841" s="2" t="s">
        <v>40</v>
      </c>
      <c r="J841" s="2" t="s">
        <v>12</v>
      </c>
      <c r="L841" s="2" t="s">
        <v>37</v>
      </c>
      <c r="M841" s="2" t="s">
        <v>287</v>
      </c>
      <c r="N841" s="2">
        <v>10</v>
      </c>
      <c r="O841" s="2" t="s">
        <v>83</v>
      </c>
      <c r="Q841" s="2" t="s">
        <v>76</v>
      </c>
      <c r="R841" s="2" t="s">
        <v>82</v>
      </c>
      <c r="S841" s="2" t="s">
        <v>21</v>
      </c>
      <c r="T841" s="2">
        <v>37</v>
      </c>
      <c r="U841" s="2" t="s">
        <v>86</v>
      </c>
      <c r="V841" s="2">
        <v>0</v>
      </c>
      <c r="W841" s="2" t="s">
        <v>20</v>
      </c>
      <c r="Z841" s="2">
        <v>2</v>
      </c>
      <c r="AA841" s="2">
        <v>3</v>
      </c>
      <c r="AB841" s="2">
        <f t="shared" si="418"/>
        <v>0.66666666666666663</v>
      </c>
      <c r="AC841" s="2" t="s">
        <v>181</v>
      </c>
      <c r="AD841" s="2">
        <v>3</v>
      </c>
      <c r="AE841" s="2">
        <v>131</v>
      </c>
      <c r="AF841" s="2">
        <v>23.994854582858601</v>
      </c>
      <c r="AG841" s="2">
        <f t="shared" si="419"/>
        <v>23.789331993858635</v>
      </c>
      <c r="AH841" s="2">
        <v>1.2532636576415299</v>
      </c>
      <c r="AI841" s="2">
        <f t="shared" si="420"/>
        <v>0.91326365764152984</v>
      </c>
      <c r="AJ841" s="2">
        <f t="shared" si="421"/>
        <v>1.3907874597529873E-2</v>
      </c>
      <c r="AK841" s="2">
        <f t="shared" si="422"/>
        <v>0</v>
      </c>
      <c r="AL841" s="2">
        <f t="shared" si="423"/>
        <v>0</v>
      </c>
    </row>
    <row r="842" spans="1:38" x14ac:dyDescent="0.25">
      <c r="A842" s="2" t="s">
        <v>159</v>
      </c>
      <c r="B842" s="2">
        <v>2016</v>
      </c>
      <c r="C842" s="2" t="s">
        <v>158</v>
      </c>
      <c r="D842" s="2" t="s">
        <v>286</v>
      </c>
      <c r="E842" s="2" t="s">
        <v>9</v>
      </c>
      <c r="F842" s="2" t="s">
        <v>202</v>
      </c>
      <c r="G842" s="2" t="s">
        <v>203</v>
      </c>
      <c r="H842" s="2" t="s">
        <v>78</v>
      </c>
      <c r="I842" s="2" t="s">
        <v>40</v>
      </c>
      <c r="J842" s="2" t="s">
        <v>12</v>
      </c>
      <c r="L842" s="2" t="s">
        <v>37</v>
      </c>
      <c r="M842" s="2" t="s">
        <v>297</v>
      </c>
      <c r="N842" s="2">
        <v>10</v>
      </c>
      <c r="O842" s="2" t="s">
        <v>83</v>
      </c>
      <c r="Q842" s="2" t="s">
        <v>76</v>
      </c>
      <c r="R842" s="2" t="s">
        <v>82</v>
      </c>
      <c r="S842" s="2" t="s">
        <v>22</v>
      </c>
      <c r="T842" s="2">
        <v>37</v>
      </c>
      <c r="U842" s="2" t="s">
        <v>86</v>
      </c>
      <c r="V842" s="2">
        <v>0</v>
      </c>
      <c r="W842" s="2" t="s">
        <v>77</v>
      </c>
      <c r="Z842" s="2">
        <v>4</v>
      </c>
      <c r="AA842" s="2">
        <v>1</v>
      </c>
      <c r="AB842" s="2">
        <f t="shared" si="418"/>
        <v>4</v>
      </c>
      <c r="AC842" s="2" t="s">
        <v>181</v>
      </c>
      <c r="AD842" s="2" t="s">
        <v>181</v>
      </c>
      <c r="AE842" s="2">
        <v>132</v>
      </c>
      <c r="AF842" s="2">
        <v>0.99255492227161102</v>
      </c>
      <c r="AH842" s="2">
        <v>3.9136684108339801</v>
      </c>
      <c r="AI842" s="2">
        <v>3.9136684108339801</v>
      </c>
    </row>
    <row r="843" spans="1:38" x14ac:dyDescent="0.25">
      <c r="A843" s="2" t="s">
        <v>159</v>
      </c>
      <c r="B843" s="2">
        <v>2016</v>
      </c>
      <c r="C843" s="2" t="s">
        <v>158</v>
      </c>
      <c r="D843" s="2" t="s">
        <v>286</v>
      </c>
      <c r="E843" s="2" t="s">
        <v>9</v>
      </c>
      <c r="F843" s="2" t="s">
        <v>202</v>
      </c>
      <c r="G843" s="2" t="s">
        <v>203</v>
      </c>
      <c r="H843" s="2" t="s">
        <v>78</v>
      </c>
      <c r="I843" s="2" t="s">
        <v>40</v>
      </c>
      <c r="J843" s="2" t="s">
        <v>12</v>
      </c>
      <c r="L843" s="2" t="s">
        <v>37</v>
      </c>
      <c r="M843" s="2" t="s">
        <v>297</v>
      </c>
      <c r="N843" s="2">
        <v>10</v>
      </c>
      <c r="O843" s="2" t="s">
        <v>83</v>
      </c>
      <c r="Q843" s="2" t="s">
        <v>76</v>
      </c>
      <c r="R843" s="2" t="s">
        <v>82</v>
      </c>
      <c r="S843" s="2" t="s">
        <v>22</v>
      </c>
      <c r="T843" s="2">
        <v>37</v>
      </c>
      <c r="U843" s="2" t="s">
        <v>86</v>
      </c>
      <c r="V843" s="2">
        <v>0</v>
      </c>
      <c r="W843" s="2" t="s">
        <v>77</v>
      </c>
      <c r="Z843" s="2">
        <v>4</v>
      </c>
      <c r="AA843" s="2">
        <v>1</v>
      </c>
      <c r="AB843" s="2">
        <f t="shared" ref="AB843:AB848" si="424">Z843/AA843</f>
        <v>4</v>
      </c>
      <c r="AC843" s="2" t="s">
        <v>181</v>
      </c>
      <c r="AD843" s="2" t="s">
        <v>181</v>
      </c>
      <c r="AE843" s="2">
        <v>132</v>
      </c>
      <c r="AF843" s="2">
        <v>3.0397014017678301</v>
      </c>
      <c r="AH843" s="2">
        <v>6.9352516374518496</v>
      </c>
      <c r="AI843" s="2">
        <v>6.9352516374518496</v>
      </c>
    </row>
    <row r="844" spans="1:38" x14ac:dyDescent="0.25">
      <c r="A844" s="2" t="s">
        <v>159</v>
      </c>
      <c r="B844" s="2">
        <v>2016</v>
      </c>
      <c r="C844" s="2" t="s">
        <v>158</v>
      </c>
      <c r="D844" s="2" t="s">
        <v>286</v>
      </c>
      <c r="E844" s="2" t="s">
        <v>9</v>
      </c>
      <c r="F844" s="2" t="s">
        <v>202</v>
      </c>
      <c r="G844" s="2" t="s">
        <v>203</v>
      </c>
      <c r="H844" s="2" t="s">
        <v>78</v>
      </c>
      <c r="I844" s="2" t="s">
        <v>40</v>
      </c>
      <c r="J844" s="2" t="s">
        <v>12</v>
      </c>
      <c r="L844" s="2" t="s">
        <v>37</v>
      </c>
      <c r="M844" s="2" t="s">
        <v>297</v>
      </c>
      <c r="N844" s="2">
        <v>10</v>
      </c>
      <c r="O844" s="2" t="s">
        <v>83</v>
      </c>
      <c r="Q844" s="2" t="s">
        <v>76</v>
      </c>
      <c r="R844" s="2" t="s">
        <v>82</v>
      </c>
      <c r="S844" s="2" t="s">
        <v>22</v>
      </c>
      <c r="T844" s="2">
        <v>37</v>
      </c>
      <c r="U844" s="2" t="s">
        <v>86</v>
      </c>
      <c r="V844" s="2">
        <v>0</v>
      </c>
      <c r="W844" s="2" t="s">
        <v>77</v>
      </c>
      <c r="Z844" s="2">
        <v>4</v>
      </c>
      <c r="AA844" s="2">
        <v>1</v>
      </c>
      <c r="AB844" s="2">
        <f t="shared" si="424"/>
        <v>4</v>
      </c>
      <c r="AC844" s="2" t="s">
        <v>181</v>
      </c>
      <c r="AD844" s="2" t="s">
        <v>181</v>
      </c>
      <c r="AE844" s="2">
        <v>132</v>
      </c>
      <c r="AF844" s="2">
        <v>4.03225916376456</v>
      </c>
      <c r="AG844" s="2">
        <f>AF844-$AF$844</f>
        <v>0</v>
      </c>
      <c r="AH844" s="2">
        <v>8.2877693292758092</v>
      </c>
      <c r="AI844" s="2">
        <v>8.2877693292758092</v>
      </c>
      <c r="AJ844" s="2">
        <f>AI844/$AI$844</f>
        <v>1</v>
      </c>
      <c r="AK844" s="2">
        <f>AI844-$AI$848</f>
        <v>7.050359764353809</v>
      </c>
      <c r="AL844" s="2">
        <f>AK844/$AK$844</f>
        <v>1</v>
      </c>
    </row>
    <row r="845" spans="1:38" x14ac:dyDescent="0.25">
      <c r="A845" s="2" t="s">
        <v>159</v>
      </c>
      <c r="B845" s="2">
        <v>2016</v>
      </c>
      <c r="C845" s="2" t="s">
        <v>158</v>
      </c>
      <c r="D845" s="2" t="s">
        <v>286</v>
      </c>
      <c r="E845" s="2" t="s">
        <v>9</v>
      </c>
      <c r="F845" s="2" t="s">
        <v>202</v>
      </c>
      <c r="G845" s="2" t="s">
        <v>203</v>
      </c>
      <c r="H845" s="2" t="s">
        <v>78</v>
      </c>
      <c r="I845" s="2" t="s">
        <v>40</v>
      </c>
      <c r="J845" s="2" t="s">
        <v>12</v>
      </c>
      <c r="L845" s="2" t="s">
        <v>37</v>
      </c>
      <c r="M845" s="2" t="s">
        <v>297</v>
      </c>
      <c r="N845" s="2">
        <v>10</v>
      </c>
      <c r="O845" s="2" t="s">
        <v>83</v>
      </c>
      <c r="Q845" s="2" t="s">
        <v>76</v>
      </c>
      <c r="R845" s="2" t="s">
        <v>82</v>
      </c>
      <c r="S845" s="2" t="s">
        <v>22</v>
      </c>
      <c r="T845" s="2">
        <v>37</v>
      </c>
      <c r="U845" s="2" t="s">
        <v>86</v>
      </c>
      <c r="V845" s="2">
        <v>0</v>
      </c>
      <c r="W845" s="2" t="s">
        <v>77</v>
      </c>
      <c r="Z845" s="2">
        <v>4</v>
      </c>
      <c r="AA845" s="2">
        <v>1</v>
      </c>
      <c r="AB845" s="2">
        <f t="shared" si="424"/>
        <v>4</v>
      </c>
      <c r="AC845" s="2" t="s">
        <v>181</v>
      </c>
      <c r="AD845" s="2" t="s">
        <v>181</v>
      </c>
      <c r="AE845" s="2">
        <v>132</v>
      </c>
      <c r="AF845" s="2">
        <v>6.0173690083077798</v>
      </c>
      <c r="AG845" s="2">
        <f t="shared" ref="AG845:AG847" si="425">AF845-$AF$844</f>
        <v>1.9851098445432198</v>
      </c>
      <c r="AH845" s="2">
        <v>6.9064744410631702</v>
      </c>
      <c r="AI845" s="2">
        <v>6.9064744410631702</v>
      </c>
      <c r="AJ845" s="2">
        <f t="shared" ref="AJ845:AJ848" si="426">AI845/$AI$844</f>
        <v>0.83333333333333282</v>
      </c>
      <c r="AK845" s="2">
        <f t="shared" ref="AK845:AK848" si="427">AI845-$AI$848</f>
        <v>5.6690648761411699</v>
      </c>
      <c r="AL845" s="2">
        <f t="shared" ref="AL845:AL848" si="428">AK845/$AK$844</f>
        <v>0.80408164485500699</v>
      </c>
    </row>
    <row r="846" spans="1:38" x14ac:dyDescent="0.25">
      <c r="A846" s="2" t="s">
        <v>159</v>
      </c>
      <c r="B846" s="2">
        <v>2016</v>
      </c>
      <c r="C846" s="2" t="s">
        <v>158</v>
      </c>
      <c r="D846" s="2" t="s">
        <v>286</v>
      </c>
      <c r="E846" s="2" t="s">
        <v>9</v>
      </c>
      <c r="F846" s="2" t="s">
        <v>202</v>
      </c>
      <c r="G846" s="2" t="s">
        <v>203</v>
      </c>
      <c r="H846" s="2" t="s">
        <v>78</v>
      </c>
      <c r="I846" s="2" t="s">
        <v>40</v>
      </c>
      <c r="J846" s="2" t="s">
        <v>12</v>
      </c>
      <c r="L846" s="2" t="s">
        <v>37</v>
      </c>
      <c r="M846" s="2" t="s">
        <v>297</v>
      </c>
      <c r="N846" s="2">
        <v>10</v>
      </c>
      <c r="O846" s="2" t="s">
        <v>83</v>
      </c>
      <c r="Q846" s="2" t="s">
        <v>76</v>
      </c>
      <c r="R846" s="2" t="s">
        <v>82</v>
      </c>
      <c r="S846" s="2" t="s">
        <v>22</v>
      </c>
      <c r="T846" s="2">
        <v>37</v>
      </c>
      <c r="U846" s="2" t="s">
        <v>86</v>
      </c>
      <c r="V846" s="2">
        <v>0</v>
      </c>
      <c r="W846" s="2" t="s">
        <v>77</v>
      </c>
      <c r="Z846" s="2">
        <v>4</v>
      </c>
      <c r="AA846" s="2">
        <v>1</v>
      </c>
      <c r="AB846" s="2">
        <f t="shared" si="424"/>
        <v>4</v>
      </c>
      <c r="AC846" s="2" t="s">
        <v>181</v>
      </c>
      <c r="AD846" s="2" t="s">
        <v>181</v>
      </c>
      <c r="AE846" s="2">
        <v>132</v>
      </c>
      <c r="AF846" s="2">
        <v>8.9950366148477396</v>
      </c>
      <c r="AG846" s="2">
        <f t="shared" si="425"/>
        <v>4.9627774510831797</v>
      </c>
      <c r="AH846" s="2">
        <v>4.5179855830797298</v>
      </c>
      <c r="AI846" s="2">
        <v>4.5179855830797298</v>
      </c>
      <c r="AJ846" s="2">
        <f t="shared" si="426"/>
        <v>0.54513891537984138</v>
      </c>
      <c r="AK846" s="2">
        <f t="shared" si="427"/>
        <v>3.2805760181577295</v>
      </c>
      <c r="AL846" s="2">
        <f t="shared" si="428"/>
        <v>0.46530618689050773</v>
      </c>
    </row>
    <row r="847" spans="1:38" x14ac:dyDescent="0.25">
      <c r="A847" s="2" t="s">
        <v>159</v>
      </c>
      <c r="B847" s="2">
        <v>2016</v>
      </c>
      <c r="C847" s="2" t="s">
        <v>158</v>
      </c>
      <c r="D847" s="2" t="s">
        <v>286</v>
      </c>
      <c r="E847" s="2" t="s">
        <v>9</v>
      </c>
      <c r="F847" s="2" t="s">
        <v>202</v>
      </c>
      <c r="G847" s="2" t="s">
        <v>203</v>
      </c>
      <c r="H847" s="2" t="s">
        <v>78</v>
      </c>
      <c r="I847" s="2" t="s">
        <v>40</v>
      </c>
      <c r="J847" s="2" t="s">
        <v>12</v>
      </c>
      <c r="L847" s="2" t="s">
        <v>37</v>
      </c>
      <c r="M847" s="2" t="s">
        <v>297</v>
      </c>
      <c r="N847" s="2">
        <v>10</v>
      </c>
      <c r="O847" s="2" t="s">
        <v>83</v>
      </c>
      <c r="Q847" s="2" t="s">
        <v>76</v>
      </c>
      <c r="R847" s="2" t="s">
        <v>82</v>
      </c>
      <c r="S847" s="2" t="s">
        <v>22</v>
      </c>
      <c r="T847" s="2">
        <v>37</v>
      </c>
      <c r="U847" s="2" t="s">
        <v>86</v>
      </c>
      <c r="V847" s="2">
        <v>0</v>
      </c>
      <c r="W847" s="2" t="s">
        <v>77</v>
      </c>
      <c r="Z847" s="2">
        <v>4</v>
      </c>
      <c r="AA847" s="2">
        <v>1</v>
      </c>
      <c r="AB847" s="2">
        <f t="shared" si="424"/>
        <v>4</v>
      </c>
      <c r="AC847" s="2" t="s">
        <v>181</v>
      </c>
      <c r="AD847" s="2" t="s">
        <v>181</v>
      </c>
      <c r="AE847" s="2">
        <v>132</v>
      </c>
      <c r="AF847" s="2">
        <v>15.0124084628806</v>
      </c>
      <c r="AG847" s="2">
        <f t="shared" si="425"/>
        <v>10.980149299116039</v>
      </c>
      <c r="AH847" s="2">
        <v>5.4676258187259199</v>
      </c>
      <c r="AI847" s="2">
        <v>5.4676258187259199</v>
      </c>
      <c r="AJ847" s="2">
        <f t="shared" si="426"/>
        <v>0.65972224871317509</v>
      </c>
      <c r="AK847" s="2">
        <f t="shared" si="427"/>
        <v>4.2302162538039196</v>
      </c>
      <c r="AL847" s="2">
        <f t="shared" si="428"/>
        <v>0.60000005605269058</v>
      </c>
    </row>
    <row r="848" spans="1:38" x14ac:dyDescent="0.25">
      <c r="A848" s="2" t="s">
        <v>159</v>
      </c>
      <c r="B848" s="2">
        <v>2016</v>
      </c>
      <c r="C848" s="2" t="s">
        <v>158</v>
      </c>
      <c r="D848" s="2" t="s">
        <v>286</v>
      </c>
      <c r="E848" s="2" t="s">
        <v>9</v>
      </c>
      <c r="F848" s="2" t="s">
        <v>202</v>
      </c>
      <c r="G848" s="2" t="s">
        <v>203</v>
      </c>
      <c r="H848" s="2" t="s">
        <v>78</v>
      </c>
      <c r="I848" s="2" t="s">
        <v>40</v>
      </c>
      <c r="J848" s="2" t="s">
        <v>12</v>
      </c>
      <c r="L848" s="2" t="s">
        <v>37</v>
      </c>
      <c r="M848" s="2" t="s">
        <v>297</v>
      </c>
      <c r="N848" s="2">
        <v>10</v>
      </c>
      <c r="O848" s="2" t="s">
        <v>83</v>
      </c>
      <c r="Q848" s="2" t="s">
        <v>76</v>
      </c>
      <c r="R848" s="2" t="s">
        <v>82</v>
      </c>
      <c r="S848" s="2" t="s">
        <v>22</v>
      </c>
      <c r="T848" s="2">
        <v>37</v>
      </c>
      <c r="U848" s="2" t="s">
        <v>86</v>
      </c>
      <c r="V848" s="2">
        <v>0</v>
      </c>
      <c r="W848" s="2" t="s">
        <v>77</v>
      </c>
      <c r="Z848" s="2">
        <v>4</v>
      </c>
      <c r="AA848" s="2">
        <v>1</v>
      </c>
      <c r="AB848" s="2">
        <f t="shared" si="424"/>
        <v>4</v>
      </c>
      <c r="AC848" s="2" t="s">
        <v>181</v>
      </c>
      <c r="AD848" s="2" t="s">
        <v>181</v>
      </c>
      <c r="AE848" s="2">
        <v>132</v>
      </c>
      <c r="AF848" s="2">
        <v>24.0694788729562</v>
      </c>
      <c r="AG848" s="2">
        <f>AF848-$AF$844</f>
        <v>20.037219709191639</v>
      </c>
      <c r="AH848" s="2">
        <v>1.237409564922</v>
      </c>
      <c r="AI848" s="2">
        <v>1.237409564922</v>
      </c>
      <c r="AJ848" s="2">
        <f t="shared" si="426"/>
        <v>0.14930550257364919</v>
      </c>
      <c r="AK848" s="2">
        <f t="shared" si="427"/>
        <v>0</v>
      </c>
      <c r="AL848" s="2">
        <f t="shared" si="428"/>
        <v>0</v>
      </c>
    </row>
    <row r="849" spans="1:38" x14ac:dyDescent="0.25">
      <c r="A849" s="2" t="s">
        <v>159</v>
      </c>
      <c r="B849" s="2">
        <v>2016</v>
      </c>
      <c r="C849" s="2" t="s">
        <v>73</v>
      </c>
      <c r="D849" s="2" t="s">
        <v>286</v>
      </c>
      <c r="E849" s="2" t="s">
        <v>9</v>
      </c>
      <c r="F849" s="2" t="s">
        <v>202</v>
      </c>
      <c r="G849" s="2" t="s">
        <v>203</v>
      </c>
      <c r="H849" s="2" t="s">
        <v>78</v>
      </c>
      <c r="I849" s="2" t="s">
        <v>40</v>
      </c>
      <c r="J849" s="2" t="s">
        <v>12</v>
      </c>
      <c r="L849" s="2" t="s">
        <v>37</v>
      </c>
      <c r="M849" s="2" t="s">
        <v>297</v>
      </c>
      <c r="N849" s="2">
        <v>10</v>
      </c>
      <c r="O849" s="2" t="s">
        <v>83</v>
      </c>
      <c r="Q849" s="2" t="s">
        <v>76</v>
      </c>
      <c r="R849" s="2" t="s">
        <v>82</v>
      </c>
      <c r="S849" s="2" t="s">
        <v>22</v>
      </c>
      <c r="T849" s="2">
        <v>37</v>
      </c>
      <c r="U849" s="2" t="s">
        <v>86</v>
      </c>
      <c r="V849" s="2">
        <v>0</v>
      </c>
      <c r="W849" s="2" t="s">
        <v>77</v>
      </c>
      <c r="Z849" s="2">
        <v>4</v>
      </c>
      <c r="AA849" s="2">
        <v>1</v>
      </c>
      <c r="AB849" s="2">
        <f t="shared" ref="AB849:AB871" si="429">Z849/AA849</f>
        <v>4</v>
      </c>
      <c r="AC849" s="2" t="s">
        <v>181</v>
      </c>
      <c r="AD849" s="2" t="s">
        <v>181</v>
      </c>
      <c r="AE849" s="2">
        <v>133</v>
      </c>
      <c r="AF849" s="2">
        <v>0.223214285714285</v>
      </c>
      <c r="AH849" s="2">
        <v>8.3999999313354508</v>
      </c>
      <c r="AI849" s="2">
        <v>8.3999999313354508</v>
      </c>
    </row>
    <row r="850" spans="1:38" x14ac:dyDescent="0.25">
      <c r="A850" s="2" t="s">
        <v>159</v>
      </c>
      <c r="B850" s="2">
        <v>2016</v>
      </c>
      <c r="C850" s="2" t="s">
        <v>73</v>
      </c>
      <c r="D850" s="2" t="s">
        <v>286</v>
      </c>
      <c r="E850" s="2" t="s">
        <v>9</v>
      </c>
      <c r="F850" s="2" t="s">
        <v>202</v>
      </c>
      <c r="G850" s="2" t="s">
        <v>203</v>
      </c>
      <c r="H850" s="2" t="s">
        <v>78</v>
      </c>
      <c r="I850" s="2" t="s">
        <v>40</v>
      </c>
      <c r="J850" s="2" t="s">
        <v>12</v>
      </c>
      <c r="L850" s="2" t="s">
        <v>37</v>
      </c>
      <c r="M850" s="2" t="s">
        <v>297</v>
      </c>
      <c r="N850" s="2">
        <v>10</v>
      </c>
      <c r="O850" s="2" t="s">
        <v>83</v>
      </c>
      <c r="Q850" s="2" t="s">
        <v>76</v>
      </c>
      <c r="R850" s="2" t="s">
        <v>82</v>
      </c>
      <c r="S850" s="2" t="s">
        <v>22</v>
      </c>
      <c r="T850" s="2">
        <v>37</v>
      </c>
      <c r="U850" s="2" t="s">
        <v>86</v>
      </c>
      <c r="V850" s="2">
        <v>0</v>
      </c>
      <c r="W850" s="2" t="s">
        <v>77</v>
      </c>
      <c r="Z850" s="2">
        <v>4</v>
      </c>
      <c r="AA850" s="2">
        <v>1</v>
      </c>
      <c r="AB850" s="2">
        <f t="shared" si="429"/>
        <v>4</v>
      </c>
      <c r="AC850" s="2" t="s">
        <v>181</v>
      </c>
      <c r="AD850" s="2" t="s">
        <v>181</v>
      </c>
      <c r="AE850" s="2">
        <v>133</v>
      </c>
      <c r="AF850" s="2">
        <v>0.74404648372105098</v>
      </c>
      <c r="AH850" s="2">
        <v>15.374999399185199</v>
      </c>
      <c r="AI850" s="2">
        <v>15.374999399185199</v>
      </c>
    </row>
    <row r="851" spans="1:38" x14ac:dyDescent="0.25">
      <c r="A851" s="2" t="s">
        <v>159</v>
      </c>
      <c r="B851" s="2">
        <v>2016</v>
      </c>
      <c r="C851" s="2" t="s">
        <v>73</v>
      </c>
      <c r="D851" s="2" t="s">
        <v>286</v>
      </c>
      <c r="E851" s="2" t="s">
        <v>9</v>
      </c>
      <c r="F851" s="2" t="s">
        <v>202</v>
      </c>
      <c r="G851" s="2" t="s">
        <v>203</v>
      </c>
      <c r="H851" s="2" t="s">
        <v>78</v>
      </c>
      <c r="I851" s="2" t="s">
        <v>40</v>
      </c>
      <c r="J851" s="2" t="s">
        <v>12</v>
      </c>
      <c r="L851" s="2" t="s">
        <v>37</v>
      </c>
      <c r="M851" s="2" t="s">
        <v>297</v>
      </c>
      <c r="N851" s="2">
        <v>10</v>
      </c>
      <c r="O851" s="2" t="s">
        <v>83</v>
      </c>
      <c r="Q851" s="2" t="s">
        <v>76</v>
      </c>
      <c r="R851" s="2" t="s">
        <v>82</v>
      </c>
      <c r="S851" s="2" t="s">
        <v>22</v>
      </c>
      <c r="T851" s="2">
        <v>37</v>
      </c>
      <c r="U851" s="2" t="s">
        <v>86</v>
      </c>
      <c r="V851" s="2">
        <v>0</v>
      </c>
      <c r="W851" s="2" t="s">
        <v>77</v>
      </c>
      <c r="Z851" s="2">
        <v>4</v>
      </c>
      <c r="AA851" s="2">
        <v>1</v>
      </c>
      <c r="AB851" s="2">
        <f t="shared" si="429"/>
        <v>4</v>
      </c>
      <c r="AC851" s="2" t="s">
        <v>181</v>
      </c>
      <c r="AD851" s="2" t="s">
        <v>181</v>
      </c>
      <c r="AE851" s="2">
        <v>133</v>
      </c>
      <c r="AF851" s="2">
        <v>1.1160714285714199</v>
      </c>
      <c r="AG851" s="2">
        <f>AF851-$AF$851</f>
        <v>0</v>
      </c>
      <c r="AH851" s="2">
        <v>18.149999759673999</v>
      </c>
      <c r="AI851" s="2">
        <v>18.149999759673999</v>
      </c>
      <c r="AJ851" s="2">
        <f>AI851/$AI$851</f>
        <v>1</v>
      </c>
      <c r="AK851" s="2">
        <f>AI851-$AI$857</f>
        <v>13.20000013732901</v>
      </c>
      <c r="AL851" s="2">
        <f>AK851/$AK$851</f>
        <v>1</v>
      </c>
    </row>
    <row r="852" spans="1:38" x14ac:dyDescent="0.25">
      <c r="A852" s="2" t="s">
        <v>159</v>
      </c>
      <c r="B852" s="2">
        <v>2016</v>
      </c>
      <c r="C852" s="2" t="s">
        <v>73</v>
      </c>
      <c r="D852" s="2" t="s">
        <v>286</v>
      </c>
      <c r="E852" s="2" t="s">
        <v>9</v>
      </c>
      <c r="F852" s="2" t="s">
        <v>202</v>
      </c>
      <c r="G852" s="2" t="s">
        <v>203</v>
      </c>
      <c r="H852" s="2" t="s">
        <v>78</v>
      </c>
      <c r="I852" s="2" t="s">
        <v>40</v>
      </c>
      <c r="J852" s="2" t="s">
        <v>12</v>
      </c>
      <c r="L852" s="2" t="s">
        <v>37</v>
      </c>
      <c r="M852" s="2" t="s">
        <v>297</v>
      </c>
      <c r="N852" s="2">
        <v>10</v>
      </c>
      <c r="O852" s="2" t="s">
        <v>83</v>
      </c>
      <c r="Q852" s="2" t="s">
        <v>76</v>
      </c>
      <c r="R852" s="2" t="s">
        <v>82</v>
      </c>
      <c r="S852" s="2" t="s">
        <v>22</v>
      </c>
      <c r="T852" s="2">
        <v>37</v>
      </c>
      <c r="U852" s="2" t="s">
        <v>86</v>
      </c>
      <c r="V852" s="2">
        <v>0</v>
      </c>
      <c r="W852" s="2" t="s">
        <v>77</v>
      </c>
      <c r="Z852" s="2">
        <v>4</v>
      </c>
      <c r="AA852" s="2">
        <v>1</v>
      </c>
      <c r="AB852" s="2">
        <f t="shared" si="429"/>
        <v>4</v>
      </c>
      <c r="AC852" s="2" t="s">
        <v>181</v>
      </c>
      <c r="AD852" s="2" t="s">
        <v>181</v>
      </c>
      <c r="AE852" s="2">
        <v>133</v>
      </c>
      <c r="AF852" s="2">
        <v>3.0505963734217998</v>
      </c>
      <c r="AG852" s="2">
        <f t="shared" ref="AG852:AG857" si="430">AF852-$AF$851</f>
        <v>1.9345249448503798</v>
      </c>
      <c r="AH852" s="2">
        <v>15.674999948501499</v>
      </c>
      <c r="AI852" s="2">
        <v>15.674999948501499</v>
      </c>
      <c r="AJ852" s="2">
        <f t="shared" ref="AJ852:AJ857" si="431">AI852/$AI$851</f>
        <v>0.86363637223447798</v>
      </c>
      <c r="AK852" s="2">
        <f t="shared" ref="AK852:AK857" si="432">AI852-$AI$857</f>
        <v>10.725000326156509</v>
      </c>
      <c r="AL852" s="2">
        <f t="shared" ref="AL852:AL857" si="433">AK852/$AK$851</f>
        <v>0.81250001625580959</v>
      </c>
    </row>
    <row r="853" spans="1:38" x14ac:dyDescent="0.25">
      <c r="A853" s="2" t="s">
        <v>159</v>
      </c>
      <c r="B853" s="2">
        <v>2016</v>
      </c>
      <c r="C853" s="2" t="s">
        <v>73</v>
      </c>
      <c r="D853" s="2" t="s">
        <v>286</v>
      </c>
      <c r="E853" s="2" t="s">
        <v>9</v>
      </c>
      <c r="F853" s="2" t="s">
        <v>202</v>
      </c>
      <c r="G853" s="2" t="s">
        <v>203</v>
      </c>
      <c r="H853" s="2" t="s">
        <v>78</v>
      </c>
      <c r="I853" s="2" t="s">
        <v>40</v>
      </c>
      <c r="J853" s="2" t="s">
        <v>12</v>
      </c>
      <c r="L853" s="2" t="s">
        <v>37</v>
      </c>
      <c r="M853" s="2" t="s">
        <v>297</v>
      </c>
      <c r="N853" s="2">
        <v>10</v>
      </c>
      <c r="O853" s="2" t="s">
        <v>83</v>
      </c>
      <c r="Q853" s="2" t="s">
        <v>76</v>
      </c>
      <c r="R853" s="2" t="s">
        <v>82</v>
      </c>
      <c r="S853" s="2" t="s">
        <v>22</v>
      </c>
      <c r="T853" s="2">
        <v>37</v>
      </c>
      <c r="U853" s="2" t="s">
        <v>86</v>
      </c>
      <c r="V853" s="2">
        <v>0</v>
      </c>
      <c r="W853" s="2" t="s">
        <v>77</v>
      </c>
      <c r="Z853" s="2">
        <v>4</v>
      </c>
      <c r="AA853" s="2">
        <v>1</v>
      </c>
      <c r="AB853" s="2">
        <f t="shared" si="429"/>
        <v>4</v>
      </c>
      <c r="AC853" s="2" t="s">
        <v>181</v>
      </c>
      <c r="AD853" s="2" t="s">
        <v>181</v>
      </c>
      <c r="AE853" s="2">
        <v>133</v>
      </c>
      <c r="AF853" s="2">
        <v>4.0178571428571397</v>
      </c>
      <c r="AG853" s="2">
        <f t="shared" si="430"/>
        <v>2.9017857142857197</v>
      </c>
      <c r="AH853" s="2">
        <v>15.2999988327027</v>
      </c>
      <c r="AI853" s="2">
        <v>15.2999988327027</v>
      </c>
      <c r="AJ853" s="2">
        <f t="shared" si="431"/>
        <v>0.8429751534595894</v>
      </c>
      <c r="AK853" s="2">
        <f t="shared" si="432"/>
        <v>10.34999921035771</v>
      </c>
      <c r="AL853" s="2">
        <f t="shared" si="433"/>
        <v>0.7840908411120675</v>
      </c>
    </row>
    <row r="854" spans="1:38" x14ac:dyDescent="0.25">
      <c r="A854" s="2" t="s">
        <v>159</v>
      </c>
      <c r="B854" s="2">
        <v>2016</v>
      </c>
      <c r="C854" s="2" t="s">
        <v>73</v>
      </c>
      <c r="D854" s="2" t="s">
        <v>286</v>
      </c>
      <c r="E854" s="2" t="s">
        <v>9</v>
      </c>
      <c r="F854" s="2" t="s">
        <v>202</v>
      </c>
      <c r="G854" s="2" t="s">
        <v>203</v>
      </c>
      <c r="H854" s="2" t="s">
        <v>78</v>
      </c>
      <c r="I854" s="2" t="s">
        <v>40</v>
      </c>
      <c r="J854" s="2" t="s">
        <v>12</v>
      </c>
      <c r="L854" s="2" t="s">
        <v>37</v>
      </c>
      <c r="M854" s="2" t="s">
        <v>297</v>
      </c>
      <c r="N854" s="2">
        <v>10</v>
      </c>
      <c r="O854" s="2" t="s">
        <v>83</v>
      </c>
      <c r="Q854" s="2" t="s">
        <v>76</v>
      </c>
      <c r="R854" s="2" t="s">
        <v>82</v>
      </c>
      <c r="S854" s="2" t="s">
        <v>22</v>
      </c>
      <c r="T854" s="2">
        <v>37</v>
      </c>
      <c r="U854" s="2" t="s">
        <v>86</v>
      </c>
      <c r="V854" s="2">
        <v>0</v>
      </c>
      <c r="W854" s="2" t="s">
        <v>77</v>
      </c>
      <c r="Z854" s="2">
        <v>4</v>
      </c>
      <c r="AA854" s="2">
        <v>1</v>
      </c>
      <c r="AB854" s="2">
        <f t="shared" si="429"/>
        <v>4</v>
      </c>
      <c r="AC854" s="2" t="s">
        <v>181</v>
      </c>
      <c r="AD854" s="2" t="s">
        <v>181</v>
      </c>
      <c r="AE854" s="2">
        <v>133</v>
      </c>
      <c r="AF854" s="2">
        <v>6.1011893408639004</v>
      </c>
      <c r="AG854" s="2">
        <f t="shared" si="430"/>
        <v>4.9851179122924805</v>
      </c>
      <c r="AH854" s="2">
        <v>13.724998952865599</v>
      </c>
      <c r="AI854" s="2">
        <v>13.724998952865599</v>
      </c>
      <c r="AJ854" s="2">
        <f t="shared" si="431"/>
        <v>0.75619829942698136</v>
      </c>
      <c r="AK854" s="2">
        <f t="shared" si="432"/>
        <v>8.7749993305206093</v>
      </c>
      <c r="AL854" s="2">
        <f t="shared" si="433"/>
        <v>0.66477266963848769</v>
      </c>
    </row>
    <row r="855" spans="1:38" x14ac:dyDescent="0.25">
      <c r="A855" s="2" t="s">
        <v>159</v>
      </c>
      <c r="B855" s="2">
        <v>2016</v>
      </c>
      <c r="C855" s="2" t="s">
        <v>73</v>
      </c>
      <c r="D855" s="2" t="s">
        <v>286</v>
      </c>
      <c r="E855" s="2" t="s">
        <v>9</v>
      </c>
      <c r="F855" s="2" t="s">
        <v>202</v>
      </c>
      <c r="G855" s="2" t="s">
        <v>203</v>
      </c>
      <c r="H855" s="2" t="s">
        <v>78</v>
      </c>
      <c r="I855" s="2" t="s">
        <v>40</v>
      </c>
      <c r="J855" s="2" t="s">
        <v>12</v>
      </c>
      <c r="L855" s="2" t="s">
        <v>37</v>
      </c>
      <c r="M855" s="2" t="s">
        <v>297</v>
      </c>
      <c r="N855" s="2">
        <v>10</v>
      </c>
      <c r="O855" s="2" t="s">
        <v>83</v>
      </c>
      <c r="Q855" s="2" t="s">
        <v>76</v>
      </c>
      <c r="R855" s="2" t="s">
        <v>82</v>
      </c>
      <c r="S855" s="2" t="s">
        <v>22</v>
      </c>
      <c r="T855" s="2">
        <v>37</v>
      </c>
      <c r="U855" s="2" t="s">
        <v>86</v>
      </c>
      <c r="V855" s="2">
        <v>0</v>
      </c>
      <c r="W855" s="2" t="s">
        <v>77</v>
      </c>
      <c r="Z855" s="2">
        <v>4</v>
      </c>
      <c r="AA855" s="2">
        <v>1</v>
      </c>
      <c r="AB855" s="2">
        <f t="shared" si="429"/>
        <v>4</v>
      </c>
      <c r="AC855" s="2" t="s">
        <v>181</v>
      </c>
      <c r="AD855" s="2" t="s">
        <v>181</v>
      </c>
      <c r="AE855" s="2">
        <v>133</v>
      </c>
      <c r="AF855" s="2">
        <v>9.0773820877075195</v>
      </c>
      <c r="AG855" s="2">
        <f t="shared" si="430"/>
        <v>7.9613106591360996</v>
      </c>
      <c r="AH855" s="2">
        <v>11.7749996738434</v>
      </c>
      <c r="AI855" s="2">
        <v>11.7749996738434</v>
      </c>
      <c r="AJ855" s="2">
        <f t="shared" si="431"/>
        <v>0.64876032119875338</v>
      </c>
      <c r="AK855" s="2">
        <f t="shared" si="432"/>
        <v>6.8250000514984102</v>
      </c>
      <c r="AL855" s="2">
        <f t="shared" si="433"/>
        <v>0.51704545306765681</v>
      </c>
    </row>
    <row r="856" spans="1:38" x14ac:dyDescent="0.25">
      <c r="A856" s="2" t="s">
        <v>159</v>
      </c>
      <c r="B856" s="2">
        <v>2016</v>
      </c>
      <c r="C856" s="2" t="s">
        <v>73</v>
      </c>
      <c r="D856" s="2" t="s">
        <v>286</v>
      </c>
      <c r="E856" s="2" t="s">
        <v>9</v>
      </c>
      <c r="F856" s="2" t="s">
        <v>202</v>
      </c>
      <c r="G856" s="2" t="s">
        <v>203</v>
      </c>
      <c r="H856" s="2" t="s">
        <v>78</v>
      </c>
      <c r="I856" s="2" t="s">
        <v>40</v>
      </c>
      <c r="J856" s="2" t="s">
        <v>12</v>
      </c>
      <c r="L856" s="2" t="s">
        <v>37</v>
      </c>
      <c r="M856" s="2" t="s">
        <v>297</v>
      </c>
      <c r="N856" s="2">
        <v>10</v>
      </c>
      <c r="O856" s="2" t="s">
        <v>83</v>
      </c>
      <c r="Q856" s="2" t="s">
        <v>76</v>
      </c>
      <c r="R856" s="2" t="s">
        <v>82</v>
      </c>
      <c r="S856" s="2" t="s">
        <v>22</v>
      </c>
      <c r="T856" s="2">
        <v>37</v>
      </c>
      <c r="U856" s="2" t="s">
        <v>86</v>
      </c>
      <c r="V856" s="2">
        <v>0</v>
      </c>
      <c r="W856" s="2" t="s">
        <v>77</v>
      </c>
      <c r="Z856" s="2">
        <v>4</v>
      </c>
      <c r="AA856" s="2">
        <v>1</v>
      </c>
      <c r="AB856" s="2">
        <f t="shared" si="429"/>
        <v>4</v>
      </c>
      <c r="AC856" s="2" t="s">
        <v>181</v>
      </c>
      <c r="AD856" s="2" t="s">
        <v>181</v>
      </c>
      <c r="AE856" s="2">
        <v>133</v>
      </c>
      <c r="AF856" s="2">
        <v>13.0952392305646</v>
      </c>
      <c r="AG856" s="2">
        <f t="shared" si="430"/>
        <v>11.97916780199318</v>
      </c>
      <c r="AH856" s="2">
        <v>4.9499996223449898</v>
      </c>
      <c r="AI856" s="2">
        <v>4.9499996223449898</v>
      </c>
      <c r="AJ856" s="2">
        <f t="shared" si="431"/>
        <v>0.27272725553104354</v>
      </c>
      <c r="AK856" s="2">
        <f t="shared" si="432"/>
        <v>0</v>
      </c>
      <c r="AL856" s="2">
        <f t="shared" si="433"/>
        <v>0</v>
      </c>
    </row>
    <row r="857" spans="1:38" x14ac:dyDescent="0.25">
      <c r="A857" s="2" t="s">
        <v>159</v>
      </c>
      <c r="B857" s="2">
        <v>2016</v>
      </c>
      <c r="C857" s="2" t="s">
        <v>73</v>
      </c>
      <c r="D857" s="2" t="s">
        <v>286</v>
      </c>
      <c r="E857" s="2" t="s">
        <v>9</v>
      </c>
      <c r="F857" s="2" t="s">
        <v>202</v>
      </c>
      <c r="G857" s="2" t="s">
        <v>203</v>
      </c>
      <c r="H857" s="2" t="s">
        <v>78</v>
      </c>
      <c r="I857" s="2" t="s">
        <v>40</v>
      </c>
      <c r="J857" s="2" t="s">
        <v>12</v>
      </c>
      <c r="L857" s="2" t="s">
        <v>37</v>
      </c>
      <c r="M857" s="2" t="s">
        <v>297</v>
      </c>
      <c r="N857" s="2">
        <v>10</v>
      </c>
      <c r="O857" s="2" t="s">
        <v>83</v>
      </c>
      <c r="Q857" s="2" t="s">
        <v>76</v>
      </c>
      <c r="R857" s="2" t="s">
        <v>82</v>
      </c>
      <c r="S857" s="2" t="s">
        <v>22</v>
      </c>
      <c r="T857" s="2">
        <v>37</v>
      </c>
      <c r="U857" s="2" t="s">
        <v>86</v>
      </c>
      <c r="V857" s="2">
        <v>0</v>
      </c>
      <c r="W857" s="2" t="s">
        <v>77</v>
      </c>
      <c r="Z857" s="2">
        <v>4</v>
      </c>
      <c r="AA857" s="2">
        <v>1</v>
      </c>
      <c r="AB857" s="2">
        <f t="shared" si="429"/>
        <v>4</v>
      </c>
      <c r="AC857" s="2" t="s">
        <v>181</v>
      </c>
      <c r="AD857" s="2" t="s">
        <v>181</v>
      </c>
      <c r="AE857" s="2">
        <v>133</v>
      </c>
      <c r="AF857" s="2">
        <v>22.023810659136</v>
      </c>
      <c r="AG857" s="2">
        <f t="shared" si="430"/>
        <v>20.90773923056458</v>
      </c>
      <c r="AH857" s="2">
        <v>4.9499996223449898</v>
      </c>
      <c r="AI857" s="2">
        <v>4.9499996223449898</v>
      </c>
      <c r="AJ857" s="2">
        <f t="shared" si="431"/>
        <v>0.27272725553104354</v>
      </c>
      <c r="AK857" s="2">
        <f t="shared" si="432"/>
        <v>0</v>
      </c>
      <c r="AL857" s="2">
        <f t="shared" si="433"/>
        <v>0</v>
      </c>
    </row>
    <row r="858" spans="1:38" x14ac:dyDescent="0.25">
      <c r="A858" s="2" t="s">
        <v>162</v>
      </c>
      <c r="B858" s="2">
        <v>2001</v>
      </c>
      <c r="C858" s="2" t="s">
        <v>161</v>
      </c>
      <c r="D858" s="2" t="s">
        <v>294</v>
      </c>
      <c r="E858" s="2" t="s">
        <v>48</v>
      </c>
      <c r="F858" s="2" t="s">
        <v>10</v>
      </c>
      <c r="G858" s="2" t="s">
        <v>211</v>
      </c>
      <c r="H858" s="2" t="s">
        <v>11</v>
      </c>
      <c r="I858" s="2" t="s">
        <v>40</v>
      </c>
      <c r="J858" s="2" t="s">
        <v>12</v>
      </c>
      <c r="L858" s="2" t="s">
        <v>13</v>
      </c>
      <c r="M858" s="2" t="s">
        <v>299</v>
      </c>
      <c r="N858" s="2">
        <v>10</v>
      </c>
      <c r="O858" s="2" t="s">
        <v>14</v>
      </c>
      <c r="S858" s="2" t="s">
        <v>22</v>
      </c>
      <c r="T858" s="2">
        <v>37</v>
      </c>
      <c r="U858" s="2" t="s">
        <v>86</v>
      </c>
      <c r="V858" s="2">
        <v>0</v>
      </c>
      <c r="W858" s="2" t="s">
        <v>160</v>
      </c>
      <c r="Z858" s="2">
        <v>3</v>
      </c>
      <c r="AA858" s="2">
        <v>2</v>
      </c>
      <c r="AB858" s="2">
        <f t="shared" si="429"/>
        <v>1.5</v>
      </c>
      <c r="AC858" s="2">
        <v>120</v>
      </c>
      <c r="AD858" s="2">
        <v>1</v>
      </c>
      <c r="AE858" s="2">
        <v>134</v>
      </c>
      <c r="AF858" s="2">
        <v>0</v>
      </c>
      <c r="AG858" s="2">
        <v>0</v>
      </c>
      <c r="AH858" s="2">
        <v>8.5294109991265596</v>
      </c>
      <c r="AI858" s="2">
        <v>8.5294109991265596</v>
      </c>
      <c r="AJ858" s="2">
        <f>AI858/$AI$858</f>
        <v>1</v>
      </c>
      <c r="AK858" s="2">
        <f>AI858-$AI$863</f>
        <v>6.1764700338502703</v>
      </c>
      <c r="AL858" s="2">
        <f>AK858/$AK$858</f>
        <v>1</v>
      </c>
    </row>
    <row r="859" spans="1:38" x14ac:dyDescent="0.25">
      <c r="A859" s="2" t="s">
        <v>162</v>
      </c>
      <c r="B859" s="2">
        <v>2001</v>
      </c>
      <c r="C859" s="2" t="s">
        <v>161</v>
      </c>
      <c r="D859" s="2" t="s">
        <v>294</v>
      </c>
      <c r="E859" s="2" t="s">
        <v>48</v>
      </c>
      <c r="F859" s="2" t="s">
        <v>10</v>
      </c>
      <c r="G859" s="2" t="s">
        <v>211</v>
      </c>
      <c r="H859" s="2" t="s">
        <v>11</v>
      </c>
      <c r="I859" s="2" t="s">
        <v>40</v>
      </c>
      <c r="J859" s="2" t="s">
        <v>12</v>
      </c>
      <c r="L859" s="2" t="s">
        <v>13</v>
      </c>
      <c r="M859" s="2" t="s">
        <v>299</v>
      </c>
      <c r="N859" s="2">
        <v>10</v>
      </c>
      <c r="O859" s="2" t="s">
        <v>14</v>
      </c>
      <c r="S859" s="2" t="s">
        <v>22</v>
      </c>
      <c r="T859" s="2">
        <v>37</v>
      </c>
      <c r="U859" s="2" t="s">
        <v>86</v>
      </c>
      <c r="V859" s="2">
        <v>0</v>
      </c>
      <c r="W859" s="2" t="s">
        <v>160</v>
      </c>
      <c r="Z859" s="2">
        <v>3</v>
      </c>
      <c r="AA859" s="2">
        <v>2</v>
      </c>
      <c r="AB859" s="2">
        <f t="shared" si="429"/>
        <v>1.5</v>
      </c>
      <c r="AC859" s="2">
        <v>120</v>
      </c>
      <c r="AD859" s="2">
        <v>1</v>
      </c>
      <c r="AE859" s="2">
        <v>134</v>
      </c>
      <c r="AF859" s="2">
        <v>0.48192854144938901</v>
      </c>
      <c r="AG859" s="2">
        <v>0.48192854144938901</v>
      </c>
      <c r="AH859" s="2">
        <v>7.0588228958288797</v>
      </c>
      <c r="AI859" s="2">
        <v>7.0588228958288797</v>
      </c>
      <c r="AJ859" s="2">
        <f t="shared" ref="AJ859:AJ863" si="434">AI859/$AI$858</f>
        <v>0.82758620689655205</v>
      </c>
      <c r="AK859" s="2">
        <f t="shared" ref="AK859:AK863" si="435">AI859-$AI$863</f>
        <v>4.7058819305525894</v>
      </c>
      <c r="AL859" s="2">
        <f t="shared" ref="AL859:AL863" si="436">AK859/$AK$858</f>
        <v>0.76190476190476231</v>
      </c>
    </row>
    <row r="860" spans="1:38" x14ac:dyDescent="0.25">
      <c r="A860" s="2" t="s">
        <v>162</v>
      </c>
      <c r="B860" s="2">
        <v>2001</v>
      </c>
      <c r="C860" s="2" t="s">
        <v>161</v>
      </c>
      <c r="D860" s="2" t="s">
        <v>294</v>
      </c>
      <c r="E860" s="2" t="s">
        <v>48</v>
      </c>
      <c r="F860" s="2" t="s">
        <v>10</v>
      </c>
      <c r="G860" s="2" t="s">
        <v>211</v>
      </c>
      <c r="H860" s="2" t="s">
        <v>11</v>
      </c>
      <c r="I860" s="2" t="s">
        <v>40</v>
      </c>
      <c r="J860" s="2" t="s">
        <v>12</v>
      </c>
      <c r="L860" s="2" t="s">
        <v>13</v>
      </c>
      <c r="M860" s="2" t="s">
        <v>299</v>
      </c>
      <c r="N860" s="2">
        <v>10</v>
      </c>
      <c r="O860" s="2" t="s">
        <v>14</v>
      </c>
      <c r="S860" s="2" t="s">
        <v>22</v>
      </c>
      <c r="T860" s="2">
        <v>37</v>
      </c>
      <c r="U860" s="2" t="s">
        <v>86</v>
      </c>
      <c r="V860" s="2">
        <v>0</v>
      </c>
      <c r="W860" s="2" t="s">
        <v>160</v>
      </c>
      <c r="Z860" s="2">
        <v>3</v>
      </c>
      <c r="AA860" s="2">
        <v>2</v>
      </c>
      <c r="AB860" s="2">
        <f t="shared" si="429"/>
        <v>1.5</v>
      </c>
      <c r="AC860" s="2">
        <v>120</v>
      </c>
      <c r="AD860" s="2">
        <v>1</v>
      </c>
      <c r="AE860" s="2">
        <v>134</v>
      </c>
      <c r="AF860" s="2">
        <v>1.02409711647546</v>
      </c>
      <c r="AG860" s="2">
        <v>1.02409711647546</v>
      </c>
      <c r="AH860" s="2">
        <v>5.4901970816042596</v>
      </c>
      <c r="AI860" s="2">
        <v>5.4901970816042596</v>
      </c>
      <c r="AJ860" s="2">
        <f t="shared" si="434"/>
        <v>0.64367833630792026</v>
      </c>
      <c r="AK860" s="2">
        <f t="shared" si="435"/>
        <v>3.1372561163279697</v>
      </c>
      <c r="AL860" s="2">
        <f t="shared" si="436"/>
        <v>0.50793675013950901</v>
      </c>
    </row>
    <row r="861" spans="1:38" x14ac:dyDescent="0.25">
      <c r="A861" s="2" t="s">
        <v>162</v>
      </c>
      <c r="B861" s="2">
        <v>2001</v>
      </c>
      <c r="C861" s="2" t="s">
        <v>161</v>
      </c>
      <c r="D861" s="2" t="s">
        <v>294</v>
      </c>
      <c r="E861" s="2" t="s">
        <v>48</v>
      </c>
      <c r="F861" s="2" t="s">
        <v>10</v>
      </c>
      <c r="G861" s="2" t="s">
        <v>211</v>
      </c>
      <c r="H861" s="2" t="s">
        <v>11</v>
      </c>
      <c r="I861" s="2" t="s">
        <v>40</v>
      </c>
      <c r="J861" s="2" t="s">
        <v>12</v>
      </c>
      <c r="L861" s="2" t="s">
        <v>13</v>
      </c>
      <c r="M861" s="2" t="s">
        <v>299</v>
      </c>
      <c r="N861" s="2">
        <v>10</v>
      </c>
      <c r="O861" s="2" t="s">
        <v>14</v>
      </c>
      <c r="S861" s="2" t="s">
        <v>22</v>
      </c>
      <c r="T861" s="2">
        <v>37</v>
      </c>
      <c r="U861" s="2" t="s">
        <v>86</v>
      </c>
      <c r="V861" s="2">
        <v>0</v>
      </c>
      <c r="W861" s="2" t="s">
        <v>160</v>
      </c>
      <c r="Z861" s="2">
        <v>3</v>
      </c>
      <c r="AA861" s="2">
        <v>2</v>
      </c>
      <c r="AB861" s="2">
        <f t="shared" si="429"/>
        <v>1.5</v>
      </c>
      <c r="AC861" s="2">
        <v>120</v>
      </c>
      <c r="AD861" s="2">
        <v>1</v>
      </c>
      <c r="AE861" s="2">
        <v>134</v>
      </c>
      <c r="AF861" s="2">
        <v>5.9638543252867997</v>
      </c>
      <c r="AG861" s="2">
        <v>5.9638543252867997</v>
      </c>
      <c r="AH861" s="2">
        <v>1.17647048263814</v>
      </c>
      <c r="AI861" s="2">
        <v>1.17647048263814</v>
      </c>
      <c r="AJ861" s="2">
        <f t="shared" si="434"/>
        <v>0.1379310344827579</v>
      </c>
      <c r="AK861" s="2">
        <f t="shared" si="435"/>
        <v>-1.1764704826381498</v>
      </c>
      <c r="AL861" s="2">
        <f t="shared" si="436"/>
        <v>-0.19047619047619097</v>
      </c>
    </row>
    <row r="862" spans="1:38" x14ac:dyDescent="0.25">
      <c r="A862" s="2" t="s">
        <v>162</v>
      </c>
      <c r="B862" s="2">
        <v>2001</v>
      </c>
      <c r="C862" s="2" t="s">
        <v>161</v>
      </c>
      <c r="D862" s="2" t="s">
        <v>294</v>
      </c>
      <c r="E862" s="2" t="s">
        <v>48</v>
      </c>
      <c r="F862" s="2" t="s">
        <v>10</v>
      </c>
      <c r="G862" s="2" t="s">
        <v>211</v>
      </c>
      <c r="H862" s="2" t="s">
        <v>11</v>
      </c>
      <c r="I862" s="2" t="s">
        <v>40</v>
      </c>
      <c r="J862" s="2" t="s">
        <v>12</v>
      </c>
      <c r="L862" s="2" t="s">
        <v>13</v>
      </c>
      <c r="M862" s="2" t="s">
        <v>299</v>
      </c>
      <c r="N862" s="2">
        <v>10</v>
      </c>
      <c r="O862" s="2" t="s">
        <v>14</v>
      </c>
      <c r="S862" s="2" t="s">
        <v>22</v>
      </c>
      <c r="T862" s="2">
        <v>37</v>
      </c>
      <c r="U862" s="2" t="s">
        <v>86</v>
      </c>
      <c r="V862" s="2">
        <v>0</v>
      </c>
      <c r="W862" s="2" t="s">
        <v>160</v>
      </c>
      <c r="Z862" s="2">
        <v>3</v>
      </c>
      <c r="AA862" s="2">
        <v>2</v>
      </c>
      <c r="AB862" s="2">
        <f t="shared" si="429"/>
        <v>1.5</v>
      </c>
      <c r="AC862" s="2">
        <v>120</v>
      </c>
      <c r="AD862" s="2">
        <v>1</v>
      </c>
      <c r="AE862" s="2">
        <v>134</v>
      </c>
      <c r="AF862" s="2">
        <v>2.0481928541449301</v>
      </c>
      <c r="AG862" s="2">
        <v>2.0481928541449301</v>
      </c>
      <c r="AH862" s="2">
        <v>3.1372561163279702</v>
      </c>
      <c r="AI862" s="2">
        <v>3.1372561163279702</v>
      </c>
      <c r="AJ862" s="2">
        <f t="shared" si="434"/>
        <v>0.36781626734240336</v>
      </c>
      <c r="AK862" s="2">
        <f t="shared" si="435"/>
        <v>0.78431515105168037</v>
      </c>
      <c r="AL862" s="2">
        <f t="shared" si="436"/>
        <v>0.12698436918712877</v>
      </c>
    </row>
    <row r="863" spans="1:38" x14ac:dyDescent="0.25">
      <c r="A863" s="2" t="s">
        <v>162</v>
      </c>
      <c r="B863" s="2">
        <v>2001</v>
      </c>
      <c r="C863" s="2" t="s">
        <v>161</v>
      </c>
      <c r="D863" s="2" t="s">
        <v>294</v>
      </c>
      <c r="E863" s="2" t="s">
        <v>48</v>
      </c>
      <c r="F863" s="2" t="s">
        <v>10</v>
      </c>
      <c r="G863" s="2" t="s">
        <v>211</v>
      </c>
      <c r="H863" s="2" t="s">
        <v>11</v>
      </c>
      <c r="I863" s="2" t="s">
        <v>40</v>
      </c>
      <c r="J863" s="2" t="s">
        <v>12</v>
      </c>
      <c r="L863" s="2" t="s">
        <v>13</v>
      </c>
      <c r="M863" s="2" t="s">
        <v>299</v>
      </c>
      <c r="N863" s="2">
        <v>10</v>
      </c>
      <c r="O863" s="2" t="s">
        <v>14</v>
      </c>
      <c r="S863" s="2" t="s">
        <v>22</v>
      </c>
      <c r="T863" s="2">
        <v>37</v>
      </c>
      <c r="U863" s="2" t="s">
        <v>86</v>
      </c>
      <c r="V863" s="2">
        <v>0</v>
      </c>
      <c r="W863" s="2" t="s">
        <v>160</v>
      </c>
      <c r="Z863" s="2">
        <v>3</v>
      </c>
      <c r="AA863" s="2">
        <v>2</v>
      </c>
      <c r="AB863" s="2">
        <f t="shared" si="429"/>
        <v>1.5</v>
      </c>
      <c r="AC863" s="2">
        <v>120</v>
      </c>
      <c r="AD863" s="2">
        <v>1</v>
      </c>
      <c r="AE863" s="2">
        <v>134</v>
      </c>
      <c r="AF863" s="2">
        <v>4.0060242791188596</v>
      </c>
      <c r="AG863" s="2">
        <v>4.0060242791188596</v>
      </c>
      <c r="AH863" s="2">
        <v>2.3529409652762898</v>
      </c>
      <c r="AI863" s="2">
        <v>2.3529409652762898</v>
      </c>
      <c r="AJ863" s="2">
        <f t="shared" si="434"/>
        <v>0.27586206896551696</v>
      </c>
      <c r="AK863" s="2">
        <f t="shared" si="435"/>
        <v>0</v>
      </c>
      <c r="AL863" s="2">
        <f t="shared" si="436"/>
        <v>0</v>
      </c>
    </row>
    <row r="864" spans="1:38" x14ac:dyDescent="0.25">
      <c r="A864" s="2" t="s">
        <v>162</v>
      </c>
      <c r="B864" s="2">
        <v>2001</v>
      </c>
      <c r="C864" s="2" t="s">
        <v>161</v>
      </c>
      <c r="D864" s="2" t="s">
        <v>294</v>
      </c>
      <c r="E864" s="2" t="s">
        <v>48</v>
      </c>
      <c r="F864" s="2" t="s">
        <v>10</v>
      </c>
      <c r="G864" s="2" t="s">
        <v>211</v>
      </c>
      <c r="H864" s="2" t="s">
        <v>11</v>
      </c>
      <c r="I864" s="2" t="s">
        <v>40</v>
      </c>
      <c r="J864" s="2" t="s">
        <v>12</v>
      </c>
      <c r="L864" s="2" t="s">
        <v>13</v>
      </c>
      <c r="M864" s="2" t="s">
        <v>299</v>
      </c>
      <c r="N864" s="2">
        <v>10</v>
      </c>
      <c r="O864" s="2" t="s">
        <v>14</v>
      </c>
      <c r="S864" s="2" t="s">
        <v>22</v>
      </c>
      <c r="T864" s="2">
        <v>37</v>
      </c>
      <c r="U864" s="2" t="s">
        <v>86</v>
      </c>
      <c r="V864" s="2">
        <v>0</v>
      </c>
      <c r="W864" s="2" t="s">
        <v>160</v>
      </c>
      <c r="Z864" s="2">
        <v>8</v>
      </c>
      <c r="AA864" s="2">
        <v>2</v>
      </c>
      <c r="AB864" s="2">
        <f t="shared" si="429"/>
        <v>4</v>
      </c>
      <c r="AC864" s="2">
        <v>120</v>
      </c>
      <c r="AD864" s="2">
        <v>1</v>
      </c>
      <c r="AE864" s="2">
        <v>135</v>
      </c>
      <c r="AF864" s="2">
        <v>0</v>
      </c>
      <c r="AG864" s="2">
        <v>0</v>
      </c>
      <c r="AH864" s="2">
        <v>21.666666217878699</v>
      </c>
      <c r="AI864" s="2">
        <v>21.666666217878699</v>
      </c>
      <c r="AJ864" s="2">
        <f>AI864/$AI$864</f>
        <v>1</v>
      </c>
      <c r="AK864" s="2">
        <f>AI864-$AI$871</f>
        <v>18.529410101550731</v>
      </c>
      <c r="AL864" s="2">
        <f>AK864/$AK$864</f>
        <v>1</v>
      </c>
    </row>
    <row r="865" spans="1:38" x14ac:dyDescent="0.25">
      <c r="A865" s="2" t="s">
        <v>162</v>
      </c>
      <c r="B865" s="2">
        <v>2001</v>
      </c>
      <c r="C865" s="2" t="s">
        <v>161</v>
      </c>
      <c r="D865" s="2" t="s">
        <v>294</v>
      </c>
      <c r="E865" s="2" t="s">
        <v>48</v>
      </c>
      <c r="F865" s="2" t="s">
        <v>10</v>
      </c>
      <c r="G865" s="2" t="s">
        <v>211</v>
      </c>
      <c r="H865" s="2" t="s">
        <v>11</v>
      </c>
      <c r="I865" s="2" t="s">
        <v>40</v>
      </c>
      <c r="J865" s="2" t="s">
        <v>12</v>
      </c>
      <c r="L865" s="2" t="s">
        <v>13</v>
      </c>
      <c r="M865" s="2" t="s">
        <v>299</v>
      </c>
      <c r="N865" s="2">
        <v>10</v>
      </c>
      <c r="O865" s="2" t="s">
        <v>14</v>
      </c>
      <c r="S865" s="2" t="s">
        <v>22</v>
      </c>
      <c r="T865" s="2">
        <v>37</v>
      </c>
      <c r="U865" s="2" t="s">
        <v>86</v>
      </c>
      <c r="V865" s="2">
        <v>0</v>
      </c>
      <c r="W865" s="2" t="s">
        <v>160</v>
      </c>
      <c r="Z865" s="2">
        <v>8</v>
      </c>
      <c r="AA865" s="2">
        <v>2</v>
      </c>
      <c r="AB865" s="2">
        <f t="shared" si="429"/>
        <v>4</v>
      </c>
      <c r="AC865" s="2">
        <v>120</v>
      </c>
      <c r="AD865" s="2">
        <v>1</v>
      </c>
      <c r="AE865" s="2">
        <v>135</v>
      </c>
      <c r="AF865" s="2">
        <v>0.51204855823773099</v>
      </c>
      <c r="AG865" s="2">
        <v>0.51204855823773099</v>
      </c>
      <c r="AH865" s="2">
        <v>16.470589000873399</v>
      </c>
      <c r="AI865" s="2">
        <v>16.470589000873399</v>
      </c>
      <c r="AJ865" s="2">
        <f t="shared" ref="AJ865:AJ871" si="437">AI865/$AI$864</f>
        <v>0.76018104655539265</v>
      </c>
      <c r="AK865" s="2">
        <f t="shared" ref="AK865:AK871" si="438">AI865-$AI$871</f>
        <v>13.333332884545429</v>
      </c>
      <c r="AL865" s="2">
        <f t="shared" ref="AL865:AL871" si="439">AK865/$AK$864</f>
        <v>0.71957675994388826</v>
      </c>
    </row>
    <row r="866" spans="1:38" x14ac:dyDescent="0.25">
      <c r="A866" s="2" t="s">
        <v>162</v>
      </c>
      <c r="B866" s="2">
        <v>2001</v>
      </c>
      <c r="C866" s="2" t="s">
        <v>161</v>
      </c>
      <c r="D866" s="2" t="s">
        <v>294</v>
      </c>
      <c r="E866" s="2" t="s">
        <v>48</v>
      </c>
      <c r="F866" s="2" t="s">
        <v>10</v>
      </c>
      <c r="G866" s="2" t="s">
        <v>211</v>
      </c>
      <c r="H866" s="2" t="s">
        <v>11</v>
      </c>
      <c r="I866" s="2" t="s">
        <v>40</v>
      </c>
      <c r="J866" s="2" t="s">
        <v>12</v>
      </c>
      <c r="L866" s="2" t="s">
        <v>13</v>
      </c>
      <c r="M866" s="2" t="s">
        <v>299</v>
      </c>
      <c r="N866" s="2">
        <v>10</v>
      </c>
      <c r="O866" s="2" t="s">
        <v>14</v>
      </c>
      <c r="S866" s="2" t="s">
        <v>22</v>
      </c>
      <c r="T866" s="2">
        <v>37</v>
      </c>
      <c r="U866" s="2" t="s">
        <v>86</v>
      </c>
      <c r="V866" s="2">
        <v>0</v>
      </c>
      <c r="W866" s="2" t="s">
        <v>160</v>
      </c>
      <c r="Z866" s="2">
        <v>8</v>
      </c>
      <c r="AA866" s="2">
        <v>2</v>
      </c>
      <c r="AB866" s="2">
        <f t="shared" si="429"/>
        <v>4</v>
      </c>
      <c r="AC866" s="2">
        <v>120</v>
      </c>
      <c r="AD866" s="2">
        <v>1</v>
      </c>
      <c r="AE866" s="2">
        <v>135</v>
      </c>
      <c r="AF866" s="2">
        <v>1.02409711647546</v>
      </c>
      <c r="AG866" s="2">
        <v>1.02409711647546</v>
      </c>
      <c r="AH866" s="2">
        <v>10.4901966328163</v>
      </c>
      <c r="AI866" s="2">
        <v>10.4901966328163</v>
      </c>
      <c r="AJ866" s="2">
        <f t="shared" si="437"/>
        <v>0.48416293154320605</v>
      </c>
      <c r="AK866" s="2">
        <f t="shared" si="438"/>
        <v>7.3529405164883297</v>
      </c>
      <c r="AL866" s="2">
        <f t="shared" si="439"/>
        <v>0.39682539682539381</v>
      </c>
    </row>
    <row r="867" spans="1:38" x14ac:dyDescent="0.25">
      <c r="A867" s="2" t="s">
        <v>162</v>
      </c>
      <c r="B867" s="2">
        <v>2001</v>
      </c>
      <c r="C867" s="2" t="s">
        <v>161</v>
      </c>
      <c r="D867" s="2" t="s">
        <v>294</v>
      </c>
      <c r="E867" s="2" t="s">
        <v>48</v>
      </c>
      <c r="F867" s="2" t="s">
        <v>10</v>
      </c>
      <c r="G867" s="2" t="s">
        <v>211</v>
      </c>
      <c r="H867" s="2" t="s">
        <v>11</v>
      </c>
      <c r="I867" s="2" t="s">
        <v>40</v>
      </c>
      <c r="J867" s="2" t="s">
        <v>12</v>
      </c>
      <c r="L867" s="2" t="s">
        <v>13</v>
      </c>
      <c r="M867" s="2" t="s">
        <v>299</v>
      </c>
      <c r="N867" s="2">
        <v>10</v>
      </c>
      <c r="O867" s="2" t="s">
        <v>14</v>
      </c>
      <c r="S867" s="2" t="s">
        <v>22</v>
      </c>
      <c r="T867" s="2">
        <v>37</v>
      </c>
      <c r="U867" s="2" t="s">
        <v>86</v>
      </c>
      <c r="V867" s="2">
        <v>0</v>
      </c>
      <c r="W867" s="2" t="s">
        <v>160</v>
      </c>
      <c r="Z867" s="2">
        <v>8</v>
      </c>
      <c r="AA867" s="2">
        <v>2</v>
      </c>
      <c r="AB867" s="2">
        <f t="shared" si="429"/>
        <v>4</v>
      </c>
      <c r="AC867" s="2">
        <v>120</v>
      </c>
      <c r="AD867" s="2">
        <v>1</v>
      </c>
      <c r="AE867" s="2">
        <v>135</v>
      </c>
      <c r="AF867" s="2">
        <v>1.5361442959072</v>
      </c>
      <c r="AG867" s="2">
        <v>1.5361442959072</v>
      </c>
      <c r="AH867" s="2">
        <v>6.9607851849019404</v>
      </c>
      <c r="AI867" s="2">
        <v>6.9607851849019404</v>
      </c>
      <c r="AJ867" s="2">
        <f t="shared" si="437"/>
        <v>0.32126701518843281</v>
      </c>
      <c r="AK867" s="2">
        <f t="shared" si="438"/>
        <v>3.8235290685739702</v>
      </c>
      <c r="AL867" s="2">
        <f t="shared" si="439"/>
        <v>0.20634920634920689</v>
      </c>
    </row>
    <row r="868" spans="1:38" x14ac:dyDescent="0.25">
      <c r="A868" s="2" t="s">
        <v>162</v>
      </c>
      <c r="B868" s="2">
        <v>2001</v>
      </c>
      <c r="C868" s="2" t="s">
        <v>161</v>
      </c>
      <c r="D868" s="2" t="s">
        <v>294</v>
      </c>
      <c r="E868" s="2" t="s">
        <v>48</v>
      </c>
      <c r="F868" s="2" t="s">
        <v>10</v>
      </c>
      <c r="G868" s="2" t="s">
        <v>211</v>
      </c>
      <c r="H868" s="2" t="s">
        <v>11</v>
      </c>
      <c r="I868" s="2" t="s">
        <v>40</v>
      </c>
      <c r="J868" s="2" t="s">
        <v>12</v>
      </c>
      <c r="L868" s="2" t="s">
        <v>13</v>
      </c>
      <c r="M868" s="2" t="s">
        <v>299</v>
      </c>
      <c r="N868" s="2">
        <v>10</v>
      </c>
      <c r="O868" s="2" t="s">
        <v>14</v>
      </c>
      <c r="S868" s="2" t="s">
        <v>22</v>
      </c>
      <c r="T868" s="2">
        <v>37</v>
      </c>
      <c r="U868" s="2" t="s">
        <v>86</v>
      </c>
      <c r="V868" s="2">
        <v>0</v>
      </c>
      <c r="W868" s="2" t="s">
        <v>160</v>
      </c>
      <c r="Z868" s="2">
        <v>8</v>
      </c>
      <c r="AA868" s="2">
        <v>2</v>
      </c>
      <c r="AB868" s="2">
        <f t="shared" si="429"/>
        <v>4</v>
      </c>
      <c r="AC868" s="2">
        <v>120</v>
      </c>
      <c r="AD868" s="2">
        <v>1</v>
      </c>
      <c r="AE868" s="2">
        <v>135</v>
      </c>
      <c r="AF868" s="2">
        <v>2.0481928541449301</v>
      </c>
      <c r="AG868" s="2">
        <v>2.0481928541449301</v>
      </c>
      <c r="AH868" s="2">
        <v>6.3725499435828699</v>
      </c>
      <c r="AI868" s="2">
        <v>6.3725499435828699</v>
      </c>
      <c r="AJ868" s="2">
        <f t="shared" si="437"/>
        <v>0.29411769579597014</v>
      </c>
      <c r="AK868" s="2">
        <f t="shared" si="438"/>
        <v>3.2352938272548997</v>
      </c>
      <c r="AL868" s="2">
        <f t="shared" si="439"/>
        <v>0.17460317460317515</v>
      </c>
    </row>
    <row r="869" spans="1:38" x14ac:dyDescent="0.25">
      <c r="A869" s="2" t="s">
        <v>162</v>
      </c>
      <c r="B869" s="2">
        <v>2001</v>
      </c>
      <c r="C869" s="2" t="s">
        <v>161</v>
      </c>
      <c r="D869" s="2" t="s">
        <v>294</v>
      </c>
      <c r="E869" s="2" t="s">
        <v>48</v>
      </c>
      <c r="F869" s="2" t="s">
        <v>10</v>
      </c>
      <c r="G869" s="2" t="s">
        <v>211</v>
      </c>
      <c r="H869" s="2" t="s">
        <v>11</v>
      </c>
      <c r="I869" s="2" t="s">
        <v>40</v>
      </c>
      <c r="J869" s="2" t="s">
        <v>12</v>
      </c>
      <c r="L869" s="2" t="s">
        <v>13</v>
      </c>
      <c r="M869" s="2" t="s">
        <v>299</v>
      </c>
      <c r="N869" s="2">
        <v>10</v>
      </c>
      <c r="O869" s="2" t="s">
        <v>14</v>
      </c>
      <c r="S869" s="2" t="s">
        <v>22</v>
      </c>
      <c r="T869" s="2">
        <v>37</v>
      </c>
      <c r="U869" s="2" t="s">
        <v>86</v>
      </c>
      <c r="V869" s="2">
        <v>0</v>
      </c>
      <c r="W869" s="2" t="s">
        <v>160</v>
      </c>
      <c r="Z869" s="2">
        <v>8</v>
      </c>
      <c r="AA869" s="2">
        <v>2</v>
      </c>
      <c r="AB869" s="2">
        <f t="shared" si="429"/>
        <v>4</v>
      </c>
      <c r="AC869" s="2">
        <v>120</v>
      </c>
      <c r="AD869" s="2">
        <v>1</v>
      </c>
      <c r="AE869" s="2">
        <v>135</v>
      </c>
      <c r="AF869" s="2">
        <v>4.0361442959072003</v>
      </c>
      <c r="AG869" s="2">
        <v>4.0361442959072003</v>
      </c>
      <c r="AH869" s="2">
        <v>4.8039241293582498</v>
      </c>
      <c r="AI869" s="2">
        <v>4.8039241293582498</v>
      </c>
      <c r="AJ869" s="2">
        <f t="shared" si="437"/>
        <v>0.22171957979369211</v>
      </c>
      <c r="AK869" s="2">
        <f t="shared" si="438"/>
        <v>1.6666680130302796</v>
      </c>
      <c r="AL869" s="2">
        <f t="shared" si="439"/>
        <v>8.9947170681423674E-2</v>
      </c>
    </row>
    <row r="870" spans="1:38" x14ac:dyDescent="0.25">
      <c r="A870" s="2" t="s">
        <v>162</v>
      </c>
      <c r="B870" s="2">
        <v>2001</v>
      </c>
      <c r="C870" s="2" t="s">
        <v>161</v>
      </c>
      <c r="D870" s="2" t="s">
        <v>294</v>
      </c>
      <c r="E870" s="2" t="s">
        <v>48</v>
      </c>
      <c r="F870" s="2" t="s">
        <v>10</v>
      </c>
      <c r="G870" s="2" t="s">
        <v>211</v>
      </c>
      <c r="H870" s="2" t="s">
        <v>11</v>
      </c>
      <c r="I870" s="2" t="s">
        <v>40</v>
      </c>
      <c r="J870" s="2" t="s">
        <v>12</v>
      </c>
      <c r="L870" s="2" t="s">
        <v>13</v>
      </c>
      <c r="M870" s="2" t="s">
        <v>299</v>
      </c>
      <c r="N870" s="2">
        <v>10</v>
      </c>
      <c r="O870" s="2" t="s">
        <v>14</v>
      </c>
      <c r="S870" s="2" t="s">
        <v>22</v>
      </c>
      <c r="T870" s="2">
        <v>37</v>
      </c>
      <c r="U870" s="2" t="s">
        <v>86</v>
      </c>
      <c r="V870" s="2">
        <v>0</v>
      </c>
      <c r="W870" s="2" t="s">
        <v>160</v>
      </c>
      <c r="Z870" s="2">
        <v>8</v>
      </c>
      <c r="AA870" s="2">
        <v>2</v>
      </c>
      <c r="AB870" s="2">
        <f t="shared" si="429"/>
        <v>4</v>
      </c>
      <c r="AC870" s="2">
        <v>120</v>
      </c>
      <c r="AD870" s="2">
        <v>1</v>
      </c>
      <c r="AE870" s="2">
        <v>135</v>
      </c>
      <c r="AF870" s="2">
        <v>6.0240957376694704</v>
      </c>
      <c r="AG870" s="2">
        <v>6.0240957376694704</v>
      </c>
      <c r="AH870" s="2">
        <v>3.6274536467201099</v>
      </c>
      <c r="AI870" s="2">
        <v>3.6274536467201099</v>
      </c>
      <c r="AJ870" s="2">
        <f t="shared" si="437"/>
        <v>0.16742094100876678</v>
      </c>
      <c r="AK870" s="2">
        <f t="shared" si="438"/>
        <v>0.49019753039213976</v>
      </c>
      <c r="AL870" s="2">
        <f t="shared" si="439"/>
        <v>2.6455107189360279E-2</v>
      </c>
    </row>
    <row r="871" spans="1:38" x14ac:dyDescent="0.25">
      <c r="A871" s="2" t="s">
        <v>162</v>
      </c>
      <c r="B871" s="2">
        <v>2001</v>
      </c>
      <c r="C871" s="2" t="s">
        <v>161</v>
      </c>
      <c r="D871" s="2" t="s">
        <v>294</v>
      </c>
      <c r="E871" s="2" t="s">
        <v>48</v>
      </c>
      <c r="F871" s="2" t="s">
        <v>10</v>
      </c>
      <c r="G871" s="2" t="s">
        <v>211</v>
      </c>
      <c r="H871" s="2" t="s">
        <v>11</v>
      </c>
      <c r="I871" s="2" t="s">
        <v>40</v>
      </c>
      <c r="J871" s="2" t="s">
        <v>12</v>
      </c>
      <c r="L871" s="2" t="s">
        <v>13</v>
      </c>
      <c r="M871" s="2" t="s">
        <v>299</v>
      </c>
      <c r="N871" s="2">
        <v>10</v>
      </c>
      <c r="O871" s="2" t="s">
        <v>14</v>
      </c>
      <c r="S871" s="2" t="s">
        <v>22</v>
      </c>
      <c r="T871" s="2">
        <v>37</v>
      </c>
      <c r="U871" s="2" t="s">
        <v>86</v>
      </c>
      <c r="V871" s="2">
        <v>0</v>
      </c>
      <c r="W871" s="2" t="s">
        <v>160</v>
      </c>
      <c r="Z871" s="2">
        <v>8</v>
      </c>
      <c r="AA871" s="2">
        <v>2</v>
      </c>
      <c r="AB871" s="2">
        <f t="shared" si="429"/>
        <v>4</v>
      </c>
      <c r="AC871" s="2">
        <v>120</v>
      </c>
      <c r="AD871" s="2">
        <v>1</v>
      </c>
      <c r="AE871" s="2">
        <v>135</v>
      </c>
      <c r="AF871" s="2">
        <v>10</v>
      </c>
      <c r="AG871" s="2">
        <v>10</v>
      </c>
      <c r="AH871" s="2">
        <v>3.1372561163279702</v>
      </c>
      <c r="AI871" s="2">
        <v>3.1372561163279702</v>
      </c>
      <c r="AJ871" s="2">
        <f t="shared" si="437"/>
        <v>0.14479643913742477</v>
      </c>
      <c r="AK871" s="2">
        <f t="shared" si="438"/>
        <v>0</v>
      </c>
      <c r="AL871" s="2">
        <f t="shared" si="439"/>
        <v>0</v>
      </c>
    </row>
    <row r="872" spans="1:38" x14ac:dyDescent="0.25">
      <c r="A872" s="2" t="s">
        <v>162</v>
      </c>
      <c r="B872" s="2">
        <v>2001</v>
      </c>
      <c r="C872" s="2" t="s">
        <v>161</v>
      </c>
      <c r="D872" s="2" t="s">
        <v>294</v>
      </c>
      <c r="E872" s="2" t="s">
        <v>48</v>
      </c>
      <c r="F872" s="2" t="s">
        <v>10</v>
      </c>
      <c r="G872" s="2" t="s">
        <v>211</v>
      </c>
      <c r="H872" s="2" t="s">
        <v>11</v>
      </c>
      <c r="I872" s="2" t="s">
        <v>40</v>
      </c>
      <c r="J872" s="2" t="s">
        <v>12</v>
      </c>
      <c r="L872" s="2" t="s">
        <v>13</v>
      </c>
      <c r="M872" s="2" t="s">
        <v>299</v>
      </c>
      <c r="N872" s="2">
        <v>10</v>
      </c>
      <c r="O872" s="2" t="s">
        <v>14</v>
      </c>
      <c r="S872" s="2" t="s">
        <v>22</v>
      </c>
      <c r="T872" s="2">
        <v>37</v>
      </c>
      <c r="U872" s="2" t="s">
        <v>163</v>
      </c>
      <c r="V872" s="2">
        <v>18</v>
      </c>
      <c r="W872" s="2" t="s">
        <v>277</v>
      </c>
      <c r="X872" s="2">
        <v>10.199999999999999</v>
      </c>
      <c r="Y872" s="2">
        <v>1240</v>
      </c>
      <c r="Z872" s="2">
        <v>1.97</v>
      </c>
      <c r="AC872" s="2">
        <v>340</v>
      </c>
      <c r="AD872" s="2">
        <v>1</v>
      </c>
      <c r="AE872" s="2">
        <v>136</v>
      </c>
      <c r="AF872" s="2">
        <v>0</v>
      </c>
      <c r="AG872" s="2">
        <v>0</v>
      </c>
      <c r="AH872" s="2">
        <v>7.6771648931329102</v>
      </c>
      <c r="AI872" s="2">
        <v>7.6771648931329102</v>
      </c>
      <c r="AJ872" s="2">
        <f>AI872/$AI$872</f>
        <v>1</v>
      </c>
      <c r="AK872" s="2">
        <f>AI872-$AI$878</f>
        <v>3.7401542519304103</v>
      </c>
      <c r="AL872" s="2">
        <f>AK872/$AK$872</f>
        <v>1</v>
      </c>
    </row>
    <row r="873" spans="1:38" x14ac:dyDescent="0.25">
      <c r="A873" s="2" t="s">
        <v>162</v>
      </c>
      <c r="B873" s="2">
        <v>2001</v>
      </c>
      <c r="C873" s="2" t="s">
        <v>161</v>
      </c>
      <c r="D873" s="2" t="s">
        <v>294</v>
      </c>
      <c r="E873" s="2" t="s">
        <v>48</v>
      </c>
      <c r="F873" s="2" t="s">
        <v>10</v>
      </c>
      <c r="G873" s="2" t="s">
        <v>211</v>
      </c>
      <c r="H873" s="2" t="s">
        <v>11</v>
      </c>
      <c r="I873" s="2" t="s">
        <v>40</v>
      </c>
      <c r="J873" s="2" t="s">
        <v>12</v>
      </c>
      <c r="L873" s="2" t="s">
        <v>13</v>
      </c>
      <c r="M873" s="2" t="s">
        <v>299</v>
      </c>
      <c r="N873" s="2">
        <v>10</v>
      </c>
      <c r="O873" s="2" t="s">
        <v>14</v>
      </c>
      <c r="S873" s="2" t="s">
        <v>22</v>
      </c>
      <c r="T873" s="2">
        <v>37</v>
      </c>
      <c r="U873" s="2" t="s">
        <v>163</v>
      </c>
      <c r="V873" s="2">
        <v>18</v>
      </c>
      <c r="W873" s="2" t="s">
        <v>277</v>
      </c>
      <c r="X873" s="2">
        <v>10.199999999999999</v>
      </c>
      <c r="Y873" s="2">
        <v>1240</v>
      </c>
      <c r="Z873" s="2">
        <v>1.97</v>
      </c>
      <c r="AC873" s="2">
        <v>340</v>
      </c>
      <c r="AD873" s="2">
        <v>1</v>
      </c>
      <c r="AE873" s="2">
        <v>136</v>
      </c>
      <c r="AF873" s="2">
        <v>1</v>
      </c>
      <c r="AG873" s="2">
        <v>1</v>
      </c>
      <c r="AH873" s="2">
        <v>5.7086640780793303</v>
      </c>
      <c r="AI873" s="2">
        <v>5.7086640780793303</v>
      </c>
      <c r="AJ873" s="2">
        <f t="shared" ref="AJ873:AJ878" si="440">AI873/$AI$872</f>
        <v>0.74359013484074443</v>
      </c>
      <c r="AK873" s="2">
        <f t="shared" ref="AK873:AK878" si="441">AI873-$AI$878</f>
        <v>1.7716534368768304</v>
      </c>
      <c r="AL873" s="2">
        <f t="shared" ref="AL873:AL878" si="442">AK873/$AK$872</f>
        <v>0.47368459093964499</v>
      </c>
    </row>
    <row r="874" spans="1:38" x14ac:dyDescent="0.25">
      <c r="A874" s="2" t="s">
        <v>162</v>
      </c>
      <c r="B874" s="2">
        <v>2001</v>
      </c>
      <c r="C874" s="2" t="s">
        <v>161</v>
      </c>
      <c r="D874" s="2" t="s">
        <v>294</v>
      </c>
      <c r="E874" s="2" t="s">
        <v>48</v>
      </c>
      <c r="F874" s="2" t="s">
        <v>10</v>
      </c>
      <c r="G874" s="2" t="s">
        <v>211</v>
      </c>
      <c r="H874" s="2" t="s">
        <v>11</v>
      </c>
      <c r="I874" s="2" t="s">
        <v>40</v>
      </c>
      <c r="J874" s="2" t="s">
        <v>12</v>
      </c>
      <c r="L874" s="2" t="s">
        <v>13</v>
      </c>
      <c r="M874" s="2" t="s">
        <v>299</v>
      </c>
      <c r="N874" s="2">
        <v>10</v>
      </c>
      <c r="O874" s="2" t="s">
        <v>14</v>
      </c>
      <c r="S874" s="2" t="s">
        <v>22</v>
      </c>
      <c r="T874" s="2">
        <v>37</v>
      </c>
      <c r="U874" s="2" t="s">
        <v>163</v>
      </c>
      <c r="V874" s="2">
        <v>18</v>
      </c>
      <c r="W874" s="2" t="s">
        <v>277</v>
      </c>
      <c r="X874" s="2">
        <v>10.199999999999999</v>
      </c>
      <c r="Y874" s="2">
        <v>1240</v>
      </c>
      <c r="Z874" s="2">
        <v>1.97</v>
      </c>
      <c r="AC874" s="2">
        <v>340</v>
      </c>
      <c r="AD874" s="2">
        <v>1</v>
      </c>
      <c r="AE874" s="2">
        <v>136</v>
      </c>
      <c r="AF874" s="2">
        <v>1.5454545454545401</v>
      </c>
      <c r="AG874" s="2">
        <v>1.5454545454545401</v>
      </c>
      <c r="AH874" s="2">
        <v>5.4133885052665303</v>
      </c>
      <c r="AI874" s="2">
        <v>5.4133885052665303</v>
      </c>
      <c r="AJ874" s="2">
        <f t="shared" si="440"/>
        <v>0.70512859637920655</v>
      </c>
      <c r="AK874" s="2">
        <f t="shared" si="441"/>
        <v>1.4763778640640304</v>
      </c>
      <c r="AL874" s="2">
        <f t="shared" si="442"/>
        <v>0.39473715911637219</v>
      </c>
    </row>
    <row r="875" spans="1:38" x14ac:dyDescent="0.25">
      <c r="A875" s="2" t="s">
        <v>162</v>
      </c>
      <c r="B875" s="2">
        <v>2001</v>
      </c>
      <c r="C875" s="2" t="s">
        <v>161</v>
      </c>
      <c r="D875" s="2" t="s">
        <v>294</v>
      </c>
      <c r="E875" s="2" t="s">
        <v>48</v>
      </c>
      <c r="F875" s="2" t="s">
        <v>10</v>
      </c>
      <c r="G875" s="2" t="s">
        <v>211</v>
      </c>
      <c r="H875" s="2" t="s">
        <v>11</v>
      </c>
      <c r="I875" s="2" t="s">
        <v>40</v>
      </c>
      <c r="J875" s="2" t="s">
        <v>12</v>
      </c>
      <c r="L875" s="2" t="s">
        <v>13</v>
      </c>
      <c r="M875" s="2" t="s">
        <v>299</v>
      </c>
      <c r="N875" s="2">
        <v>10</v>
      </c>
      <c r="O875" s="2" t="s">
        <v>14</v>
      </c>
      <c r="S875" s="2" t="s">
        <v>22</v>
      </c>
      <c r="T875" s="2">
        <v>37</v>
      </c>
      <c r="U875" s="2" t="s">
        <v>163</v>
      </c>
      <c r="V875" s="2">
        <v>18</v>
      </c>
      <c r="W875" s="2" t="s">
        <v>277</v>
      </c>
      <c r="X875" s="2">
        <v>10.199999999999999</v>
      </c>
      <c r="Y875" s="2">
        <v>1240</v>
      </c>
      <c r="Z875" s="2">
        <v>1.97</v>
      </c>
      <c r="AC875" s="2">
        <v>340</v>
      </c>
      <c r="AD875" s="2">
        <v>1</v>
      </c>
      <c r="AE875" s="2">
        <v>136</v>
      </c>
      <c r="AF875" s="2">
        <v>2.0303025679154798</v>
      </c>
      <c r="AG875" s="2">
        <v>2.0303025679154798</v>
      </c>
      <c r="AH875" s="2">
        <v>4.42913359219206</v>
      </c>
      <c r="AI875" s="2">
        <v>4.42913359219206</v>
      </c>
      <c r="AJ875" s="2">
        <f t="shared" si="440"/>
        <v>0.57692307692307643</v>
      </c>
      <c r="AK875" s="2">
        <f t="shared" si="441"/>
        <v>0.49212295098956016</v>
      </c>
      <c r="AL875" s="2">
        <f t="shared" si="442"/>
        <v>0.13157824994398565</v>
      </c>
    </row>
    <row r="876" spans="1:38" x14ac:dyDescent="0.25">
      <c r="A876" s="2" t="s">
        <v>162</v>
      </c>
      <c r="B876" s="2">
        <v>2001</v>
      </c>
      <c r="C876" s="2" t="s">
        <v>161</v>
      </c>
      <c r="D876" s="2" t="s">
        <v>294</v>
      </c>
      <c r="E876" s="2" t="s">
        <v>48</v>
      </c>
      <c r="F876" s="2" t="s">
        <v>10</v>
      </c>
      <c r="G876" s="2" t="s">
        <v>211</v>
      </c>
      <c r="H876" s="2" t="s">
        <v>11</v>
      </c>
      <c r="I876" s="2" t="s">
        <v>40</v>
      </c>
      <c r="J876" s="2" t="s">
        <v>12</v>
      </c>
      <c r="L876" s="2" t="s">
        <v>13</v>
      </c>
      <c r="M876" s="2" t="s">
        <v>299</v>
      </c>
      <c r="N876" s="2">
        <v>10</v>
      </c>
      <c r="O876" s="2" t="s">
        <v>14</v>
      </c>
      <c r="S876" s="2" t="s">
        <v>22</v>
      </c>
      <c r="T876" s="2">
        <v>37</v>
      </c>
      <c r="U876" s="2" t="s">
        <v>163</v>
      </c>
      <c r="V876" s="2">
        <v>18</v>
      </c>
      <c r="W876" s="2" t="s">
        <v>277</v>
      </c>
      <c r="X876" s="2">
        <v>10.199999999999999</v>
      </c>
      <c r="Y876" s="2">
        <v>1240</v>
      </c>
      <c r="Z876" s="2">
        <v>1.97</v>
      </c>
      <c r="AC876" s="2">
        <v>340</v>
      </c>
      <c r="AD876" s="2">
        <v>1</v>
      </c>
      <c r="AE876" s="2">
        <v>136</v>
      </c>
      <c r="AF876" s="2">
        <v>4.0606051358309596</v>
      </c>
      <c r="AG876" s="2">
        <v>4.0606051358309596</v>
      </c>
      <c r="AH876" s="2">
        <v>3.9370106412024999</v>
      </c>
      <c r="AI876" s="2">
        <v>3.9370106412024999</v>
      </c>
      <c r="AJ876" s="2">
        <f t="shared" si="440"/>
        <v>0.51282090407151304</v>
      </c>
      <c r="AK876" s="2">
        <f t="shared" si="441"/>
        <v>0</v>
      </c>
      <c r="AL876" s="2">
        <f t="shared" si="442"/>
        <v>0</v>
      </c>
    </row>
    <row r="877" spans="1:38" x14ac:dyDescent="0.25">
      <c r="A877" s="2" t="s">
        <v>162</v>
      </c>
      <c r="B877" s="2">
        <v>2001</v>
      </c>
      <c r="C877" s="2" t="s">
        <v>161</v>
      </c>
      <c r="D877" s="2" t="s">
        <v>294</v>
      </c>
      <c r="E877" s="2" t="s">
        <v>48</v>
      </c>
      <c r="F877" s="2" t="s">
        <v>10</v>
      </c>
      <c r="G877" s="2" t="s">
        <v>211</v>
      </c>
      <c r="H877" s="2" t="s">
        <v>11</v>
      </c>
      <c r="I877" s="2" t="s">
        <v>40</v>
      </c>
      <c r="J877" s="2" t="s">
        <v>12</v>
      </c>
      <c r="L877" s="2" t="s">
        <v>13</v>
      </c>
      <c r="M877" s="2" t="s">
        <v>299</v>
      </c>
      <c r="N877" s="2">
        <v>10</v>
      </c>
      <c r="O877" s="2" t="s">
        <v>14</v>
      </c>
      <c r="S877" s="2" t="s">
        <v>22</v>
      </c>
      <c r="T877" s="2">
        <v>37</v>
      </c>
      <c r="U877" s="2" t="s">
        <v>163</v>
      </c>
      <c r="V877" s="2">
        <v>18</v>
      </c>
      <c r="W877" s="2" t="s">
        <v>277</v>
      </c>
      <c r="X877" s="2">
        <v>10.199999999999999</v>
      </c>
      <c r="Y877" s="2">
        <v>1240</v>
      </c>
      <c r="Z877" s="2">
        <v>1.97</v>
      </c>
      <c r="AC877" s="2">
        <v>340</v>
      </c>
      <c r="AD877" s="2">
        <v>1</v>
      </c>
      <c r="AE877" s="2">
        <v>136</v>
      </c>
      <c r="AF877" s="2">
        <v>6.0303025679154798</v>
      </c>
      <c r="AG877" s="2">
        <v>6.0303025679154798</v>
      </c>
      <c r="AH877" s="2">
        <v>3.6417350683896998</v>
      </c>
      <c r="AI877" s="2">
        <v>3.6417350683896998</v>
      </c>
      <c r="AJ877" s="2">
        <f t="shared" si="440"/>
        <v>0.47435936560997516</v>
      </c>
      <c r="AK877" s="2">
        <f t="shared" si="441"/>
        <v>-0.29527557281280004</v>
      </c>
      <c r="AL877" s="2">
        <f t="shared" si="442"/>
        <v>-7.8947431823272823E-2</v>
      </c>
    </row>
    <row r="878" spans="1:38" x14ac:dyDescent="0.25">
      <c r="A878" s="2" t="s">
        <v>162</v>
      </c>
      <c r="B878" s="2">
        <v>2001</v>
      </c>
      <c r="C878" s="2" t="s">
        <v>161</v>
      </c>
      <c r="D878" s="2" t="s">
        <v>294</v>
      </c>
      <c r="E878" s="2" t="s">
        <v>48</v>
      </c>
      <c r="F878" s="2" t="s">
        <v>10</v>
      </c>
      <c r="G878" s="2" t="s">
        <v>211</v>
      </c>
      <c r="H878" s="2" t="s">
        <v>11</v>
      </c>
      <c r="I878" s="2" t="s">
        <v>40</v>
      </c>
      <c r="J878" s="2" t="s">
        <v>12</v>
      </c>
      <c r="L878" s="2" t="s">
        <v>13</v>
      </c>
      <c r="M878" s="2" t="s">
        <v>299</v>
      </c>
      <c r="N878" s="2">
        <v>10</v>
      </c>
      <c r="O878" s="2" t="s">
        <v>14</v>
      </c>
      <c r="S878" s="2" t="s">
        <v>22</v>
      </c>
      <c r="T878" s="2">
        <v>37</v>
      </c>
      <c r="U878" s="2" t="s">
        <v>163</v>
      </c>
      <c r="V878" s="2">
        <v>18</v>
      </c>
      <c r="W878" s="2" t="s">
        <v>277</v>
      </c>
      <c r="X878" s="2">
        <v>10.199999999999999</v>
      </c>
      <c r="Y878" s="2">
        <v>1240</v>
      </c>
      <c r="Z878" s="2">
        <v>1.97</v>
      </c>
      <c r="AC878" s="2">
        <v>340</v>
      </c>
      <c r="AD878" s="2">
        <v>1</v>
      </c>
      <c r="AE878" s="2">
        <v>136</v>
      </c>
      <c r="AF878" s="2">
        <v>10.060605135830899</v>
      </c>
      <c r="AG878" s="2">
        <v>10.060605135830899</v>
      </c>
      <c r="AH878" s="2">
        <v>3.9370106412024999</v>
      </c>
      <c r="AI878" s="2">
        <v>3.9370106412024999</v>
      </c>
      <c r="AJ878" s="2">
        <f t="shared" si="440"/>
        <v>0.51282090407151304</v>
      </c>
      <c r="AK878" s="2">
        <f t="shared" si="441"/>
        <v>0</v>
      </c>
      <c r="AL878" s="2">
        <f t="shared" si="442"/>
        <v>0</v>
      </c>
    </row>
    <row r="879" spans="1:38" x14ac:dyDescent="0.25">
      <c r="A879" s="2" t="s">
        <v>162</v>
      </c>
      <c r="B879" s="2">
        <v>2001</v>
      </c>
      <c r="C879" s="2" t="s">
        <v>161</v>
      </c>
      <c r="D879" s="2" t="s">
        <v>294</v>
      </c>
      <c r="E879" s="2" t="s">
        <v>48</v>
      </c>
      <c r="F879" s="2" t="s">
        <v>10</v>
      </c>
      <c r="G879" s="2" t="s">
        <v>211</v>
      </c>
      <c r="H879" s="2" t="s">
        <v>11</v>
      </c>
      <c r="I879" s="2" t="s">
        <v>40</v>
      </c>
      <c r="J879" s="2" t="s">
        <v>12</v>
      </c>
      <c r="L879" s="2" t="s">
        <v>13</v>
      </c>
      <c r="M879" s="2" t="s">
        <v>299</v>
      </c>
      <c r="N879" s="2">
        <v>10</v>
      </c>
      <c r="O879" s="2" t="s">
        <v>14</v>
      </c>
      <c r="S879" s="2" t="s">
        <v>22</v>
      </c>
      <c r="T879" s="2">
        <v>37</v>
      </c>
      <c r="U879" s="2" t="s">
        <v>163</v>
      </c>
      <c r="V879" s="2">
        <v>18</v>
      </c>
      <c r="W879" s="2" t="s">
        <v>277</v>
      </c>
      <c r="X879" s="2">
        <v>10.4</v>
      </c>
      <c r="Y879" s="2">
        <v>1226</v>
      </c>
      <c r="Z879" s="2">
        <v>7.89</v>
      </c>
      <c r="AC879" s="2">
        <v>120</v>
      </c>
      <c r="AD879" s="2">
        <v>1</v>
      </c>
      <c r="AE879" s="2">
        <v>137</v>
      </c>
      <c r="AF879" s="2">
        <v>0</v>
      </c>
      <c r="AG879" s="2">
        <v>0</v>
      </c>
      <c r="AH879" s="2">
        <v>18.897638912793301</v>
      </c>
      <c r="AI879" s="2">
        <v>18.897638912793301</v>
      </c>
      <c r="AJ879" s="2">
        <f>AI879/$AI$879</f>
        <v>1</v>
      </c>
      <c r="AK879" s="2">
        <f>AI879-$AI$883</f>
        <v>8.6614175534336013</v>
      </c>
      <c r="AL879" s="2">
        <f>AK879/$AK$879</f>
        <v>1</v>
      </c>
    </row>
    <row r="880" spans="1:38" x14ac:dyDescent="0.25">
      <c r="A880" s="2" t="s">
        <v>162</v>
      </c>
      <c r="B880" s="2">
        <v>2001</v>
      </c>
      <c r="C880" s="2" t="s">
        <v>161</v>
      </c>
      <c r="D880" s="2" t="s">
        <v>294</v>
      </c>
      <c r="E880" s="2" t="s">
        <v>48</v>
      </c>
      <c r="F880" s="2" t="s">
        <v>10</v>
      </c>
      <c r="G880" s="2" t="s">
        <v>211</v>
      </c>
      <c r="H880" s="2" t="s">
        <v>11</v>
      </c>
      <c r="I880" s="2" t="s">
        <v>40</v>
      </c>
      <c r="J880" s="2" t="s">
        <v>12</v>
      </c>
      <c r="L880" s="2" t="s">
        <v>13</v>
      </c>
      <c r="M880" s="2" t="s">
        <v>299</v>
      </c>
      <c r="N880" s="2">
        <v>10</v>
      </c>
      <c r="O880" s="2" t="s">
        <v>14</v>
      </c>
      <c r="S880" s="2" t="s">
        <v>22</v>
      </c>
      <c r="T880" s="2">
        <v>37</v>
      </c>
      <c r="U880" s="2" t="s">
        <v>163</v>
      </c>
      <c r="V880" s="2">
        <v>18</v>
      </c>
      <c r="W880" s="2" t="s">
        <v>277</v>
      </c>
      <c r="X880" s="2">
        <v>10.4</v>
      </c>
      <c r="Y880" s="2">
        <v>1226</v>
      </c>
      <c r="Z880" s="2">
        <v>7.89</v>
      </c>
      <c r="AC880" s="2">
        <v>120</v>
      </c>
      <c r="AD880" s="2">
        <v>1</v>
      </c>
      <c r="AE880" s="2">
        <v>137</v>
      </c>
      <c r="AF880" s="2">
        <v>1</v>
      </c>
      <c r="AG880" s="2">
        <v>1</v>
      </c>
      <c r="AH880" s="2">
        <v>14.468505320601199</v>
      </c>
      <c r="AI880" s="2">
        <v>14.468505320601199</v>
      </c>
      <c r="AJ880" s="2">
        <f t="shared" ref="AJ880:AJ883" si="443">AI880/$AI$879</f>
        <v>0.7656250279396718</v>
      </c>
      <c r="AK880" s="2">
        <f t="shared" ref="AK880:AK883" si="444">AI880-$AI$883</f>
        <v>4.2322839612414995</v>
      </c>
      <c r="AL880" s="2">
        <f t="shared" ref="AL880:AL883" si="445">AK880/$AK$879</f>
        <v>0.48863640797039243</v>
      </c>
    </row>
    <row r="881" spans="1:38" x14ac:dyDescent="0.25">
      <c r="A881" s="2" t="s">
        <v>162</v>
      </c>
      <c r="B881" s="2">
        <v>2001</v>
      </c>
      <c r="C881" s="2" t="s">
        <v>161</v>
      </c>
      <c r="D881" s="2" t="s">
        <v>294</v>
      </c>
      <c r="E881" s="2" t="s">
        <v>48</v>
      </c>
      <c r="F881" s="2" t="s">
        <v>10</v>
      </c>
      <c r="G881" s="2" t="s">
        <v>211</v>
      </c>
      <c r="H881" s="2" t="s">
        <v>11</v>
      </c>
      <c r="I881" s="2" t="s">
        <v>40</v>
      </c>
      <c r="J881" s="2" t="s">
        <v>12</v>
      </c>
      <c r="L881" s="2" t="s">
        <v>13</v>
      </c>
      <c r="M881" s="2" t="s">
        <v>299</v>
      </c>
      <c r="N881" s="2">
        <v>10</v>
      </c>
      <c r="O881" s="2" t="s">
        <v>14</v>
      </c>
      <c r="S881" s="2" t="s">
        <v>22</v>
      </c>
      <c r="T881" s="2">
        <v>37</v>
      </c>
      <c r="U881" s="2" t="s">
        <v>163</v>
      </c>
      <c r="V881" s="2">
        <v>18</v>
      </c>
      <c r="W881" s="2" t="s">
        <v>277</v>
      </c>
      <c r="X881" s="2">
        <v>10.4</v>
      </c>
      <c r="Y881" s="2">
        <v>1226</v>
      </c>
      <c r="Z881" s="2">
        <v>7.89</v>
      </c>
      <c r="AC881" s="2">
        <v>120</v>
      </c>
      <c r="AD881" s="2">
        <v>1</v>
      </c>
      <c r="AE881" s="2">
        <v>137</v>
      </c>
      <c r="AF881" s="2">
        <v>2</v>
      </c>
      <c r="AG881" s="2">
        <v>2</v>
      </c>
      <c r="AH881" s="2">
        <v>10.629922874034699</v>
      </c>
      <c r="AI881" s="2">
        <v>10.629922874034699</v>
      </c>
      <c r="AJ881" s="2">
        <f t="shared" si="443"/>
        <v>0.5625000521540533</v>
      </c>
      <c r="AK881" s="2">
        <f t="shared" si="444"/>
        <v>0.39370151467499959</v>
      </c>
      <c r="AL881" s="2">
        <f t="shared" si="445"/>
        <v>4.5454628211397854E-2</v>
      </c>
    </row>
    <row r="882" spans="1:38" x14ac:dyDescent="0.25">
      <c r="A882" s="2" t="s">
        <v>162</v>
      </c>
      <c r="B882" s="2">
        <v>2001</v>
      </c>
      <c r="C882" s="2" t="s">
        <v>161</v>
      </c>
      <c r="D882" s="2" t="s">
        <v>294</v>
      </c>
      <c r="E882" s="2" t="s">
        <v>48</v>
      </c>
      <c r="F882" s="2" t="s">
        <v>10</v>
      </c>
      <c r="G882" s="2" t="s">
        <v>211</v>
      </c>
      <c r="H882" s="2" t="s">
        <v>11</v>
      </c>
      <c r="I882" s="2" t="s">
        <v>40</v>
      </c>
      <c r="J882" s="2" t="s">
        <v>12</v>
      </c>
      <c r="L882" s="2" t="s">
        <v>13</v>
      </c>
      <c r="M882" s="2" t="s">
        <v>299</v>
      </c>
      <c r="N882" s="2">
        <v>10</v>
      </c>
      <c r="O882" s="2" t="s">
        <v>14</v>
      </c>
      <c r="S882" s="2" t="s">
        <v>22</v>
      </c>
      <c r="T882" s="2">
        <v>37</v>
      </c>
      <c r="U882" s="2" t="s">
        <v>163</v>
      </c>
      <c r="V882" s="2">
        <v>18</v>
      </c>
      <c r="W882" s="2" t="s">
        <v>277</v>
      </c>
      <c r="X882" s="2">
        <v>10.4</v>
      </c>
      <c r="Y882" s="2">
        <v>1226</v>
      </c>
      <c r="Z882" s="2">
        <v>7.89</v>
      </c>
      <c r="AC882" s="2">
        <v>120</v>
      </c>
      <c r="AD882" s="2">
        <v>1</v>
      </c>
      <c r="AE882" s="2">
        <v>137</v>
      </c>
      <c r="AF882" s="2">
        <v>6</v>
      </c>
      <c r="AG882" s="2">
        <v>6</v>
      </c>
      <c r="AH882" s="2">
        <v>10.5314969321725</v>
      </c>
      <c r="AI882" s="2">
        <v>10.5314969321725</v>
      </c>
      <c r="AJ882" s="2">
        <f t="shared" si="443"/>
        <v>0.55729167970517735</v>
      </c>
      <c r="AK882" s="2">
        <f t="shared" si="444"/>
        <v>0.29527557281280004</v>
      </c>
      <c r="AL882" s="2">
        <f t="shared" si="445"/>
        <v>3.4090906135306388E-2</v>
      </c>
    </row>
    <row r="883" spans="1:38" x14ac:dyDescent="0.25">
      <c r="A883" s="2" t="s">
        <v>162</v>
      </c>
      <c r="B883" s="2">
        <v>2001</v>
      </c>
      <c r="C883" s="2" t="s">
        <v>161</v>
      </c>
      <c r="D883" s="2" t="s">
        <v>294</v>
      </c>
      <c r="E883" s="2" t="s">
        <v>48</v>
      </c>
      <c r="F883" s="2" t="s">
        <v>10</v>
      </c>
      <c r="G883" s="2" t="s">
        <v>211</v>
      </c>
      <c r="H883" s="2" t="s">
        <v>11</v>
      </c>
      <c r="I883" s="2" t="s">
        <v>40</v>
      </c>
      <c r="J883" s="2" t="s">
        <v>12</v>
      </c>
      <c r="L883" s="2" t="s">
        <v>13</v>
      </c>
      <c r="M883" s="2" t="s">
        <v>299</v>
      </c>
      <c r="N883" s="2">
        <v>10</v>
      </c>
      <c r="O883" s="2" t="s">
        <v>14</v>
      </c>
      <c r="S883" s="2" t="s">
        <v>22</v>
      </c>
      <c r="T883" s="2">
        <v>37</v>
      </c>
      <c r="U883" s="2" t="s">
        <v>163</v>
      </c>
      <c r="V883" s="2">
        <v>18</v>
      </c>
      <c r="W883" s="2" t="s">
        <v>277</v>
      </c>
      <c r="X883" s="2">
        <v>10.4</v>
      </c>
      <c r="Y883" s="2">
        <v>1226</v>
      </c>
      <c r="Z883" s="2">
        <v>7.89</v>
      </c>
      <c r="AC883" s="2">
        <v>120</v>
      </c>
      <c r="AD883" s="2">
        <v>1</v>
      </c>
      <c r="AE883" s="2">
        <v>137</v>
      </c>
      <c r="AF883" s="2">
        <v>10.060605135830899</v>
      </c>
      <c r="AG883" s="2">
        <v>10.060605135830899</v>
      </c>
      <c r="AH883" s="2">
        <v>10.2362213593597</v>
      </c>
      <c r="AI883" s="2">
        <v>10.2362213593597</v>
      </c>
      <c r="AJ883" s="2">
        <f t="shared" si="443"/>
        <v>0.54166668156782249</v>
      </c>
      <c r="AK883" s="2">
        <f t="shared" si="444"/>
        <v>0</v>
      </c>
      <c r="AL883" s="2">
        <f t="shared" si="445"/>
        <v>0</v>
      </c>
    </row>
    <row r="884" spans="1:38" x14ac:dyDescent="0.25">
      <c r="A884" s="2" t="s">
        <v>162</v>
      </c>
      <c r="B884" s="2">
        <v>2002</v>
      </c>
      <c r="C884" s="2" t="s">
        <v>161</v>
      </c>
      <c r="D884" s="2" t="s">
        <v>294</v>
      </c>
      <c r="E884" s="2" t="s">
        <v>48</v>
      </c>
      <c r="F884" s="2" t="s">
        <v>10</v>
      </c>
      <c r="G884" s="2" t="s">
        <v>211</v>
      </c>
      <c r="H884" s="2" t="s">
        <v>11</v>
      </c>
      <c r="I884" s="2" t="s">
        <v>40</v>
      </c>
      <c r="J884" s="2" t="s">
        <v>12</v>
      </c>
      <c r="L884" s="2" t="s">
        <v>13</v>
      </c>
      <c r="M884" s="2" t="s">
        <v>299</v>
      </c>
      <c r="N884" s="2">
        <v>10</v>
      </c>
      <c r="O884" s="2" t="s">
        <v>14</v>
      </c>
      <c r="S884" s="2" t="s">
        <v>22</v>
      </c>
      <c r="T884" s="2">
        <v>37</v>
      </c>
      <c r="U884" s="2" t="s">
        <v>163</v>
      </c>
      <c r="V884" s="2">
        <v>18</v>
      </c>
      <c r="W884" s="2" t="s">
        <v>277</v>
      </c>
      <c r="X884" s="2">
        <v>10.199999999999999</v>
      </c>
      <c r="Y884" s="2">
        <v>1240</v>
      </c>
      <c r="Z884" s="2">
        <v>7.89</v>
      </c>
      <c r="AC884" s="2">
        <v>120</v>
      </c>
      <c r="AD884" s="2">
        <v>1</v>
      </c>
      <c r="AE884" s="2">
        <v>138</v>
      </c>
      <c r="AF884" s="2">
        <v>0</v>
      </c>
      <c r="AG884" s="2">
        <v>0</v>
      </c>
      <c r="AH884" s="2">
        <v>19.980315262182302</v>
      </c>
      <c r="AI884" s="2">
        <v>19.980315262182302</v>
      </c>
      <c r="AJ884" s="2">
        <f>AI884/$AI$884</f>
        <v>1</v>
      </c>
      <c r="AK884" s="2">
        <f>AI884-$AI$890</f>
        <v>7.5787389512707009</v>
      </c>
      <c r="AL884" s="2">
        <f>AK884/$AK$884</f>
        <v>1</v>
      </c>
    </row>
    <row r="885" spans="1:38" x14ac:dyDescent="0.25">
      <c r="A885" s="2" t="s">
        <v>162</v>
      </c>
      <c r="B885" s="2">
        <v>2003</v>
      </c>
      <c r="C885" s="2" t="s">
        <v>161</v>
      </c>
      <c r="D885" s="2" t="s">
        <v>294</v>
      </c>
      <c r="E885" s="2" t="s">
        <v>48</v>
      </c>
      <c r="F885" s="2" t="s">
        <v>10</v>
      </c>
      <c r="G885" s="2" t="s">
        <v>211</v>
      </c>
      <c r="H885" s="2" t="s">
        <v>11</v>
      </c>
      <c r="I885" s="2" t="s">
        <v>40</v>
      </c>
      <c r="J885" s="2" t="s">
        <v>12</v>
      </c>
      <c r="L885" s="2" t="s">
        <v>13</v>
      </c>
      <c r="M885" s="2" t="s">
        <v>299</v>
      </c>
      <c r="N885" s="2">
        <v>10</v>
      </c>
      <c r="O885" s="2" t="s">
        <v>14</v>
      </c>
      <c r="S885" s="2" t="s">
        <v>22</v>
      </c>
      <c r="T885" s="2">
        <v>37</v>
      </c>
      <c r="U885" s="2" t="s">
        <v>163</v>
      </c>
      <c r="V885" s="2">
        <v>18</v>
      </c>
      <c r="W885" s="2" t="s">
        <v>277</v>
      </c>
      <c r="X885" s="2">
        <v>10.199999999999999</v>
      </c>
      <c r="Y885" s="2">
        <v>1240</v>
      </c>
      <c r="Z885" s="2">
        <v>7.89</v>
      </c>
      <c r="AC885" s="2">
        <v>120</v>
      </c>
      <c r="AD885" s="2">
        <v>1</v>
      </c>
      <c r="AE885" s="2">
        <v>138</v>
      </c>
      <c r="AF885" s="2">
        <v>0.484848022460937</v>
      </c>
      <c r="AG885" s="2">
        <v>0.484848022460937</v>
      </c>
      <c r="AH885" s="2">
        <v>18.996064854655501</v>
      </c>
      <c r="AI885" s="2">
        <v>18.996064854655501</v>
      </c>
      <c r="AJ885" s="2">
        <f t="shared" ref="AJ885:AJ890" si="446">AI885/$AI$884</f>
        <v>0.95073899512538029</v>
      </c>
      <c r="AK885" s="2">
        <f t="shared" ref="AK885:AK890" si="447">AI885-$AI$890</f>
        <v>6.5944885437438998</v>
      </c>
      <c r="AL885" s="2">
        <f t="shared" ref="AL885:AL890" si="448">AK885/$AK$884</f>
        <v>0.87013005542805044</v>
      </c>
    </row>
    <row r="886" spans="1:38" x14ac:dyDescent="0.25">
      <c r="A886" s="2" t="s">
        <v>162</v>
      </c>
      <c r="B886" s="2">
        <v>2004</v>
      </c>
      <c r="C886" s="2" t="s">
        <v>161</v>
      </c>
      <c r="D886" s="2" t="s">
        <v>294</v>
      </c>
      <c r="E886" s="2" t="s">
        <v>48</v>
      </c>
      <c r="F886" s="2" t="s">
        <v>10</v>
      </c>
      <c r="G886" s="2" t="s">
        <v>211</v>
      </c>
      <c r="H886" s="2" t="s">
        <v>11</v>
      </c>
      <c r="I886" s="2" t="s">
        <v>40</v>
      </c>
      <c r="J886" s="2" t="s">
        <v>12</v>
      </c>
      <c r="L886" s="2" t="s">
        <v>13</v>
      </c>
      <c r="M886" s="2" t="s">
        <v>299</v>
      </c>
      <c r="N886" s="2">
        <v>10</v>
      </c>
      <c r="O886" s="2" t="s">
        <v>14</v>
      </c>
      <c r="S886" s="2" t="s">
        <v>22</v>
      </c>
      <c r="T886" s="2">
        <v>37</v>
      </c>
      <c r="U886" s="2" t="s">
        <v>163</v>
      </c>
      <c r="V886" s="2">
        <v>18</v>
      </c>
      <c r="W886" s="2" t="s">
        <v>277</v>
      </c>
      <c r="X886" s="2">
        <v>10.199999999999999</v>
      </c>
      <c r="Y886" s="2">
        <v>1240</v>
      </c>
      <c r="Z886" s="2">
        <v>7.89</v>
      </c>
      <c r="AC886" s="2">
        <v>120</v>
      </c>
      <c r="AD886" s="2">
        <v>1</v>
      </c>
      <c r="AE886" s="2">
        <v>138</v>
      </c>
      <c r="AF886" s="2">
        <v>1</v>
      </c>
      <c r="AG886" s="2">
        <v>1</v>
      </c>
      <c r="AH886" s="2">
        <v>16.437008388428598</v>
      </c>
      <c r="AI886" s="2">
        <v>16.437008388428598</v>
      </c>
      <c r="AJ886" s="2">
        <f t="shared" si="446"/>
        <v>0.82266011185217436</v>
      </c>
      <c r="AK886" s="2">
        <f t="shared" si="447"/>
        <v>4.0354320775169974</v>
      </c>
      <c r="AL886" s="2">
        <f t="shared" si="448"/>
        <v>0.53246748614298034</v>
      </c>
    </row>
    <row r="887" spans="1:38" x14ac:dyDescent="0.25">
      <c r="A887" s="2" t="s">
        <v>162</v>
      </c>
      <c r="B887" s="2">
        <v>2005</v>
      </c>
      <c r="C887" s="2" t="s">
        <v>161</v>
      </c>
      <c r="D887" s="2" t="s">
        <v>294</v>
      </c>
      <c r="E887" s="2" t="s">
        <v>48</v>
      </c>
      <c r="F887" s="2" t="s">
        <v>10</v>
      </c>
      <c r="G887" s="2" t="s">
        <v>211</v>
      </c>
      <c r="H887" s="2" t="s">
        <v>11</v>
      </c>
      <c r="I887" s="2" t="s">
        <v>40</v>
      </c>
      <c r="J887" s="2" t="s">
        <v>12</v>
      </c>
      <c r="L887" s="2" t="s">
        <v>13</v>
      </c>
      <c r="M887" s="2" t="s">
        <v>299</v>
      </c>
      <c r="N887" s="2">
        <v>10</v>
      </c>
      <c r="O887" s="2" t="s">
        <v>14</v>
      </c>
      <c r="S887" s="2" t="s">
        <v>22</v>
      </c>
      <c r="T887" s="2">
        <v>37</v>
      </c>
      <c r="U887" s="2" t="s">
        <v>163</v>
      </c>
      <c r="V887" s="2">
        <v>18</v>
      </c>
      <c r="W887" s="2" t="s">
        <v>277</v>
      </c>
      <c r="X887" s="2">
        <v>10.199999999999999</v>
      </c>
      <c r="Y887" s="2">
        <v>1240</v>
      </c>
      <c r="Z887" s="2">
        <v>7.89</v>
      </c>
      <c r="AC887" s="2">
        <v>120</v>
      </c>
      <c r="AD887" s="2">
        <v>1</v>
      </c>
      <c r="AE887" s="2">
        <v>138</v>
      </c>
      <c r="AF887" s="2">
        <v>1.51515059037642</v>
      </c>
      <c r="AG887" s="2">
        <v>1.51515059037642</v>
      </c>
      <c r="AH887" s="2">
        <v>14.370079378739</v>
      </c>
      <c r="AI887" s="2">
        <v>14.370079378739</v>
      </c>
      <c r="AJ887" s="2">
        <f t="shared" si="446"/>
        <v>0.71921184376594582</v>
      </c>
      <c r="AK887" s="2">
        <f t="shared" si="447"/>
        <v>1.9685030678273989</v>
      </c>
      <c r="AL887" s="2">
        <f t="shared" si="448"/>
        <v>0.2597401863930604</v>
      </c>
    </row>
    <row r="888" spans="1:38" x14ac:dyDescent="0.25">
      <c r="A888" s="2" t="s">
        <v>162</v>
      </c>
      <c r="B888" s="2">
        <v>2006</v>
      </c>
      <c r="C888" s="2" t="s">
        <v>161</v>
      </c>
      <c r="D888" s="2" t="s">
        <v>294</v>
      </c>
      <c r="E888" s="2" t="s">
        <v>48</v>
      </c>
      <c r="F888" s="2" t="s">
        <v>10</v>
      </c>
      <c r="G888" s="2" t="s">
        <v>211</v>
      </c>
      <c r="H888" s="2" t="s">
        <v>11</v>
      </c>
      <c r="I888" s="2" t="s">
        <v>40</v>
      </c>
      <c r="J888" s="2" t="s">
        <v>12</v>
      </c>
      <c r="L888" s="2" t="s">
        <v>13</v>
      </c>
      <c r="M888" s="2" t="s">
        <v>299</v>
      </c>
      <c r="N888" s="2">
        <v>10</v>
      </c>
      <c r="O888" s="2" t="s">
        <v>14</v>
      </c>
      <c r="S888" s="2" t="s">
        <v>22</v>
      </c>
      <c r="T888" s="2">
        <v>37</v>
      </c>
      <c r="U888" s="2" t="s">
        <v>163</v>
      </c>
      <c r="V888" s="2">
        <v>18</v>
      </c>
      <c r="W888" s="2" t="s">
        <v>277</v>
      </c>
      <c r="X888" s="2">
        <v>10.199999999999999</v>
      </c>
      <c r="Y888" s="2">
        <v>1240</v>
      </c>
      <c r="Z888" s="2">
        <v>7.89</v>
      </c>
      <c r="AC888" s="2">
        <v>120</v>
      </c>
      <c r="AD888" s="2">
        <v>1</v>
      </c>
      <c r="AE888" s="2">
        <v>138</v>
      </c>
      <c r="AF888" s="2">
        <v>2</v>
      </c>
      <c r="AG888" s="2">
        <v>2</v>
      </c>
      <c r="AH888" s="2">
        <v>14.0748038059262</v>
      </c>
      <c r="AI888" s="2">
        <v>14.0748038059262</v>
      </c>
      <c r="AJ888" s="2">
        <f t="shared" si="446"/>
        <v>0.70443351975362745</v>
      </c>
      <c r="AK888" s="2">
        <f t="shared" si="447"/>
        <v>1.6732274950145989</v>
      </c>
      <c r="AL888" s="2">
        <f t="shared" si="448"/>
        <v>0.22077914357164322</v>
      </c>
    </row>
    <row r="889" spans="1:38" x14ac:dyDescent="0.25">
      <c r="A889" s="2" t="s">
        <v>162</v>
      </c>
      <c r="B889" s="2">
        <v>2007</v>
      </c>
      <c r="C889" s="2" t="s">
        <v>161</v>
      </c>
      <c r="D889" s="2" t="s">
        <v>294</v>
      </c>
      <c r="E889" s="2" t="s">
        <v>48</v>
      </c>
      <c r="F889" s="2" t="s">
        <v>10</v>
      </c>
      <c r="G889" s="2" t="s">
        <v>211</v>
      </c>
      <c r="H889" s="2" t="s">
        <v>11</v>
      </c>
      <c r="I889" s="2" t="s">
        <v>40</v>
      </c>
      <c r="J889" s="2" t="s">
        <v>12</v>
      </c>
      <c r="L889" s="2" t="s">
        <v>13</v>
      </c>
      <c r="M889" s="2" t="s">
        <v>299</v>
      </c>
      <c r="N889" s="2">
        <v>10</v>
      </c>
      <c r="O889" s="2" t="s">
        <v>14</v>
      </c>
      <c r="S889" s="2" t="s">
        <v>22</v>
      </c>
      <c r="T889" s="2">
        <v>37</v>
      </c>
      <c r="U889" s="2" t="s">
        <v>163</v>
      </c>
      <c r="V889" s="2">
        <v>18</v>
      </c>
      <c r="W889" s="2" t="s">
        <v>277</v>
      </c>
      <c r="X889" s="2">
        <v>10.199999999999999</v>
      </c>
      <c r="Y889" s="2">
        <v>1240</v>
      </c>
      <c r="Z889" s="2">
        <v>7.89</v>
      </c>
      <c r="AC889" s="2">
        <v>120</v>
      </c>
      <c r="AD889" s="2">
        <v>1</v>
      </c>
      <c r="AE889" s="2">
        <v>138</v>
      </c>
      <c r="AF889" s="2">
        <v>4.0303025679154798</v>
      </c>
      <c r="AG889" s="2">
        <v>4.0303025679154798</v>
      </c>
      <c r="AH889" s="2">
        <v>13.3858289712122</v>
      </c>
      <c r="AI889" s="2">
        <v>13.3858289712122</v>
      </c>
      <c r="AJ889" s="2">
        <f t="shared" si="446"/>
        <v>0.66995083889132612</v>
      </c>
      <c r="AK889" s="2">
        <f t="shared" si="447"/>
        <v>0.98425266030059966</v>
      </c>
      <c r="AL889" s="2">
        <f t="shared" si="448"/>
        <v>0.12987024182111107</v>
      </c>
    </row>
    <row r="890" spans="1:38" x14ac:dyDescent="0.25">
      <c r="A890" s="2" t="s">
        <v>162</v>
      </c>
      <c r="B890" s="2">
        <v>2008</v>
      </c>
      <c r="C890" s="2" t="s">
        <v>161</v>
      </c>
      <c r="D890" s="2" t="s">
        <v>294</v>
      </c>
      <c r="E890" s="2" t="s">
        <v>48</v>
      </c>
      <c r="F890" s="2" t="s">
        <v>10</v>
      </c>
      <c r="G890" s="2" t="s">
        <v>211</v>
      </c>
      <c r="H890" s="2" t="s">
        <v>11</v>
      </c>
      <c r="I890" s="2" t="s">
        <v>40</v>
      </c>
      <c r="J890" s="2" t="s">
        <v>12</v>
      </c>
      <c r="L890" s="2" t="s">
        <v>13</v>
      </c>
      <c r="M890" s="2" t="s">
        <v>299</v>
      </c>
      <c r="N890" s="2">
        <v>10</v>
      </c>
      <c r="O890" s="2" t="s">
        <v>14</v>
      </c>
      <c r="S890" s="2" t="s">
        <v>22</v>
      </c>
      <c r="T890" s="2">
        <v>37</v>
      </c>
      <c r="U890" s="2" t="s">
        <v>163</v>
      </c>
      <c r="V890" s="2">
        <v>18</v>
      </c>
      <c r="W890" s="2" t="s">
        <v>277</v>
      </c>
      <c r="X890" s="2">
        <v>10.199999999999999</v>
      </c>
      <c r="Y890" s="2">
        <v>1240</v>
      </c>
      <c r="Z890" s="2">
        <v>7.89</v>
      </c>
      <c r="AC890" s="2">
        <v>120</v>
      </c>
      <c r="AD890" s="2">
        <v>1</v>
      </c>
      <c r="AE890" s="2">
        <v>138</v>
      </c>
      <c r="AF890" s="2">
        <v>6</v>
      </c>
      <c r="AG890" s="2">
        <v>6</v>
      </c>
      <c r="AH890" s="2">
        <v>12.401576310911601</v>
      </c>
      <c r="AI890" s="2">
        <v>12.401576310911601</v>
      </c>
      <c r="AJ890" s="2">
        <f t="shared" si="446"/>
        <v>0.62068972126704414</v>
      </c>
      <c r="AK890" s="2">
        <f t="shared" si="447"/>
        <v>0</v>
      </c>
      <c r="AL890" s="2">
        <f t="shared" si="448"/>
        <v>0</v>
      </c>
    </row>
    <row r="891" spans="1:38" x14ac:dyDescent="0.25">
      <c r="A891" s="2" t="s">
        <v>165</v>
      </c>
      <c r="B891" s="2">
        <v>2009</v>
      </c>
      <c r="C891" s="2" t="s">
        <v>164</v>
      </c>
      <c r="D891" s="2" t="s">
        <v>282</v>
      </c>
      <c r="E891" s="2" t="s">
        <v>9</v>
      </c>
      <c r="F891" s="2" t="s">
        <v>10</v>
      </c>
      <c r="G891" s="2" t="s">
        <v>201</v>
      </c>
      <c r="H891" s="2" t="s">
        <v>78</v>
      </c>
      <c r="I891" s="2" t="s">
        <v>40</v>
      </c>
      <c r="J891" s="2" t="s">
        <v>12</v>
      </c>
      <c r="L891" s="2" t="s">
        <v>37</v>
      </c>
      <c r="M891" s="2" t="s">
        <v>301</v>
      </c>
      <c r="N891" s="2">
        <v>10</v>
      </c>
      <c r="O891" s="2" t="s">
        <v>83</v>
      </c>
      <c r="Q891" s="2" t="s">
        <v>50</v>
      </c>
      <c r="R891" s="2" t="s">
        <v>82</v>
      </c>
      <c r="S891" s="2" t="s">
        <v>21</v>
      </c>
      <c r="T891" s="2">
        <v>37</v>
      </c>
      <c r="U891" s="2" t="s">
        <v>86</v>
      </c>
      <c r="V891" s="2">
        <v>0</v>
      </c>
      <c r="W891" s="2" t="s">
        <v>160</v>
      </c>
      <c r="Z891" s="2">
        <v>0.5</v>
      </c>
      <c r="AA891" s="2">
        <v>0.7</v>
      </c>
      <c r="AB891" s="2">
        <f t="shared" ref="AB891" si="449">Z891/AA891</f>
        <v>0.7142857142857143</v>
      </c>
      <c r="AC891" s="2">
        <v>50</v>
      </c>
      <c r="AD891" s="2">
        <v>2</v>
      </c>
      <c r="AE891" s="2">
        <v>139</v>
      </c>
      <c r="AF891" s="2">
        <v>0.51963044836521199</v>
      </c>
      <c r="AG891" s="2">
        <f>AF891-$AF$891</f>
        <v>0</v>
      </c>
      <c r="AH891" s="2">
        <v>100</v>
      </c>
      <c r="AI891" s="2">
        <v>100</v>
      </c>
      <c r="AJ891" s="2">
        <f>AI891/$AI$891</f>
        <v>1</v>
      </c>
      <c r="AK891" s="2">
        <f>AH891-$AH$894</f>
        <v>99.539156508322648</v>
      </c>
      <c r="AL891" s="2">
        <f>AK891/$AK$891</f>
        <v>1</v>
      </c>
    </row>
    <row r="892" spans="1:38" x14ac:dyDescent="0.25">
      <c r="A892" s="2" t="s">
        <v>165</v>
      </c>
      <c r="B892" s="2">
        <v>2009</v>
      </c>
      <c r="C892" s="2" t="s">
        <v>164</v>
      </c>
      <c r="D892" s="2" t="s">
        <v>282</v>
      </c>
      <c r="E892" s="2" t="s">
        <v>9</v>
      </c>
      <c r="F892" s="2" t="s">
        <v>10</v>
      </c>
      <c r="G892" s="2" t="s">
        <v>201</v>
      </c>
      <c r="H892" s="2" t="s">
        <v>78</v>
      </c>
      <c r="I892" s="2" t="s">
        <v>40</v>
      </c>
      <c r="J892" s="2" t="s">
        <v>12</v>
      </c>
      <c r="L892" s="2" t="s">
        <v>37</v>
      </c>
      <c r="M892" s="2" t="s">
        <v>301</v>
      </c>
      <c r="N892" s="2">
        <v>10</v>
      </c>
      <c r="O892" s="2" t="s">
        <v>83</v>
      </c>
      <c r="Q892" s="2" t="s">
        <v>50</v>
      </c>
      <c r="R892" s="2" t="s">
        <v>82</v>
      </c>
      <c r="S892" s="2" t="s">
        <v>21</v>
      </c>
      <c r="T892" s="2">
        <v>37</v>
      </c>
      <c r="U892" s="2" t="s">
        <v>86</v>
      </c>
      <c r="V892" s="2">
        <v>0</v>
      </c>
      <c r="W892" s="2" t="s">
        <v>160</v>
      </c>
      <c r="Z892" s="2">
        <v>0.5</v>
      </c>
      <c r="AA892" s="2">
        <v>0.7</v>
      </c>
      <c r="AB892" s="2">
        <f t="shared" ref="AB892:AB895" si="450">Z892/AA892</f>
        <v>0.7142857142857143</v>
      </c>
      <c r="AC892" s="2">
        <v>50</v>
      </c>
      <c r="AD892" s="2">
        <v>2</v>
      </c>
      <c r="AE892" s="2">
        <v>139</v>
      </c>
      <c r="AF892" s="2">
        <v>1.03926089673042</v>
      </c>
      <c r="AG892" s="2">
        <f t="shared" ref="AG892:AG894" si="451">AF892-$AF$891</f>
        <v>0.519630448365208</v>
      </c>
      <c r="AH892" s="2">
        <v>75.576033269499504</v>
      </c>
      <c r="AI892" s="2">
        <v>75.576033269499504</v>
      </c>
      <c r="AJ892" s="2">
        <f t="shared" ref="AJ892:AJ894" si="452">AI892/$AI$891</f>
        <v>0.7557603326949951</v>
      </c>
      <c r="AK892" s="2">
        <f>AH892-$AH$894</f>
        <v>75.115189777822152</v>
      </c>
      <c r="AL892" s="2">
        <f t="shared" ref="AL892:AL894" si="453">AK892/$AK$891</f>
        <v>0.75462955898708706</v>
      </c>
    </row>
    <row r="893" spans="1:38" x14ac:dyDescent="0.25">
      <c r="A893" s="2" t="s">
        <v>165</v>
      </c>
      <c r="B893" s="2">
        <v>2009</v>
      </c>
      <c r="C893" s="2" t="s">
        <v>164</v>
      </c>
      <c r="D893" s="2" t="s">
        <v>282</v>
      </c>
      <c r="E893" s="2" t="s">
        <v>9</v>
      </c>
      <c r="F893" s="2" t="s">
        <v>10</v>
      </c>
      <c r="G893" s="2" t="s">
        <v>201</v>
      </c>
      <c r="H893" s="2" t="s">
        <v>78</v>
      </c>
      <c r="I893" s="2" t="s">
        <v>40</v>
      </c>
      <c r="J893" s="2" t="s">
        <v>12</v>
      </c>
      <c r="L893" s="2" t="s">
        <v>37</v>
      </c>
      <c r="M893" s="2" t="s">
        <v>301</v>
      </c>
      <c r="N893" s="2">
        <v>10</v>
      </c>
      <c r="O893" s="2" t="s">
        <v>83</v>
      </c>
      <c r="Q893" s="2" t="s">
        <v>50</v>
      </c>
      <c r="R893" s="2" t="s">
        <v>82</v>
      </c>
      <c r="S893" s="2" t="s">
        <v>21</v>
      </c>
      <c r="T893" s="2">
        <v>37</v>
      </c>
      <c r="U893" s="2" t="s">
        <v>86</v>
      </c>
      <c r="V893" s="2">
        <v>0</v>
      </c>
      <c r="W893" s="2" t="s">
        <v>160</v>
      </c>
      <c r="Z893" s="2">
        <v>0.5</v>
      </c>
      <c r="AA893" s="2">
        <v>0.7</v>
      </c>
      <c r="AB893" s="2">
        <f t="shared" si="450"/>
        <v>0.7142857142857143</v>
      </c>
      <c r="AC893" s="2">
        <v>50</v>
      </c>
      <c r="AD893" s="2">
        <v>2</v>
      </c>
      <c r="AE893" s="2">
        <v>139</v>
      </c>
      <c r="AF893" s="2">
        <v>4.0993051084519196</v>
      </c>
      <c r="AG893" s="2">
        <f t="shared" si="451"/>
        <v>3.5796746600867078</v>
      </c>
      <c r="AH893" s="2">
        <v>32.718896439527299</v>
      </c>
      <c r="AI893" s="2">
        <v>32.718896439527299</v>
      </c>
      <c r="AJ893" s="2">
        <f t="shared" si="452"/>
        <v>0.32718896439527301</v>
      </c>
      <c r="AK893" s="2">
        <f>AH893-$AH$894</f>
        <v>32.25805294784994</v>
      </c>
      <c r="AL893" s="2">
        <f t="shared" si="453"/>
        <v>0.32407400343153187</v>
      </c>
    </row>
    <row r="894" spans="1:38" x14ac:dyDescent="0.25">
      <c r="A894" s="2" t="s">
        <v>165</v>
      </c>
      <c r="B894" s="2">
        <v>2009</v>
      </c>
      <c r="C894" s="2" t="s">
        <v>164</v>
      </c>
      <c r="D894" s="2" t="s">
        <v>282</v>
      </c>
      <c r="E894" s="2" t="s">
        <v>9</v>
      </c>
      <c r="F894" s="2" t="s">
        <v>10</v>
      </c>
      <c r="G894" s="2" t="s">
        <v>201</v>
      </c>
      <c r="H894" s="2" t="s">
        <v>78</v>
      </c>
      <c r="I894" s="2" t="s">
        <v>40</v>
      </c>
      <c r="J894" s="2" t="s">
        <v>12</v>
      </c>
      <c r="L894" s="2" t="s">
        <v>37</v>
      </c>
      <c r="M894" s="2" t="s">
        <v>301</v>
      </c>
      <c r="N894" s="2">
        <v>10</v>
      </c>
      <c r="O894" s="2" t="s">
        <v>83</v>
      </c>
      <c r="Q894" s="2" t="s">
        <v>50</v>
      </c>
      <c r="R894" s="2" t="s">
        <v>82</v>
      </c>
      <c r="S894" s="2" t="s">
        <v>21</v>
      </c>
      <c r="T894" s="2">
        <v>37</v>
      </c>
      <c r="U894" s="2" t="s">
        <v>86</v>
      </c>
      <c r="V894" s="2">
        <v>0</v>
      </c>
      <c r="W894" s="2" t="s">
        <v>160</v>
      </c>
      <c r="Z894" s="2">
        <v>0.5</v>
      </c>
      <c r="AA894" s="2">
        <v>0.7</v>
      </c>
      <c r="AB894" s="2">
        <f t="shared" si="450"/>
        <v>0.7142857142857143</v>
      </c>
      <c r="AC894" s="2">
        <v>50</v>
      </c>
      <c r="AD894" s="2">
        <v>2</v>
      </c>
      <c r="AE894" s="2">
        <v>139</v>
      </c>
      <c r="AF894" s="2">
        <v>24.018472295784999</v>
      </c>
      <c r="AG894" s="2">
        <f t="shared" si="451"/>
        <v>23.498841847419786</v>
      </c>
      <c r="AH894" s="2">
        <v>0.460843491677356</v>
      </c>
      <c r="AI894" s="2">
        <v>0.460843491677356</v>
      </c>
      <c r="AJ894" s="2">
        <f t="shared" si="452"/>
        <v>4.6084349167735596E-3</v>
      </c>
      <c r="AK894" s="2">
        <f>AH894-$AH$894</f>
        <v>0</v>
      </c>
      <c r="AL894" s="2">
        <f t="shared" si="453"/>
        <v>0</v>
      </c>
    </row>
    <row r="895" spans="1:38" x14ac:dyDescent="0.25">
      <c r="A895" s="2" t="s">
        <v>165</v>
      </c>
      <c r="B895" s="2">
        <v>2009</v>
      </c>
      <c r="C895" s="2" t="s">
        <v>164</v>
      </c>
      <c r="D895" s="2" t="s">
        <v>282</v>
      </c>
      <c r="E895" s="2" t="s">
        <v>9</v>
      </c>
      <c r="F895" s="2" t="s">
        <v>10</v>
      </c>
      <c r="G895" s="2" t="s">
        <v>201</v>
      </c>
      <c r="H895" s="2" t="s">
        <v>78</v>
      </c>
      <c r="I895" s="2" t="s">
        <v>40</v>
      </c>
      <c r="J895" s="2" t="s">
        <v>12</v>
      </c>
      <c r="L895" s="2" t="s">
        <v>37</v>
      </c>
      <c r="M895" s="2" t="s">
        <v>300</v>
      </c>
      <c r="N895" s="2">
        <v>10</v>
      </c>
      <c r="O895" s="2" t="s">
        <v>83</v>
      </c>
      <c r="Q895" s="2" t="s">
        <v>50</v>
      </c>
      <c r="R895" s="2" t="s">
        <v>82</v>
      </c>
      <c r="S895" s="2" t="s">
        <v>21</v>
      </c>
      <c r="T895" s="2">
        <v>37</v>
      </c>
      <c r="U895" s="2" t="s">
        <v>127</v>
      </c>
      <c r="V895" s="2">
        <v>1</v>
      </c>
      <c r="W895" s="2" t="s">
        <v>277</v>
      </c>
      <c r="X895" s="2">
        <v>0.8</v>
      </c>
      <c r="Y895" s="2">
        <v>28.5</v>
      </c>
      <c r="Z895" s="2">
        <v>0.5</v>
      </c>
      <c r="AA895" s="2">
        <v>1</v>
      </c>
      <c r="AB895" s="2">
        <f t="shared" si="450"/>
        <v>0.5</v>
      </c>
      <c r="AC895" s="2">
        <v>50</v>
      </c>
      <c r="AD895" s="2">
        <v>2</v>
      </c>
      <c r="AE895" s="2">
        <v>140</v>
      </c>
      <c r="AF895" s="2">
        <v>0.51963044836521199</v>
      </c>
      <c r="AG895" s="2">
        <f>AF895-$AF$895</f>
        <v>0</v>
      </c>
      <c r="AH895" s="2">
        <v>100</v>
      </c>
      <c r="AI895" s="2">
        <v>100</v>
      </c>
      <c r="AJ895" s="2">
        <f>AI895/$AI$895</f>
        <v>1</v>
      </c>
      <c r="AK895" s="2">
        <f>AI895-$AI$898</f>
        <v>90.783404402715547</v>
      </c>
      <c r="AL895" s="2">
        <f>AK895/$AK$895</f>
        <v>1</v>
      </c>
    </row>
    <row r="896" spans="1:38" x14ac:dyDescent="0.25">
      <c r="A896" s="2" t="s">
        <v>165</v>
      </c>
      <c r="B896" s="2">
        <v>2009</v>
      </c>
      <c r="C896" s="2" t="s">
        <v>164</v>
      </c>
      <c r="D896" s="2" t="s">
        <v>282</v>
      </c>
      <c r="E896" s="2" t="s">
        <v>9</v>
      </c>
      <c r="F896" s="2" t="s">
        <v>10</v>
      </c>
      <c r="G896" s="2" t="s">
        <v>201</v>
      </c>
      <c r="H896" s="2" t="s">
        <v>78</v>
      </c>
      <c r="I896" s="2" t="s">
        <v>40</v>
      </c>
      <c r="J896" s="2" t="s">
        <v>12</v>
      </c>
      <c r="L896" s="2" t="s">
        <v>37</v>
      </c>
      <c r="M896" s="2" t="s">
        <v>300</v>
      </c>
      <c r="N896" s="2">
        <v>10</v>
      </c>
      <c r="O896" s="2" t="s">
        <v>83</v>
      </c>
      <c r="Q896" s="2" t="s">
        <v>50</v>
      </c>
      <c r="R896" s="2" t="s">
        <v>82</v>
      </c>
      <c r="S896" s="2" t="s">
        <v>21</v>
      </c>
      <c r="T896" s="2">
        <v>37</v>
      </c>
      <c r="U896" s="2" t="s">
        <v>127</v>
      </c>
      <c r="V896" s="2">
        <v>1</v>
      </c>
      <c r="W896" s="2" t="s">
        <v>277</v>
      </c>
      <c r="X896" s="2">
        <v>0.8</v>
      </c>
      <c r="Y896" s="2">
        <v>28.5</v>
      </c>
      <c r="Z896" s="2">
        <v>0.5</v>
      </c>
      <c r="AA896" s="2">
        <v>1</v>
      </c>
      <c r="AB896" s="2">
        <f t="shared" ref="AB896:AB899" si="454">Z896/AA896</f>
        <v>0.5</v>
      </c>
      <c r="AC896" s="2">
        <v>50</v>
      </c>
      <c r="AD896" s="2">
        <v>2</v>
      </c>
      <c r="AE896" s="2">
        <v>140</v>
      </c>
      <c r="AF896" s="2">
        <v>0.98152241826064601</v>
      </c>
      <c r="AG896" s="2">
        <f t="shared" ref="AG896:AG898" si="455">AF896-$AF$895</f>
        <v>0.46189196989543402</v>
      </c>
      <c r="AH896" s="2">
        <v>72.811056699823894</v>
      </c>
      <c r="AI896" s="2">
        <v>72.811056699823894</v>
      </c>
      <c r="AJ896" s="2">
        <f t="shared" ref="AJ896:AJ898" si="456">AI896/$AI$895</f>
        <v>0.72811056699823895</v>
      </c>
      <c r="AK896" s="2">
        <f t="shared" ref="AK896:AK898" si="457">AI896-$AI$898</f>
        <v>63.594461102539434</v>
      </c>
      <c r="AL896" s="2">
        <f t="shared" ref="AL896:AL898" si="458">AK896/$AK$895</f>
        <v>0.7005075599548366</v>
      </c>
    </row>
    <row r="897" spans="1:38" x14ac:dyDescent="0.25">
      <c r="A897" s="2" t="s">
        <v>165</v>
      </c>
      <c r="B897" s="2">
        <v>2009</v>
      </c>
      <c r="C897" s="2" t="s">
        <v>164</v>
      </c>
      <c r="D897" s="2" t="s">
        <v>282</v>
      </c>
      <c r="E897" s="2" t="s">
        <v>9</v>
      </c>
      <c r="F897" s="2" t="s">
        <v>10</v>
      </c>
      <c r="G897" s="2" t="s">
        <v>201</v>
      </c>
      <c r="H897" s="2" t="s">
        <v>78</v>
      </c>
      <c r="I897" s="2" t="s">
        <v>40</v>
      </c>
      <c r="J897" s="2" t="s">
        <v>12</v>
      </c>
      <c r="L897" s="2" t="s">
        <v>37</v>
      </c>
      <c r="M897" s="2" t="s">
        <v>300</v>
      </c>
      <c r="N897" s="2">
        <v>10</v>
      </c>
      <c r="O897" s="2" t="s">
        <v>83</v>
      </c>
      <c r="Q897" s="2" t="s">
        <v>50</v>
      </c>
      <c r="R897" s="2" t="s">
        <v>82</v>
      </c>
      <c r="S897" s="2" t="s">
        <v>21</v>
      </c>
      <c r="T897" s="2">
        <v>37</v>
      </c>
      <c r="U897" s="2" t="s">
        <v>127</v>
      </c>
      <c r="V897" s="2">
        <v>1</v>
      </c>
      <c r="W897" s="2" t="s">
        <v>277</v>
      </c>
      <c r="X897" s="2">
        <v>0.8</v>
      </c>
      <c r="Y897" s="2">
        <v>28.5</v>
      </c>
      <c r="Z897" s="2">
        <v>0.5</v>
      </c>
      <c r="AA897" s="2">
        <v>1</v>
      </c>
      <c r="AB897" s="2">
        <f t="shared" si="454"/>
        <v>0.5</v>
      </c>
      <c r="AC897" s="2">
        <v>50</v>
      </c>
      <c r="AD897" s="2">
        <v>2</v>
      </c>
      <c r="AE897" s="2">
        <v>140</v>
      </c>
      <c r="AF897" s="2">
        <v>4.0415692729592703</v>
      </c>
      <c r="AG897" s="2">
        <f t="shared" si="455"/>
        <v>3.5219388245940584</v>
      </c>
      <c r="AH897" s="2">
        <v>37.327194238169497</v>
      </c>
      <c r="AI897" s="2">
        <v>37.327194238169497</v>
      </c>
      <c r="AJ897" s="2">
        <f t="shared" si="456"/>
        <v>0.37327194238169498</v>
      </c>
      <c r="AK897" s="2">
        <f t="shared" si="457"/>
        <v>28.110598640885037</v>
      </c>
      <c r="AL897" s="2">
        <f t="shared" si="458"/>
        <v>0.30964468479488066</v>
      </c>
    </row>
    <row r="898" spans="1:38" x14ac:dyDescent="0.25">
      <c r="A898" s="2" t="s">
        <v>165</v>
      </c>
      <c r="B898" s="2">
        <v>2009</v>
      </c>
      <c r="C898" s="2" t="s">
        <v>164</v>
      </c>
      <c r="D898" s="2" t="s">
        <v>282</v>
      </c>
      <c r="E898" s="2" t="s">
        <v>9</v>
      </c>
      <c r="F898" s="2" t="s">
        <v>10</v>
      </c>
      <c r="G898" s="2" t="s">
        <v>201</v>
      </c>
      <c r="H898" s="2" t="s">
        <v>78</v>
      </c>
      <c r="I898" s="2" t="s">
        <v>40</v>
      </c>
      <c r="J898" s="2" t="s">
        <v>12</v>
      </c>
      <c r="L898" s="2" t="s">
        <v>37</v>
      </c>
      <c r="M898" s="2" t="s">
        <v>300</v>
      </c>
      <c r="N898" s="2">
        <v>10</v>
      </c>
      <c r="O898" s="2" t="s">
        <v>83</v>
      </c>
      <c r="Q898" s="2" t="s">
        <v>50</v>
      </c>
      <c r="R898" s="2" t="s">
        <v>82</v>
      </c>
      <c r="S898" s="2" t="s">
        <v>21</v>
      </c>
      <c r="T898" s="2">
        <v>37</v>
      </c>
      <c r="U898" s="2" t="s">
        <v>127</v>
      </c>
      <c r="V898" s="2">
        <v>1</v>
      </c>
      <c r="W898" s="2" t="s">
        <v>277</v>
      </c>
      <c r="X898" s="2">
        <v>0.8</v>
      </c>
      <c r="Y898" s="2">
        <v>28.5</v>
      </c>
      <c r="Z898" s="2">
        <v>0.5</v>
      </c>
      <c r="AA898" s="2">
        <v>1</v>
      </c>
      <c r="AB898" s="2">
        <f t="shared" si="454"/>
        <v>0.5</v>
      </c>
      <c r="AC898" s="2">
        <v>50</v>
      </c>
      <c r="AD898" s="2">
        <v>2</v>
      </c>
      <c r="AE898" s="2">
        <v>140</v>
      </c>
      <c r="AF898" s="2">
        <v>23.9607391032695</v>
      </c>
      <c r="AG898" s="2">
        <f t="shared" si="455"/>
        <v>23.441108654904287</v>
      </c>
      <c r="AH898" s="2">
        <v>9.21659559728446</v>
      </c>
      <c r="AI898" s="2">
        <v>9.21659559728446</v>
      </c>
      <c r="AJ898" s="2">
        <f t="shared" si="456"/>
        <v>9.2165955972844604E-2</v>
      </c>
      <c r="AK898" s="2">
        <f t="shared" si="457"/>
        <v>0</v>
      </c>
      <c r="AL898" s="2">
        <f t="shared" si="458"/>
        <v>0</v>
      </c>
    </row>
    <row r="899" spans="1:38" x14ac:dyDescent="0.25">
      <c r="A899" s="2" t="s">
        <v>165</v>
      </c>
      <c r="B899" s="2">
        <v>2009</v>
      </c>
      <c r="C899" s="2" t="s">
        <v>164</v>
      </c>
      <c r="D899" s="2" t="s">
        <v>282</v>
      </c>
      <c r="E899" s="2" t="s">
        <v>9</v>
      </c>
      <c r="F899" s="2" t="s">
        <v>10</v>
      </c>
      <c r="G899" s="2" t="s">
        <v>201</v>
      </c>
      <c r="H899" s="2" t="s">
        <v>78</v>
      </c>
      <c r="I899" s="2" t="s">
        <v>40</v>
      </c>
      <c r="J899" s="2" t="s">
        <v>12</v>
      </c>
      <c r="L899" s="2" t="s">
        <v>37</v>
      </c>
      <c r="M899" s="2" t="s">
        <v>301</v>
      </c>
      <c r="N899" s="2">
        <v>10</v>
      </c>
      <c r="O899" s="2" t="s">
        <v>83</v>
      </c>
      <c r="Q899" s="2" t="s">
        <v>50</v>
      </c>
      <c r="R899" s="2" t="s">
        <v>82</v>
      </c>
      <c r="S899" s="2" t="s">
        <v>21</v>
      </c>
      <c r="T899" s="2">
        <v>37</v>
      </c>
      <c r="U899" s="2" t="s">
        <v>86</v>
      </c>
      <c r="V899" s="2">
        <v>0</v>
      </c>
      <c r="W899" s="2" t="s">
        <v>160</v>
      </c>
      <c r="Z899" s="2">
        <v>1</v>
      </c>
      <c r="AA899" s="2">
        <v>0.7</v>
      </c>
      <c r="AB899" s="2">
        <f t="shared" si="454"/>
        <v>1.4285714285714286</v>
      </c>
      <c r="AC899" s="2">
        <v>50</v>
      </c>
      <c r="AD899" s="2">
        <v>2</v>
      </c>
      <c r="AE899" s="2">
        <v>141</v>
      </c>
      <c r="AF899" s="2">
        <v>0.52941180272085997</v>
      </c>
      <c r="AG899" s="2">
        <f>AF899-$AF$899</f>
        <v>0</v>
      </c>
      <c r="AH899" s="2">
        <v>100</v>
      </c>
      <c r="AI899" s="2">
        <v>100</v>
      </c>
      <c r="AJ899" s="2">
        <f>AI899/$AI$899</f>
        <v>1</v>
      </c>
      <c r="AK899" s="2">
        <f>AI899-$AI$902</f>
        <v>97.596168341722375</v>
      </c>
      <c r="AL899" s="2">
        <f>AK899/$AK$899</f>
        <v>1</v>
      </c>
    </row>
    <row r="900" spans="1:38" x14ac:dyDescent="0.25">
      <c r="A900" s="2" t="s">
        <v>165</v>
      </c>
      <c r="B900" s="2">
        <v>2009</v>
      </c>
      <c r="C900" s="2" t="s">
        <v>164</v>
      </c>
      <c r="D900" s="2" t="s">
        <v>282</v>
      </c>
      <c r="E900" s="2" t="s">
        <v>9</v>
      </c>
      <c r="F900" s="2" t="s">
        <v>10</v>
      </c>
      <c r="G900" s="2" t="s">
        <v>201</v>
      </c>
      <c r="H900" s="2" t="s">
        <v>78</v>
      </c>
      <c r="I900" s="2" t="s">
        <v>40</v>
      </c>
      <c r="J900" s="2" t="s">
        <v>12</v>
      </c>
      <c r="L900" s="2" t="s">
        <v>37</v>
      </c>
      <c r="M900" s="2" t="s">
        <v>301</v>
      </c>
      <c r="N900" s="2">
        <v>10</v>
      </c>
      <c r="O900" s="2" t="s">
        <v>83</v>
      </c>
      <c r="Q900" s="2" t="s">
        <v>50</v>
      </c>
      <c r="R900" s="2" t="s">
        <v>82</v>
      </c>
      <c r="S900" s="2" t="s">
        <v>21</v>
      </c>
      <c r="T900" s="2">
        <v>37</v>
      </c>
      <c r="U900" s="2" t="s">
        <v>86</v>
      </c>
      <c r="V900" s="2">
        <v>0</v>
      </c>
      <c r="W900" s="2" t="s">
        <v>160</v>
      </c>
      <c r="Z900" s="2">
        <v>1</v>
      </c>
      <c r="AA900" s="2">
        <v>0.7</v>
      </c>
      <c r="AB900" s="2">
        <f t="shared" ref="AB900:AB903" si="459">Z900/AA900</f>
        <v>1.4285714285714286</v>
      </c>
      <c r="AC900" s="2">
        <v>50</v>
      </c>
      <c r="AD900" s="2">
        <v>2</v>
      </c>
      <c r="AE900" s="2">
        <v>141</v>
      </c>
      <c r="AF900" s="2">
        <v>0.94117564059452696</v>
      </c>
      <c r="AG900" s="2">
        <f t="shared" ref="AG900:AG902" si="460">AF900-$AF$899</f>
        <v>0.41176383787366699</v>
      </c>
      <c r="AH900" s="2">
        <v>73.076924769836197</v>
      </c>
      <c r="AI900" s="2">
        <v>73.076924769836197</v>
      </c>
      <c r="AJ900" s="2">
        <f t="shared" ref="AJ900:AJ902" si="461">AI900/$AI$899</f>
        <v>0.73076924769836193</v>
      </c>
      <c r="AK900" s="2">
        <f t="shared" ref="AK900:AK902" si="462">AI900-$AI$902</f>
        <v>70.673093111558572</v>
      </c>
      <c r="AL900" s="2">
        <f t="shared" ref="AL900:AL902" si="463">AK900/$AK$899</f>
        <v>0.72413798935327478</v>
      </c>
    </row>
    <row r="901" spans="1:38" x14ac:dyDescent="0.25">
      <c r="A901" s="2" t="s">
        <v>165</v>
      </c>
      <c r="B901" s="2">
        <v>2009</v>
      </c>
      <c r="C901" s="2" t="s">
        <v>164</v>
      </c>
      <c r="D901" s="2" t="s">
        <v>282</v>
      </c>
      <c r="E901" s="2" t="s">
        <v>9</v>
      </c>
      <c r="F901" s="2" t="s">
        <v>10</v>
      </c>
      <c r="G901" s="2" t="s">
        <v>201</v>
      </c>
      <c r="H901" s="2" t="s">
        <v>78</v>
      </c>
      <c r="I901" s="2" t="s">
        <v>40</v>
      </c>
      <c r="J901" s="2" t="s">
        <v>12</v>
      </c>
      <c r="L901" s="2" t="s">
        <v>37</v>
      </c>
      <c r="M901" s="2" t="s">
        <v>301</v>
      </c>
      <c r="N901" s="2">
        <v>10</v>
      </c>
      <c r="O901" s="2" t="s">
        <v>83</v>
      </c>
      <c r="Q901" s="2" t="s">
        <v>50</v>
      </c>
      <c r="R901" s="2" t="s">
        <v>82</v>
      </c>
      <c r="S901" s="2" t="s">
        <v>21</v>
      </c>
      <c r="T901" s="2">
        <v>37</v>
      </c>
      <c r="U901" s="2" t="s">
        <v>86</v>
      </c>
      <c r="V901" s="2">
        <v>0</v>
      </c>
      <c r="W901" s="2" t="s">
        <v>160</v>
      </c>
      <c r="Z901" s="2">
        <v>1</v>
      </c>
      <c r="AA901" s="2">
        <v>0.7</v>
      </c>
      <c r="AB901" s="2">
        <f t="shared" si="459"/>
        <v>1.4285714285714286</v>
      </c>
      <c r="AC901" s="2">
        <v>50</v>
      </c>
      <c r="AD901" s="2">
        <v>2</v>
      </c>
      <c r="AE901" s="2">
        <v>141</v>
      </c>
      <c r="AF901" s="2">
        <v>3.9999984920724998</v>
      </c>
      <c r="AG901" s="2">
        <f t="shared" si="460"/>
        <v>3.4705866893516397</v>
      </c>
      <c r="AH901" s="2">
        <v>31.249998624507999</v>
      </c>
      <c r="AI901" s="2">
        <v>31.249998624507999</v>
      </c>
      <c r="AJ901" s="2">
        <f t="shared" si="461"/>
        <v>0.31249998624507996</v>
      </c>
      <c r="AK901" s="2">
        <f t="shared" si="462"/>
        <v>28.846166966230371</v>
      </c>
      <c r="AL901" s="2">
        <f t="shared" si="463"/>
        <v>0.29556659299603499</v>
      </c>
    </row>
    <row r="902" spans="1:38" x14ac:dyDescent="0.25">
      <c r="A902" s="2" t="s">
        <v>165</v>
      </c>
      <c r="B902" s="2">
        <v>2009</v>
      </c>
      <c r="C902" s="2" t="s">
        <v>164</v>
      </c>
      <c r="D902" s="2" t="s">
        <v>282</v>
      </c>
      <c r="E902" s="2" t="s">
        <v>9</v>
      </c>
      <c r="F902" s="2" t="s">
        <v>10</v>
      </c>
      <c r="G902" s="2" t="s">
        <v>201</v>
      </c>
      <c r="H902" s="2" t="s">
        <v>78</v>
      </c>
      <c r="I902" s="2" t="s">
        <v>40</v>
      </c>
      <c r="J902" s="2" t="s">
        <v>12</v>
      </c>
      <c r="L902" s="2" t="s">
        <v>37</v>
      </c>
      <c r="M902" s="2" t="s">
        <v>301</v>
      </c>
      <c r="N902" s="2">
        <v>10</v>
      </c>
      <c r="O902" s="2" t="s">
        <v>83</v>
      </c>
      <c r="Q902" s="2" t="s">
        <v>50</v>
      </c>
      <c r="R902" s="2" t="s">
        <v>82</v>
      </c>
      <c r="S902" s="2" t="s">
        <v>21</v>
      </c>
      <c r="T902" s="2">
        <v>37</v>
      </c>
      <c r="U902" s="2" t="s">
        <v>86</v>
      </c>
      <c r="V902" s="2">
        <v>0</v>
      </c>
      <c r="W902" s="2" t="s">
        <v>160</v>
      </c>
      <c r="Z902" s="2">
        <v>1</v>
      </c>
      <c r="AA902" s="2">
        <v>0.7</v>
      </c>
      <c r="AB902" s="2">
        <f t="shared" si="459"/>
        <v>1.4285714285714286</v>
      </c>
      <c r="AC902" s="2">
        <v>50</v>
      </c>
      <c r="AD902" s="2">
        <v>2</v>
      </c>
      <c r="AE902" s="2">
        <v>141</v>
      </c>
      <c r="AF902" s="2">
        <v>24.0588270521331</v>
      </c>
      <c r="AG902" s="2">
        <f t="shared" si="460"/>
        <v>23.529415249412242</v>
      </c>
      <c r="AH902" s="2">
        <v>2.40383165827763</v>
      </c>
      <c r="AI902" s="2">
        <v>2.40383165827763</v>
      </c>
      <c r="AJ902" s="2">
        <f t="shared" si="461"/>
        <v>2.40383165827763E-2</v>
      </c>
      <c r="AK902" s="2">
        <f t="shared" si="462"/>
        <v>0</v>
      </c>
      <c r="AL902" s="2">
        <f t="shared" si="463"/>
        <v>0</v>
      </c>
    </row>
    <row r="903" spans="1:38" x14ac:dyDescent="0.25">
      <c r="A903" s="2" t="s">
        <v>165</v>
      </c>
      <c r="B903" s="2">
        <v>2009</v>
      </c>
      <c r="C903" s="2" t="s">
        <v>164</v>
      </c>
      <c r="D903" s="2" t="s">
        <v>282</v>
      </c>
      <c r="E903" s="2" t="s">
        <v>9</v>
      </c>
      <c r="F903" s="2" t="s">
        <v>10</v>
      </c>
      <c r="G903" s="2" t="s">
        <v>201</v>
      </c>
      <c r="H903" s="2" t="s">
        <v>78</v>
      </c>
      <c r="I903" s="2" t="s">
        <v>40</v>
      </c>
      <c r="J903" s="2" t="s">
        <v>12</v>
      </c>
      <c r="L903" s="2" t="s">
        <v>37</v>
      </c>
      <c r="M903" s="2" t="s">
        <v>300</v>
      </c>
      <c r="N903" s="2">
        <v>10</v>
      </c>
      <c r="O903" s="2" t="s">
        <v>83</v>
      </c>
      <c r="Q903" s="2" t="s">
        <v>50</v>
      </c>
      <c r="R903" s="2" t="s">
        <v>82</v>
      </c>
      <c r="S903" s="2" t="s">
        <v>21</v>
      </c>
      <c r="T903" s="2">
        <v>37</v>
      </c>
      <c r="U903" s="2" t="s">
        <v>127</v>
      </c>
      <c r="V903" s="2">
        <v>1</v>
      </c>
      <c r="W903" s="2" t="s">
        <v>277</v>
      </c>
      <c r="X903" s="2">
        <v>0.8</v>
      </c>
      <c r="Y903" s="2">
        <v>28.5</v>
      </c>
      <c r="Z903" s="2">
        <v>1</v>
      </c>
      <c r="AA903" s="2">
        <v>1</v>
      </c>
      <c r="AB903" s="2">
        <f t="shared" si="459"/>
        <v>1</v>
      </c>
      <c r="AC903" s="2">
        <v>50</v>
      </c>
      <c r="AD903" s="2">
        <v>2</v>
      </c>
      <c r="AE903" s="2">
        <v>142</v>
      </c>
      <c r="AF903" s="2">
        <v>0.52941180272085997</v>
      </c>
      <c r="AG903" s="2">
        <f>AF903-$AF$903</f>
        <v>0</v>
      </c>
      <c r="AH903" s="2">
        <v>100</v>
      </c>
      <c r="AI903" s="2">
        <v>100</v>
      </c>
      <c r="AJ903" s="2">
        <f>AI903/$AI$903</f>
        <v>1</v>
      </c>
      <c r="AK903" s="2">
        <f>AI903-$AI$906</f>
        <v>93.269244947378098</v>
      </c>
      <c r="AL903" s="2">
        <f>AK903/$AK$903</f>
        <v>1</v>
      </c>
    </row>
    <row r="904" spans="1:38" x14ac:dyDescent="0.25">
      <c r="A904" s="2" t="s">
        <v>165</v>
      </c>
      <c r="B904" s="2">
        <v>2009</v>
      </c>
      <c r="C904" s="2" t="s">
        <v>164</v>
      </c>
      <c r="D904" s="2" t="s">
        <v>282</v>
      </c>
      <c r="E904" s="2" t="s">
        <v>9</v>
      </c>
      <c r="F904" s="2" t="s">
        <v>10</v>
      </c>
      <c r="G904" s="2" t="s">
        <v>201</v>
      </c>
      <c r="H904" s="2" t="s">
        <v>78</v>
      </c>
      <c r="I904" s="2" t="s">
        <v>40</v>
      </c>
      <c r="J904" s="2" t="s">
        <v>12</v>
      </c>
      <c r="L904" s="2" t="s">
        <v>37</v>
      </c>
      <c r="M904" s="2" t="s">
        <v>300</v>
      </c>
      <c r="N904" s="2">
        <v>10</v>
      </c>
      <c r="O904" s="2" t="s">
        <v>83</v>
      </c>
      <c r="Q904" s="2" t="s">
        <v>50</v>
      </c>
      <c r="R904" s="2" t="s">
        <v>82</v>
      </c>
      <c r="S904" s="2" t="s">
        <v>21</v>
      </c>
      <c r="T904" s="2">
        <v>37</v>
      </c>
      <c r="U904" s="2" t="s">
        <v>127</v>
      </c>
      <c r="V904" s="2">
        <v>1</v>
      </c>
      <c r="W904" s="2" t="s">
        <v>277</v>
      </c>
      <c r="X904" s="2">
        <v>0.8</v>
      </c>
      <c r="Y904" s="2">
        <v>28.5</v>
      </c>
      <c r="Z904" s="2">
        <v>1</v>
      </c>
      <c r="AA904" s="2">
        <v>1</v>
      </c>
      <c r="AB904" s="2">
        <f t="shared" ref="AB904:AB907" si="464">Z904/AA904</f>
        <v>1</v>
      </c>
      <c r="AC904" s="2">
        <v>50</v>
      </c>
      <c r="AD904" s="2">
        <v>2</v>
      </c>
      <c r="AE904" s="2">
        <v>142</v>
      </c>
      <c r="AF904" s="2">
        <v>0.99999827665428698</v>
      </c>
      <c r="AG904" s="2">
        <f t="shared" ref="AG904:AG906" si="465">AF904-$AF$903</f>
        <v>0.47058647393342701</v>
      </c>
      <c r="AH904" s="2">
        <v>77.403848164180403</v>
      </c>
      <c r="AI904" s="2">
        <v>77.403848164180403</v>
      </c>
      <c r="AJ904" s="2">
        <f t="shared" ref="AJ904:AJ906" si="466">AI904/$AI$903</f>
        <v>0.774038481641804</v>
      </c>
      <c r="AK904" s="2">
        <f t="shared" ref="AK904:AK906" si="467">AI904-$AI$906</f>
        <v>70.673093111558501</v>
      </c>
      <c r="AL904" s="2">
        <f t="shared" ref="AL904:AL906" si="468">AK904/$AK$903</f>
        <v>0.75773201714489913</v>
      </c>
    </row>
    <row r="905" spans="1:38" x14ac:dyDescent="0.25">
      <c r="A905" s="2" t="s">
        <v>165</v>
      </c>
      <c r="B905" s="2">
        <v>2009</v>
      </c>
      <c r="C905" s="2" t="s">
        <v>164</v>
      </c>
      <c r="D905" s="2" t="s">
        <v>282</v>
      </c>
      <c r="E905" s="2" t="s">
        <v>9</v>
      </c>
      <c r="F905" s="2" t="s">
        <v>10</v>
      </c>
      <c r="G905" s="2" t="s">
        <v>201</v>
      </c>
      <c r="H905" s="2" t="s">
        <v>78</v>
      </c>
      <c r="I905" s="2" t="s">
        <v>40</v>
      </c>
      <c r="J905" s="2" t="s">
        <v>12</v>
      </c>
      <c r="L905" s="2" t="s">
        <v>37</v>
      </c>
      <c r="M905" s="2" t="s">
        <v>300</v>
      </c>
      <c r="N905" s="2">
        <v>10</v>
      </c>
      <c r="O905" s="2" t="s">
        <v>83</v>
      </c>
      <c r="Q905" s="2" t="s">
        <v>50</v>
      </c>
      <c r="R905" s="2" t="s">
        <v>82</v>
      </c>
      <c r="S905" s="2" t="s">
        <v>21</v>
      </c>
      <c r="T905" s="2">
        <v>37</v>
      </c>
      <c r="U905" s="2" t="s">
        <v>127</v>
      </c>
      <c r="V905" s="2">
        <v>1</v>
      </c>
      <c r="W905" s="2" t="s">
        <v>277</v>
      </c>
      <c r="X905" s="2">
        <v>0.8</v>
      </c>
      <c r="Y905" s="2">
        <v>28.5</v>
      </c>
      <c r="Z905" s="2">
        <v>1</v>
      </c>
      <c r="AA905" s="2">
        <v>1</v>
      </c>
      <c r="AB905" s="2">
        <f t="shared" si="464"/>
        <v>1</v>
      </c>
      <c r="AC905" s="2">
        <v>50</v>
      </c>
      <c r="AD905" s="2">
        <v>2</v>
      </c>
      <c r="AE905" s="2">
        <v>142</v>
      </c>
      <c r="AF905" s="2">
        <v>3.9999984920724998</v>
      </c>
      <c r="AG905" s="2">
        <f t="shared" si="465"/>
        <v>3.4705866893516397</v>
      </c>
      <c r="AH905" s="2">
        <v>50.480772934016599</v>
      </c>
      <c r="AI905" s="2">
        <v>50.480772934016599</v>
      </c>
      <c r="AJ905" s="2">
        <f t="shared" si="466"/>
        <v>0.50480772934016604</v>
      </c>
      <c r="AK905" s="2">
        <f t="shared" si="467"/>
        <v>43.750017881394697</v>
      </c>
      <c r="AL905" s="2">
        <f t="shared" si="468"/>
        <v>0.46907228536135542</v>
      </c>
    </row>
    <row r="906" spans="1:38" x14ac:dyDescent="0.25">
      <c r="A906" s="2" t="s">
        <v>165</v>
      </c>
      <c r="B906" s="2">
        <v>2009</v>
      </c>
      <c r="C906" s="2" t="s">
        <v>164</v>
      </c>
      <c r="D906" s="2" t="s">
        <v>282</v>
      </c>
      <c r="E906" s="2" t="s">
        <v>9</v>
      </c>
      <c r="F906" s="2" t="s">
        <v>10</v>
      </c>
      <c r="G906" s="2" t="s">
        <v>201</v>
      </c>
      <c r="H906" s="2" t="s">
        <v>78</v>
      </c>
      <c r="I906" s="2" t="s">
        <v>40</v>
      </c>
      <c r="J906" s="2" t="s">
        <v>12</v>
      </c>
      <c r="L906" s="2" t="s">
        <v>37</v>
      </c>
      <c r="M906" s="2" t="s">
        <v>300</v>
      </c>
      <c r="N906" s="2">
        <v>10</v>
      </c>
      <c r="O906" s="2" t="s">
        <v>83</v>
      </c>
      <c r="Q906" s="2" t="s">
        <v>50</v>
      </c>
      <c r="R906" s="2" t="s">
        <v>82</v>
      </c>
      <c r="S906" s="2" t="s">
        <v>21</v>
      </c>
      <c r="T906" s="2">
        <v>37</v>
      </c>
      <c r="U906" s="2" t="s">
        <v>127</v>
      </c>
      <c r="V906" s="2">
        <v>1</v>
      </c>
      <c r="W906" s="2" t="s">
        <v>277</v>
      </c>
      <c r="X906" s="2">
        <v>0.8</v>
      </c>
      <c r="Y906" s="2">
        <v>28.5</v>
      </c>
      <c r="Z906" s="2">
        <v>1</v>
      </c>
      <c r="AA906" s="2">
        <v>1</v>
      </c>
      <c r="AB906" s="2">
        <f t="shared" si="464"/>
        <v>1</v>
      </c>
      <c r="AC906" s="2">
        <v>50</v>
      </c>
      <c r="AD906" s="2">
        <v>2</v>
      </c>
      <c r="AE906" s="2">
        <v>142</v>
      </c>
      <c r="AF906" s="2">
        <v>24.000001723345701</v>
      </c>
      <c r="AG906" s="2">
        <f t="shared" si="465"/>
        <v>23.470589920624843</v>
      </c>
      <c r="AH906" s="2">
        <v>6.7307550526219</v>
      </c>
      <c r="AI906" s="2">
        <v>6.7307550526219</v>
      </c>
      <c r="AJ906" s="2">
        <f t="shared" si="466"/>
        <v>6.7307550526219007E-2</v>
      </c>
      <c r="AK906" s="2">
        <f t="shared" si="467"/>
        <v>0</v>
      </c>
      <c r="AL906" s="2">
        <f t="shared" si="468"/>
        <v>0</v>
      </c>
    </row>
    <row r="907" spans="1:38" x14ac:dyDescent="0.25">
      <c r="A907" s="2" t="s">
        <v>165</v>
      </c>
      <c r="B907" s="2">
        <v>2009</v>
      </c>
      <c r="C907" s="2" t="s">
        <v>164</v>
      </c>
      <c r="D907" s="2" t="s">
        <v>282</v>
      </c>
      <c r="E907" s="2" t="s">
        <v>9</v>
      </c>
      <c r="F907" s="2" t="s">
        <v>10</v>
      </c>
      <c r="G907" s="2" t="s">
        <v>201</v>
      </c>
      <c r="H907" s="2" t="s">
        <v>78</v>
      </c>
      <c r="I907" s="2" t="s">
        <v>40</v>
      </c>
      <c r="J907" s="2" t="s">
        <v>12</v>
      </c>
      <c r="L907" s="2" t="s">
        <v>37</v>
      </c>
      <c r="M907" s="2" t="s">
        <v>301</v>
      </c>
      <c r="N907" s="2">
        <v>10</v>
      </c>
      <c r="O907" s="2" t="s">
        <v>83</v>
      </c>
      <c r="Q907" s="2" t="s">
        <v>50</v>
      </c>
      <c r="R907" s="2" t="s">
        <v>82</v>
      </c>
      <c r="S907" s="2" t="s">
        <v>21</v>
      </c>
      <c r="T907" s="2">
        <v>37</v>
      </c>
      <c r="U907" s="2" t="s">
        <v>86</v>
      </c>
      <c r="V907" s="2">
        <v>0</v>
      </c>
      <c r="W907" s="2" t="s">
        <v>160</v>
      </c>
      <c r="Z907" s="2">
        <v>2</v>
      </c>
      <c r="AA907" s="2">
        <v>0.7</v>
      </c>
      <c r="AB907" s="2">
        <f t="shared" si="464"/>
        <v>2.8571428571428572</v>
      </c>
      <c r="AC907" s="2">
        <v>50</v>
      </c>
      <c r="AD907" s="2">
        <v>2</v>
      </c>
      <c r="AE907" s="2">
        <v>143</v>
      </c>
      <c r="AF907" s="2">
        <v>0.53066039645574203</v>
      </c>
      <c r="AG907" s="2">
        <f>AF907-$AF$907</f>
        <v>0</v>
      </c>
      <c r="AH907" s="2">
        <v>100</v>
      </c>
      <c r="AI907" s="2">
        <v>100</v>
      </c>
      <c r="AJ907" s="2">
        <f>AI907/$AI$907</f>
        <v>1</v>
      </c>
      <c r="AK907" s="2">
        <f>AI907-$AI$910</f>
        <v>98.067618321115432</v>
      </c>
      <c r="AL907" s="2">
        <f>AK907/$AK$907</f>
        <v>1</v>
      </c>
    </row>
    <row r="908" spans="1:38" x14ac:dyDescent="0.25">
      <c r="A908" s="2" t="s">
        <v>165</v>
      </c>
      <c r="B908" s="2">
        <v>2009</v>
      </c>
      <c r="C908" s="2" t="s">
        <v>164</v>
      </c>
      <c r="D908" s="2" t="s">
        <v>282</v>
      </c>
      <c r="E908" s="2" t="s">
        <v>9</v>
      </c>
      <c r="F908" s="2" t="s">
        <v>10</v>
      </c>
      <c r="G908" s="2" t="s">
        <v>201</v>
      </c>
      <c r="H908" s="2" t="s">
        <v>78</v>
      </c>
      <c r="I908" s="2" t="s">
        <v>40</v>
      </c>
      <c r="J908" s="2" t="s">
        <v>12</v>
      </c>
      <c r="L908" s="2" t="s">
        <v>37</v>
      </c>
      <c r="M908" s="2" t="s">
        <v>301</v>
      </c>
      <c r="N908" s="2">
        <v>10</v>
      </c>
      <c r="O908" s="2" t="s">
        <v>83</v>
      </c>
      <c r="Q908" s="2" t="s">
        <v>50</v>
      </c>
      <c r="R908" s="2" t="s">
        <v>82</v>
      </c>
      <c r="S908" s="2" t="s">
        <v>21</v>
      </c>
      <c r="T908" s="2">
        <v>37</v>
      </c>
      <c r="U908" s="2" t="s">
        <v>86</v>
      </c>
      <c r="V908" s="2">
        <v>0</v>
      </c>
      <c r="W908" s="2" t="s">
        <v>160</v>
      </c>
      <c r="Z908" s="2">
        <v>2</v>
      </c>
      <c r="AA908" s="2">
        <v>0.7</v>
      </c>
      <c r="AB908" s="2">
        <f t="shared" ref="AB908:AB911" si="469">Z908/AA908</f>
        <v>2.8571428571428572</v>
      </c>
      <c r="AC908" s="2">
        <v>50</v>
      </c>
      <c r="AD908" s="2">
        <v>2</v>
      </c>
      <c r="AE908" s="2">
        <v>143</v>
      </c>
      <c r="AF908" s="2">
        <v>0.94339536067298102</v>
      </c>
      <c r="AG908" s="2">
        <f t="shared" ref="AG908:AG910" si="470">AF908-$AF$907</f>
        <v>0.41273496421723899</v>
      </c>
      <c r="AH908" s="2">
        <v>49.275367927510601</v>
      </c>
      <c r="AI908" s="2">
        <v>49.275367927510601</v>
      </c>
      <c r="AJ908" s="2">
        <f t="shared" ref="AJ908:AJ910" si="471">AI908/$AI$907</f>
        <v>0.49275367927510599</v>
      </c>
      <c r="AK908" s="2">
        <f t="shared" ref="AK908:AK910" si="472">AI908-$AI$910</f>
        <v>47.342986248626033</v>
      </c>
      <c r="AL908" s="2">
        <f t="shared" ref="AL908:AL910" si="473">AK908/$AK$907</f>
        <v>0.48275860125005582</v>
      </c>
    </row>
    <row r="909" spans="1:38" x14ac:dyDescent="0.25">
      <c r="A909" s="2" t="s">
        <v>165</v>
      </c>
      <c r="B909" s="2">
        <v>2009</v>
      </c>
      <c r="C909" s="2" t="s">
        <v>164</v>
      </c>
      <c r="D909" s="2" t="s">
        <v>282</v>
      </c>
      <c r="E909" s="2" t="s">
        <v>9</v>
      </c>
      <c r="F909" s="2" t="s">
        <v>10</v>
      </c>
      <c r="G909" s="2" t="s">
        <v>201</v>
      </c>
      <c r="H909" s="2" t="s">
        <v>78</v>
      </c>
      <c r="I909" s="2" t="s">
        <v>40</v>
      </c>
      <c r="J909" s="2" t="s">
        <v>12</v>
      </c>
      <c r="L909" s="2" t="s">
        <v>37</v>
      </c>
      <c r="M909" s="2" t="s">
        <v>301</v>
      </c>
      <c r="N909" s="2">
        <v>10</v>
      </c>
      <c r="O909" s="2" t="s">
        <v>83</v>
      </c>
      <c r="Q909" s="2" t="s">
        <v>50</v>
      </c>
      <c r="R909" s="2" t="s">
        <v>82</v>
      </c>
      <c r="S909" s="2" t="s">
        <v>21</v>
      </c>
      <c r="T909" s="2">
        <v>37</v>
      </c>
      <c r="U909" s="2" t="s">
        <v>86</v>
      </c>
      <c r="V909" s="2">
        <v>0</v>
      </c>
      <c r="W909" s="2" t="s">
        <v>160</v>
      </c>
      <c r="Z909" s="2">
        <v>2</v>
      </c>
      <c r="AA909" s="2">
        <v>0.7</v>
      </c>
      <c r="AB909" s="2">
        <f t="shared" si="469"/>
        <v>2.8571428571428572</v>
      </c>
      <c r="AC909" s="2">
        <v>50</v>
      </c>
      <c r="AD909" s="2">
        <v>2</v>
      </c>
      <c r="AE909" s="2">
        <v>143</v>
      </c>
      <c r="AF909" s="2">
        <v>3.9504709405888501</v>
      </c>
      <c r="AG909" s="2">
        <f t="shared" si="470"/>
        <v>3.4198105441331079</v>
      </c>
      <c r="AH909" s="2">
        <v>22.222234507880302</v>
      </c>
      <c r="AI909" s="2">
        <v>22.222234507880302</v>
      </c>
      <c r="AJ909" s="2">
        <f t="shared" si="471"/>
        <v>0.22222234507880301</v>
      </c>
      <c r="AK909" s="2">
        <f t="shared" si="472"/>
        <v>20.289852828995731</v>
      </c>
      <c r="AL909" s="2">
        <f t="shared" si="473"/>
        <v>0.20689655949997737</v>
      </c>
    </row>
    <row r="910" spans="1:38" x14ac:dyDescent="0.25">
      <c r="A910" s="2" t="s">
        <v>165</v>
      </c>
      <c r="B910" s="2">
        <v>2009</v>
      </c>
      <c r="C910" s="2" t="s">
        <v>164</v>
      </c>
      <c r="D910" s="2" t="s">
        <v>282</v>
      </c>
      <c r="E910" s="2" t="s">
        <v>9</v>
      </c>
      <c r="F910" s="2" t="s">
        <v>10</v>
      </c>
      <c r="G910" s="2" t="s">
        <v>201</v>
      </c>
      <c r="H910" s="2" t="s">
        <v>78</v>
      </c>
      <c r="I910" s="2" t="s">
        <v>40</v>
      </c>
      <c r="J910" s="2" t="s">
        <v>12</v>
      </c>
      <c r="L910" s="2" t="s">
        <v>37</v>
      </c>
      <c r="M910" s="2" t="s">
        <v>301</v>
      </c>
      <c r="N910" s="2">
        <v>10</v>
      </c>
      <c r="O910" s="2" t="s">
        <v>83</v>
      </c>
      <c r="Q910" s="2" t="s">
        <v>50</v>
      </c>
      <c r="R910" s="2" t="s">
        <v>82</v>
      </c>
      <c r="S910" s="2" t="s">
        <v>21</v>
      </c>
      <c r="T910" s="2">
        <v>37</v>
      </c>
      <c r="U910" s="2" t="s">
        <v>86</v>
      </c>
      <c r="V910" s="2">
        <v>0</v>
      </c>
      <c r="W910" s="2" t="s">
        <v>160</v>
      </c>
      <c r="Z910" s="2">
        <v>2</v>
      </c>
      <c r="AA910" s="2">
        <v>0.7</v>
      </c>
      <c r="AB910" s="2">
        <f t="shared" si="469"/>
        <v>2.8571428571428572</v>
      </c>
      <c r="AC910" s="2">
        <v>50</v>
      </c>
      <c r="AD910" s="2">
        <v>2</v>
      </c>
      <c r="AE910" s="2">
        <v>143</v>
      </c>
      <c r="AF910" s="2">
        <v>24.0566073384053</v>
      </c>
      <c r="AG910" s="2">
        <f t="shared" si="470"/>
        <v>23.525946941949559</v>
      </c>
      <c r="AH910" s="2">
        <v>1.93238167888457</v>
      </c>
      <c r="AI910" s="2">
        <v>1.93238167888457</v>
      </c>
      <c r="AJ910" s="2">
        <f t="shared" si="471"/>
        <v>1.9323816788845701E-2</v>
      </c>
      <c r="AK910" s="2">
        <f t="shared" si="472"/>
        <v>0</v>
      </c>
      <c r="AL910" s="2">
        <f t="shared" si="473"/>
        <v>0</v>
      </c>
    </row>
    <row r="911" spans="1:38" x14ac:dyDescent="0.25">
      <c r="A911" s="2" t="s">
        <v>165</v>
      </c>
      <c r="B911" s="2">
        <v>2009</v>
      </c>
      <c r="C911" s="2" t="s">
        <v>164</v>
      </c>
      <c r="D911" s="2" t="s">
        <v>282</v>
      </c>
      <c r="E911" s="2" t="s">
        <v>9</v>
      </c>
      <c r="F911" s="2" t="s">
        <v>10</v>
      </c>
      <c r="G911" s="2" t="s">
        <v>201</v>
      </c>
      <c r="H911" s="2" t="s">
        <v>78</v>
      </c>
      <c r="I911" s="2" t="s">
        <v>40</v>
      </c>
      <c r="J911" s="2" t="s">
        <v>12</v>
      </c>
      <c r="L911" s="2" t="s">
        <v>37</v>
      </c>
      <c r="M911" s="2" t="s">
        <v>300</v>
      </c>
      <c r="N911" s="2">
        <v>10</v>
      </c>
      <c r="O911" s="2" t="s">
        <v>83</v>
      </c>
      <c r="Q911" s="2" t="s">
        <v>50</v>
      </c>
      <c r="R911" s="2" t="s">
        <v>82</v>
      </c>
      <c r="S911" s="2" t="s">
        <v>21</v>
      </c>
      <c r="T911" s="2">
        <v>37</v>
      </c>
      <c r="U911" s="2" t="s">
        <v>127</v>
      </c>
      <c r="V911" s="2">
        <v>1</v>
      </c>
      <c r="W911" s="2" t="s">
        <v>277</v>
      </c>
      <c r="X911" s="2">
        <v>0.8</v>
      </c>
      <c r="Y911" s="2">
        <v>28.5</v>
      </c>
      <c r="Z911" s="2">
        <v>2</v>
      </c>
      <c r="AA911" s="2">
        <v>1</v>
      </c>
      <c r="AB911" s="2">
        <f t="shared" si="469"/>
        <v>2</v>
      </c>
      <c r="AC911" s="2">
        <v>50</v>
      </c>
      <c r="AD911" s="2">
        <v>2</v>
      </c>
      <c r="AE911" s="2">
        <v>144</v>
      </c>
      <c r="AF911" s="2">
        <v>0.47169902987566498</v>
      </c>
      <c r="AG911" s="2">
        <f>AF911-$AF$911</f>
        <v>0</v>
      </c>
      <c r="AH911" s="2">
        <v>100</v>
      </c>
      <c r="AI911" s="2">
        <v>100</v>
      </c>
      <c r="AJ911" s="2">
        <f>AI911/$AI$911</f>
        <v>1</v>
      </c>
      <c r="AK911" s="2">
        <f>AI911-$AI$914</f>
        <v>94.202899191715488</v>
      </c>
      <c r="AL911" s="2">
        <f>AK911/$AK$911</f>
        <v>1</v>
      </c>
    </row>
    <row r="912" spans="1:38" x14ac:dyDescent="0.25">
      <c r="A912" s="2" t="s">
        <v>165</v>
      </c>
      <c r="B912" s="2">
        <v>2009</v>
      </c>
      <c r="C912" s="2" t="s">
        <v>164</v>
      </c>
      <c r="D912" s="2" t="s">
        <v>282</v>
      </c>
      <c r="E912" s="2" t="s">
        <v>9</v>
      </c>
      <c r="F912" s="2" t="s">
        <v>10</v>
      </c>
      <c r="G912" s="2" t="s">
        <v>201</v>
      </c>
      <c r="H912" s="2" t="s">
        <v>78</v>
      </c>
      <c r="I912" s="2" t="s">
        <v>40</v>
      </c>
      <c r="J912" s="2" t="s">
        <v>12</v>
      </c>
      <c r="L912" s="2" t="s">
        <v>37</v>
      </c>
      <c r="M912" s="2" t="s">
        <v>300</v>
      </c>
      <c r="N912" s="2">
        <v>10</v>
      </c>
      <c r="O912" s="2" t="s">
        <v>83</v>
      </c>
      <c r="Q912" s="2" t="s">
        <v>50</v>
      </c>
      <c r="R912" s="2" t="s">
        <v>82</v>
      </c>
      <c r="S912" s="2" t="s">
        <v>21</v>
      </c>
      <c r="T912" s="2">
        <v>37</v>
      </c>
      <c r="U912" s="2" t="s">
        <v>127</v>
      </c>
      <c r="V912" s="2">
        <v>1</v>
      </c>
      <c r="W912" s="2" t="s">
        <v>277</v>
      </c>
      <c r="X912" s="2">
        <v>0.8</v>
      </c>
      <c r="Y912" s="2">
        <v>28.5</v>
      </c>
      <c r="Z912" s="2">
        <v>2</v>
      </c>
      <c r="AA912" s="2">
        <v>1</v>
      </c>
      <c r="AB912" s="2">
        <f t="shared" ref="AB912:AB914" si="474">Z912/AA912</f>
        <v>2</v>
      </c>
      <c r="AC912" s="2">
        <v>50</v>
      </c>
      <c r="AD912" s="2">
        <v>2</v>
      </c>
      <c r="AE912" s="2">
        <v>144</v>
      </c>
      <c r="AF912" s="2">
        <v>1.0023594263314</v>
      </c>
      <c r="AG912" s="2">
        <f t="shared" ref="AG912:AG914" si="475">AF912-$AF$911</f>
        <v>0.53066039645573504</v>
      </c>
      <c r="AH912" s="2">
        <v>78.260871968933102</v>
      </c>
      <c r="AI912" s="2">
        <v>78.260871968933102</v>
      </c>
      <c r="AJ912" s="2">
        <f t="shared" ref="AJ912:AJ914" si="476">AI912/$AI$911</f>
        <v>0.78260871968933099</v>
      </c>
      <c r="AK912" s="2">
        <f t="shared" ref="AK912:AK914" si="477">AI912-$AI$914</f>
        <v>72.463771160648591</v>
      </c>
      <c r="AL912" s="2">
        <f t="shared" ref="AL912:AL914" si="478">AK912/$AK$911</f>
        <v>0.76923079631737379</v>
      </c>
    </row>
    <row r="913" spans="1:38" x14ac:dyDescent="0.25">
      <c r="A913" s="2" t="s">
        <v>165</v>
      </c>
      <c r="B913" s="2">
        <v>2009</v>
      </c>
      <c r="C913" s="2" t="s">
        <v>164</v>
      </c>
      <c r="D913" s="2" t="s">
        <v>282</v>
      </c>
      <c r="E913" s="2" t="s">
        <v>9</v>
      </c>
      <c r="F913" s="2" t="s">
        <v>10</v>
      </c>
      <c r="G913" s="2" t="s">
        <v>201</v>
      </c>
      <c r="H913" s="2" t="s">
        <v>78</v>
      </c>
      <c r="I913" s="2" t="s">
        <v>40</v>
      </c>
      <c r="J913" s="2" t="s">
        <v>12</v>
      </c>
      <c r="L913" s="2" t="s">
        <v>37</v>
      </c>
      <c r="M913" s="2" t="s">
        <v>300</v>
      </c>
      <c r="N913" s="2">
        <v>10</v>
      </c>
      <c r="O913" s="2" t="s">
        <v>83</v>
      </c>
      <c r="Q913" s="2" t="s">
        <v>50</v>
      </c>
      <c r="R913" s="2" t="s">
        <v>82</v>
      </c>
      <c r="S913" s="2" t="s">
        <v>21</v>
      </c>
      <c r="T913" s="2">
        <v>37</v>
      </c>
      <c r="U913" s="2" t="s">
        <v>127</v>
      </c>
      <c r="V913" s="2">
        <v>1</v>
      </c>
      <c r="W913" s="2" t="s">
        <v>277</v>
      </c>
      <c r="X913" s="2">
        <v>0.8</v>
      </c>
      <c r="Y913" s="2">
        <v>28.5</v>
      </c>
      <c r="Z913" s="2">
        <v>2</v>
      </c>
      <c r="AA913" s="2">
        <v>1</v>
      </c>
      <c r="AB913" s="2">
        <f t="shared" si="474"/>
        <v>2</v>
      </c>
      <c r="AC913" s="2">
        <v>50</v>
      </c>
      <c r="AD913" s="2">
        <v>2</v>
      </c>
      <c r="AE913" s="2">
        <v>144</v>
      </c>
      <c r="AF913" s="2">
        <v>4.0094350062472799</v>
      </c>
      <c r="AG913" s="2">
        <f t="shared" si="475"/>
        <v>3.5377359763716147</v>
      </c>
      <c r="AH913" s="2">
        <v>49.758463347231697</v>
      </c>
      <c r="AI913" s="2">
        <v>49.758463347231697</v>
      </c>
      <c r="AJ913" s="2">
        <f t="shared" si="476"/>
        <v>0.49758463347231696</v>
      </c>
      <c r="AK913" s="2">
        <f t="shared" si="477"/>
        <v>43.961362538947185</v>
      </c>
      <c r="AL913" s="2">
        <f t="shared" si="478"/>
        <v>0.46666676839191473</v>
      </c>
    </row>
    <row r="914" spans="1:38" x14ac:dyDescent="0.25">
      <c r="A914" s="2" t="s">
        <v>165</v>
      </c>
      <c r="B914" s="2">
        <v>2009</v>
      </c>
      <c r="C914" s="2" t="s">
        <v>164</v>
      </c>
      <c r="D914" s="2" t="s">
        <v>282</v>
      </c>
      <c r="E914" s="2" t="s">
        <v>9</v>
      </c>
      <c r="F914" s="2" t="s">
        <v>10</v>
      </c>
      <c r="G914" s="2" t="s">
        <v>201</v>
      </c>
      <c r="H914" s="2" t="s">
        <v>78</v>
      </c>
      <c r="I914" s="2" t="s">
        <v>40</v>
      </c>
      <c r="J914" s="2" t="s">
        <v>12</v>
      </c>
      <c r="L914" s="2" t="s">
        <v>37</v>
      </c>
      <c r="M914" s="2" t="s">
        <v>300</v>
      </c>
      <c r="N914" s="2">
        <v>10</v>
      </c>
      <c r="O914" s="2" t="s">
        <v>83</v>
      </c>
      <c r="Q914" s="2" t="s">
        <v>50</v>
      </c>
      <c r="R914" s="2" t="s">
        <v>82</v>
      </c>
      <c r="S914" s="2" t="s">
        <v>21</v>
      </c>
      <c r="T914" s="2">
        <v>37</v>
      </c>
      <c r="U914" s="2" t="s">
        <v>127</v>
      </c>
      <c r="V914" s="2">
        <v>1</v>
      </c>
      <c r="W914" s="2" t="s">
        <v>277</v>
      </c>
      <c r="X914" s="2">
        <v>0.8</v>
      </c>
      <c r="Y914" s="2">
        <v>28.5</v>
      </c>
      <c r="Z914" s="2">
        <v>2</v>
      </c>
      <c r="AA914" s="2">
        <v>1</v>
      </c>
      <c r="AB914" s="2">
        <f t="shared" si="474"/>
        <v>2</v>
      </c>
      <c r="AC914" s="2">
        <v>50</v>
      </c>
      <c r="AD914" s="2">
        <v>2</v>
      </c>
      <c r="AE914" s="2">
        <v>144</v>
      </c>
      <c r="AF914" s="2">
        <v>24.0566073384053</v>
      </c>
      <c r="AG914" s="2">
        <f t="shared" si="475"/>
        <v>23.584908308529634</v>
      </c>
      <c r="AH914" s="2">
        <v>5.7971008082845099</v>
      </c>
      <c r="AI914" s="2">
        <v>5.7971008082845099</v>
      </c>
      <c r="AJ914" s="2">
        <f t="shared" si="476"/>
        <v>5.7971008082845096E-2</v>
      </c>
      <c r="AK914" s="2">
        <f t="shared" si="477"/>
        <v>0</v>
      </c>
      <c r="AL914" s="2">
        <f t="shared" si="478"/>
        <v>0</v>
      </c>
    </row>
    <row r="915" spans="1:38" x14ac:dyDescent="0.25">
      <c r="A915" s="2" t="s">
        <v>167</v>
      </c>
      <c r="B915" s="2">
        <v>2022</v>
      </c>
      <c r="C915" s="2" t="s">
        <v>166</v>
      </c>
      <c r="D915" s="2" t="s">
        <v>298</v>
      </c>
      <c r="E915" s="2" t="s">
        <v>9</v>
      </c>
      <c r="F915" s="2" t="s">
        <v>10</v>
      </c>
      <c r="G915" s="2" t="s">
        <v>213</v>
      </c>
      <c r="H915" s="2" t="s">
        <v>69</v>
      </c>
      <c r="I915" s="2" t="s">
        <v>40</v>
      </c>
      <c r="J915" s="2" t="s">
        <v>12</v>
      </c>
      <c r="L915" s="2" t="s">
        <v>13</v>
      </c>
      <c r="M915" s="2" t="s">
        <v>302</v>
      </c>
      <c r="N915" s="2">
        <v>4.72</v>
      </c>
      <c r="O915" s="2" t="s">
        <v>83</v>
      </c>
      <c r="Q915" s="2" t="s">
        <v>50</v>
      </c>
      <c r="R915" s="2" t="s">
        <v>85</v>
      </c>
      <c r="S915" s="2">
        <v>37</v>
      </c>
      <c r="T915" s="2">
        <v>37</v>
      </c>
      <c r="U915" s="2" t="s">
        <v>127</v>
      </c>
      <c r="V915" s="2">
        <v>1</v>
      </c>
      <c r="W915" s="2" t="s">
        <v>277</v>
      </c>
      <c r="X915" s="2">
        <v>3</v>
      </c>
      <c r="Y915" s="2">
        <v>19</v>
      </c>
      <c r="Z915" s="2">
        <v>1</v>
      </c>
      <c r="AC915" s="2">
        <v>1000</v>
      </c>
      <c r="AD915" s="2">
        <v>3</v>
      </c>
      <c r="AE915" s="2">
        <v>145</v>
      </c>
      <c r="AF915" s="2">
        <v>0.45638942408133798</v>
      </c>
      <c r="AG915" s="2">
        <f>AF915-$AF$915</f>
        <v>0</v>
      </c>
      <c r="AH915" s="2">
        <v>2.0123454906322298</v>
      </c>
      <c r="AI915" s="2">
        <f>AH915-0.68</f>
        <v>1.3323454906322296</v>
      </c>
      <c r="AJ915" s="2">
        <f>AI915/$AI$915</f>
        <v>1</v>
      </c>
      <c r="AK915" s="2">
        <f>AI915-$AI$919</f>
        <v>1.1983946849681677</v>
      </c>
      <c r="AL915" s="2">
        <f>AK915/$AK$915</f>
        <v>1</v>
      </c>
    </row>
    <row r="916" spans="1:38" x14ac:dyDescent="0.25">
      <c r="A916" s="2" t="s">
        <v>167</v>
      </c>
      <c r="B916" s="2">
        <v>2022</v>
      </c>
      <c r="C916" s="2" t="s">
        <v>166</v>
      </c>
      <c r="D916" s="2" t="s">
        <v>298</v>
      </c>
      <c r="E916" s="2" t="s">
        <v>9</v>
      </c>
      <c r="F916" s="2" t="s">
        <v>10</v>
      </c>
      <c r="G916" s="2" t="s">
        <v>213</v>
      </c>
      <c r="H916" s="2" t="s">
        <v>69</v>
      </c>
      <c r="I916" s="2" t="s">
        <v>40</v>
      </c>
      <c r="J916" s="2" t="s">
        <v>12</v>
      </c>
      <c r="L916" s="2" t="s">
        <v>13</v>
      </c>
      <c r="M916" s="2" t="s">
        <v>302</v>
      </c>
      <c r="N916" s="2">
        <v>4.72</v>
      </c>
      <c r="O916" s="2" t="s">
        <v>83</v>
      </c>
      <c r="Q916" s="2" t="s">
        <v>50</v>
      </c>
      <c r="R916" s="2" t="s">
        <v>85</v>
      </c>
      <c r="S916" s="2">
        <v>37</v>
      </c>
      <c r="T916" s="2">
        <v>37</v>
      </c>
      <c r="U916" s="2" t="s">
        <v>127</v>
      </c>
      <c r="V916" s="2">
        <v>1</v>
      </c>
      <c r="W916" s="2" t="s">
        <v>277</v>
      </c>
      <c r="X916" s="2">
        <v>3</v>
      </c>
      <c r="Y916" s="2">
        <v>19</v>
      </c>
      <c r="Z916" s="2">
        <v>1</v>
      </c>
      <c r="AC916" s="2">
        <v>1000</v>
      </c>
      <c r="AD916" s="2">
        <v>3</v>
      </c>
      <c r="AE916" s="2">
        <v>145</v>
      </c>
      <c r="AF916" s="2">
        <v>1.97768750435246</v>
      </c>
      <c r="AG916" s="2">
        <f t="shared" ref="AG916:AG919" si="479">AF916-$AF$915</f>
        <v>1.521298080271122</v>
      </c>
      <c r="AH916" s="2">
        <v>1.25925925925925</v>
      </c>
      <c r="AI916" s="2">
        <f>AH916-0.47</f>
        <v>0.78925925925925</v>
      </c>
      <c r="AJ916" s="2">
        <f t="shared" ref="AJ916:AJ919" si="480">AI916/$AI$915</f>
        <v>0.59238333060648385</v>
      </c>
      <c r="AK916" s="2">
        <f t="shared" ref="AK916:AK919" si="481">AI916-$AI$919</f>
        <v>0.65530845359518797</v>
      </c>
      <c r="AL916" s="2">
        <f t="shared" ref="AL916:AL919" si="482">AK916/$AK$915</f>
        <v>0.54682189583692498</v>
      </c>
    </row>
    <row r="917" spans="1:38" x14ac:dyDescent="0.25">
      <c r="A917" s="2" t="s">
        <v>167</v>
      </c>
      <c r="B917" s="2">
        <v>2022</v>
      </c>
      <c r="C917" s="2" t="s">
        <v>166</v>
      </c>
      <c r="D917" s="2" t="s">
        <v>298</v>
      </c>
      <c r="E917" s="2" t="s">
        <v>9</v>
      </c>
      <c r="F917" s="2" t="s">
        <v>10</v>
      </c>
      <c r="G917" s="2" t="s">
        <v>213</v>
      </c>
      <c r="H917" s="2" t="s">
        <v>69</v>
      </c>
      <c r="I917" s="2" t="s">
        <v>40</v>
      </c>
      <c r="J917" s="2" t="s">
        <v>12</v>
      </c>
      <c r="L917" s="2" t="s">
        <v>13</v>
      </c>
      <c r="M917" s="2" t="s">
        <v>302</v>
      </c>
      <c r="N917" s="2">
        <v>4.72</v>
      </c>
      <c r="O917" s="2" t="s">
        <v>83</v>
      </c>
      <c r="Q917" s="2" t="s">
        <v>50</v>
      </c>
      <c r="R917" s="2" t="s">
        <v>85</v>
      </c>
      <c r="S917" s="2">
        <v>37</v>
      </c>
      <c r="T917" s="2">
        <v>37</v>
      </c>
      <c r="U917" s="2" t="s">
        <v>127</v>
      </c>
      <c r="V917" s="2">
        <v>1</v>
      </c>
      <c r="W917" s="2" t="s">
        <v>277</v>
      </c>
      <c r="X917" s="2">
        <v>3</v>
      </c>
      <c r="Y917" s="2">
        <v>19</v>
      </c>
      <c r="Z917" s="2">
        <v>1</v>
      </c>
      <c r="AC917" s="2">
        <v>1000</v>
      </c>
      <c r="AD917" s="2">
        <v>3</v>
      </c>
      <c r="AE917" s="2">
        <v>145</v>
      </c>
      <c r="AF917" s="2">
        <v>4.0060864922584001</v>
      </c>
      <c r="AG917" s="2">
        <f t="shared" si="479"/>
        <v>3.5496970681770623</v>
      </c>
      <c r="AH917" s="2">
        <v>1.06172858344184</v>
      </c>
      <c r="AI917" s="2">
        <f>AH917-0.25</f>
        <v>0.81172858344183996</v>
      </c>
      <c r="AJ917" s="2">
        <f t="shared" si="480"/>
        <v>0.60924781833926234</v>
      </c>
      <c r="AK917" s="2">
        <f t="shared" si="481"/>
        <v>0.67777777777777792</v>
      </c>
      <c r="AL917" s="2">
        <f t="shared" si="482"/>
        <v>0.56557141505995689</v>
      </c>
    </row>
    <row r="918" spans="1:38" x14ac:dyDescent="0.25">
      <c r="A918" s="2" t="s">
        <v>167</v>
      </c>
      <c r="B918" s="2">
        <v>2022</v>
      </c>
      <c r="C918" s="2" t="s">
        <v>166</v>
      </c>
      <c r="D918" s="2" t="s">
        <v>298</v>
      </c>
      <c r="E918" s="2" t="s">
        <v>9</v>
      </c>
      <c r="F918" s="2" t="s">
        <v>10</v>
      </c>
      <c r="G918" s="2" t="s">
        <v>213</v>
      </c>
      <c r="H918" s="2" t="s">
        <v>69</v>
      </c>
      <c r="I918" s="2" t="s">
        <v>40</v>
      </c>
      <c r="J918" s="2" t="s">
        <v>12</v>
      </c>
      <c r="L918" s="2" t="s">
        <v>13</v>
      </c>
      <c r="M918" s="2" t="s">
        <v>302</v>
      </c>
      <c r="N918" s="2">
        <v>4.72</v>
      </c>
      <c r="O918" s="2" t="s">
        <v>83</v>
      </c>
      <c r="Q918" s="2" t="s">
        <v>50</v>
      </c>
      <c r="R918" s="2" t="s">
        <v>85</v>
      </c>
      <c r="S918" s="2">
        <v>37</v>
      </c>
      <c r="T918" s="2">
        <v>37</v>
      </c>
      <c r="U918" s="2" t="s">
        <v>127</v>
      </c>
      <c r="V918" s="2">
        <v>1</v>
      </c>
      <c r="W918" s="2" t="s">
        <v>277</v>
      </c>
      <c r="X918" s="2">
        <v>3</v>
      </c>
      <c r="Y918" s="2">
        <v>19</v>
      </c>
      <c r="Z918" s="2">
        <v>1</v>
      </c>
      <c r="AC918" s="2">
        <v>1000</v>
      </c>
      <c r="AD918" s="2">
        <v>3</v>
      </c>
      <c r="AE918" s="2">
        <v>145</v>
      </c>
      <c r="AF918" s="2">
        <v>8.0121706632001608</v>
      </c>
      <c r="AG918" s="2">
        <f t="shared" si="479"/>
        <v>7.555781239118823</v>
      </c>
      <c r="AH918" s="2">
        <v>0.38271586100260402</v>
      </c>
      <c r="AI918" s="2">
        <f>AH918-0.2</f>
        <v>0.18271586100260401</v>
      </c>
      <c r="AJ918" s="2">
        <f t="shared" si="480"/>
        <v>0.13713849920106008</v>
      </c>
      <c r="AK918" s="2">
        <f t="shared" si="481"/>
        <v>4.8765055338542002E-2</v>
      </c>
      <c r="AL918" s="2">
        <f t="shared" si="482"/>
        <v>4.0691982324535525E-2</v>
      </c>
    </row>
    <row r="919" spans="1:38" x14ac:dyDescent="0.25">
      <c r="A919" s="2" t="s">
        <v>167</v>
      </c>
      <c r="B919" s="2">
        <v>2022</v>
      </c>
      <c r="C919" s="2" t="s">
        <v>166</v>
      </c>
      <c r="D919" s="2" t="s">
        <v>298</v>
      </c>
      <c r="E919" s="2" t="s">
        <v>9</v>
      </c>
      <c r="F919" s="2" t="s">
        <v>10</v>
      </c>
      <c r="G919" s="2" t="s">
        <v>213</v>
      </c>
      <c r="H919" s="2" t="s">
        <v>69</v>
      </c>
      <c r="I919" s="2" t="s">
        <v>40</v>
      </c>
      <c r="J919" s="2" t="s">
        <v>12</v>
      </c>
      <c r="L919" s="2" t="s">
        <v>13</v>
      </c>
      <c r="M919" s="2" t="s">
        <v>302</v>
      </c>
      <c r="N919" s="2">
        <v>4.72</v>
      </c>
      <c r="O919" s="2" t="s">
        <v>83</v>
      </c>
      <c r="Q919" s="2" t="s">
        <v>50</v>
      </c>
      <c r="R919" s="2" t="s">
        <v>85</v>
      </c>
      <c r="S919" s="2">
        <v>37</v>
      </c>
      <c r="T919" s="2">
        <v>37</v>
      </c>
      <c r="U919" s="2" t="s">
        <v>127</v>
      </c>
      <c r="V919" s="2">
        <v>1</v>
      </c>
      <c r="W919" s="2" t="s">
        <v>277</v>
      </c>
      <c r="X919" s="2">
        <v>3</v>
      </c>
      <c r="Y919" s="2">
        <v>19</v>
      </c>
      <c r="Z919" s="2">
        <v>1</v>
      </c>
      <c r="AC919" s="2">
        <v>1000</v>
      </c>
      <c r="AD919" s="2">
        <v>3</v>
      </c>
      <c r="AE919" s="2">
        <v>145</v>
      </c>
      <c r="AF919" s="2">
        <v>24.087221151837301</v>
      </c>
      <c r="AG919" s="2">
        <f t="shared" si="479"/>
        <v>23.630831727755965</v>
      </c>
      <c r="AH919" s="2">
        <v>0.283950805664062</v>
      </c>
      <c r="AI919" s="2">
        <f>AH919-0.15</f>
        <v>0.13395080566406201</v>
      </c>
      <c r="AJ919" s="2">
        <f t="shared" si="480"/>
        <v>0.10053759074194725</v>
      </c>
      <c r="AK919" s="2">
        <f t="shared" si="481"/>
        <v>0</v>
      </c>
      <c r="AL919" s="2">
        <f t="shared" si="482"/>
        <v>0</v>
      </c>
    </row>
    <row r="920" spans="1:38" x14ac:dyDescent="0.25">
      <c r="A920" s="2" t="s">
        <v>167</v>
      </c>
      <c r="B920" s="2">
        <v>2022</v>
      </c>
      <c r="C920" s="2" t="s">
        <v>166</v>
      </c>
      <c r="D920" s="2" t="s">
        <v>298</v>
      </c>
      <c r="E920" s="2" t="s">
        <v>9</v>
      </c>
      <c r="F920" s="2" t="s">
        <v>10</v>
      </c>
      <c r="G920" s="2" t="s">
        <v>213</v>
      </c>
      <c r="H920" s="2" t="s">
        <v>69</v>
      </c>
      <c r="I920" s="2" t="s">
        <v>40</v>
      </c>
      <c r="J920" s="2" t="s">
        <v>12</v>
      </c>
      <c r="L920" s="2" t="s">
        <v>13</v>
      </c>
      <c r="M920" s="2" t="s">
        <v>302</v>
      </c>
      <c r="N920" s="2">
        <v>4.72</v>
      </c>
      <c r="O920" s="2" t="s">
        <v>83</v>
      </c>
      <c r="Q920" s="2" t="s">
        <v>50</v>
      </c>
      <c r="R920" s="2" t="s">
        <v>85</v>
      </c>
      <c r="S920" s="2">
        <v>37</v>
      </c>
      <c r="T920" s="2">
        <v>37</v>
      </c>
      <c r="U920" s="2" t="s">
        <v>153</v>
      </c>
      <c r="V920" s="2">
        <v>2</v>
      </c>
      <c r="W920" s="2" t="s">
        <v>277</v>
      </c>
      <c r="X920" s="2">
        <v>20</v>
      </c>
      <c r="Y920" s="2">
        <v>36</v>
      </c>
      <c r="Z920" s="2">
        <v>1</v>
      </c>
      <c r="AC920" s="2">
        <v>1000</v>
      </c>
      <c r="AD920" s="2">
        <v>3</v>
      </c>
      <c r="AE920" s="2">
        <v>146</v>
      </c>
      <c r="AF920" s="2">
        <v>0.50710090763480997</v>
      </c>
      <c r="AG920" s="2">
        <f>AF920-$AF$920</f>
        <v>0</v>
      </c>
      <c r="AH920" s="2">
        <v>3.1111111111111098</v>
      </c>
      <c r="AI920" s="2">
        <f>AH920-0.68</f>
        <v>2.4311111111111097</v>
      </c>
      <c r="AJ920" s="2">
        <f>AI920/$AI$920</f>
        <v>1</v>
      </c>
      <c r="AK920" s="2">
        <f>AI920-$AI$924</f>
        <v>2.3341973424840847</v>
      </c>
      <c r="AL920" s="2">
        <f>AK920/$AK$920</f>
        <v>1</v>
      </c>
    </row>
    <row r="921" spans="1:38" x14ac:dyDescent="0.25">
      <c r="A921" s="2" t="s">
        <v>167</v>
      </c>
      <c r="B921" s="2">
        <v>2022</v>
      </c>
      <c r="C921" s="2" t="s">
        <v>166</v>
      </c>
      <c r="D921" s="2" t="s">
        <v>298</v>
      </c>
      <c r="E921" s="2" t="s">
        <v>9</v>
      </c>
      <c r="F921" s="2" t="s">
        <v>10</v>
      </c>
      <c r="G921" s="2" t="s">
        <v>213</v>
      </c>
      <c r="H921" s="2" t="s">
        <v>69</v>
      </c>
      <c r="I921" s="2" t="s">
        <v>40</v>
      </c>
      <c r="J921" s="2" t="s">
        <v>12</v>
      </c>
      <c r="L921" s="2" t="s">
        <v>13</v>
      </c>
      <c r="M921" s="2" t="s">
        <v>302</v>
      </c>
      <c r="N921" s="2">
        <v>4.72</v>
      </c>
      <c r="O921" s="2" t="s">
        <v>83</v>
      </c>
      <c r="Q921" s="2" t="s">
        <v>50</v>
      </c>
      <c r="R921" s="2" t="s">
        <v>85</v>
      </c>
      <c r="S921" s="2">
        <v>37</v>
      </c>
      <c r="T921" s="2">
        <v>37</v>
      </c>
      <c r="U921" s="2" t="s">
        <v>153</v>
      </c>
      <c r="V921" s="2">
        <v>2</v>
      </c>
      <c r="W921" s="2" t="s">
        <v>277</v>
      </c>
      <c r="X921" s="2">
        <v>20</v>
      </c>
      <c r="Y921" s="2">
        <v>36</v>
      </c>
      <c r="Z921" s="2">
        <v>1</v>
      </c>
      <c r="AC921" s="2">
        <v>1000</v>
      </c>
      <c r="AD921" s="2">
        <v>3</v>
      </c>
      <c r="AE921" s="2">
        <v>146</v>
      </c>
      <c r="AF921" s="2">
        <v>2.0283989879059399</v>
      </c>
      <c r="AG921" s="2">
        <f t="shared" ref="AG921:AG924" si="483">AF921-$AF$920</f>
        <v>1.52129808027113</v>
      </c>
      <c r="AH921" s="2">
        <v>1.91358043529369</v>
      </c>
      <c r="AI921" s="2">
        <f>AH921-0.47</f>
        <v>1.4435804352936901</v>
      </c>
      <c r="AJ921" s="2">
        <f t="shared" ref="AJ921:AJ924" si="484">AI921/$AI$920</f>
        <v>0.5937945117752842</v>
      </c>
      <c r="AK921" s="2">
        <f t="shared" ref="AK921:AK924" si="485">AI921-$AI$924</f>
        <v>1.3466666666666651</v>
      </c>
      <c r="AL921" s="2">
        <f t="shared" ref="AL921:AL924" si="486">AK921/$AK$920</f>
        <v>0.57692922622965714</v>
      </c>
    </row>
    <row r="922" spans="1:38" x14ac:dyDescent="0.25">
      <c r="A922" s="2" t="s">
        <v>167</v>
      </c>
      <c r="B922" s="2">
        <v>2022</v>
      </c>
      <c r="C922" s="2" t="s">
        <v>166</v>
      </c>
      <c r="D922" s="2" t="s">
        <v>298</v>
      </c>
      <c r="E922" s="2" t="s">
        <v>9</v>
      </c>
      <c r="F922" s="2" t="s">
        <v>10</v>
      </c>
      <c r="G922" s="2" t="s">
        <v>213</v>
      </c>
      <c r="H922" s="2" t="s">
        <v>69</v>
      </c>
      <c r="I922" s="2" t="s">
        <v>40</v>
      </c>
      <c r="J922" s="2" t="s">
        <v>12</v>
      </c>
      <c r="L922" s="2" t="s">
        <v>13</v>
      </c>
      <c r="M922" s="2" t="s">
        <v>302</v>
      </c>
      <c r="N922" s="2">
        <v>4.72</v>
      </c>
      <c r="O922" s="2" t="s">
        <v>83</v>
      </c>
      <c r="Q922" s="2" t="s">
        <v>50</v>
      </c>
      <c r="R922" s="2" t="s">
        <v>85</v>
      </c>
      <c r="S922" s="2">
        <v>37</v>
      </c>
      <c r="T922" s="2">
        <v>37</v>
      </c>
      <c r="U922" s="2" t="s">
        <v>153</v>
      </c>
      <c r="V922" s="2">
        <v>2</v>
      </c>
      <c r="W922" s="2" t="s">
        <v>277</v>
      </c>
      <c r="X922" s="2">
        <v>20</v>
      </c>
      <c r="Y922" s="2">
        <v>36</v>
      </c>
      <c r="Z922" s="2">
        <v>1</v>
      </c>
      <c r="AC922" s="2">
        <v>1000</v>
      </c>
      <c r="AD922" s="2">
        <v>3</v>
      </c>
      <c r="AE922" s="2">
        <v>146</v>
      </c>
      <c r="AF922" s="2">
        <v>4.0060864922584001</v>
      </c>
      <c r="AG922" s="2">
        <f t="shared" si="483"/>
        <v>3.4989855846235902</v>
      </c>
      <c r="AH922" s="2">
        <v>1.4814814814814801</v>
      </c>
      <c r="AI922" s="2">
        <f>AH922-0.25</f>
        <v>1.2314814814814801</v>
      </c>
      <c r="AJ922" s="2">
        <f t="shared" si="484"/>
        <v>0.50655088360755607</v>
      </c>
      <c r="AK922" s="2">
        <f t="shared" si="485"/>
        <v>1.1345677128544551</v>
      </c>
      <c r="AL922" s="2">
        <f t="shared" si="486"/>
        <v>0.48606332129871788</v>
      </c>
    </row>
    <row r="923" spans="1:38" x14ac:dyDescent="0.25">
      <c r="A923" s="2" t="s">
        <v>167</v>
      </c>
      <c r="B923" s="2">
        <v>2022</v>
      </c>
      <c r="C923" s="2" t="s">
        <v>166</v>
      </c>
      <c r="D923" s="2" t="s">
        <v>298</v>
      </c>
      <c r="E923" s="2" t="s">
        <v>9</v>
      </c>
      <c r="F923" s="2" t="s">
        <v>10</v>
      </c>
      <c r="G923" s="2" t="s">
        <v>213</v>
      </c>
      <c r="H923" s="2" t="s">
        <v>69</v>
      </c>
      <c r="I923" s="2" t="s">
        <v>40</v>
      </c>
      <c r="J923" s="2" t="s">
        <v>12</v>
      </c>
      <c r="L923" s="2" t="s">
        <v>13</v>
      </c>
      <c r="M923" s="2" t="s">
        <v>302</v>
      </c>
      <c r="N923" s="2">
        <v>4.72</v>
      </c>
      <c r="O923" s="2" t="s">
        <v>83</v>
      </c>
      <c r="Q923" s="2" t="s">
        <v>50</v>
      </c>
      <c r="R923" s="2" t="s">
        <v>85</v>
      </c>
      <c r="S923" s="2">
        <v>37</v>
      </c>
      <c r="T923" s="2">
        <v>37</v>
      </c>
      <c r="U923" s="2" t="s">
        <v>153</v>
      </c>
      <c r="V923" s="2">
        <v>2</v>
      </c>
      <c r="W923" s="2" t="s">
        <v>277</v>
      </c>
      <c r="X923" s="2">
        <v>20</v>
      </c>
      <c r="Y923" s="2">
        <v>36</v>
      </c>
      <c r="Z923" s="2">
        <v>1</v>
      </c>
      <c r="AC923" s="2">
        <v>1000</v>
      </c>
      <c r="AD923" s="2">
        <v>3</v>
      </c>
      <c r="AE923" s="2">
        <v>146</v>
      </c>
      <c r="AF923" s="2">
        <v>8.0121706632001608</v>
      </c>
      <c r="AG923" s="2">
        <f t="shared" si="483"/>
        <v>7.5050697555653505</v>
      </c>
      <c r="AH923" s="2">
        <v>0.80246932418258099</v>
      </c>
      <c r="AI923" s="2">
        <f>AH923-0.2</f>
        <v>0.60246932418258092</v>
      </c>
      <c r="AJ923" s="2">
        <f t="shared" si="484"/>
        <v>0.24781644961806359</v>
      </c>
      <c r="AK923" s="2">
        <f t="shared" si="485"/>
        <v>0.50555555555555598</v>
      </c>
      <c r="AL923" s="2">
        <f t="shared" si="486"/>
        <v>0.21658646694265227</v>
      </c>
    </row>
    <row r="924" spans="1:38" x14ac:dyDescent="0.25">
      <c r="A924" s="2" t="s">
        <v>167</v>
      </c>
      <c r="B924" s="2">
        <v>2022</v>
      </c>
      <c r="C924" s="2" t="s">
        <v>166</v>
      </c>
      <c r="D924" s="2" t="s">
        <v>298</v>
      </c>
      <c r="E924" s="2" t="s">
        <v>9</v>
      </c>
      <c r="F924" s="2" t="s">
        <v>10</v>
      </c>
      <c r="G924" s="2" t="s">
        <v>213</v>
      </c>
      <c r="H924" s="2" t="s">
        <v>69</v>
      </c>
      <c r="I924" s="2" t="s">
        <v>40</v>
      </c>
      <c r="J924" s="2" t="s">
        <v>12</v>
      </c>
      <c r="L924" s="2" t="s">
        <v>13</v>
      </c>
      <c r="M924" s="2" t="s">
        <v>302</v>
      </c>
      <c r="N924" s="2">
        <v>4.72</v>
      </c>
      <c r="O924" s="2" t="s">
        <v>83</v>
      </c>
      <c r="Q924" s="2" t="s">
        <v>50</v>
      </c>
      <c r="R924" s="2" t="s">
        <v>85</v>
      </c>
      <c r="S924" s="2">
        <v>37</v>
      </c>
      <c r="T924" s="2">
        <v>37</v>
      </c>
      <c r="U924" s="2" t="s">
        <v>153</v>
      </c>
      <c r="V924" s="2">
        <v>2</v>
      </c>
      <c r="W924" s="2" t="s">
        <v>277</v>
      </c>
      <c r="X924" s="2">
        <v>20</v>
      </c>
      <c r="Y924" s="2">
        <v>36</v>
      </c>
      <c r="Z924" s="2">
        <v>1</v>
      </c>
      <c r="AC924" s="2">
        <v>1000</v>
      </c>
      <c r="AD924" s="2">
        <v>3</v>
      </c>
      <c r="AE924" s="2">
        <v>146</v>
      </c>
      <c r="AF924" s="2">
        <v>24.087221151837301</v>
      </c>
      <c r="AG924" s="2">
        <f t="shared" si="483"/>
        <v>23.58012024420249</v>
      </c>
      <c r="AH924" s="2">
        <v>0.24691376862702499</v>
      </c>
      <c r="AI924" s="2">
        <f>AH924-0.15</f>
        <v>9.6913768627024999E-2</v>
      </c>
      <c r="AJ924" s="2">
        <f t="shared" si="484"/>
        <v>3.9863981610750707E-2</v>
      </c>
      <c r="AK924" s="2">
        <f t="shared" si="485"/>
        <v>0</v>
      </c>
      <c r="AL924" s="2">
        <f t="shared" si="486"/>
        <v>0</v>
      </c>
    </row>
    <row r="925" spans="1:38" x14ac:dyDescent="0.25">
      <c r="A925" s="2" t="s">
        <v>167</v>
      </c>
      <c r="B925" s="2">
        <v>2022</v>
      </c>
      <c r="C925" s="2" t="s">
        <v>166</v>
      </c>
      <c r="D925" s="2" t="s">
        <v>298</v>
      </c>
      <c r="E925" s="2" t="s">
        <v>9</v>
      </c>
      <c r="F925" s="2" t="s">
        <v>10</v>
      </c>
      <c r="G925" s="2" t="s">
        <v>213</v>
      </c>
      <c r="H925" s="2" t="s">
        <v>69</v>
      </c>
      <c r="I925" s="2" t="s">
        <v>40</v>
      </c>
      <c r="J925" s="2" t="s">
        <v>12</v>
      </c>
      <c r="L925" s="2" t="s">
        <v>13</v>
      </c>
      <c r="M925" s="2" t="s">
        <v>302</v>
      </c>
      <c r="N925" s="2">
        <v>4.72</v>
      </c>
      <c r="O925" s="2" t="s">
        <v>83</v>
      </c>
      <c r="Q925" s="2" t="s">
        <v>50</v>
      </c>
      <c r="R925" s="2" t="s">
        <v>85</v>
      </c>
      <c r="S925" s="2">
        <v>37</v>
      </c>
      <c r="T925" s="2">
        <v>37</v>
      </c>
      <c r="U925" s="2" t="s">
        <v>153</v>
      </c>
      <c r="V925" s="2">
        <v>2</v>
      </c>
      <c r="W925" s="2" t="s">
        <v>277</v>
      </c>
      <c r="X925" s="2">
        <v>10</v>
      </c>
      <c r="Y925" s="2">
        <v>85</v>
      </c>
      <c r="Z925" s="2">
        <v>1</v>
      </c>
      <c r="AC925" s="2">
        <v>1000</v>
      </c>
      <c r="AD925" s="2">
        <v>3</v>
      </c>
      <c r="AE925" s="2">
        <v>147</v>
      </c>
      <c r="AF925" s="2">
        <v>0.50710090763480997</v>
      </c>
      <c r="AG925" s="2">
        <f>AF925-$AF$925</f>
        <v>0</v>
      </c>
      <c r="AH925" s="2">
        <v>3.7901235509801698</v>
      </c>
      <c r="AI925" s="2">
        <f>AH925-0.68</f>
        <v>3.1101235509801697</v>
      </c>
      <c r="AJ925" s="2">
        <f>AI925/$AI$925</f>
        <v>1</v>
      </c>
      <c r="AK925" s="2">
        <f>AI925-$AI$929</f>
        <v>2.8650616342049955</v>
      </c>
      <c r="AL925" s="2">
        <f>AK925/$AK$925</f>
        <v>1</v>
      </c>
    </row>
    <row r="926" spans="1:38" x14ac:dyDescent="0.25">
      <c r="A926" s="2" t="s">
        <v>167</v>
      </c>
      <c r="B926" s="2">
        <v>2022</v>
      </c>
      <c r="C926" s="2" t="s">
        <v>166</v>
      </c>
      <c r="D926" s="2" t="s">
        <v>298</v>
      </c>
      <c r="E926" s="2" t="s">
        <v>9</v>
      </c>
      <c r="F926" s="2" t="s">
        <v>10</v>
      </c>
      <c r="G926" s="2" t="s">
        <v>213</v>
      </c>
      <c r="H926" s="2" t="s">
        <v>69</v>
      </c>
      <c r="I926" s="2" t="s">
        <v>40</v>
      </c>
      <c r="J926" s="2" t="s">
        <v>12</v>
      </c>
      <c r="L926" s="2" t="s">
        <v>13</v>
      </c>
      <c r="M926" s="2" t="s">
        <v>302</v>
      </c>
      <c r="N926" s="2">
        <v>4.72</v>
      </c>
      <c r="O926" s="2" t="s">
        <v>83</v>
      </c>
      <c r="Q926" s="2" t="s">
        <v>50</v>
      </c>
      <c r="R926" s="2" t="s">
        <v>85</v>
      </c>
      <c r="S926" s="2">
        <v>37</v>
      </c>
      <c r="T926" s="2">
        <v>37</v>
      </c>
      <c r="U926" s="2" t="s">
        <v>153</v>
      </c>
      <c r="V926" s="2">
        <v>2</v>
      </c>
      <c r="W926" s="2" t="s">
        <v>277</v>
      </c>
      <c r="X926" s="2">
        <v>10</v>
      </c>
      <c r="Y926" s="2">
        <v>85</v>
      </c>
      <c r="Z926" s="2">
        <v>1</v>
      </c>
      <c r="AC926" s="2">
        <v>1000</v>
      </c>
      <c r="AD926" s="2">
        <v>3</v>
      </c>
      <c r="AE926" s="2">
        <v>147</v>
      </c>
      <c r="AF926" s="2">
        <v>1.97768750435246</v>
      </c>
      <c r="AG926" s="2">
        <f t="shared" ref="AG926:AG929" si="487">AF926-$AF$925</f>
        <v>1.4705865967176499</v>
      </c>
      <c r="AH926" s="2">
        <v>2.6049383657949901</v>
      </c>
      <c r="AI926" s="2">
        <f>AH926-0.47</f>
        <v>2.1349383657949899</v>
      </c>
      <c r="AJ926" s="2">
        <f t="shared" ref="AJ926:AJ929" si="488">AI926/$AI$925</f>
        <v>0.68644808825107739</v>
      </c>
      <c r="AK926" s="2">
        <f t="shared" ref="AK926:AK929" si="489">AI926-$AI$929</f>
        <v>1.8898764490198159</v>
      </c>
      <c r="AL926" s="2">
        <f t="shared" ref="AL926:AL929" si="490">AK926/$AK$925</f>
        <v>0.65962854915832325</v>
      </c>
    </row>
    <row r="927" spans="1:38" x14ac:dyDescent="0.25">
      <c r="A927" s="2" t="s">
        <v>167</v>
      </c>
      <c r="B927" s="2">
        <v>2022</v>
      </c>
      <c r="C927" s="2" t="s">
        <v>166</v>
      </c>
      <c r="D927" s="2" t="s">
        <v>298</v>
      </c>
      <c r="E927" s="2" t="s">
        <v>9</v>
      </c>
      <c r="F927" s="2" t="s">
        <v>10</v>
      </c>
      <c r="G927" s="2" t="s">
        <v>213</v>
      </c>
      <c r="H927" s="2" t="s">
        <v>69</v>
      </c>
      <c r="I927" s="2" t="s">
        <v>40</v>
      </c>
      <c r="J927" s="2" t="s">
        <v>12</v>
      </c>
      <c r="L927" s="2" t="s">
        <v>13</v>
      </c>
      <c r="M927" s="2" t="s">
        <v>302</v>
      </c>
      <c r="N927" s="2">
        <v>4.72</v>
      </c>
      <c r="O927" s="2" t="s">
        <v>83</v>
      </c>
      <c r="Q927" s="2" t="s">
        <v>50</v>
      </c>
      <c r="R927" s="2" t="s">
        <v>85</v>
      </c>
      <c r="S927" s="2">
        <v>37</v>
      </c>
      <c r="T927" s="2">
        <v>37</v>
      </c>
      <c r="U927" s="2" t="s">
        <v>153</v>
      </c>
      <c r="V927" s="2">
        <v>2</v>
      </c>
      <c r="W927" s="2" t="s">
        <v>277</v>
      </c>
      <c r="X927" s="2">
        <v>10</v>
      </c>
      <c r="Y927" s="2">
        <v>85</v>
      </c>
      <c r="Z927" s="2">
        <v>1</v>
      </c>
      <c r="AC927" s="2">
        <v>1000</v>
      </c>
      <c r="AD927" s="2">
        <v>3</v>
      </c>
      <c r="AE927" s="2">
        <v>147</v>
      </c>
      <c r="AF927" s="2">
        <v>3.9553750087049302</v>
      </c>
      <c r="AG927" s="2">
        <f t="shared" si="487"/>
        <v>3.4482741010701203</v>
      </c>
      <c r="AH927" s="2">
        <v>2.0123454906322298</v>
      </c>
      <c r="AI927" s="2">
        <f>AH927-0.25</f>
        <v>1.7623454906322298</v>
      </c>
      <c r="AJ927" s="2">
        <f t="shared" si="488"/>
        <v>0.56664806453647754</v>
      </c>
      <c r="AK927" s="2">
        <f t="shared" si="489"/>
        <v>1.5172835738570558</v>
      </c>
      <c r="AL927" s="2">
        <f t="shared" si="490"/>
        <v>0.52958147766970309</v>
      </c>
    </row>
    <row r="928" spans="1:38" x14ac:dyDescent="0.25">
      <c r="A928" s="2" t="s">
        <v>167</v>
      </c>
      <c r="B928" s="2">
        <v>2022</v>
      </c>
      <c r="C928" s="2" t="s">
        <v>166</v>
      </c>
      <c r="D928" s="2" t="s">
        <v>298</v>
      </c>
      <c r="E928" s="2" t="s">
        <v>9</v>
      </c>
      <c r="F928" s="2" t="s">
        <v>10</v>
      </c>
      <c r="G928" s="2" t="s">
        <v>213</v>
      </c>
      <c r="H928" s="2" t="s">
        <v>69</v>
      </c>
      <c r="I928" s="2" t="s">
        <v>40</v>
      </c>
      <c r="J928" s="2" t="s">
        <v>12</v>
      </c>
      <c r="L928" s="2" t="s">
        <v>13</v>
      </c>
      <c r="M928" s="2" t="s">
        <v>302</v>
      </c>
      <c r="N928" s="2">
        <v>4.72</v>
      </c>
      <c r="O928" s="2" t="s">
        <v>83</v>
      </c>
      <c r="Q928" s="2" t="s">
        <v>50</v>
      </c>
      <c r="R928" s="2" t="s">
        <v>85</v>
      </c>
      <c r="S928" s="2">
        <v>37</v>
      </c>
      <c r="T928" s="2">
        <v>37</v>
      </c>
      <c r="U928" s="2" t="s">
        <v>153</v>
      </c>
      <c r="V928" s="2">
        <v>2</v>
      </c>
      <c r="W928" s="2" t="s">
        <v>277</v>
      </c>
      <c r="X928" s="2">
        <v>10</v>
      </c>
      <c r="Y928" s="2">
        <v>85</v>
      </c>
      <c r="Z928" s="2">
        <v>1</v>
      </c>
      <c r="AC928" s="2">
        <v>1000</v>
      </c>
      <c r="AD928" s="2">
        <v>3</v>
      </c>
      <c r="AE928" s="2">
        <v>147</v>
      </c>
      <c r="AF928" s="2">
        <v>8.0121706632001608</v>
      </c>
      <c r="AG928" s="2">
        <f t="shared" si="487"/>
        <v>7.5050697555653505</v>
      </c>
      <c r="AH928" s="2">
        <v>1.3456788239655599</v>
      </c>
      <c r="AI928" s="2">
        <f>AH928-0.2</f>
        <v>1.14567882396556</v>
      </c>
      <c r="AJ928" s="2">
        <f t="shared" si="488"/>
        <v>0.36837083967435763</v>
      </c>
      <c r="AK928" s="2">
        <f t="shared" si="489"/>
        <v>0.90061690719038601</v>
      </c>
      <c r="AL928" s="2">
        <f t="shared" si="490"/>
        <v>0.31434468858827586</v>
      </c>
    </row>
    <row r="929" spans="1:38" x14ac:dyDescent="0.25">
      <c r="A929" s="2" t="s">
        <v>167</v>
      </c>
      <c r="B929" s="2">
        <v>2022</v>
      </c>
      <c r="C929" s="2" t="s">
        <v>166</v>
      </c>
      <c r="D929" s="2" t="s">
        <v>298</v>
      </c>
      <c r="E929" s="2" t="s">
        <v>9</v>
      </c>
      <c r="F929" s="2" t="s">
        <v>10</v>
      </c>
      <c r="G929" s="2" t="s">
        <v>213</v>
      </c>
      <c r="H929" s="2" t="s">
        <v>69</v>
      </c>
      <c r="I929" s="2" t="s">
        <v>40</v>
      </c>
      <c r="J929" s="2" t="s">
        <v>12</v>
      </c>
      <c r="L929" s="2" t="s">
        <v>13</v>
      </c>
      <c r="M929" s="2" t="s">
        <v>302</v>
      </c>
      <c r="N929" s="2">
        <v>4.72</v>
      </c>
      <c r="O929" s="2" t="s">
        <v>83</v>
      </c>
      <c r="Q929" s="2" t="s">
        <v>50</v>
      </c>
      <c r="R929" s="2" t="s">
        <v>85</v>
      </c>
      <c r="S929" s="2">
        <v>37</v>
      </c>
      <c r="T929" s="2">
        <v>37</v>
      </c>
      <c r="U929" s="2" t="s">
        <v>153</v>
      </c>
      <c r="V929" s="2">
        <v>2</v>
      </c>
      <c r="W929" s="2" t="s">
        <v>277</v>
      </c>
      <c r="X929" s="2">
        <v>10</v>
      </c>
      <c r="Y929" s="2">
        <v>85</v>
      </c>
      <c r="Z929" s="2">
        <v>1</v>
      </c>
      <c r="AC929" s="2">
        <v>1000</v>
      </c>
      <c r="AD929" s="2">
        <v>3</v>
      </c>
      <c r="AE929" s="2">
        <v>147</v>
      </c>
      <c r="AF929" s="2">
        <v>24.087221151837301</v>
      </c>
      <c r="AG929" s="2">
        <f t="shared" si="487"/>
        <v>23.58012024420249</v>
      </c>
      <c r="AH929" s="2">
        <v>0.39506191677517399</v>
      </c>
      <c r="AI929" s="2">
        <f>AH929-0.15</f>
        <v>0.245061916775174</v>
      </c>
      <c r="AJ929" s="2">
        <f t="shared" si="488"/>
        <v>7.8794913693361668E-2</v>
      </c>
      <c r="AK929" s="2">
        <f t="shared" si="489"/>
        <v>0</v>
      </c>
      <c r="AL929" s="2">
        <f t="shared" si="490"/>
        <v>0</v>
      </c>
    </row>
    <row r="930" spans="1:38" x14ac:dyDescent="0.25">
      <c r="A930" s="2" t="s">
        <v>167</v>
      </c>
      <c r="B930" s="2">
        <v>2022</v>
      </c>
      <c r="C930" s="2" t="s">
        <v>166</v>
      </c>
      <c r="D930" s="2" t="s">
        <v>298</v>
      </c>
      <c r="E930" s="2" t="s">
        <v>9</v>
      </c>
      <c r="F930" s="2" t="s">
        <v>10</v>
      </c>
      <c r="G930" s="2" t="s">
        <v>213</v>
      </c>
      <c r="H930" s="2" t="s">
        <v>69</v>
      </c>
      <c r="I930" s="2" t="s">
        <v>40</v>
      </c>
      <c r="J930" s="2" t="s">
        <v>12</v>
      </c>
      <c r="L930" s="2" t="s">
        <v>13</v>
      </c>
      <c r="M930" s="2" t="s">
        <v>302</v>
      </c>
      <c r="N930" s="2">
        <v>4.72</v>
      </c>
      <c r="O930" s="2" t="s">
        <v>83</v>
      </c>
      <c r="Q930" s="2" t="s">
        <v>50</v>
      </c>
      <c r="R930" s="2" t="s">
        <v>85</v>
      </c>
      <c r="S930" s="2">
        <v>37</v>
      </c>
      <c r="T930" s="2">
        <v>37</v>
      </c>
      <c r="U930" s="2" t="s">
        <v>153</v>
      </c>
      <c r="V930" s="2">
        <v>2</v>
      </c>
      <c r="W930" s="2" t="s">
        <v>277</v>
      </c>
      <c r="X930" s="2">
        <v>8</v>
      </c>
      <c r="Y930" s="2">
        <v>170</v>
      </c>
      <c r="Z930" s="2">
        <v>1</v>
      </c>
      <c r="AC930" s="2">
        <v>1000</v>
      </c>
      <c r="AD930" s="2">
        <v>3</v>
      </c>
      <c r="AE930" s="2">
        <v>148</v>
      </c>
      <c r="AF930" s="2">
        <v>0.45638942408133798</v>
      </c>
      <c r="AG930" s="2">
        <f>AF930-$AF$930</f>
        <v>0</v>
      </c>
      <c r="AH930" s="2">
        <v>4</v>
      </c>
      <c r="AI930" s="2">
        <f>AH930-0.68</f>
        <v>3.32</v>
      </c>
      <c r="AJ930" s="2">
        <f>AI930/$AI$930</f>
        <v>1</v>
      </c>
      <c r="AK930" s="2">
        <f>AI930-$AI$934</f>
        <v>2.7909878427010999</v>
      </c>
      <c r="AL930" s="2">
        <f>AK930/$AK$930</f>
        <v>1</v>
      </c>
    </row>
    <row r="931" spans="1:38" x14ac:dyDescent="0.25">
      <c r="A931" s="2" t="s">
        <v>167</v>
      </c>
      <c r="B931" s="2">
        <v>2022</v>
      </c>
      <c r="C931" s="2" t="s">
        <v>166</v>
      </c>
      <c r="D931" s="2" t="s">
        <v>298</v>
      </c>
      <c r="E931" s="2" t="s">
        <v>9</v>
      </c>
      <c r="F931" s="2" t="s">
        <v>10</v>
      </c>
      <c r="G931" s="2" t="s">
        <v>213</v>
      </c>
      <c r="H931" s="2" t="s">
        <v>69</v>
      </c>
      <c r="I931" s="2" t="s">
        <v>40</v>
      </c>
      <c r="J931" s="2" t="s">
        <v>12</v>
      </c>
      <c r="L931" s="2" t="s">
        <v>13</v>
      </c>
      <c r="M931" s="2" t="s">
        <v>302</v>
      </c>
      <c r="N931" s="2">
        <v>4.72</v>
      </c>
      <c r="O931" s="2" t="s">
        <v>83</v>
      </c>
      <c r="Q931" s="2" t="s">
        <v>50</v>
      </c>
      <c r="R931" s="2" t="s">
        <v>85</v>
      </c>
      <c r="S931" s="2">
        <v>37</v>
      </c>
      <c r="T931" s="2">
        <v>37</v>
      </c>
      <c r="U931" s="2" t="s">
        <v>153</v>
      </c>
      <c r="V931" s="2">
        <v>2</v>
      </c>
      <c r="W931" s="2" t="s">
        <v>277</v>
      </c>
      <c r="X931" s="2">
        <v>8</v>
      </c>
      <c r="Y931" s="2">
        <v>170</v>
      </c>
      <c r="Z931" s="2">
        <v>1</v>
      </c>
      <c r="AC931" s="2">
        <v>1000</v>
      </c>
      <c r="AD931" s="2">
        <v>3</v>
      </c>
      <c r="AE931" s="2">
        <v>148</v>
      </c>
      <c r="AF931" s="2">
        <v>1.97768750435246</v>
      </c>
      <c r="AG931" s="2">
        <f t="shared" ref="AG931:AG934" si="491">AF931-$AF$930</f>
        <v>1.521298080271122</v>
      </c>
      <c r="AH931" s="2">
        <v>2.93827169912832</v>
      </c>
      <c r="AI931" s="2">
        <f>AH931-0.47</f>
        <v>2.4682716991283202</v>
      </c>
      <c r="AJ931" s="2">
        <f t="shared" ref="AJ931:AJ934" si="492">AI931/$AI$930</f>
        <v>0.74345533106274708</v>
      </c>
      <c r="AK931" s="2">
        <f t="shared" ref="AK931:AK933" si="493">AI931-$AI$934</f>
        <v>1.9392595418294203</v>
      </c>
      <c r="AL931" s="2">
        <f t="shared" ref="AL931:AL933" si="494">AK931/$AK$930</f>
        <v>0.69482908960026768</v>
      </c>
    </row>
    <row r="932" spans="1:38" x14ac:dyDescent="0.25">
      <c r="A932" s="2" t="s">
        <v>167</v>
      </c>
      <c r="B932" s="2">
        <v>2022</v>
      </c>
      <c r="C932" s="2" t="s">
        <v>166</v>
      </c>
      <c r="D932" s="2" t="s">
        <v>298</v>
      </c>
      <c r="E932" s="2" t="s">
        <v>9</v>
      </c>
      <c r="F932" s="2" t="s">
        <v>10</v>
      </c>
      <c r="G932" s="2" t="s">
        <v>213</v>
      </c>
      <c r="H932" s="2" t="s">
        <v>69</v>
      </c>
      <c r="I932" s="2" t="s">
        <v>40</v>
      </c>
      <c r="J932" s="2" t="s">
        <v>12</v>
      </c>
      <c r="L932" s="2" t="s">
        <v>13</v>
      </c>
      <c r="M932" s="2" t="s">
        <v>302</v>
      </c>
      <c r="N932" s="2">
        <v>4.72</v>
      </c>
      <c r="O932" s="2" t="s">
        <v>83</v>
      </c>
      <c r="Q932" s="2" t="s">
        <v>50</v>
      </c>
      <c r="R932" s="2" t="s">
        <v>85</v>
      </c>
      <c r="S932" s="2">
        <v>37</v>
      </c>
      <c r="T932" s="2">
        <v>37</v>
      </c>
      <c r="U932" s="2" t="s">
        <v>153</v>
      </c>
      <c r="V932" s="2">
        <v>2</v>
      </c>
      <c r="W932" s="2" t="s">
        <v>277</v>
      </c>
      <c r="X932" s="2">
        <v>8</v>
      </c>
      <c r="Y932" s="2">
        <v>170</v>
      </c>
      <c r="Z932" s="2">
        <v>1</v>
      </c>
      <c r="AC932" s="2">
        <v>1000</v>
      </c>
      <c r="AD932" s="2">
        <v>3</v>
      </c>
      <c r="AE932" s="2">
        <v>148</v>
      </c>
      <c r="AF932" s="2">
        <v>4.0060864922584001</v>
      </c>
      <c r="AG932" s="2">
        <f t="shared" si="491"/>
        <v>3.5496970681770623</v>
      </c>
      <c r="AH932" s="2">
        <v>2.6172841389973902</v>
      </c>
      <c r="AI932" s="2">
        <f>AH932-0.25</f>
        <v>2.3672841389973902</v>
      </c>
      <c r="AJ932" s="2">
        <f t="shared" si="492"/>
        <v>0.71303739126427423</v>
      </c>
      <c r="AK932" s="2">
        <f t="shared" si="493"/>
        <v>1.8382719816984903</v>
      </c>
      <c r="AL932" s="2">
        <f t="shared" si="494"/>
        <v>0.65864564279843751</v>
      </c>
    </row>
    <row r="933" spans="1:38" x14ac:dyDescent="0.25">
      <c r="A933" s="2" t="s">
        <v>167</v>
      </c>
      <c r="B933" s="2">
        <v>2022</v>
      </c>
      <c r="C933" s="2" t="s">
        <v>166</v>
      </c>
      <c r="D933" s="2" t="s">
        <v>298</v>
      </c>
      <c r="E933" s="2" t="s">
        <v>9</v>
      </c>
      <c r="F933" s="2" t="s">
        <v>10</v>
      </c>
      <c r="G933" s="2" t="s">
        <v>213</v>
      </c>
      <c r="H933" s="2" t="s">
        <v>69</v>
      </c>
      <c r="I933" s="2" t="s">
        <v>40</v>
      </c>
      <c r="J933" s="2" t="s">
        <v>12</v>
      </c>
      <c r="L933" s="2" t="s">
        <v>13</v>
      </c>
      <c r="M933" s="2" t="s">
        <v>302</v>
      </c>
      <c r="N933" s="2">
        <v>4.72</v>
      </c>
      <c r="O933" s="2" t="s">
        <v>83</v>
      </c>
      <c r="Q933" s="2" t="s">
        <v>50</v>
      </c>
      <c r="R933" s="2" t="s">
        <v>85</v>
      </c>
      <c r="S933" s="2">
        <v>37</v>
      </c>
      <c r="T933" s="2">
        <v>37</v>
      </c>
      <c r="U933" s="2" t="s">
        <v>153</v>
      </c>
      <c r="V933" s="2">
        <v>2</v>
      </c>
      <c r="W933" s="2" t="s">
        <v>277</v>
      </c>
      <c r="X933" s="2">
        <v>8</v>
      </c>
      <c r="Y933" s="2">
        <v>170</v>
      </c>
      <c r="Z933" s="2">
        <v>1</v>
      </c>
      <c r="AC933" s="2">
        <v>1000</v>
      </c>
      <c r="AD933" s="2">
        <v>3</v>
      </c>
      <c r="AE933" s="2">
        <v>148</v>
      </c>
      <c r="AF933" s="2">
        <v>8.0121706632001608</v>
      </c>
      <c r="AG933" s="2">
        <f t="shared" si="491"/>
        <v>7.555781239118823</v>
      </c>
      <c r="AH933" s="2">
        <v>1.4691359908492401</v>
      </c>
      <c r="AI933" s="2">
        <f>AH933-0.2</f>
        <v>1.2691359908492401</v>
      </c>
      <c r="AJ933" s="2">
        <f t="shared" si="492"/>
        <v>0.38226987676181934</v>
      </c>
      <c r="AK933" s="2">
        <f t="shared" si="493"/>
        <v>0.74012383355034017</v>
      </c>
      <c r="AL933" s="2">
        <f t="shared" si="494"/>
        <v>0.26518346738266446</v>
      </c>
    </row>
    <row r="934" spans="1:38" x14ac:dyDescent="0.25">
      <c r="A934" s="2" t="s">
        <v>167</v>
      </c>
      <c r="B934" s="2">
        <v>2022</v>
      </c>
      <c r="C934" s="2" t="s">
        <v>166</v>
      </c>
      <c r="D934" s="2" t="s">
        <v>298</v>
      </c>
      <c r="E934" s="2" t="s">
        <v>9</v>
      </c>
      <c r="F934" s="2" t="s">
        <v>10</v>
      </c>
      <c r="G934" s="2" t="s">
        <v>213</v>
      </c>
      <c r="H934" s="2" t="s">
        <v>69</v>
      </c>
      <c r="I934" s="2" t="s">
        <v>40</v>
      </c>
      <c r="J934" s="2" t="s">
        <v>12</v>
      </c>
      <c r="L934" s="2" t="s">
        <v>13</v>
      </c>
      <c r="M934" s="2" t="s">
        <v>302</v>
      </c>
      <c r="N934" s="2">
        <v>4.72</v>
      </c>
      <c r="O934" s="2" t="s">
        <v>83</v>
      </c>
      <c r="Q934" s="2" t="s">
        <v>50</v>
      </c>
      <c r="R934" s="2" t="s">
        <v>85</v>
      </c>
      <c r="S934" s="2">
        <v>37</v>
      </c>
      <c r="T934" s="2">
        <v>37</v>
      </c>
      <c r="U934" s="2" t="s">
        <v>153</v>
      </c>
      <c r="V934" s="2">
        <v>2</v>
      </c>
      <c r="W934" s="2" t="s">
        <v>277</v>
      </c>
      <c r="X934" s="2">
        <v>8</v>
      </c>
      <c r="Y934" s="2">
        <v>170</v>
      </c>
      <c r="Z934" s="2">
        <v>1</v>
      </c>
      <c r="AC934" s="2">
        <v>1000</v>
      </c>
      <c r="AD934" s="2">
        <v>3</v>
      </c>
      <c r="AE934" s="2">
        <v>148</v>
      </c>
      <c r="AF934" s="2">
        <v>24.087221151837301</v>
      </c>
      <c r="AG934" s="2">
        <f t="shared" si="491"/>
        <v>23.630831727755965</v>
      </c>
      <c r="AH934" s="2">
        <v>0.67901215729889997</v>
      </c>
      <c r="AI934" s="2">
        <f>AH934-0.15</f>
        <v>0.52901215729889994</v>
      </c>
      <c r="AJ934" s="2">
        <f t="shared" si="492"/>
        <v>0.15934101123460842</v>
      </c>
    </row>
    <row r="935" spans="1:38" x14ac:dyDescent="0.25">
      <c r="A935" s="2" t="s">
        <v>169</v>
      </c>
      <c r="B935" s="2">
        <v>1989</v>
      </c>
      <c r="C935" s="2" t="s">
        <v>170</v>
      </c>
      <c r="D935" s="2" t="s">
        <v>318</v>
      </c>
      <c r="E935" s="2" t="s">
        <v>9</v>
      </c>
      <c r="F935" s="2" t="s">
        <v>202</v>
      </c>
      <c r="G935" s="2" t="s">
        <v>319</v>
      </c>
      <c r="H935" s="2" t="s">
        <v>78</v>
      </c>
      <c r="I935" s="2" t="s">
        <v>39</v>
      </c>
      <c r="J935" s="2" t="s">
        <v>12</v>
      </c>
      <c r="L935" s="2" t="s">
        <v>37</v>
      </c>
      <c r="M935" s="2" t="s">
        <v>181</v>
      </c>
      <c r="N935" s="2">
        <v>5</v>
      </c>
      <c r="O935" s="2" t="s">
        <v>168</v>
      </c>
      <c r="S935" s="2" t="s">
        <v>22</v>
      </c>
      <c r="T935" s="2">
        <v>20</v>
      </c>
      <c r="U935" s="2" t="s">
        <v>86</v>
      </c>
      <c r="V935" s="2">
        <v>0</v>
      </c>
      <c r="W935" s="2" t="s">
        <v>41</v>
      </c>
      <c r="Z935" s="2">
        <v>100</v>
      </c>
      <c r="AA935" s="2">
        <v>5.25</v>
      </c>
      <c r="AB935" s="2">
        <f>Z935/AA935</f>
        <v>19.047619047619047</v>
      </c>
      <c r="AC935" s="2" t="s">
        <v>181</v>
      </c>
      <c r="AD935" s="2">
        <v>3</v>
      </c>
      <c r="AE935" s="2">
        <v>149</v>
      </c>
      <c r="AF935" s="2">
        <v>0</v>
      </c>
      <c r="AG935" s="2">
        <v>0</v>
      </c>
      <c r="AH935" s="2">
        <v>100.49021103802799</v>
      </c>
      <c r="AI935" s="2">
        <v>100</v>
      </c>
      <c r="AJ935" s="2">
        <f>AI935/$AI$935</f>
        <v>1</v>
      </c>
      <c r="AK935" s="2">
        <f t="shared" ref="AK935:AK940" si="495">AJ935-$AJ$940</f>
        <v>0.90686270769904642</v>
      </c>
      <c r="AL935" s="2">
        <f>AK935/$AK$935</f>
        <v>1</v>
      </c>
    </row>
    <row r="936" spans="1:38" x14ac:dyDescent="0.25">
      <c r="A936" s="2" t="s">
        <v>169</v>
      </c>
      <c r="B936" s="2">
        <v>1989</v>
      </c>
      <c r="C936" s="2" t="s">
        <v>170</v>
      </c>
      <c r="D936" s="2" t="s">
        <v>318</v>
      </c>
      <c r="E936" s="2" t="s">
        <v>9</v>
      </c>
      <c r="F936" s="2" t="s">
        <v>202</v>
      </c>
      <c r="G936" s="2" t="s">
        <v>319</v>
      </c>
      <c r="H936" s="2" t="s">
        <v>78</v>
      </c>
      <c r="I936" s="2" t="s">
        <v>39</v>
      </c>
      <c r="J936" s="2" t="s">
        <v>12</v>
      </c>
      <c r="L936" s="2" t="s">
        <v>37</v>
      </c>
      <c r="M936" s="2" t="s">
        <v>181</v>
      </c>
      <c r="N936" s="2">
        <v>5</v>
      </c>
      <c r="O936" s="2" t="s">
        <v>168</v>
      </c>
      <c r="S936" s="2" t="s">
        <v>22</v>
      </c>
      <c r="T936" s="2">
        <v>20</v>
      </c>
      <c r="U936" s="2" t="s">
        <v>86</v>
      </c>
      <c r="V936" s="2">
        <v>0</v>
      </c>
      <c r="W936" s="2" t="s">
        <v>41</v>
      </c>
      <c r="Z936" s="2">
        <v>100</v>
      </c>
      <c r="AA936" s="2">
        <v>5.25</v>
      </c>
      <c r="AB936" s="2">
        <f t="shared" ref="AB936:AB940" si="496">Z936/AA936</f>
        <v>19.047619047619047</v>
      </c>
      <c r="AC936" s="2" t="s">
        <v>181</v>
      </c>
      <c r="AD936" s="2">
        <v>3</v>
      </c>
      <c r="AE936" s="2">
        <v>149</v>
      </c>
      <c r="AF936" s="2">
        <v>0.1217391304347825</v>
      </c>
      <c r="AG936" s="2">
        <v>0.1217391304347825</v>
      </c>
      <c r="AH936" s="2">
        <v>67.156870224896494</v>
      </c>
      <c r="AI936" s="2">
        <v>67.156870224896494</v>
      </c>
      <c r="AJ936" s="2">
        <f t="shared" ref="AJ936:AJ940" si="497">AI936/$AI$935</f>
        <v>0.67156870224896492</v>
      </c>
      <c r="AK936" s="2">
        <f t="shared" si="495"/>
        <v>0.57843140994801134</v>
      </c>
      <c r="AL936" s="2">
        <f t="shared" ref="AL936:AL940" si="498">AK936/$AK$935</f>
        <v>0.63783790538222351</v>
      </c>
    </row>
    <row r="937" spans="1:38" x14ac:dyDescent="0.25">
      <c r="A937" s="2" t="s">
        <v>169</v>
      </c>
      <c r="B937" s="2">
        <v>1989</v>
      </c>
      <c r="C937" s="2" t="s">
        <v>170</v>
      </c>
      <c r="D937" s="2" t="s">
        <v>318</v>
      </c>
      <c r="E937" s="2" t="s">
        <v>9</v>
      </c>
      <c r="F937" s="2" t="s">
        <v>202</v>
      </c>
      <c r="G937" s="2" t="s">
        <v>319</v>
      </c>
      <c r="H937" s="2" t="s">
        <v>78</v>
      </c>
      <c r="I937" s="2" t="s">
        <v>39</v>
      </c>
      <c r="J937" s="2" t="s">
        <v>12</v>
      </c>
      <c r="L937" s="2" t="s">
        <v>37</v>
      </c>
      <c r="M937" s="2" t="s">
        <v>181</v>
      </c>
      <c r="N937" s="2">
        <v>5</v>
      </c>
      <c r="O937" s="2" t="s">
        <v>168</v>
      </c>
      <c r="S937" s="2" t="s">
        <v>22</v>
      </c>
      <c r="T937" s="2">
        <v>20</v>
      </c>
      <c r="U937" s="2" t="s">
        <v>86</v>
      </c>
      <c r="V937" s="2">
        <v>0</v>
      </c>
      <c r="W937" s="2" t="s">
        <v>41</v>
      </c>
      <c r="Z937" s="2">
        <v>100</v>
      </c>
      <c r="AA937" s="2">
        <v>5.25</v>
      </c>
      <c r="AB937" s="2">
        <f t="shared" si="496"/>
        <v>19.047619047619047</v>
      </c>
      <c r="AC937" s="2" t="s">
        <v>181</v>
      </c>
      <c r="AD937" s="2">
        <v>3</v>
      </c>
      <c r="AE937" s="2">
        <v>149</v>
      </c>
      <c r="AF937" s="2">
        <v>0.24927527386209167</v>
      </c>
      <c r="AG937" s="2">
        <v>0.24927527386209167</v>
      </c>
      <c r="AH937" s="2">
        <v>66.666670406565899</v>
      </c>
      <c r="AI937" s="2">
        <v>66.666670406565899</v>
      </c>
      <c r="AJ937" s="2">
        <f t="shared" si="497"/>
        <v>0.66666670406565898</v>
      </c>
      <c r="AK937" s="2">
        <f t="shared" si="495"/>
        <v>0.5735294117647054</v>
      </c>
      <c r="AL937" s="2">
        <f t="shared" si="498"/>
        <v>0.63243245851392782</v>
      </c>
    </row>
    <row r="938" spans="1:38" x14ac:dyDescent="0.25">
      <c r="A938" s="2" t="s">
        <v>169</v>
      </c>
      <c r="B938" s="2">
        <v>1989</v>
      </c>
      <c r="C938" s="2" t="s">
        <v>170</v>
      </c>
      <c r="D938" s="2" t="s">
        <v>318</v>
      </c>
      <c r="E938" s="2" t="s">
        <v>9</v>
      </c>
      <c r="F938" s="2" t="s">
        <v>202</v>
      </c>
      <c r="G938" s="2" t="s">
        <v>319</v>
      </c>
      <c r="H938" s="2" t="s">
        <v>78</v>
      </c>
      <c r="I938" s="2" t="s">
        <v>39</v>
      </c>
      <c r="J938" s="2" t="s">
        <v>12</v>
      </c>
      <c r="L938" s="2" t="s">
        <v>37</v>
      </c>
      <c r="M938" s="2" t="s">
        <v>181</v>
      </c>
      <c r="N938" s="2">
        <v>5</v>
      </c>
      <c r="O938" s="2" t="s">
        <v>168</v>
      </c>
      <c r="S938" s="2" t="s">
        <v>22</v>
      </c>
      <c r="T938" s="2">
        <v>20</v>
      </c>
      <c r="U938" s="2" t="s">
        <v>86</v>
      </c>
      <c r="V938" s="2">
        <v>0</v>
      </c>
      <c r="W938" s="2" t="s">
        <v>41</v>
      </c>
      <c r="Z938" s="2">
        <v>100</v>
      </c>
      <c r="AA938" s="2">
        <v>5.25</v>
      </c>
      <c r="AB938" s="2">
        <f t="shared" si="496"/>
        <v>19.047619047619047</v>
      </c>
      <c r="AC938" s="2" t="s">
        <v>181</v>
      </c>
      <c r="AD938" s="2">
        <v>3</v>
      </c>
      <c r="AE938" s="2">
        <v>149</v>
      </c>
      <c r="AF938" s="2">
        <v>0.49855054772418333</v>
      </c>
      <c r="AG938" s="2">
        <v>0.49855054772418333</v>
      </c>
      <c r="AH938" s="2">
        <v>34.803929048425999</v>
      </c>
      <c r="AI938" s="2">
        <v>34.803929048425999</v>
      </c>
      <c r="AJ938" s="2">
        <f t="shared" si="497"/>
        <v>0.34803929048425997</v>
      </c>
      <c r="AK938" s="2">
        <f t="shared" si="495"/>
        <v>0.25490199818330639</v>
      </c>
      <c r="AL938" s="2">
        <f t="shared" si="498"/>
        <v>0.28108113391282902</v>
      </c>
    </row>
    <row r="939" spans="1:38" x14ac:dyDescent="0.25">
      <c r="A939" s="2" t="s">
        <v>169</v>
      </c>
      <c r="B939" s="2">
        <v>1989</v>
      </c>
      <c r="C939" s="2" t="s">
        <v>170</v>
      </c>
      <c r="D939" s="2" t="s">
        <v>318</v>
      </c>
      <c r="E939" s="2" t="s">
        <v>9</v>
      </c>
      <c r="F939" s="2" t="s">
        <v>202</v>
      </c>
      <c r="G939" s="2" t="s">
        <v>319</v>
      </c>
      <c r="H939" s="2" t="s">
        <v>78</v>
      </c>
      <c r="I939" s="2" t="s">
        <v>39</v>
      </c>
      <c r="J939" s="2" t="s">
        <v>12</v>
      </c>
      <c r="L939" s="2" t="s">
        <v>37</v>
      </c>
      <c r="M939" s="2" t="s">
        <v>181</v>
      </c>
      <c r="N939" s="2">
        <v>5</v>
      </c>
      <c r="O939" s="2" t="s">
        <v>168</v>
      </c>
      <c r="S939" s="2" t="s">
        <v>22</v>
      </c>
      <c r="T939" s="2">
        <v>20</v>
      </c>
      <c r="U939" s="2" t="s">
        <v>86</v>
      </c>
      <c r="V939" s="2">
        <v>0</v>
      </c>
      <c r="W939" s="2" t="s">
        <v>41</v>
      </c>
      <c r="Z939" s="2">
        <v>100</v>
      </c>
      <c r="AA939" s="2">
        <v>5.25</v>
      </c>
      <c r="AB939" s="2">
        <f t="shared" si="496"/>
        <v>19.047619047619047</v>
      </c>
      <c r="AC939" s="2" t="s">
        <v>181</v>
      </c>
      <c r="AD939" s="2">
        <v>3</v>
      </c>
      <c r="AE939" s="2">
        <v>149</v>
      </c>
      <c r="AF939" s="2">
        <v>0.99130434782608667</v>
      </c>
      <c r="AG939" s="2">
        <v>0.99130434782608667</v>
      </c>
      <c r="AH939" s="2">
        <v>13.725493935977701</v>
      </c>
      <c r="AI939" s="2">
        <v>13.725493935977701</v>
      </c>
      <c r="AJ939" s="2">
        <f t="shared" si="497"/>
        <v>0.13725493935977701</v>
      </c>
      <c r="AK939" s="2">
        <f t="shared" si="495"/>
        <v>4.41176470588234E-2</v>
      </c>
      <c r="AL939" s="2">
        <f t="shared" si="498"/>
        <v>4.8648650654917421E-2</v>
      </c>
    </row>
    <row r="940" spans="1:38" x14ac:dyDescent="0.25">
      <c r="A940" s="2" t="s">
        <v>169</v>
      </c>
      <c r="B940" s="2">
        <v>1989</v>
      </c>
      <c r="C940" s="2" t="s">
        <v>170</v>
      </c>
      <c r="D940" s="2" t="s">
        <v>318</v>
      </c>
      <c r="E940" s="2" t="s">
        <v>9</v>
      </c>
      <c r="F940" s="2" t="s">
        <v>202</v>
      </c>
      <c r="G940" s="2" t="s">
        <v>319</v>
      </c>
      <c r="H940" s="2" t="s">
        <v>78</v>
      </c>
      <c r="I940" s="2" t="s">
        <v>39</v>
      </c>
      <c r="J940" s="2" t="s">
        <v>12</v>
      </c>
      <c r="L940" s="2" t="s">
        <v>37</v>
      </c>
      <c r="M940" s="2" t="s">
        <v>181</v>
      </c>
      <c r="N940" s="2">
        <v>5</v>
      </c>
      <c r="O940" s="2" t="s">
        <v>168</v>
      </c>
      <c r="S940" s="2" t="s">
        <v>22</v>
      </c>
      <c r="T940" s="2">
        <v>20</v>
      </c>
      <c r="U940" s="2" t="s">
        <v>86</v>
      </c>
      <c r="V940" s="2">
        <v>0</v>
      </c>
      <c r="W940" s="2" t="s">
        <v>41</v>
      </c>
      <c r="Z940" s="2">
        <v>100</v>
      </c>
      <c r="AA940" s="2">
        <v>5.25</v>
      </c>
      <c r="AB940" s="2">
        <f t="shared" si="496"/>
        <v>19.047619047619047</v>
      </c>
      <c r="AC940" s="2" t="s">
        <v>181</v>
      </c>
      <c r="AD940" s="2">
        <v>3</v>
      </c>
      <c r="AE940" s="2">
        <v>149</v>
      </c>
      <c r="AF940" s="2">
        <v>2</v>
      </c>
      <c r="AG940" s="2">
        <v>2</v>
      </c>
      <c r="AH940" s="2">
        <v>9.31372923009536</v>
      </c>
      <c r="AI940" s="2">
        <v>9.31372923009536</v>
      </c>
      <c r="AJ940" s="2">
        <f t="shared" si="497"/>
        <v>9.3137292300953606E-2</v>
      </c>
      <c r="AK940" s="2">
        <f t="shared" si="495"/>
        <v>0</v>
      </c>
      <c r="AL940" s="2">
        <f t="shared" si="498"/>
        <v>0</v>
      </c>
    </row>
    <row r="941" spans="1:38" x14ac:dyDescent="0.25">
      <c r="A941" s="2" t="s">
        <v>169</v>
      </c>
      <c r="B941" s="2">
        <v>1989</v>
      </c>
      <c r="C941" s="2" t="s">
        <v>171</v>
      </c>
      <c r="D941" s="2" t="s">
        <v>318</v>
      </c>
      <c r="E941" s="2" t="s">
        <v>9</v>
      </c>
      <c r="F941" s="2" t="s">
        <v>202</v>
      </c>
      <c r="G941" s="2" t="s">
        <v>319</v>
      </c>
      <c r="H941" s="2" t="s">
        <v>78</v>
      </c>
      <c r="I941" s="2" t="s">
        <v>39</v>
      </c>
      <c r="J941" s="2" t="s">
        <v>12</v>
      </c>
      <c r="L941" s="2" t="s">
        <v>37</v>
      </c>
      <c r="M941" s="2" t="s">
        <v>181</v>
      </c>
      <c r="N941" s="2">
        <v>5</v>
      </c>
      <c r="O941" s="2" t="s">
        <v>168</v>
      </c>
      <c r="S941" s="2" t="s">
        <v>22</v>
      </c>
      <c r="T941" s="2">
        <v>20</v>
      </c>
      <c r="U941" s="2" t="s">
        <v>86</v>
      </c>
      <c r="V941" s="2">
        <v>0</v>
      </c>
      <c r="W941" s="2" t="s">
        <v>41</v>
      </c>
      <c r="Z941" s="2">
        <v>100</v>
      </c>
      <c r="AA941" s="2">
        <v>5.25</v>
      </c>
      <c r="AB941" s="2">
        <f t="shared" ref="AB941:AB946" si="499">Z941/AA941</f>
        <v>19.047619047619047</v>
      </c>
      <c r="AC941" s="2" t="s">
        <v>181</v>
      </c>
      <c r="AD941" s="2">
        <v>3</v>
      </c>
      <c r="AE941" s="2">
        <v>150</v>
      </c>
      <c r="AF941" s="2">
        <v>0</v>
      </c>
      <c r="AG941" s="2">
        <v>0</v>
      </c>
      <c r="AH941" s="2">
        <v>100</v>
      </c>
      <c r="AI941" s="2">
        <v>100</v>
      </c>
      <c r="AJ941" s="2">
        <f>AI941/$AI$941</f>
        <v>1</v>
      </c>
      <c r="AK941" s="2">
        <f>AI941-$AI$946</f>
        <v>91.05391782872816</v>
      </c>
      <c r="AL941" s="2">
        <f>AK941/$AK$941</f>
        <v>1</v>
      </c>
    </row>
    <row r="942" spans="1:38" x14ac:dyDescent="0.25">
      <c r="A942" s="2" t="s">
        <v>169</v>
      </c>
      <c r="B942" s="2">
        <v>1989</v>
      </c>
      <c r="C942" s="2" t="s">
        <v>171</v>
      </c>
      <c r="D942" s="2" t="s">
        <v>318</v>
      </c>
      <c r="E942" s="2" t="s">
        <v>9</v>
      </c>
      <c r="F942" s="2" t="s">
        <v>202</v>
      </c>
      <c r="G942" s="2" t="s">
        <v>319</v>
      </c>
      <c r="H942" s="2" t="s">
        <v>78</v>
      </c>
      <c r="I942" s="2" t="s">
        <v>39</v>
      </c>
      <c r="J942" s="2" t="s">
        <v>12</v>
      </c>
      <c r="L942" s="2" t="s">
        <v>37</v>
      </c>
      <c r="M942" s="2" t="s">
        <v>181</v>
      </c>
      <c r="N942" s="2">
        <v>5</v>
      </c>
      <c r="O942" s="2" t="s">
        <v>168</v>
      </c>
      <c r="S942" s="2" t="s">
        <v>22</v>
      </c>
      <c r="T942" s="2">
        <v>20</v>
      </c>
      <c r="U942" s="2" t="s">
        <v>86</v>
      </c>
      <c r="V942" s="2">
        <v>0</v>
      </c>
      <c r="W942" s="2" t="s">
        <v>41</v>
      </c>
      <c r="Z942" s="2">
        <v>100</v>
      </c>
      <c r="AA942" s="2">
        <v>5.25</v>
      </c>
      <c r="AB942" s="2">
        <f t="shared" si="499"/>
        <v>19.047619047619047</v>
      </c>
      <c r="AC942" s="2" t="s">
        <v>181</v>
      </c>
      <c r="AD942" s="2">
        <v>3</v>
      </c>
      <c r="AE942" s="2">
        <v>150</v>
      </c>
      <c r="AF942" s="2">
        <v>0.12753614342730982</v>
      </c>
      <c r="AG942" s="2">
        <v>0.12753614342730982</v>
      </c>
      <c r="AH942" s="2">
        <v>73.161764705882305</v>
      </c>
      <c r="AI942" s="2">
        <v>73.161764705882305</v>
      </c>
      <c r="AJ942" s="2">
        <f t="shared" ref="AJ942:AJ946" si="500">AI942/$AI$941</f>
        <v>0.73161764705882304</v>
      </c>
      <c r="AK942" s="2">
        <f t="shared" ref="AK942:AK946" si="501">AI942-$AI$946</f>
        <v>64.215682534610465</v>
      </c>
      <c r="AL942" s="2">
        <f t="shared" ref="AL942:AL946" si="502">AK942/$AK$941</f>
        <v>0.70524897847229107</v>
      </c>
    </row>
    <row r="943" spans="1:38" x14ac:dyDescent="0.25">
      <c r="A943" s="2" t="s">
        <v>169</v>
      </c>
      <c r="B943" s="2">
        <v>1989</v>
      </c>
      <c r="C943" s="2" t="s">
        <v>171</v>
      </c>
      <c r="D943" s="2" t="s">
        <v>318</v>
      </c>
      <c r="E943" s="2" t="s">
        <v>9</v>
      </c>
      <c r="F943" s="2" t="s">
        <v>202</v>
      </c>
      <c r="G943" s="2" t="s">
        <v>319</v>
      </c>
      <c r="H943" s="2" t="s">
        <v>78</v>
      </c>
      <c r="I943" s="2" t="s">
        <v>39</v>
      </c>
      <c r="J943" s="2" t="s">
        <v>12</v>
      </c>
      <c r="L943" s="2" t="s">
        <v>37</v>
      </c>
      <c r="M943" s="2" t="s">
        <v>181</v>
      </c>
      <c r="N943" s="2">
        <v>5</v>
      </c>
      <c r="O943" s="2" t="s">
        <v>168</v>
      </c>
      <c r="S943" s="2" t="s">
        <v>22</v>
      </c>
      <c r="T943" s="2">
        <v>20</v>
      </c>
      <c r="U943" s="2" t="s">
        <v>86</v>
      </c>
      <c r="V943" s="2">
        <v>0</v>
      </c>
      <c r="W943" s="2" t="s">
        <v>41</v>
      </c>
      <c r="Z943" s="2">
        <v>100</v>
      </c>
      <c r="AA943" s="2">
        <v>5.25</v>
      </c>
      <c r="AB943" s="2">
        <f t="shared" si="499"/>
        <v>19.047619047619047</v>
      </c>
      <c r="AC943" s="2" t="s">
        <v>181</v>
      </c>
      <c r="AD943" s="2">
        <v>3</v>
      </c>
      <c r="AE943" s="2">
        <v>150</v>
      </c>
      <c r="AF943" s="2">
        <v>0.24927527386209167</v>
      </c>
      <c r="AG943" s="2">
        <v>0.24927527386209167</v>
      </c>
      <c r="AH943" s="2">
        <v>41.299023347742398</v>
      </c>
      <c r="AI943" s="2">
        <v>41.299023347742398</v>
      </c>
      <c r="AJ943" s="2">
        <f t="shared" si="500"/>
        <v>0.41299023347742397</v>
      </c>
      <c r="AK943" s="2">
        <f t="shared" si="501"/>
        <v>32.352941176470559</v>
      </c>
      <c r="AL943" s="2">
        <f t="shared" si="502"/>
        <v>0.35531629992381258</v>
      </c>
    </row>
    <row r="944" spans="1:38" x14ac:dyDescent="0.25">
      <c r="A944" s="2" t="s">
        <v>169</v>
      </c>
      <c r="B944" s="2">
        <v>1989</v>
      </c>
      <c r="C944" s="2" t="s">
        <v>171</v>
      </c>
      <c r="D944" s="2" t="s">
        <v>318</v>
      </c>
      <c r="E944" s="2" t="s">
        <v>9</v>
      </c>
      <c r="F944" s="2" t="s">
        <v>202</v>
      </c>
      <c r="G944" s="2" t="s">
        <v>319</v>
      </c>
      <c r="H944" s="2" t="s">
        <v>78</v>
      </c>
      <c r="I944" s="2" t="s">
        <v>39</v>
      </c>
      <c r="J944" s="2" t="s">
        <v>12</v>
      </c>
      <c r="L944" s="2" t="s">
        <v>37</v>
      </c>
      <c r="M944" s="2" t="s">
        <v>181</v>
      </c>
      <c r="N944" s="2">
        <v>5</v>
      </c>
      <c r="O944" s="2" t="s">
        <v>168</v>
      </c>
      <c r="S944" s="2" t="s">
        <v>22</v>
      </c>
      <c r="T944" s="2">
        <v>20</v>
      </c>
      <c r="U944" s="2" t="s">
        <v>86</v>
      </c>
      <c r="V944" s="2">
        <v>0</v>
      </c>
      <c r="W944" s="2" t="s">
        <v>41</v>
      </c>
      <c r="Z944" s="2">
        <v>100</v>
      </c>
      <c r="AA944" s="2">
        <v>5.25</v>
      </c>
      <c r="AB944" s="2">
        <f t="shared" si="499"/>
        <v>19.047619047619047</v>
      </c>
      <c r="AC944" s="2" t="s">
        <v>181</v>
      </c>
      <c r="AD944" s="2">
        <v>3</v>
      </c>
      <c r="AE944" s="2">
        <v>150</v>
      </c>
      <c r="AF944" s="2">
        <v>0.49855054772418333</v>
      </c>
      <c r="AG944" s="2">
        <v>0.49855054772418333</v>
      </c>
      <c r="AH944" s="2">
        <v>30.514705882352899</v>
      </c>
      <c r="AI944" s="2">
        <v>30.514705882352899</v>
      </c>
      <c r="AJ944" s="2">
        <f t="shared" si="500"/>
        <v>0.30514705882352899</v>
      </c>
      <c r="AK944" s="2">
        <f t="shared" si="501"/>
        <v>21.568623711081059</v>
      </c>
      <c r="AL944" s="2">
        <f t="shared" si="502"/>
        <v>0.23687749220908322</v>
      </c>
    </row>
    <row r="945" spans="1:38" x14ac:dyDescent="0.25">
      <c r="A945" s="2" t="s">
        <v>169</v>
      </c>
      <c r="B945" s="2">
        <v>1989</v>
      </c>
      <c r="C945" s="2" t="s">
        <v>171</v>
      </c>
      <c r="D945" s="2" t="s">
        <v>318</v>
      </c>
      <c r="E945" s="2" t="s">
        <v>9</v>
      </c>
      <c r="F945" s="2" t="s">
        <v>202</v>
      </c>
      <c r="G945" s="2" t="s">
        <v>319</v>
      </c>
      <c r="H945" s="2" t="s">
        <v>78</v>
      </c>
      <c r="I945" s="2" t="s">
        <v>39</v>
      </c>
      <c r="J945" s="2" t="s">
        <v>12</v>
      </c>
      <c r="L945" s="2" t="s">
        <v>37</v>
      </c>
      <c r="M945" s="2" t="s">
        <v>181</v>
      </c>
      <c r="N945" s="2">
        <v>5</v>
      </c>
      <c r="O945" s="2" t="s">
        <v>168</v>
      </c>
      <c r="S945" s="2" t="s">
        <v>22</v>
      </c>
      <c r="T945" s="2">
        <v>20</v>
      </c>
      <c r="U945" s="2" t="s">
        <v>86</v>
      </c>
      <c r="V945" s="2">
        <v>0</v>
      </c>
      <c r="W945" s="2" t="s">
        <v>41</v>
      </c>
      <c r="Z945" s="2">
        <v>100</v>
      </c>
      <c r="AA945" s="2">
        <v>5.25</v>
      </c>
      <c r="AB945" s="2">
        <f t="shared" si="499"/>
        <v>19.047619047619047</v>
      </c>
      <c r="AC945" s="2" t="s">
        <v>181</v>
      </c>
      <c r="AD945" s="2">
        <v>3</v>
      </c>
      <c r="AE945" s="2">
        <v>150</v>
      </c>
      <c r="AF945" s="2">
        <v>0.99130434782608667</v>
      </c>
      <c r="AG945" s="2">
        <v>0.99130434782608667</v>
      </c>
      <c r="AH945" s="2">
        <v>9.9264705882352899</v>
      </c>
      <c r="AI945" s="2">
        <v>9.9264705882352899</v>
      </c>
      <c r="AJ945" s="2">
        <f t="shared" si="500"/>
        <v>9.9264705882352894E-2</v>
      </c>
      <c r="AK945" s="2">
        <f t="shared" si="501"/>
        <v>0.98038841696345003</v>
      </c>
      <c r="AL945" s="2">
        <f t="shared" si="502"/>
        <v>1.0767119530293627E-2</v>
      </c>
    </row>
    <row r="946" spans="1:38" x14ac:dyDescent="0.25">
      <c r="A946" s="2" t="s">
        <v>169</v>
      </c>
      <c r="B946" s="2">
        <v>1989</v>
      </c>
      <c r="C946" s="2" t="s">
        <v>171</v>
      </c>
      <c r="D946" s="2" t="s">
        <v>318</v>
      </c>
      <c r="E946" s="2" t="s">
        <v>9</v>
      </c>
      <c r="F946" s="2" t="s">
        <v>202</v>
      </c>
      <c r="G946" s="2" t="s">
        <v>319</v>
      </c>
      <c r="H946" s="2" t="s">
        <v>78</v>
      </c>
      <c r="I946" s="2" t="s">
        <v>39</v>
      </c>
      <c r="J946" s="2" t="s">
        <v>12</v>
      </c>
      <c r="L946" s="2" t="s">
        <v>37</v>
      </c>
      <c r="M946" s="2" t="s">
        <v>181</v>
      </c>
      <c r="N946" s="2">
        <v>5</v>
      </c>
      <c r="O946" s="2" t="s">
        <v>168</v>
      </c>
      <c r="S946" s="2" t="s">
        <v>22</v>
      </c>
      <c r="T946" s="2">
        <v>20</v>
      </c>
      <c r="U946" s="2" t="s">
        <v>86</v>
      </c>
      <c r="V946" s="2">
        <v>0</v>
      </c>
      <c r="W946" s="2" t="s">
        <v>41</v>
      </c>
      <c r="Z946" s="2">
        <v>100</v>
      </c>
      <c r="AA946" s="2">
        <v>5.25</v>
      </c>
      <c r="AB946" s="2">
        <f t="shared" si="499"/>
        <v>19.047619047619047</v>
      </c>
      <c r="AC946" s="2" t="s">
        <v>181</v>
      </c>
      <c r="AD946" s="2">
        <v>3</v>
      </c>
      <c r="AE946" s="2">
        <v>150</v>
      </c>
      <c r="AF946" s="2">
        <v>1.9942027216372167</v>
      </c>
      <c r="AG946" s="2">
        <v>1.9942027216372167</v>
      </c>
      <c r="AH946" s="2">
        <v>8.9460821712718399</v>
      </c>
      <c r="AI946" s="2">
        <v>8.9460821712718399</v>
      </c>
      <c r="AJ946" s="2">
        <f t="shared" si="500"/>
        <v>8.9460821712718394E-2</v>
      </c>
      <c r="AK946" s="2">
        <f t="shared" si="501"/>
        <v>0</v>
      </c>
      <c r="AL946" s="2">
        <f t="shared" si="502"/>
        <v>0</v>
      </c>
    </row>
    <row r="947" spans="1:38" x14ac:dyDescent="0.25">
      <c r="A947" s="2" t="s">
        <v>169</v>
      </c>
      <c r="B947" s="2">
        <v>1989</v>
      </c>
      <c r="C947" s="2" t="s">
        <v>172</v>
      </c>
      <c r="D947" s="2" t="s">
        <v>318</v>
      </c>
      <c r="E947" s="2" t="s">
        <v>9</v>
      </c>
      <c r="F947" s="2" t="s">
        <v>202</v>
      </c>
      <c r="G947" s="2" t="s">
        <v>272</v>
      </c>
      <c r="H947" s="2" t="s">
        <v>78</v>
      </c>
      <c r="I947" s="2" t="s">
        <v>39</v>
      </c>
      <c r="J947" s="2" t="s">
        <v>12</v>
      </c>
      <c r="L947" s="2" t="s">
        <v>37</v>
      </c>
      <c r="M947" s="2" t="s">
        <v>181</v>
      </c>
      <c r="N947" s="2">
        <v>5</v>
      </c>
      <c r="O947" s="2" t="s">
        <v>168</v>
      </c>
      <c r="S947" s="2" t="s">
        <v>22</v>
      </c>
      <c r="T947" s="2">
        <v>20</v>
      </c>
      <c r="U947" s="2" t="s">
        <v>86</v>
      </c>
      <c r="V947" s="2">
        <v>0</v>
      </c>
      <c r="W947" s="2" t="s">
        <v>41</v>
      </c>
      <c r="Z947" s="2">
        <v>100</v>
      </c>
      <c r="AA947" s="2">
        <v>5.25</v>
      </c>
      <c r="AB947" s="2">
        <f t="shared" ref="AB947:AB952" si="503">Z947/AA947</f>
        <v>19.047619047619047</v>
      </c>
      <c r="AC947" s="2" t="s">
        <v>181</v>
      </c>
      <c r="AD947" s="2">
        <v>3</v>
      </c>
      <c r="AE947" s="2">
        <v>151</v>
      </c>
      <c r="AF947" s="2">
        <v>0</v>
      </c>
      <c r="AG947" s="2">
        <v>0</v>
      </c>
      <c r="AH947" s="2">
        <v>100</v>
      </c>
      <c r="AI947" s="2">
        <v>100</v>
      </c>
      <c r="AJ947" s="2">
        <f>AI947/$AI$947</f>
        <v>1</v>
      </c>
      <c r="AK947" s="2">
        <f>AI947-$AI$952</f>
        <v>91.18</v>
      </c>
      <c r="AL947" s="2">
        <f>AK947/$AK$947</f>
        <v>1</v>
      </c>
    </row>
    <row r="948" spans="1:38" x14ac:dyDescent="0.25">
      <c r="A948" s="2" t="s">
        <v>169</v>
      </c>
      <c r="B948" s="2">
        <v>1989</v>
      </c>
      <c r="C948" s="2" t="s">
        <v>172</v>
      </c>
      <c r="D948" s="2" t="s">
        <v>318</v>
      </c>
      <c r="E948" s="2" t="s">
        <v>9</v>
      </c>
      <c r="F948" s="2" t="s">
        <v>202</v>
      </c>
      <c r="G948" s="2" t="s">
        <v>272</v>
      </c>
      <c r="H948" s="2" t="s">
        <v>78</v>
      </c>
      <c r="I948" s="2" t="s">
        <v>39</v>
      </c>
      <c r="J948" s="2" t="s">
        <v>12</v>
      </c>
      <c r="L948" s="2" t="s">
        <v>37</v>
      </c>
      <c r="M948" s="2" t="s">
        <v>181</v>
      </c>
      <c r="N948" s="2">
        <v>5</v>
      </c>
      <c r="O948" s="2" t="s">
        <v>168</v>
      </c>
      <c r="S948" s="2" t="s">
        <v>22</v>
      </c>
      <c r="T948" s="2">
        <v>20</v>
      </c>
      <c r="U948" s="2" t="s">
        <v>86</v>
      </c>
      <c r="V948" s="2">
        <v>0</v>
      </c>
      <c r="W948" s="2" t="s">
        <v>41</v>
      </c>
      <c r="Z948" s="2">
        <v>100</v>
      </c>
      <c r="AA948" s="2">
        <v>5.25</v>
      </c>
      <c r="AB948" s="2">
        <f t="shared" si="503"/>
        <v>19.047619047619047</v>
      </c>
      <c r="AC948" s="2" t="s">
        <v>181</v>
      </c>
      <c r="AD948" s="2">
        <v>3</v>
      </c>
      <c r="AE948" s="2">
        <v>151</v>
      </c>
      <c r="AF948" s="2">
        <v>0.12753614342730982</v>
      </c>
      <c r="AG948" s="2">
        <v>0.12753614342730982</v>
      </c>
      <c r="AH948" s="2">
        <v>82.965693754308305</v>
      </c>
      <c r="AI948" s="2">
        <v>82.965693754308305</v>
      </c>
      <c r="AJ948" s="2">
        <f t="shared" ref="AJ948:AJ952" si="504">AI948/$AI$947</f>
        <v>0.82965693754308301</v>
      </c>
      <c r="AK948" s="2">
        <f t="shared" ref="AK948:AK952" si="505">AI948-$AI$952</f>
        <v>74.145693754308297</v>
      </c>
      <c r="AL948" s="2">
        <f t="shared" ref="AL948:AL952" si="506">AK948/$AK$947</f>
        <v>0.81317935681408526</v>
      </c>
    </row>
    <row r="949" spans="1:38" x14ac:dyDescent="0.25">
      <c r="A949" s="2" t="s">
        <v>169</v>
      </c>
      <c r="B949" s="2">
        <v>1989</v>
      </c>
      <c r="C949" s="2" t="s">
        <v>172</v>
      </c>
      <c r="D949" s="2" t="s">
        <v>318</v>
      </c>
      <c r="E949" s="2" t="s">
        <v>9</v>
      </c>
      <c r="F949" s="2" t="s">
        <v>202</v>
      </c>
      <c r="G949" s="2" t="s">
        <v>272</v>
      </c>
      <c r="H949" s="2" t="s">
        <v>78</v>
      </c>
      <c r="I949" s="2" t="s">
        <v>39</v>
      </c>
      <c r="J949" s="2" t="s">
        <v>12</v>
      </c>
      <c r="L949" s="2" t="s">
        <v>37</v>
      </c>
      <c r="M949" s="2" t="s">
        <v>181</v>
      </c>
      <c r="N949" s="2">
        <v>5</v>
      </c>
      <c r="O949" s="2" t="s">
        <v>168</v>
      </c>
      <c r="S949" s="2" t="s">
        <v>22</v>
      </c>
      <c r="T949" s="2">
        <v>20</v>
      </c>
      <c r="U949" s="2" t="s">
        <v>86</v>
      </c>
      <c r="V949" s="2">
        <v>0</v>
      </c>
      <c r="W949" s="2" t="s">
        <v>41</v>
      </c>
      <c r="Z949" s="2">
        <v>100</v>
      </c>
      <c r="AA949" s="2">
        <v>5.25</v>
      </c>
      <c r="AB949" s="2">
        <f t="shared" si="503"/>
        <v>19.047619047619047</v>
      </c>
      <c r="AC949" s="2" t="s">
        <v>181</v>
      </c>
      <c r="AD949" s="2">
        <v>3</v>
      </c>
      <c r="AE949" s="2">
        <v>151</v>
      </c>
      <c r="AF949" s="2">
        <v>0.24927527386209167</v>
      </c>
      <c r="AG949" s="2">
        <v>0.24927527386209167</v>
      </c>
      <c r="AH949" s="2">
        <v>51.593140994801203</v>
      </c>
      <c r="AI949" s="2">
        <v>51.593140994801203</v>
      </c>
      <c r="AJ949" s="2">
        <f t="shared" si="504"/>
        <v>0.51593140994801201</v>
      </c>
      <c r="AK949" s="2">
        <f t="shared" si="505"/>
        <v>42.773140994801203</v>
      </c>
      <c r="AL949" s="2">
        <f t="shared" si="506"/>
        <v>0.46910661323537178</v>
      </c>
    </row>
    <row r="950" spans="1:38" x14ac:dyDescent="0.25">
      <c r="A950" s="2" t="s">
        <v>169</v>
      </c>
      <c r="B950" s="2">
        <v>1989</v>
      </c>
      <c r="C950" s="2" t="s">
        <v>172</v>
      </c>
      <c r="D950" s="2" t="s">
        <v>318</v>
      </c>
      <c r="E950" s="2" t="s">
        <v>9</v>
      </c>
      <c r="F950" s="2" t="s">
        <v>202</v>
      </c>
      <c r="G950" s="2" t="s">
        <v>272</v>
      </c>
      <c r="H950" s="2" t="s">
        <v>78</v>
      </c>
      <c r="I950" s="2" t="s">
        <v>39</v>
      </c>
      <c r="J950" s="2" t="s">
        <v>12</v>
      </c>
      <c r="L950" s="2" t="s">
        <v>37</v>
      </c>
      <c r="M950" s="2" t="s">
        <v>181</v>
      </c>
      <c r="N950" s="2">
        <v>5</v>
      </c>
      <c r="O950" s="2" t="s">
        <v>168</v>
      </c>
      <c r="S950" s="2" t="s">
        <v>22</v>
      </c>
      <c r="T950" s="2">
        <v>20</v>
      </c>
      <c r="U950" s="2" t="s">
        <v>86</v>
      </c>
      <c r="V950" s="2">
        <v>0</v>
      </c>
      <c r="W950" s="2" t="s">
        <v>41</v>
      </c>
      <c r="Z950" s="2">
        <v>100</v>
      </c>
      <c r="AA950" s="2">
        <v>5.25</v>
      </c>
      <c r="AB950" s="2">
        <f t="shared" si="503"/>
        <v>19.047619047619047</v>
      </c>
      <c r="AC950" s="2" t="s">
        <v>181</v>
      </c>
      <c r="AD950" s="2">
        <v>3</v>
      </c>
      <c r="AE950" s="2">
        <v>151</v>
      </c>
      <c r="AF950" s="2">
        <v>0.49855054772418333</v>
      </c>
      <c r="AG950" s="2">
        <v>0.49855054772418333</v>
      </c>
      <c r="AH950" s="2">
        <v>18.259811401367099</v>
      </c>
      <c r="AI950" s="2">
        <v>18.259811401367099</v>
      </c>
      <c r="AJ950" s="2">
        <f t="shared" si="504"/>
        <v>0.18259811401367099</v>
      </c>
      <c r="AK950" s="2">
        <f t="shared" si="505"/>
        <v>9.4398114013670984</v>
      </c>
      <c r="AL950" s="2">
        <f t="shared" si="506"/>
        <v>0.10352940777985412</v>
      </c>
    </row>
    <row r="951" spans="1:38" x14ac:dyDescent="0.25">
      <c r="A951" s="2" t="s">
        <v>169</v>
      </c>
      <c r="B951" s="2">
        <v>1989</v>
      </c>
      <c r="C951" s="2" t="s">
        <v>172</v>
      </c>
      <c r="D951" s="2" t="s">
        <v>318</v>
      </c>
      <c r="E951" s="2" t="s">
        <v>9</v>
      </c>
      <c r="F951" s="2" t="s">
        <v>202</v>
      </c>
      <c r="G951" s="2" t="s">
        <v>272</v>
      </c>
      <c r="H951" s="2" t="s">
        <v>78</v>
      </c>
      <c r="I951" s="2" t="s">
        <v>39</v>
      </c>
      <c r="J951" s="2" t="s">
        <v>12</v>
      </c>
      <c r="L951" s="2" t="s">
        <v>37</v>
      </c>
      <c r="M951" s="2" t="s">
        <v>181</v>
      </c>
      <c r="N951" s="2">
        <v>5</v>
      </c>
      <c r="O951" s="2" t="s">
        <v>168</v>
      </c>
      <c r="S951" s="2" t="s">
        <v>22</v>
      </c>
      <c r="T951" s="2">
        <v>20</v>
      </c>
      <c r="U951" s="2" t="s">
        <v>86</v>
      </c>
      <c r="V951" s="2">
        <v>0</v>
      </c>
      <c r="W951" s="2" t="s">
        <v>41</v>
      </c>
      <c r="Z951" s="2">
        <v>100</v>
      </c>
      <c r="AA951" s="2">
        <v>5.25</v>
      </c>
      <c r="AB951" s="2">
        <f t="shared" si="503"/>
        <v>19.047619047619047</v>
      </c>
      <c r="AC951" s="2" t="s">
        <v>181</v>
      </c>
      <c r="AD951" s="2">
        <v>3</v>
      </c>
      <c r="AE951" s="2">
        <v>151</v>
      </c>
      <c r="AF951" s="2">
        <v>0.99710136081861334</v>
      </c>
      <c r="AG951" s="2">
        <v>0.99710136081861334</v>
      </c>
      <c r="AH951" s="2">
        <v>15.3186349307789</v>
      </c>
      <c r="AI951" s="2">
        <v>15.3186349307789</v>
      </c>
      <c r="AJ951" s="2">
        <f t="shared" si="504"/>
        <v>0.15318634930778902</v>
      </c>
      <c r="AK951" s="2">
        <f t="shared" si="505"/>
        <v>6.4986349307789002</v>
      </c>
      <c r="AL951" s="2">
        <f t="shared" si="506"/>
        <v>7.1272591914662203E-2</v>
      </c>
    </row>
    <row r="952" spans="1:38" x14ac:dyDescent="0.25">
      <c r="A952" s="2" t="s">
        <v>169</v>
      </c>
      <c r="B952" s="2">
        <v>1989</v>
      </c>
      <c r="C952" s="2" t="s">
        <v>172</v>
      </c>
      <c r="D952" s="2" t="s">
        <v>318</v>
      </c>
      <c r="E952" s="2" t="s">
        <v>9</v>
      </c>
      <c r="F952" s="2" t="s">
        <v>202</v>
      </c>
      <c r="G952" s="2" t="s">
        <v>272</v>
      </c>
      <c r="H952" s="2" t="s">
        <v>78</v>
      </c>
      <c r="I952" s="2" t="s">
        <v>39</v>
      </c>
      <c r="J952" s="2" t="s">
        <v>12</v>
      </c>
      <c r="L952" s="2" t="s">
        <v>37</v>
      </c>
      <c r="M952" s="2" t="s">
        <v>181</v>
      </c>
      <c r="N952" s="2">
        <v>5</v>
      </c>
      <c r="O952" s="2" t="s">
        <v>168</v>
      </c>
      <c r="S952" s="2" t="s">
        <v>22</v>
      </c>
      <c r="T952" s="2">
        <v>20</v>
      </c>
      <c r="U952" s="2" t="s">
        <v>86</v>
      </c>
      <c r="V952" s="2">
        <v>0</v>
      </c>
      <c r="W952" s="2" t="s">
        <v>41</v>
      </c>
      <c r="Z952" s="2">
        <v>100</v>
      </c>
      <c r="AA952" s="2">
        <v>5.25</v>
      </c>
      <c r="AB952" s="2">
        <f t="shared" si="503"/>
        <v>19.047619047619047</v>
      </c>
      <c r="AC952" s="2" t="s">
        <v>181</v>
      </c>
      <c r="AD952" s="2">
        <v>3</v>
      </c>
      <c r="AE952" s="2">
        <v>151</v>
      </c>
      <c r="AF952" s="2">
        <v>2</v>
      </c>
      <c r="AG952" s="2">
        <v>2</v>
      </c>
      <c r="AH952" s="2">
        <v>8.82</v>
      </c>
      <c r="AI952" s="2">
        <v>8.82</v>
      </c>
      <c r="AJ952" s="2">
        <f t="shared" si="504"/>
        <v>8.8200000000000001E-2</v>
      </c>
      <c r="AK952" s="2">
        <f t="shared" si="505"/>
        <v>0</v>
      </c>
      <c r="AL952" s="2">
        <f t="shared" si="506"/>
        <v>0</v>
      </c>
    </row>
    <row r="953" spans="1:38" x14ac:dyDescent="0.25">
      <c r="A953" s="2" t="s">
        <v>169</v>
      </c>
      <c r="B953" s="2">
        <v>1989</v>
      </c>
      <c r="C953" s="2" t="s">
        <v>173</v>
      </c>
      <c r="D953" s="2" t="s">
        <v>318</v>
      </c>
      <c r="E953" s="2" t="s">
        <v>9</v>
      </c>
      <c r="F953" s="2" t="s">
        <v>202</v>
      </c>
      <c r="G953" s="2" t="s">
        <v>319</v>
      </c>
      <c r="H953" s="2" t="s">
        <v>78</v>
      </c>
      <c r="I953" s="2" t="s">
        <v>39</v>
      </c>
      <c r="J953" s="2" t="s">
        <v>12</v>
      </c>
      <c r="L953" s="2" t="s">
        <v>37</v>
      </c>
      <c r="M953" s="2" t="s">
        <v>181</v>
      </c>
      <c r="N953" s="2">
        <v>5</v>
      </c>
      <c r="O953" s="2" t="s">
        <v>168</v>
      </c>
      <c r="S953" s="2" t="s">
        <v>22</v>
      </c>
      <c r="T953" s="2">
        <v>20</v>
      </c>
      <c r="U953" s="2" t="s">
        <v>86</v>
      </c>
      <c r="V953" s="2">
        <v>0</v>
      </c>
      <c r="W953" s="2" t="s">
        <v>41</v>
      </c>
      <c r="Z953" s="2">
        <v>100</v>
      </c>
      <c r="AA953" s="2">
        <v>5.25</v>
      </c>
      <c r="AB953" s="2">
        <f t="shared" ref="AB953:AB958" si="507">Z953/AA953</f>
        <v>19.047619047619047</v>
      </c>
      <c r="AC953" s="2" t="s">
        <v>181</v>
      </c>
      <c r="AD953" s="2">
        <v>3</v>
      </c>
      <c r="AE953" s="2">
        <v>152</v>
      </c>
      <c r="AF953" s="2">
        <v>0</v>
      </c>
      <c r="AG953" s="2">
        <v>0</v>
      </c>
      <c r="AH953" s="2">
        <v>100</v>
      </c>
      <c r="AI953" s="2">
        <v>100</v>
      </c>
      <c r="AJ953" s="2">
        <f>AI953/$AI$953</f>
        <v>1</v>
      </c>
      <c r="AK953" s="2">
        <f>AI953-$AI$958</f>
        <v>83.823529411764795</v>
      </c>
      <c r="AL953" s="2">
        <f>AK953/$AK$953</f>
        <v>1</v>
      </c>
    </row>
    <row r="954" spans="1:38" x14ac:dyDescent="0.25">
      <c r="A954" s="2" t="s">
        <v>169</v>
      </c>
      <c r="B954" s="2">
        <v>1989</v>
      </c>
      <c r="C954" s="2" t="s">
        <v>173</v>
      </c>
      <c r="D954" s="2" t="s">
        <v>318</v>
      </c>
      <c r="E954" s="2" t="s">
        <v>9</v>
      </c>
      <c r="F954" s="2" t="s">
        <v>202</v>
      </c>
      <c r="G954" s="2" t="s">
        <v>319</v>
      </c>
      <c r="H954" s="2" t="s">
        <v>78</v>
      </c>
      <c r="I954" s="2" t="s">
        <v>39</v>
      </c>
      <c r="J954" s="2" t="s">
        <v>12</v>
      </c>
      <c r="L954" s="2" t="s">
        <v>37</v>
      </c>
      <c r="M954" s="2" t="s">
        <v>181</v>
      </c>
      <c r="N954" s="2">
        <v>5</v>
      </c>
      <c r="O954" s="2" t="s">
        <v>168</v>
      </c>
      <c r="S954" s="2" t="s">
        <v>22</v>
      </c>
      <c r="T954" s="2">
        <v>20</v>
      </c>
      <c r="U954" s="2" t="s">
        <v>86</v>
      </c>
      <c r="V954" s="2">
        <v>0</v>
      </c>
      <c r="W954" s="2" t="s">
        <v>41</v>
      </c>
      <c r="Z954" s="2">
        <v>100</v>
      </c>
      <c r="AA954" s="2">
        <v>5.25</v>
      </c>
      <c r="AB954" s="2">
        <f t="shared" si="507"/>
        <v>19.047619047619047</v>
      </c>
      <c r="AC954" s="2" t="s">
        <v>181</v>
      </c>
      <c r="AD954" s="2">
        <v>3</v>
      </c>
      <c r="AE954" s="2">
        <v>152</v>
      </c>
      <c r="AF954" s="2">
        <v>0.121739130434782</v>
      </c>
      <c r="AG954" s="2">
        <v>0.121739130434782</v>
      </c>
      <c r="AH954" s="2">
        <v>83.333340813131898</v>
      </c>
      <c r="AI954" s="2">
        <v>83.333340813131898</v>
      </c>
      <c r="AJ954" s="2">
        <f t="shared" ref="AJ954:AJ958" si="508">AI954/$AI$953</f>
        <v>0.83333340813131895</v>
      </c>
      <c r="AK954" s="2">
        <f t="shared" ref="AK954:AK958" si="509">AI954-$AI$958</f>
        <v>67.156870224896693</v>
      </c>
      <c r="AL954" s="2">
        <f t="shared" ref="AL954:AL958" si="510">AK954/$AK$953</f>
        <v>0.80116967987595966</v>
      </c>
    </row>
    <row r="955" spans="1:38" x14ac:dyDescent="0.25">
      <c r="A955" s="2" t="s">
        <v>169</v>
      </c>
      <c r="B955" s="2">
        <v>1989</v>
      </c>
      <c r="C955" s="2" t="s">
        <v>173</v>
      </c>
      <c r="D955" s="2" t="s">
        <v>318</v>
      </c>
      <c r="E955" s="2" t="s">
        <v>9</v>
      </c>
      <c r="F955" s="2" t="s">
        <v>202</v>
      </c>
      <c r="G955" s="2" t="s">
        <v>319</v>
      </c>
      <c r="H955" s="2" t="s">
        <v>78</v>
      </c>
      <c r="I955" s="2" t="s">
        <v>39</v>
      </c>
      <c r="J955" s="2" t="s">
        <v>12</v>
      </c>
      <c r="L955" s="2" t="s">
        <v>37</v>
      </c>
      <c r="M955" s="2" t="s">
        <v>181</v>
      </c>
      <c r="N955" s="2">
        <v>5</v>
      </c>
      <c r="O955" s="2" t="s">
        <v>168</v>
      </c>
      <c r="S955" s="2" t="s">
        <v>22</v>
      </c>
      <c r="T955" s="2">
        <v>20</v>
      </c>
      <c r="U955" s="2" t="s">
        <v>86</v>
      </c>
      <c r="V955" s="2">
        <v>0</v>
      </c>
      <c r="W955" s="2" t="s">
        <v>41</v>
      </c>
      <c r="Z955" s="2">
        <v>100</v>
      </c>
      <c r="AA955" s="2">
        <v>5.25</v>
      </c>
      <c r="AB955" s="2">
        <f t="shared" si="507"/>
        <v>19.047619047619047</v>
      </c>
      <c r="AC955" s="2" t="s">
        <v>181</v>
      </c>
      <c r="AD955" s="2">
        <v>3</v>
      </c>
      <c r="AE955" s="2">
        <v>152</v>
      </c>
      <c r="AF955" s="2">
        <v>0.249275273862092</v>
      </c>
      <c r="AG955" s="2">
        <v>0.249275273862092</v>
      </c>
      <c r="AH955" s="2">
        <v>74.509811401367102</v>
      </c>
      <c r="AI955" s="2">
        <v>74.509811401367102</v>
      </c>
      <c r="AJ955" s="2">
        <f t="shared" si="508"/>
        <v>0.74509811401367099</v>
      </c>
      <c r="AK955" s="2">
        <f t="shared" si="509"/>
        <v>58.333340813131898</v>
      </c>
      <c r="AL955" s="2">
        <f t="shared" si="510"/>
        <v>0.69590652198122194</v>
      </c>
    </row>
    <row r="956" spans="1:38" x14ac:dyDescent="0.25">
      <c r="A956" s="2" t="s">
        <v>169</v>
      </c>
      <c r="B956" s="2">
        <v>1989</v>
      </c>
      <c r="C956" s="2" t="s">
        <v>173</v>
      </c>
      <c r="D956" s="2" t="s">
        <v>318</v>
      </c>
      <c r="E956" s="2" t="s">
        <v>9</v>
      </c>
      <c r="F956" s="2" t="s">
        <v>202</v>
      </c>
      <c r="G956" s="2" t="s">
        <v>319</v>
      </c>
      <c r="H956" s="2" t="s">
        <v>78</v>
      </c>
      <c r="I956" s="2" t="s">
        <v>39</v>
      </c>
      <c r="J956" s="2" t="s">
        <v>12</v>
      </c>
      <c r="L956" s="2" t="s">
        <v>37</v>
      </c>
      <c r="M956" s="2" t="s">
        <v>181</v>
      </c>
      <c r="N956" s="2">
        <v>5</v>
      </c>
      <c r="O956" s="2" t="s">
        <v>168</v>
      </c>
      <c r="S956" s="2" t="s">
        <v>22</v>
      </c>
      <c r="T956" s="2">
        <v>20</v>
      </c>
      <c r="U956" s="2" t="s">
        <v>86</v>
      </c>
      <c r="V956" s="2">
        <v>0</v>
      </c>
      <c r="W956" s="2" t="s">
        <v>41</v>
      </c>
      <c r="Z956" s="2">
        <v>100</v>
      </c>
      <c r="AA956" s="2">
        <v>5.25</v>
      </c>
      <c r="AB956" s="2">
        <f t="shared" si="507"/>
        <v>19.047619047619047</v>
      </c>
      <c r="AC956" s="2" t="s">
        <v>181</v>
      </c>
      <c r="AD956" s="2">
        <v>3</v>
      </c>
      <c r="AE956" s="2">
        <v>152</v>
      </c>
      <c r="AF956" s="2">
        <v>0.50434782608695605</v>
      </c>
      <c r="AG956" s="2">
        <v>0.50434782608695605</v>
      </c>
      <c r="AH956" s="2">
        <v>48.529411764705799</v>
      </c>
      <c r="AI956" s="2">
        <v>48.529411764705799</v>
      </c>
      <c r="AJ956" s="2">
        <f t="shared" si="508"/>
        <v>0.48529411764705799</v>
      </c>
      <c r="AK956" s="2">
        <f t="shared" si="509"/>
        <v>32.352941176470594</v>
      </c>
      <c r="AL956" s="2">
        <f t="shared" si="510"/>
        <v>0.3859649122807014</v>
      </c>
    </row>
    <row r="957" spans="1:38" x14ac:dyDescent="0.25">
      <c r="A957" s="2" t="s">
        <v>169</v>
      </c>
      <c r="B957" s="2">
        <v>1989</v>
      </c>
      <c r="C957" s="2" t="s">
        <v>173</v>
      </c>
      <c r="D957" s="2" t="s">
        <v>318</v>
      </c>
      <c r="E957" s="2" t="s">
        <v>9</v>
      </c>
      <c r="F957" s="2" t="s">
        <v>202</v>
      </c>
      <c r="G957" s="2" t="s">
        <v>319</v>
      </c>
      <c r="H957" s="2" t="s">
        <v>78</v>
      </c>
      <c r="I957" s="2" t="s">
        <v>39</v>
      </c>
      <c r="J957" s="2" t="s">
        <v>12</v>
      </c>
      <c r="L957" s="2" t="s">
        <v>37</v>
      </c>
      <c r="M957" s="2" t="s">
        <v>181</v>
      </c>
      <c r="N957" s="2">
        <v>5</v>
      </c>
      <c r="O957" s="2" t="s">
        <v>168</v>
      </c>
      <c r="S957" s="2" t="s">
        <v>22</v>
      </c>
      <c r="T957" s="2">
        <v>20</v>
      </c>
      <c r="U957" s="2" t="s">
        <v>86</v>
      </c>
      <c r="V957" s="2">
        <v>0</v>
      </c>
      <c r="W957" s="2" t="s">
        <v>41</v>
      </c>
      <c r="Z957" s="2">
        <v>100</v>
      </c>
      <c r="AA957" s="2">
        <v>5.25</v>
      </c>
      <c r="AB957" s="2">
        <f t="shared" si="507"/>
        <v>19.047619047619047</v>
      </c>
      <c r="AC957" s="2" t="s">
        <v>181</v>
      </c>
      <c r="AD957" s="2">
        <v>3</v>
      </c>
      <c r="AE957" s="2">
        <v>152</v>
      </c>
      <c r="AF957" s="2">
        <v>0.99130434782608701</v>
      </c>
      <c r="AG957" s="2">
        <v>0.99130434782608701</v>
      </c>
      <c r="AH957" s="2">
        <v>23.529411764705799</v>
      </c>
      <c r="AI957" s="2">
        <v>23.529411764705799</v>
      </c>
      <c r="AJ957" s="2">
        <f t="shared" si="508"/>
        <v>0.23529411764705799</v>
      </c>
      <c r="AK957" s="2">
        <f t="shared" si="509"/>
        <v>7.3529411764705976</v>
      </c>
      <c r="AL957" s="2">
        <f t="shared" si="510"/>
        <v>8.7719298245614058E-2</v>
      </c>
    </row>
    <row r="958" spans="1:38" x14ac:dyDescent="0.25">
      <c r="A958" s="2" t="s">
        <v>169</v>
      </c>
      <c r="B958" s="2">
        <v>1989</v>
      </c>
      <c r="C958" s="2" t="s">
        <v>173</v>
      </c>
      <c r="D958" s="2" t="s">
        <v>318</v>
      </c>
      <c r="E958" s="2" t="s">
        <v>9</v>
      </c>
      <c r="F958" s="2" t="s">
        <v>202</v>
      </c>
      <c r="G958" s="2" t="s">
        <v>319</v>
      </c>
      <c r="H958" s="2" t="s">
        <v>78</v>
      </c>
      <c r="I958" s="2" t="s">
        <v>39</v>
      </c>
      <c r="J958" s="2" t="s">
        <v>12</v>
      </c>
      <c r="L958" s="2" t="s">
        <v>37</v>
      </c>
      <c r="M958" s="2" t="s">
        <v>181</v>
      </c>
      <c r="N958" s="2">
        <v>5</v>
      </c>
      <c r="O958" s="2" t="s">
        <v>168</v>
      </c>
      <c r="S958" s="2" t="s">
        <v>22</v>
      </c>
      <c r="T958" s="2">
        <v>20</v>
      </c>
      <c r="U958" s="2" t="s">
        <v>86</v>
      </c>
      <c r="V958" s="2">
        <v>0</v>
      </c>
      <c r="W958" s="2" t="s">
        <v>41</v>
      </c>
      <c r="Z958" s="2">
        <v>100</v>
      </c>
      <c r="AA958" s="2">
        <v>5.25</v>
      </c>
      <c r="AB958" s="2">
        <f t="shared" si="507"/>
        <v>19.047619047619047</v>
      </c>
      <c r="AC958" s="2" t="s">
        <v>181</v>
      </c>
      <c r="AD958" s="2">
        <v>3</v>
      </c>
      <c r="AE958" s="2">
        <v>152</v>
      </c>
      <c r="AF958" s="2">
        <v>1.99420272163722</v>
      </c>
      <c r="AG958" s="2">
        <v>1.99420272163722</v>
      </c>
      <c r="AH958" s="2">
        <v>16.176470588235201</v>
      </c>
      <c r="AI958" s="2">
        <v>16.176470588235201</v>
      </c>
      <c r="AJ958" s="2">
        <f t="shared" si="508"/>
        <v>0.16176470588235201</v>
      </c>
      <c r="AK958" s="2">
        <f t="shared" si="509"/>
        <v>0</v>
      </c>
      <c r="AL958" s="2">
        <f t="shared" si="510"/>
        <v>0</v>
      </c>
    </row>
    <row r="959" spans="1:38" x14ac:dyDescent="0.25">
      <c r="A959" s="2" t="s">
        <v>169</v>
      </c>
      <c r="B959" s="2">
        <v>1989</v>
      </c>
      <c r="C959" s="2" t="s">
        <v>174</v>
      </c>
      <c r="D959" s="2" t="s">
        <v>318</v>
      </c>
      <c r="E959" s="2" t="s">
        <v>9</v>
      </c>
      <c r="F959" s="2" t="s">
        <v>202</v>
      </c>
      <c r="G959" s="2" t="s">
        <v>319</v>
      </c>
      <c r="H959" s="2" t="s">
        <v>78</v>
      </c>
      <c r="I959" s="2" t="s">
        <v>39</v>
      </c>
      <c r="J959" s="2" t="s">
        <v>12</v>
      </c>
      <c r="L959" s="2" t="s">
        <v>37</v>
      </c>
      <c r="M959" s="2" t="s">
        <v>181</v>
      </c>
      <c r="N959" s="2">
        <v>5</v>
      </c>
      <c r="O959" s="2" t="s">
        <v>168</v>
      </c>
      <c r="S959" s="2" t="s">
        <v>22</v>
      </c>
      <c r="T959" s="2">
        <v>20</v>
      </c>
      <c r="U959" s="2" t="s">
        <v>86</v>
      </c>
      <c r="V959" s="2">
        <v>0</v>
      </c>
      <c r="W959" s="2" t="s">
        <v>41</v>
      </c>
      <c r="Z959" s="2">
        <v>100</v>
      </c>
      <c r="AA959" s="2">
        <v>5.25</v>
      </c>
      <c r="AB959" s="2">
        <f t="shared" ref="AB959:AB964" si="511">Z959/AA959</f>
        <v>19.047619047619047</v>
      </c>
      <c r="AC959" s="2" t="s">
        <v>181</v>
      </c>
      <c r="AD959" s="2">
        <v>3</v>
      </c>
      <c r="AE959" s="2">
        <v>153</v>
      </c>
      <c r="AF959" s="2">
        <v>0</v>
      </c>
      <c r="AG959" s="2">
        <v>0</v>
      </c>
      <c r="AH959" s="2">
        <v>100</v>
      </c>
      <c r="AI959" s="2">
        <v>100</v>
      </c>
      <c r="AJ959" s="2">
        <f>AI959/$AI$959</f>
        <v>1</v>
      </c>
      <c r="AK959" s="2">
        <f>AI959-$AI$964</f>
        <v>90.686270769904638</v>
      </c>
      <c r="AL959" s="2">
        <f>AK959/$AK$959</f>
        <v>1</v>
      </c>
    </row>
    <row r="960" spans="1:38" x14ac:dyDescent="0.25">
      <c r="A960" s="2" t="s">
        <v>169</v>
      </c>
      <c r="B960" s="2">
        <v>1989</v>
      </c>
      <c r="C960" s="2" t="s">
        <v>174</v>
      </c>
      <c r="D960" s="2" t="s">
        <v>318</v>
      </c>
      <c r="E960" s="2" t="s">
        <v>9</v>
      </c>
      <c r="F960" s="2" t="s">
        <v>202</v>
      </c>
      <c r="G960" s="2" t="s">
        <v>319</v>
      </c>
      <c r="H960" s="2" t="s">
        <v>78</v>
      </c>
      <c r="I960" s="2" t="s">
        <v>39</v>
      </c>
      <c r="J960" s="2" t="s">
        <v>12</v>
      </c>
      <c r="L960" s="2" t="s">
        <v>37</v>
      </c>
      <c r="M960" s="2" t="s">
        <v>181</v>
      </c>
      <c r="N960" s="2">
        <v>5</v>
      </c>
      <c r="O960" s="2" t="s">
        <v>168</v>
      </c>
      <c r="S960" s="2" t="s">
        <v>22</v>
      </c>
      <c r="T960" s="2">
        <v>20</v>
      </c>
      <c r="U960" s="2" t="s">
        <v>86</v>
      </c>
      <c r="V960" s="2">
        <v>0</v>
      </c>
      <c r="W960" s="2" t="s">
        <v>41</v>
      </c>
      <c r="Z960" s="2">
        <v>100</v>
      </c>
      <c r="AA960" s="2">
        <v>5.25</v>
      </c>
      <c r="AB960" s="2">
        <f t="shared" si="511"/>
        <v>19.047619047619047</v>
      </c>
      <c r="AC960" s="2" t="s">
        <v>181</v>
      </c>
      <c r="AD960" s="2">
        <v>3</v>
      </c>
      <c r="AE960" s="2">
        <v>153</v>
      </c>
      <c r="AF960" s="2">
        <v>0.121739130434782</v>
      </c>
      <c r="AG960" s="2">
        <v>0.121739130434782</v>
      </c>
      <c r="AH960" s="2">
        <v>83.823529411764696</v>
      </c>
      <c r="AI960" s="2">
        <v>83.823529411764696</v>
      </c>
      <c r="AJ960" s="2">
        <f t="shared" ref="AJ960:AJ964" si="512">AI960/$AI$959</f>
        <v>0.83823529411764697</v>
      </c>
      <c r="AK960" s="2">
        <f t="shared" ref="AK960:AK964" si="513">AI960-$AI$964</f>
        <v>74.509800181669334</v>
      </c>
      <c r="AL960" s="2">
        <f t="shared" ref="AL960:AL964" si="514">AK960/$AK$959</f>
        <v>0.82162161426530211</v>
      </c>
    </row>
    <row r="961" spans="1:38" x14ac:dyDescent="0.25">
      <c r="A961" s="2" t="s">
        <v>169</v>
      </c>
      <c r="B961" s="2">
        <v>1989</v>
      </c>
      <c r="C961" s="2" t="s">
        <v>174</v>
      </c>
      <c r="D961" s="2" t="s">
        <v>318</v>
      </c>
      <c r="E961" s="2" t="s">
        <v>9</v>
      </c>
      <c r="F961" s="2" t="s">
        <v>202</v>
      </c>
      <c r="G961" s="2" t="s">
        <v>319</v>
      </c>
      <c r="H961" s="2" t="s">
        <v>78</v>
      </c>
      <c r="I961" s="2" t="s">
        <v>39</v>
      </c>
      <c r="J961" s="2" t="s">
        <v>12</v>
      </c>
      <c r="L961" s="2" t="s">
        <v>37</v>
      </c>
      <c r="M961" s="2" t="s">
        <v>181</v>
      </c>
      <c r="N961" s="2">
        <v>5</v>
      </c>
      <c r="O961" s="2" t="s">
        <v>168</v>
      </c>
      <c r="S961" s="2" t="s">
        <v>22</v>
      </c>
      <c r="T961" s="2">
        <v>20</v>
      </c>
      <c r="U961" s="2" t="s">
        <v>86</v>
      </c>
      <c r="V961" s="2">
        <v>0</v>
      </c>
      <c r="W961" s="2" t="s">
        <v>41</v>
      </c>
      <c r="Z961" s="2">
        <v>100</v>
      </c>
      <c r="AA961" s="2">
        <v>5.25</v>
      </c>
      <c r="AB961" s="2">
        <f t="shared" si="511"/>
        <v>19.047619047619047</v>
      </c>
      <c r="AC961" s="2" t="s">
        <v>181</v>
      </c>
      <c r="AD961" s="2">
        <v>3</v>
      </c>
      <c r="AE961" s="2">
        <v>153</v>
      </c>
      <c r="AF961" s="2">
        <v>0.249275273862092</v>
      </c>
      <c r="AG961" s="2">
        <v>0.249275273862092</v>
      </c>
      <c r="AH961" s="2">
        <v>53.9215761072495</v>
      </c>
      <c r="AI961" s="2">
        <v>53.9215761072495</v>
      </c>
      <c r="AJ961" s="2">
        <f t="shared" si="512"/>
        <v>0.53921576107249503</v>
      </c>
      <c r="AK961" s="2">
        <f t="shared" si="513"/>
        <v>44.607846877154138</v>
      </c>
      <c r="AL961" s="2">
        <f t="shared" si="514"/>
        <v>0.49189195341747149</v>
      </c>
    </row>
    <row r="962" spans="1:38" x14ac:dyDescent="0.25">
      <c r="A962" s="2" t="s">
        <v>169</v>
      </c>
      <c r="B962" s="2">
        <v>1989</v>
      </c>
      <c r="C962" s="2" t="s">
        <v>174</v>
      </c>
      <c r="D962" s="2" t="s">
        <v>318</v>
      </c>
      <c r="E962" s="2" t="s">
        <v>9</v>
      </c>
      <c r="F962" s="2" t="s">
        <v>202</v>
      </c>
      <c r="G962" s="2" t="s">
        <v>319</v>
      </c>
      <c r="H962" s="2" t="s">
        <v>78</v>
      </c>
      <c r="I962" s="2" t="s">
        <v>39</v>
      </c>
      <c r="J962" s="2" t="s">
        <v>12</v>
      </c>
      <c r="L962" s="2" t="s">
        <v>37</v>
      </c>
      <c r="M962" s="2" t="s">
        <v>181</v>
      </c>
      <c r="N962" s="2">
        <v>5</v>
      </c>
      <c r="O962" s="2" t="s">
        <v>168</v>
      </c>
      <c r="S962" s="2" t="s">
        <v>22</v>
      </c>
      <c r="T962" s="2">
        <v>20</v>
      </c>
      <c r="U962" s="2" t="s">
        <v>86</v>
      </c>
      <c r="V962" s="2">
        <v>0</v>
      </c>
      <c r="W962" s="2" t="s">
        <v>41</v>
      </c>
      <c r="Z962" s="2">
        <v>100</v>
      </c>
      <c r="AA962" s="2">
        <v>5.25</v>
      </c>
      <c r="AB962" s="2">
        <f t="shared" si="511"/>
        <v>19.047619047619047</v>
      </c>
      <c r="AC962" s="2" t="s">
        <v>181</v>
      </c>
      <c r="AD962" s="2">
        <v>3</v>
      </c>
      <c r="AE962" s="2">
        <v>153</v>
      </c>
      <c r="AF962" s="2">
        <v>0.498550547724184</v>
      </c>
      <c r="AG962" s="2">
        <v>0.498550547724184</v>
      </c>
      <c r="AH962" s="2">
        <v>41.666670406565899</v>
      </c>
      <c r="AI962" s="2">
        <v>41.666670406565899</v>
      </c>
      <c r="AJ962" s="2">
        <f t="shared" si="512"/>
        <v>0.41666670406565898</v>
      </c>
      <c r="AK962" s="2">
        <f t="shared" si="513"/>
        <v>32.352941176470537</v>
      </c>
      <c r="AL962" s="2">
        <f t="shared" si="514"/>
        <v>0.35675677146939494</v>
      </c>
    </row>
    <row r="963" spans="1:38" x14ac:dyDescent="0.25">
      <c r="A963" s="2" t="s">
        <v>169</v>
      </c>
      <c r="B963" s="2">
        <v>1989</v>
      </c>
      <c r="C963" s="2" t="s">
        <v>174</v>
      </c>
      <c r="D963" s="2" t="s">
        <v>318</v>
      </c>
      <c r="E963" s="2" t="s">
        <v>9</v>
      </c>
      <c r="F963" s="2" t="s">
        <v>202</v>
      </c>
      <c r="G963" s="2" t="s">
        <v>319</v>
      </c>
      <c r="H963" s="2" t="s">
        <v>78</v>
      </c>
      <c r="I963" s="2" t="s">
        <v>39</v>
      </c>
      <c r="J963" s="2" t="s">
        <v>12</v>
      </c>
      <c r="L963" s="2" t="s">
        <v>37</v>
      </c>
      <c r="M963" s="2" t="s">
        <v>181</v>
      </c>
      <c r="N963" s="2">
        <v>5</v>
      </c>
      <c r="O963" s="2" t="s">
        <v>168</v>
      </c>
      <c r="S963" s="2" t="s">
        <v>22</v>
      </c>
      <c r="T963" s="2">
        <v>20</v>
      </c>
      <c r="U963" s="2" t="s">
        <v>86</v>
      </c>
      <c r="V963" s="2">
        <v>0</v>
      </c>
      <c r="W963" s="2" t="s">
        <v>41</v>
      </c>
      <c r="Z963" s="2">
        <v>100</v>
      </c>
      <c r="AA963" s="2">
        <v>5.25</v>
      </c>
      <c r="AB963" s="2">
        <f t="shared" si="511"/>
        <v>19.047619047619047</v>
      </c>
      <c r="AC963" s="2" t="s">
        <v>181</v>
      </c>
      <c r="AD963" s="2">
        <v>3</v>
      </c>
      <c r="AE963" s="2">
        <v>153</v>
      </c>
      <c r="AF963" s="2">
        <v>0.997101360818614</v>
      </c>
      <c r="AG963" s="2">
        <v>0.997101360818614</v>
      </c>
      <c r="AH963" s="2">
        <v>25.490199818330598</v>
      </c>
      <c r="AI963" s="2">
        <v>25.490199818330598</v>
      </c>
      <c r="AJ963" s="2">
        <f t="shared" si="512"/>
        <v>0.254901998183306</v>
      </c>
      <c r="AK963" s="2">
        <f t="shared" si="513"/>
        <v>16.17647058823524</v>
      </c>
      <c r="AL963" s="2">
        <f t="shared" si="514"/>
        <v>0.17837838573469714</v>
      </c>
    </row>
    <row r="964" spans="1:38" x14ac:dyDescent="0.25">
      <c r="A964" s="2" t="s">
        <v>169</v>
      </c>
      <c r="B964" s="2">
        <v>1989</v>
      </c>
      <c r="C964" s="2" t="s">
        <v>174</v>
      </c>
      <c r="D964" s="2" t="s">
        <v>318</v>
      </c>
      <c r="E964" s="2" t="s">
        <v>9</v>
      </c>
      <c r="F964" s="2" t="s">
        <v>202</v>
      </c>
      <c r="G964" s="2" t="s">
        <v>319</v>
      </c>
      <c r="H964" s="2" t="s">
        <v>78</v>
      </c>
      <c r="I964" s="2" t="s">
        <v>39</v>
      </c>
      <c r="J964" s="2" t="s">
        <v>12</v>
      </c>
      <c r="L964" s="2" t="s">
        <v>37</v>
      </c>
      <c r="M964" s="2" t="s">
        <v>181</v>
      </c>
      <c r="N964" s="2">
        <v>5</v>
      </c>
      <c r="O964" s="2" t="s">
        <v>168</v>
      </c>
      <c r="S964" s="2" t="s">
        <v>22</v>
      </c>
      <c r="T964" s="2">
        <v>20</v>
      </c>
      <c r="U964" s="2" t="s">
        <v>86</v>
      </c>
      <c r="V964" s="2">
        <v>0</v>
      </c>
      <c r="W964" s="2" t="s">
        <v>41</v>
      </c>
      <c r="Z964" s="2">
        <v>100</v>
      </c>
      <c r="AA964" s="2">
        <v>5.25</v>
      </c>
      <c r="AB964" s="2">
        <f t="shared" si="511"/>
        <v>19.047619047619047</v>
      </c>
      <c r="AC964" s="2" t="s">
        <v>181</v>
      </c>
      <c r="AD964" s="2">
        <v>3</v>
      </c>
      <c r="AE964" s="2">
        <v>153</v>
      </c>
      <c r="AF964" s="2">
        <v>1.98840597401494</v>
      </c>
      <c r="AG964" s="2">
        <v>1.98840597401494</v>
      </c>
      <c r="AH964" s="2">
        <v>9.31372923009536</v>
      </c>
      <c r="AI964" s="2">
        <v>9.31372923009536</v>
      </c>
      <c r="AJ964" s="2">
        <f t="shared" si="512"/>
        <v>9.3137292300953606E-2</v>
      </c>
      <c r="AK964" s="2">
        <f t="shared" si="513"/>
        <v>0</v>
      </c>
      <c r="AL964" s="2">
        <f t="shared" si="514"/>
        <v>0</v>
      </c>
    </row>
    <row r="965" spans="1:38" x14ac:dyDescent="0.25">
      <c r="A965" s="2" t="s">
        <v>169</v>
      </c>
      <c r="B965" s="2">
        <v>1989</v>
      </c>
      <c r="C965" s="2" t="s">
        <v>175</v>
      </c>
      <c r="D965" s="2" t="s">
        <v>318</v>
      </c>
      <c r="E965" s="2" t="s">
        <v>9</v>
      </c>
      <c r="F965" s="2" t="s">
        <v>202</v>
      </c>
      <c r="G965" s="2" t="s">
        <v>319</v>
      </c>
      <c r="H965" s="2" t="s">
        <v>78</v>
      </c>
      <c r="I965" s="2" t="s">
        <v>39</v>
      </c>
      <c r="J965" s="2" t="s">
        <v>12</v>
      </c>
      <c r="L965" s="2" t="s">
        <v>37</v>
      </c>
      <c r="M965" s="2" t="s">
        <v>181</v>
      </c>
      <c r="N965" s="2">
        <v>5</v>
      </c>
      <c r="O965" s="2" t="s">
        <v>168</v>
      </c>
      <c r="S965" s="2" t="s">
        <v>22</v>
      </c>
      <c r="T965" s="2">
        <v>20</v>
      </c>
      <c r="U965" s="2" t="s">
        <v>86</v>
      </c>
      <c r="V965" s="2">
        <v>0</v>
      </c>
      <c r="W965" s="2" t="s">
        <v>41</v>
      </c>
      <c r="Z965" s="2">
        <v>100</v>
      </c>
      <c r="AA965" s="2">
        <v>5.25</v>
      </c>
      <c r="AB965" s="2">
        <f t="shared" ref="AB965:AB971" si="515">Z965/AA965</f>
        <v>19.047619047619047</v>
      </c>
      <c r="AC965" s="2" t="s">
        <v>181</v>
      </c>
      <c r="AD965" s="2">
        <v>3</v>
      </c>
      <c r="AE965" s="2">
        <v>154</v>
      </c>
      <c r="AF965" s="2">
        <v>0</v>
      </c>
      <c r="AG965" s="2">
        <v>0</v>
      </c>
      <c r="AH965" s="2">
        <v>100</v>
      </c>
      <c r="AI965" s="2">
        <v>100</v>
      </c>
      <c r="AJ965" s="2">
        <f>AI965/$AI$965</f>
        <v>1</v>
      </c>
      <c r="AK965" s="2">
        <f>AI965-$AI$970</f>
        <v>93.137247422162233</v>
      </c>
      <c r="AL965" s="2">
        <f>AK965/$AK$965</f>
        <v>1</v>
      </c>
    </row>
    <row r="966" spans="1:38" x14ac:dyDescent="0.25">
      <c r="A966" s="2" t="s">
        <v>169</v>
      </c>
      <c r="B966" s="2">
        <v>1989</v>
      </c>
      <c r="C966" s="2" t="s">
        <v>175</v>
      </c>
      <c r="D966" s="2" t="s">
        <v>318</v>
      </c>
      <c r="E966" s="2" t="s">
        <v>9</v>
      </c>
      <c r="F966" s="2" t="s">
        <v>202</v>
      </c>
      <c r="G966" s="2" t="s">
        <v>319</v>
      </c>
      <c r="H966" s="2" t="s">
        <v>78</v>
      </c>
      <c r="I966" s="2" t="s">
        <v>39</v>
      </c>
      <c r="J966" s="2" t="s">
        <v>12</v>
      </c>
      <c r="L966" s="2" t="s">
        <v>37</v>
      </c>
      <c r="M966" s="2" t="s">
        <v>181</v>
      </c>
      <c r="N966" s="2">
        <v>5</v>
      </c>
      <c r="O966" s="2" t="s">
        <v>168</v>
      </c>
      <c r="S966" s="2" t="s">
        <v>22</v>
      </c>
      <c r="T966" s="2">
        <v>20</v>
      </c>
      <c r="U966" s="2" t="s">
        <v>86</v>
      </c>
      <c r="V966" s="2">
        <v>0</v>
      </c>
      <c r="W966" s="2" t="s">
        <v>41</v>
      </c>
      <c r="Z966" s="2">
        <v>100</v>
      </c>
      <c r="AA966" s="2">
        <v>5.25</v>
      </c>
      <c r="AB966" s="2">
        <f t="shared" si="515"/>
        <v>19.047619047619047</v>
      </c>
      <c r="AC966" s="2" t="s">
        <v>181</v>
      </c>
      <c r="AD966" s="2">
        <v>3</v>
      </c>
      <c r="AE966" s="2">
        <v>154</v>
      </c>
      <c r="AF966" s="2">
        <v>0.12753614342730901</v>
      </c>
      <c r="AG966" s="2">
        <v>0.12753614342730901</v>
      </c>
      <c r="AH966" s="2">
        <v>98.039223166073</v>
      </c>
      <c r="AI966" s="2">
        <v>98.039223166073</v>
      </c>
      <c r="AJ966" s="2">
        <f t="shared" ref="AJ966:AJ970" si="516">AI966/$AI$965</f>
        <v>0.98039223166072997</v>
      </c>
      <c r="AK966" s="2">
        <f t="shared" ref="AK966:AK970" si="517">AI966-$AI$970</f>
        <v>91.176470588235247</v>
      </c>
      <c r="AL966" s="2">
        <f t="shared" ref="AL966:AL970" si="518">AK966/$AK$965</f>
        <v>0.9789474470397499</v>
      </c>
    </row>
    <row r="967" spans="1:38" x14ac:dyDescent="0.25">
      <c r="A967" s="2" t="s">
        <v>169</v>
      </c>
      <c r="B967" s="2">
        <v>1989</v>
      </c>
      <c r="C967" s="2" t="s">
        <v>175</v>
      </c>
      <c r="D967" s="2" t="s">
        <v>318</v>
      </c>
      <c r="E967" s="2" t="s">
        <v>9</v>
      </c>
      <c r="F967" s="2" t="s">
        <v>202</v>
      </c>
      <c r="G967" s="2" t="s">
        <v>319</v>
      </c>
      <c r="H967" s="2" t="s">
        <v>78</v>
      </c>
      <c r="I967" s="2" t="s">
        <v>39</v>
      </c>
      <c r="J967" s="2" t="s">
        <v>12</v>
      </c>
      <c r="L967" s="2" t="s">
        <v>37</v>
      </c>
      <c r="M967" s="2" t="s">
        <v>181</v>
      </c>
      <c r="N967" s="2">
        <v>5</v>
      </c>
      <c r="O967" s="2" t="s">
        <v>168</v>
      </c>
      <c r="S967" s="2" t="s">
        <v>22</v>
      </c>
      <c r="T967" s="2">
        <v>20</v>
      </c>
      <c r="U967" s="2" t="s">
        <v>86</v>
      </c>
      <c r="V967" s="2">
        <v>0</v>
      </c>
      <c r="W967" s="2" t="s">
        <v>41</v>
      </c>
      <c r="Z967" s="2">
        <v>100</v>
      </c>
      <c r="AA967" s="2">
        <v>5.25</v>
      </c>
      <c r="AB967" s="2">
        <f t="shared" si="515"/>
        <v>19.047619047619047</v>
      </c>
      <c r="AC967" s="2" t="s">
        <v>181</v>
      </c>
      <c r="AD967" s="2">
        <v>3</v>
      </c>
      <c r="AE967" s="2">
        <v>154</v>
      </c>
      <c r="AF967" s="2">
        <v>0.249275273862092</v>
      </c>
      <c r="AG967" s="2">
        <v>0.249275273862092</v>
      </c>
      <c r="AH967" s="2">
        <v>92.647058823529306</v>
      </c>
      <c r="AI967" s="2">
        <v>92.647058823529306</v>
      </c>
      <c r="AJ967" s="2">
        <f t="shared" si="516"/>
        <v>0.92647058823529305</v>
      </c>
      <c r="AK967" s="2">
        <f t="shared" si="517"/>
        <v>85.784306245691539</v>
      </c>
      <c r="AL967" s="2">
        <f t="shared" si="518"/>
        <v>0.92105262523872866</v>
      </c>
    </row>
    <row r="968" spans="1:38" x14ac:dyDescent="0.25">
      <c r="A968" s="2" t="s">
        <v>169</v>
      </c>
      <c r="B968" s="2">
        <v>1989</v>
      </c>
      <c r="C968" s="2" t="s">
        <v>175</v>
      </c>
      <c r="D968" s="2" t="s">
        <v>318</v>
      </c>
      <c r="E968" s="2" t="s">
        <v>9</v>
      </c>
      <c r="F968" s="2" t="s">
        <v>202</v>
      </c>
      <c r="G968" s="2" t="s">
        <v>319</v>
      </c>
      <c r="H968" s="2" t="s">
        <v>78</v>
      </c>
      <c r="I968" s="2" t="s">
        <v>39</v>
      </c>
      <c r="J968" s="2" t="s">
        <v>12</v>
      </c>
      <c r="L968" s="2" t="s">
        <v>37</v>
      </c>
      <c r="M968" s="2" t="s">
        <v>181</v>
      </c>
      <c r="N968" s="2">
        <v>5</v>
      </c>
      <c r="O968" s="2" t="s">
        <v>168</v>
      </c>
      <c r="S968" s="2" t="s">
        <v>22</v>
      </c>
      <c r="T968" s="2">
        <v>20</v>
      </c>
      <c r="U968" s="2" t="s">
        <v>86</v>
      </c>
      <c r="V968" s="2">
        <v>0</v>
      </c>
      <c r="W968" s="2" t="s">
        <v>41</v>
      </c>
      <c r="Z968" s="2">
        <v>100</v>
      </c>
      <c r="AA968" s="2">
        <v>5.25</v>
      </c>
      <c r="AB968" s="2">
        <f t="shared" si="515"/>
        <v>19.047619047619047</v>
      </c>
      <c r="AC968" s="2" t="s">
        <v>181</v>
      </c>
      <c r="AD968" s="2">
        <v>3</v>
      </c>
      <c r="AE968" s="2">
        <v>154</v>
      </c>
      <c r="AF968" s="2">
        <v>0.498550547724184</v>
      </c>
      <c r="AG968" s="2">
        <v>0.498550547724184</v>
      </c>
      <c r="AH968" s="2">
        <v>82.352941176470495</v>
      </c>
      <c r="AI968" s="2">
        <v>82.352941176470495</v>
      </c>
      <c r="AJ968" s="2">
        <f t="shared" si="516"/>
        <v>0.82352941176470495</v>
      </c>
      <c r="AK968" s="2">
        <f t="shared" si="517"/>
        <v>75.490188598632727</v>
      </c>
      <c r="AL968" s="2">
        <f t="shared" si="518"/>
        <v>0.8105263005729505</v>
      </c>
    </row>
    <row r="969" spans="1:38" x14ac:dyDescent="0.25">
      <c r="A969" s="2" t="s">
        <v>169</v>
      </c>
      <c r="B969" s="2">
        <v>1989</v>
      </c>
      <c r="C969" s="2" t="s">
        <v>175</v>
      </c>
      <c r="D969" s="2" t="s">
        <v>318</v>
      </c>
      <c r="E969" s="2" t="s">
        <v>9</v>
      </c>
      <c r="F969" s="2" t="s">
        <v>202</v>
      </c>
      <c r="G969" s="2" t="s">
        <v>319</v>
      </c>
      <c r="H969" s="2" t="s">
        <v>78</v>
      </c>
      <c r="I969" s="2" t="s">
        <v>39</v>
      </c>
      <c r="J969" s="2" t="s">
        <v>12</v>
      </c>
      <c r="L969" s="2" t="s">
        <v>37</v>
      </c>
      <c r="M969" s="2" t="s">
        <v>181</v>
      </c>
      <c r="N969" s="2">
        <v>5</v>
      </c>
      <c r="O969" s="2" t="s">
        <v>168</v>
      </c>
      <c r="S969" s="2" t="s">
        <v>22</v>
      </c>
      <c r="T969" s="2">
        <v>20</v>
      </c>
      <c r="U969" s="2" t="s">
        <v>86</v>
      </c>
      <c r="V969" s="2">
        <v>0</v>
      </c>
      <c r="W969" s="2" t="s">
        <v>41</v>
      </c>
      <c r="Z969" s="2">
        <v>100</v>
      </c>
      <c r="AA969" s="2">
        <v>5.25</v>
      </c>
      <c r="AB969" s="2">
        <f t="shared" si="515"/>
        <v>19.047619047619047</v>
      </c>
      <c r="AC969" s="2" t="s">
        <v>181</v>
      </c>
      <c r="AD969" s="2">
        <v>3</v>
      </c>
      <c r="AE969" s="2">
        <v>154</v>
      </c>
      <c r="AF969" s="2">
        <v>0.997101360818614</v>
      </c>
      <c r="AG969" s="2">
        <v>0.997101360818614</v>
      </c>
      <c r="AH969" s="2">
        <v>39.215693754308298</v>
      </c>
      <c r="AI969" s="2">
        <v>39.215693754308298</v>
      </c>
      <c r="AJ969" s="2">
        <f t="shared" si="516"/>
        <v>0.39215693754308295</v>
      </c>
      <c r="AK969" s="2">
        <f t="shared" si="517"/>
        <v>32.352941176470537</v>
      </c>
      <c r="AL969" s="2">
        <f t="shared" si="518"/>
        <v>0.34736844894958829</v>
      </c>
    </row>
    <row r="970" spans="1:38" x14ac:dyDescent="0.25">
      <c r="A970" s="2" t="s">
        <v>169</v>
      </c>
      <c r="B970" s="2">
        <v>1989</v>
      </c>
      <c r="C970" s="2" t="s">
        <v>175</v>
      </c>
      <c r="D970" s="2" t="s">
        <v>318</v>
      </c>
      <c r="E970" s="2" t="s">
        <v>9</v>
      </c>
      <c r="F970" s="2" t="s">
        <v>202</v>
      </c>
      <c r="G970" s="2" t="s">
        <v>319</v>
      </c>
      <c r="H970" s="2" t="s">
        <v>78</v>
      </c>
      <c r="I970" s="2" t="s">
        <v>39</v>
      </c>
      <c r="J970" s="2" t="s">
        <v>12</v>
      </c>
      <c r="L970" s="2" t="s">
        <v>37</v>
      </c>
      <c r="M970" s="2" t="s">
        <v>181</v>
      </c>
      <c r="N970" s="2">
        <v>5</v>
      </c>
      <c r="O970" s="2" t="s">
        <v>168</v>
      </c>
      <c r="S970" s="2" t="s">
        <v>22</v>
      </c>
      <c r="T970" s="2">
        <v>20</v>
      </c>
      <c r="U970" s="2" t="s">
        <v>86</v>
      </c>
      <c r="V970" s="2">
        <v>0</v>
      </c>
      <c r="W970" s="2" t="s">
        <v>41</v>
      </c>
      <c r="Z970" s="2">
        <v>100</v>
      </c>
      <c r="AA970" s="2">
        <v>5.25</v>
      </c>
      <c r="AB970" s="2">
        <f t="shared" si="515"/>
        <v>19.047619047619047</v>
      </c>
      <c r="AC970" s="2" t="s">
        <v>181</v>
      </c>
      <c r="AD970" s="2">
        <v>3</v>
      </c>
      <c r="AE970" s="2">
        <v>154</v>
      </c>
      <c r="AF970" s="2">
        <v>1.99420272163722</v>
      </c>
      <c r="AG970" s="2">
        <v>1.99420272163722</v>
      </c>
      <c r="AH970" s="2">
        <v>6.8627525778377603</v>
      </c>
      <c r="AI970" s="2">
        <v>6.8627525778377603</v>
      </c>
      <c r="AJ970" s="2">
        <f t="shared" si="516"/>
        <v>6.8627525778377607E-2</v>
      </c>
      <c r="AK970" s="2">
        <f t="shared" si="517"/>
        <v>0</v>
      </c>
      <c r="AL970" s="2">
        <f t="shared" si="518"/>
        <v>0</v>
      </c>
    </row>
    <row r="971" spans="1:38" x14ac:dyDescent="0.25">
      <c r="A971" s="2" t="s">
        <v>177</v>
      </c>
      <c r="B971" s="2">
        <v>1994</v>
      </c>
      <c r="C971" s="2" t="s">
        <v>178</v>
      </c>
      <c r="D971" s="2" t="s">
        <v>282</v>
      </c>
      <c r="E971" s="2" t="s">
        <v>9</v>
      </c>
      <c r="F971" s="2" t="s">
        <v>10</v>
      </c>
      <c r="G971" s="2" t="s">
        <v>201</v>
      </c>
      <c r="H971" s="2" t="s">
        <v>69</v>
      </c>
      <c r="I971" s="2" t="s">
        <v>39</v>
      </c>
      <c r="J971" s="2" t="s">
        <v>12</v>
      </c>
      <c r="L971" s="2" t="s">
        <v>13</v>
      </c>
      <c r="M971" s="2" t="s">
        <v>285</v>
      </c>
      <c r="N971" s="2">
        <v>20</v>
      </c>
      <c r="O971" s="2" t="s">
        <v>23</v>
      </c>
      <c r="P971" s="2">
        <v>50</v>
      </c>
      <c r="S971" s="2" t="s">
        <v>22</v>
      </c>
      <c r="T971" s="2">
        <v>37</v>
      </c>
      <c r="U971" s="2" t="s">
        <v>86</v>
      </c>
      <c r="V971" s="2">
        <v>0</v>
      </c>
      <c r="W971" s="2" t="s">
        <v>20</v>
      </c>
      <c r="Z971" s="2">
        <v>80</v>
      </c>
      <c r="AA971" s="2">
        <v>1.5</v>
      </c>
      <c r="AB971" s="2">
        <f t="shared" si="515"/>
        <v>53.333333333333336</v>
      </c>
      <c r="AC971" s="2" t="s">
        <v>181</v>
      </c>
      <c r="AD971" s="2" t="s">
        <v>181</v>
      </c>
      <c r="AE971" s="2">
        <v>155</v>
      </c>
      <c r="AF971" s="2">
        <v>0</v>
      </c>
      <c r="AG971" s="2">
        <v>0</v>
      </c>
      <c r="AH971" s="2">
        <v>100</v>
      </c>
      <c r="AI971" s="2">
        <v>100</v>
      </c>
      <c r="AJ971" s="2">
        <f>AI971/$AI$971</f>
        <v>1</v>
      </c>
      <c r="AK971" s="2">
        <f>AI971-$AI$977</f>
        <v>83.423916846232203</v>
      </c>
      <c r="AL971" s="2">
        <f>AK971/$AK$971</f>
        <v>1</v>
      </c>
    </row>
    <row r="972" spans="1:38" x14ac:dyDescent="0.25">
      <c r="A972" s="2" t="s">
        <v>177</v>
      </c>
      <c r="B972" s="2">
        <v>1994</v>
      </c>
      <c r="C972" s="2" t="s">
        <v>178</v>
      </c>
      <c r="D972" s="2" t="s">
        <v>282</v>
      </c>
      <c r="E972" s="2" t="s">
        <v>9</v>
      </c>
      <c r="F972" s="2" t="s">
        <v>10</v>
      </c>
      <c r="G972" s="2" t="s">
        <v>201</v>
      </c>
      <c r="H972" s="2" t="s">
        <v>69</v>
      </c>
      <c r="I972" s="2" t="s">
        <v>39</v>
      </c>
      <c r="J972" s="2" t="s">
        <v>12</v>
      </c>
      <c r="L972" s="2" t="s">
        <v>13</v>
      </c>
      <c r="M972" s="2" t="s">
        <v>285</v>
      </c>
      <c r="N972" s="2">
        <v>20</v>
      </c>
      <c r="O972" s="2" t="s">
        <v>23</v>
      </c>
      <c r="P972" s="2">
        <v>50</v>
      </c>
      <c r="S972" s="2" t="s">
        <v>22</v>
      </c>
      <c r="T972" s="2">
        <v>37</v>
      </c>
      <c r="U972" s="2" t="s">
        <v>86</v>
      </c>
      <c r="V972" s="2">
        <v>0</v>
      </c>
      <c r="W972" s="2" t="s">
        <v>20</v>
      </c>
      <c r="Z972" s="2">
        <v>80</v>
      </c>
      <c r="AA972" s="2">
        <v>1.5</v>
      </c>
      <c r="AB972" s="2">
        <f t="shared" ref="AB972:AB978" si="519">Z972/AA972</f>
        <v>53.333333333333336</v>
      </c>
      <c r="AC972" s="2" t="s">
        <v>181</v>
      </c>
      <c r="AD972" s="2" t="s">
        <v>181</v>
      </c>
      <c r="AE972" s="2">
        <v>155</v>
      </c>
      <c r="AF972" s="2">
        <v>0.249376197063508</v>
      </c>
      <c r="AG972" s="2">
        <v>0.249376197063508</v>
      </c>
      <c r="AH972" s="2">
        <v>88.043480086191394</v>
      </c>
      <c r="AI972" s="2">
        <v>88.043480086191394</v>
      </c>
      <c r="AJ972" s="2">
        <f t="shared" ref="AJ972:AJ977" si="520">AI972/$AI$971</f>
        <v>0.88043480086191395</v>
      </c>
      <c r="AK972" s="2">
        <f t="shared" ref="AK972:AK977" si="521">AI972-$AI$977</f>
        <v>71.467396932423597</v>
      </c>
      <c r="AL972" s="2">
        <f t="shared" ref="AL972:AL977" si="522">AK972/$AK$971</f>
        <v>0.85667755284318547</v>
      </c>
    </row>
    <row r="973" spans="1:38" x14ac:dyDescent="0.25">
      <c r="A973" s="2" t="s">
        <v>177</v>
      </c>
      <c r="B973" s="2">
        <v>1994</v>
      </c>
      <c r="C973" s="2" t="s">
        <v>178</v>
      </c>
      <c r="D973" s="2" t="s">
        <v>282</v>
      </c>
      <c r="E973" s="2" t="s">
        <v>9</v>
      </c>
      <c r="F973" s="2" t="s">
        <v>10</v>
      </c>
      <c r="G973" s="2" t="s">
        <v>201</v>
      </c>
      <c r="H973" s="2" t="s">
        <v>69</v>
      </c>
      <c r="I973" s="2" t="s">
        <v>39</v>
      </c>
      <c r="J973" s="2" t="s">
        <v>12</v>
      </c>
      <c r="L973" s="2" t="s">
        <v>13</v>
      </c>
      <c r="M973" s="2" t="s">
        <v>285</v>
      </c>
      <c r="N973" s="2">
        <v>20</v>
      </c>
      <c r="O973" s="2" t="s">
        <v>23</v>
      </c>
      <c r="P973" s="2">
        <v>50</v>
      </c>
      <c r="S973" s="2" t="s">
        <v>22</v>
      </c>
      <c r="T973" s="2">
        <v>37</v>
      </c>
      <c r="U973" s="2" t="s">
        <v>86</v>
      </c>
      <c r="V973" s="2">
        <v>0</v>
      </c>
      <c r="W973" s="2" t="s">
        <v>20</v>
      </c>
      <c r="Z973" s="2">
        <v>80</v>
      </c>
      <c r="AA973" s="2">
        <v>1.5</v>
      </c>
      <c r="AB973" s="2">
        <f t="shared" si="519"/>
        <v>53.333333333333336</v>
      </c>
      <c r="AC973" s="2" t="s">
        <v>181</v>
      </c>
      <c r="AD973" s="2" t="s">
        <v>181</v>
      </c>
      <c r="AE973" s="2">
        <v>155</v>
      </c>
      <c r="AF973" s="2">
        <v>0.51122160352457502</v>
      </c>
      <c r="AG973" s="2">
        <v>0.51122160352457502</v>
      </c>
      <c r="AH973" s="2">
        <v>69.293479697465401</v>
      </c>
      <c r="AI973" s="2">
        <v>69.293479697465401</v>
      </c>
      <c r="AJ973" s="2">
        <f t="shared" si="520"/>
        <v>0.69293479697465399</v>
      </c>
      <c r="AK973" s="2">
        <f t="shared" si="521"/>
        <v>52.717396543697603</v>
      </c>
      <c r="AL973" s="2">
        <f t="shared" si="522"/>
        <v>0.63192185810295665</v>
      </c>
    </row>
    <row r="974" spans="1:38" x14ac:dyDescent="0.25">
      <c r="A974" s="2" t="s">
        <v>177</v>
      </c>
      <c r="B974" s="2">
        <v>1994</v>
      </c>
      <c r="C974" s="2" t="s">
        <v>178</v>
      </c>
      <c r="D974" s="2" t="s">
        <v>282</v>
      </c>
      <c r="E974" s="2" t="s">
        <v>9</v>
      </c>
      <c r="F974" s="2" t="s">
        <v>10</v>
      </c>
      <c r="G974" s="2" t="s">
        <v>201</v>
      </c>
      <c r="H974" s="2" t="s">
        <v>69</v>
      </c>
      <c r="I974" s="2" t="s">
        <v>39</v>
      </c>
      <c r="J974" s="2" t="s">
        <v>12</v>
      </c>
      <c r="L974" s="2" t="s">
        <v>13</v>
      </c>
      <c r="M974" s="2" t="s">
        <v>285</v>
      </c>
      <c r="N974" s="2">
        <v>20</v>
      </c>
      <c r="O974" s="2" t="s">
        <v>23</v>
      </c>
      <c r="P974" s="2">
        <v>50</v>
      </c>
      <c r="S974" s="2" t="s">
        <v>22</v>
      </c>
      <c r="T974" s="2">
        <v>37</v>
      </c>
      <c r="U974" s="2" t="s">
        <v>86</v>
      </c>
      <c r="V974" s="2">
        <v>0</v>
      </c>
      <c r="W974" s="2" t="s">
        <v>20</v>
      </c>
      <c r="Z974" s="2">
        <v>80</v>
      </c>
      <c r="AA974" s="2">
        <v>1.5</v>
      </c>
      <c r="AB974" s="2">
        <f t="shared" si="519"/>
        <v>53.333333333333336</v>
      </c>
      <c r="AC974" s="2" t="s">
        <v>181</v>
      </c>
      <c r="AD974" s="2" t="s">
        <v>181</v>
      </c>
      <c r="AE974" s="2">
        <v>155</v>
      </c>
      <c r="AF974" s="2">
        <v>0.997505929809412</v>
      </c>
      <c r="AG974" s="2">
        <v>0.997505929809412</v>
      </c>
      <c r="AH974" s="2">
        <v>49.728261900534001</v>
      </c>
      <c r="AI974" s="2">
        <v>49.728261900534001</v>
      </c>
      <c r="AJ974" s="2">
        <f t="shared" si="520"/>
        <v>0.49728261900533999</v>
      </c>
      <c r="AK974" s="2">
        <f t="shared" si="521"/>
        <v>33.152178746766197</v>
      </c>
      <c r="AL974" s="2">
        <f t="shared" si="522"/>
        <v>0.39739417663489263</v>
      </c>
    </row>
    <row r="975" spans="1:38" x14ac:dyDescent="0.25">
      <c r="A975" s="2" t="s">
        <v>177</v>
      </c>
      <c r="B975" s="2">
        <v>1994</v>
      </c>
      <c r="C975" s="2" t="s">
        <v>178</v>
      </c>
      <c r="D975" s="2" t="s">
        <v>282</v>
      </c>
      <c r="E975" s="2" t="s">
        <v>9</v>
      </c>
      <c r="F975" s="2" t="s">
        <v>10</v>
      </c>
      <c r="G975" s="2" t="s">
        <v>201</v>
      </c>
      <c r="H975" s="2" t="s">
        <v>69</v>
      </c>
      <c r="I975" s="2" t="s">
        <v>39</v>
      </c>
      <c r="J975" s="2" t="s">
        <v>12</v>
      </c>
      <c r="L975" s="2" t="s">
        <v>13</v>
      </c>
      <c r="M975" s="2" t="s">
        <v>285</v>
      </c>
      <c r="N975" s="2">
        <v>20</v>
      </c>
      <c r="O975" s="2" t="s">
        <v>23</v>
      </c>
      <c r="P975" s="2">
        <v>50</v>
      </c>
      <c r="S975" s="2" t="s">
        <v>22</v>
      </c>
      <c r="T975" s="2">
        <v>37</v>
      </c>
      <c r="U975" s="2" t="s">
        <v>86</v>
      </c>
      <c r="V975" s="2">
        <v>0</v>
      </c>
      <c r="W975" s="2" t="s">
        <v>20</v>
      </c>
      <c r="Z975" s="2">
        <v>80</v>
      </c>
      <c r="AA975" s="2">
        <v>1.5</v>
      </c>
      <c r="AB975" s="2">
        <f t="shared" si="519"/>
        <v>53.333333333333336</v>
      </c>
      <c r="AC975" s="2" t="s">
        <v>181</v>
      </c>
      <c r="AD975" s="2" t="s">
        <v>181</v>
      </c>
      <c r="AE975" s="2">
        <v>155</v>
      </c>
      <c r="AF975" s="2">
        <v>1.99501243039651</v>
      </c>
      <c r="AG975" s="2">
        <v>1.99501243039651</v>
      </c>
      <c r="AH975" s="2">
        <v>35.0543485528354</v>
      </c>
      <c r="AI975" s="2">
        <v>35.0543485528354</v>
      </c>
      <c r="AJ975" s="2">
        <f t="shared" si="520"/>
        <v>0.35054348552835402</v>
      </c>
      <c r="AK975" s="2">
        <f t="shared" si="521"/>
        <v>18.478265399067599</v>
      </c>
      <c r="AL975" s="2">
        <f t="shared" si="522"/>
        <v>0.22149841553384411</v>
      </c>
    </row>
    <row r="976" spans="1:38" x14ac:dyDescent="0.25">
      <c r="A976" s="2" t="s">
        <v>177</v>
      </c>
      <c r="B976" s="2">
        <v>1994</v>
      </c>
      <c r="C976" s="2" t="s">
        <v>178</v>
      </c>
      <c r="D976" s="2" t="s">
        <v>282</v>
      </c>
      <c r="E976" s="2" t="s">
        <v>9</v>
      </c>
      <c r="F976" s="2" t="s">
        <v>10</v>
      </c>
      <c r="G976" s="2" t="s">
        <v>201</v>
      </c>
      <c r="H976" s="2" t="s">
        <v>69</v>
      </c>
      <c r="I976" s="2" t="s">
        <v>39</v>
      </c>
      <c r="J976" s="2" t="s">
        <v>12</v>
      </c>
      <c r="L976" s="2" t="s">
        <v>13</v>
      </c>
      <c r="M976" s="2" t="s">
        <v>285</v>
      </c>
      <c r="N976" s="2">
        <v>20</v>
      </c>
      <c r="O976" s="2" t="s">
        <v>23</v>
      </c>
      <c r="P976" s="2">
        <v>50</v>
      </c>
      <c r="S976" s="2" t="s">
        <v>22</v>
      </c>
      <c r="T976" s="2">
        <v>37</v>
      </c>
      <c r="U976" s="2" t="s">
        <v>86</v>
      </c>
      <c r="V976" s="2">
        <v>0</v>
      </c>
      <c r="W976" s="2" t="s">
        <v>20</v>
      </c>
      <c r="Z976" s="2">
        <v>80</v>
      </c>
      <c r="AA976" s="2">
        <v>1.5</v>
      </c>
      <c r="AB976" s="2">
        <f t="shared" si="519"/>
        <v>53.333333333333336</v>
      </c>
      <c r="AC976" s="2" t="s">
        <v>181</v>
      </c>
      <c r="AD976" s="2" t="s">
        <v>181</v>
      </c>
      <c r="AE976" s="2">
        <v>155</v>
      </c>
      <c r="AF976" s="2">
        <v>3.0049881403811698</v>
      </c>
      <c r="AG976" s="2">
        <v>3.0049881403811698</v>
      </c>
      <c r="AH976" s="2">
        <v>21.739122592659001</v>
      </c>
      <c r="AI976" s="2">
        <v>21.739122592659001</v>
      </c>
      <c r="AJ976" s="2">
        <f t="shared" si="520"/>
        <v>0.21739122592659002</v>
      </c>
      <c r="AK976" s="2">
        <f t="shared" si="521"/>
        <v>5.1630394388912002</v>
      </c>
      <c r="AL976" s="2">
        <f t="shared" si="522"/>
        <v>6.1889199573400111E-2</v>
      </c>
    </row>
    <row r="977" spans="1:38" x14ac:dyDescent="0.25">
      <c r="A977" s="2" t="s">
        <v>177</v>
      </c>
      <c r="B977" s="2">
        <v>1994</v>
      </c>
      <c r="C977" s="2" t="s">
        <v>178</v>
      </c>
      <c r="D977" s="2" t="s">
        <v>282</v>
      </c>
      <c r="E977" s="2" t="s">
        <v>9</v>
      </c>
      <c r="F977" s="2" t="s">
        <v>10</v>
      </c>
      <c r="G977" s="2" t="s">
        <v>201</v>
      </c>
      <c r="H977" s="2" t="s">
        <v>69</v>
      </c>
      <c r="I977" s="2" t="s">
        <v>39</v>
      </c>
      <c r="J977" s="2" t="s">
        <v>12</v>
      </c>
      <c r="L977" s="2" t="s">
        <v>13</v>
      </c>
      <c r="M977" s="2" t="s">
        <v>285</v>
      </c>
      <c r="N977" s="2">
        <v>20</v>
      </c>
      <c r="O977" s="2" t="s">
        <v>23</v>
      </c>
      <c r="P977" s="2">
        <v>50</v>
      </c>
      <c r="S977" s="2" t="s">
        <v>22</v>
      </c>
      <c r="T977" s="2">
        <v>37</v>
      </c>
      <c r="U977" s="2" t="s">
        <v>86</v>
      </c>
      <c r="V977" s="2">
        <v>0</v>
      </c>
      <c r="W977" s="2" t="s">
        <v>20</v>
      </c>
      <c r="Z977" s="2">
        <v>80</v>
      </c>
      <c r="AA977" s="2">
        <v>1.5</v>
      </c>
      <c r="AB977" s="2">
        <f t="shared" si="519"/>
        <v>53.333333333333336</v>
      </c>
      <c r="AC977" s="2" t="s">
        <v>181</v>
      </c>
      <c r="AD977" s="2" t="s">
        <v>181</v>
      </c>
      <c r="AE977" s="2">
        <v>155</v>
      </c>
      <c r="AF977" s="2">
        <v>4.00249407019058</v>
      </c>
      <c r="AG977" s="2">
        <v>4.00249407019058</v>
      </c>
      <c r="AH977" s="2">
        <v>16.576083153767801</v>
      </c>
      <c r="AI977" s="2">
        <v>16.576083153767801</v>
      </c>
      <c r="AJ977" s="2">
        <f t="shared" si="520"/>
        <v>0.16576083153767801</v>
      </c>
      <c r="AK977" s="2">
        <f t="shared" si="521"/>
        <v>0</v>
      </c>
      <c r="AL977" s="2">
        <f t="shared" si="522"/>
        <v>0</v>
      </c>
    </row>
    <row r="978" spans="1:38" x14ac:dyDescent="0.25">
      <c r="A978" s="2" t="s">
        <v>177</v>
      </c>
      <c r="B978" s="2">
        <v>1994</v>
      </c>
      <c r="C978" s="2" t="s">
        <v>178</v>
      </c>
      <c r="D978" s="2" t="s">
        <v>282</v>
      </c>
      <c r="E978" s="2" t="s">
        <v>9</v>
      </c>
      <c r="F978" s="2" t="s">
        <v>10</v>
      </c>
      <c r="G978" s="2" t="s">
        <v>201</v>
      </c>
      <c r="H978" s="2" t="s">
        <v>69</v>
      </c>
      <c r="I978" s="2" t="s">
        <v>39</v>
      </c>
      <c r="J978" s="2" t="s">
        <v>12</v>
      </c>
      <c r="L978" s="2" t="s">
        <v>13</v>
      </c>
      <c r="M978" s="2" t="s">
        <v>285</v>
      </c>
      <c r="N978" s="2">
        <v>20</v>
      </c>
      <c r="O978" s="2" t="s">
        <v>23</v>
      </c>
      <c r="P978" s="2">
        <v>50</v>
      </c>
      <c r="S978" s="2" t="s">
        <v>22</v>
      </c>
      <c r="T978" s="2">
        <v>37</v>
      </c>
      <c r="U978" s="2" t="s">
        <v>103</v>
      </c>
      <c r="V978" s="2">
        <v>10</v>
      </c>
      <c r="W978" s="2" t="s">
        <v>277</v>
      </c>
      <c r="X978" s="2">
        <v>425</v>
      </c>
      <c r="Y978" s="2">
        <v>32</v>
      </c>
      <c r="Z978" s="2">
        <v>80</v>
      </c>
      <c r="AA978" s="2">
        <v>3</v>
      </c>
      <c r="AB978" s="2">
        <f t="shared" si="519"/>
        <v>26.666666666666668</v>
      </c>
      <c r="AC978" s="2" t="s">
        <v>181</v>
      </c>
      <c r="AD978" s="2" t="s">
        <v>181</v>
      </c>
      <c r="AE978" s="2">
        <v>156</v>
      </c>
      <c r="AF978" s="2">
        <v>0</v>
      </c>
      <c r="AG978" s="2">
        <v>0</v>
      </c>
      <c r="AH978" s="2">
        <v>100</v>
      </c>
      <c r="AI978" s="2">
        <v>100</v>
      </c>
      <c r="AJ978" s="2">
        <f>AI978/$AI$978</f>
        <v>1</v>
      </c>
      <c r="AK978" s="2">
        <f>AI978-$AI$984</f>
        <v>57.065224793998603</v>
      </c>
      <c r="AL978" s="2">
        <f t="shared" ref="AL978:AL984" si="523">AK978/$AK$978</f>
        <v>1</v>
      </c>
    </row>
    <row r="979" spans="1:38" x14ac:dyDescent="0.25">
      <c r="A979" s="2" t="s">
        <v>177</v>
      </c>
      <c r="B979" s="2">
        <v>1994</v>
      </c>
      <c r="C979" s="2" t="s">
        <v>178</v>
      </c>
      <c r="D979" s="2" t="s">
        <v>282</v>
      </c>
      <c r="E979" s="2" t="s">
        <v>9</v>
      </c>
      <c r="F979" s="2" t="s">
        <v>10</v>
      </c>
      <c r="G979" s="2" t="s">
        <v>201</v>
      </c>
      <c r="H979" s="2" t="s">
        <v>69</v>
      </c>
      <c r="I979" s="2" t="s">
        <v>39</v>
      </c>
      <c r="J979" s="2" t="s">
        <v>12</v>
      </c>
      <c r="L979" s="2" t="s">
        <v>13</v>
      </c>
      <c r="M979" s="2" t="s">
        <v>285</v>
      </c>
      <c r="N979" s="2">
        <v>20</v>
      </c>
      <c r="O979" s="2" t="s">
        <v>23</v>
      </c>
      <c r="P979" s="2">
        <v>50</v>
      </c>
      <c r="S979" s="2" t="s">
        <v>22</v>
      </c>
      <c r="T979" s="2">
        <v>37</v>
      </c>
      <c r="U979" s="2" t="s">
        <v>103</v>
      </c>
      <c r="V979" s="2">
        <v>10</v>
      </c>
      <c r="W979" s="2" t="s">
        <v>277</v>
      </c>
      <c r="X979" s="2">
        <v>425</v>
      </c>
      <c r="Y979" s="2">
        <v>32</v>
      </c>
      <c r="Z979" s="2">
        <v>80</v>
      </c>
      <c r="AA979" s="2">
        <v>3</v>
      </c>
      <c r="AB979" s="2">
        <f t="shared" ref="AB979:AB985" si="524">Z979/AA979</f>
        <v>26.666666666666668</v>
      </c>
      <c r="AC979" s="2" t="s">
        <v>181</v>
      </c>
      <c r="AD979" s="2" t="s">
        <v>181</v>
      </c>
      <c r="AE979" s="2">
        <v>156</v>
      </c>
      <c r="AF979" s="2">
        <v>0.26184540646106602</v>
      </c>
      <c r="AG979" s="2">
        <v>0.26184540646106602</v>
      </c>
      <c r="AH979" s="2">
        <v>85.054345443027799</v>
      </c>
      <c r="AI979" s="2">
        <v>85.054345443027799</v>
      </c>
      <c r="AJ979" s="2">
        <f t="shared" ref="AJ979:AJ984" si="525">AI979/$AI$978</f>
        <v>0.85054345443027801</v>
      </c>
      <c r="AK979" s="2">
        <f t="shared" ref="AK979:AK984" si="526">AI979-$AI$984</f>
        <v>42.119570237026402</v>
      </c>
      <c r="AL979" s="2">
        <f t="shared" si="523"/>
        <v>0.73809523031014157</v>
      </c>
    </row>
    <row r="980" spans="1:38" x14ac:dyDescent="0.25">
      <c r="A980" s="2" t="s">
        <v>177</v>
      </c>
      <c r="B980" s="2">
        <v>1994</v>
      </c>
      <c r="C980" s="2" t="s">
        <v>178</v>
      </c>
      <c r="D980" s="2" t="s">
        <v>282</v>
      </c>
      <c r="E980" s="2" t="s">
        <v>9</v>
      </c>
      <c r="F980" s="2" t="s">
        <v>10</v>
      </c>
      <c r="G980" s="2" t="s">
        <v>201</v>
      </c>
      <c r="H980" s="2" t="s">
        <v>69</v>
      </c>
      <c r="I980" s="2" t="s">
        <v>39</v>
      </c>
      <c r="J980" s="2" t="s">
        <v>12</v>
      </c>
      <c r="L980" s="2" t="s">
        <v>13</v>
      </c>
      <c r="M980" s="2" t="s">
        <v>285</v>
      </c>
      <c r="N980" s="2">
        <v>20</v>
      </c>
      <c r="O980" s="2" t="s">
        <v>23</v>
      </c>
      <c r="P980" s="2">
        <v>50</v>
      </c>
      <c r="S980" s="2" t="s">
        <v>22</v>
      </c>
      <c r="T980" s="2">
        <v>37</v>
      </c>
      <c r="U980" s="2" t="s">
        <v>103</v>
      </c>
      <c r="V980" s="2">
        <v>10</v>
      </c>
      <c r="W980" s="2" t="s">
        <v>277</v>
      </c>
      <c r="X980" s="2">
        <v>425</v>
      </c>
      <c r="Y980" s="2">
        <v>32</v>
      </c>
      <c r="Z980" s="2">
        <v>80</v>
      </c>
      <c r="AA980" s="2">
        <v>3</v>
      </c>
      <c r="AB980" s="2">
        <f t="shared" si="524"/>
        <v>26.666666666666668</v>
      </c>
      <c r="AC980" s="2" t="s">
        <v>181</v>
      </c>
      <c r="AD980" s="2" t="s">
        <v>181</v>
      </c>
      <c r="AE980" s="2">
        <v>156</v>
      </c>
      <c r="AF980" s="2">
        <v>0.51122160352457502</v>
      </c>
      <c r="AG980" s="2">
        <v>0.51122160352457502</v>
      </c>
      <c r="AH980" s="2">
        <v>68.7499972789183</v>
      </c>
      <c r="AI980" s="2">
        <v>68.7499972789183</v>
      </c>
      <c r="AJ980" s="2">
        <f t="shared" si="525"/>
        <v>0.68749997278918296</v>
      </c>
      <c r="AK980" s="2">
        <f t="shared" si="526"/>
        <v>25.815222072916903</v>
      </c>
      <c r="AL980" s="2">
        <f t="shared" si="523"/>
        <v>0.45238097573623892</v>
      </c>
    </row>
    <row r="981" spans="1:38" x14ac:dyDescent="0.25">
      <c r="A981" s="2" t="s">
        <v>177</v>
      </c>
      <c r="B981" s="2">
        <v>1994</v>
      </c>
      <c r="C981" s="2" t="s">
        <v>178</v>
      </c>
      <c r="D981" s="2" t="s">
        <v>282</v>
      </c>
      <c r="E981" s="2" t="s">
        <v>9</v>
      </c>
      <c r="F981" s="2" t="s">
        <v>10</v>
      </c>
      <c r="G981" s="2" t="s">
        <v>201</v>
      </c>
      <c r="H981" s="2" t="s">
        <v>69</v>
      </c>
      <c r="I981" s="2" t="s">
        <v>39</v>
      </c>
      <c r="J981" s="2" t="s">
        <v>12</v>
      </c>
      <c r="L981" s="2" t="s">
        <v>13</v>
      </c>
      <c r="M981" s="2" t="s">
        <v>285</v>
      </c>
      <c r="N981" s="2">
        <v>20</v>
      </c>
      <c r="O981" s="2" t="s">
        <v>23</v>
      </c>
      <c r="P981" s="2">
        <v>50</v>
      </c>
      <c r="S981" s="2" t="s">
        <v>22</v>
      </c>
      <c r="T981" s="2">
        <v>37</v>
      </c>
      <c r="U981" s="2" t="s">
        <v>103</v>
      </c>
      <c r="V981" s="2">
        <v>10</v>
      </c>
      <c r="W981" s="2" t="s">
        <v>277</v>
      </c>
      <c r="X981" s="2">
        <v>425</v>
      </c>
      <c r="Y981" s="2">
        <v>32</v>
      </c>
      <c r="Z981" s="2">
        <v>80</v>
      </c>
      <c r="AA981" s="2">
        <v>3</v>
      </c>
      <c r="AB981" s="2">
        <f t="shared" si="524"/>
        <v>26.666666666666668</v>
      </c>
      <c r="AC981" s="2" t="s">
        <v>181</v>
      </c>
      <c r="AD981" s="2" t="s">
        <v>181</v>
      </c>
      <c r="AE981" s="2">
        <v>156</v>
      </c>
      <c r="AF981" s="2">
        <v>0.997505929809412</v>
      </c>
      <c r="AG981" s="2">
        <v>0.997505929809412</v>
      </c>
      <c r="AH981" s="2">
        <v>47.554344665575897</v>
      </c>
      <c r="AI981" s="2">
        <v>47.554344665575897</v>
      </c>
      <c r="AJ981" s="2">
        <f t="shared" si="525"/>
        <v>0.47554344665575898</v>
      </c>
      <c r="AK981" s="2">
        <f t="shared" si="526"/>
        <v>4.6195694595744996</v>
      </c>
      <c r="AL981" s="2">
        <f t="shared" si="523"/>
        <v>8.0952444790164529E-2</v>
      </c>
    </row>
    <row r="982" spans="1:38" x14ac:dyDescent="0.25">
      <c r="A982" s="2" t="s">
        <v>177</v>
      </c>
      <c r="B982" s="2">
        <v>1994</v>
      </c>
      <c r="C982" s="2" t="s">
        <v>178</v>
      </c>
      <c r="D982" s="2" t="s">
        <v>282</v>
      </c>
      <c r="E982" s="2" t="s">
        <v>9</v>
      </c>
      <c r="F982" s="2" t="s">
        <v>10</v>
      </c>
      <c r="G982" s="2" t="s">
        <v>201</v>
      </c>
      <c r="H982" s="2" t="s">
        <v>69</v>
      </c>
      <c r="I982" s="2" t="s">
        <v>39</v>
      </c>
      <c r="J982" s="2" t="s">
        <v>12</v>
      </c>
      <c r="L982" s="2" t="s">
        <v>13</v>
      </c>
      <c r="M982" s="2" t="s">
        <v>285</v>
      </c>
      <c r="N982" s="2">
        <v>20</v>
      </c>
      <c r="O982" s="2" t="s">
        <v>23</v>
      </c>
      <c r="P982" s="2">
        <v>50</v>
      </c>
      <c r="S982" s="2" t="s">
        <v>22</v>
      </c>
      <c r="T982" s="2">
        <v>37</v>
      </c>
      <c r="U982" s="2" t="s">
        <v>103</v>
      </c>
      <c r="V982" s="2">
        <v>10</v>
      </c>
      <c r="W982" s="2" t="s">
        <v>277</v>
      </c>
      <c r="X982" s="2">
        <v>425</v>
      </c>
      <c r="Y982" s="2">
        <v>32</v>
      </c>
      <c r="Z982" s="2">
        <v>80</v>
      </c>
      <c r="AA982" s="2">
        <v>3</v>
      </c>
      <c r="AB982" s="2">
        <f t="shared" si="524"/>
        <v>26.666666666666668</v>
      </c>
      <c r="AC982" s="2" t="s">
        <v>181</v>
      </c>
      <c r="AD982" s="2" t="s">
        <v>181</v>
      </c>
      <c r="AE982" s="2">
        <v>156</v>
      </c>
      <c r="AF982" s="2">
        <v>1.99501243039651</v>
      </c>
      <c r="AG982" s="2">
        <v>1.99501243039651</v>
      </c>
      <c r="AH982" s="2">
        <v>42.119557797795899</v>
      </c>
      <c r="AI982" s="2">
        <v>42.119557797795899</v>
      </c>
      <c r="AJ982" s="2">
        <f t="shared" si="525"/>
        <v>0.42119557797795898</v>
      </c>
      <c r="AK982" s="2">
        <f t="shared" si="526"/>
        <v>-0.81521740820549837</v>
      </c>
      <c r="AL982" s="2">
        <f t="shared" si="523"/>
        <v>-1.4285712728695544E-2</v>
      </c>
    </row>
    <row r="983" spans="1:38" x14ac:dyDescent="0.25">
      <c r="A983" s="2" t="s">
        <v>177</v>
      </c>
      <c r="B983" s="2">
        <v>1994</v>
      </c>
      <c r="C983" s="2" t="s">
        <v>178</v>
      </c>
      <c r="D983" s="2" t="s">
        <v>282</v>
      </c>
      <c r="E983" s="2" t="s">
        <v>9</v>
      </c>
      <c r="F983" s="2" t="s">
        <v>10</v>
      </c>
      <c r="G983" s="2" t="s">
        <v>201</v>
      </c>
      <c r="H983" s="2" t="s">
        <v>69</v>
      </c>
      <c r="I983" s="2" t="s">
        <v>39</v>
      </c>
      <c r="J983" s="2" t="s">
        <v>12</v>
      </c>
      <c r="L983" s="2" t="s">
        <v>13</v>
      </c>
      <c r="M983" s="2" t="s">
        <v>285</v>
      </c>
      <c r="N983" s="2">
        <v>20</v>
      </c>
      <c r="O983" s="2" t="s">
        <v>23</v>
      </c>
      <c r="P983" s="2">
        <v>50</v>
      </c>
      <c r="S983" s="2" t="s">
        <v>22</v>
      </c>
      <c r="T983" s="2">
        <v>37</v>
      </c>
      <c r="U983" s="2" t="s">
        <v>103</v>
      </c>
      <c r="V983" s="2">
        <v>10</v>
      </c>
      <c r="W983" s="2" t="s">
        <v>277</v>
      </c>
      <c r="X983" s="2">
        <v>425</v>
      </c>
      <c r="Y983" s="2">
        <v>32</v>
      </c>
      <c r="Z983" s="2">
        <v>80</v>
      </c>
      <c r="AA983" s="2">
        <v>3</v>
      </c>
      <c r="AB983" s="2">
        <f t="shared" si="524"/>
        <v>26.666666666666668</v>
      </c>
      <c r="AC983" s="2" t="s">
        <v>181</v>
      </c>
      <c r="AD983" s="2" t="s">
        <v>181</v>
      </c>
      <c r="AE983" s="2">
        <v>156</v>
      </c>
      <c r="AF983" s="2">
        <v>3.0049881403811698</v>
      </c>
      <c r="AG983" s="2">
        <v>3.0049881403811698</v>
      </c>
      <c r="AH983" s="2">
        <v>38.315218185657301</v>
      </c>
      <c r="AI983" s="2">
        <v>38.315218185657301</v>
      </c>
      <c r="AJ983" s="2">
        <f t="shared" si="525"/>
        <v>0.38315218185657302</v>
      </c>
      <c r="AK983" s="2">
        <f t="shared" si="526"/>
        <v>-4.6195570203440965</v>
      </c>
      <c r="AL983" s="2">
        <f t="shared" si="523"/>
        <v>-8.0952226807488592E-2</v>
      </c>
    </row>
    <row r="984" spans="1:38" x14ac:dyDescent="0.25">
      <c r="A984" s="2" t="s">
        <v>177</v>
      </c>
      <c r="B984" s="2">
        <v>1994</v>
      </c>
      <c r="C984" s="2" t="s">
        <v>178</v>
      </c>
      <c r="D984" s="2" t="s">
        <v>282</v>
      </c>
      <c r="E984" s="2" t="s">
        <v>9</v>
      </c>
      <c r="F984" s="2" t="s">
        <v>10</v>
      </c>
      <c r="G984" s="2" t="s">
        <v>201</v>
      </c>
      <c r="H984" s="2" t="s">
        <v>69</v>
      </c>
      <c r="I984" s="2" t="s">
        <v>39</v>
      </c>
      <c r="J984" s="2" t="s">
        <v>12</v>
      </c>
      <c r="L984" s="2" t="s">
        <v>13</v>
      </c>
      <c r="M984" s="2" t="s">
        <v>285</v>
      </c>
      <c r="N984" s="2">
        <v>20</v>
      </c>
      <c r="O984" s="2" t="s">
        <v>23</v>
      </c>
      <c r="P984" s="2">
        <v>50</v>
      </c>
      <c r="S984" s="2" t="s">
        <v>22</v>
      </c>
      <c r="T984" s="2">
        <v>37</v>
      </c>
      <c r="U984" s="2" t="s">
        <v>103</v>
      </c>
      <c r="V984" s="2">
        <v>10</v>
      </c>
      <c r="W984" s="2" t="s">
        <v>277</v>
      </c>
      <c r="X984" s="2">
        <v>425</v>
      </c>
      <c r="Y984" s="2">
        <v>32</v>
      </c>
      <c r="Z984" s="2">
        <v>80</v>
      </c>
      <c r="AA984" s="2">
        <v>3</v>
      </c>
      <c r="AB984" s="2">
        <f t="shared" si="524"/>
        <v>26.666666666666668</v>
      </c>
      <c r="AC984" s="2" t="s">
        <v>181</v>
      </c>
      <c r="AD984" s="2" t="s">
        <v>181</v>
      </c>
      <c r="AE984" s="2">
        <v>156</v>
      </c>
      <c r="AF984" s="2">
        <v>4.00249407019058</v>
      </c>
      <c r="AG984" s="2">
        <v>4.00249407019058</v>
      </c>
      <c r="AH984" s="2">
        <v>42.934775206001397</v>
      </c>
      <c r="AI984" s="2">
        <v>42.934775206001397</v>
      </c>
      <c r="AJ984" s="2">
        <f t="shared" si="525"/>
        <v>0.42934775206001397</v>
      </c>
      <c r="AK984" s="2">
        <f t="shared" si="526"/>
        <v>0</v>
      </c>
      <c r="AL984" s="2">
        <f t="shared" si="523"/>
        <v>0</v>
      </c>
    </row>
    <row r="985" spans="1:38" x14ac:dyDescent="0.25">
      <c r="A985" s="2" t="s">
        <v>177</v>
      </c>
      <c r="B985" s="2">
        <v>1994</v>
      </c>
      <c r="C985" s="2" t="s">
        <v>178</v>
      </c>
      <c r="D985" s="2" t="s">
        <v>282</v>
      </c>
      <c r="E985" s="2" t="s">
        <v>9</v>
      </c>
      <c r="F985" s="2" t="s">
        <v>10</v>
      </c>
      <c r="G985" s="2" t="s">
        <v>201</v>
      </c>
      <c r="H985" s="2" t="s">
        <v>69</v>
      </c>
      <c r="I985" s="2" t="s">
        <v>39</v>
      </c>
      <c r="J985" s="2" t="s">
        <v>12</v>
      </c>
      <c r="L985" s="2" t="s">
        <v>13</v>
      </c>
      <c r="M985" s="2" t="s">
        <v>285</v>
      </c>
      <c r="N985" s="2">
        <v>20</v>
      </c>
      <c r="O985" s="2" t="s">
        <v>23</v>
      </c>
      <c r="P985" s="2">
        <v>50</v>
      </c>
      <c r="S985" s="2" t="s">
        <v>22</v>
      </c>
      <c r="T985" s="2">
        <v>37</v>
      </c>
      <c r="U985" s="2" t="s">
        <v>71</v>
      </c>
      <c r="V985" s="2">
        <v>26</v>
      </c>
      <c r="W985" s="2" t="s">
        <v>277</v>
      </c>
      <c r="X985" s="2">
        <v>600</v>
      </c>
      <c r="Y985" s="2">
        <v>190</v>
      </c>
      <c r="Z985" s="2">
        <v>50</v>
      </c>
      <c r="AA985" s="2">
        <v>3</v>
      </c>
      <c r="AB985" s="2">
        <f t="shared" si="524"/>
        <v>16.666666666666668</v>
      </c>
      <c r="AC985" s="2" t="s">
        <v>181</v>
      </c>
      <c r="AD985" s="2" t="s">
        <v>181</v>
      </c>
      <c r="AE985" s="2">
        <v>157</v>
      </c>
      <c r="AF985" s="2">
        <v>0</v>
      </c>
      <c r="AG985" s="2">
        <v>0</v>
      </c>
      <c r="AH985" s="2">
        <v>100</v>
      </c>
      <c r="AI985" s="2">
        <v>100</v>
      </c>
      <c r="AJ985" s="2">
        <f>AI985/$AI$985</f>
        <v>1</v>
      </c>
      <c r="AK985" s="2">
        <f>AI985-$AI$989</f>
        <v>30.434785312876201</v>
      </c>
      <c r="AL985" s="2">
        <f>AK985/$AK$985</f>
        <v>1</v>
      </c>
    </row>
    <row r="986" spans="1:38" x14ac:dyDescent="0.25">
      <c r="A986" s="2" t="s">
        <v>177</v>
      </c>
      <c r="B986" s="2">
        <v>1994</v>
      </c>
      <c r="C986" s="2" t="s">
        <v>178</v>
      </c>
      <c r="D986" s="2" t="s">
        <v>282</v>
      </c>
      <c r="E986" s="2" t="s">
        <v>9</v>
      </c>
      <c r="F986" s="2" t="s">
        <v>10</v>
      </c>
      <c r="G986" s="2" t="s">
        <v>201</v>
      </c>
      <c r="H986" s="2" t="s">
        <v>69</v>
      </c>
      <c r="I986" s="2" t="s">
        <v>39</v>
      </c>
      <c r="J986" s="2" t="s">
        <v>12</v>
      </c>
      <c r="L986" s="2" t="s">
        <v>13</v>
      </c>
      <c r="M986" s="2" t="s">
        <v>285</v>
      </c>
      <c r="N986" s="2">
        <v>20</v>
      </c>
      <c r="O986" s="2" t="s">
        <v>23</v>
      </c>
      <c r="P986" s="2">
        <v>50</v>
      </c>
      <c r="S986" s="2" t="s">
        <v>22</v>
      </c>
      <c r="T986" s="2">
        <v>37</v>
      </c>
      <c r="U986" s="2" t="s">
        <v>71</v>
      </c>
      <c r="V986" s="2">
        <v>26</v>
      </c>
      <c r="W986" s="2" t="s">
        <v>277</v>
      </c>
      <c r="X986" s="2">
        <v>600</v>
      </c>
      <c r="Y986" s="2">
        <v>190</v>
      </c>
      <c r="Z986" s="2">
        <v>50</v>
      </c>
      <c r="AA986" s="2">
        <v>3</v>
      </c>
      <c r="AB986" s="2">
        <f t="shared" ref="AB986:AB990" si="527">Z986/AA986</f>
        <v>16.666666666666668</v>
      </c>
      <c r="AC986" s="2" t="s">
        <v>181</v>
      </c>
      <c r="AD986" s="2" t="s">
        <v>181</v>
      </c>
      <c r="AE986" s="2">
        <v>157</v>
      </c>
      <c r="AF986" s="2">
        <v>0.51122160352457502</v>
      </c>
      <c r="AG986" s="2">
        <v>0.51122160352457502</v>
      </c>
      <c r="AH986" s="2">
        <v>76.630436371314701</v>
      </c>
      <c r="AI986" s="2">
        <v>76.630436371314701</v>
      </c>
      <c r="AJ986" s="2">
        <f t="shared" ref="AJ986:AJ989" si="528">AI986/$AI$985</f>
        <v>0.76630436371314703</v>
      </c>
      <c r="AK986" s="2">
        <f t="shared" ref="AK986:AK989" si="529">AI986-$AI$989</f>
        <v>7.0652216841909024</v>
      </c>
      <c r="AL986" s="2">
        <f t="shared" ref="AL986:AL989" si="530">AK986/$AK$985</f>
        <v>0.23214297756855812</v>
      </c>
    </row>
    <row r="987" spans="1:38" x14ac:dyDescent="0.25">
      <c r="A987" s="2" t="s">
        <v>177</v>
      </c>
      <c r="B987" s="2">
        <v>1994</v>
      </c>
      <c r="C987" s="2" t="s">
        <v>178</v>
      </c>
      <c r="D987" s="2" t="s">
        <v>282</v>
      </c>
      <c r="E987" s="2" t="s">
        <v>9</v>
      </c>
      <c r="F987" s="2" t="s">
        <v>10</v>
      </c>
      <c r="G987" s="2" t="s">
        <v>201</v>
      </c>
      <c r="H987" s="2" t="s">
        <v>69</v>
      </c>
      <c r="I987" s="2" t="s">
        <v>39</v>
      </c>
      <c r="J987" s="2" t="s">
        <v>12</v>
      </c>
      <c r="L987" s="2" t="s">
        <v>13</v>
      </c>
      <c r="M987" s="2" t="s">
        <v>285</v>
      </c>
      <c r="N987" s="2">
        <v>20</v>
      </c>
      <c r="O987" s="2" t="s">
        <v>23</v>
      </c>
      <c r="P987" s="2">
        <v>50</v>
      </c>
      <c r="S987" s="2" t="s">
        <v>22</v>
      </c>
      <c r="T987" s="2">
        <v>37</v>
      </c>
      <c r="U987" s="2" t="s">
        <v>71</v>
      </c>
      <c r="V987" s="2">
        <v>26</v>
      </c>
      <c r="W987" s="2" t="s">
        <v>277</v>
      </c>
      <c r="X987" s="2">
        <v>600</v>
      </c>
      <c r="Y987" s="2">
        <v>190</v>
      </c>
      <c r="Z987" s="2">
        <v>50</v>
      </c>
      <c r="AA987" s="2">
        <v>3</v>
      </c>
      <c r="AB987" s="2">
        <f t="shared" si="527"/>
        <v>16.666666666666668</v>
      </c>
      <c r="AC987" s="2" t="s">
        <v>181</v>
      </c>
      <c r="AD987" s="2" t="s">
        <v>181</v>
      </c>
      <c r="AE987" s="2">
        <v>157</v>
      </c>
      <c r="AF987" s="2">
        <v>0.997505929809412</v>
      </c>
      <c r="AG987" s="2">
        <v>0.997505929809412</v>
      </c>
      <c r="AH987" s="2">
        <v>65.489127646096406</v>
      </c>
      <c r="AI987" s="2">
        <v>65.489127646096406</v>
      </c>
      <c r="AJ987" s="2">
        <f t="shared" si="528"/>
        <v>0.65489127646096401</v>
      </c>
      <c r="AK987" s="2">
        <f t="shared" si="529"/>
        <v>-4.0760870410273924</v>
      </c>
      <c r="AL987" s="2">
        <f t="shared" si="530"/>
        <v>-0.13392856230541247</v>
      </c>
    </row>
    <row r="988" spans="1:38" x14ac:dyDescent="0.25">
      <c r="A988" s="2" t="s">
        <v>177</v>
      </c>
      <c r="B988" s="2">
        <v>1994</v>
      </c>
      <c r="C988" s="2" t="s">
        <v>178</v>
      </c>
      <c r="D988" s="2" t="s">
        <v>282</v>
      </c>
      <c r="E988" s="2" t="s">
        <v>9</v>
      </c>
      <c r="F988" s="2" t="s">
        <v>10</v>
      </c>
      <c r="G988" s="2" t="s">
        <v>201</v>
      </c>
      <c r="H988" s="2" t="s">
        <v>69</v>
      </c>
      <c r="I988" s="2" t="s">
        <v>39</v>
      </c>
      <c r="J988" s="2" t="s">
        <v>12</v>
      </c>
      <c r="L988" s="2" t="s">
        <v>13</v>
      </c>
      <c r="M988" s="2" t="s">
        <v>285</v>
      </c>
      <c r="N988" s="2">
        <v>20</v>
      </c>
      <c r="O988" s="2" t="s">
        <v>23</v>
      </c>
      <c r="P988" s="2">
        <v>50</v>
      </c>
      <c r="S988" s="2" t="s">
        <v>22</v>
      </c>
      <c r="T988" s="2">
        <v>37</v>
      </c>
      <c r="U988" s="2" t="s">
        <v>71</v>
      </c>
      <c r="V988" s="2">
        <v>26</v>
      </c>
      <c r="W988" s="2" t="s">
        <v>277</v>
      </c>
      <c r="X988" s="2">
        <v>600</v>
      </c>
      <c r="Y988" s="2">
        <v>190</v>
      </c>
      <c r="Z988" s="2">
        <v>50</v>
      </c>
      <c r="AA988" s="2">
        <v>3</v>
      </c>
      <c r="AB988" s="2">
        <f t="shared" si="527"/>
        <v>16.666666666666668</v>
      </c>
      <c r="AC988" s="2" t="s">
        <v>181</v>
      </c>
      <c r="AD988" s="2" t="s">
        <v>181</v>
      </c>
      <c r="AE988" s="2">
        <v>157</v>
      </c>
      <c r="AF988" s="2">
        <v>1.99501243039651</v>
      </c>
      <c r="AG988" s="2">
        <v>1.99501243039651</v>
      </c>
      <c r="AH988" s="2">
        <v>65.489127646096406</v>
      </c>
      <c r="AI988" s="2">
        <v>65.489127646096406</v>
      </c>
      <c r="AJ988" s="2">
        <f t="shared" si="528"/>
        <v>0.65489127646096401</v>
      </c>
      <c r="AK988" s="2">
        <f t="shared" si="529"/>
        <v>-4.0760870410273924</v>
      </c>
      <c r="AL988" s="2">
        <f t="shared" si="530"/>
        <v>-0.13392856230541247</v>
      </c>
    </row>
    <row r="989" spans="1:38" x14ac:dyDescent="0.25">
      <c r="A989" s="2" t="s">
        <v>177</v>
      </c>
      <c r="B989" s="2">
        <v>1994</v>
      </c>
      <c r="C989" s="2" t="s">
        <v>178</v>
      </c>
      <c r="D989" s="2" t="s">
        <v>282</v>
      </c>
      <c r="E989" s="2" t="s">
        <v>9</v>
      </c>
      <c r="F989" s="2" t="s">
        <v>10</v>
      </c>
      <c r="G989" s="2" t="s">
        <v>201</v>
      </c>
      <c r="H989" s="2" t="s">
        <v>69</v>
      </c>
      <c r="I989" s="2" t="s">
        <v>39</v>
      </c>
      <c r="J989" s="2" t="s">
        <v>12</v>
      </c>
      <c r="L989" s="2" t="s">
        <v>13</v>
      </c>
      <c r="M989" s="2" t="s">
        <v>285</v>
      </c>
      <c r="N989" s="2">
        <v>20</v>
      </c>
      <c r="O989" s="2" t="s">
        <v>23</v>
      </c>
      <c r="P989" s="2">
        <v>50</v>
      </c>
      <c r="S989" s="2" t="s">
        <v>22</v>
      </c>
      <c r="T989" s="2">
        <v>37</v>
      </c>
      <c r="U989" s="2" t="s">
        <v>71</v>
      </c>
      <c r="V989" s="2">
        <v>26</v>
      </c>
      <c r="W989" s="2" t="s">
        <v>277</v>
      </c>
      <c r="X989" s="2">
        <v>600</v>
      </c>
      <c r="Y989" s="2">
        <v>190</v>
      </c>
      <c r="Z989" s="2">
        <v>50</v>
      </c>
      <c r="AA989" s="2">
        <v>3</v>
      </c>
      <c r="AB989" s="2">
        <f t="shared" si="527"/>
        <v>16.666666666666668</v>
      </c>
      <c r="AC989" s="2" t="s">
        <v>181</v>
      </c>
      <c r="AD989" s="2" t="s">
        <v>181</v>
      </c>
      <c r="AE989" s="2">
        <v>157</v>
      </c>
      <c r="AF989" s="2">
        <v>3.99002486079302</v>
      </c>
      <c r="AG989" s="2">
        <v>3.99002486079302</v>
      </c>
      <c r="AH989" s="2">
        <v>69.565214687123799</v>
      </c>
      <c r="AI989" s="2">
        <v>69.565214687123799</v>
      </c>
      <c r="AJ989" s="2">
        <f t="shared" si="528"/>
        <v>0.695652146871238</v>
      </c>
      <c r="AK989" s="2">
        <f t="shared" si="529"/>
        <v>0</v>
      </c>
      <c r="AL989" s="2">
        <f t="shared" si="530"/>
        <v>0</v>
      </c>
    </row>
    <row r="990" spans="1:38" x14ac:dyDescent="0.25">
      <c r="A990" s="2" t="s">
        <v>180</v>
      </c>
      <c r="B990" s="2">
        <v>2017</v>
      </c>
      <c r="C990" s="2" t="s">
        <v>179</v>
      </c>
      <c r="D990" s="2" t="s">
        <v>286</v>
      </c>
      <c r="E990" s="2" t="s">
        <v>9</v>
      </c>
      <c r="F990" s="2" t="s">
        <v>202</v>
      </c>
      <c r="G990" s="2" t="s">
        <v>214</v>
      </c>
      <c r="H990" s="2" t="s">
        <v>78</v>
      </c>
      <c r="I990" s="2" t="s">
        <v>40</v>
      </c>
      <c r="J990" s="2" t="s">
        <v>12</v>
      </c>
      <c r="L990" s="2" t="s">
        <v>182</v>
      </c>
      <c r="M990" s="2" t="s">
        <v>303</v>
      </c>
      <c r="N990" s="2">
        <v>15</v>
      </c>
      <c r="O990" s="2" t="s">
        <v>195</v>
      </c>
      <c r="S990" s="2" t="s">
        <v>22</v>
      </c>
      <c r="T990" s="2">
        <v>37</v>
      </c>
      <c r="U990" s="2" t="s">
        <v>127</v>
      </c>
      <c r="V990" s="2">
        <v>1</v>
      </c>
      <c r="W990" s="2" t="s">
        <v>277</v>
      </c>
      <c r="X990" s="2">
        <v>58</v>
      </c>
      <c r="Y990" s="2">
        <v>1</v>
      </c>
      <c r="Z990" s="2">
        <v>4</v>
      </c>
      <c r="AA990" s="2">
        <v>5</v>
      </c>
      <c r="AB990" s="2">
        <f t="shared" si="527"/>
        <v>0.8</v>
      </c>
      <c r="AC990" s="2" t="s">
        <v>181</v>
      </c>
      <c r="AD990" s="2">
        <v>3</v>
      </c>
      <c r="AE990" s="2">
        <v>158</v>
      </c>
      <c r="AF990" s="2">
        <v>0</v>
      </c>
      <c r="AG990" s="2">
        <v>0</v>
      </c>
      <c r="AH990" s="2">
        <v>100</v>
      </c>
      <c r="AI990" s="2">
        <v>79.487184377817101</v>
      </c>
      <c r="AJ990" s="2">
        <f>AI990/$AI$990</f>
        <v>1</v>
      </c>
    </row>
    <row r="991" spans="1:38" x14ac:dyDescent="0.25">
      <c r="A991" s="2" t="s">
        <v>180</v>
      </c>
      <c r="B991" s="2">
        <v>2017</v>
      </c>
      <c r="C991" s="2" t="s">
        <v>179</v>
      </c>
      <c r="D991" s="2" t="s">
        <v>286</v>
      </c>
      <c r="E991" s="2" t="s">
        <v>9</v>
      </c>
      <c r="F991" s="2" t="s">
        <v>202</v>
      </c>
      <c r="G991" s="2" t="s">
        <v>214</v>
      </c>
      <c r="H991" s="2" t="s">
        <v>78</v>
      </c>
      <c r="I991" s="2" t="s">
        <v>40</v>
      </c>
      <c r="J991" s="2" t="s">
        <v>12</v>
      </c>
      <c r="L991" s="2" t="s">
        <v>182</v>
      </c>
      <c r="M991" s="2" t="s">
        <v>303</v>
      </c>
      <c r="N991" s="2">
        <v>15</v>
      </c>
      <c r="O991" s="2" t="s">
        <v>195</v>
      </c>
      <c r="S991" s="2" t="s">
        <v>22</v>
      </c>
      <c r="T991" s="2">
        <v>37</v>
      </c>
      <c r="U991" s="2" t="s">
        <v>127</v>
      </c>
      <c r="V991" s="2">
        <v>1</v>
      </c>
      <c r="W991" s="2" t="s">
        <v>277</v>
      </c>
      <c r="X991" s="2">
        <v>58</v>
      </c>
      <c r="Y991" s="2">
        <v>1</v>
      </c>
      <c r="Z991" s="2">
        <v>4</v>
      </c>
      <c r="AA991" s="2">
        <v>5</v>
      </c>
      <c r="AB991" s="2">
        <f t="shared" ref="AB991:AB993" si="531">Z991/AA991</f>
        <v>0.8</v>
      </c>
      <c r="AC991" s="2" t="s">
        <v>181</v>
      </c>
      <c r="AD991" s="2">
        <v>3</v>
      </c>
      <c r="AE991" s="2">
        <v>158</v>
      </c>
      <c r="AF991" s="2">
        <v>1</v>
      </c>
      <c r="AG991" s="2">
        <v>1</v>
      </c>
      <c r="AH991" s="2">
        <v>53.205123314490599</v>
      </c>
      <c r="AI991" s="2">
        <v>32.692307692307701</v>
      </c>
      <c r="AJ991" s="2">
        <f t="shared" ref="AJ991:AJ993" si="532">AI991/$AI$990</f>
        <v>0.4112902972750323</v>
      </c>
    </row>
    <row r="992" spans="1:38" x14ac:dyDescent="0.25">
      <c r="A992" s="2" t="s">
        <v>180</v>
      </c>
      <c r="B992" s="2">
        <v>2017</v>
      </c>
      <c r="C992" s="2" t="s">
        <v>179</v>
      </c>
      <c r="D992" s="2" t="s">
        <v>286</v>
      </c>
      <c r="E992" s="2" t="s">
        <v>9</v>
      </c>
      <c r="F992" s="2" t="s">
        <v>202</v>
      </c>
      <c r="G992" s="2" t="s">
        <v>214</v>
      </c>
      <c r="H992" s="2" t="s">
        <v>78</v>
      </c>
      <c r="I992" s="2" t="s">
        <v>40</v>
      </c>
      <c r="J992" s="2" t="s">
        <v>12</v>
      </c>
      <c r="L992" s="2" t="s">
        <v>182</v>
      </c>
      <c r="M992" s="2" t="s">
        <v>303</v>
      </c>
      <c r="N992" s="2">
        <v>15</v>
      </c>
      <c r="O992" s="2" t="s">
        <v>195</v>
      </c>
      <c r="S992" s="2" t="s">
        <v>22</v>
      </c>
      <c r="T992" s="2">
        <v>37</v>
      </c>
      <c r="U992" s="2" t="s">
        <v>127</v>
      </c>
      <c r="V992" s="2">
        <v>1</v>
      </c>
      <c r="W992" s="2" t="s">
        <v>277</v>
      </c>
      <c r="X992" s="2">
        <v>58</v>
      </c>
      <c r="Y992" s="2">
        <v>1</v>
      </c>
      <c r="Z992" s="2">
        <v>4</v>
      </c>
      <c r="AA992" s="2">
        <v>5</v>
      </c>
      <c r="AB992" s="2">
        <f t="shared" si="531"/>
        <v>0.8</v>
      </c>
      <c r="AC992" s="2" t="s">
        <v>181</v>
      </c>
      <c r="AD992" s="2">
        <v>3</v>
      </c>
      <c r="AE992" s="2">
        <v>158</v>
      </c>
      <c r="AF992" s="2">
        <v>2</v>
      </c>
      <c r="AG992" s="2">
        <v>2</v>
      </c>
      <c r="AH992" s="2">
        <v>28.846153846153801</v>
      </c>
      <c r="AI992" s="2">
        <v>8.3333382239709017</v>
      </c>
      <c r="AJ992" s="2">
        <f t="shared" si="532"/>
        <v>0.10483876475434108</v>
      </c>
    </row>
    <row r="993" spans="1:36" x14ac:dyDescent="0.25">
      <c r="A993" s="2" t="s">
        <v>180</v>
      </c>
      <c r="B993" s="2">
        <v>2017</v>
      </c>
      <c r="C993" s="2" t="s">
        <v>179</v>
      </c>
      <c r="D993" s="2" t="s">
        <v>286</v>
      </c>
      <c r="E993" s="2" t="s">
        <v>9</v>
      </c>
      <c r="F993" s="2" t="s">
        <v>202</v>
      </c>
      <c r="G993" s="2" t="s">
        <v>214</v>
      </c>
      <c r="H993" s="2" t="s">
        <v>78</v>
      </c>
      <c r="I993" s="2" t="s">
        <v>40</v>
      </c>
      <c r="J993" s="2" t="s">
        <v>12</v>
      </c>
      <c r="L993" s="2" t="s">
        <v>182</v>
      </c>
      <c r="M993" s="2" t="s">
        <v>303</v>
      </c>
      <c r="N993" s="2">
        <v>15</v>
      </c>
      <c r="O993" s="2" t="s">
        <v>195</v>
      </c>
      <c r="S993" s="2" t="s">
        <v>22</v>
      </c>
      <c r="T993" s="2">
        <v>37</v>
      </c>
      <c r="U993" s="2" t="s">
        <v>127</v>
      </c>
      <c r="V993" s="2">
        <v>1</v>
      </c>
      <c r="W993" s="2" t="s">
        <v>277</v>
      </c>
      <c r="X993" s="2">
        <v>58</v>
      </c>
      <c r="Y993" s="2">
        <v>1</v>
      </c>
      <c r="Z993" s="2">
        <v>4</v>
      </c>
      <c r="AA993" s="2">
        <v>5</v>
      </c>
      <c r="AB993" s="2">
        <f t="shared" si="531"/>
        <v>0.8</v>
      </c>
      <c r="AC993" s="2" t="s">
        <v>181</v>
      </c>
      <c r="AD993" s="2">
        <v>3</v>
      </c>
      <c r="AE993" s="2">
        <v>158</v>
      </c>
      <c r="AF993" s="2">
        <v>4</v>
      </c>
      <c r="AG993" s="2">
        <v>4</v>
      </c>
      <c r="AH993" s="2">
        <v>8.9743540837214493</v>
      </c>
      <c r="AI993" s="2">
        <v>-11.53846153846145</v>
      </c>
      <c r="AJ993" s="2">
        <f t="shared" si="532"/>
        <v>-0.14516128139118673</v>
      </c>
    </row>
    <row r="994" spans="1:36" x14ac:dyDescent="0.25">
      <c r="A994" s="2" t="s">
        <v>180</v>
      </c>
      <c r="B994" s="2">
        <v>2017</v>
      </c>
      <c r="C994" s="2" t="s">
        <v>179</v>
      </c>
      <c r="D994" s="2" t="s">
        <v>286</v>
      </c>
      <c r="E994" s="2" t="s">
        <v>9</v>
      </c>
      <c r="F994" s="2" t="s">
        <v>202</v>
      </c>
      <c r="G994" s="2" t="s">
        <v>214</v>
      </c>
      <c r="H994" s="2" t="s">
        <v>78</v>
      </c>
      <c r="I994" s="2" t="s">
        <v>40</v>
      </c>
      <c r="J994" s="2" t="s">
        <v>12</v>
      </c>
      <c r="L994" s="2" t="s">
        <v>182</v>
      </c>
      <c r="M994" s="2" t="s">
        <v>303</v>
      </c>
      <c r="N994" s="2">
        <v>15</v>
      </c>
      <c r="O994" s="2" t="s">
        <v>195</v>
      </c>
      <c r="S994" s="2" t="s">
        <v>22</v>
      </c>
      <c r="T994" s="2">
        <v>37</v>
      </c>
      <c r="U994" s="2" t="s">
        <v>86</v>
      </c>
      <c r="V994" s="2">
        <v>0</v>
      </c>
      <c r="W994" s="2" t="s">
        <v>194</v>
      </c>
      <c r="Z994" s="2">
        <v>4</v>
      </c>
      <c r="AA994" s="2">
        <v>3</v>
      </c>
      <c r="AB994" s="2">
        <f t="shared" ref="AB994:AB1001" si="533">Z994/AA994</f>
        <v>1.3333333333333333</v>
      </c>
      <c r="AC994" s="2" t="s">
        <v>181</v>
      </c>
      <c r="AD994" s="2">
        <v>3</v>
      </c>
      <c r="AE994" s="2">
        <v>159</v>
      </c>
      <c r="AF994" s="2">
        <v>0</v>
      </c>
      <c r="AG994" s="2">
        <v>0</v>
      </c>
      <c r="AH994" s="2">
        <v>99.519230769230703</v>
      </c>
      <c r="AI994" s="2">
        <v>83.333338223970799</v>
      </c>
      <c r="AJ994" s="2">
        <f>AI994/$AI$994</f>
        <v>1</v>
      </c>
    </row>
    <row r="995" spans="1:36" x14ac:dyDescent="0.25">
      <c r="A995" s="2" t="s">
        <v>180</v>
      </c>
      <c r="B995" s="2">
        <v>2017</v>
      </c>
      <c r="C995" s="2" t="s">
        <v>179</v>
      </c>
      <c r="D995" s="2" t="s">
        <v>286</v>
      </c>
      <c r="E995" s="2" t="s">
        <v>9</v>
      </c>
      <c r="F995" s="2" t="s">
        <v>202</v>
      </c>
      <c r="G995" s="2" t="s">
        <v>214</v>
      </c>
      <c r="H995" s="2" t="s">
        <v>78</v>
      </c>
      <c r="I995" s="2" t="s">
        <v>40</v>
      </c>
      <c r="J995" s="2" t="s">
        <v>12</v>
      </c>
      <c r="L995" s="2" t="s">
        <v>182</v>
      </c>
      <c r="M995" s="2" t="s">
        <v>303</v>
      </c>
      <c r="N995" s="2">
        <v>15</v>
      </c>
      <c r="O995" s="2" t="s">
        <v>195</v>
      </c>
      <c r="S995" s="2" t="s">
        <v>22</v>
      </c>
      <c r="T995" s="2">
        <v>37</v>
      </c>
      <c r="U995" s="2" t="s">
        <v>86</v>
      </c>
      <c r="V995" s="2">
        <v>0</v>
      </c>
      <c r="W995" s="2" t="s">
        <v>194</v>
      </c>
      <c r="Z995" s="2">
        <v>4</v>
      </c>
      <c r="AA995" s="2">
        <v>3</v>
      </c>
      <c r="AB995" s="2">
        <f t="shared" si="533"/>
        <v>1.3333333333333333</v>
      </c>
      <c r="AC995" s="2" t="s">
        <v>181</v>
      </c>
      <c r="AD995" s="2">
        <v>3</v>
      </c>
      <c r="AE995" s="2">
        <v>159</v>
      </c>
      <c r="AF995" s="2">
        <v>1</v>
      </c>
      <c r="AG995" s="2">
        <v>1</v>
      </c>
      <c r="AH995" s="2">
        <v>50.801277160644503</v>
      </c>
      <c r="AI995" s="2">
        <v>34.615384615384599</v>
      </c>
      <c r="AJ995" s="2">
        <f t="shared" ref="AJ995:AJ997" si="534">AI995/$AI$994</f>
        <v>0.41538459100666986</v>
      </c>
    </row>
    <row r="996" spans="1:36" x14ac:dyDescent="0.25">
      <c r="A996" s="2" t="s">
        <v>180</v>
      </c>
      <c r="B996" s="2">
        <v>2017</v>
      </c>
      <c r="C996" s="2" t="s">
        <v>179</v>
      </c>
      <c r="D996" s="2" t="s">
        <v>286</v>
      </c>
      <c r="E996" s="2" t="s">
        <v>9</v>
      </c>
      <c r="F996" s="2" t="s">
        <v>202</v>
      </c>
      <c r="G996" s="2" t="s">
        <v>214</v>
      </c>
      <c r="H996" s="2" t="s">
        <v>78</v>
      </c>
      <c r="I996" s="2" t="s">
        <v>40</v>
      </c>
      <c r="J996" s="2" t="s">
        <v>12</v>
      </c>
      <c r="L996" s="2" t="s">
        <v>182</v>
      </c>
      <c r="M996" s="2" t="s">
        <v>303</v>
      </c>
      <c r="N996" s="2">
        <v>15</v>
      </c>
      <c r="O996" s="2" t="s">
        <v>195</v>
      </c>
      <c r="S996" s="2" t="s">
        <v>22</v>
      </c>
      <c r="T996" s="2">
        <v>37</v>
      </c>
      <c r="U996" s="2" t="s">
        <v>86</v>
      </c>
      <c r="V996" s="2">
        <v>0</v>
      </c>
      <c r="W996" s="2" t="s">
        <v>194</v>
      </c>
      <c r="Z996" s="2">
        <v>4</v>
      </c>
      <c r="AA996" s="2">
        <v>3</v>
      </c>
      <c r="AB996" s="2">
        <f t="shared" si="533"/>
        <v>1.3333333333333333</v>
      </c>
      <c r="AC996" s="2" t="s">
        <v>181</v>
      </c>
      <c r="AD996" s="2">
        <v>3</v>
      </c>
      <c r="AE996" s="2">
        <v>159</v>
      </c>
      <c r="AF996" s="2">
        <v>2</v>
      </c>
      <c r="AG996" s="2">
        <v>2</v>
      </c>
      <c r="AH996" s="2">
        <v>24.519230769230699</v>
      </c>
      <c r="AI996" s="2">
        <v>8.3333382239707987</v>
      </c>
      <c r="AJ996" s="2">
        <f t="shared" si="534"/>
        <v>0.10000005281888152</v>
      </c>
    </row>
    <row r="997" spans="1:36" x14ac:dyDescent="0.25">
      <c r="A997" s="2" t="s">
        <v>180</v>
      </c>
      <c r="B997" s="2">
        <v>2017</v>
      </c>
      <c r="C997" s="2" t="s">
        <v>179</v>
      </c>
      <c r="D997" s="2" t="s">
        <v>286</v>
      </c>
      <c r="E997" s="2" t="s">
        <v>9</v>
      </c>
      <c r="F997" s="2" t="s">
        <v>202</v>
      </c>
      <c r="G997" s="2" t="s">
        <v>214</v>
      </c>
      <c r="H997" s="2" t="s">
        <v>78</v>
      </c>
      <c r="I997" s="2" t="s">
        <v>40</v>
      </c>
      <c r="J997" s="2" t="s">
        <v>12</v>
      </c>
      <c r="L997" s="2" t="s">
        <v>182</v>
      </c>
      <c r="M997" s="2" t="s">
        <v>303</v>
      </c>
      <c r="N997" s="2">
        <v>15</v>
      </c>
      <c r="O997" s="2" t="s">
        <v>195</v>
      </c>
      <c r="S997" s="2" t="s">
        <v>22</v>
      </c>
      <c r="T997" s="2">
        <v>37</v>
      </c>
      <c r="U997" s="2" t="s">
        <v>86</v>
      </c>
      <c r="V997" s="2">
        <v>0</v>
      </c>
      <c r="W997" s="2" t="s">
        <v>194</v>
      </c>
      <c r="Z997" s="2">
        <v>4</v>
      </c>
      <c r="AA997" s="2">
        <v>3</v>
      </c>
      <c r="AB997" s="2">
        <f t="shared" si="533"/>
        <v>1.3333333333333333</v>
      </c>
      <c r="AC997" s="2" t="s">
        <v>181</v>
      </c>
      <c r="AD997" s="2">
        <v>3</v>
      </c>
      <c r="AE997" s="2">
        <v>159</v>
      </c>
      <c r="AF997" s="2">
        <v>4</v>
      </c>
      <c r="AG997" s="2">
        <v>4</v>
      </c>
      <c r="AH997" s="2">
        <v>13.621785090519801</v>
      </c>
      <c r="AI997" s="2">
        <v>-2.5641074547400997</v>
      </c>
      <c r="AJ997" s="2">
        <f t="shared" si="534"/>
        <v>-3.0769287651104024E-2</v>
      </c>
    </row>
    <row r="998" spans="1:36" x14ac:dyDescent="0.25">
      <c r="A998" s="2" t="s">
        <v>180</v>
      </c>
      <c r="B998" s="2">
        <v>2017</v>
      </c>
      <c r="C998" s="2" t="s">
        <v>179</v>
      </c>
      <c r="D998" s="2" t="s">
        <v>286</v>
      </c>
      <c r="E998" s="2" t="s">
        <v>9</v>
      </c>
      <c r="F998" s="2" t="s">
        <v>202</v>
      </c>
      <c r="G998" s="2" t="s">
        <v>214</v>
      </c>
      <c r="H998" s="2" t="s">
        <v>78</v>
      </c>
      <c r="I998" s="2" t="s">
        <v>40</v>
      </c>
      <c r="J998" s="2" t="s">
        <v>12</v>
      </c>
      <c r="L998" s="2" t="s">
        <v>182</v>
      </c>
      <c r="M998" s="2" t="s">
        <v>303</v>
      </c>
      <c r="N998" s="2">
        <v>15</v>
      </c>
      <c r="O998" s="2" t="s">
        <v>195</v>
      </c>
      <c r="S998" s="2" t="s">
        <v>22</v>
      </c>
      <c r="T998" s="2">
        <v>37</v>
      </c>
      <c r="U998" s="2" t="s">
        <v>127</v>
      </c>
      <c r="V998" s="2">
        <v>1</v>
      </c>
      <c r="W998" s="2" t="s">
        <v>277</v>
      </c>
      <c r="X998" s="2">
        <v>58</v>
      </c>
      <c r="Y998" s="2">
        <v>1</v>
      </c>
      <c r="Z998" s="2">
        <v>4</v>
      </c>
      <c r="AA998" s="2">
        <v>5</v>
      </c>
      <c r="AB998" s="2">
        <f t="shared" si="533"/>
        <v>0.8</v>
      </c>
      <c r="AC998" s="2" t="s">
        <v>181</v>
      </c>
      <c r="AD998" s="2">
        <v>3</v>
      </c>
      <c r="AE998" s="2">
        <v>160</v>
      </c>
      <c r="AF998" s="2">
        <v>0</v>
      </c>
      <c r="AG998" s="2">
        <v>0</v>
      </c>
      <c r="AH998" s="2">
        <v>26.010929043762999</v>
      </c>
      <c r="AI998" s="2">
        <v>20.546442182391718</v>
      </c>
      <c r="AJ998" s="2">
        <v>1</v>
      </c>
    </row>
    <row r="999" spans="1:36" x14ac:dyDescent="0.25">
      <c r="A999" s="2" t="s">
        <v>180</v>
      </c>
      <c r="B999" s="2">
        <v>2017</v>
      </c>
      <c r="C999" s="2" t="s">
        <v>179</v>
      </c>
      <c r="D999" s="2" t="s">
        <v>286</v>
      </c>
      <c r="E999" s="2" t="s">
        <v>9</v>
      </c>
      <c r="F999" s="2" t="s">
        <v>202</v>
      </c>
      <c r="G999" s="2" t="s">
        <v>214</v>
      </c>
      <c r="H999" s="2" t="s">
        <v>78</v>
      </c>
      <c r="I999" s="2" t="s">
        <v>40</v>
      </c>
      <c r="J999" s="2" t="s">
        <v>12</v>
      </c>
      <c r="L999" s="2" t="s">
        <v>182</v>
      </c>
      <c r="M999" s="2" t="s">
        <v>303</v>
      </c>
      <c r="N999" s="2">
        <v>15</v>
      </c>
      <c r="O999" s="2" t="s">
        <v>195</v>
      </c>
      <c r="S999" s="2" t="s">
        <v>22</v>
      </c>
      <c r="T999" s="2">
        <v>37</v>
      </c>
      <c r="U999" s="2" t="s">
        <v>127</v>
      </c>
      <c r="V999" s="2">
        <v>1</v>
      </c>
      <c r="W999" s="2" t="s">
        <v>277</v>
      </c>
      <c r="X999" s="2">
        <v>58</v>
      </c>
      <c r="Y999" s="2">
        <v>1</v>
      </c>
      <c r="Z999" s="2">
        <v>4</v>
      </c>
      <c r="AA999" s="2">
        <v>5</v>
      </c>
      <c r="AB999" s="2">
        <f t="shared" si="533"/>
        <v>0.8</v>
      </c>
      <c r="AC999" s="2" t="s">
        <v>181</v>
      </c>
      <c r="AD999" s="2">
        <v>3</v>
      </c>
      <c r="AE999" s="2">
        <v>160</v>
      </c>
      <c r="AF999" s="2">
        <v>1</v>
      </c>
      <c r="AG999" s="2">
        <v>1</v>
      </c>
      <c r="AH999" s="2">
        <v>15.0819703296635</v>
      </c>
      <c r="AI999" s="2">
        <v>9.617483468292221</v>
      </c>
      <c r="AJ999" s="2">
        <v>0.46808510120230912</v>
      </c>
    </row>
    <row r="1000" spans="1:36" x14ac:dyDescent="0.25">
      <c r="A1000" s="2" t="s">
        <v>180</v>
      </c>
      <c r="B1000" s="2">
        <v>2017</v>
      </c>
      <c r="C1000" s="2" t="s">
        <v>179</v>
      </c>
      <c r="D1000" s="2" t="s">
        <v>286</v>
      </c>
      <c r="E1000" s="2" t="s">
        <v>9</v>
      </c>
      <c r="F1000" s="2" t="s">
        <v>202</v>
      </c>
      <c r="G1000" s="2" t="s">
        <v>214</v>
      </c>
      <c r="H1000" s="2" t="s">
        <v>78</v>
      </c>
      <c r="I1000" s="2" t="s">
        <v>40</v>
      </c>
      <c r="J1000" s="2" t="s">
        <v>12</v>
      </c>
      <c r="L1000" s="2" t="s">
        <v>182</v>
      </c>
      <c r="M1000" s="2" t="s">
        <v>303</v>
      </c>
      <c r="N1000" s="2">
        <v>15</v>
      </c>
      <c r="O1000" s="2" t="s">
        <v>195</v>
      </c>
      <c r="S1000" s="2" t="s">
        <v>22</v>
      </c>
      <c r="T1000" s="2">
        <v>37</v>
      </c>
      <c r="U1000" s="2" t="s">
        <v>127</v>
      </c>
      <c r="V1000" s="2">
        <v>1</v>
      </c>
      <c r="W1000" s="2" t="s">
        <v>277</v>
      </c>
      <c r="X1000" s="2">
        <v>58</v>
      </c>
      <c r="Y1000" s="2">
        <v>1</v>
      </c>
      <c r="Z1000" s="2">
        <v>4</v>
      </c>
      <c r="AA1000" s="2">
        <v>5</v>
      </c>
      <c r="AB1000" s="2">
        <f t="shared" si="533"/>
        <v>0.8</v>
      </c>
      <c r="AC1000" s="2" t="s">
        <v>181</v>
      </c>
      <c r="AD1000" s="2">
        <v>3</v>
      </c>
      <c r="AE1000" s="2">
        <v>160</v>
      </c>
      <c r="AF1000" s="2">
        <v>2</v>
      </c>
      <c r="AG1000" s="2">
        <v>2</v>
      </c>
      <c r="AH1000" s="2">
        <v>6.3388003566553799</v>
      </c>
      <c r="AI1000" s="2">
        <v>0.87431349528409985</v>
      </c>
      <c r="AJ1000" s="2">
        <v>4.2553036069348578E-2</v>
      </c>
    </row>
    <row r="1001" spans="1:36" x14ac:dyDescent="0.25">
      <c r="A1001" s="2" t="s">
        <v>180</v>
      </c>
      <c r="B1001" s="2">
        <v>2017</v>
      </c>
      <c r="C1001" s="2" t="s">
        <v>179</v>
      </c>
      <c r="D1001" s="2" t="s">
        <v>286</v>
      </c>
      <c r="E1001" s="2" t="s">
        <v>9</v>
      </c>
      <c r="F1001" s="2" t="s">
        <v>202</v>
      </c>
      <c r="G1001" s="2" t="s">
        <v>214</v>
      </c>
      <c r="H1001" s="2" t="s">
        <v>78</v>
      </c>
      <c r="I1001" s="2" t="s">
        <v>40</v>
      </c>
      <c r="J1001" s="2" t="s">
        <v>12</v>
      </c>
      <c r="L1001" s="2" t="s">
        <v>182</v>
      </c>
      <c r="M1001" s="2" t="s">
        <v>303</v>
      </c>
      <c r="N1001" s="2">
        <v>15</v>
      </c>
      <c r="O1001" s="2" t="s">
        <v>195</v>
      </c>
      <c r="S1001" s="2" t="s">
        <v>22</v>
      </c>
      <c r="T1001" s="2">
        <v>37</v>
      </c>
      <c r="U1001" s="2" t="s">
        <v>127</v>
      </c>
      <c r="V1001" s="2">
        <v>1</v>
      </c>
      <c r="W1001" s="2" t="s">
        <v>277</v>
      </c>
      <c r="X1001" s="2">
        <v>58</v>
      </c>
      <c r="Y1001" s="2">
        <v>1</v>
      </c>
      <c r="Z1001" s="2">
        <v>4</v>
      </c>
      <c r="AA1001" s="2">
        <v>5</v>
      </c>
      <c r="AB1001" s="2">
        <f t="shared" si="533"/>
        <v>0.8</v>
      </c>
      <c r="AC1001" s="2" t="s">
        <v>181</v>
      </c>
      <c r="AD1001" s="2">
        <v>3</v>
      </c>
      <c r="AE1001" s="2">
        <v>160</v>
      </c>
      <c r="AF1001" s="2">
        <v>4</v>
      </c>
      <c r="AG1001" s="2">
        <v>4</v>
      </c>
      <c r="AH1001" s="2">
        <v>5.46448686137128</v>
      </c>
      <c r="AI1001" s="2">
        <v>0</v>
      </c>
      <c r="AJ1001" s="2">
        <v>0</v>
      </c>
    </row>
    <row r="1002" spans="1:36" x14ac:dyDescent="0.25">
      <c r="A1002" s="2" t="s">
        <v>184</v>
      </c>
      <c r="B1002" s="2">
        <v>2017</v>
      </c>
      <c r="C1002" s="2" t="s">
        <v>183</v>
      </c>
      <c r="D1002" s="2" t="s">
        <v>318</v>
      </c>
      <c r="E1002" s="2" t="s">
        <v>9</v>
      </c>
      <c r="F1002" s="2" t="s">
        <v>202</v>
      </c>
      <c r="G1002" s="2" t="s">
        <v>319</v>
      </c>
      <c r="H1002" s="2" t="s">
        <v>78</v>
      </c>
      <c r="I1002" s="2" t="s">
        <v>40</v>
      </c>
      <c r="J1002" s="2" t="s">
        <v>12</v>
      </c>
      <c r="L1002" s="2" t="s">
        <v>182</v>
      </c>
      <c r="M1002" s="2" t="s">
        <v>181</v>
      </c>
      <c r="N1002" s="2">
        <v>15</v>
      </c>
      <c r="O1002" s="2" t="s">
        <v>195</v>
      </c>
      <c r="S1002" s="2" t="s">
        <v>22</v>
      </c>
      <c r="T1002" s="2">
        <v>37</v>
      </c>
      <c r="U1002" s="2" t="s">
        <v>86</v>
      </c>
      <c r="V1002" s="2">
        <v>0</v>
      </c>
      <c r="W1002" s="2" t="s">
        <v>194</v>
      </c>
      <c r="Z1002" s="2">
        <v>4</v>
      </c>
      <c r="AC1002" s="2">
        <v>3</v>
      </c>
      <c r="AD1002" s="2">
        <v>3</v>
      </c>
      <c r="AE1002" s="2">
        <v>161</v>
      </c>
      <c r="AF1002" s="2">
        <v>0</v>
      </c>
      <c r="AG1002" s="2">
        <v>0</v>
      </c>
      <c r="AH1002" s="2">
        <v>100</v>
      </c>
      <c r="AI1002" s="2">
        <v>94.190865221748027</v>
      </c>
      <c r="AJ1002" s="2">
        <v>1</v>
      </c>
    </row>
    <row r="1003" spans="1:36" x14ac:dyDescent="0.25">
      <c r="A1003" s="2" t="s">
        <v>184</v>
      </c>
      <c r="B1003" s="2">
        <v>2017</v>
      </c>
      <c r="C1003" s="2" t="s">
        <v>183</v>
      </c>
      <c r="D1003" s="2" t="s">
        <v>318</v>
      </c>
      <c r="E1003" s="2" t="s">
        <v>9</v>
      </c>
      <c r="F1003" s="2" t="s">
        <v>202</v>
      </c>
      <c r="G1003" s="2" t="s">
        <v>319</v>
      </c>
      <c r="H1003" s="2" t="s">
        <v>78</v>
      </c>
      <c r="I1003" s="2" t="s">
        <v>40</v>
      </c>
      <c r="J1003" s="2" t="s">
        <v>12</v>
      </c>
      <c r="L1003" s="2" t="s">
        <v>182</v>
      </c>
      <c r="M1003" s="2" t="s">
        <v>181</v>
      </c>
      <c r="N1003" s="2">
        <v>15</v>
      </c>
      <c r="O1003" s="2" t="s">
        <v>195</v>
      </c>
      <c r="S1003" s="2" t="s">
        <v>22</v>
      </c>
      <c r="T1003" s="2">
        <v>37</v>
      </c>
      <c r="U1003" s="2" t="s">
        <v>86</v>
      </c>
      <c r="V1003" s="2">
        <v>0</v>
      </c>
      <c r="W1003" s="2" t="s">
        <v>194</v>
      </c>
      <c r="Z1003" s="2">
        <v>4</v>
      </c>
      <c r="AC1003" s="2">
        <v>3</v>
      </c>
      <c r="AD1003" s="2">
        <v>3</v>
      </c>
      <c r="AE1003" s="2">
        <v>161</v>
      </c>
      <c r="AF1003" s="2">
        <v>1</v>
      </c>
      <c r="AG1003" s="2">
        <v>1</v>
      </c>
      <c r="AH1003" s="2">
        <v>60.165976364769598</v>
      </c>
      <c r="AI1003" s="2">
        <v>54.356841586517632</v>
      </c>
      <c r="AJ1003" s="2">
        <v>0.57709249679943497</v>
      </c>
    </row>
    <row r="1004" spans="1:36" x14ac:dyDescent="0.25">
      <c r="A1004" s="2" t="s">
        <v>184</v>
      </c>
      <c r="B1004" s="2">
        <v>2017</v>
      </c>
      <c r="C1004" s="2" t="s">
        <v>183</v>
      </c>
      <c r="D1004" s="2" t="s">
        <v>318</v>
      </c>
      <c r="E1004" s="2" t="s">
        <v>9</v>
      </c>
      <c r="F1004" s="2" t="s">
        <v>202</v>
      </c>
      <c r="G1004" s="2" t="s">
        <v>319</v>
      </c>
      <c r="H1004" s="2" t="s">
        <v>78</v>
      </c>
      <c r="I1004" s="2" t="s">
        <v>40</v>
      </c>
      <c r="J1004" s="2" t="s">
        <v>12</v>
      </c>
      <c r="L1004" s="2" t="s">
        <v>182</v>
      </c>
      <c r="M1004" s="2" t="s">
        <v>181</v>
      </c>
      <c r="N1004" s="2">
        <v>15</v>
      </c>
      <c r="O1004" s="2" t="s">
        <v>195</v>
      </c>
      <c r="S1004" s="2" t="s">
        <v>22</v>
      </c>
      <c r="T1004" s="2">
        <v>37</v>
      </c>
      <c r="U1004" s="2" t="s">
        <v>86</v>
      </c>
      <c r="V1004" s="2">
        <v>0</v>
      </c>
      <c r="W1004" s="2" t="s">
        <v>194</v>
      </c>
      <c r="Z1004" s="2">
        <v>4</v>
      </c>
      <c r="AC1004" s="2">
        <v>3</v>
      </c>
      <c r="AD1004" s="2">
        <v>3</v>
      </c>
      <c r="AE1004" s="2">
        <v>161</v>
      </c>
      <c r="AF1004" s="2">
        <v>2</v>
      </c>
      <c r="AG1004" s="2">
        <v>2</v>
      </c>
      <c r="AH1004" s="2">
        <v>25.311196186771699</v>
      </c>
      <c r="AI1004" s="2">
        <v>19.502061408519729</v>
      </c>
      <c r="AJ1004" s="2">
        <v>0.20704833066993461</v>
      </c>
    </row>
    <row r="1005" spans="1:36" x14ac:dyDescent="0.25">
      <c r="A1005" s="2" t="s">
        <v>184</v>
      </c>
      <c r="B1005" s="2">
        <v>2017</v>
      </c>
      <c r="C1005" s="2" t="s">
        <v>183</v>
      </c>
      <c r="D1005" s="2" t="s">
        <v>318</v>
      </c>
      <c r="E1005" s="2" t="s">
        <v>9</v>
      </c>
      <c r="F1005" s="2" t="s">
        <v>202</v>
      </c>
      <c r="G1005" s="2" t="s">
        <v>319</v>
      </c>
      <c r="H1005" s="2" t="s">
        <v>78</v>
      </c>
      <c r="I1005" s="2" t="s">
        <v>40</v>
      </c>
      <c r="J1005" s="2" t="s">
        <v>12</v>
      </c>
      <c r="L1005" s="2" t="s">
        <v>182</v>
      </c>
      <c r="M1005" s="2" t="s">
        <v>181</v>
      </c>
      <c r="N1005" s="2">
        <v>15</v>
      </c>
      <c r="O1005" s="2" t="s">
        <v>195</v>
      </c>
      <c r="S1005" s="2" t="s">
        <v>22</v>
      </c>
      <c r="T1005" s="2">
        <v>37</v>
      </c>
      <c r="U1005" s="2" t="s">
        <v>86</v>
      </c>
      <c r="V1005" s="2">
        <v>0</v>
      </c>
      <c r="W1005" s="2" t="s">
        <v>194</v>
      </c>
      <c r="Z1005" s="2">
        <v>4</v>
      </c>
      <c r="AC1005" s="2">
        <v>3</v>
      </c>
      <c r="AD1005" s="2">
        <v>3</v>
      </c>
      <c r="AE1005" s="2">
        <v>161</v>
      </c>
      <c r="AF1005" s="2">
        <v>4</v>
      </c>
      <c r="AG1005" s="2">
        <v>4</v>
      </c>
      <c r="AH1005" s="2">
        <v>5.8091347782519698</v>
      </c>
      <c r="AI1005" s="2">
        <v>0</v>
      </c>
      <c r="AJ1005" s="2">
        <v>0</v>
      </c>
    </row>
    <row r="1006" spans="1:36" x14ac:dyDescent="0.25">
      <c r="A1006" s="2" t="s">
        <v>184</v>
      </c>
      <c r="B1006" s="2">
        <v>2017</v>
      </c>
      <c r="C1006" s="2" t="s">
        <v>185</v>
      </c>
      <c r="D1006" s="2" t="s">
        <v>318</v>
      </c>
      <c r="E1006" s="2" t="s">
        <v>9</v>
      </c>
      <c r="F1006" s="2" t="s">
        <v>202</v>
      </c>
      <c r="G1006" s="2" t="s">
        <v>319</v>
      </c>
      <c r="H1006" s="2" t="s">
        <v>78</v>
      </c>
      <c r="I1006" s="2" t="s">
        <v>40</v>
      </c>
      <c r="J1006" s="2" t="s">
        <v>12</v>
      </c>
      <c r="L1006" s="2" t="s">
        <v>182</v>
      </c>
      <c r="M1006" s="2" t="s">
        <v>181</v>
      </c>
      <c r="N1006" s="2">
        <v>15</v>
      </c>
      <c r="O1006" s="2" t="s">
        <v>195</v>
      </c>
      <c r="S1006" s="2" t="s">
        <v>22</v>
      </c>
      <c r="T1006" s="2">
        <v>37</v>
      </c>
      <c r="U1006" s="2" t="s">
        <v>86</v>
      </c>
      <c r="V1006" s="2">
        <v>0</v>
      </c>
      <c r="W1006" s="2" t="s">
        <v>194</v>
      </c>
      <c r="Z1006" s="2">
        <v>4</v>
      </c>
      <c r="AC1006" s="2">
        <v>3</v>
      </c>
      <c r="AD1006" s="2">
        <v>3</v>
      </c>
      <c r="AE1006" s="2">
        <v>162</v>
      </c>
      <c r="AF1006" s="2">
        <v>0</v>
      </c>
      <c r="AG1006" s="2">
        <v>0</v>
      </c>
      <c r="AH1006" s="2">
        <v>100.41494091192401</v>
      </c>
      <c r="AI1006" s="2">
        <v>96.265569781368413</v>
      </c>
      <c r="AJ1006" s="2">
        <v>1</v>
      </c>
    </row>
    <row r="1007" spans="1:36" x14ac:dyDescent="0.25">
      <c r="A1007" s="2" t="s">
        <v>184</v>
      </c>
      <c r="B1007" s="2">
        <v>2017</v>
      </c>
      <c r="C1007" s="2" t="s">
        <v>185</v>
      </c>
      <c r="D1007" s="2" t="s">
        <v>318</v>
      </c>
      <c r="E1007" s="2" t="s">
        <v>9</v>
      </c>
      <c r="F1007" s="2" t="s">
        <v>202</v>
      </c>
      <c r="G1007" s="2" t="s">
        <v>319</v>
      </c>
      <c r="H1007" s="2" t="s">
        <v>78</v>
      </c>
      <c r="I1007" s="2" t="s">
        <v>40</v>
      </c>
      <c r="J1007" s="2" t="s">
        <v>12</v>
      </c>
      <c r="L1007" s="2" t="s">
        <v>182</v>
      </c>
      <c r="M1007" s="2" t="s">
        <v>181</v>
      </c>
      <c r="N1007" s="2">
        <v>15</v>
      </c>
      <c r="O1007" s="2" t="s">
        <v>195</v>
      </c>
      <c r="S1007" s="2" t="s">
        <v>22</v>
      </c>
      <c r="T1007" s="2">
        <v>37</v>
      </c>
      <c r="U1007" s="2" t="s">
        <v>86</v>
      </c>
      <c r="V1007" s="2">
        <v>0</v>
      </c>
      <c r="W1007" s="2" t="s">
        <v>194</v>
      </c>
      <c r="Z1007" s="2">
        <v>4</v>
      </c>
      <c r="AC1007" s="2">
        <v>3</v>
      </c>
      <c r="AD1007" s="2">
        <v>3</v>
      </c>
      <c r="AE1007" s="2">
        <v>162</v>
      </c>
      <c r="AF1007" s="2">
        <v>1</v>
      </c>
      <c r="AG1007" s="2">
        <v>1</v>
      </c>
      <c r="AH1007" s="2">
        <v>63.900416080572398</v>
      </c>
      <c r="AI1007" s="2">
        <v>59.751044950016798</v>
      </c>
      <c r="AJ1007" s="2">
        <v>0.62068967218206017</v>
      </c>
    </row>
    <row r="1008" spans="1:36" x14ac:dyDescent="0.25">
      <c r="A1008" s="2" t="s">
        <v>184</v>
      </c>
      <c r="B1008" s="2">
        <v>2017</v>
      </c>
      <c r="C1008" s="2" t="s">
        <v>185</v>
      </c>
      <c r="D1008" s="2" t="s">
        <v>318</v>
      </c>
      <c r="E1008" s="2" t="s">
        <v>9</v>
      </c>
      <c r="F1008" s="2" t="s">
        <v>202</v>
      </c>
      <c r="G1008" s="2" t="s">
        <v>319</v>
      </c>
      <c r="H1008" s="2" t="s">
        <v>78</v>
      </c>
      <c r="I1008" s="2" t="s">
        <v>40</v>
      </c>
      <c r="J1008" s="2" t="s">
        <v>12</v>
      </c>
      <c r="L1008" s="2" t="s">
        <v>182</v>
      </c>
      <c r="M1008" s="2" t="s">
        <v>181</v>
      </c>
      <c r="N1008" s="2">
        <v>15</v>
      </c>
      <c r="O1008" s="2" t="s">
        <v>195</v>
      </c>
      <c r="S1008" s="2" t="s">
        <v>22</v>
      </c>
      <c r="T1008" s="2">
        <v>37</v>
      </c>
      <c r="U1008" s="2" t="s">
        <v>86</v>
      </c>
      <c r="V1008" s="2">
        <v>0</v>
      </c>
      <c r="W1008" s="2" t="s">
        <v>194</v>
      </c>
      <c r="Z1008" s="2">
        <v>4</v>
      </c>
      <c r="AC1008" s="2">
        <v>3</v>
      </c>
      <c r="AD1008" s="2">
        <v>3</v>
      </c>
      <c r="AE1008" s="2">
        <v>162</v>
      </c>
      <c r="AF1008" s="2">
        <v>2</v>
      </c>
      <c r="AG1008" s="2">
        <v>2</v>
      </c>
      <c r="AH1008" s="2">
        <v>36.514515334180302</v>
      </c>
      <c r="AI1008" s="2">
        <v>32.365144203624702</v>
      </c>
      <c r="AJ1008" s="2">
        <v>0.33620685232664327</v>
      </c>
    </row>
    <row r="1009" spans="1:38" x14ac:dyDescent="0.25">
      <c r="A1009" s="2" t="s">
        <v>184</v>
      </c>
      <c r="B1009" s="2">
        <v>2017</v>
      </c>
      <c r="C1009" s="2" t="s">
        <v>185</v>
      </c>
      <c r="D1009" s="2" t="s">
        <v>318</v>
      </c>
      <c r="E1009" s="2" t="s">
        <v>9</v>
      </c>
      <c r="F1009" s="2" t="s">
        <v>202</v>
      </c>
      <c r="G1009" s="2" t="s">
        <v>319</v>
      </c>
      <c r="H1009" s="2" t="s">
        <v>78</v>
      </c>
      <c r="I1009" s="2" t="s">
        <v>40</v>
      </c>
      <c r="J1009" s="2" t="s">
        <v>12</v>
      </c>
      <c r="L1009" s="2" t="s">
        <v>182</v>
      </c>
      <c r="M1009" s="2" t="s">
        <v>181</v>
      </c>
      <c r="N1009" s="2">
        <v>15</v>
      </c>
      <c r="O1009" s="2" t="s">
        <v>195</v>
      </c>
      <c r="S1009" s="2" t="s">
        <v>22</v>
      </c>
      <c r="T1009" s="2">
        <v>37</v>
      </c>
      <c r="U1009" s="2" t="s">
        <v>86</v>
      </c>
      <c r="V1009" s="2">
        <v>0</v>
      </c>
      <c r="W1009" s="2" t="s">
        <v>194</v>
      </c>
      <c r="Z1009" s="2">
        <v>4</v>
      </c>
      <c r="AC1009" s="2">
        <v>3</v>
      </c>
      <c r="AD1009" s="2">
        <v>3</v>
      </c>
      <c r="AE1009" s="2">
        <v>162</v>
      </c>
      <c r="AF1009" s="2">
        <v>4</v>
      </c>
      <c r="AG1009" s="2">
        <v>4</v>
      </c>
      <c r="AH1009" s="2">
        <v>5.8091347782519698</v>
      </c>
      <c r="AI1009" s="2">
        <v>1.6597636476963702</v>
      </c>
      <c r="AJ1009" s="2">
        <v>1.7241508583659856E-2</v>
      </c>
    </row>
    <row r="1010" spans="1:38" x14ac:dyDescent="0.25">
      <c r="A1010" s="2" t="s">
        <v>184</v>
      </c>
      <c r="B1010" s="2">
        <v>2017</v>
      </c>
      <c r="C1010" s="2" t="s">
        <v>183</v>
      </c>
      <c r="D1010" s="2" t="s">
        <v>318</v>
      </c>
      <c r="E1010" s="2" t="s">
        <v>9</v>
      </c>
      <c r="F1010" s="2" t="s">
        <v>202</v>
      </c>
      <c r="G1010" s="2" t="s">
        <v>319</v>
      </c>
      <c r="H1010" s="2" t="s">
        <v>78</v>
      </c>
      <c r="I1010" s="2" t="s">
        <v>40</v>
      </c>
      <c r="J1010" s="2" t="s">
        <v>12</v>
      </c>
      <c r="L1010" s="2" t="s">
        <v>182</v>
      </c>
      <c r="M1010" s="2" t="s">
        <v>181</v>
      </c>
      <c r="N1010" s="2">
        <v>15</v>
      </c>
      <c r="O1010" s="2" t="s">
        <v>195</v>
      </c>
      <c r="S1010" s="2" t="s">
        <v>22</v>
      </c>
      <c r="T1010" s="2">
        <v>37</v>
      </c>
      <c r="U1010" s="2" t="s">
        <v>86</v>
      </c>
      <c r="V1010" s="2">
        <v>0</v>
      </c>
      <c r="W1010" s="2" t="s">
        <v>194</v>
      </c>
      <c r="Z1010" s="2">
        <v>4</v>
      </c>
      <c r="AC1010" s="2">
        <v>3</v>
      </c>
      <c r="AD1010" s="2">
        <v>3</v>
      </c>
      <c r="AE1010" s="2">
        <v>163</v>
      </c>
      <c r="AF1010" s="2">
        <v>1</v>
      </c>
      <c r="AG1010" s="2">
        <f>AF1010-$AF$1010</f>
        <v>0</v>
      </c>
      <c r="AH1010" s="2">
        <v>45.346536164236497</v>
      </c>
      <c r="AI1010" s="2">
        <v>30.495051015721696</v>
      </c>
      <c r="AJ1010" s="2">
        <v>1</v>
      </c>
    </row>
    <row r="1011" spans="1:38" x14ac:dyDescent="0.25">
      <c r="A1011" s="2" t="s">
        <v>184</v>
      </c>
      <c r="B1011" s="2">
        <v>2017</v>
      </c>
      <c r="C1011" s="2" t="s">
        <v>183</v>
      </c>
      <c r="D1011" s="2" t="s">
        <v>318</v>
      </c>
      <c r="E1011" s="2" t="s">
        <v>9</v>
      </c>
      <c r="F1011" s="2" t="s">
        <v>202</v>
      </c>
      <c r="G1011" s="2" t="s">
        <v>319</v>
      </c>
      <c r="H1011" s="2" t="s">
        <v>78</v>
      </c>
      <c r="I1011" s="2" t="s">
        <v>40</v>
      </c>
      <c r="J1011" s="2" t="s">
        <v>12</v>
      </c>
      <c r="L1011" s="2" t="s">
        <v>182</v>
      </c>
      <c r="M1011" s="2" t="s">
        <v>181</v>
      </c>
      <c r="N1011" s="2">
        <v>15</v>
      </c>
      <c r="O1011" s="2" t="s">
        <v>195</v>
      </c>
      <c r="S1011" s="2" t="s">
        <v>22</v>
      </c>
      <c r="T1011" s="2">
        <v>37</v>
      </c>
      <c r="U1011" s="2" t="s">
        <v>86</v>
      </c>
      <c r="V1011" s="2">
        <v>0</v>
      </c>
      <c r="W1011" s="2" t="s">
        <v>194</v>
      </c>
      <c r="Z1011" s="2">
        <v>4</v>
      </c>
      <c r="AC1011" s="2">
        <v>3</v>
      </c>
      <c r="AD1011" s="2">
        <v>3</v>
      </c>
      <c r="AE1011" s="2">
        <v>163</v>
      </c>
      <c r="AF1011" s="2">
        <v>4</v>
      </c>
      <c r="AG1011" s="2">
        <f t="shared" ref="AG1011:AG1015" si="535">AF1011-$AF$1010</f>
        <v>3</v>
      </c>
      <c r="AH1011" s="2">
        <v>35.4455475759978</v>
      </c>
      <c r="AI1011" s="2">
        <v>20.594062427482999</v>
      </c>
      <c r="AJ1011" s="2">
        <v>0.6753247409511054</v>
      </c>
    </row>
    <row r="1012" spans="1:38" x14ac:dyDescent="0.25">
      <c r="A1012" s="2" t="s">
        <v>184</v>
      </c>
      <c r="B1012" s="2">
        <v>2017</v>
      </c>
      <c r="C1012" s="2" t="s">
        <v>183</v>
      </c>
      <c r="D1012" s="2" t="s">
        <v>318</v>
      </c>
      <c r="E1012" s="2" t="s">
        <v>9</v>
      </c>
      <c r="F1012" s="2" t="s">
        <v>202</v>
      </c>
      <c r="G1012" s="2" t="s">
        <v>319</v>
      </c>
      <c r="H1012" s="2" t="s">
        <v>78</v>
      </c>
      <c r="I1012" s="2" t="s">
        <v>40</v>
      </c>
      <c r="J1012" s="2" t="s">
        <v>12</v>
      </c>
      <c r="L1012" s="2" t="s">
        <v>13</v>
      </c>
      <c r="M1012" s="2" t="s">
        <v>287</v>
      </c>
      <c r="N1012" s="2">
        <v>15</v>
      </c>
      <c r="O1012" s="2" t="s">
        <v>83</v>
      </c>
      <c r="Q1012" s="2" t="s">
        <v>50</v>
      </c>
      <c r="R1012" s="2" t="s">
        <v>82</v>
      </c>
      <c r="S1012" s="2" t="s">
        <v>22</v>
      </c>
      <c r="T1012" s="2">
        <v>37</v>
      </c>
      <c r="U1012" s="2" t="s">
        <v>86</v>
      </c>
      <c r="V1012" s="2">
        <v>0</v>
      </c>
      <c r="W1012" s="2" t="s">
        <v>194</v>
      </c>
      <c r="Z1012" s="2">
        <v>4</v>
      </c>
      <c r="AC1012" s="2">
        <v>500</v>
      </c>
      <c r="AD1012" s="2">
        <v>3</v>
      </c>
      <c r="AE1012" s="2">
        <v>163</v>
      </c>
      <c r="AF1012" s="2">
        <v>8</v>
      </c>
      <c r="AG1012" s="2">
        <f t="shared" si="535"/>
        <v>7</v>
      </c>
      <c r="AH1012" s="2">
        <v>25.940597080948301</v>
      </c>
      <c r="AI1012" s="2">
        <v>11.0891119324335</v>
      </c>
      <c r="AJ1012" s="2">
        <v>0.36363644470430689</v>
      </c>
    </row>
    <row r="1013" spans="1:38" x14ac:dyDescent="0.25">
      <c r="A1013" s="2" t="s">
        <v>184</v>
      </c>
      <c r="B1013" s="2">
        <v>2017</v>
      </c>
      <c r="C1013" s="2" t="s">
        <v>185</v>
      </c>
      <c r="D1013" s="2" t="s">
        <v>318</v>
      </c>
      <c r="E1013" s="2" t="s">
        <v>9</v>
      </c>
      <c r="F1013" s="2" t="s">
        <v>202</v>
      </c>
      <c r="G1013" s="2" t="s">
        <v>319</v>
      </c>
      <c r="H1013" s="2" t="s">
        <v>78</v>
      </c>
      <c r="I1013" s="2" t="s">
        <v>40</v>
      </c>
      <c r="J1013" s="2" t="s">
        <v>12</v>
      </c>
      <c r="L1013" s="2" t="s">
        <v>13</v>
      </c>
      <c r="M1013" s="2" t="s">
        <v>287</v>
      </c>
      <c r="N1013" s="2">
        <v>15</v>
      </c>
      <c r="O1013" s="2" t="s">
        <v>83</v>
      </c>
      <c r="Q1013" s="2" t="s">
        <v>50</v>
      </c>
      <c r="R1013" s="2" t="s">
        <v>82</v>
      </c>
      <c r="S1013" s="2" t="s">
        <v>22</v>
      </c>
      <c r="T1013" s="2">
        <v>37</v>
      </c>
      <c r="U1013" s="2" t="s">
        <v>86</v>
      </c>
      <c r="V1013" s="2">
        <v>0</v>
      </c>
      <c r="W1013" s="2" t="s">
        <v>194</v>
      </c>
      <c r="Z1013" s="2">
        <v>4</v>
      </c>
      <c r="AC1013" s="2">
        <v>500</v>
      </c>
      <c r="AD1013" s="2">
        <v>3</v>
      </c>
      <c r="AE1013" s="2">
        <v>164</v>
      </c>
      <c r="AF1013" s="2">
        <v>1</v>
      </c>
      <c r="AG1013" s="2">
        <f>AF1013-$AF$1010</f>
        <v>0</v>
      </c>
      <c r="AH1013" s="2">
        <v>46.930693069306898</v>
      </c>
      <c r="AI1013" s="2">
        <v>34.4554455445545</v>
      </c>
      <c r="AJ1013" s="2">
        <v>1</v>
      </c>
    </row>
    <row r="1014" spans="1:38" x14ac:dyDescent="0.25">
      <c r="A1014" s="2" t="s">
        <v>184</v>
      </c>
      <c r="B1014" s="2">
        <v>2017</v>
      </c>
      <c r="C1014" s="2" t="s">
        <v>185</v>
      </c>
      <c r="D1014" s="2" t="s">
        <v>318</v>
      </c>
      <c r="E1014" s="2" t="s">
        <v>9</v>
      </c>
      <c r="F1014" s="2" t="s">
        <v>202</v>
      </c>
      <c r="G1014" s="2" t="s">
        <v>319</v>
      </c>
      <c r="H1014" s="2" t="s">
        <v>78</v>
      </c>
      <c r="I1014" s="2" t="s">
        <v>40</v>
      </c>
      <c r="J1014" s="2" t="s">
        <v>12</v>
      </c>
      <c r="L1014" s="2" t="s">
        <v>13</v>
      </c>
      <c r="M1014" s="2" t="s">
        <v>287</v>
      </c>
      <c r="N1014" s="2">
        <v>15</v>
      </c>
      <c r="O1014" s="2" t="s">
        <v>83</v>
      </c>
      <c r="Q1014" s="2" t="s">
        <v>50</v>
      </c>
      <c r="R1014" s="2" t="s">
        <v>82</v>
      </c>
      <c r="S1014" s="2" t="s">
        <v>22</v>
      </c>
      <c r="T1014" s="2">
        <v>37</v>
      </c>
      <c r="U1014" s="2" t="s">
        <v>86</v>
      </c>
      <c r="V1014" s="2">
        <v>0</v>
      </c>
      <c r="W1014" s="2" t="s">
        <v>194</v>
      </c>
      <c r="Z1014" s="2">
        <v>4</v>
      </c>
      <c r="AC1014" s="2">
        <v>500</v>
      </c>
      <c r="AD1014" s="2">
        <v>3</v>
      </c>
      <c r="AE1014" s="2">
        <v>164</v>
      </c>
      <c r="AF1014" s="2">
        <v>4</v>
      </c>
      <c r="AG1014" s="2">
        <f t="shared" si="535"/>
        <v>3</v>
      </c>
      <c r="AH1014" s="2">
        <v>40.792082229463098</v>
      </c>
      <c r="AI1014" s="2">
        <v>28.316834704710701</v>
      </c>
      <c r="AJ1014" s="2">
        <v>0.82183916815395897</v>
      </c>
    </row>
    <row r="1015" spans="1:38" x14ac:dyDescent="0.25">
      <c r="A1015" s="2" t="s">
        <v>184</v>
      </c>
      <c r="B1015" s="2">
        <v>2017</v>
      </c>
      <c r="C1015" s="2" t="s">
        <v>185</v>
      </c>
      <c r="D1015" s="2" t="s">
        <v>318</v>
      </c>
      <c r="E1015" s="2" t="s">
        <v>9</v>
      </c>
      <c r="F1015" s="2" t="s">
        <v>202</v>
      </c>
      <c r="G1015" s="2" t="s">
        <v>319</v>
      </c>
      <c r="H1015" s="2" t="s">
        <v>78</v>
      </c>
      <c r="I1015" s="2" t="s">
        <v>40</v>
      </c>
      <c r="J1015" s="2" t="s">
        <v>12</v>
      </c>
      <c r="L1015" s="2" t="s">
        <v>13</v>
      </c>
      <c r="M1015" s="2" t="s">
        <v>287</v>
      </c>
      <c r="N1015" s="2">
        <v>15</v>
      </c>
      <c r="O1015" s="2" t="s">
        <v>83</v>
      </c>
      <c r="Q1015" s="2" t="s">
        <v>50</v>
      </c>
      <c r="R1015" s="2" t="s">
        <v>82</v>
      </c>
      <c r="S1015" s="2" t="s">
        <v>22</v>
      </c>
      <c r="T1015" s="2">
        <v>37</v>
      </c>
      <c r="U1015" s="2" t="s">
        <v>86</v>
      </c>
      <c r="V1015" s="2">
        <v>0</v>
      </c>
      <c r="W1015" s="2" t="s">
        <v>194</v>
      </c>
      <c r="Z1015" s="2">
        <v>4</v>
      </c>
      <c r="AC1015" s="2">
        <v>500</v>
      </c>
      <c r="AD1015" s="2">
        <v>3</v>
      </c>
      <c r="AE1015" s="2">
        <v>164</v>
      </c>
      <c r="AF1015" s="2">
        <v>8</v>
      </c>
      <c r="AG1015" s="2">
        <f t="shared" si="535"/>
        <v>7</v>
      </c>
      <c r="AH1015" s="2">
        <v>23.564359457185901</v>
      </c>
      <c r="AI1015" s="2">
        <v>11.089111932433502</v>
      </c>
      <c r="AJ1015" s="2">
        <v>0.32183916815396041</v>
      </c>
    </row>
    <row r="1016" spans="1:38" x14ac:dyDescent="0.25">
      <c r="A1016" s="2" t="s">
        <v>187</v>
      </c>
      <c r="B1016" s="2">
        <v>2016</v>
      </c>
      <c r="C1016" s="2" t="s">
        <v>186</v>
      </c>
      <c r="D1016" s="2" t="s">
        <v>282</v>
      </c>
      <c r="E1016" s="2" t="s">
        <v>9</v>
      </c>
      <c r="F1016" s="2" t="s">
        <v>10</v>
      </c>
      <c r="G1016" s="2" t="s">
        <v>201</v>
      </c>
      <c r="H1016" s="2" t="s">
        <v>78</v>
      </c>
      <c r="I1016" s="2" t="s">
        <v>40</v>
      </c>
      <c r="J1016" s="2" t="s">
        <v>12</v>
      </c>
      <c r="L1016" s="2" t="s">
        <v>181</v>
      </c>
      <c r="M1016" s="2" t="s">
        <v>296</v>
      </c>
      <c r="N1016" s="2">
        <v>20</v>
      </c>
      <c r="O1016" s="2" t="s">
        <v>83</v>
      </c>
      <c r="Q1016" s="2" t="s">
        <v>50</v>
      </c>
      <c r="R1016" s="2" t="s">
        <v>85</v>
      </c>
      <c r="S1016" s="2" t="s">
        <v>21</v>
      </c>
      <c r="T1016" s="2">
        <v>37</v>
      </c>
      <c r="U1016" s="2" t="s">
        <v>86</v>
      </c>
      <c r="V1016" s="2">
        <v>0</v>
      </c>
      <c r="W1016" s="2" t="s">
        <v>194</v>
      </c>
      <c r="Z1016" s="2">
        <v>1</v>
      </c>
      <c r="AC1016" s="2">
        <v>100</v>
      </c>
      <c r="AD1016" s="2" t="s">
        <v>181</v>
      </c>
      <c r="AE1016" s="2">
        <v>165</v>
      </c>
      <c r="AF1016" s="2">
        <v>0.5</v>
      </c>
      <c r="AG1016" s="2">
        <f>AF1016-$AF$1016</f>
        <v>0</v>
      </c>
      <c r="AH1016" s="2">
        <v>28.879667135542</v>
      </c>
      <c r="AI1016" s="2">
        <v>27.385891249220862</v>
      </c>
      <c r="AJ1016" s="2">
        <v>1</v>
      </c>
      <c r="AK1016" s="2">
        <f>AI1016-$AI$1020</f>
        <v>26.88796595378048</v>
      </c>
      <c r="AL1016" s="2">
        <f>AK1016/$AK$1016</f>
        <v>1</v>
      </c>
    </row>
    <row r="1017" spans="1:38" x14ac:dyDescent="0.25">
      <c r="A1017" s="2" t="s">
        <v>187</v>
      </c>
      <c r="B1017" s="2">
        <v>2016</v>
      </c>
      <c r="C1017" s="2" t="s">
        <v>186</v>
      </c>
      <c r="D1017" s="2" t="s">
        <v>282</v>
      </c>
      <c r="E1017" s="2" t="s">
        <v>9</v>
      </c>
      <c r="F1017" s="2" t="s">
        <v>10</v>
      </c>
      <c r="G1017" s="2" t="s">
        <v>201</v>
      </c>
      <c r="H1017" s="2" t="s">
        <v>78</v>
      </c>
      <c r="I1017" s="2" t="s">
        <v>40</v>
      </c>
      <c r="J1017" s="2" t="s">
        <v>12</v>
      </c>
      <c r="L1017" s="2" t="s">
        <v>181</v>
      </c>
      <c r="M1017" s="2" t="s">
        <v>296</v>
      </c>
      <c r="N1017" s="2">
        <v>20</v>
      </c>
      <c r="O1017" s="2" t="s">
        <v>83</v>
      </c>
      <c r="Q1017" s="2" t="s">
        <v>50</v>
      </c>
      <c r="R1017" s="2" t="s">
        <v>85</v>
      </c>
      <c r="S1017" s="2" t="s">
        <v>21</v>
      </c>
      <c r="T1017" s="2">
        <v>37</v>
      </c>
      <c r="U1017" s="2" t="s">
        <v>86</v>
      </c>
      <c r="V1017" s="2">
        <v>0</v>
      </c>
      <c r="W1017" s="2" t="s">
        <v>194</v>
      </c>
      <c r="Z1017" s="2">
        <v>1</v>
      </c>
      <c r="AC1017" s="2">
        <v>100</v>
      </c>
      <c r="AD1017" s="2" t="s">
        <v>181</v>
      </c>
      <c r="AE1017" s="2">
        <v>165</v>
      </c>
      <c r="AF1017" s="2">
        <v>1</v>
      </c>
      <c r="AG1017" s="2">
        <f t="shared" ref="AG1017:AG1020" si="536">AF1017-$AF$1016</f>
        <v>0.5</v>
      </c>
      <c r="AH1017" s="2">
        <v>19.087137591504</v>
      </c>
      <c r="AI1017" s="2">
        <v>17.593361705182861</v>
      </c>
      <c r="AJ1017" s="2">
        <v>0.64242428866299539</v>
      </c>
      <c r="AK1017" s="2">
        <f t="shared" ref="AK1017:AK1020" si="537">AI1017-$AI$1020</f>
        <v>17.095436409742483</v>
      </c>
      <c r="AL1017" s="2">
        <f t="shared" ref="AL1017:AL1020" si="538">AK1017/$AK$1016</f>
        <v>0.63580251623082873</v>
      </c>
    </row>
    <row r="1018" spans="1:38" x14ac:dyDescent="0.25">
      <c r="A1018" s="2" t="s">
        <v>187</v>
      </c>
      <c r="B1018" s="2">
        <v>2016</v>
      </c>
      <c r="C1018" s="2" t="s">
        <v>186</v>
      </c>
      <c r="D1018" s="2" t="s">
        <v>282</v>
      </c>
      <c r="E1018" s="2" t="s">
        <v>9</v>
      </c>
      <c r="F1018" s="2" t="s">
        <v>10</v>
      </c>
      <c r="G1018" s="2" t="s">
        <v>201</v>
      </c>
      <c r="H1018" s="2" t="s">
        <v>78</v>
      </c>
      <c r="I1018" s="2" t="s">
        <v>40</v>
      </c>
      <c r="J1018" s="2" t="s">
        <v>12</v>
      </c>
      <c r="L1018" s="2" t="s">
        <v>181</v>
      </c>
      <c r="M1018" s="2" t="s">
        <v>296</v>
      </c>
      <c r="N1018" s="2">
        <v>20</v>
      </c>
      <c r="O1018" s="2" t="s">
        <v>83</v>
      </c>
      <c r="Q1018" s="2" t="s">
        <v>50</v>
      </c>
      <c r="R1018" s="2" t="s">
        <v>85</v>
      </c>
      <c r="S1018" s="2" t="s">
        <v>21</v>
      </c>
      <c r="T1018" s="2">
        <v>37</v>
      </c>
      <c r="U1018" s="2" t="s">
        <v>86</v>
      </c>
      <c r="V1018" s="2">
        <v>0</v>
      </c>
      <c r="W1018" s="2" t="s">
        <v>194</v>
      </c>
      <c r="Z1018" s="2">
        <v>1</v>
      </c>
      <c r="AC1018" s="2">
        <v>100</v>
      </c>
      <c r="AD1018" s="2" t="s">
        <v>181</v>
      </c>
      <c r="AE1018" s="2">
        <v>165</v>
      </c>
      <c r="AF1018" s="2">
        <v>2</v>
      </c>
      <c r="AG1018" s="2">
        <f t="shared" si="536"/>
        <v>1.5</v>
      </c>
      <c r="AH1018" s="2">
        <v>15.767636888190999</v>
      </c>
      <c r="AI1018" s="2">
        <v>14.273861001869859</v>
      </c>
      <c r="AJ1018" s="2">
        <v>0.52121221368962956</v>
      </c>
      <c r="AK1018" s="2">
        <f t="shared" si="537"/>
        <v>13.775935706429479</v>
      </c>
      <c r="AL1018" s="2">
        <f t="shared" si="538"/>
        <v>0.51234577320240049</v>
      </c>
    </row>
    <row r="1019" spans="1:38" x14ac:dyDescent="0.25">
      <c r="A1019" s="2" t="s">
        <v>187</v>
      </c>
      <c r="B1019" s="2">
        <v>2016</v>
      </c>
      <c r="C1019" s="2" t="s">
        <v>186</v>
      </c>
      <c r="D1019" s="2" t="s">
        <v>282</v>
      </c>
      <c r="E1019" s="2" t="s">
        <v>9</v>
      </c>
      <c r="F1019" s="2" t="s">
        <v>10</v>
      </c>
      <c r="G1019" s="2" t="s">
        <v>201</v>
      </c>
      <c r="H1019" s="2" t="s">
        <v>78</v>
      </c>
      <c r="I1019" s="2" t="s">
        <v>40</v>
      </c>
      <c r="J1019" s="2" t="s">
        <v>12</v>
      </c>
      <c r="L1019" s="2" t="s">
        <v>181</v>
      </c>
      <c r="M1019" s="2" t="s">
        <v>296</v>
      </c>
      <c r="N1019" s="2">
        <v>20</v>
      </c>
      <c r="O1019" s="2" t="s">
        <v>83</v>
      </c>
      <c r="Q1019" s="2" t="s">
        <v>50</v>
      </c>
      <c r="R1019" s="2" t="s">
        <v>85</v>
      </c>
      <c r="S1019" s="2" t="s">
        <v>21</v>
      </c>
      <c r="T1019" s="2">
        <v>37</v>
      </c>
      <c r="U1019" s="2" t="s">
        <v>86</v>
      </c>
      <c r="V1019" s="2">
        <v>0</v>
      </c>
      <c r="W1019" s="2" t="s">
        <v>194</v>
      </c>
      <c r="Z1019" s="2">
        <v>1</v>
      </c>
      <c r="AC1019" s="2">
        <v>100</v>
      </c>
      <c r="AD1019" s="2" t="s">
        <v>181</v>
      </c>
      <c r="AE1019" s="2">
        <v>165</v>
      </c>
      <c r="AF1019" s="2">
        <v>6</v>
      </c>
      <c r="AG1019" s="2">
        <f t="shared" si="536"/>
        <v>5.5</v>
      </c>
      <c r="AH1019" s="2">
        <v>7.96680472704608</v>
      </c>
      <c r="AI1019" s="2">
        <v>6.4730288407249397</v>
      </c>
      <c r="AJ1019" s="2">
        <v>0.23636363636363669</v>
      </c>
      <c r="AK1019" s="2">
        <f t="shared" si="537"/>
        <v>5.9751035452845596</v>
      </c>
      <c r="AL1019" s="2">
        <f t="shared" si="538"/>
        <v>0.22222222222222254</v>
      </c>
    </row>
    <row r="1020" spans="1:38" x14ac:dyDescent="0.25">
      <c r="A1020" s="2" t="s">
        <v>187</v>
      </c>
      <c r="B1020" s="2">
        <v>2016</v>
      </c>
      <c r="C1020" s="2" t="s">
        <v>186</v>
      </c>
      <c r="D1020" s="2" t="s">
        <v>282</v>
      </c>
      <c r="E1020" s="2" t="s">
        <v>9</v>
      </c>
      <c r="F1020" s="2" t="s">
        <v>10</v>
      </c>
      <c r="G1020" s="2" t="s">
        <v>201</v>
      </c>
      <c r="H1020" s="2" t="s">
        <v>78</v>
      </c>
      <c r="I1020" s="2" t="s">
        <v>40</v>
      </c>
      <c r="J1020" s="2" t="s">
        <v>12</v>
      </c>
      <c r="L1020" s="2" t="s">
        <v>181</v>
      </c>
      <c r="M1020" s="2" t="s">
        <v>296</v>
      </c>
      <c r="N1020" s="2">
        <v>20</v>
      </c>
      <c r="O1020" s="2" t="s">
        <v>83</v>
      </c>
      <c r="Q1020" s="2" t="s">
        <v>50</v>
      </c>
      <c r="R1020" s="2" t="s">
        <v>85</v>
      </c>
      <c r="S1020" s="2" t="s">
        <v>21</v>
      </c>
      <c r="T1020" s="2">
        <v>37</v>
      </c>
      <c r="U1020" s="2" t="s">
        <v>86</v>
      </c>
      <c r="V1020" s="2">
        <v>0</v>
      </c>
      <c r="W1020" s="2" t="s">
        <v>194</v>
      </c>
      <c r="Z1020" s="2">
        <v>1</v>
      </c>
      <c r="AC1020" s="2">
        <v>100</v>
      </c>
      <c r="AD1020" s="2" t="s">
        <v>181</v>
      </c>
      <c r="AE1020" s="2">
        <v>165</v>
      </c>
      <c r="AF1020" s="2">
        <v>24</v>
      </c>
      <c r="AG1020" s="2">
        <f t="shared" si="536"/>
        <v>23.5</v>
      </c>
      <c r="AH1020" s="2">
        <v>1.99170118176152</v>
      </c>
      <c r="AI1020" s="2">
        <v>0.49792529544038011</v>
      </c>
      <c r="AJ1020" s="2">
        <v>1.8181818181818212E-2</v>
      </c>
      <c r="AK1020" s="2">
        <f t="shared" si="537"/>
        <v>0</v>
      </c>
      <c r="AL1020" s="2">
        <f t="shared" si="538"/>
        <v>0</v>
      </c>
    </row>
    <row r="1021" spans="1:38" x14ac:dyDescent="0.25">
      <c r="A1021" s="2" t="s">
        <v>187</v>
      </c>
      <c r="B1021" s="2">
        <v>2016</v>
      </c>
      <c r="C1021" s="2" t="s">
        <v>186</v>
      </c>
      <c r="D1021" s="2" t="s">
        <v>282</v>
      </c>
      <c r="E1021" s="2" t="s">
        <v>9</v>
      </c>
      <c r="F1021" s="2" t="s">
        <v>10</v>
      </c>
      <c r="G1021" s="2" t="s">
        <v>201</v>
      </c>
      <c r="H1021" s="2" t="s">
        <v>78</v>
      </c>
      <c r="I1021" s="2" t="s">
        <v>40</v>
      </c>
      <c r="J1021" s="2" t="s">
        <v>12</v>
      </c>
      <c r="L1021" s="2" t="s">
        <v>181</v>
      </c>
      <c r="M1021" s="2" t="s">
        <v>296</v>
      </c>
      <c r="N1021" s="2">
        <v>20</v>
      </c>
      <c r="O1021" s="2" t="s">
        <v>83</v>
      </c>
      <c r="Q1021" s="2" t="s">
        <v>50</v>
      </c>
      <c r="R1021" s="2" t="s">
        <v>85</v>
      </c>
      <c r="S1021" s="2" t="s">
        <v>21</v>
      </c>
      <c r="T1021" s="2">
        <v>37</v>
      </c>
      <c r="U1021" s="2" t="s">
        <v>127</v>
      </c>
      <c r="V1021" s="2">
        <v>1</v>
      </c>
      <c r="W1021" s="2" t="s">
        <v>277</v>
      </c>
      <c r="X1021" s="2">
        <v>60</v>
      </c>
      <c r="Y1021" s="2">
        <v>1.7</v>
      </c>
      <c r="Z1021" s="2">
        <v>1</v>
      </c>
      <c r="AC1021" s="2">
        <v>100</v>
      </c>
      <c r="AD1021" s="2" t="s">
        <v>181</v>
      </c>
      <c r="AE1021" s="2">
        <v>166</v>
      </c>
      <c r="AF1021" s="2">
        <v>0.5</v>
      </c>
      <c r="AG1021" s="2">
        <f t="shared" ref="AG1021:AG1030" si="539">AF1021-$AF$1016</f>
        <v>0</v>
      </c>
      <c r="AH1021" s="2">
        <v>27.053942318550099</v>
      </c>
      <c r="AI1021" s="2">
        <v>26.058091727669339</v>
      </c>
      <c r="AJ1021" s="2">
        <v>1</v>
      </c>
      <c r="AK1021" s="2">
        <f>AI1021-$AI$1025</f>
        <v>24.896268570887479</v>
      </c>
      <c r="AL1021" s="2">
        <f>AK1021/$AK$1021</f>
        <v>1</v>
      </c>
    </row>
    <row r="1022" spans="1:38" x14ac:dyDescent="0.25">
      <c r="A1022" s="2" t="s">
        <v>187</v>
      </c>
      <c r="B1022" s="2">
        <v>2016</v>
      </c>
      <c r="C1022" s="2" t="s">
        <v>186</v>
      </c>
      <c r="D1022" s="2" t="s">
        <v>282</v>
      </c>
      <c r="E1022" s="2" t="s">
        <v>9</v>
      </c>
      <c r="F1022" s="2" t="s">
        <v>10</v>
      </c>
      <c r="G1022" s="2" t="s">
        <v>201</v>
      </c>
      <c r="H1022" s="2" t="s">
        <v>78</v>
      </c>
      <c r="I1022" s="2" t="s">
        <v>40</v>
      </c>
      <c r="J1022" s="2" t="s">
        <v>12</v>
      </c>
      <c r="L1022" s="2" t="s">
        <v>181</v>
      </c>
      <c r="M1022" s="2" t="s">
        <v>296</v>
      </c>
      <c r="N1022" s="2">
        <v>20</v>
      </c>
      <c r="O1022" s="2" t="s">
        <v>83</v>
      </c>
      <c r="Q1022" s="2" t="s">
        <v>50</v>
      </c>
      <c r="R1022" s="2" t="s">
        <v>85</v>
      </c>
      <c r="S1022" s="2" t="s">
        <v>21</v>
      </c>
      <c r="T1022" s="2">
        <v>37</v>
      </c>
      <c r="U1022" s="2" t="s">
        <v>127</v>
      </c>
      <c r="V1022" s="2">
        <v>1</v>
      </c>
      <c r="W1022" s="2" t="s">
        <v>277</v>
      </c>
      <c r="X1022" s="2">
        <v>60</v>
      </c>
      <c r="Y1022" s="2">
        <v>1.7</v>
      </c>
      <c r="Z1022" s="2">
        <v>1</v>
      </c>
      <c r="AC1022" s="2">
        <v>100</v>
      </c>
      <c r="AD1022" s="2" t="s">
        <v>181</v>
      </c>
      <c r="AE1022" s="2">
        <v>166</v>
      </c>
      <c r="AF1022" s="2">
        <v>1</v>
      </c>
      <c r="AG1022" s="2">
        <f t="shared" si="539"/>
        <v>0.5</v>
      </c>
      <c r="AH1022" s="2">
        <v>20.580913477825199</v>
      </c>
      <c r="AI1022" s="2">
        <v>19.585062886944439</v>
      </c>
      <c r="AJ1022" s="2">
        <v>0.75159236875923552</v>
      </c>
      <c r="AK1022" s="2">
        <f t="shared" ref="AK1022:AK1025" si="540">AI1022-$AI$1025</f>
        <v>18.423239730162578</v>
      </c>
      <c r="AL1022" s="2">
        <f t="shared" ref="AL1022:AL1025" si="541">AK1022/$AK$1021</f>
        <v>0.74000003967284655</v>
      </c>
    </row>
    <row r="1023" spans="1:38" x14ac:dyDescent="0.25">
      <c r="A1023" s="2" t="s">
        <v>187</v>
      </c>
      <c r="B1023" s="2">
        <v>2016</v>
      </c>
      <c r="C1023" s="2" t="s">
        <v>186</v>
      </c>
      <c r="D1023" s="2" t="s">
        <v>282</v>
      </c>
      <c r="E1023" s="2" t="s">
        <v>9</v>
      </c>
      <c r="F1023" s="2" t="s">
        <v>10</v>
      </c>
      <c r="G1023" s="2" t="s">
        <v>201</v>
      </c>
      <c r="H1023" s="2" t="s">
        <v>78</v>
      </c>
      <c r="I1023" s="2" t="s">
        <v>40</v>
      </c>
      <c r="J1023" s="2" t="s">
        <v>12</v>
      </c>
      <c r="L1023" s="2" t="s">
        <v>181</v>
      </c>
      <c r="M1023" s="2" t="s">
        <v>296</v>
      </c>
      <c r="N1023" s="2">
        <v>20</v>
      </c>
      <c r="O1023" s="2" t="s">
        <v>83</v>
      </c>
      <c r="Q1023" s="2" t="s">
        <v>50</v>
      </c>
      <c r="R1023" s="2" t="s">
        <v>85</v>
      </c>
      <c r="S1023" s="2" t="s">
        <v>21</v>
      </c>
      <c r="T1023" s="2">
        <v>37</v>
      </c>
      <c r="U1023" s="2" t="s">
        <v>127</v>
      </c>
      <c r="V1023" s="2">
        <v>1</v>
      </c>
      <c r="W1023" s="2" t="s">
        <v>277</v>
      </c>
      <c r="X1023" s="2">
        <v>60</v>
      </c>
      <c r="Y1023" s="2">
        <v>1.7</v>
      </c>
      <c r="Z1023" s="2">
        <v>1</v>
      </c>
      <c r="AC1023" s="2">
        <v>100</v>
      </c>
      <c r="AD1023" s="2" t="s">
        <v>181</v>
      </c>
      <c r="AE1023" s="2">
        <v>166</v>
      </c>
      <c r="AF1023" s="2">
        <v>2</v>
      </c>
      <c r="AG1023" s="2">
        <f t="shared" si="539"/>
        <v>1.5</v>
      </c>
      <c r="AH1023" s="2">
        <v>16.597511114302101</v>
      </c>
      <c r="AI1023" s="2">
        <v>15.601660523421341</v>
      </c>
      <c r="AJ1023" s="2">
        <v>0.59872613414953113</v>
      </c>
      <c r="AK1023" s="2">
        <f t="shared" si="540"/>
        <v>14.43983736663948</v>
      </c>
      <c r="AL1023" s="2">
        <f t="shared" si="541"/>
        <v>0.58000006408690274</v>
      </c>
    </row>
    <row r="1024" spans="1:38" x14ac:dyDescent="0.25">
      <c r="A1024" s="2" t="s">
        <v>187</v>
      </c>
      <c r="B1024" s="2">
        <v>2016</v>
      </c>
      <c r="C1024" s="2" t="s">
        <v>186</v>
      </c>
      <c r="D1024" s="2" t="s">
        <v>282</v>
      </c>
      <c r="E1024" s="2" t="s">
        <v>9</v>
      </c>
      <c r="F1024" s="2" t="s">
        <v>10</v>
      </c>
      <c r="G1024" s="2" t="s">
        <v>201</v>
      </c>
      <c r="H1024" s="2" t="s">
        <v>78</v>
      </c>
      <c r="I1024" s="2" t="s">
        <v>40</v>
      </c>
      <c r="J1024" s="2" t="s">
        <v>12</v>
      </c>
      <c r="L1024" s="2" t="s">
        <v>181</v>
      </c>
      <c r="M1024" s="2" t="s">
        <v>296</v>
      </c>
      <c r="N1024" s="2">
        <v>20</v>
      </c>
      <c r="O1024" s="2" t="s">
        <v>83</v>
      </c>
      <c r="Q1024" s="2" t="s">
        <v>50</v>
      </c>
      <c r="R1024" s="2" t="s">
        <v>85</v>
      </c>
      <c r="S1024" s="2" t="s">
        <v>21</v>
      </c>
      <c r="T1024" s="2">
        <v>37</v>
      </c>
      <c r="U1024" s="2" t="s">
        <v>127</v>
      </c>
      <c r="V1024" s="2">
        <v>1</v>
      </c>
      <c r="W1024" s="2" t="s">
        <v>277</v>
      </c>
      <c r="X1024" s="2">
        <v>60</v>
      </c>
      <c r="Y1024" s="2">
        <v>1.7</v>
      </c>
      <c r="Z1024" s="2">
        <v>1</v>
      </c>
      <c r="AC1024" s="2">
        <v>100</v>
      </c>
      <c r="AD1024" s="2" t="s">
        <v>181</v>
      </c>
      <c r="AE1024" s="2">
        <v>166</v>
      </c>
      <c r="AF1024" s="2">
        <v>6</v>
      </c>
      <c r="AG1024" s="2">
        <f t="shared" si="539"/>
        <v>5.5</v>
      </c>
      <c r="AH1024" s="2">
        <v>8.6307025883875603</v>
      </c>
      <c r="AI1024" s="2">
        <v>7.6348519975068001</v>
      </c>
      <c r="AJ1024" s="2">
        <v>0.29299351914552757</v>
      </c>
      <c r="AK1024" s="2">
        <f t="shared" si="540"/>
        <v>6.4730288407249397</v>
      </c>
      <c r="AL1024" s="2">
        <f t="shared" si="541"/>
        <v>0.259999960327155</v>
      </c>
    </row>
    <row r="1025" spans="1:38" x14ac:dyDescent="0.25">
      <c r="A1025" s="2" t="s">
        <v>187</v>
      </c>
      <c r="B1025" s="2">
        <v>2016</v>
      </c>
      <c r="C1025" s="2" t="s">
        <v>186</v>
      </c>
      <c r="D1025" s="2" t="s">
        <v>282</v>
      </c>
      <c r="E1025" s="2" t="s">
        <v>9</v>
      </c>
      <c r="F1025" s="2" t="s">
        <v>10</v>
      </c>
      <c r="G1025" s="2" t="s">
        <v>201</v>
      </c>
      <c r="H1025" s="2" t="s">
        <v>78</v>
      </c>
      <c r="I1025" s="2" t="s">
        <v>40</v>
      </c>
      <c r="J1025" s="2" t="s">
        <v>12</v>
      </c>
      <c r="L1025" s="2" t="s">
        <v>181</v>
      </c>
      <c r="M1025" s="2" t="s">
        <v>296</v>
      </c>
      <c r="N1025" s="2">
        <v>20</v>
      </c>
      <c r="O1025" s="2" t="s">
        <v>83</v>
      </c>
      <c r="Q1025" s="2" t="s">
        <v>50</v>
      </c>
      <c r="R1025" s="2" t="s">
        <v>85</v>
      </c>
      <c r="S1025" s="2" t="s">
        <v>21</v>
      </c>
      <c r="T1025" s="2">
        <v>37</v>
      </c>
      <c r="U1025" s="2" t="s">
        <v>127</v>
      </c>
      <c r="V1025" s="2">
        <v>1</v>
      </c>
      <c r="W1025" s="2" t="s">
        <v>277</v>
      </c>
      <c r="X1025" s="2">
        <v>60</v>
      </c>
      <c r="Y1025" s="2">
        <v>1.7</v>
      </c>
      <c r="Z1025" s="2">
        <v>1</v>
      </c>
      <c r="AC1025" s="2">
        <v>100</v>
      </c>
      <c r="AD1025" s="2" t="s">
        <v>181</v>
      </c>
      <c r="AE1025" s="2">
        <v>166</v>
      </c>
      <c r="AF1025" s="2">
        <v>24</v>
      </c>
      <c r="AG1025" s="2">
        <f t="shared" si="539"/>
        <v>23.5</v>
      </c>
      <c r="AH1025" s="2">
        <v>2.1576737476626202</v>
      </c>
      <c r="AI1025" s="2">
        <v>1.1618231567818602</v>
      </c>
      <c r="AJ1025" s="2">
        <v>4.4585887904761583E-2</v>
      </c>
      <c r="AK1025" s="2">
        <f t="shared" si="540"/>
        <v>0</v>
      </c>
      <c r="AL1025" s="2">
        <f t="shared" si="541"/>
        <v>0</v>
      </c>
    </row>
    <row r="1026" spans="1:38" x14ac:dyDescent="0.25">
      <c r="A1026" s="2" t="s">
        <v>187</v>
      </c>
      <c r="B1026" s="2">
        <v>2016</v>
      </c>
      <c r="C1026" s="2" t="s">
        <v>186</v>
      </c>
      <c r="D1026" s="2" t="s">
        <v>282</v>
      </c>
      <c r="E1026" s="2" t="s">
        <v>9</v>
      </c>
      <c r="F1026" s="2" t="s">
        <v>10</v>
      </c>
      <c r="G1026" s="2" t="s">
        <v>201</v>
      </c>
      <c r="H1026" s="2" t="s">
        <v>78</v>
      </c>
      <c r="I1026" s="2" t="s">
        <v>40</v>
      </c>
      <c r="J1026" s="2" t="s">
        <v>12</v>
      </c>
      <c r="L1026" s="2" t="s">
        <v>181</v>
      </c>
      <c r="M1026" s="2" t="s">
        <v>296</v>
      </c>
      <c r="N1026" s="2">
        <v>20</v>
      </c>
      <c r="O1026" s="2" t="s">
        <v>83</v>
      </c>
      <c r="Q1026" s="2" t="s">
        <v>50</v>
      </c>
      <c r="R1026" s="2" t="s">
        <v>85</v>
      </c>
      <c r="S1026" s="2" t="s">
        <v>21</v>
      </c>
      <c r="T1026" s="2">
        <v>37</v>
      </c>
      <c r="U1026" s="2" t="s">
        <v>127</v>
      </c>
      <c r="V1026" s="2">
        <v>1</v>
      </c>
      <c r="W1026" s="2" t="s">
        <v>277</v>
      </c>
      <c r="X1026" s="2">
        <v>60</v>
      </c>
      <c r="Y1026" s="2">
        <v>13.6</v>
      </c>
      <c r="Z1026" s="2">
        <v>1</v>
      </c>
      <c r="AC1026" s="2">
        <v>100</v>
      </c>
      <c r="AD1026" s="2" t="s">
        <v>181</v>
      </c>
      <c r="AE1026" s="2">
        <v>167</v>
      </c>
      <c r="AF1026" s="2">
        <v>0.5</v>
      </c>
      <c r="AG1026" s="2">
        <f t="shared" si="539"/>
        <v>0</v>
      </c>
      <c r="AH1026" s="2">
        <v>31.203321046842799</v>
      </c>
      <c r="AI1026" s="2">
        <v>30.207470455962039</v>
      </c>
      <c r="AJ1026" s="2">
        <v>1</v>
      </c>
      <c r="AK1026" s="2">
        <f>AI1026-$AI$1030</f>
        <v>26.72199338787938</v>
      </c>
      <c r="AL1026" s="2">
        <f>AK1026/$AK$1026</f>
        <v>1</v>
      </c>
    </row>
    <row r="1027" spans="1:38" x14ac:dyDescent="0.25">
      <c r="A1027" s="2" t="s">
        <v>187</v>
      </c>
      <c r="B1027" s="2">
        <v>2016</v>
      </c>
      <c r="C1027" s="2" t="s">
        <v>186</v>
      </c>
      <c r="D1027" s="2" t="s">
        <v>282</v>
      </c>
      <c r="E1027" s="2" t="s">
        <v>9</v>
      </c>
      <c r="F1027" s="2" t="s">
        <v>10</v>
      </c>
      <c r="G1027" s="2" t="s">
        <v>201</v>
      </c>
      <c r="H1027" s="2" t="s">
        <v>78</v>
      </c>
      <c r="I1027" s="2" t="s">
        <v>40</v>
      </c>
      <c r="J1027" s="2" t="s">
        <v>12</v>
      </c>
      <c r="L1027" s="2" t="s">
        <v>181</v>
      </c>
      <c r="M1027" s="2" t="s">
        <v>296</v>
      </c>
      <c r="N1027" s="2">
        <v>20</v>
      </c>
      <c r="O1027" s="2" t="s">
        <v>83</v>
      </c>
      <c r="Q1027" s="2" t="s">
        <v>50</v>
      </c>
      <c r="R1027" s="2" t="s">
        <v>85</v>
      </c>
      <c r="S1027" s="2" t="s">
        <v>21</v>
      </c>
      <c r="T1027" s="2">
        <v>37</v>
      </c>
      <c r="U1027" s="2" t="s">
        <v>127</v>
      </c>
      <c r="V1027" s="2">
        <v>1</v>
      </c>
      <c r="W1027" s="2" t="s">
        <v>277</v>
      </c>
      <c r="X1027" s="2">
        <v>60</v>
      </c>
      <c r="Y1027" s="2">
        <v>13.6</v>
      </c>
      <c r="Z1027" s="2">
        <v>1</v>
      </c>
      <c r="AC1027" s="2">
        <v>100</v>
      </c>
      <c r="AD1027" s="2" t="s">
        <v>181</v>
      </c>
      <c r="AE1027" s="2">
        <v>167</v>
      </c>
      <c r="AF1027" s="2">
        <v>1</v>
      </c>
      <c r="AG1027" s="2">
        <f t="shared" si="539"/>
        <v>0.5</v>
      </c>
      <c r="AH1027" s="2">
        <v>18.755188660833301</v>
      </c>
      <c r="AI1027" s="2">
        <v>17.759338069952541</v>
      </c>
      <c r="AJ1027" s="2">
        <v>0.58791212246132929</v>
      </c>
      <c r="AK1027" s="2">
        <f t="shared" ref="AK1027:AK1030" si="542">AI1027-$AI$1030</f>
        <v>14.273861001869882</v>
      </c>
      <c r="AL1027" s="2">
        <f t="shared" ref="AL1027:AL1030" si="543">AK1027/$AK$1026</f>
        <v>0.53416153483311057</v>
      </c>
    </row>
    <row r="1028" spans="1:38" x14ac:dyDescent="0.25">
      <c r="A1028" s="2" t="s">
        <v>187</v>
      </c>
      <c r="B1028" s="2">
        <v>2016</v>
      </c>
      <c r="C1028" s="2" t="s">
        <v>186</v>
      </c>
      <c r="D1028" s="2" t="s">
        <v>282</v>
      </c>
      <c r="E1028" s="2" t="s">
        <v>9</v>
      </c>
      <c r="F1028" s="2" t="s">
        <v>10</v>
      </c>
      <c r="G1028" s="2" t="s">
        <v>201</v>
      </c>
      <c r="H1028" s="2" t="s">
        <v>78</v>
      </c>
      <c r="I1028" s="2" t="s">
        <v>40</v>
      </c>
      <c r="J1028" s="2" t="s">
        <v>12</v>
      </c>
      <c r="L1028" s="2" t="s">
        <v>181</v>
      </c>
      <c r="M1028" s="2" t="s">
        <v>296</v>
      </c>
      <c r="N1028" s="2">
        <v>20</v>
      </c>
      <c r="O1028" s="2" t="s">
        <v>83</v>
      </c>
      <c r="Q1028" s="2" t="s">
        <v>50</v>
      </c>
      <c r="R1028" s="2" t="s">
        <v>85</v>
      </c>
      <c r="S1028" s="2" t="s">
        <v>21</v>
      </c>
      <c r="T1028" s="2">
        <v>37</v>
      </c>
      <c r="U1028" s="2" t="s">
        <v>127</v>
      </c>
      <c r="V1028" s="2">
        <v>1</v>
      </c>
      <c r="W1028" s="2" t="s">
        <v>277</v>
      </c>
      <c r="X1028" s="2">
        <v>60</v>
      </c>
      <c r="Y1028" s="2">
        <v>13.6</v>
      </c>
      <c r="Z1028" s="2">
        <v>1</v>
      </c>
      <c r="AC1028" s="2">
        <v>100</v>
      </c>
      <c r="AD1028" s="2" t="s">
        <v>181</v>
      </c>
      <c r="AE1028" s="2">
        <v>167</v>
      </c>
      <c r="AF1028" s="2">
        <v>2</v>
      </c>
      <c r="AG1028" s="2">
        <f t="shared" si="539"/>
        <v>1.5</v>
      </c>
      <c r="AH1028" s="2">
        <v>16.929460044972899</v>
      </c>
      <c r="AI1028" s="2">
        <v>15.933609454092139</v>
      </c>
      <c r="AJ1028" s="2">
        <v>0.52747248324949791</v>
      </c>
      <c r="AK1028" s="2">
        <f t="shared" si="542"/>
        <v>12.44813238600948</v>
      </c>
      <c r="AL1028" s="2">
        <f t="shared" si="543"/>
        <v>0.46583846516688876</v>
      </c>
    </row>
    <row r="1029" spans="1:38" x14ac:dyDescent="0.25">
      <c r="A1029" s="2" t="s">
        <v>187</v>
      </c>
      <c r="B1029" s="2">
        <v>2016</v>
      </c>
      <c r="C1029" s="2" t="s">
        <v>186</v>
      </c>
      <c r="D1029" s="2" t="s">
        <v>282</v>
      </c>
      <c r="E1029" s="2" t="s">
        <v>9</v>
      </c>
      <c r="F1029" s="2" t="s">
        <v>10</v>
      </c>
      <c r="G1029" s="2" t="s">
        <v>201</v>
      </c>
      <c r="H1029" s="2" t="s">
        <v>78</v>
      </c>
      <c r="I1029" s="2" t="s">
        <v>40</v>
      </c>
      <c r="J1029" s="2" t="s">
        <v>12</v>
      </c>
      <c r="L1029" s="2" t="s">
        <v>181</v>
      </c>
      <c r="M1029" s="2" t="s">
        <v>296</v>
      </c>
      <c r="N1029" s="2">
        <v>20</v>
      </c>
      <c r="O1029" s="2" t="s">
        <v>83</v>
      </c>
      <c r="Q1029" s="2" t="s">
        <v>50</v>
      </c>
      <c r="R1029" s="2" t="s">
        <v>85</v>
      </c>
      <c r="S1029" s="2" t="s">
        <v>21</v>
      </c>
      <c r="T1029" s="2">
        <v>37</v>
      </c>
      <c r="U1029" s="2" t="s">
        <v>127</v>
      </c>
      <c r="V1029" s="2">
        <v>1</v>
      </c>
      <c r="W1029" s="2" t="s">
        <v>277</v>
      </c>
      <c r="X1029" s="2">
        <v>60</v>
      </c>
      <c r="Y1029" s="2">
        <v>13.6</v>
      </c>
      <c r="Z1029" s="2">
        <v>1</v>
      </c>
      <c r="AC1029" s="2">
        <v>100</v>
      </c>
      <c r="AD1029" s="2" t="s">
        <v>181</v>
      </c>
      <c r="AE1029" s="2">
        <v>167</v>
      </c>
      <c r="AF1029" s="2">
        <v>6</v>
      </c>
      <c r="AG1029" s="2">
        <f t="shared" si="539"/>
        <v>5.5</v>
      </c>
      <c r="AH1029" s="2">
        <v>7.6348519975068001</v>
      </c>
      <c r="AI1029" s="2">
        <v>6.6390014066260399</v>
      </c>
      <c r="AJ1029" s="2">
        <v>0.21978011751446411</v>
      </c>
      <c r="AK1029" s="2">
        <f t="shared" si="542"/>
        <v>3.15352433854338</v>
      </c>
      <c r="AL1029" s="2">
        <f t="shared" si="543"/>
        <v>0.11801231640053329</v>
      </c>
    </row>
    <row r="1030" spans="1:38" x14ac:dyDescent="0.25">
      <c r="A1030" s="2" t="s">
        <v>187</v>
      </c>
      <c r="B1030" s="2">
        <v>2016</v>
      </c>
      <c r="C1030" s="2" t="s">
        <v>186</v>
      </c>
      <c r="D1030" s="2" t="s">
        <v>282</v>
      </c>
      <c r="E1030" s="2" t="s">
        <v>9</v>
      </c>
      <c r="F1030" s="2" t="s">
        <v>10</v>
      </c>
      <c r="G1030" s="2" t="s">
        <v>201</v>
      </c>
      <c r="H1030" s="2" t="s">
        <v>78</v>
      </c>
      <c r="I1030" s="2" t="s">
        <v>40</v>
      </c>
      <c r="J1030" s="2" t="s">
        <v>12</v>
      </c>
      <c r="L1030" s="2" t="s">
        <v>181</v>
      </c>
      <c r="M1030" s="2" t="s">
        <v>296</v>
      </c>
      <c r="N1030" s="2">
        <v>20</v>
      </c>
      <c r="O1030" s="2" t="s">
        <v>83</v>
      </c>
      <c r="Q1030" s="2" t="s">
        <v>50</v>
      </c>
      <c r="R1030" s="2" t="s">
        <v>85</v>
      </c>
      <c r="S1030" s="2" t="s">
        <v>21</v>
      </c>
      <c r="T1030" s="2">
        <v>37</v>
      </c>
      <c r="U1030" s="2" t="s">
        <v>127</v>
      </c>
      <c r="V1030" s="2">
        <v>1</v>
      </c>
      <c r="W1030" s="2" t="s">
        <v>277</v>
      </c>
      <c r="X1030" s="2">
        <v>60</v>
      </c>
      <c r="Y1030" s="2">
        <v>13.6</v>
      </c>
      <c r="Z1030" s="2">
        <v>1</v>
      </c>
      <c r="AC1030" s="2">
        <v>100</v>
      </c>
      <c r="AD1030" s="2" t="s">
        <v>181</v>
      </c>
      <c r="AE1030" s="2">
        <v>167</v>
      </c>
      <c r="AF1030" s="2">
        <v>24</v>
      </c>
      <c r="AG1030" s="2">
        <f t="shared" si="539"/>
        <v>23.5</v>
      </c>
      <c r="AH1030" s="2">
        <v>4.4813276589634201</v>
      </c>
      <c r="AI1030" s="2">
        <v>3.4854770680826599</v>
      </c>
      <c r="AJ1030" s="2">
        <v>0.11538460571082781</v>
      </c>
      <c r="AK1030" s="2">
        <f t="shared" si="542"/>
        <v>0</v>
      </c>
      <c r="AL1030" s="2">
        <f t="shared" si="543"/>
        <v>0</v>
      </c>
    </row>
    <row r="1031" spans="1:38" x14ac:dyDescent="0.25">
      <c r="A1031" s="2" t="s">
        <v>188</v>
      </c>
      <c r="B1031" s="2">
        <v>2015</v>
      </c>
      <c r="C1031" s="2" t="s">
        <v>161</v>
      </c>
      <c r="D1031" s="2" t="s">
        <v>294</v>
      </c>
      <c r="E1031" s="2" t="s">
        <v>48</v>
      </c>
      <c r="F1031" s="2" t="s">
        <v>10</v>
      </c>
      <c r="G1031" s="2" t="s">
        <v>211</v>
      </c>
      <c r="H1031" s="2" t="s">
        <v>78</v>
      </c>
      <c r="I1031" s="2" t="s">
        <v>40</v>
      </c>
      <c r="J1031" s="2" t="s">
        <v>12</v>
      </c>
      <c r="L1031" s="2" t="s">
        <v>37</v>
      </c>
      <c r="M1031" s="2" t="s">
        <v>287</v>
      </c>
      <c r="N1031" s="2">
        <v>10</v>
      </c>
      <c r="O1031" s="2" t="s">
        <v>83</v>
      </c>
      <c r="Q1031" s="2" t="s">
        <v>50</v>
      </c>
      <c r="R1031" s="2" t="s">
        <v>82</v>
      </c>
      <c r="S1031" s="2" t="s">
        <v>21</v>
      </c>
      <c r="T1031" s="2">
        <v>37</v>
      </c>
      <c r="U1031" s="2" t="s">
        <v>86</v>
      </c>
      <c r="V1031" s="2">
        <v>0</v>
      </c>
      <c r="W1031" s="2" t="s">
        <v>77</v>
      </c>
      <c r="Z1031" s="2">
        <v>2</v>
      </c>
      <c r="AA1031" s="2">
        <v>0.76</v>
      </c>
      <c r="AB1031" s="2">
        <f>Z1031/AA1031</f>
        <v>2.6315789473684212</v>
      </c>
      <c r="AC1031" s="2">
        <v>50</v>
      </c>
      <c r="AD1031" s="2" t="s">
        <v>181</v>
      </c>
      <c r="AE1031" s="2">
        <v>168</v>
      </c>
      <c r="AF1031" s="2">
        <v>0.44943545909410099</v>
      </c>
      <c r="AG1031" s="2">
        <f>AF1031-$AF$1031</f>
        <v>0</v>
      </c>
      <c r="AH1031" s="2">
        <v>100</v>
      </c>
      <c r="AI1031" s="2">
        <v>100</v>
      </c>
      <c r="AJ1031" s="2">
        <f>AI1031/$AI$1031</f>
        <v>1</v>
      </c>
      <c r="AK1031" s="2">
        <f>AI1031-$AI$1036</f>
        <v>86.813186260398908</v>
      </c>
      <c r="AL1031" s="2">
        <f>AK1031/$AK$1031</f>
        <v>1</v>
      </c>
    </row>
    <row r="1032" spans="1:38" x14ac:dyDescent="0.25">
      <c r="A1032" s="2" t="s">
        <v>188</v>
      </c>
      <c r="B1032" s="2">
        <v>2015</v>
      </c>
      <c r="C1032" s="2" t="s">
        <v>161</v>
      </c>
      <c r="D1032" s="2" t="s">
        <v>294</v>
      </c>
      <c r="E1032" s="2" t="s">
        <v>48</v>
      </c>
      <c r="F1032" s="2" t="s">
        <v>10</v>
      </c>
      <c r="G1032" s="2" t="s">
        <v>211</v>
      </c>
      <c r="H1032" s="2" t="s">
        <v>78</v>
      </c>
      <c r="I1032" s="2" t="s">
        <v>40</v>
      </c>
      <c r="J1032" s="2" t="s">
        <v>12</v>
      </c>
      <c r="L1032" s="2" t="s">
        <v>37</v>
      </c>
      <c r="M1032" s="2" t="s">
        <v>287</v>
      </c>
      <c r="N1032" s="2">
        <v>10</v>
      </c>
      <c r="O1032" s="2" t="s">
        <v>83</v>
      </c>
      <c r="Q1032" s="2" t="s">
        <v>50</v>
      </c>
      <c r="R1032" s="2" t="s">
        <v>82</v>
      </c>
      <c r="S1032" s="2" t="s">
        <v>21</v>
      </c>
      <c r="T1032" s="2">
        <v>37</v>
      </c>
      <c r="U1032" s="2" t="s">
        <v>86</v>
      </c>
      <c r="V1032" s="2">
        <v>0</v>
      </c>
      <c r="W1032" s="2" t="s">
        <v>77</v>
      </c>
      <c r="Z1032" s="2">
        <v>2</v>
      </c>
      <c r="AA1032" s="2">
        <v>0.76</v>
      </c>
      <c r="AB1032" s="2">
        <f t="shared" ref="AB1032:AB1036" si="544">Z1032/AA1032</f>
        <v>2.6315789473684212</v>
      </c>
      <c r="AC1032" s="2">
        <v>50</v>
      </c>
      <c r="AD1032" s="2" t="s">
        <v>181</v>
      </c>
      <c r="AE1032" s="2">
        <v>168</v>
      </c>
      <c r="AF1032" s="2">
        <v>2.8764017512289302</v>
      </c>
      <c r="AG1032" s="2">
        <f t="shared" ref="AG1032:AG1036" si="545">AF1032-$AF$1031</f>
        <v>2.4269662921348294</v>
      </c>
      <c r="AH1032" s="2">
        <v>54.945048864387601</v>
      </c>
      <c r="AI1032" s="2">
        <v>54.945048864387601</v>
      </c>
      <c r="AJ1032" s="2">
        <f t="shared" ref="AJ1032:AJ1036" si="546">AI1032/$AI$1031</f>
        <v>0.54945048864387602</v>
      </c>
      <c r="AK1032" s="2">
        <f t="shared" ref="AK1032:AK1036" si="547">AI1032-$AI$1036</f>
        <v>41.758235124786502</v>
      </c>
      <c r="AL1032" s="2">
        <f t="shared" ref="AL1032:AL1036" si="548">AK1032/$AK$1031</f>
        <v>0.48101258488003595</v>
      </c>
    </row>
    <row r="1033" spans="1:38" x14ac:dyDescent="0.25">
      <c r="A1033" s="2" t="s">
        <v>188</v>
      </c>
      <c r="B1033" s="2">
        <v>2015</v>
      </c>
      <c r="C1033" s="2" t="s">
        <v>161</v>
      </c>
      <c r="D1033" s="2" t="s">
        <v>294</v>
      </c>
      <c r="E1033" s="2" t="s">
        <v>48</v>
      </c>
      <c r="F1033" s="2" t="s">
        <v>10</v>
      </c>
      <c r="G1033" s="2" t="s">
        <v>211</v>
      </c>
      <c r="H1033" s="2" t="s">
        <v>78</v>
      </c>
      <c r="I1033" s="2" t="s">
        <v>40</v>
      </c>
      <c r="J1033" s="2" t="s">
        <v>12</v>
      </c>
      <c r="L1033" s="2" t="s">
        <v>37</v>
      </c>
      <c r="M1033" s="2" t="s">
        <v>287</v>
      </c>
      <c r="N1033" s="2">
        <v>10</v>
      </c>
      <c r="O1033" s="2" t="s">
        <v>83</v>
      </c>
      <c r="Q1033" s="2" t="s">
        <v>50</v>
      </c>
      <c r="R1033" s="2" t="s">
        <v>82</v>
      </c>
      <c r="S1033" s="2" t="s">
        <v>21</v>
      </c>
      <c r="T1033" s="2">
        <v>37</v>
      </c>
      <c r="U1033" s="2" t="s">
        <v>86</v>
      </c>
      <c r="V1033" s="2">
        <v>0</v>
      </c>
      <c r="W1033" s="2" t="s">
        <v>77</v>
      </c>
      <c r="Z1033" s="2">
        <v>2</v>
      </c>
      <c r="AA1033" s="2">
        <v>0.76</v>
      </c>
      <c r="AB1033" s="2">
        <f t="shared" si="544"/>
        <v>2.6315789473684212</v>
      </c>
      <c r="AC1033" s="2">
        <v>50</v>
      </c>
      <c r="AD1033" s="2" t="s">
        <v>181</v>
      </c>
      <c r="AE1033" s="2">
        <v>168</v>
      </c>
      <c r="AF1033" s="2">
        <v>5.0337051220154398</v>
      </c>
      <c r="AG1033" s="2">
        <f t="shared" si="545"/>
        <v>4.5842696629213391</v>
      </c>
      <c r="AH1033" s="2">
        <v>45.604393324145299</v>
      </c>
      <c r="AI1033" s="2">
        <v>45.604393324145299</v>
      </c>
      <c r="AJ1033" s="2">
        <f t="shared" si="546"/>
        <v>0.45604393324145298</v>
      </c>
      <c r="AK1033" s="2">
        <f t="shared" si="547"/>
        <v>32.4175795845442</v>
      </c>
      <c r="AL1033" s="2">
        <f t="shared" si="548"/>
        <v>0.37341769126301438</v>
      </c>
    </row>
    <row r="1034" spans="1:38" x14ac:dyDescent="0.25">
      <c r="A1034" s="2" t="s">
        <v>188</v>
      </c>
      <c r="B1034" s="2">
        <v>2015</v>
      </c>
      <c r="C1034" s="2" t="s">
        <v>161</v>
      </c>
      <c r="D1034" s="2" t="s">
        <v>294</v>
      </c>
      <c r="E1034" s="2" t="s">
        <v>48</v>
      </c>
      <c r="F1034" s="2" t="s">
        <v>10</v>
      </c>
      <c r="G1034" s="2" t="s">
        <v>211</v>
      </c>
      <c r="H1034" s="2" t="s">
        <v>78</v>
      </c>
      <c r="I1034" s="2" t="s">
        <v>40</v>
      </c>
      <c r="J1034" s="2" t="s">
        <v>12</v>
      </c>
      <c r="L1034" s="2" t="s">
        <v>37</v>
      </c>
      <c r="M1034" s="2" t="s">
        <v>287</v>
      </c>
      <c r="N1034" s="2">
        <v>10</v>
      </c>
      <c r="O1034" s="2" t="s">
        <v>83</v>
      </c>
      <c r="Q1034" s="2" t="s">
        <v>50</v>
      </c>
      <c r="R1034" s="2" t="s">
        <v>82</v>
      </c>
      <c r="S1034" s="2" t="s">
        <v>21</v>
      </c>
      <c r="T1034" s="2">
        <v>37</v>
      </c>
      <c r="U1034" s="2" t="s">
        <v>86</v>
      </c>
      <c r="V1034" s="2">
        <v>0</v>
      </c>
      <c r="W1034" s="2" t="s">
        <v>77</v>
      </c>
      <c r="Z1034" s="2">
        <v>2</v>
      </c>
      <c r="AA1034" s="2">
        <v>0.76</v>
      </c>
      <c r="AB1034" s="2">
        <f t="shared" si="544"/>
        <v>2.6315789473684212</v>
      </c>
      <c r="AC1034" s="2">
        <v>50</v>
      </c>
      <c r="AD1034" s="2" t="s">
        <v>181</v>
      </c>
      <c r="AE1034" s="2">
        <v>168</v>
      </c>
      <c r="AF1034" s="2">
        <v>7.01123595505618</v>
      </c>
      <c r="AG1034" s="2">
        <f t="shared" si="545"/>
        <v>6.5618004959620793</v>
      </c>
      <c r="AH1034" s="2">
        <v>42.307689889244998</v>
      </c>
      <c r="AI1034" s="2">
        <v>42.307689889244998</v>
      </c>
      <c r="AJ1034" s="2">
        <f t="shared" si="546"/>
        <v>0.42307689889244998</v>
      </c>
      <c r="AK1034" s="2">
        <f t="shared" si="547"/>
        <v>29.120876149643898</v>
      </c>
      <c r="AL1034" s="2">
        <f t="shared" si="548"/>
        <v>0.33544300588501502</v>
      </c>
    </row>
    <row r="1035" spans="1:38" x14ac:dyDescent="0.25">
      <c r="A1035" s="2" t="s">
        <v>188</v>
      </c>
      <c r="B1035" s="2">
        <v>2015</v>
      </c>
      <c r="C1035" s="2" t="s">
        <v>161</v>
      </c>
      <c r="D1035" s="2" t="s">
        <v>294</v>
      </c>
      <c r="E1035" s="2" t="s">
        <v>48</v>
      </c>
      <c r="F1035" s="2" t="s">
        <v>10</v>
      </c>
      <c r="G1035" s="2" t="s">
        <v>211</v>
      </c>
      <c r="H1035" s="2" t="s">
        <v>78</v>
      </c>
      <c r="I1035" s="2" t="s">
        <v>40</v>
      </c>
      <c r="J1035" s="2" t="s">
        <v>12</v>
      </c>
      <c r="L1035" s="2" t="s">
        <v>37</v>
      </c>
      <c r="M1035" s="2" t="s">
        <v>287</v>
      </c>
      <c r="N1035" s="2">
        <v>10</v>
      </c>
      <c r="O1035" s="2" t="s">
        <v>83</v>
      </c>
      <c r="Q1035" s="2" t="s">
        <v>50</v>
      </c>
      <c r="R1035" s="2" t="s">
        <v>82</v>
      </c>
      <c r="S1035" s="2" t="s">
        <v>21</v>
      </c>
      <c r="T1035" s="2">
        <v>37</v>
      </c>
      <c r="U1035" s="2" t="s">
        <v>86</v>
      </c>
      <c r="V1035" s="2">
        <v>0</v>
      </c>
      <c r="W1035" s="2" t="s">
        <v>77</v>
      </c>
      <c r="Z1035" s="2">
        <v>2</v>
      </c>
      <c r="AA1035" s="2">
        <v>0.76</v>
      </c>
      <c r="AB1035" s="2">
        <f t="shared" si="544"/>
        <v>2.6315789473684212</v>
      </c>
      <c r="AC1035" s="2">
        <v>50</v>
      </c>
      <c r="AD1035" s="2" t="s">
        <v>181</v>
      </c>
      <c r="AE1035" s="2">
        <v>168</v>
      </c>
      <c r="AF1035" s="2">
        <v>12.1348314606741</v>
      </c>
      <c r="AG1035" s="2">
        <f t="shared" si="545"/>
        <v>11.685396001579999</v>
      </c>
      <c r="AH1035" s="2">
        <v>22.5274567039178</v>
      </c>
      <c r="AI1035" s="2">
        <v>22.5274567039178</v>
      </c>
      <c r="AJ1035" s="2">
        <f t="shared" si="546"/>
        <v>0.225274567039178</v>
      </c>
      <c r="AK1035" s="2">
        <f t="shared" si="547"/>
        <v>9.3406429643167002</v>
      </c>
      <c r="AL1035" s="2">
        <f t="shared" si="548"/>
        <v>0.10759474875509287</v>
      </c>
    </row>
    <row r="1036" spans="1:38" x14ac:dyDescent="0.25">
      <c r="A1036" s="2" t="s">
        <v>188</v>
      </c>
      <c r="B1036" s="2">
        <v>2015</v>
      </c>
      <c r="C1036" s="2" t="s">
        <v>161</v>
      </c>
      <c r="D1036" s="2" t="s">
        <v>294</v>
      </c>
      <c r="E1036" s="2" t="s">
        <v>48</v>
      </c>
      <c r="F1036" s="2" t="s">
        <v>10</v>
      </c>
      <c r="G1036" s="2" t="s">
        <v>211</v>
      </c>
      <c r="H1036" s="2" t="s">
        <v>78</v>
      </c>
      <c r="I1036" s="2" t="s">
        <v>40</v>
      </c>
      <c r="J1036" s="2" t="s">
        <v>12</v>
      </c>
      <c r="L1036" s="2" t="s">
        <v>37</v>
      </c>
      <c r="M1036" s="2" t="s">
        <v>287</v>
      </c>
      <c r="N1036" s="2">
        <v>10</v>
      </c>
      <c r="O1036" s="2" t="s">
        <v>83</v>
      </c>
      <c r="Q1036" s="2" t="s">
        <v>50</v>
      </c>
      <c r="R1036" s="2" t="s">
        <v>82</v>
      </c>
      <c r="S1036" s="2" t="s">
        <v>21</v>
      </c>
      <c r="T1036" s="2">
        <v>37</v>
      </c>
      <c r="U1036" s="2" t="s">
        <v>86</v>
      </c>
      <c r="V1036" s="2">
        <v>0</v>
      </c>
      <c r="W1036" s="2" t="s">
        <v>77</v>
      </c>
      <c r="Z1036" s="2">
        <v>2</v>
      </c>
      <c r="AA1036" s="2">
        <v>0.76</v>
      </c>
      <c r="AB1036" s="2">
        <f t="shared" si="544"/>
        <v>2.6315789473684212</v>
      </c>
      <c r="AC1036" s="2">
        <v>50</v>
      </c>
      <c r="AD1036" s="2" t="s">
        <v>181</v>
      </c>
      <c r="AE1036" s="2">
        <v>168</v>
      </c>
      <c r="AF1036" s="2">
        <v>23.999999999999901</v>
      </c>
      <c r="AG1036" s="2">
        <f t="shared" si="545"/>
        <v>23.5505645409058</v>
      </c>
      <c r="AH1036" s="2">
        <v>13.186813739601099</v>
      </c>
      <c r="AI1036" s="2">
        <v>13.186813739601099</v>
      </c>
      <c r="AJ1036" s="2">
        <f t="shared" si="546"/>
        <v>0.131868137396011</v>
      </c>
      <c r="AK1036" s="2">
        <f t="shared" si="547"/>
        <v>0</v>
      </c>
      <c r="AL1036" s="2">
        <f t="shared" si="548"/>
        <v>0</v>
      </c>
    </row>
    <row r="1037" spans="1:38" x14ac:dyDescent="0.25">
      <c r="A1037" s="2" t="s">
        <v>188</v>
      </c>
      <c r="B1037" s="2">
        <v>2015</v>
      </c>
      <c r="C1037" s="2" t="s">
        <v>51</v>
      </c>
      <c r="D1037" s="2" t="s">
        <v>286</v>
      </c>
      <c r="E1037" s="2" t="s">
        <v>48</v>
      </c>
      <c r="F1037" s="2" t="s">
        <v>10</v>
      </c>
      <c r="G1037" s="2" t="s">
        <v>205</v>
      </c>
      <c r="H1037" s="2" t="s">
        <v>78</v>
      </c>
      <c r="I1037" s="2" t="s">
        <v>40</v>
      </c>
      <c r="J1037" s="2" t="s">
        <v>12</v>
      </c>
      <c r="L1037" s="2" t="s">
        <v>37</v>
      </c>
      <c r="M1037" s="2" t="s">
        <v>287</v>
      </c>
      <c r="N1037" s="2">
        <v>10</v>
      </c>
      <c r="O1037" s="2" t="s">
        <v>83</v>
      </c>
      <c r="Q1037" s="2" t="s">
        <v>50</v>
      </c>
      <c r="R1037" s="2" t="s">
        <v>82</v>
      </c>
      <c r="S1037" s="2" t="s">
        <v>21</v>
      </c>
      <c r="T1037" s="2">
        <v>37</v>
      </c>
      <c r="U1037" s="2" t="s">
        <v>86</v>
      </c>
      <c r="V1037" s="2">
        <v>0</v>
      </c>
      <c r="W1037" s="2" t="s">
        <v>77</v>
      </c>
      <c r="Z1037" s="2">
        <v>2</v>
      </c>
      <c r="AA1037" s="2">
        <v>0.76</v>
      </c>
      <c r="AB1037" s="2">
        <f t="shared" ref="AB1037:AB1042" si="549">Z1037/AA1037</f>
        <v>2.6315789473684212</v>
      </c>
      <c r="AC1037" s="2">
        <v>50</v>
      </c>
      <c r="AD1037" s="2" t="s">
        <v>181</v>
      </c>
      <c r="AE1037" s="2">
        <v>169</v>
      </c>
      <c r="AF1037" s="2">
        <v>0.452827450897068</v>
      </c>
      <c r="AG1037" s="2">
        <f>AF1037-$AF$1037</f>
        <v>0</v>
      </c>
      <c r="AH1037" s="2">
        <v>100</v>
      </c>
      <c r="AI1037" s="2">
        <v>100</v>
      </c>
      <c r="AJ1037" s="2">
        <f>AI1037/$AI$1037</f>
        <v>1</v>
      </c>
      <c r="AK1037" s="2">
        <f>AI1037-$AI$1042</f>
        <v>90.659333058507471</v>
      </c>
      <c r="AL1037" s="2">
        <f>AK1037/$AK$1037</f>
        <v>1</v>
      </c>
    </row>
    <row r="1038" spans="1:38" x14ac:dyDescent="0.25">
      <c r="A1038" s="2" t="s">
        <v>188</v>
      </c>
      <c r="B1038" s="2">
        <v>2015</v>
      </c>
      <c r="C1038" s="2" t="s">
        <v>51</v>
      </c>
      <c r="D1038" s="2" t="s">
        <v>286</v>
      </c>
      <c r="E1038" s="2" t="s">
        <v>48</v>
      </c>
      <c r="F1038" s="2" t="s">
        <v>10</v>
      </c>
      <c r="G1038" s="2" t="s">
        <v>205</v>
      </c>
      <c r="H1038" s="2" t="s">
        <v>78</v>
      </c>
      <c r="I1038" s="2" t="s">
        <v>40</v>
      </c>
      <c r="J1038" s="2" t="s">
        <v>12</v>
      </c>
      <c r="L1038" s="2" t="s">
        <v>37</v>
      </c>
      <c r="M1038" s="2" t="s">
        <v>287</v>
      </c>
      <c r="N1038" s="2">
        <v>10</v>
      </c>
      <c r="O1038" s="2" t="s">
        <v>83</v>
      </c>
      <c r="Q1038" s="2" t="s">
        <v>50</v>
      </c>
      <c r="R1038" s="2" t="s">
        <v>82</v>
      </c>
      <c r="S1038" s="2" t="s">
        <v>21</v>
      </c>
      <c r="T1038" s="2">
        <v>37</v>
      </c>
      <c r="U1038" s="2" t="s">
        <v>86</v>
      </c>
      <c r="V1038" s="2">
        <v>0</v>
      </c>
      <c r="W1038" s="2" t="s">
        <v>77</v>
      </c>
      <c r="Z1038" s="2">
        <v>2</v>
      </c>
      <c r="AA1038" s="2">
        <v>0.76</v>
      </c>
      <c r="AB1038" s="2">
        <f t="shared" si="549"/>
        <v>2.6315789473684212</v>
      </c>
      <c r="AC1038" s="2">
        <v>50</v>
      </c>
      <c r="AD1038" s="2" t="s">
        <v>181</v>
      </c>
      <c r="AE1038" s="2">
        <v>169</v>
      </c>
      <c r="AF1038" s="2">
        <v>2.80754594954269</v>
      </c>
      <c r="AG1038" s="2">
        <f t="shared" ref="AG1038:AG1042" si="550">AF1038-$AF$1037</f>
        <v>2.3547184986456218</v>
      </c>
      <c r="AH1038" s="2">
        <v>50.549454695359501</v>
      </c>
      <c r="AI1038" s="2">
        <v>50.549454695359501</v>
      </c>
      <c r="AJ1038" s="2">
        <f t="shared" ref="AJ1038:AJ1042" si="551">AI1038/$AI$1037</f>
        <v>0.50549454695359497</v>
      </c>
      <c r="AK1038" s="2">
        <f t="shared" ref="AK1038:AK1042" si="552">AI1038-$AI$1042</f>
        <v>41.208787753866972</v>
      </c>
      <c r="AL1038" s="2">
        <f t="shared" ref="AL1038:AL1042" si="553">AK1038/$AK$1037</f>
        <v>0.45454545454545386</v>
      </c>
    </row>
    <row r="1039" spans="1:38" x14ac:dyDescent="0.25">
      <c r="A1039" s="2" t="s">
        <v>188</v>
      </c>
      <c r="B1039" s="2">
        <v>2015</v>
      </c>
      <c r="C1039" s="2" t="s">
        <v>51</v>
      </c>
      <c r="D1039" s="2" t="s">
        <v>286</v>
      </c>
      <c r="E1039" s="2" t="s">
        <v>48</v>
      </c>
      <c r="F1039" s="2" t="s">
        <v>10</v>
      </c>
      <c r="G1039" s="2" t="s">
        <v>205</v>
      </c>
      <c r="H1039" s="2" t="s">
        <v>78</v>
      </c>
      <c r="I1039" s="2" t="s">
        <v>40</v>
      </c>
      <c r="J1039" s="2" t="s">
        <v>12</v>
      </c>
      <c r="L1039" s="2" t="s">
        <v>37</v>
      </c>
      <c r="M1039" s="2" t="s">
        <v>287</v>
      </c>
      <c r="N1039" s="2">
        <v>10</v>
      </c>
      <c r="O1039" s="2" t="s">
        <v>83</v>
      </c>
      <c r="Q1039" s="2" t="s">
        <v>50</v>
      </c>
      <c r="R1039" s="2" t="s">
        <v>82</v>
      </c>
      <c r="S1039" s="2" t="s">
        <v>21</v>
      </c>
      <c r="T1039" s="2">
        <v>37</v>
      </c>
      <c r="U1039" s="2" t="s">
        <v>86</v>
      </c>
      <c r="V1039" s="2">
        <v>0</v>
      </c>
      <c r="W1039" s="2" t="s">
        <v>77</v>
      </c>
      <c r="Z1039" s="2">
        <v>2</v>
      </c>
      <c r="AA1039" s="2">
        <v>0.76</v>
      </c>
      <c r="AB1039" s="2">
        <f t="shared" si="549"/>
        <v>2.6315789473684212</v>
      </c>
      <c r="AC1039" s="2">
        <v>50</v>
      </c>
      <c r="AD1039" s="2" t="s">
        <v>181</v>
      </c>
      <c r="AE1039" s="2">
        <v>169</v>
      </c>
      <c r="AF1039" s="2">
        <v>4.98113098035883</v>
      </c>
      <c r="AG1039" s="2">
        <f t="shared" si="550"/>
        <v>4.5283035294617617</v>
      </c>
      <c r="AH1039" s="2">
        <v>30.219794454067799</v>
      </c>
      <c r="AI1039" s="2">
        <v>30.219794454067799</v>
      </c>
      <c r="AJ1039" s="2">
        <f t="shared" si="551"/>
        <v>0.302197944540678</v>
      </c>
      <c r="AK1039" s="2">
        <f t="shared" si="552"/>
        <v>20.879127512575266</v>
      </c>
      <c r="AL1039" s="2">
        <f t="shared" si="553"/>
        <v>0.23030312278053947</v>
      </c>
    </row>
    <row r="1040" spans="1:38" x14ac:dyDescent="0.25">
      <c r="A1040" s="2" t="s">
        <v>188</v>
      </c>
      <c r="B1040" s="2">
        <v>2015</v>
      </c>
      <c r="C1040" s="2" t="s">
        <v>51</v>
      </c>
      <c r="D1040" s="2" t="s">
        <v>286</v>
      </c>
      <c r="E1040" s="2" t="s">
        <v>48</v>
      </c>
      <c r="F1040" s="2" t="s">
        <v>10</v>
      </c>
      <c r="G1040" s="2" t="s">
        <v>205</v>
      </c>
      <c r="H1040" s="2" t="s">
        <v>78</v>
      </c>
      <c r="I1040" s="2" t="s">
        <v>40</v>
      </c>
      <c r="J1040" s="2" t="s">
        <v>12</v>
      </c>
      <c r="L1040" s="2" t="s">
        <v>37</v>
      </c>
      <c r="M1040" s="2" t="s">
        <v>287</v>
      </c>
      <c r="N1040" s="2">
        <v>10</v>
      </c>
      <c r="O1040" s="2" t="s">
        <v>83</v>
      </c>
      <c r="Q1040" s="2" t="s">
        <v>50</v>
      </c>
      <c r="R1040" s="2" t="s">
        <v>82</v>
      </c>
      <c r="S1040" s="2" t="s">
        <v>21</v>
      </c>
      <c r="T1040" s="2">
        <v>37</v>
      </c>
      <c r="U1040" s="2" t="s">
        <v>86</v>
      </c>
      <c r="V1040" s="2">
        <v>0</v>
      </c>
      <c r="W1040" s="2" t="s">
        <v>77</v>
      </c>
      <c r="Z1040" s="2">
        <v>2</v>
      </c>
      <c r="AA1040" s="2">
        <v>0.76</v>
      </c>
      <c r="AB1040" s="2">
        <f t="shared" si="549"/>
        <v>2.6315789473684212</v>
      </c>
      <c r="AC1040" s="2">
        <v>50</v>
      </c>
      <c r="AD1040" s="2" t="s">
        <v>181</v>
      </c>
      <c r="AE1040" s="2">
        <v>169</v>
      </c>
      <c r="AF1040" s="2">
        <v>6.9735825433454703</v>
      </c>
      <c r="AG1040" s="2">
        <f t="shared" si="550"/>
        <v>6.5207550924484021</v>
      </c>
      <c r="AH1040" s="2">
        <v>22.527479022729899</v>
      </c>
      <c r="AI1040" s="2">
        <v>22.527479022729899</v>
      </c>
      <c r="AJ1040" s="2">
        <f t="shared" si="551"/>
        <v>0.22527479022729899</v>
      </c>
      <c r="AK1040" s="2">
        <f t="shared" si="552"/>
        <v>13.186812081237369</v>
      </c>
      <c r="AL1040" s="2">
        <f t="shared" si="553"/>
        <v>0.14545454545454456</v>
      </c>
    </row>
    <row r="1041" spans="1:38" x14ac:dyDescent="0.25">
      <c r="A1041" s="2" t="s">
        <v>188</v>
      </c>
      <c r="B1041" s="2">
        <v>2015</v>
      </c>
      <c r="C1041" s="2" t="s">
        <v>51</v>
      </c>
      <c r="D1041" s="2" t="s">
        <v>286</v>
      </c>
      <c r="E1041" s="2" t="s">
        <v>48</v>
      </c>
      <c r="F1041" s="2" t="s">
        <v>10</v>
      </c>
      <c r="G1041" s="2" t="s">
        <v>205</v>
      </c>
      <c r="H1041" s="2" t="s">
        <v>78</v>
      </c>
      <c r="I1041" s="2" t="s">
        <v>40</v>
      </c>
      <c r="J1041" s="2" t="s">
        <v>12</v>
      </c>
      <c r="L1041" s="2" t="s">
        <v>37</v>
      </c>
      <c r="M1041" s="2" t="s">
        <v>287</v>
      </c>
      <c r="N1041" s="2">
        <v>10</v>
      </c>
      <c r="O1041" s="2" t="s">
        <v>83</v>
      </c>
      <c r="Q1041" s="2" t="s">
        <v>50</v>
      </c>
      <c r="R1041" s="2" t="s">
        <v>82</v>
      </c>
      <c r="S1041" s="2" t="s">
        <v>21</v>
      </c>
      <c r="T1041" s="2">
        <v>37</v>
      </c>
      <c r="U1041" s="2" t="s">
        <v>86</v>
      </c>
      <c r="V1041" s="2">
        <v>0</v>
      </c>
      <c r="W1041" s="2" t="s">
        <v>77</v>
      </c>
      <c r="Z1041" s="2">
        <v>2</v>
      </c>
      <c r="AA1041" s="2">
        <v>0.76</v>
      </c>
      <c r="AB1041" s="2">
        <f t="shared" si="549"/>
        <v>2.6315789473684212</v>
      </c>
      <c r="AC1041" s="2">
        <v>50</v>
      </c>
      <c r="AD1041" s="2" t="s">
        <v>181</v>
      </c>
      <c r="AE1041" s="2">
        <v>169</v>
      </c>
      <c r="AF1041" s="2">
        <v>11.9547176694887</v>
      </c>
      <c r="AG1041" s="2">
        <f t="shared" si="550"/>
        <v>11.501890218591631</v>
      </c>
      <c r="AH1041" s="2">
        <v>13.736279352520899</v>
      </c>
      <c r="AI1041" s="2">
        <v>13.736279352520899</v>
      </c>
      <c r="AJ1041" s="2">
        <f t="shared" si="551"/>
        <v>0.137362793525209</v>
      </c>
      <c r="AK1041" s="2">
        <f t="shared" si="552"/>
        <v>4.3956124110283685</v>
      </c>
      <c r="AL1041" s="2">
        <f t="shared" si="553"/>
        <v>4.8484940962356705E-2</v>
      </c>
    </row>
    <row r="1042" spans="1:38" x14ac:dyDescent="0.25">
      <c r="A1042" s="2" t="s">
        <v>188</v>
      </c>
      <c r="B1042" s="2">
        <v>2015</v>
      </c>
      <c r="C1042" s="2" t="s">
        <v>51</v>
      </c>
      <c r="D1042" s="2" t="s">
        <v>286</v>
      </c>
      <c r="E1042" s="2" t="s">
        <v>48</v>
      </c>
      <c r="F1042" s="2" t="s">
        <v>10</v>
      </c>
      <c r="G1042" s="2" t="s">
        <v>205</v>
      </c>
      <c r="H1042" s="2" t="s">
        <v>78</v>
      </c>
      <c r="I1042" s="2" t="s">
        <v>40</v>
      </c>
      <c r="J1042" s="2" t="s">
        <v>12</v>
      </c>
      <c r="L1042" s="2" t="s">
        <v>37</v>
      </c>
      <c r="M1042" s="2" t="s">
        <v>287</v>
      </c>
      <c r="N1042" s="2">
        <v>10</v>
      </c>
      <c r="O1042" s="2" t="s">
        <v>83</v>
      </c>
      <c r="Q1042" s="2" t="s">
        <v>50</v>
      </c>
      <c r="R1042" s="2" t="s">
        <v>82</v>
      </c>
      <c r="S1042" s="2" t="s">
        <v>21</v>
      </c>
      <c r="T1042" s="2">
        <v>37</v>
      </c>
      <c r="U1042" s="2" t="s">
        <v>86</v>
      </c>
      <c r="V1042" s="2">
        <v>0</v>
      </c>
      <c r="W1042" s="2" t="s">
        <v>77</v>
      </c>
      <c r="Z1042" s="2">
        <v>2</v>
      </c>
      <c r="AA1042" s="2">
        <v>0.76</v>
      </c>
      <c r="AB1042" s="2">
        <f t="shared" si="549"/>
        <v>2.6315789473684212</v>
      </c>
      <c r="AC1042" s="2">
        <v>50</v>
      </c>
      <c r="AD1042" s="2" t="s">
        <v>181</v>
      </c>
      <c r="AE1042" s="2">
        <v>169</v>
      </c>
      <c r="AF1042" s="2">
        <v>24.090564661022501</v>
      </c>
      <c r="AG1042" s="2">
        <f t="shared" si="550"/>
        <v>23.637737210125433</v>
      </c>
      <c r="AH1042" s="2">
        <v>9.3406669414925307</v>
      </c>
      <c r="AI1042" s="2">
        <v>9.3406669414925307</v>
      </c>
      <c r="AJ1042" s="2">
        <f t="shared" si="551"/>
        <v>9.3406669414925314E-2</v>
      </c>
      <c r="AK1042" s="2">
        <f t="shared" si="552"/>
        <v>0</v>
      </c>
      <c r="AL1042" s="2">
        <f t="shared" si="553"/>
        <v>0</v>
      </c>
    </row>
    <row r="1043" spans="1:38" x14ac:dyDescent="0.25">
      <c r="A1043" s="2" t="s">
        <v>188</v>
      </c>
      <c r="B1043" s="2">
        <v>2015</v>
      </c>
      <c r="C1043" s="2" t="s">
        <v>235</v>
      </c>
      <c r="D1043" s="2" t="s">
        <v>294</v>
      </c>
      <c r="E1043" s="2" t="s">
        <v>48</v>
      </c>
      <c r="F1043" s="2" t="s">
        <v>10</v>
      </c>
      <c r="G1043" s="2" t="s">
        <v>211</v>
      </c>
      <c r="H1043" s="2" t="s">
        <v>78</v>
      </c>
      <c r="I1043" s="2" t="s">
        <v>40</v>
      </c>
      <c r="J1043" s="2" t="s">
        <v>315</v>
      </c>
      <c r="K1043" s="2" t="s">
        <v>189</v>
      </c>
      <c r="L1043" s="2" t="s">
        <v>37</v>
      </c>
      <c r="M1043" s="2" t="s">
        <v>287</v>
      </c>
      <c r="N1043" s="2">
        <v>10</v>
      </c>
      <c r="O1043" s="2" t="s">
        <v>83</v>
      </c>
      <c r="Q1043" s="2" t="s">
        <v>50</v>
      </c>
      <c r="R1043" s="2" t="s">
        <v>82</v>
      </c>
      <c r="S1043" s="2" t="s">
        <v>21</v>
      </c>
      <c r="T1043" s="2">
        <v>37</v>
      </c>
      <c r="U1043" s="2" t="s">
        <v>86</v>
      </c>
      <c r="V1043" s="2">
        <v>0</v>
      </c>
      <c r="W1043" s="2" t="s">
        <v>77</v>
      </c>
      <c r="Z1043" s="2">
        <v>2</v>
      </c>
      <c r="AA1043" s="2">
        <v>0.76</v>
      </c>
      <c r="AB1043" s="2">
        <f t="shared" ref="AB1043:AB1048" si="554">Z1043/AA1043</f>
        <v>2.6315789473684212</v>
      </c>
      <c r="AC1043" s="2">
        <v>50</v>
      </c>
      <c r="AD1043" s="2" t="s">
        <v>181</v>
      </c>
      <c r="AE1043" s="2">
        <v>170</v>
      </c>
      <c r="AF1043" s="2">
        <v>0.53932584269662798</v>
      </c>
      <c r="AG1043" s="2">
        <f>AF1043-$AF$1043</f>
        <v>0</v>
      </c>
      <c r="AH1043" s="2">
        <v>100</v>
      </c>
      <c r="AI1043" s="2">
        <v>100</v>
      </c>
      <c r="AJ1043" s="2">
        <f>AI1043/$AI$1043</f>
        <v>1</v>
      </c>
      <c r="AK1043" s="2">
        <f>AI1043-$AI$1048</f>
        <v>86.338806152343807</v>
      </c>
      <c r="AL1043" s="2">
        <f>AK1043/$AK$1043</f>
        <v>1</v>
      </c>
    </row>
    <row r="1044" spans="1:38" x14ac:dyDescent="0.25">
      <c r="A1044" s="2" t="s">
        <v>188</v>
      </c>
      <c r="B1044" s="2">
        <v>2015</v>
      </c>
      <c r="C1044" s="2" t="s">
        <v>235</v>
      </c>
      <c r="D1044" s="2" t="s">
        <v>294</v>
      </c>
      <c r="E1044" s="2" t="s">
        <v>48</v>
      </c>
      <c r="F1044" s="2" t="s">
        <v>10</v>
      </c>
      <c r="G1044" s="2" t="s">
        <v>211</v>
      </c>
      <c r="H1044" s="2" t="s">
        <v>78</v>
      </c>
      <c r="I1044" s="2" t="s">
        <v>40</v>
      </c>
      <c r="J1044" s="2" t="s">
        <v>315</v>
      </c>
      <c r="K1044" s="2" t="s">
        <v>189</v>
      </c>
      <c r="L1044" s="2" t="s">
        <v>37</v>
      </c>
      <c r="M1044" s="2" t="s">
        <v>287</v>
      </c>
      <c r="N1044" s="2">
        <v>10</v>
      </c>
      <c r="O1044" s="2" t="s">
        <v>83</v>
      </c>
      <c r="Q1044" s="2" t="s">
        <v>50</v>
      </c>
      <c r="R1044" s="2" t="s">
        <v>82</v>
      </c>
      <c r="S1044" s="2" t="s">
        <v>21</v>
      </c>
      <c r="T1044" s="2">
        <v>37</v>
      </c>
      <c r="U1044" s="2" t="s">
        <v>86</v>
      </c>
      <c r="V1044" s="2">
        <v>0</v>
      </c>
      <c r="W1044" s="2" t="s">
        <v>77</v>
      </c>
      <c r="Z1044" s="2">
        <v>2</v>
      </c>
      <c r="AA1044" s="2">
        <v>0.76</v>
      </c>
      <c r="AB1044" s="2">
        <f t="shared" si="554"/>
        <v>2.6315789473684212</v>
      </c>
      <c r="AC1044" s="2">
        <v>50</v>
      </c>
      <c r="AD1044" s="2" t="s">
        <v>181</v>
      </c>
      <c r="AE1044" s="2">
        <v>170</v>
      </c>
      <c r="AF1044" s="2">
        <v>3.05617840370435</v>
      </c>
      <c r="AG1044" s="2">
        <f t="shared" ref="AG1044:AG1048" si="555">AF1044-$AF$1043</f>
        <v>2.5168525610077221</v>
      </c>
      <c r="AH1044" s="2">
        <v>53.005456142738197</v>
      </c>
      <c r="AI1044" s="2">
        <v>53.005456142738197</v>
      </c>
      <c r="AJ1044" s="2">
        <f t="shared" ref="AJ1044:AJ1048" si="556">AI1044/$AI$1043</f>
        <v>0.53005456142738194</v>
      </c>
      <c r="AK1044" s="2">
        <f t="shared" ref="AK1044:AK1048" si="557">AI1044-$AI$1048</f>
        <v>39.344262295081997</v>
      </c>
      <c r="AL1044" s="2">
        <f t="shared" ref="AL1044:AL1048" si="558">AK1044/$AK$1043</f>
        <v>0.45569615852296486</v>
      </c>
    </row>
    <row r="1045" spans="1:38" x14ac:dyDescent="0.25">
      <c r="A1045" s="2" t="s">
        <v>188</v>
      </c>
      <c r="B1045" s="2">
        <v>2015</v>
      </c>
      <c r="C1045" s="2" t="s">
        <v>235</v>
      </c>
      <c r="D1045" s="2" t="s">
        <v>294</v>
      </c>
      <c r="E1045" s="2" t="s">
        <v>48</v>
      </c>
      <c r="F1045" s="2" t="s">
        <v>10</v>
      </c>
      <c r="G1045" s="2" t="s">
        <v>211</v>
      </c>
      <c r="H1045" s="2" t="s">
        <v>78</v>
      </c>
      <c r="I1045" s="2" t="s">
        <v>40</v>
      </c>
      <c r="J1045" s="2" t="s">
        <v>315</v>
      </c>
      <c r="K1045" s="2" t="s">
        <v>189</v>
      </c>
      <c r="L1045" s="2" t="s">
        <v>37</v>
      </c>
      <c r="M1045" s="2" t="s">
        <v>287</v>
      </c>
      <c r="N1045" s="2">
        <v>10</v>
      </c>
      <c r="O1045" s="2" t="s">
        <v>83</v>
      </c>
      <c r="Q1045" s="2" t="s">
        <v>50</v>
      </c>
      <c r="R1045" s="2" t="s">
        <v>82</v>
      </c>
      <c r="S1045" s="2" t="s">
        <v>21</v>
      </c>
      <c r="T1045" s="2">
        <v>37</v>
      </c>
      <c r="U1045" s="2" t="s">
        <v>86</v>
      </c>
      <c r="V1045" s="2">
        <v>0</v>
      </c>
      <c r="W1045" s="2" t="s">
        <v>77</v>
      </c>
      <c r="Z1045" s="2">
        <v>2</v>
      </c>
      <c r="AA1045" s="2">
        <v>0.76</v>
      </c>
      <c r="AB1045" s="2">
        <f t="shared" si="554"/>
        <v>2.6315789473684212</v>
      </c>
      <c r="AC1045" s="2">
        <v>50</v>
      </c>
      <c r="AD1045" s="2" t="s">
        <v>181</v>
      </c>
      <c r="AE1045" s="2">
        <v>170</v>
      </c>
      <c r="AF1045" s="2">
        <v>5.0337051220154496</v>
      </c>
      <c r="AG1045" s="2">
        <f t="shared" si="555"/>
        <v>4.4943792793188218</v>
      </c>
      <c r="AH1045" s="2">
        <v>43.1693905689677</v>
      </c>
      <c r="AI1045" s="2">
        <v>43.1693905689677</v>
      </c>
      <c r="AJ1045" s="2">
        <f t="shared" si="556"/>
        <v>0.43169390568967697</v>
      </c>
      <c r="AK1045" s="2">
        <f t="shared" si="557"/>
        <v>29.508196721311499</v>
      </c>
      <c r="AL1045" s="2">
        <f t="shared" si="558"/>
        <v>0.34177211889222364</v>
      </c>
    </row>
    <row r="1046" spans="1:38" x14ac:dyDescent="0.25">
      <c r="A1046" s="2" t="s">
        <v>188</v>
      </c>
      <c r="B1046" s="2">
        <v>2015</v>
      </c>
      <c r="C1046" s="2" t="s">
        <v>235</v>
      </c>
      <c r="D1046" s="2" t="s">
        <v>294</v>
      </c>
      <c r="E1046" s="2" t="s">
        <v>48</v>
      </c>
      <c r="F1046" s="2" t="s">
        <v>10</v>
      </c>
      <c r="G1046" s="2" t="s">
        <v>211</v>
      </c>
      <c r="H1046" s="2" t="s">
        <v>78</v>
      </c>
      <c r="I1046" s="2" t="s">
        <v>40</v>
      </c>
      <c r="J1046" s="2" t="s">
        <v>315</v>
      </c>
      <c r="K1046" s="2" t="s">
        <v>189</v>
      </c>
      <c r="L1046" s="2" t="s">
        <v>37</v>
      </c>
      <c r="M1046" s="2" t="s">
        <v>287</v>
      </c>
      <c r="N1046" s="2">
        <v>10</v>
      </c>
      <c r="O1046" s="2" t="s">
        <v>83</v>
      </c>
      <c r="Q1046" s="2" t="s">
        <v>50</v>
      </c>
      <c r="R1046" s="2" t="s">
        <v>82</v>
      </c>
      <c r="S1046" s="2" t="s">
        <v>21</v>
      </c>
      <c r="T1046" s="2">
        <v>37</v>
      </c>
      <c r="U1046" s="2" t="s">
        <v>86</v>
      </c>
      <c r="V1046" s="2">
        <v>0</v>
      </c>
      <c r="W1046" s="2" t="s">
        <v>77</v>
      </c>
      <c r="Z1046" s="2">
        <v>2</v>
      </c>
      <c r="AA1046" s="2">
        <v>0.76</v>
      </c>
      <c r="AB1046" s="2">
        <f t="shared" si="554"/>
        <v>2.6315789473684212</v>
      </c>
      <c r="AC1046" s="2">
        <v>50</v>
      </c>
      <c r="AD1046" s="2" t="s">
        <v>181</v>
      </c>
      <c r="AE1046" s="2">
        <v>170</v>
      </c>
      <c r="AF1046" s="2">
        <v>6.9213455714536503</v>
      </c>
      <c r="AG1046" s="2">
        <f t="shared" si="555"/>
        <v>6.3820197287570224</v>
      </c>
      <c r="AH1046" s="2">
        <v>31.693980732902101</v>
      </c>
      <c r="AI1046" s="2">
        <v>31.693980732902101</v>
      </c>
      <c r="AJ1046" s="2">
        <f t="shared" si="556"/>
        <v>0.31693980732902099</v>
      </c>
      <c r="AK1046" s="2">
        <f t="shared" si="557"/>
        <v>18.032786885245901</v>
      </c>
      <c r="AL1046" s="2">
        <f t="shared" si="558"/>
        <v>0.2088607393230254</v>
      </c>
    </row>
    <row r="1047" spans="1:38" x14ac:dyDescent="0.25">
      <c r="A1047" s="2" t="s">
        <v>188</v>
      </c>
      <c r="B1047" s="2">
        <v>2015</v>
      </c>
      <c r="C1047" s="2" t="s">
        <v>235</v>
      </c>
      <c r="D1047" s="2" t="s">
        <v>294</v>
      </c>
      <c r="E1047" s="2" t="s">
        <v>48</v>
      </c>
      <c r="F1047" s="2" t="s">
        <v>10</v>
      </c>
      <c r="G1047" s="2" t="s">
        <v>211</v>
      </c>
      <c r="H1047" s="2" t="s">
        <v>78</v>
      </c>
      <c r="I1047" s="2" t="s">
        <v>40</v>
      </c>
      <c r="J1047" s="2" t="s">
        <v>315</v>
      </c>
      <c r="K1047" s="2" t="s">
        <v>189</v>
      </c>
      <c r="L1047" s="2" t="s">
        <v>37</v>
      </c>
      <c r="M1047" s="2" t="s">
        <v>287</v>
      </c>
      <c r="N1047" s="2">
        <v>10</v>
      </c>
      <c r="O1047" s="2" t="s">
        <v>83</v>
      </c>
      <c r="Q1047" s="2" t="s">
        <v>50</v>
      </c>
      <c r="R1047" s="2" t="s">
        <v>82</v>
      </c>
      <c r="S1047" s="2" t="s">
        <v>21</v>
      </c>
      <c r="T1047" s="2">
        <v>37</v>
      </c>
      <c r="U1047" s="2" t="s">
        <v>86</v>
      </c>
      <c r="V1047" s="2">
        <v>0</v>
      </c>
      <c r="W1047" s="2" t="s">
        <v>77</v>
      </c>
      <c r="Z1047" s="2">
        <v>2</v>
      </c>
      <c r="AA1047" s="2">
        <v>0.76</v>
      </c>
      <c r="AB1047" s="2">
        <f t="shared" si="554"/>
        <v>2.6315789473684212</v>
      </c>
      <c r="AC1047" s="2">
        <v>50</v>
      </c>
      <c r="AD1047" s="2" t="s">
        <v>181</v>
      </c>
      <c r="AE1047" s="2">
        <v>170</v>
      </c>
      <c r="AF1047" s="2">
        <v>12.1348314606741</v>
      </c>
      <c r="AG1047" s="2">
        <f t="shared" si="555"/>
        <v>11.595505617977471</v>
      </c>
      <c r="AH1047" s="2">
        <v>18.579226634541399</v>
      </c>
      <c r="AI1047" s="2">
        <v>18.579226634541399</v>
      </c>
      <c r="AJ1047" s="2">
        <f t="shared" si="556"/>
        <v>0.18579226634541399</v>
      </c>
      <c r="AK1047" s="2">
        <f t="shared" si="557"/>
        <v>4.918032786885199</v>
      </c>
      <c r="AL1047" s="2">
        <f t="shared" si="558"/>
        <v>5.6962019815370017E-2</v>
      </c>
    </row>
    <row r="1048" spans="1:38" x14ac:dyDescent="0.25">
      <c r="A1048" s="2" t="s">
        <v>188</v>
      </c>
      <c r="B1048" s="2">
        <v>2015</v>
      </c>
      <c r="C1048" s="2" t="s">
        <v>235</v>
      </c>
      <c r="D1048" s="2" t="s">
        <v>294</v>
      </c>
      <c r="E1048" s="2" t="s">
        <v>48</v>
      </c>
      <c r="F1048" s="2" t="s">
        <v>10</v>
      </c>
      <c r="G1048" s="2" t="s">
        <v>211</v>
      </c>
      <c r="H1048" s="2" t="s">
        <v>78</v>
      </c>
      <c r="I1048" s="2" t="s">
        <v>40</v>
      </c>
      <c r="J1048" s="2" t="s">
        <v>315</v>
      </c>
      <c r="K1048" s="2" t="s">
        <v>189</v>
      </c>
      <c r="L1048" s="2" t="s">
        <v>37</v>
      </c>
      <c r="M1048" s="2" t="s">
        <v>287</v>
      </c>
      <c r="N1048" s="2">
        <v>10</v>
      </c>
      <c r="O1048" s="2" t="s">
        <v>83</v>
      </c>
      <c r="Q1048" s="2" t="s">
        <v>50</v>
      </c>
      <c r="R1048" s="2" t="s">
        <v>82</v>
      </c>
      <c r="S1048" s="2" t="s">
        <v>21</v>
      </c>
      <c r="T1048" s="2">
        <v>37</v>
      </c>
      <c r="U1048" s="2" t="s">
        <v>86</v>
      </c>
      <c r="V1048" s="2">
        <v>0</v>
      </c>
      <c r="W1048" s="2" t="s">
        <v>77</v>
      </c>
      <c r="Z1048" s="2">
        <v>2</v>
      </c>
      <c r="AA1048" s="2">
        <v>0.76</v>
      </c>
      <c r="AB1048" s="2">
        <f t="shared" si="554"/>
        <v>2.6315789473684212</v>
      </c>
      <c r="AC1048" s="2">
        <v>50</v>
      </c>
      <c r="AD1048" s="2" t="s">
        <v>181</v>
      </c>
      <c r="AE1048" s="2">
        <v>170</v>
      </c>
      <c r="AF1048" s="2">
        <v>24.089886268872799</v>
      </c>
      <c r="AG1048" s="2">
        <f t="shared" si="555"/>
        <v>23.550560426176173</v>
      </c>
      <c r="AH1048" s="2">
        <v>13.6611938476562</v>
      </c>
      <c r="AI1048" s="2">
        <v>13.6611938476562</v>
      </c>
      <c r="AJ1048" s="2">
        <f t="shared" si="556"/>
        <v>0.136611938476562</v>
      </c>
      <c r="AK1048" s="2">
        <f t="shared" si="557"/>
        <v>0</v>
      </c>
      <c r="AL1048" s="2">
        <f t="shared" si="558"/>
        <v>0</v>
      </c>
    </row>
    <row r="1049" spans="1:38" x14ac:dyDescent="0.25">
      <c r="A1049" s="2" t="s">
        <v>188</v>
      </c>
      <c r="B1049" s="2">
        <v>2015</v>
      </c>
      <c r="C1049" s="2" t="s">
        <v>191</v>
      </c>
      <c r="D1049" s="2" t="s">
        <v>286</v>
      </c>
      <c r="E1049" s="2" t="s">
        <v>48</v>
      </c>
      <c r="F1049" s="2" t="s">
        <v>10</v>
      </c>
      <c r="G1049" s="2" t="s">
        <v>205</v>
      </c>
      <c r="H1049" s="2" t="s">
        <v>78</v>
      </c>
      <c r="I1049" s="2" t="s">
        <v>40</v>
      </c>
      <c r="J1049" s="2" t="s">
        <v>315</v>
      </c>
      <c r="K1049" s="2" t="s">
        <v>140</v>
      </c>
      <c r="L1049" s="2" t="s">
        <v>37</v>
      </c>
      <c r="M1049" s="2" t="s">
        <v>287</v>
      </c>
      <c r="N1049" s="2">
        <v>10</v>
      </c>
      <c r="O1049" s="2" t="s">
        <v>83</v>
      </c>
      <c r="Q1049" s="2" t="s">
        <v>50</v>
      </c>
      <c r="R1049" s="2" t="s">
        <v>82</v>
      </c>
      <c r="S1049" s="2" t="s">
        <v>21</v>
      </c>
      <c r="T1049" s="2">
        <v>37</v>
      </c>
      <c r="U1049" s="2" t="s">
        <v>86</v>
      </c>
      <c r="V1049" s="2">
        <v>0</v>
      </c>
      <c r="W1049" s="2" t="s">
        <v>77</v>
      </c>
      <c r="Z1049" s="2">
        <v>2</v>
      </c>
      <c r="AA1049" s="2">
        <v>0.76</v>
      </c>
      <c r="AB1049" s="2">
        <f t="shared" ref="AB1049:AB1054" si="559">Z1049/AA1049</f>
        <v>2.6315789473684212</v>
      </c>
      <c r="AC1049" s="2">
        <v>50</v>
      </c>
      <c r="AD1049" s="2" t="s">
        <v>181</v>
      </c>
      <c r="AE1049" s="2">
        <v>171</v>
      </c>
      <c r="AF1049" s="2">
        <v>0.54135335240452298</v>
      </c>
      <c r="AG1049" s="2">
        <f>AF1049-$AF$1049</f>
        <v>0</v>
      </c>
      <c r="AH1049" s="2">
        <v>100</v>
      </c>
      <c r="AI1049" s="2">
        <v>100</v>
      </c>
      <c r="AJ1049" s="2">
        <f>AI1049/$AI$1049</f>
        <v>1</v>
      </c>
      <c r="AK1049" s="2">
        <f>AI1049-$AI$1054</f>
        <v>86.263745799326998</v>
      </c>
      <c r="AL1049" s="2">
        <f>AK1049/$AK$1049</f>
        <v>1</v>
      </c>
    </row>
    <row r="1050" spans="1:38" x14ac:dyDescent="0.25">
      <c r="A1050" s="2" t="s">
        <v>188</v>
      </c>
      <c r="B1050" s="2">
        <v>2015</v>
      </c>
      <c r="C1050" s="2" t="s">
        <v>191</v>
      </c>
      <c r="D1050" s="2" t="s">
        <v>286</v>
      </c>
      <c r="E1050" s="2" t="s">
        <v>48</v>
      </c>
      <c r="F1050" s="2" t="s">
        <v>10</v>
      </c>
      <c r="G1050" s="2" t="s">
        <v>205</v>
      </c>
      <c r="H1050" s="2" t="s">
        <v>78</v>
      </c>
      <c r="I1050" s="2" t="s">
        <v>40</v>
      </c>
      <c r="J1050" s="2" t="s">
        <v>315</v>
      </c>
      <c r="K1050" s="2" t="s">
        <v>140</v>
      </c>
      <c r="L1050" s="2" t="s">
        <v>37</v>
      </c>
      <c r="M1050" s="2" t="s">
        <v>287</v>
      </c>
      <c r="N1050" s="2">
        <v>10</v>
      </c>
      <c r="O1050" s="2" t="s">
        <v>83</v>
      </c>
      <c r="Q1050" s="2" t="s">
        <v>50</v>
      </c>
      <c r="R1050" s="2" t="s">
        <v>82</v>
      </c>
      <c r="S1050" s="2" t="s">
        <v>21</v>
      </c>
      <c r="T1050" s="2">
        <v>37</v>
      </c>
      <c r="U1050" s="2" t="s">
        <v>86</v>
      </c>
      <c r="V1050" s="2">
        <v>0</v>
      </c>
      <c r="W1050" s="2" t="s">
        <v>77</v>
      </c>
      <c r="Z1050" s="2">
        <v>2</v>
      </c>
      <c r="AA1050" s="2">
        <v>0.76</v>
      </c>
      <c r="AB1050" s="2">
        <f t="shared" si="559"/>
        <v>2.6315789473684212</v>
      </c>
      <c r="AC1050" s="2">
        <v>50</v>
      </c>
      <c r="AD1050" s="2" t="s">
        <v>181</v>
      </c>
      <c r="AE1050" s="2">
        <v>171</v>
      </c>
      <c r="AF1050" s="2">
        <v>2.97744343822488</v>
      </c>
      <c r="AG1050" s="2">
        <f t="shared" ref="AG1050:AG1054" si="560">AF1050-$AF$1049</f>
        <v>2.4360900858203571</v>
      </c>
      <c r="AH1050" s="2">
        <v>40.109890939071903</v>
      </c>
      <c r="AI1050" s="2">
        <v>40.109890939071903</v>
      </c>
      <c r="AJ1050" s="2">
        <f t="shared" ref="AJ1050:AJ1054" si="561">AI1050/$AI$1049</f>
        <v>0.40109890939071902</v>
      </c>
      <c r="AK1050" s="2">
        <f t="shared" ref="AK1050:AK1054" si="562">AI1050-$AI$1054</f>
        <v>26.373636738398901</v>
      </c>
      <c r="AL1050" s="2">
        <f t="shared" ref="AL1050:AL1054" si="563">AK1050/$AK$1049</f>
        <v>0.30573257043290436</v>
      </c>
    </row>
    <row r="1051" spans="1:38" x14ac:dyDescent="0.25">
      <c r="A1051" s="2" t="s">
        <v>188</v>
      </c>
      <c r="B1051" s="2">
        <v>2015</v>
      </c>
      <c r="C1051" s="2" t="s">
        <v>191</v>
      </c>
      <c r="D1051" s="2" t="s">
        <v>286</v>
      </c>
      <c r="E1051" s="2" t="s">
        <v>48</v>
      </c>
      <c r="F1051" s="2" t="s">
        <v>10</v>
      </c>
      <c r="G1051" s="2" t="s">
        <v>205</v>
      </c>
      <c r="H1051" s="2" t="s">
        <v>78</v>
      </c>
      <c r="I1051" s="2" t="s">
        <v>40</v>
      </c>
      <c r="J1051" s="2" t="s">
        <v>315</v>
      </c>
      <c r="K1051" s="2" t="s">
        <v>140</v>
      </c>
      <c r="L1051" s="2" t="s">
        <v>37</v>
      </c>
      <c r="M1051" s="2" t="s">
        <v>287</v>
      </c>
      <c r="N1051" s="2">
        <v>10</v>
      </c>
      <c r="O1051" s="2" t="s">
        <v>83</v>
      </c>
      <c r="Q1051" s="2" t="s">
        <v>50</v>
      </c>
      <c r="R1051" s="2" t="s">
        <v>82</v>
      </c>
      <c r="S1051" s="2" t="s">
        <v>21</v>
      </c>
      <c r="T1051" s="2">
        <v>37</v>
      </c>
      <c r="U1051" s="2" t="s">
        <v>86</v>
      </c>
      <c r="V1051" s="2">
        <v>0</v>
      </c>
      <c r="W1051" s="2" t="s">
        <v>77</v>
      </c>
      <c r="Z1051" s="2">
        <v>2</v>
      </c>
      <c r="AA1051" s="2">
        <v>0.76</v>
      </c>
      <c r="AB1051" s="2">
        <f t="shared" si="559"/>
        <v>2.6315789473684212</v>
      </c>
      <c r="AC1051" s="2">
        <v>50</v>
      </c>
      <c r="AD1051" s="2" t="s">
        <v>181</v>
      </c>
      <c r="AE1051" s="2">
        <v>171</v>
      </c>
      <c r="AF1051" s="2">
        <v>4.9624043536420297</v>
      </c>
      <c r="AG1051" s="2">
        <f t="shared" si="560"/>
        <v>4.4210510012375064</v>
      </c>
      <c r="AH1051" s="2">
        <v>34.065939593812701</v>
      </c>
      <c r="AI1051" s="2">
        <v>34.065939593812701</v>
      </c>
      <c r="AJ1051" s="2">
        <f t="shared" si="561"/>
        <v>0.340659395938127</v>
      </c>
      <c r="AK1051" s="2">
        <f t="shared" si="562"/>
        <v>20.329685393139698</v>
      </c>
      <c r="AL1051" s="2">
        <f t="shared" si="563"/>
        <v>0.23566893837918992</v>
      </c>
    </row>
    <row r="1052" spans="1:38" x14ac:dyDescent="0.25">
      <c r="A1052" s="2" t="s">
        <v>188</v>
      </c>
      <c r="B1052" s="2">
        <v>2015</v>
      </c>
      <c r="C1052" s="2" t="s">
        <v>191</v>
      </c>
      <c r="D1052" s="2" t="s">
        <v>286</v>
      </c>
      <c r="E1052" s="2" t="s">
        <v>48</v>
      </c>
      <c r="F1052" s="2" t="s">
        <v>10</v>
      </c>
      <c r="G1052" s="2" t="s">
        <v>205</v>
      </c>
      <c r="H1052" s="2" t="s">
        <v>78</v>
      </c>
      <c r="I1052" s="2" t="s">
        <v>40</v>
      </c>
      <c r="J1052" s="2" t="s">
        <v>315</v>
      </c>
      <c r="K1052" s="2" t="s">
        <v>140</v>
      </c>
      <c r="L1052" s="2" t="s">
        <v>37</v>
      </c>
      <c r="M1052" s="2" t="s">
        <v>287</v>
      </c>
      <c r="N1052" s="2">
        <v>10</v>
      </c>
      <c r="O1052" s="2" t="s">
        <v>83</v>
      </c>
      <c r="Q1052" s="2" t="s">
        <v>50</v>
      </c>
      <c r="R1052" s="2" t="s">
        <v>82</v>
      </c>
      <c r="S1052" s="2" t="s">
        <v>21</v>
      </c>
      <c r="T1052" s="2">
        <v>37</v>
      </c>
      <c r="U1052" s="2" t="s">
        <v>86</v>
      </c>
      <c r="V1052" s="2">
        <v>0</v>
      </c>
      <c r="W1052" s="2" t="s">
        <v>77</v>
      </c>
      <c r="Z1052" s="2">
        <v>2</v>
      </c>
      <c r="AA1052" s="2">
        <v>0.76</v>
      </c>
      <c r="AB1052" s="2">
        <f t="shared" si="559"/>
        <v>2.6315789473684212</v>
      </c>
      <c r="AC1052" s="2">
        <v>50</v>
      </c>
      <c r="AD1052" s="2" t="s">
        <v>181</v>
      </c>
      <c r="AE1052" s="2">
        <v>171</v>
      </c>
      <c r="AF1052" s="2">
        <v>6.9473693992574903</v>
      </c>
      <c r="AG1052" s="2">
        <f t="shared" si="560"/>
        <v>6.406016046852967</v>
      </c>
      <c r="AH1052" s="2">
        <v>31.868133388298499</v>
      </c>
      <c r="AI1052" s="2">
        <v>31.868133388298499</v>
      </c>
      <c r="AJ1052" s="2">
        <f t="shared" si="561"/>
        <v>0.31868133388298497</v>
      </c>
      <c r="AK1052" s="2">
        <f t="shared" si="562"/>
        <v>18.131879187625501</v>
      </c>
      <c r="AL1052" s="2">
        <f t="shared" si="563"/>
        <v>0.21019118773030326</v>
      </c>
    </row>
    <row r="1053" spans="1:38" x14ac:dyDescent="0.25">
      <c r="A1053" s="2" t="s">
        <v>188</v>
      </c>
      <c r="B1053" s="2">
        <v>2015</v>
      </c>
      <c r="C1053" s="2" t="s">
        <v>191</v>
      </c>
      <c r="D1053" s="2" t="s">
        <v>286</v>
      </c>
      <c r="E1053" s="2" t="s">
        <v>48</v>
      </c>
      <c r="F1053" s="2" t="s">
        <v>10</v>
      </c>
      <c r="G1053" s="2" t="s">
        <v>205</v>
      </c>
      <c r="H1053" s="2" t="s">
        <v>78</v>
      </c>
      <c r="I1053" s="2" t="s">
        <v>40</v>
      </c>
      <c r="J1053" s="2" t="s">
        <v>315</v>
      </c>
      <c r="K1053" s="2" t="s">
        <v>140</v>
      </c>
      <c r="L1053" s="2" t="s">
        <v>37</v>
      </c>
      <c r="M1053" s="2" t="s">
        <v>287</v>
      </c>
      <c r="N1053" s="2">
        <v>10</v>
      </c>
      <c r="O1053" s="2" t="s">
        <v>83</v>
      </c>
      <c r="Q1053" s="2" t="s">
        <v>50</v>
      </c>
      <c r="R1053" s="2" t="s">
        <v>82</v>
      </c>
      <c r="S1053" s="2" t="s">
        <v>21</v>
      </c>
      <c r="T1053" s="2">
        <v>37</v>
      </c>
      <c r="U1053" s="2" t="s">
        <v>86</v>
      </c>
      <c r="V1053" s="2">
        <v>0</v>
      </c>
      <c r="W1053" s="2" t="s">
        <v>77</v>
      </c>
      <c r="Z1053" s="2">
        <v>2</v>
      </c>
      <c r="AA1053" s="2">
        <v>0.76</v>
      </c>
      <c r="AB1053" s="2">
        <f t="shared" si="559"/>
        <v>2.6315789473684212</v>
      </c>
      <c r="AC1053" s="2">
        <v>50</v>
      </c>
      <c r="AD1053" s="2" t="s">
        <v>181</v>
      </c>
      <c r="AE1053" s="2">
        <v>171</v>
      </c>
      <c r="AF1053" s="2">
        <v>11.999997934900801</v>
      </c>
      <c r="AG1053" s="2">
        <f t="shared" si="560"/>
        <v>11.458644582496278</v>
      </c>
      <c r="AH1053" s="2">
        <v>21.978011751446399</v>
      </c>
      <c r="AI1053" s="2">
        <v>21.978011751446399</v>
      </c>
      <c r="AJ1053" s="2">
        <f t="shared" si="561"/>
        <v>0.219780117514464</v>
      </c>
      <c r="AK1053" s="2">
        <f t="shared" si="562"/>
        <v>8.2417575507733982</v>
      </c>
      <c r="AL1053" s="2">
        <f t="shared" si="563"/>
        <v>9.5541382702601096E-2</v>
      </c>
    </row>
    <row r="1054" spans="1:38" x14ac:dyDescent="0.25">
      <c r="A1054" s="2" t="s">
        <v>188</v>
      </c>
      <c r="B1054" s="2">
        <v>2015</v>
      </c>
      <c r="C1054" s="2" t="s">
        <v>191</v>
      </c>
      <c r="D1054" s="2" t="s">
        <v>286</v>
      </c>
      <c r="E1054" s="2" t="s">
        <v>48</v>
      </c>
      <c r="F1054" s="2" t="s">
        <v>10</v>
      </c>
      <c r="G1054" s="2" t="s">
        <v>205</v>
      </c>
      <c r="H1054" s="2" t="s">
        <v>78</v>
      </c>
      <c r="I1054" s="2" t="s">
        <v>40</v>
      </c>
      <c r="J1054" s="2" t="s">
        <v>315</v>
      </c>
      <c r="K1054" s="2" t="s">
        <v>140</v>
      </c>
      <c r="L1054" s="2" t="s">
        <v>37</v>
      </c>
      <c r="M1054" s="2" t="s">
        <v>287</v>
      </c>
      <c r="N1054" s="2">
        <v>10</v>
      </c>
      <c r="O1054" s="2" t="s">
        <v>83</v>
      </c>
      <c r="Q1054" s="2" t="s">
        <v>50</v>
      </c>
      <c r="R1054" s="2" t="s">
        <v>82</v>
      </c>
      <c r="S1054" s="2" t="s">
        <v>21</v>
      </c>
      <c r="T1054" s="2">
        <v>37</v>
      </c>
      <c r="U1054" s="2" t="s">
        <v>86</v>
      </c>
      <c r="V1054" s="2">
        <v>0</v>
      </c>
      <c r="W1054" s="2" t="s">
        <v>77</v>
      </c>
      <c r="Z1054" s="2">
        <v>2</v>
      </c>
      <c r="AA1054" s="2">
        <v>0.76</v>
      </c>
      <c r="AB1054" s="2">
        <f t="shared" si="559"/>
        <v>2.6315789473684212</v>
      </c>
      <c r="AC1054" s="2">
        <v>50</v>
      </c>
      <c r="AD1054" s="2" t="s">
        <v>181</v>
      </c>
      <c r="AE1054" s="2">
        <v>171</v>
      </c>
      <c r="AF1054" s="2">
        <v>24.0902241820013</v>
      </c>
      <c r="AG1054" s="2">
        <f t="shared" si="560"/>
        <v>23.548870829596776</v>
      </c>
      <c r="AH1054" s="2">
        <v>13.736254200673001</v>
      </c>
      <c r="AI1054" s="2">
        <v>13.736254200673001</v>
      </c>
      <c r="AJ1054" s="2">
        <f t="shared" si="561"/>
        <v>0.13736254200673001</v>
      </c>
      <c r="AK1054" s="2">
        <f t="shared" si="562"/>
        <v>0</v>
      </c>
      <c r="AL1054" s="2">
        <f t="shared" si="563"/>
        <v>0</v>
      </c>
    </row>
    <row r="1055" spans="1:38" x14ac:dyDescent="0.25">
      <c r="A1055" s="2" t="s">
        <v>188</v>
      </c>
      <c r="B1055" s="2">
        <v>2015</v>
      </c>
      <c r="C1055" s="2" t="s">
        <v>192</v>
      </c>
      <c r="D1055" s="2" t="s">
        <v>286</v>
      </c>
      <c r="E1055" s="2" t="s">
        <v>48</v>
      </c>
      <c r="F1055" s="2" t="s">
        <v>10</v>
      </c>
      <c r="G1055" s="2" t="s">
        <v>205</v>
      </c>
      <c r="H1055" s="2" t="s">
        <v>78</v>
      </c>
      <c r="I1055" s="2" t="s">
        <v>40</v>
      </c>
      <c r="J1055" s="2" t="s">
        <v>316</v>
      </c>
      <c r="K1055" s="2" t="s">
        <v>190</v>
      </c>
      <c r="L1055" s="2" t="s">
        <v>37</v>
      </c>
      <c r="M1055" s="2" t="s">
        <v>287</v>
      </c>
      <c r="N1055" s="2">
        <v>10</v>
      </c>
      <c r="O1055" s="2" t="s">
        <v>83</v>
      </c>
      <c r="Q1055" s="2" t="s">
        <v>50</v>
      </c>
      <c r="R1055" s="2" t="s">
        <v>82</v>
      </c>
      <c r="S1055" s="2" t="s">
        <v>21</v>
      </c>
      <c r="T1055" s="2">
        <v>37</v>
      </c>
      <c r="U1055" s="2" t="s">
        <v>86</v>
      </c>
      <c r="V1055" s="2">
        <v>0</v>
      </c>
      <c r="W1055" s="2" t="s">
        <v>77</v>
      </c>
      <c r="Z1055" s="2">
        <v>2</v>
      </c>
      <c r="AA1055" s="2">
        <v>0.76</v>
      </c>
      <c r="AB1055" s="2">
        <f t="shared" ref="AB1055:AB1060" si="564">Z1055/AA1055</f>
        <v>2.6315789473684212</v>
      </c>
      <c r="AC1055" s="2">
        <v>50</v>
      </c>
      <c r="AD1055" s="2" t="s">
        <v>181</v>
      </c>
      <c r="AE1055" s="2">
        <v>172</v>
      </c>
      <c r="AF1055" s="2">
        <v>0.45112917040320699</v>
      </c>
      <c r="AG1055" s="2">
        <f>AF1055-$AF$1055</f>
        <v>0</v>
      </c>
      <c r="AH1055" s="2">
        <v>100</v>
      </c>
      <c r="AI1055" s="2">
        <v>100</v>
      </c>
      <c r="AJ1055" s="2">
        <f>AI1055/$AI$1055</f>
        <v>1</v>
      </c>
      <c r="AK1055" s="2">
        <f>AI1055-$AI$1060</f>
        <v>81.318666117014999</v>
      </c>
      <c r="AL1055" s="2">
        <f>AK1055/$AK$1055</f>
        <v>1</v>
      </c>
    </row>
    <row r="1056" spans="1:38" x14ac:dyDescent="0.25">
      <c r="A1056" s="2" t="s">
        <v>188</v>
      </c>
      <c r="B1056" s="2">
        <v>2015</v>
      </c>
      <c r="C1056" s="2" t="s">
        <v>192</v>
      </c>
      <c r="D1056" s="2" t="s">
        <v>286</v>
      </c>
      <c r="E1056" s="2" t="s">
        <v>48</v>
      </c>
      <c r="F1056" s="2" t="s">
        <v>10</v>
      </c>
      <c r="G1056" s="2" t="s">
        <v>205</v>
      </c>
      <c r="H1056" s="2" t="s">
        <v>78</v>
      </c>
      <c r="I1056" s="2" t="s">
        <v>40</v>
      </c>
      <c r="J1056" s="2" t="s">
        <v>316</v>
      </c>
      <c r="K1056" s="2" t="s">
        <v>190</v>
      </c>
      <c r="L1056" s="2" t="s">
        <v>37</v>
      </c>
      <c r="M1056" s="2" t="s">
        <v>287</v>
      </c>
      <c r="N1056" s="2">
        <v>10</v>
      </c>
      <c r="O1056" s="2" t="s">
        <v>83</v>
      </c>
      <c r="Q1056" s="2" t="s">
        <v>50</v>
      </c>
      <c r="R1056" s="2" t="s">
        <v>82</v>
      </c>
      <c r="S1056" s="2" t="s">
        <v>21</v>
      </c>
      <c r="T1056" s="2">
        <v>37</v>
      </c>
      <c r="U1056" s="2" t="s">
        <v>86</v>
      </c>
      <c r="V1056" s="2">
        <v>0</v>
      </c>
      <c r="W1056" s="2" t="s">
        <v>77</v>
      </c>
      <c r="Z1056" s="2">
        <v>2</v>
      </c>
      <c r="AA1056" s="2">
        <v>0.76</v>
      </c>
      <c r="AB1056" s="2">
        <f t="shared" si="564"/>
        <v>2.6315789473684212</v>
      </c>
      <c r="AC1056" s="2">
        <v>50</v>
      </c>
      <c r="AD1056" s="2" t="s">
        <v>181</v>
      </c>
      <c r="AE1056" s="2">
        <v>172</v>
      </c>
      <c r="AF1056" s="2">
        <v>2.7969950742222398</v>
      </c>
      <c r="AG1056" s="2">
        <f t="shared" ref="AG1056:AG1060" si="565">AF1056-$AF$1055</f>
        <v>2.3458659038190328</v>
      </c>
      <c r="AH1056" s="2">
        <v>64.285721471956506</v>
      </c>
      <c r="AI1056" s="2">
        <v>64.285721471956506</v>
      </c>
      <c r="AJ1056" s="2">
        <f t="shared" ref="AJ1056:AJ1060" si="566">AI1056/$AI$1055</f>
        <v>0.64285721471956503</v>
      </c>
      <c r="AK1056" s="2">
        <f t="shared" ref="AK1056:AK1060" si="567">AI1056-$AI$1060</f>
        <v>45.604387588971505</v>
      </c>
      <c r="AL1056" s="2">
        <f t="shared" ref="AL1056:AL1060" si="568">AK1056/$AK$1055</f>
        <v>0.56081081708040104</v>
      </c>
    </row>
    <row r="1057" spans="1:38" x14ac:dyDescent="0.25">
      <c r="A1057" s="2" t="s">
        <v>188</v>
      </c>
      <c r="B1057" s="2">
        <v>2015</v>
      </c>
      <c r="C1057" s="2" t="s">
        <v>192</v>
      </c>
      <c r="D1057" s="2" t="s">
        <v>286</v>
      </c>
      <c r="E1057" s="2" t="s">
        <v>48</v>
      </c>
      <c r="F1057" s="2" t="s">
        <v>10</v>
      </c>
      <c r="G1057" s="2" t="s">
        <v>205</v>
      </c>
      <c r="H1057" s="2" t="s">
        <v>78</v>
      </c>
      <c r="I1057" s="2" t="s">
        <v>40</v>
      </c>
      <c r="J1057" s="2" t="s">
        <v>316</v>
      </c>
      <c r="K1057" s="2" t="s">
        <v>190</v>
      </c>
      <c r="L1057" s="2" t="s">
        <v>37</v>
      </c>
      <c r="M1057" s="2" t="s">
        <v>287</v>
      </c>
      <c r="N1057" s="2">
        <v>10</v>
      </c>
      <c r="O1057" s="2" t="s">
        <v>83</v>
      </c>
      <c r="Q1057" s="2" t="s">
        <v>50</v>
      </c>
      <c r="R1057" s="2" t="s">
        <v>82</v>
      </c>
      <c r="S1057" s="2" t="s">
        <v>21</v>
      </c>
      <c r="T1057" s="2">
        <v>37</v>
      </c>
      <c r="U1057" s="2" t="s">
        <v>86</v>
      </c>
      <c r="V1057" s="2">
        <v>0</v>
      </c>
      <c r="W1057" s="2" t="s">
        <v>77</v>
      </c>
      <c r="Z1057" s="2">
        <v>2</v>
      </c>
      <c r="AA1057" s="2">
        <v>0.76</v>
      </c>
      <c r="AB1057" s="2">
        <f t="shared" si="564"/>
        <v>2.6315789473684212</v>
      </c>
      <c r="AC1057" s="2">
        <v>50</v>
      </c>
      <c r="AD1057" s="2" t="s">
        <v>181</v>
      </c>
      <c r="AE1057" s="2">
        <v>172</v>
      </c>
      <c r="AF1057" s="2">
        <v>4.9624084838403402</v>
      </c>
      <c r="AG1057" s="2">
        <f t="shared" si="565"/>
        <v>4.5112793134371332</v>
      </c>
      <c r="AH1057" s="2">
        <v>35.164848984531801</v>
      </c>
      <c r="AI1057" s="2">
        <v>35.164848984531801</v>
      </c>
      <c r="AJ1057" s="2">
        <f t="shared" si="566"/>
        <v>0.35164848984531799</v>
      </c>
      <c r="AK1057" s="2">
        <f t="shared" si="567"/>
        <v>16.4835151015468</v>
      </c>
      <c r="AL1057" s="2">
        <f t="shared" si="568"/>
        <v>0.20270272360133823</v>
      </c>
    </row>
    <row r="1058" spans="1:38" x14ac:dyDescent="0.25">
      <c r="A1058" s="2" t="s">
        <v>188</v>
      </c>
      <c r="B1058" s="2">
        <v>2015</v>
      </c>
      <c r="C1058" s="2" t="s">
        <v>192</v>
      </c>
      <c r="D1058" s="2" t="s">
        <v>286</v>
      </c>
      <c r="E1058" s="2" t="s">
        <v>48</v>
      </c>
      <c r="F1058" s="2" t="s">
        <v>10</v>
      </c>
      <c r="G1058" s="2" t="s">
        <v>205</v>
      </c>
      <c r="H1058" s="2" t="s">
        <v>78</v>
      </c>
      <c r="I1058" s="2" t="s">
        <v>40</v>
      </c>
      <c r="J1058" s="2" t="s">
        <v>316</v>
      </c>
      <c r="K1058" s="2" t="s">
        <v>190</v>
      </c>
      <c r="L1058" s="2" t="s">
        <v>37</v>
      </c>
      <c r="M1058" s="2" t="s">
        <v>287</v>
      </c>
      <c r="N1058" s="2">
        <v>10</v>
      </c>
      <c r="O1058" s="2" t="s">
        <v>83</v>
      </c>
      <c r="Q1058" s="2" t="s">
        <v>50</v>
      </c>
      <c r="R1058" s="2" t="s">
        <v>82</v>
      </c>
      <c r="S1058" s="2" t="s">
        <v>21</v>
      </c>
      <c r="T1058" s="2">
        <v>37</v>
      </c>
      <c r="U1058" s="2" t="s">
        <v>86</v>
      </c>
      <c r="V1058" s="2">
        <v>0</v>
      </c>
      <c r="W1058" s="2" t="s">
        <v>77</v>
      </c>
      <c r="Z1058" s="2">
        <v>2</v>
      </c>
      <c r="AA1058" s="2">
        <v>0.76</v>
      </c>
      <c r="AB1058" s="2">
        <f t="shared" si="564"/>
        <v>2.6315789473684212</v>
      </c>
      <c r="AC1058" s="2">
        <v>50</v>
      </c>
      <c r="AD1058" s="2" t="s">
        <v>181</v>
      </c>
      <c r="AE1058" s="2">
        <v>172</v>
      </c>
      <c r="AF1058" s="2">
        <v>6.7669169050565499</v>
      </c>
      <c r="AG1058" s="2">
        <f t="shared" si="565"/>
        <v>6.3157877346533429</v>
      </c>
      <c r="AH1058" s="2">
        <v>24.7252726523202</v>
      </c>
      <c r="AI1058" s="2">
        <v>24.7252726523202</v>
      </c>
      <c r="AJ1058" s="2">
        <f t="shared" si="566"/>
        <v>0.24725272652320199</v>
      </c>
      <c r="AK1058" s="2">
        <f t="shared" si="567"/>
        <v>6.0439387693351989</v>
      </c>
      <c r="AL1058" s="2">
        <f t="shared" si="568"/>
        <v>7.4324125787284326E-2</v>
      </c>
    </row>
    <row r="1059" spans="1:38" x14ac:dyDescent="0.25">
      <c r="A1059" s="2" t="s">
        <v>188</v>
      </c>
      <c r="B1059" s="2">
        <v>2015</v>
      </c>
      <c r="C1059" s="2" t="s">
        <v>192</v>
      </c>
      <c r="D1059" s="2" t="s">
        <v>286</v>
      </c>
      <c r="E1059" s="2" t="s">
        <v>48</v>
      </c>
      <c r="F1059" s="2" t="s">
        <v>10</v>
      </c>
      <c r="G1059" s="2" t="s">
        <v>205</v>
      </c>
      <c r="H1059" s="2" t="s">
        <v>78</v>
      </c>
      <c r="I1059" s="2" t="s">
        <v>40</v>
      </c>
      <c r="J1059" s="2" t="s">
        <v>316</v>
      </c>
      <c r="K1059" s="2" t="s">
        <v>190</v>
      </c>
      <c r="L1059" s="2" t="s">
        <v>37</v>
      </c>
      <c r="M1059" s="2" t="s">
        <v>287</v>
      </c>
      <c r="N1059" s="2">
        <v>10</v>
      </c>
      <c r="O1059" s="2" t="s">
        <v>83</v>
      </c>
      <c r="Q1059" s="2" t="s">
        <v>50</v>
      </c>
      <c r="R1059" s="2" t="s">
        <v>82</v>
      </c>
      <c r="S1059" s="2" t="s">
        <v>21</v>
      </c>
      <c r="T1059" s="2">
        <v>37</v>
      </c>
      <c r="U1059" s="2" t="s">
        <v>86</v>
      </c>
      <c r="V1059" s="2">
        <v>0</v>
      </c>
      <c r="W1059" s="2" t="s">
        <v>77</v>
      </c>
      <c r="Z1059" s="2">
        <v>2</v>
      </c>
      <c r="AA1059" s="2">
        <v>0.76</v>
      </c>
      <c r="AB1059" s="2">
        <f t="shared" si="564"/>
        <v>2.6315789473684212</v>
      </c>
      <c r="AC1059" s="2">
        <v>50</v>
      </c>
      <c r="AD1059" s="2" t="s">
        <v>181</v>
      </c>
      <c r="AE1059" s="2">
        <v>172</v>
      </c>
      <c r="AF1059" s="2">
        <v>12.0000020650991</v>
      </c>
      <c r="AG1059" s="2">
        <f t="shared" si="565"/>
        <v>11.548872894695894</v>
      </c>
      <c r="AH1059" s="2">
        <v>18.681333882985001</v>
      </c>
      <c r="AI1059" s="2">
        <v>18.681333882985001</v>
      </c>
      <c r="AJ1059" s="2">
        <f t="shared" si="566"/>
        <v>0.18681333882985002</v>
      </c>
      <c r="AK1059" s="2">
        <f t="shared" si="567"/>
        <v>0</v>
      </c>
      <c r="AL1059" s="2">
        <f t="shared" si="568"/>
        <v>0</v>
      </c>
    </row>
    <row r="1060" spans="1:38" x14ac:dyDescent="0.25">
      <c r="A1060" s="2" t="s">
        <v>188</v>
      </c>
      <c r="B1060" s="2">
        <v>2015</v>
      </c>
      <c r="C1060" s="2" t="s">
        <v>192</v>
      </c>
      <c r="D1060" s="2" t="s">
        <v>286</v>
      </c>
      <c r="E1060" s="2" t="s">
        <v>48</v>
      </c>
      <c r="F1060" s="2" t="s">
        <v>10</v>
      </c>
      <c r="G1060" s="2" t="s">
        <v>205</v>
      </c>
      <c r="H1060" s="2" t="s">
        <v>78</v>
      </c>
      <c r="I1060" s="2" t="s">
        <v>40</v>
      </c>
      <c r="J1060" s="2" t="s">
        <v>316</v>
      </c>
      <c r="K1060" s="2" t="s">
        <v>190</v>
      </c>
      <c r="L1060" s="2" t="s">
        <v>37</v>
      </c>
      <c r="M1060" s="2" t="s">
        <v>287</v>
      </c>
      <c r="N1060" s="2">
        <v>10</v>
      </c>
      <c r="O1060" s="2" t="s">
        <v>83</v>
      </c>
      <c r="Q1060" s="2" t="s">
        <v>50</v>
      </c>
      <c r="R1060" s="2" t="s">
        <v>82</v>
      </c>
      <c r="S1060" s="2" t="s">
        <v>21</v>
      </c>
      <c r="T1060" s="2">
        <v>37</v>
      </c>
      <c r="U1060" s="2" t="s">
        <v>86</v>
      </c>
      <c r="V1060" s="2">
        <v>0</v>
      </c>
      <c r="W1060" s="2" t="s">
        <v>77</v>
      </c>
      <c r="Z1060" s="2">
        <v>2</v>
      </c>
      <c r="AA1060" s="2">
        <v>0.76</v>
      </c>
      <c r="AB1060" s="2">
        <f t="shared" si="564"/>
        <v>2.6315789473684212</v>
      </c>
      <c r="AC1060" s="2">
        <v>50</v>
      </c>
      <c r="AD1060" s="2" t="s">
        <v>181</v>
      </c>
      <c r="AE1060" s="2">
        <v>172</v>
      </c>
      <c r="AF1060" s="2">
        <v>24</v>
      </c>
      <c r="AG1060" s="2">
        <f t="shared" si="565"/>
        <v>23.548870829596794</v>
      </c>
      <c r="AH1060" s="2">
        <v>18.681333882985001</v>
      </c>
      <c r="AI1060" s="2">
        <v>18.681333882985001</v>
      </c>
      <c r="AJ1060" s="2">
        <f t="shared" si="566"/>
        <v>0.18681333882985002</v>
      </c>
      <c r="AK1060" s="2">
        <f t="shared" si="567"/>
        <v>0</v>
      </c>
      <c r="AL1060" s="2">
        <f t="shared" si="568"/>
        <v>0</v>
      </c>
    </row>
    <row r="1061" spans="1:38" x14ac:dyDescent="0.25">
      <c r="A1061" s="2" t="s">
        <v>188</v>
      </c>
      <c r="B1061" s="2">
        <v>2015</v>
      </c>
      <c r="C1061" s="2" t="s">
        <v>53</v>
      </c>
      <c r="D1061" s="2" t="s">
        <v>286</v>
      </c>
      <c r="E1061" s="2" t="s">
        <v>48</v>
      </c>
      <c r="F1061" s="2" t="s">
        <v>10</v>
      </c>
      <c r="G1061" s="2" t="s">
        <v>205</v>
      </c>
      <c r="H1061" s="2" t="s">
        <v>78</v>
      </c>
      <c r="I1061" s="2" t="s">
        <v>40</v>
      </c>
      <c r="J1061" s="2" t="s">
        <v>316</v>
      </c>
      <c r="K1061" s="2" t="s">
        <v>193</v>
      </c>
      <c r="L1061" s="2" t="s">
        <v>37</v>
      </c>
      <c r="M1061" s="2" t="s">
        <v>287</v>
      </c>
      <c r="N1061" s="2">
        <v>10</v>
      </c>
      <c r="O1061" s="2" t="s">
        <v>83</v>
      </c>
      <c r="Q1061" s="2" t="s">
        <v>50</v>
      </c>
      <c r="R1061" s="2" t="s">
        <v>82</v>
      </c>
      <c r="S1061" s="2" t="s">
        <v>21</v>
      </c>
      <c r="T1061" s="2">
        <v>37</v>
      </c>
      <c r="U1061" s="2" t="s">
        <v>86</v>
      </c>
      <c r="V1061" s="2">
        <v>0</v>
      </c>
      <c r="W1061" s="2" t="s">
        <v>77</v>
      </c>
      <c r="Z1061" s="2">
        <v>2</v>
      </c>
      <c r="AA1061" s="2">
        <v>0.76</v>
      </c>
      <c r="AB1061" s="2">
        <f t="shared" ref="AB1061:AB1067" si="569">Z1061/AA1061</f>
        <v>2.6315789473684212</v>
      </c>
      <c r="AC1061" s="2">
        <v>50</v>
      </c>
      <c r="AD1061" s="2" t="s">
        <v>181</v>
      </c>
      <c r="AE1061" s="2">
        <v>173</v>
      </c>
      <c r="AF1061" s="2">
        <v>0.45112511783974002</v>
      </c>
      <c r="AG1061" s="2">
        <f>AF1061-$AF$1061</f>
        <v>0</v>
      </c>
      <c r="AH1061" s="2">
        <v>100</v>
      </c>
      <c r="AI1061" s="2">
        <v>100</v>
      </c>
      <c r="AJ1061" s="2">
        <f>AI1061/$AI$1061</f>
        <v>1</v>
      </c>
      <c r="AK1061" s="2">
        <f>AI1061-$AI$1066</f>
        <v>78.021963096705704</v>
      </c>
      <c r="AL1061" s="2">
        <f>AK1061/$AK$1061</f>
        <v>1</v>
      </c>
    </row>
    <row r="1062" spans="1:38" x14ac:dyDescent="0.25">
      <c r="A1062" s="2" t="s">
        <v>188</v>
      </c>
      <c r="B1062" s="2">
        <v>2015</v>
      </c>
      <c r="C1062" s="2" t="s">
        <v>53</v>
      </c>
      <c r="D1062" s="2" t="s">
        <v>286</v>
      </c>
      <c r="E1062" s="2" t="s">
        <v>48</v>
      </c>
      <c r="F1062" s="2" t="s">
        <v>10</v>
      </c>
      <c r="G1062" s="2" t="s">
        <v>205</v>
      </c>
      <c r="H1062" s="2" t="s">
        <v>78</v>
      </c>
      <c r="I1062" s="2" t="s">
        <v>40</v>
      </c>
      <c r="J1062" s="2" t="s">
        <v>316</v>
      </c>
      <c r="K1062" s="2" t="s">
        <v>193</v>
      </c>
      <c r="L1062" s="2" t="s">
        <v>37</v>
      </c>
      <c r="M1062" s="2" t="s">
        <v>287</v>
      </c>
      <c r="N1062" s="2">
        <v>10</v>
      </c>
      <c r="O1062" s="2" t="s">
        <v>83</v>
      </c>
      <c r="Q1062" s="2" t="s">
        <v>50</v>
      </c>
      <c r="R1062" s="2" t="s">
        <v>82</v>
      </c>
      <c r="S1062" s="2" t="s">
        <v>21</v>
      </c>
      <c r="T1062" s="2">
        <v>37</v>
      </c>
      <c r="U1062" s="2" t="s">
        <v>86</v>
      </c>
      <c r="V1062" s="2">
        <v>0</v>
      </c>
      <c r="W1062" s="2" t="s">
        <v>77</v>
      </c>
      <c r="Z1062" s="2">
        <v>2</v>
      </c>
      <c r="AA1062" s="2">
        <v>0.76</v>
      </c>
      <c r="AB1062" s="2">
        <f t="shared" si="569"/>
        <v>2.6315789473684212</v>
      </c>
      <c r="AC1062" s="2">
        <v>50</v>
      </c>
      <c r="AD1062" s="2" t="s">
        <v>181</v>
      </c>
      <c r="AE1062" s="2">
        <v>173</v>
      </c>
      <c r="AF1062" s="2">
        <v>2.97744395061796</v>
      </c>
      <c r="AG1062" s="2">
        <f t="shared" ref="AG1062:AG1066" si="570">AF1062-$AF$1061</f>
        <v>2.52631883277822</v>
      </c>
      <c r="AH1062" s="2">
        <v>75.824182043039301</v>
      </c>
      <c r="AI1062" s="2">
        <v>75.824182043039301</v>
      </c>
      <c r="AJ1062" s="2">
        <f t="shared" ref="AJ1062:AJ1066" si="571">AI1062/$AI$1061</f>
        <v>0.75824182043039301</v>
      </c>
      <c r="AK1062" s="2">
        <f t="shared" ref="AK1062:AK1066" si="572">AI1062-$AI$1066</f>
        <v>53.846145139745005</v>
      </c>
      <c r="AL1062" s="2">
        <f t="shared" ref="AL1062:AL1066" si="573">AK1062/$AK$1061</f>
        <v>0.69014086550224896</v>
      </c>
    </row>
    <row r="1063" spans="1:38" x14ac:dyDescent="0.25">
      <c r="A1063" s="2" t="s">
        <v>188</v>
      </c>
      <c r="B1063" s="2">
        <v>2015</v>
      </c>
      <c r="C1063" s="2" t="s">
        <v>53</v>
      </c>
      <c r="D1063" s="2" t="s">
        <v>286</v>
      </c>
      <c r="E1063" s="2" t="s">
        <v>48</v>
      </c>
      <c r="F1063" s="2" t="s">
        <v>10</v>
      </c>
      <c r="G1063" s="2" t="s">
        <v>205</v>
      </c>
      <c r="H1063" s="2" t="s">
        <v>78</v>
      </c>
      <c r="I1063" s="2" t="s">
        <v>40</v>
      </c>
      <c r="J1063" s="2" t="s">
        <v>316</v>
      </c>
      <c r="K1063" s="2" t="s">
        <v>193</v>
      </c>
      <c r="L1063" s="2" t="s">
        <v>37</v>
      </c>
      <c r="M1063" s="2" t="s">
        <v>287</v>
      </c>
      <c r="N1063" s="2">
        <v>10</v>
      </c>
      <c r="O1063" s="2" t="s">
        <v>83</v>
      </c>
      <c r="Q1063" s="2" t="s">
        <v>50</v>
      </c>
      <c r="R1063" s="2" t="s">
        <v>82</v>
      </c>
      <c r="S1063" s="2" t="s">
        <v>21</v>
      </c>
      <c r="T1063" s="2">
        <v>37</v>
      </c>
      <c r="U1063" s="2" t="s">
        <v>86</v>
      </c>
      <c r="V1063" s="2">
        <v>0</v>
      </c>
      <c r="W1063" s="2" t="s">
        <v>77</v>
      </c>
      <c r="Z1063" s="2">
        <v>2</v>
      </c>
      <c r="AA1063" s="2">
        <v>0.76</v>
      </c>
      <c r="AB1063" s="2">
        <f t="shared" si="569"/>
        <v>2.6315789473684212</v>
      </c>
      <c r="AC1063" s="2">
        <v>50</v>
      </c>
      <c r="AD1063" s="2" t="s">
        <v>181</v>
      </c>
      <c r="AE1063" s="2">
        <v>173</v>
      </c>
      <c r="AF1063" s="2">
        <v>4.9624052076302601</v>
      </c>
      <c r="AG1063" s="2">
        <f t="shared" si="570"/>
        <v>4.5112800897905201</v>
      </c>
      <c r="AH1063" s="2">
        <v>63.736266776596899</v>
      </c>
      <c r="AI1063" s="2">
        <v>63.736266776596899</v>
      </c>
      <c r="AJ1063" s="2">
        <f t="shared" si="571"/>
        <v>0.63736266776596895</v>
      </c>
      <c r="AK1063" s="2">
        <f t="shared" si="572"/>
        <v>41.758229873302597</v>
      </c>
      <c r="AL1063" s="2">
        <f t="shared" si="573"/>
        <v>0.5352112176611683</v>
      </c>
    </row>
    <row r="1064" spans="1:38" x14ac:dyDescent="0.25">
      <c r="A1064" s="2" t="s">
        <v>188</v>
      </c>
      <c r="B1064" s="2">
        <v>2015</v>
      </c>
      <c r="C1064" s="2" t="s">
        <v>53</v>
      </c>
      <c r="D1064" s="2" t="s">
        <v>286</v>
      </c>
      <c r="E1064" s="2" t="s">
        <v>48</v>
      </c>
      <c r="F1064" s="2" t="s">
        <v>10</v>
      </c>
      <c r="G1064" s="2" t="s">
        <v>205</v>
      </c>
      <c r="H1064" s="2" t="s">
        <v>78</v>
      </c>
      <c r="I1064" s="2" t="s">
        <v>40</v>
      </c>
      <c r="J1064" s="2" t="s">
        <v>316</v>
      </c>
      <c r="K1064" s="2" t="s">
        <v>193</v>
      </c>
      <c r="L1064" s="2" t="s">
        <v>37</v>
      </c>
      <c r="M1064" s="2" t="s">
        <v>287</v>
      </c>
      <c r="N1064" s="2">
        <v>10</v>
      </c>
      <c r="O1064" s="2" t="s">
        <v>83</v>
      </c>
      <c r="Q1064" s="2" t="s">
        <v>50</v>
      </c>
      <c r="R1064" s="2" t="s">
        <v>82</v>
      </c>
      <c r="S1064" s="2" t="s">
        <v>21</v>
      </c>
      <c r="T1064" s="2">
        <v>37</v>
      </c>
      <c r="U1064" s="2" t="s">
        <v>86</v>
      </c>
      <c r="V1064" s="2">
        <v>0</v>
      </c>
      <c r="W1064" s="2" t="s">
        <v>77</v>
      </c>
      <c r="Z1064" s="2">
        <v>2</v>
      </c>
      <c r="AA1064" s="2">
        <v>0.76</v>
      </c>
      <c r="AB1064" s="2">
        <f t="shared" si="569"/>
        <v>2.6315789473684212</v>
      </c>
      <c r="AC1064" s="2">
        <v>50</v>
      </c>
      <c r="AD1064" s="2" t="s">
        <v>181</v>
      </c>
      <c r="AE1064" s="2">
        <v>173</v>
      </c>
      <c r="AF1064" s="2">
        <v>7.0375947923697302</v>
      </c>
      <c r="AG1064" s="2">
        <f t="shared" si="570"/>
        <v>6.5864696745299902</v>
      </c>
      <c r="AH1064" s="2">
        <v>43.956048654740798</v>
      </c>
      <c r="AI1064" s="2">
        <v>43.956048654740798</v>
      </c>
      <c r="AJ1064" s="2">
        <f t="shared" si="571"/>
        <v>0.43956048654740798</v>
      </c>
      <c r="AK1064" s="2">
        <f t="shared" si="572"/>
        <v>21.978011751446498</v>
      </c>
      <c r="AL1064" s="2">
        <f t="shared" si="573"/>
        <v>0.28169006365817101</v>
      </c>
    </row>
    <row r="1065" spans="1:38" x14ac:dyDescent="0.25">
      <c r="A1065" s="2" t="s">
        <v>188</v>
      </c>
      <c r="B1065" s="2">
        <v>2015</v>
      </c>
      <c r="C1065" s="2" t="s">
        <v>53</v>
      </c>
      <c r="D1065" s="2" t="s">
        <v>286</v>
      </c>
      <c r="E1065" s="2" t="s">
        <v>48</v>
      </c>
      <c r="F1065" s="2" t="s">
        <v>10</v>
      </c>
      <c r="G1065" s="2" t="s">
        <v>205</v>
      </c>
      <c r="H1065" s="2" t="s">
        <v>78</v>
      </c>
      <c r="I1065" s="2" t="s">
        <v>40</v>
      </c>
      <c r="J1065" s="2" t="s">
        <v>316</v>
      </c>
      <c r="K1065" s="2" t="s">
        <v>193</v>
      </c>
      <c r="L1065" s="2" t="s">
        <v>37</v>
      </c>
      <c r="M1065" s="2" t="s">
        <v>287</v>
      </c>
      <c r="N1065" s="2">
        <v>10</v>
      </c>
      <c r="O1065" s="2" t="s">
        <v>83</v>
      </c>
      <c r="Q1065" s="2" t="s">
        <v>50</v>
      </c>
      <c r="R1065" s="2" t="s">
        <v>82</v>
      </c>
      <c r="S1065" s="2" t="s">
        <v>21</v>
      </c>
      <c r="T1065" s="2">
        <v>37</v>
      </c>
      <c r="U1065" s="2" t="s">
        <v>86</v>
      </c>
      <c r="V1065" s="2">
        <v>0</v>
      </c>
      <c r="W1065" s="2" t="s">
        <v>77</v>
      </c>
      <c r="Z1065" s="2">
        <v>2</v>
      </c>
      <c r="AA1065" s="2">
        <v>0.76</v>
      </c>
      <c r="AB1065" s="2">
        <f t="shared" si="569"/>
        <v>2.6315789473684212</v>
      </c>
      <c r="AC1065" s="2">
        <v>50</v>
      </c>
      <c r="AD1065" s="2" t="s">
        <v>181</v>
      </c>
      <c r="AE1065" s="2">
        <v>173</v>
      </c>
      <c r="AF1065" s="2">
        <v>12.0902241975281</v>
      </c>
      <c r="AG1065" s="2">
        <f t="shared" si="570"/>
        <v>11.639099079688359</v>
      </c>
      <c r="AH1065" s="2">
        <v>30.219794454067799</v>
      </c>
      <c r="AI1065" s="2">
        <v>30.219794454067799</v>
      </c>
      <c r="AJ1065" s="2">
        <f t="shared" si="571"/>
        <v>0.302197944540678</v>
      </c>
      <c r="AK1065" s="2">
        <f t="shared" si="572"/>
        <v>8.2417575507734995</v>
      </c>
      <c r="AL1065" s="2">
        <f t="shared" si="573"/>
        <v>0.10563381416791714</v>
      </c>
    </row>
    <row r="1066" spans="1:38" x14ac:dyDescent="0.25">
      <c r="A1066" s="2" t="s">
        <v>188</v>
      </c>
      <c r="B1066" s="2">
        <v>2015</v>
      </c>
      <c r="C1066" s="2" t="s">
        <v>53</v>
      </c>
      <c r="D1066" s="2" t="s">
        <v>286</v>
      </c>
      <c r="E1066" s="2" t="s">
        <v>48</v>
      </c>
      <c r="F1066" s="2" t="s">
        <v>10</v>
      </c>
      <c r="G1066" s="2" t="s">
        <v>205</v>
      </c>
      <c r="H1066" s="2" t="s">
        <v>78</v>
      </c>
      <c r="I1066" s="2" t="s">
        <v>40</v>
      </c>
      <c r="J1066" s="2" t="s">
        <v>316</v>
      </c>
      <c r="K1066" s="2" t="s">
        <v>193</v>
      </c>
      <c r="L1066" s="2" t="s">
        <v>37</v>
      </c>
      <c r="M1066" s="2" t="s">
        <v>287</v>
      </c>
      <c r="N1066" s="2">
        <v>10</v>
      </c>
      <c r="O1066" s="2" t="s">
        <v>83</v>
      </c>
      <c r="Q1066" s="2" t="s">
        <v>50</v>
      </c>
      <c r="R1066" s="2" t="s">
        <v>82</v>
      </c>
      <c r="S1066" s="2" t="s">
        <v>21</v>
      </c>
      <c r="T1066" s="2">
        <v>37</v>
      </c>
      <c r="U1066" s="2" t="s">
        <v>86</v>
      </c>
      <c r="V1066" s="2">
        <v>0</v>
      </c>
      <c r="W1066" s="2" t="s">
        <v>77</v>
      </c>
      <c r="Z1066" s="2">
        <v>2</v>
      </c>
      <c r="AA1066" s="2">
        <v>0.76</v>
      </c>
      <c r="AB1066" s="2">
        <f t="shared" si="569"/>
        <v>2.6315789473684212</v>
      </c>
      <c r="AC1066" s="2">
        <v>50</v>
      </c>
      <c r="AD1066" s="2" t="s">
        <v>181</v>
      </c>
      <c r="AE1066" s="2">
        <v>173</v>
      </c>
      <c r="AF1066" s="2">
        <v>23.909775802471799</v>
      </c>
      <c r="AG1066" s="2">
        <f t="shared" si="570"/>
        <v>23.458650684632058</v>
      </c>
      <c r="AH1066" s="2">
        <v>21.978036903294299</v>
      </c>
      <c r="AI1066" s="2">
        <v>21.978036903294299</v>
      </c>
      <c r="AJ1066" s="2">
        <f t="shared" si="571"/>
        <v>0.21978036903294298</v>
      </c>
      <c r="AK1066" s="2">
        <f t="shared" si="572"/>
        <v>0</v>
      </c>
      <c r="AL1066" s="2">
        <f t="shared" si="573"/>
        <v>0</v>
      </c>
    </row>
    <row r="1067" spans="1:38" x14ac:dyDescent="0.25">
      <c r="A1067" s="2" t="s">
        <v>197</v>
      </c>
      <c r="B1067" s="2">
        <v>2020</v>
      </c>
      <c r="C1067" s="2" t="s">
        <v>196</v>
      </c>
      <c r="D1067" s="2" t="s">
        <v>320</v>
      </c>
      <c r="E1067" s="2" t="s">
        <v>9</v>
      </c>
      <c r="F1067" s="2" t="s">
        <v>202</v>
      </c>
      <c r="G1067" s="2" t="s">
        <v>273</v>
      </c>
      <c r="H1067" s="2" t="s">
        <v>78</v>
      </c>
      <c r="I1067" s="2" t="s">
        <v>40</v>
      </c>
      <c r="J1067" s="2" t="s">
        <v>12</v>
      </c>
      <c r="L1067" s="2" t="s">
        <v>182</v>
      </c>
      <c r="M1067" s="2" t="s">
        <v>305</v>
      </c>
      <c r="N1067" s="2">
        <v>10</v>
      </c>
      <c r="O1067" s="2" t="s">
        <v>195</v>
      </c>
      <c r="S1067" s="2" t="s">
        <v>22</v>
      </c>
      <c r="T1067" s="2">
        <v>37</v>
      </c>
      <c r="U1067" s="2" t="s">
        <v>86</v>
      </c>
      <c r="V1067" s="2">
        <v>0</v>
      </c>
      <c r="W1067" s="2" t="s">
        <v>194</v>
      </c>
      <c r="Z1067" s="2">
        <v>4</v>
      </c>
      <c r="AA1067" s="2">
        <v>5</v>
      </c>
      <c r="AB1067" s="2">
        <f t="shared" si="569"/>
        <v>0.8</v>
      </c>
      <c r="AC1067" s="2" t="s">
        <v>181</v>
      </c>
      <c r="AD1067" s="2">
        <v>3</v>
      </c>
      <c r="AE1067" s="2">
        <v>174</v>
      </c>
      <c r="AF1067" s="2">
        <v>0</v>
      </c>
      <c r="AG1067" s="2">
        <v>0</v>
      </c>
      <c r="AH1067" s="2">
        <v>100</v>
      </c>
      <c r="AI1067" s="2">
        <v>76.470591205214504</v>
      </c>
      <c r="AJ1067" s="2">
        <v>1</v>
      </c>
      <c r="AK1067" s="2">
        <f>AI1067-$AI$1070</f>
        <v>69.117643593916512</v>
      </c>
      <c r="AL1067" s="2">
        <f>AK1067/$AK$1067</f>
        <v>1</v>
      </c>
    </row>
    <row r="1068" spans="1:38" x14ac:dyDescent="0.25">
      <c r="A1068" s="2" t="s">
        <v>197</v>
      </c>
      <c r="B1068" s="2">
        <v>2020</v>
      </c>
      <c r="C1068" s="2" t="s">
        <v>196</v>
      </c>
      <c r="D1068" s="2" t="s">
        <v>320</v>
      </c>
      <c r="E1068" s="2" t="s">
        <v>9</v>
      </c>
      <c r="F1068" s="2" t="s">
        <v>202</v>
      </c>
      <c r="G1068" s="2" t="s">
        <v>273</v>
      </c>
      <c r="H1068" s="2" t="s">
        <v>78</v>
      </c>
      <c r="I1068" s="2" t="s">
        <v>40</v>
      </c>
      <c r="J1068" s="2" t="s">
        <v>12</v>
      </c>
      <c r="L1068" s="2" t="s">
        <v>182</v>
      </c>
      <c r="M1068" s="2" t="s">
        <v>305</v>
      </c>
      <c r="N1068" s="2">
        <v>10</v>
      </c>
      <c r="O1068" s="2" t="s">
        <v>195</v>
      </c>
      <c r="S1068" s="2" t="s">
        <v>22</v>
      </c>
      <c r="T1068" s="2">
        <v>37</v>
      </c>
      <c r="U1068" s="2" t="s">
        <v>86</v>
      </c>
      <c r="V1068" s="2">
        <v>0</v>
      </c>
      <c r="W1068" s="2" t="s">
        <v>194</v>
      </c>
      <c r="Z1068" s="2">
        <v>4</v>
      </c>
      <c r="AA1068" s="2">
        <v>5</v>
      </c>
      <c r="AB1068" s="2">
        <f t="shared" ref="AB1068:AB1070" si="574">Z1068/AA1068</f>
        <v>0.8</v>
      </c>
      <c r="AC1068" s="2" t="s">
        <v>181</v>
      </c>
      <c r="AD1068" s="2">
        <v>3</v>
      </c>
      <c r="AE1068" s="2">
        <v>174</v>
      </c>
      <c r="AF1068" s="2">
        <v>1</v>
      </c>
      <c r="AG1068" s="2">
        <v>1</v>
      </c>
      <c r="AH1068" s="2">
        <v>75.0000084147743</v>
      </c>
      <c r="AI1068" s="2">
        <v>51.470599619988803</v>
      </c>
      <c r="AJ1068" s="2">
        <v>0.67307704581312355</v>
      </c>
      <c r="AK1068" s="2">
        <f t="shared" ref="AK1068:AK1070" si="575">AI1068-$AI$1070</f>
        <v>44.117652008690804</v>
      </c>
      <c r="AL1068" s="2">
        <f t="shared" ref="AL1068:AL1070" si="576">AK1068/$AK$1067</f>
        <v>0.63829797595376769</v>
      </c>
    </row>
    <row r="1069" spans="1:38" x14ac:dyDescent="0.25">
      <c r="A1069" s="2" t="s">
        <v>197</v>
      </c>
      <c r="B1069" s="2">
        <v>2020</v>
      </c>
      <c r="C1069" s="2" t="s">
        <v>196</v>
      </c>
      <c r="D1069" s="2" t="s">
        <v>320</v>
      </c>
      <c r="E1069" s="2" t="s">
        <v>9</v>
      </c>
      <c r="F1069" s="2" t="s">
        <v>202</v>
      </c>
      <c r="G1069" s="2" t="s">
        <v>273</v>
      </c>
      <c r="H1069" s="2" t="s">
        <v>78</v>
      </c>
      <c r="I1069" s="2" t="s">
        <v>40</v>
      </c>
      <c r="J1069" s="2" t="s">
        <v>12</v>
      </c>
      <c r="L1069" s="2" t="s">
        <v>182</v>
      </c>
      <c r="M1069" s="2" t="s">
        <v>305</v>
      </c>
      <c r="N1069" s="2">
        <v>10</v>
      </c>
      <c r="O1069" s="2" t="s">
        <v>195</v>
      </c>
      <c r="S1069" s="2" t="s">
        <v>22</v>
      </c>
      <c r="T1069" s="2">
        <v>37</v>
      </c>
      <c r="U1069" s="2" t="s">
        <v>86</v>
      </c>
      <c r="V1069" s="2">
        <v>0</v>
      </c>
      <c r="W1069" s="2" t="s">
        <v>194</v>
      </c>
      <c r="Z1069" s="2">
        <v>4</v>
      </c>
      <c r="AA1069" s="2">
        <v>5</v>
      </c>
      <c r="AB1069" s="2">
        <f t="shared" si="574"/>
        <v>0.8</v>
      </c>
      <c r="AC1069" s="2" t="s">
        <v>181</v>
      </c>
      <c r="AD1069" s="2">
        <v>3</v>
      </c>
      <c r="AE1069" s="2">
        <v>174</v>
      </c>
      <c r="AF1069" s="2">
        <v>2</v>
      </c>
      <c r="AG1069" s="2">
        <v>2</v>
      </c>
      <c r="AH1069" s="2">
        <v>47.058817589570999</v>
      </c>
      <c r="AI1069" s="2">
        <v>23.5294087947855</v>
      </c>
      <c r="AJ1069" s="2">
        <v>0.30769225690491375</v>
      </c>
      <c r="AK1069" s="2">
        <f t="shared" si="575"/>
        <v>16.176461183487501</v>
      </c>
      <c r="AL1069" s="2">
        <f t="shared" si="576"/>
        <v>0.23404242885547816</v>
      </c>
    </row>
    <row r="1070" spans="1:38" x14ac:dyDescent="0.25">
      <c r="A1070" s="2" t="s">
        <v>197</v>
      </c>
      <c r="B1070" s="2">
        <v>2020</v>
      </c>
      <c r="C1070" s="2" t="s">
        <v>196</v>
      </c>
      <c r="D1070" s="2" t="s">
        <v>320</v>
      </c>
      <c r="E1070" s="2" t="s">
        <v>9</v>
      </c>
      <c r="F1070" s="2" t="s">
        <v>202</v>
      </c>
      <c r="G1070" s="2" t="s">
        <v>273</v>
      </c>
      <c r="H1070" s="2" t="s">
        <v>78</v>
      </c>
      <c r="I1070" s="2" t="s">
        <v>40</v>
      </c>
      <c r="J1070" s="2" t="s">
        <v>12</v>
      </c>
      <c r="L1070" s="2" t="s">
        <v>182</v>
      </c>
      <c r="M1070" s="2" t="s">
        <v>305</v>
      </c>
      <c r="N1070" s="2">
        <v>10</v>
      </c>
      <c r="O1070" s="2" t="s">
        <v>195</v>
      </c>
      <c r="S1070" s="2" t="s">
        <v>22</v>
      </c>
      <c r="T1070" s="2">
        <v>37</v>
      </c>
      <c r="U1070" s="2" t="s">
        <v>86</v>
      </c>
      <c r="V1070" s="2">
        <v>0</v>
      </c>
      <c r="W1070" s="2" t="s">
        <v>194</v>
      </c>
      <c r="Z1070" s="2">
        <v>4</v>
      </c>
      <c r="AA1070" s="2">
        <v>5</v>
      </c>
      <c r="AB1070" s="2">
        <f t="shared" si="574"/>
        <v>0.8</v>
      </c>
      <c r="AC1070" s="2" t="s">
        <v>181</v>
      </c>
      <c r="AD1070" s="2">
        <v>3</v>
      </c>
      <c r="AE1070" s="2">
        <v>174</v>
      </c>
      <c r="AF1070" s="2">
        <v>4</v>
      </c>
      <c r="AG1070" s="2">
        <v>4</v>
      </c>
      <c r="AH1070" s="2">
        <v>30.882356406083499</v>
      </c>
      <c r="AI1070" s="2">
        <v>7.3529476112979992</v>
      </c>
      <c r="AJ1070" s="2">
        <v>9.6153926567218745E-2</v>
      </c>
      <c r="AK1070" s="2">
        <f t="shared" si="575"/>
        <v>0</v>
      </c>
      <c r="AL1070" s="2">
        <f t="shared" si="576"/>
        <v>0</v>
      </c>
    </row>
    <row r="1071" spans="1:38" x14ac:dyDescent="0.25">
      <c r="A1071" s="2" t="s">
        <v>197</v>
      </c>
      <c r="B1071" s="2">
        <v>2020</v>
      </c>
      <c r="C1071" s="2" t="s">
        <v>198</v>
      </c>
      <c r="D1071" s="2" t="s">
        <v>320</v>
      </c>
      <c r="E1071" s="2" t="s">
        <v>9</v>
      </c>
      <c r="F1071" s="2" t="s">
        <v>202</v>
      </c>
      <c r="G1071" s="2" t="s">
        <v>273</v>
      </c>
      <c r="H1071" s="2" t="s">
        <v>78</v>
      </c>
      <c r="I1071" s="2" t="s">
        <v>40</v>
      </c>
      <c r="J1071" s="2" t="s">
        <v>12</v>
      </c>
      <c r="L1071" s="2" t="s">
        <v>182</v>
      </c>
      <c r="M1071" s="2" t="s">
        <v>305</v>
      </c>
      <c r="N1071" s="2">
        <v>10</v>
      </c>
      <c r="O1071" s="2" t="s">
        <v>195</v>
      </c>
      <c r="S1071" s="2" t="s">
        <v>22</v>
      </c>
      <c r="T1071" s="2">
        <v>37</v>
      </c>
      <c r="U1071" s="2" t="s">
        <v>86</v>
      </c>
      <c r="V1071" s="2">
        <v>0</v>
      </c>
      <c r="W1071" s="2" t="s">
        <v>194</v>
      </c>
      <c r="Z1071" s="2">
        <v>4</v>
      </c>
      <c r="AA1071" s="2">
        <v>5</v>
      </c>
      <c r="AB1071" s="2">
        <f t="shared" ref="AB1071:AB1074" si="577">Z1071/AA1071</f>
        <v>0.8</v>
      </c>
      <c r="AC1071" s="2" t="s">
        <v>181</v>
      </c>
      <c r="AD1071" s="2">
        <v>3</v>
      </c>
      <c r="AE1071" s="2">
        <v>175</v>
      </c>
      <c r="AF1071" s="2">
        <v>0</v>
      </c>
      <c r="AG1071" s="2">
        <v>0</v>
      </c>
      <c r="AH1071" s="2">
        <v>100</v>
      </c>
      <c r="AI1071" s="2">
        <v>55.1470650108635</v>
      </c>
      <c r="AJ1071" s="2">
        <v>1</v>
      </c>
    </row>
    <row r="1072" spans="1:38" x14ac:dyDescent="0.25">
      <c r="A1072" s="2" t="s">
        <v>197</v>
      </c>
      <c r="B1072" s="2">
        <v>2020</v>
      </c>
      <c r="C1072" s="2" t="s">
        <v>198</v>
      </c>
      <c r="D1072" s="2" t="s">
        <v>320</v>
      </c>
      <c r="E1072" s="2" t="s">
        <v>9</v>
      </c>
      <c r="F1072" s="2" t="s">
        <v>202</v>
      </c>
      <c r="G1072" s="2" t="s">
        <v>273</v>
      </c>
      <c r="H1072" s="2" t="s">
        <v>78</v>
      </c>
      <c r="I1072" s="2" t="s">
        <v>40</v>
      </c>
      <c r="J1072" s="2" t="s">
        <v>12</v>
      </c>
      <c r="L1072" s="2" t="s">
        <v>182</v>
      </c>
      <c r="M1072" s="2" t="s">
        <v>305</v>
      </c>
      <c r="N1072" s="2">
        <v>10</v>
      </c>
      <c r="O1072" s="2" t="s">
        <v>195</v>
      </c>
      <c r="S1072" s="2" t="s">
        <v>22</v>
      </c>
      <c r="T1072" s="2">
        <v>37</v>
      </c>
      <c r="U1072" s="2" t="s">
        <v>86</v>
      </c>
      <c r="V1072" s="2">
        <v>0</v>
      </c>
      <c r="W1072" s="2" t="s">
        <v>194</v>
      </c>
      <c r="Z1072" s="2">
        <v>4</v>
      </c>
      <c r="AA1072" s="2">
        <v>5</v>
      </c>
      <c r="AB1072" s="2">
        <f t="shared" si="577"/>
        <v>0.8</v>
      </c>
      <c r="AC1072" s="2" t="s">
        <v>181</v>
      </c>
      <c r="AD1072" s="2">
        <v>3</v>
      </c>
      <c r="AE1072" s="2">
        <v>175</v>
      </c>
      <c r="AF1072" s="2">
        <v>1</v>
      </c>
      <c r="AG1072" s="2">
        <v>1</v>
      </c>
      <c r="AH1072" s="2">
        <v>61.029413002172603</v>
      </c>
      <c r="AI1072" s="2">
        <v>16.176478013036103</v>
      </c>
      <c r="AJ1072" s="2">
        <v>0.29333343505859244</v>
      </c>
    </row>
    <row r="1073" spans="1:38" x14ac:dyDescent="0.25">
      <c r="A1073" s="2" t="s">
        <v>197</v>
      </c>
      <c r="B1073" s="2">
        <v>2020</v>
      </c>
      <c r="C1073" s="2" t="s">
        <v>198</v>
      </c>
      <c r="D1073" s="2" t="s">
        <v>320</v>
      </c>
      <c r="E1073" s="2" t="s">
        <v>9</v>
      </c>
      <c r="F1073" s="2" t="s">
        <v>202</v>
      </c>
      <c r="G1073" s="2" t="s">
        <v>273</v>
      </c>
      <c r="H1073" s="2" t="s">
        <v>78</v>
      </c>
      <c r="I1073" s="2" t="s">
        <v>40</v>
      </c>
      <c r="J1073" s="2" t="s">
        <v>12</v>
      </c>
      <c r="L1073" s="2" t="s">
        <v>182</v>
      </c>
      <c r="M1073" s="2" t="s">
        <v>305</v>
      </c>
      <c r="N1073" s="2">
        <v>10</v>
      </c>
      <c r="O1073" s="2" t="s">
        <v>195</v>
      </c>
      <c r="S1073" s="2" t="s">
        <v>22</v>
      </c>
      <c r="T1073" s="2">
        <v>37</v>
      </c>
      <c r="U1073" s="2" t="s">
        <v>86</v>
      </c>
      <c r="V1073" s="2">
        <v>0</v>
      </c>
      <c r="W1073" s="2" t="s">
        <v>194</v>
      </c>
      <c r="Z1073" s="2">
        <v>4</v>
      </c>
      <c r="AA1073" s="2">
        <v>5</v>
      </c>
      <c r="AB1073" s="2">
        <f t="shared" si="577"/>
        <v>0.8</v>
      </c>
      <c r="AC1073" s="2" t="s">
        <v>181</v>
      </c>
      <c r="AD1073" s="2">
        <v>3</v>
      </c>
      <c r="AE1073" s="2">
        <v>175</v>
      </c>
      <c r="AF1073" s="2">
        <v>2</v>
      </c>
      <c r="AG1073" s="2">
        <v>2</v>
      </c>
      <c r="AH1073" s="2">
        <v>47.794117399565401</v>
      </c>
      <c r="AI1073" s="2">
        <v>2.9411824104289011</v>
      </c>
      <c r="AJ1073" s="2">
        <v>5.3333435058593115E-2</v>
      </c>
    </row>
    <row r="1074" spans="1:38" x14ac:dyDescent="0.25">
      <c r="A1074" s="2" t="s">
        <v>197</v>
      </c>
      <c r="B1074" s="2">
        <v>2020</v>
      </c>
      <c r="C1074" s="2" t="s">
        <v>198</v>
      </c>
      <c r="D1074" s="2" t="s">
        <v>320</v>
      </c>
      <c r="E1074" s="2" t="s">
        <v>9</v>
      </c>
      <c r="F1074" s="2" t="s">
        <v>202</v>
      </c>
      <c r="G1074" s="2" t="s">
        <v>273</v>
      </c>
      <c r="H1074" s="2" t="s">
        <v>78</v>
      </c>
      <c r="I1074" s="2" t="s">
        <v>40</v>
      </c>
      <c r="J1074" s="2" t="s">
        <v>12</v>
      </c>
      <c r="L1074" s="2" t="s">
        <v>182</v>
      </c>
      <c r="M1074" s="2" t="s">
        <v>305</v>
      </c>
      <c r="N1074" s="2">
        <v>10</v>
      </c>
      <c r="O1074" s="2" t="s">
        <v>195</v>
      </c>
      <c r="S1074" s="2" t="s">
        <v>22</v>
      </c>
      <c r="T1074" s="2">
        <v>37</v>
      </c>
      <c r="U1074" s="2" t="s">
        <v>86</v>
      </c>
      <c r="V1074" s="2">
        <v>0</v>
      </c>
      <c r="W1074" s="2" t="s">
        <v>194</v>
      </c>
      <c r="Z1074" s="2">
        <v>4</v>
      </c>
      <c r="AA1074" s="2">
        <v>5</v>
      </c>
      <c r="AB1074" s="2">
        <f t="shared" si="577"/>
        <v>0.8</v>
      </c>
      <c r="AC1074" s="2" t="s">
        <v>181</v>
      </c>
      <c r="AD1074" s="2">
        <v>3</v>
      </c>
      <c r="AE1074" s="2">
        <v>175</v>
      </c>
      <c r="AF1074" s="2">
        <v>4</v>
      </c>
      <c r="AG1074" s="2">
        <v>4</v>
      </c>
      <c r="AH1074" s="2">
        <v>36.764704397392698</v>
      </c>
      <c r="AI1074" s="2">
        <v>-8.0882305917438018</v>
      </c>
      <c r="AJ1074" s="2">
        <v>-0.14666656494140692</v>
      </c>
    </row>
    <row r="1075" spans="1:38" x14ac:dyDescent="0.25">
      <c r="A1075" s="2" t="s">
        <v>197</v>
      </c>
      <c r="B1075" s="2">
        <v>2020</v>
      </c>
      <c r="C1075" s="2" t="s">
        <v>199</v>
      </c>
      <c r="D1075" s="2" t="s">
        <v>320</v>
      </c>
      <c r="E1075" s="2" t="s">
        <v>9</v>
      </c>
      <c r="F1075" s="2" t="s">
        <v>202</v>
      </c>
      <c r="G1075" s="2" t="s">
        <v>273</v>
      </c>
      <c r="H1075" s="2" t="s">
        <v>78</v>
      </c>
      <c r="I1075" s="2" t="s">
        <v>40</v>
      </c>
      <c r="J1075" s="2" t="s">
        <v>12</v>
      </c>
      <c r="L1075" s="2" t="s">
        <v>182</v>
      </c>
      <c r="M1075" s="2" t="s">
        <v>305</v>
      </c>
      <c r="N1075" s="2">
        <v>10</v>
      </c>
      <c r="O1075" s="2" t="s">
        <v>195</v>
      </c>
      <c r="S1075" s="2" t="s">
        <v>22</v>
      </c>
      <c r="T1075" s="2">
        <v>37</v>
      </c>
      <c r="U1075" s="2" t="s">
        <v>86</v>
      </c>
      <c r="V1075" s="2">
        <v>0</v>
      </c>
      <c r="W1075" s="2" t="s">
        <v>194</v>
      </c>
      <c r="Z1075" s="2">
        <v>4</v>
      </c>
      <c r="AA1075" s="2">
        <v>5</v>
      </c>
      <c r="AB1075" s="2">
        <f t="shared" ref="AB1075:AB1078" si="578">Z1075/AA1075</f>
        <v>0.8</v>
      </c>
      <c r="AC1075" s="2" t="s">
        <v>181</v>
      </c>
      <c r="AD1075" s="2">
        <v>3</v>
      </c>
      <c r="AE1075" s="2">
        <v>176</v>
      </c>
      <c r="AF1075" s="2">
        <v>0</v>
      </c>
      <c r="AG1075" s="2">
        <v>0</v>
      </c>
      <c r="AH1075" s="2">
        <v>100</v>
      </c>
      <c r="AI1075" s="2">
        <v>77.941173995654594</v>
      </c>
      <c r="AJ1075" s="2">
        <v>1</v>
      </c>
      <c r="AK1075" s="2">
        <f>AI1075-$AI$1078</f>
        <v>71.32352619435099</v>
      </c>
      <c r="AL1075" s="2">
        <f>AK1075/$AK$1075</f>
        <v>1</v>
      </c>
    </row>
    <row r="1076" spans="1:38" x14ac:dyDescent="0.25">
      <c r="A1076" s="2" t="s">
        <v>197</v>
      </c>
      <c r="B1076" s="2">
        <v>2020</v>
      </c>
      <c r="C1076" s="2" t="s">
        <v>199</v>
      </c>
      <c r="D1076" s="2" t="s">
        <v>320</v>
      </c>
      <c r="E1076" s="2" t="s">
        <v>9</v>
      </c>
      <c r="F1076" s="2" t="s">
        <v>202</v>
      </c>
      <c r="G1076" s="2" t="s">
        <v>273</v>
      </c>
      <c r="H1076" s="2" t="s">
        <v>78</v>
      </c>
      <c r="I1076" s="2" t="s">
        <v>40</v>
      </c>
      <c r="J1076" s="2" t="s">
        <v>12</v>
      </c>
      <c r="L1076" s="2" t="s">
        <v>182</v>
      </c>
      <c r="M1076" s="2" t="s">
        <v>305</v>
      </c>
      <c r="N1076" s="2">
        <v>10</v>
      </c>
      <c r="O1076" s="2" t="s">
        <v>195</v>
      </c>
      <c r="S1076" s="2" t="s">
        <v>22</v>
      </c>
      <c r="T1076" s="2">
        <v>37</v>
      </c>
      <c r="U1076" s="2" t="s">
        <v>86</v>
      </c>
      <c r="V1076" s="2">
        <v>0</v>
      </c>
      <c r="W1076" s="2" t="s">
        <v>194</v>
      </c>
      <c r="Z1076" s="2">
        <v>4</v>
      </c>
      <c r="AA1076" s="2">
        <v>5</v>
      </c>
      <c r="AB1076" s="2">
        <f t="shared" si="578"/>
        <v>0.8</v>
      </c>
      <c r="AC1076" s="2" t="s">
        <v>181</v>
      </c>
      <c r="AD1076" s="2">
        <v>3</v>
      </c>
      <c r="AE1076" s="2">
        <v>176</v>
      </c>
      <c r="AF1076" s="2">
        <v>1</v>
      </c>
      <c r="AG1076" s="2">
        <v>1</v>
      </c>
      <c r="AH1076" s="2">
        <v>66.176478013036103</v>
      </c>
      <c r="AI1076" s="2">
        <v>44.117652008690705</v>
      </c>
      <c r="AJ1076" s="2">
        <v>0.56603781733067515</v>
      </c>
      <c r="AK1076" s="2">
        <f t="shared" ref="AK1076:AK1078" si="579">AI1076-$AI$1078</f>
        <v>37.500004207387107</v>
      </c>
      <c r="AL1076" s="2">
        <f t="shared" ref="AL1076:AL1078" si="580">AK1076/$AK$1075</f>
        <v>0.52577327858415956</v>
      </c>
    </row>
    <row r="1077" spans="1:38" x14ac:dyDescent="0.25">
      <c r="A1077" s="2" t="s">
        <v>197</v>
      </c>
      <c r="B1077" s="2">
        <v>2020</v>
      </c>
      <c r="C1077" s="2" t="s">
        <v>199</v>
      </c>
      <c r="D1077" s="2" t="s">
        <v>320</v>
      </c>
      <c r="E1077" s="2" t="s">
        <v>9</v>
      </c>
      <c r="F1077" s="2" t="s">
        <v>202</v>
      </c>
      <c r="G1077" s="2" t="s">
        <v>273</v>
      </c>
      <c r="H1077" s="2" t="s">
        <v>78</v>
      </c>
      <c r="I1077" s="2" t="s">
        <v>40</v>
      </c>
      <c r="J1077" s="2" t="s">
        <v>12</v>
      </c>
      <c r="L1077" s="2" t="s">
        <v>182</v>
      </c>
      <c r="M1077" s="2" t="s">
        <v>305</v>
      </c>
      <c r="N1077" s="2">
        <v>10</v>
      </c>
      <c r="O1077" s="2" t="s">
        <v>195</v>
      </c>
      <c r="S1077" s="2" t="s">
        <v>22</v>
      </c>
      <c r="T1077" s="2">
        <v>37</v>
      </c>
      <c r="U1077" s="2" t="s">
        <v>86</v>
      </c>
      <c r="V1077" s="2">
        <v>0</v>
      </c>
      <c r="W1077" s="2" t="s">
        <v>194</v>
      </c>
      <c r="Z1077" s="2">
        <v>4</v>
      </c>
      <c r="AA1077" s="2">
        <v>5</v>
      </c>
      <c r="AB1077" s="2">
        <f t="shared" si="578"/>
        <v>0.8</v>
      </c>
      <c r="AC1077" s="2" t="s">
        <v>181</v>
      </c>
      <c r="AD1077" s="2">
        <v>3</v>
      </c>
      <c r="AE1077" s="2">
        <v>176</v>
      </c>
      <c r="AF1077" s="2">
        <v>2</v>
      </c>
      <c r="AG1077" s="2">
        <v>2</v>
      </c>
      <c r="AH1077" s="2">
        <v>54.411765200868999</v>
      </c>
      <c r="AI1077" s="2">
        <v>32.3529391965236</v>
      </c>
      <c r="AJ1077" s="2">
        <v>0.41509432740039753</v>
      </c>
      <c r="AK1077" s="2">
        <f t="shared" si="579"/>
        <v>25.735291395219999</v>
      </c>
      <c r="AL1077" s="2">
        <f t="shared" si="580"/>
        <v>0.36082472037478008</v>
      </c>
    </row>
    <row r="1078" spans="1:38" x14ac:dyDescent="0.25">
      <c r="A1078" s="2" t="s">
        <v>197</v>
      </c>
      <c r="B1078" s="2">
        <v>2020</v>
      </c>
      <c r="C1078" s="2" t="s">
        <v>199</v>
      </c>
      <c r="D1078" s="2" t="s">
        <v>320</v>
      </c>
      <c r="E1078" s="2" t="s">
        <v>9</v>
      </c>
      <c r="F1078" s="2" t="s">
        <v>202</v>
      </c>
      <c r="G1078" s="2" t="s">
        <v>273</v>
      </c>
      <c r="H1078" s="2" t="s">
        <v>78</v>
      </c>
      <c r="I1078" s="2" t="s">
        <v>40</v>
      </c>
      <c r="J1078" s="2" t="s">
        <v>12</v>
      </c>
      <c r="L1078" s="2" t="s">
        <v>182</v>
      </c>
      <c r="M1078" s="2" t="s">
        <v>305</v>
      </c>
      <c r="N1078" s="2">
        <v>10</v>
      </c>
      <c r="O1078" s="2" t="s">
        <v>195</v>
      </c>
      <c r="S1078" s="2" t="s">
        <v>22</v>
      </c>
      <c r="T1078" s="2">
        <v>37</v>
      </c>
      <c r="U1078" s="2" t="s">
        <v>86</v>
      </c>
      <c r="V1078" s="2">
        <v>0</v>
      </c>
      <c r="W1078" s="2" t="s">
        <v>194</v>
      </c>
      <c r="Z1078" s="2">
        <v>4</v>
      </c>
      <c r="AA1078" s="2">
        <v>5</v>
      </c>
      <c r="AB1078" s="2">
        <f t="shared" si="578"/>
        <v>0.8</v>
      </c>
      <c r="AC1078" s="2" t="s">
        <v>181</v>
      </c>
      <c r="AD1078" s="2">
        <v>3</v>
      </c>
      <c r="AE1078" s="2">
        <v>176</v>
      </c>
      <c r="AF1078" s="2">
        <v>4</v>
      </c>
      <c r="AG1078" s="2">
        <v>4</v>
      </c>
      <c r="AH1078" s="2">
        <v>28.676473805649</v>
      </c>
      <c r="AI1078" s="2">
        <v>6.6176478013036011</v>
      </c>
      <c r="AJ1078" s="2">
        <v>8.4905672599601217E-2</v>
      </c>
      <c r="AK1078" s="2">
        <f t="shared" si="579"/>
        <v>0</v>
      </c>
      <c r="AL1078" s="2">
        <f t="shared" si="580"/>
        <v>0</v>
      </c>
    </row>
    <row r="1079" spans="1:38" x14ac:dyDescent="0.25">
      <c r="A1079" s="2" t="s">
        <v>197</v>
      </c>
      <c r="B1079" s="2">
        <v>2020</v>
      </c>
      <c r="C1079" s="2" t="s">
        <v>200</v>
      </c>
      <c r="D1079" s="2" t="s">
        <v>320</v>
      </c>
      <c r="E1079" s="2" t="s">
        <v>9</v>
      </c>
      <c r="F1079" s="2" t="s">
        <v>202</v>
      </c>
      <c r="G1079" s="2" t="s">
        <v>273</v>
      </c>
      <c r="H1079" s="2" t="s">
        <v>78</v>
      </c>
      <c r="I1079" s="2" t="s">
        <v>40</v>
      </c>
      <c r="J1079" s="2" t="s">
        <v>12</v>
      </c>
      <c r="L1079" s="2" t="s">
        <v>182</v>
      </c>
      <c r="M1079" s="2" t="s">
        <v>305</v>
      </c>
      <c r="N1079" s="2">
        <v>10</v>
      </c>
      <c r="O1079" s="2" t="s">
        <v>195</v>
      </c>
      <c r="S1079" s="2" t="s">
        <v>22</v>
      </c>
      <c r="T1079" s="2">
        <v>37</v>
      </c>
      <c r="U1079" s="2" t="s">
        <v>86</v>
      </c>
      <c r="V1079" s="2">
        <v>0</v>
      </c>
      <c r="W1079" s="2" t="s">
        <v>194</v>
      </c>
      <c r="Z1079" s="2">
        <v>4</v>
      </c>
      <c r="AA1079" s="2">
        <v>5</v>
      </c>
      <c r="AB1079" s="2">
        <f t="shared" ref="AB1079:AB1086" si="581">Z1079/AA1079</f>
        <v>0.8</v>
      </c>
      <c r="AC1079" s="2" t="s">
        <v>181</v>
      </c>
      <c r="AD1079" s="2">
        <v>3</v>
      </c>
      <c r="AE1079" s="2">
        <v>177</v>
      </c>
      <c r="AF1079" s="2">
        <v>0</v>
      </c>
      <c r="AG1079" s="2">
        <v>0</v>
      </c>
      <c r="AH1079" s="2">
        <v>100</v>
      </c>
      <c r="AI1079" s="2">
        <v>73.529408794785596</v>
      </c>
      <c r="AJ1079" s="2">
        <v>1</v>
      </c>
      <c r="AK1079" s="2">
        <f>AI1079-$AI$1082</f>
        <v>69.117643593916497</v>
      </c>
      <c r="AL1079" s="2">
        <f>AK1079/$AK$1079</f>
        <v>1</v>
      </c>
    </row>
    <row r="1080" spans="1:38" x14ac:dyDescent="0.25">
      <c r="A1080" s="2" t="s">
        <v>197</v>
      </c>
      <c r="B1080" s="2">
        <v>2020</v>
      </c>
      <c r="C1080" s="2" t="s">
        <v>200</v>
      </c>
      <c r="D1080" s="2" t="s">
        <v>320</v>
      </c>
      <c r="E1080" s="2" t="s">
        <v>9</v>
      </c>
      <c r="F1080" s="2" t="s">
        <v>202</v>
      </c>
      <c r="G1080" s="2" t="s">
        <v>273</v>
      </c>
      <c r="H1080" s="2" t="s">
        <v>78</v>
      </c>
      <c r="I1080" s="2" t="s">
        <v>40</v>
      </c>
      <c r="J1080" s="2" t="s">
        <v>12</v>
      </c>
      <c r="L1080" s="2" t="s">
        <v>182</v>
      </c>
      <c r="M1080" s="2" t="s">
        <v>305</v>
      </c>
      <c r="N1080" s="2">
        <v>10</v>
      </c>
      <c r="O1080" s="2" t="s">
        <v>195</v>
      </c>
      <c r="S1080" s="2" t="s">
        <v>22</v>
      </c>
      <c r="T1080" s="2">
        <v>37</v>
      </c>
      <c r="U1080" s="2" t="s">
        <v>86</v>
      </c>
      <c r="V1080" s="2">
        <v>0</v>
      </c>
      <c r="W1080" s="2" t="s">
        <v>194</v>
      </c>
      <c r="Z1080" s="2">
        <v>4</v>
      </c>
      <c r="AA1080" s="2">
        <v>5</v>
      </c>
      <c r="AB1080" s="2">
        <f t="shared" si="581"/>
        <v>0.8</v>
      </c>
      <c r="AC1080" s="2" t="s">
        <v>181</v>
      </c>
      <c r="AD1080" s="2">
        <v>3</v>
      </c>
      <c r="AE1080" s="2">
        <v>177</v>
      </c>
      <c r="AF1080" s="2">
        <v>1</v>
      </c>
      <c r="AG1080" s="2">
        <v>1</v>
      </c>
      <c r="AH1080" s="2">
        <v>68.382360613470695</v>
      </c>
      <c r="AI1080" s="2">
        <v>41.911769408256291</v>
      </c>
      <c r="AJ1080" s="2">
        <v>0.57000008697511118</v>
      </c>
      <c r="AK1080" s="2">
        <f t="shared" ref="AK1080:AK1082" si="582">AI1080-$AI$1082</f>
        <v>37.500004207387192</v>
      </c>
      <c r="AL1080" s="2">
        <f t="shared" ref="AL1080:AL1082" si="583">AK1080/$AK$1079</f>
        <v>0.54255327956070276</v>
      </c>
    </row>
    <row r="1081" spans="1:38" x14ac:dyDescent="0.25">
      <c r="A1081" s="2" t="s">
        <v>197</v>
      </c>
      <c r="B1081" s="2">
        <v>2020</v>
      </c>
      <c r="C1081" s="2" t="s">
        <v>200</v>
      </c>
      <c r="D1081" s="2" t="s">
        <v>320</v>
      </c>
      <c r="E1081" s="2" t="s">
        <v>9</v>
      </c>
      <c r="F1081" s="2" t="s">
        <v>202</v>
      </c>
      <c r="G1081" s="2" t="s">
        <v>273</v>
      </c>
      <c r="H1081" s="2" t="s">
        <v>78</v>
      </c>
      <c r="I1081" s="2" t="s">
        <v>40</v>
      </c>
      <c r="J1081" s="2" t="s">
        <v>12</v>
      </c>
      <c r="L1081" s="2" t="s">
        <v>182</v>
      </c>
      <c r="M1081" s="2" t="s">
        <v>305</v>
      </c>
      <c r="N1081" s="2">
        <v>10</v>
      </c>
      <c r="O1081" s="2" t="s">
        <v>195</v>
      </c>
      <c r="S1081" s="2" t="s">
        <v>22</v>
      </c>
      <c r="T1081" s="2">
        <v>37</v>
      </c>
      <c r="U1081" s="2" t="s">
        <v>86</v>
      </c>
      <c r="V1081" s="2">
        <v>0</v>
      </c>
      <c r="W1081" s="2" t="s">
        <v>194</v>
      </c>
      <c r="Z1081" s="2">
        <v>4</v>
      </c>
      <c r="AA1081" s="2">
        <v>5</v>
      </c>
      <c r="AB1081" s="2">
        <f t="shared" si="581"/>
        <v>0.8</v>
      </c>
      <c r="AC1081" s="2" t="s">
        <v>181</v>
      </c>
      <c r="AD1081" s="2">
        <v>3</v>
      </c>
      <c r="AE1081" s="2">
        <v>177</v>
      </c>
      <c r="AF1081" s="2">
        <v>2</v>
      </c>
      <c r="AG1081" s="2">
        <v>2</v>
      </c>
      <c r="AH1081" s="2">
        <v>42.647052388701901</v>
      </c>
      <c r="AI1081" s="2">
        <v>16.176461183487501</v>
      </c>
      <c r="AJ1081" s="2">
        <v>0.2199998809814267</v>
      </c>
      <c r="AK1081" s="2">
        <f t="shared" si="582"/>
        <v>11.764695982618402</v>
      </c>
      <c r="AL1081" s="2">
        <f t="shared" si="583"/>
        <v>0.17021263126010117</v>
      </c>
    </row>
    <row r="1082" spans="1:38" x14ac:dyDescent="0.25">
      <c r="A1082" s="2" t="s">
        <v>197</v>
      </c>
      <c r="B1082" s="2">
        <v>2020</v>
      </c>
      <c r="C1082" s="2" t="s">
        <v>200</v>
      </c>
      <c r="D1082" s="2" t="s">
        <v>320</v>
      </c>
      <c r="E1082" s="2" t="s">
        <v>9</v>
      </c>
      <c r="F1082" s="2" t="s">
        <v>202</v>
      </c>
      <c r="G1082" s="2" t="s">
        <v>273</v>
      </c>
      <c r="H1082" s="2" t="s">
        <v>78</v>
      </c>
      <c r="I1082" s="2" t="s">
        <v>40</v>
      </c>
      <c r="J1082" s="2" t="s">
        <v>12</v>
      </c>
      <c r="L1082" s="2" t="s">
        <v>182</v>
      </c>
      <c r="M1082" s="2" t="s">
        <v>305</v>
      </c>
      <c r="N1082" s="2">
        <v>10</v>
      </c>
      <c r="O1082" s="2" t="s">
        <v>195</v>
      </c>
      <c r="S1082" s="2" t="s">
        <v>22</v>
      </c>
      <c r="T1082" s="2">
        <v>37</v>
      </c>
      <c r="U1082" s="2" t="s">
        <v>86</v>
      </c>
      <c r="V1082" s="2">
        <v>0</v>
      </c>
      <c r="W1082" s="2" t="s">
        <v>194</v>
      </c>
      <c r="Z1082" s="2">
        <v>4</v>
      </c>
      <c r="AA1082" s="2">
        <v>5</v>
      </c>
      <c r="AB1082" s="2">
        <f t="shared" si="581"/>
        <v>0.8</v>
      </c>
      <c r="AC1082" s="2" t="s">
        <v>181</v>
      </c>
      <c r="AD1082" s="2">
        <v>3</v>
      </c>
      <c r="AE1082" s="2">
        <v>177</v>
      </c>
      <c r="AF1082" s="2">
        <v>4</v>
      </c>
      <c r="AG1082" s="2">
        <v>4</v>
      </c>
      <c r="AH1082" s="2">
        <v>30.882356406083499</v>
      </c>
      <c r="AI1082" s="2">
        <v>4.4117652008690982</v>
      </c>
      <c r="AJ1082" s="2">
        <v>6.0000009155275057E-2</v>
      </c>
      <c r="AK1082" s="2">
        <f t="shared" si="582"/>
        <v>0</v>
      </c>
      <c r="AL1082" s="2">
        <f t="shared" si="583"/>
        <v>0</v>
      </c>
    </row>
    <row r="1083" spans="1:38" x14ac:dyDescent="0.25">
      <c r="A1083" s="2" t="s">
        <v>197</v>
      </c>
      <c r="B1083" s="2">
        <v>2020</v>
      </c>
      <c r="C1083" s="2" t="s">
        <v>196</v>
      </c>
      <c r="D1083" s="2" t="s">
        <v>320</v>
      </c>
      <c r="E1083" s="2" t="s">
        <v>9</v>
      </c>
      <c r="F1083" s="2" t="s">
        <v>202</v>
      </c>
      <c r="G1083" s="2" t="s">
        <v>273</v>
      </c>
      <c r="H1083" s="2" t="s">
        <v>78</v>
      </c>
      <c r="I1083" s="2" t="s">
        <v>40</v>
      </c>
      <c r="J1083" s="2" t="s">
        <v>12</v>
      </c>
      <c r="L1083" s="2" t="s">
        <v>182</v>
      </c>
      <c r="M1083" s="2" t="s">
        <v>305</v>
      </c>
      <c r="N1083" s="2">
        <v>10</v>
      </c>
      <c r="O1083" s="2" t="s">
        <v>195</v>
      </c>
      <c r="S1083" s="2" t="s">
        <v>22</v>
      </c>
      <c r="T1083" s="2">
        <v>37</v>
      </c>
      <c r="U1083" s="2" t="s">
        <v>127</v>
      </c>
      <c r="V1083" s="2">
        <v>1</v>
      </c>
      <c r="W1083" s="2" t="s">
        <v>277</v>
      </c>
      <c r="X1083" s="2">
        <v>60</v>
      </c>
      <c r="Y1083" s="2">
        <v>1</v>
      </c>
      <c r="Z1083" s="2">
        <v>4</v>
      </c>
      <c r="AA1083" s="2">
        <v>5</v>
      </c>
      <c r="AB1083" s="2">
        <f t="shared" si="581"/>
        <v>0.8</v>
      </c>
      <c r="AC1083" s="2" t="s">
        <v>181</v>
      </c>
      <c r="AD1083" s="2">
        <v>3</v>
      </c>
      <c r="AE1083" s="2">
        <v>178</v>
      </c>
      <c r="AF1083" s="2">
        <v>0</v>
      </c>
      <c r="AH1083" s="2">
        <v>100</v>
      </c>
      <c r="AI1083" s="2">
        <v>42.994004392886303</v>
      </c>
    </row>
    <row r="1084" spans="1:38" x14ac:dyDescent="0.25">
      <c r="A1084" s="2" t="s">
        <v>197</v>
      </c>
      <c r="B1084" s="2">
        <v>2020</v>
      </c>
      <c r="C1084" s="2" t="s">
        <v>196</v>
      </c>
      <c r="D1084" s="2" t="s">
        <v>320</v>
      </c>
      <c r="E1084" s="2" t="s">
        <v>9</v>
      </c>
      <c r="F1084" s="2" t="s">
        <v>202</v>
      </c>
      <c r="G1084" s="2" t="s">
        <v>273</v>
      </c>
      <c r="H1084" s="2" t="s">
        <v>78</v>
      </c>
      <c r="I1084" s="2" t="s">
        <v>40</v>
      </c>
      <c r="J1084" s="2" t="s">
        <v>12</v>
      </c>
      <c r="L1084" s="2" t="s">
        <v>182</v>
      </c>
      <c r="M1084" s="2" t="s">
        <v>305</v>
      </c>
      <c r="N1084" s="2">
        <v>10</v>
      </c>
      <c r="O1084" s="2" t="s">
        <v>195</v>
      </c>
      <c r="S1084" s="2" t="s">
        <v>22</v>
      </c>
      <c r="T1084" s="2">
        <v>37</v>
      </c>
      <c r="U1084" s="2" t="s">
        <v>127</v>
      </c>
      <c r="V1084" s="2">
        <v>1</v>
      </c>
      <c r="W1084" s="2" t="s">
        <v>277</v>
      </c>
      <c r="X1084" s="2">
        <v>60</v>
      </c>
      <c r="Y1084" s="2">
        <v>1</v>
      </c>
      <c r="Z1084" s="2">
        <v>4</v>
      </c>
      <c r="AA1084" s="2">
        <v>5</v>
      </c>
      <c r="AB1084" s="2">
        <f t="shared" si="581"/>
        <v>0.8</v>
      </c>
      <c r="AC1084" s="2" t="s">
        <v>181</v>
      </c>
      <c r="AD1084" s="2">
        <v>3</v>
      </c>
      <c r="AE1084" s="2">
        <v>178</v>
      </c>
      <c r="AF1084" s="2">
        <v>1</v>
      </c>
      <c r="AG1084" s="2">
        <f>AF1084-$AF$1084</f>
        <v>0</v>
      </c>
      <c r="AH1084" s="2">
        <v>124.910181019475</v>
      </c>
      <c r="AI1084" s="2">
        <v>67.904185412361301</v>
      </c>
      <c r="AJ1084" s="2">
        <f>AI1084/$AI$1084</f>
        <v>1</v>
      </c>
    </row>
    <row r="1085" spans="1:38" x14ac:dyDescent="0.25">
      <c r="A1085" s="2" t="s">
        <v>197</v>
      </c>
      <c r="B1085" s="2">
        <v>2020</v>
      </c>
      <c r="C1085" s="2" t="s">
        <v>196</v>
      </c>
      <c r="D1085" s="2" t="s">
        <v>320</v>
      </c>
      <c r="E1085" s="2" t="s">
        <v>9</v>
      </c>
      <c r="F1085" s="2" t="s">
        <v>202</v>
      </c>
      <c r="G1085" s="2" t="s">
        <v>273</v>
      </c>
      <c r="H1085" s="2" t="s">
        <v>78</v>
      </c>
      <c r="I1085" s="2" t="s">
        <v>40</v>
      </c>
      <c r="J1085" s="2" t="s">
        <v>12</v>
      </c>
      <c r="L1085" s="2" t="s">
        <v>182</v>
      </c>
      <c r="M1085" s="2" t="s">
        <v>305</v>
      </c>
      <c r="N1085" s="2">
        <v>10</v>
      </c>
      <c r="O1085" s="2" t="s">
        <v>195</v>
      </c>
      <c r="S1085" s="2" t="s">
        <v>22</v>
      </c>
      <c r="T1085" s="2">
        <v>37</v>
      </c>
      <c r="U1085" s="2" t="s">
        <v>127</v>
      </c>
      <c r="V1085" s="2">
        <v>1</v>
      </c>
      <c r="W1085" s="2" t="s">
        <v>277</v>
      </c>
      <c r="X1085" s="2">
        <v>60</v>
      </c>
      <c r="Y1085" s="2">
        <v>1</v>
      </c>
      <c r="Z1085" s="2">
        <v>4</v>
      </c>
      <c r="AA1085" s="2">
        <v>5</v>
      </c>
      <c r="AB1085" s="2">
        <f t="shared" si="581"/>
        <v>0.8</v>
      </c>
      <c r="AC1085" s="2" t="s">
        <v>181</v>
      </c>
      <c r="AD1085" s="2">
        <v>3</v>
      </c>
      <c r="AE1085" s="2">
        <v>178</v>
      </c>
      <c r="AF1085" s="2">
        <v>2</v>
      </c>
      <c r="AG1085" s="2">
        <f t="shared" ref="AG1085:AG1086" si="584">AF1085-$AF$1084</f>
        <v>1</v>
      </c>
      <c r="AH1085" s="2">
        <v>103.113763033585</v>
      </c>
      <c r="AI1085" s="2">
        <v>46.107767426471305</v>
      </c>
      <c r="AJ1085" s="2">
        <f t="shared" ref="AJ1085:AJ1086" si="585">AI1085/$AI$1084</f>
        <v>0.67901215729889064</v>
      </c>
    </row>
    <row r="1086" spans="1:38" x14ac:dyDescent="0.25">
      <c r="A1086" s="2" t="s">
        <v>197</v>
      </c>
      <c r="B1086" s="2">
        <v>2020</v>
      </c>
      <c r="C1086" s="2" t="s">
        <v>196</v>
      </c>
      <c r="D1086" s="2" t="s">
        <v>320</v>
      </c>
      <c r="E1086" s="2" t="s">
        <v>9</v>
      </c>
      <c r="F1086" s="2" t="s">
        <v>202</v>
      </c>
      <c r="G1086" s="2" t="s">
        <v>273</v>
      </c>
      <c r="H1086" s="2" t="s">
        <v>78</v>
      </c>
      <c r="I1086" s="2" t="s">
        <v>40</v>
      </c>
      <c r="J1086" s="2" t="s">
        <v>12</v>
      </c>
      <c r="L1086" s="2" t="s">
        <v>182</v>
      </c>
      <c r="M1086" s="2" t="s">
        <v>305</v>
      </c>
      <c r="N1086" s="2">
        <v>10</v>
      </c>
      <c r="O1086" s="2" t="s">
        <v>195</v>
      </c>
      <c r="S1086" s="2" t="s">
        <v>22</v>
      </c>
      <c r="T1086" s="2">
        <v>37</v>
      </c>
      <c r="U1086" s="2" t="s">
        <v>127</v>
      </c>
      <c r="V1086" s="2">
        <v>1</v>
      </c>
      <c r="W1086" s="2" t="s">
        <v>277</v>
      </c>
      <c r="X1086" s="2">
        <v>60</v>
      </c>
      <c r="Y1086" s="2">
        <v>1</v>
      </c>
      <c r="Z1086" s="2">
        <v>4</v>
      </c>
      <c r="AA1086" s="2">
        <v>5</v>
      </c>
      <c r="AB1086" s="2">
        <f t="shared" si="581"/>
        <v>0.8</v>
      </c>
      <c r="AC1086" s="2" t="s">
        <v>181</v>
      </c>
      <c r="AD1086" s="2">
        <v>3</v>
      </c>
      <c r="AE1086" s="2">
        <v>178</v>
      </c>
      <c r="AF1086" s="2">
        <v>4</v>
      </c>
      <c r="AG1086" s="2">
        <f t="shared" si="584"/>
        <v>3</v>
      </c>
      <c r="AH1086" s="2">
        <v>51.976055946938899</v>
      </c>
      <c r="AI1086" s="2">
        <v>-5.0299396601747972</v>
      </c>
      <c r="AJ1086" s="2">
        <f t="shared" si="585"/>
        <v>-7.4074074074072391E-2</v>
      </c>
    </row>
    <row r="1087" spans="1:38" x14ac:dyDescent="0.25">
      <c r="A1087" s="2" t="s">
        <v>197</v>
      </c>
      <c r="B1087" s="2">
        <v>2020</v>
      </c>
      <c r="C1087" s="2" t="s">
        <v>198</v>
      </c>
      <c r="D1087" s="2" t="s">
        <v>320</v>
      </c>
      <c r="E1087" s="2" t="s">
        <v>9</v>
      </c>
      <c r="F1087" s="2" t="s">
        <v>202</v>
      </c>
      <c r="G1087" s="2" t="s">
        <v>273</v>
      </c>
      <c r="H1087" s="2" t="s">
        <v>78</v>
      </c>
      <c r="I1087" s="2" t="s">
        <v>40</v>
      </c>
      <c r="J1087" s="2" t="s">
        <v>12</v>
      </c>
      <c r="L1087" s="2" t="s">
        <v>182</v>
      </c>
      <c r="M1087" s="2" t="s">
        <v>305</v>
      </c>
      <c r="N1087" s="2">
        <v>10</v>
      </c>
      <c r="O1087" s="2" t="s">
        <v>195</v>
      </c>
      <c r="S1087" s="2" t="s">
        <v>22</v>
      </c>
      <c r="T1087" s="2">
        <v>37</v>
      </c>
      <c r="U1087" s="2" t="s">
        <v>127</v>
      </c>
      <c r="V1087" s="2">
        <v>1</v>
      </c>
      <c r="W1087" s="2" t="s">
        <v>277</v>
      </c>
      <c r="X1087" s="2">
        <v>60</v>
      </c>
      <c r="Y1087" s="2">
        <v>1</v>
      </c>
      <c r="Z1087" s="2">
        <v>4</v>
      </c>
      <c r="AA1087" s="2">
        <v>5</v>
      </c>
      <c r="AB1087" s="2">
        <f t="shared" ref="AB1087:AB1090" si="586">Z1087/AA1087</f>
        <v>0.8</v>
      </c>
      <c r="AC1087" s="2" t="s">
        <v>181</v>
      </c>
      <c r="AD1087" s="2">
        <v>3</v>
      </c>
      <c r="AE1087" s="2">
        <v>179</v>
      </c>
      <c r="AF1087" s="2">
        <v>0</v>
      </c>
      <c r="AG1087" s="2">
        <v>0</v>
      </c>
      <c r="AH1087" s="2">
        <v>100</v>
      </c>
      <c r="AI1087" s="2">
        <v>77.365271529212905</v>
      </c>
      <c r="AJ1087" s="2">
        <f>AI1087/$AI$1087</f>
        <v>1</v>
      </c>
      <c r="AK1087" s="2">
        <f>AI1087-$AI$1090</f>
        <v>41.317364235393597</v>
      </c>
      <c r="AL1087" s="2">
        <f>AK1087/$AK$1087</f>
        <v>1</v>
      </c>
    </row>
    <row r="1088" spans="1:38" x14ac:dyDescent="0.25">
      <c r="A1088" s="2" t="s">
        <v>197</v>
      </c>
      <c r="B1088" s="2">
        <v>2020</v>
      </c>
      <c r="C1088" s="2" t="s">
        <v>198</v>
      </c>
      <c r="D1088" s="2" t="s">
        <v>320</v>
      </c>
      <c r="E1088" s="2" t="s">
        <v>9</v>
      </c>
      <c r="F1088" s="2" t="s">
        <v>202</v>
      </c>
      <c r="G1088" s="2" t="s">
        <v>273</v>
      </c>
      <c r="H1088" s="2" t="s">
        <v>78</v>
      </c>
      <c r="I1088" s="2" t="s">
        <v>40</v>
      </c>
      <c r="J1088" s="2" t="s">
        <v>12</v>
      </c>
      <c r="L1088" s="2" t="s">
        <v>182</v>
      </c>
      <c r="M1088" s="2" t="s">
        <v>305</v>
      </c>
      <c r="N1088" s="2">
        <v>10</v>
      </c>
      <c r="O1088" s="2" t="s">
        <v>195</v>
      </c>
      <c r="S1088" s="2" t="s">
        <v>22</v>
      </c>
      <c r="T1088" s="2">
        <v>37</v>
      </c>
      <c r="U1088" s="2" t="s">
        <v>127</v>
      </c>
      <c r="V1088" s="2">
        <v>1</v>
      </c>
      <c r="W1088" s="2" t="s">
        <v>277</v>
      </c>
      <c r="X1088" s="2">
        <v>60</v>
      </c>
      <c r="Y1088" s="2">
        <v>1</v>
      </c>
      <c r="Z1088" s="2">
        <v>4</v>
      </c>
      <c r="AA1088" s="2">
        <v>5</v>
      </c>
      <c r="AB1088" s="2">
        <f t="shared" si="586"/>
        <v>0.8</v>
      </c>
      <c r="AC1088" s="2" t="s">
        <v>181</v>
      </c>
      <c r="AD1088" s="2">
        <v>3</v>
      </c>
      <c r="AE1088" s="2">
        <v>179</v>
      </c>
      <c r="AF1088" s="2">
        <v>1</v>
      </c>
      <c r="AG1088" s="2">
        <v>1</v>
      </c>
      <c r="AH1088" s="2">
        <v>82.155693907988393</v>
      </c>
      <c r="AI1088" s="2">
        <v>59.520965437201298</v>
      </c>
      <c r="AJ1088" s="2">
        <f t="shared" ref="AJ1088:AJ1090" si="587">AI1088/$AI$1087</f>
        <v>0.76934991968232613</v>
      </c>
      <c r="AK1088" s="2">
        <f t="shared" ref="AK1088:AK1090" si="588">AI1088-$AI$1090</f>
        <v>23.473058143381991</v>
      </c>
      <c r="AL1088" s="2">
        <f t="shared" ref="AL1088:AL1090" si="589">AK1088/$AK$1087</f>
        <v>0.56811605913802021</v>
      </c>
    </row>
    <row r="1089" spans="1:38" x14ac:dyDescent="0.25">
      <c r="A1089" s="2" t="s">
        <v>197</v>
      </c>
      <c r="B1089" s="2">
        <v>2020</v>
      </c>
      <c r="C1089" s="2" t="s">
        <v>198</v>
      </c>
      <c r="D1089" s="2" t="s">
        <v>320</v>
      </c>
      <c r="E1089" s="2" t="s">
        <v>9</v>
      </c>
      <c r="F1089" s="2" t="s">
        <v>202</v>
      </c>
      <c r="G1089" s="2" t="s">
        <v>273</v>
      </c>
      <c r="H1089" s="2" t="s">
        <v>78</v>
      </c>
      <c r="I1089" s="2" t="s">
        <v>40</v>
      </c>
      <c r="J1089" s="2" t="s">
        <v>12</v>
      </c>
      <c r="L1089" s="2" t="s">
        <v>182</v>
      </c>
      <c r="M1089" s="2" t="s">
        <v>305</v>
      </c>
      <c r="N1089" s="2">
        <v>10</v>
      </c>
      <c r="O1089" s="2" t="s">
        <v>195</v>
      </c>
      <c r="S1089" s="2" t="s">
        <v>22</v>
      </c>
      <c r="T1089" s="2">
        <v>37</v>
      </c>
      <c r="U1089" s="2" t="s">
        <v>127</v>
      </c>
      <c r="V1089" s="2">
        <v>1</v>
      </c>
      <c r="W1089" s="2" t="s">
        <v>277</v>
      </c>
      <c r="X1089" s="2">
        <v>60</v>
      </c>
      <c r="Y1089" s="2">
        <v>1</v>
      </c>
      <c r="Z1089" s="2">
        <v>4</v>
      </c>
      <c r="AA1089" s="2">
        <v>5</v>
      </c>
      <c r="AB1089" s="2">
        <f t="shared" si="586"/>
        <v>0.8</v>
      </c>
      <c r="AC1089" s="2" t="s">
        <v>181</v>
      </c>
      <c r="AD1089" s="2">
        <v>3</v>
      </c>
      <c r="AE1089" s="2">
        <v>179</v>
      </c>
      <c r="AF1089" s="2">
        <v>2</v>
      </c>
      <c r="AG1089" s="2">
        <v>2</v>
      </c>
      <c r="AH1089" s="2">
        <v>50.299396601749102</v>
      </c>
      <c r="AI1089" s="2">
        <v>27.664668130962003</v>
      </c>
      <c r="AJ1089" s="2">
        <f t="shared" si="587"/>
        <v>0.35758509708733982</v>
      </c>
      <c r="AK1089" s="2">
        <f t="shared" si="588"/>
        <v>-8.3832391628573042</v>
      </c>
      <c r="AL1089" s="2">
        <f t="shared" si="589"/>
        <v>-0.20289869206312994</v>
      </c>
    </row>
    <row r="1090" spans="1:38" x14ac:dyDescent="0.25">
      <c r="A1090" s="2" t="s">
        <v>197</v>
      </c>
      <c r="B1090" s="2">
        <v>2020</v>
      </c>
      <c r="C1090" s="2" t="s">
        <v>198</v>
      </c>
      <c r="D1090" s="2" t="s">
        <v>320</v>
      </c>
      <c r="E1090" s="2" t="s">
        <v>9</v>
      </c>
      <c r="F1090" s="2" t="s">
        <v>202</v>
      </c>
      <c r="G1090" s="2" t="s">
        <v>273</v>
      </c>
      <c r="H1090" s="2" t="s">
        <v>78</v>
      </c>
      <c r="I1090" s="2" t="s">
        <v>40</v>
      </c>
      <c r="J1090" s="2" t="s">
        <v>12</v>
      </c>
      <c r="L1090" s="2" t="s">
        <v>182</v>
      </c>
      <c r="M1090" s="2" t="s">
        <v>305</v>
      </c>
      <c r="N1090" s="2">
        <v>10</v>
      </c>
      <c r="O1090" s="2" t="s">
        <v>195</v>
      </c>
      <c r="S1090" s="2" t="s">
        <v>22</v>
      </c>
      <c r="T1090" s="2">
        <v>37</v>
      </c>
      <c r="U1090" s="2" t="s">
        <v>127</v>
      </c>
      <c r="V1090" s="2">
        <v>1</v>
      </c>
      <c r="W1090" s="2" t="s">
        <v>277</v>
      </c>
      <c r="X1090" s="2">
        <v>60</v>
      </c>
      <c r="Y1090" s="2">
        <v>1</v>
      </c>
      <c r="Z1090" s="2">
        <v>4</v>
      </c>
      <c r="AA1090" s="2">
        <v>5</v>
      </c>
      <c r="AB1090" s="2">
        <f t="shared" si="586"/>
        <v>0.8</v>
      </c>
      <c r="AC1090" s="2" t="s">
        <v>181</v>
      </c>
      <c r="AD1090" s="2">
        <v>3</v>
      </c>
      <c r="AE1090" s="2">
        <v>179</v>
      </c>
      <c r="AF1090" s="2">
        <v>4</v>
      </c>
      <c r="AG1090" s="2">
        <v>4</v>
      </c>
      <c r="AH1090" s="2">
        <v>58.682635764606403</v>
      </c>
      <c r="AI1090" s="2">
        <v>36.047907293819307</v>
      </c>
      <c r="AJ1090" s="2">
        <f t="shared" si="587"/>
        <v>0.46594430008828602</v>
      </c>
      <c r="AK1090" s="2">
        <f t="shared" si="588"/>
        <v>0</v>
      </c>
      <c r="AL1090" s="2">
        <f t="shared" si="589"/>
        <v>0</v>
      </c>
    </row>
    <row r="1091" spans="1:38" x14ac:dyDescent="0.25">
      <c r="A1091" s="2" t="s">
        <v>197</v>
      </c>
      <c r="B1091" s="2">
        <v>2020</v>
      </c>
      <c r="C1091" s="2" t="s">
        <v>199</v>
      </c>
      <c r="D1091" s="2" t="s">
        <v>320</v>
      </c>
      <c r="E1091" s="2" t="s">
        <v>9</v>
      </c>
      <c r="F1091" s="2" t="s">
        <v>202</v>
      </c>
      <c r="G1091" s="2" t="s">
        <v>273</v>
      </c>
      <c r="H1091" s="2" t="s">
        <v>78</v>
      </c>
      <c r="I1091" s="2" t="s">
        <v>40</v>
      </c>
      <c r="J1091" s="2" t="s">
        <v>12</v>
      </c>
      <c r="L1091" s="2" t="s">
        <v>182</v>
      </c>
      <c r="M1091" s="2" t="s">
        <v>305</v>
      </c>
      <c r="N1091" s="2">
        <v>10</v>
      </c>
      <c r="O1091" s="2" t="s">
        <v>195</v>
      </c>
      <c r="S1091" s="2" t="s">
        <v>22</v>
      </c>
      <c r="T1091" s="2">
        <v>37</v>
      </c>
      <c r="U1091" s="2" t="s">
        <v>127</v>
      </c>
      <c r="V1091" s="2">
        <v>1</v>
      </c>
      <c r="W1091" s="2" t="s">
        <v>277</v>
      </c>
      <c r="X1091" s="2">
        <v>60</v>
      </c>
      <c r="Y1091" s="2">
        <v>1</v>
      </c>
      <c r="Z1091" s="2">
        <v>4</v>
      </c>
      <c r="AA1091" s="2">
        <v>5</v>
      </c>
      <c r="AB1091" s="2">
        <f t="shared" ref="AB1091:AB1094" si="590">Z1091/AA1091</f>
        <v>0.8</v>
      </c>
      <c r="AC1091" s="2" t="s">
        <v>181</v>
      </c>
      <c r="AD1091" s="2">
        <v>3</v>
      </c>
      <c r="AE1091" s="2">
        <v>180</v>
      </c>
      <c r="AF1091" s="2">
        <v>0</v>
      </c>
      <c r="AG1091" s="2">
        <v>0</v>
      </c>
      <c r="AH1091" s="2">
        <v>100</v>
      </c>
      <c r="AI1091" s="2">
        <v>59.760482718600699</v>
      </c>
      <c r="AJ1091" s="2">
        <f>AI1091/$AI$1091</f>
        <v>1</v>
      </c>
      <c r="AK1091" s="2">
        <f>AI1091-$AI$1094</f>
        <v>54.730543058425802</v>
      </c>
      <c r="AL1091" s="2">
        <f>AK1091/$AK$1091</f>
        <v>1</v>
      </c>
    </row>
    <row r="1092" spans="1:38" x14ac:dyDescent="0.25">
      <c r="A1092" s="2" t="s">
        <v>197</v>
      </c>
      <c r="B1092" s="2">
        <v>2020</v>
      </c>
      <c r="C1092" s="2" t="s">
        <v>199</v>
      </c>
      <c r="D1092" s="2" t="s">
        <v>320</v>
      </c>
      <c r="E1092" s="2" t="s">
        <v>9</v>
      </c>
      <c r="F1092" s="2" t="s">
        <v>202</v>
      </c>
      <c r="G1092" s="2" t="s">
        <v>273</v>
      </c>
      <c r="H1092" s="2" t="s">
        <v>78</v>
      </c>
      <c r="I1092" s="2" t="s">
        <v>40</v>
      </c>
      <c r="J1092" s="2" t="s">
        <v>12</v>
      </c>
      <c r="L1092" s="2" t="s">
        <v>182</v>
      </c>
      <c r="M1092" s="2" t="s">
        <v>305</v>
      </c>
      <c r="N1092" s="2">
        <v>10</v>
      </c>
      <c r="O1092" s="2" t="s">
        <v>195</v>
      </c>
      <c r="S1092" s="2" t="s">
        <v>22</v>
      </c>
      <c r="T1092" s="2">
        <v>37</v>
      </c>
      <c r="U1092" s="2" t="s">
        <v>127</v>
      </c>
      <c r="V1092" s="2">
        <v>1</v>
      </c>
      <c r="W1092" s="2" t="s">
        <v>277</v>
      </c>
      <c r="X1092" s="2">
        <v>60</v>
      </c>
      <c r="Y1092" s="2">
        <v>1</v>
      </c>
      <c r="Z1092" s="2">
        <v>4</v>
      </c>
      <c r="AA1092" s="2">
        <v>5</v>
      </c>
      <c r="AB1092" s="2">
        <f t="shared" si="590"/>
        <v>0.8</v>
      </c>
      <c r="AC1092" s="2" t="s">
        <v>181</v>
      </c>
      <c r="AD1092" s="2">
        <v>3</v>
      </c>
      <c r="AE1092" s="2">
        <v>180</v>
      </c>
      <c r="AF1092" s="2">
        <v>1</v>
      </c>
      <c r="AG1092" s="2">
        <v>1</v>
      </c>
      <c r="AH1092" s="2">
        <v>57.8443060920115</v>
      </c>
      <c r="AI1092" s="2">
        <v>17.604788810612199</v>
      </c>
      <c r="AJ1092" s="2">
        <f t="shared" ref="AJ1092:AJ1094" si="591">AI1092/$AI$1091</f>
        <v>0.29458913331589665</v>
      </c>
      <c r="AK1092" s="2">
        <f t="shared" ref="AK1092:AK1094" si="592">AI1092-$AI$1094</f>
        <v>12.574849150437302</v>
      </c>
      <c r="AL1092" s="2">
        <f t="shared" ref="AL1092:AL1094" si="593">AK1092/$AK$1091</f>
        <v>0.22975926142398098</v>
      </c>
    </row>
    <row r="1093" spans="1:38" x14ac:dyDescent="0.25">
      <c r="A1093" s="2" t="s">
        <v>197</v>
      </c>
      <c r="B1093" s="2">
        <v>2020</v>
      </c>
      <c r="C1093" s="2" t="s">
        <v>199</v>
      </c>
      <c r="D1093" s="2" t="s">
        <v>320</v>
      </c>
      <c r="E1093" s="2" t="s">
        <v>9</v>
      </c>
      <c r="F1093" s="2" t="s">
        <v>202</v>
      </c>
      <c r="G1093" s="2" t="s">
        <v>273</v>
      </c>
      <c r="H1093" s="2" t="s">
        <v>78</v>
      </c>
      <c r="I1093" s="2" t="s">
        <v>40</v>
      </c>
      <c r="J1093" s="2" t="s">
        <v>12</v>
      </c>
      <c r="L1093" s="2" t="s">
        <v>182</v>
      </c>
      <c r="M1093" s="2" t="s">
        <v>305</v>
      </c>
      <c r="N1093" s="2">
        <v>10</v>
      </c>
      <c r="O1093" s="2" t="s">
        <v>195</v>
      </c>
      <c r="S1093" s="2" t="s">
        <v>22</v>
      </c>
      <c r="T1093" s="2">
        <v>37</v>
      </c>
      <c r="U1093" s="2" t="s">
        <v>127</v>
      </c>
      <c r="V1093" s="2">
        <v>1</v>
      </c>
      <c r="W1093" s="2" t="s">
        <v>277</v>
      </c>
      <c r="X1093" s="2">
        <v>60</v>
      </c>
      <c r="Y1093" s="2">
        <v>1</v>
      </c>
      <c r="Z1093" s="2">
        <v>4</v>
      </c>
      <c r="AA1093" s="2">
        <v>5</v>
      </c>
      <c r="AB1093" s="2">
        <f t="shared" si="590"/>
        <v>0.8</v>
      </c>
      <c r="AC1093" s="2" t="s">
        <v>181</v>
      </c>
      <c r="AD1093" s="2">
        <v>3</v>
      </c>
      <c r="AE1093" s="2">
        <v>180</v>
      </c>
      <c r="AF1093" s="2">
        <v>2</v>
      </c>
      <c r="AG1093" s="2">
        <v>2</v>
      </c>
      <c r="AH1093" s="2">
        <v>57.005995607113697</v>
      </c>
      <c r="AI1093" s="2">
        <v>16.766478325714395</v>
      </c>
      <c r="AJ1093" s="2">
        <f t="shared" si="591"/>
        <v>0.28056129339958896</v>
      </c>
      <c r="AK1093" s="2">
        <f t="shared" si="592"/>
        <v>11.736538665539499</v>
      </c>
      <c r="AL1093" s="2">
        <f t="shared" si="593"/>
        <v>0.21444221105225542</v>
      </c>
    </row>
    <row r="1094" spans="1:38" x14ac:dyDescent="0.25">
      <c r="A1094" s="2" t="s">
        <v>197</v>
      </c>
      <c r="B1094" s="2">
        <v>2020</v>
      </c>
      <c r="C1094" s="2" t="s">
        <v>199</v>
      </c>
      <c r="D1094" s="2" t="s">
        <v>320</v>
      </c>
      <c r="E1094" s="2" t="s">
        <v>9</v>
      </c>
      <c r="F1094" s="2" t="s">
        <v>202</v>
      </c>
      <c r="G1094" s="2" t="s">
        <v>273</v>
      </c>
      <c r="H1094" s="2" t="s">
        <v>78</v>
      </c>
      <c r="I1094" s="2" t="s">
        <v>40</v>
      </c>
      <c r="J1094" s="2" t="s">
        <v>12</v>
      </c>
      <c r="L1094" s="2" t="s">
        <v>182</v>
      </c>
      <c r="M1094" s="2" t="s">
        <v>305</v>
      </c>
      <c r="N1094" s="2">
        <v>10</v>
      </c>
      <c r="O1094" s="2" t="s">
        <v>195</v>
      </c>
      <c r="S1094" s="2" t="s">
        <v>22</v>
      </c>
      <c r="T1094" s="2">
        <v>37</v>
      </c>
      <c r="U1094" s="2" t="s">
        <v>127</v>
      </c>
      <c r="V1094" s="2">
        <v>1</v>
      </c>
      <c r="W1094" s="2" t="s">
        <v>277</v>
      </c>
      <c r="X1094" s="2">
        <v>60</v>
      </c>
      <c r="Y1094" s="2">
        <v>1</v>
      </c>
      <c r="Z1094" s="2">
        <v>4</v>
      </c>
      <c r="AA1094" s="2">
        <v>5</v>
      </c>
      <c r="AB1094" s="2">
        <f t="shared" si="590"/>
        <v>0.8</v>
      </c>
      <c r="AC1094" s="2" t="s">
        <v>181</v>
      </c>
      <c r="AD1094" s="2">
        <v>3</v>
      </c>
      <c r="AE1094" s="2">
        <v>180</v>
      </c>
      <c r="AF1094" s="2">
        <v>4</v>
      </c>
      <c r="AG1094" s="2">
        <v>4</v>
      </c>
      <c r="AH1094" s="2">
        <v>45.269456941574198</v>
      </c>
      <c r="AI1094" s="2">
        <v>5.0299396601748967</v>
      </c>
      <c r="AJ1094" s="2">
        <f t="shared" si="591"/>
        <v>8.4168323804541603E-2</v>
      </c>
      <c r="AK1094" s="2">
        <f t="shared" si="592"/>
        <v>0</v>
      </c>
      <c r="AL1094" s="2">
        <f t="shared" si="593"/>
        <v>0</v>
      </c>
    </row>
    <row r="1095" spans="1:38" x14ac:dyDescent="0.25">
      <c r="A1095" s="2" t="s">
        <v>197</v>
      </c>
      <c r="B1095" s="2">
        <v>2020</v>
      </c>
      <c r="C1095" s="2" t="s">
        <v>200</v>
      </c>
      <c r="D1095" s="2" t="s">
        <v>320</v>
      </c>
      <c r="E1095" s="2" t="s">
        <v>9</v>
      </c>
      <c r="F1095" s="2" t="s">
        <v>202</v>
      </c>
      <c r="G1095" s="2" t="s">
        <v>273</v>
      </c>
      <c r="H1095" s="2" t="s">
        <v>78</v>
      </c>
      <c r="I1095" s="2" t="s">
        <v>40</v>
      </c>
      <c r="J1095" s="2" t="s">
        <v>12</v>
      </c>
      <c r="L1095" s="2" t="s">
        <v>182</v>
      </c>
      <c r="M1095" s="2" t="s">
        <v>305</v>
      </c>
      <c r="N1095" s="2">
        <v>10</v>
      </c>
      <c r="O1095" s="2" t="s">
        <v>195</v>
      </c>
      <c r="S1095" s="2" t="s">
        <v>22</v>
      </c>
      <c r="T1095" s="2">
        <v>37</v>
      </c>
      <c r="U1095" s="2" t="s">
        <v>127</v>
      </c>
      <c r="V1095" s="2">
        <v>1</v>
      </c>
      <c r="W1095" s="2" t="s">
        <v>277</v>
      </c>
      <c r="X1095" s="2">
        <v>60</v>
      </c>
      <c r="Y1095" s="2">
        <v>1</v>
      </c>
      <c r="Z1095" s="2">
        <v>4</v>
      </c>
      <c r="AA1095" s="2">
        <v>5</v>
      </c>
      <c r="AB1095" s="2">
        <f t="shared" ref="AB1095:AB1099" si="594">Z1095/AA1095</f>
        <v>0.8</v>
      </c>
      <c r="AC1095" s="2" t="s">
        <v>181</v>
      </c>
      <c r="AD1095" s="2">
        <v>3</v>
      </c>
      <c r="AE1095" s="2">
        <v>181</v>
      </c>
      <c r="AF1095" s="2">
        <v>0</v>
      </c>
      <c r="AG1095" s="2">
        <v>0</v>
      </c>
      <c r="AH1095" s="2">
        <v>100</v>
      </c>
      <c r="AI1095" s="2">
        <v>50.538913883148602</v>
      </c>
      <c r="AJ1095" s="2">
        <f>AI1095/$AI$1095</f>
        <v>1</v>
      </c>
    </row>
    <row r="1096" spans="1:38" x14ac:dyDescent="0.25">
      <c r="A1096" s="2" t="s">
        <v>197</v>
      </c>
      <c r="B1096" s="2">
        <v>2020</v>
      </c>
      <c r="C1096" s="2" t="s">
        <v>200</v>
      </c>
      <c r="D1096" s="2" t="s">
        <v>320</v>
      </c>
      <c r="E1096" s="2" t="s">
        <v>9</v>
      </c>
      <c r="F1096" s="2" t="s">
        <v>202</v>
      </c>
      <c r="G1096" s="2" t="s">
        <v>273</v>
      </c>
      <c r="H1096" s="2" t="s">
        <v>78</v>
      </c>
      <c r="I1096" s="2" t="s">
        <v>40</v>
      </c>
      <c r="J1096" s="2" t="s">
        <v>12</v>
      </c>
      <c r="L1096" s="2" t="s">
        <v>182</v>
      </c>
      <c r="M1096" s="2" t="s">
        <v>305</v>
      </c>
      <c r="N1096" s="2">
        <v>10</v>
      </c>
      <c r="O1096" s="2" t="s">
        <v>195</v>
      </c>
      <c r="S1096" s="2" t="s">
        <v>22</v>
      </c>
      <c r="T1096" s="2">
        <v>37</v>
      </c>
      <c r="U1096" s="2" t="s">
        <v>127</v>
      </c>
      <c r="V1096" s="2">
        <v>1</v>
      </c>
      <c r="W1096" s="2" t="s">
        <v>277</v>
      </c>
      <c r="X1096" s="2">
        <v>60</v>
      </c>
      <c r="Y1096" s="2">
        <v>1</v>
      </c>
      <c r="Z1096" s="2">
        <v>4</v>
      </c>
      <c r="AA1096" s="2">
        <v>5</v>
      </c>
      <c r="AB1096" s="2">
        <f t="shared" si="594"/>
        <v>0.8</v>
      </c>
      <c r="AC1096" s="2" t="s">
        <v>181</v>
      </c>
      <c r="AD1096" s="2">
        <v>3</v>
      </c>
      <c r="AE1096" s="2">
        <v>181</v>
      </c>
      <c r="AF1096" s="2">
        <v>1</v>
      </c>
      <c r="AG1096" s="2">
        <v>1</v>
      </c>
      <c r="AH1096" s="2">
        <v>105.62873286367299</v>
      </c>
      <c r="AI1096" s="2">
        <v>56.167646746821596</v>
      </c>
      <c r="AJ1096" s="2">
        <f t="shared" ref="AJ1096:AJ1098" si="595">AI1096/$AI$1095</f>
        <v>1.1113742348457909</v>
      </c>
    </row>
    <row r="1097" spans="1:38" x14ac:dyDescent="0.25">
      <c r="A1097" s="2" t="s">
        <v>197</v>
      </c>
      <c r="B1097" s="2">
        <v>2020</v>
      </c>
      <c r="C1097" s="2" t="s">
        <v>200</v>
      </c>
      <c r="D1097" s="2" t="s">
        <v>320</v>
      </c>
      <c r="E1097" s="2" t="s">
        <v>9</v>
      </c>
      <c r="F1097" s="2" t="s">
        <v>202</v>
      </c>
      <c r="G1097" s="2" t="s">
        <v>273</v>
      </c>
      <c r="H1097" s="2" t="s">
        <v>78</v>
      </c>
      <c r="I1097" s="2" t="s">
        <v>40</v>
      </c>
      <c r="J1097" s="2" t="s">
        <v>12</v>
      </c>
      <c r="L1097" s="2" t="s">
        <v>182</v>
      </c>
      <c r="M1097" s="2" t="s">
        <v>305</v>
      </c>
      <c r="N1097" s="2">
        <v>10</v>
      </c>
      <c r="O1097" s="2" t="s">
        <v>195</v>
      </c>
      <c r="S1097" s="2" t="s">
        <v>22</v>
      </c>
      <c r="T1097" s="2">
        <v>37</v>
      </c>
      <c r="U1097" s="2" t="s">
        <v>127</v>
      </c>
      <c r="V1097" s="2">
        <v>1</v>
      </c>
      <c r="W1097" s="2" t="s">
        <v>277</v>
      </c>
      <c r="X1097" s="2">
        <v>60</v>
      </c>
      <c r="Y1097" s="2">
        <v>1</v>
      </c>
      <c r="Z1097" s="2">
        <v>4</v>
      </c>
      <c r="AA1097" s="2">
        <v>5</v>
      </c>
      <c r="AB1097" s="2">
        <f t="shared" si="594"/>
        <v>0.8</v>
      </c>
      <c r="AC1097" s="2" t="s">
        <v>181</v>
      </c>
      <c r="AD1097" s="2">
        <v>3</v>
      </c>
      <c r="AE1097" s="2">
        <v>181</v>
      </c>
      <c r="AF1097" s="2">
        <v>2</v>
      </c>
      <c r="AG1097" s="2">
        <v>2</v>
      </c>
      <c r="AH1097" s="2">
        <v>104.79042237877501</v>
      </c>
      <c r="AI1097" s="2">
        <v>55.329336261923608</v>
      </c>
      <c r="AJ1097" s="2">
        <f t="shared" si="595"/>
        <v>1.0947868090289985</v>
      </c>
    </row>
    <row r="1098" spans="1:38" x14ac:dyDescent="0.25">
      <c r="A1098" s="2" t="s">
        <v>197</v>
      </c>
      <c r="B1098" s="2">
        <v>2020</v>
      </c>
      <c r="C1098" s="2" t="s">
        <v>200</v>
      </c>
      <c r="D1098" s="2" t="s">
        <v>320</v>
      </c>
      <c r="E1098" s="2" t="s">
        <v>9</v>
      </c>
      <c r="F1098" s="2" t="s">
        <v>202</v>
      </c>
      <c r="G1098" s="2" t="s">
        <v>273</v>
      </c>
      <c r="H1098" s="2" t="s">
        <v>78</v>
      </c>
      <c r="I1098" s="2" t="s">
        <v>40</v>
      </c>
      <c r="J1098" s="2" t="s">
        <v>12</v>
      </c>
      <c r="L1098" s="2" t="s">
        <v>182</v>
      </c>
      <c r="M1098" s="2" t="s">
        <v>305</v>
      </c>
      <c r="N1098" s="2">
        <v>10</v>
      </c>
      <c r="O1098" s="2" t="s">
        <v>195</v>
      </c>
      <c r="S1098" s="2" t="s">
        <v>22</v>
      </c>
      <c r="T1098" s="2">
        <v>37</v>
      </c>
      <c r="U1098" s="2" t="s">
        <v>127</v>
      </c>
      <c r="V1098" s="2">
        <v>1</v>
      </c>
      <c r="W1098" s="2" t="s">
        <v>277</v>
      </c>
      <c r="X1098" s="2">
        <v>60</v>
      </c>
      <c r="Y1098" s="2">
        <v>1</v>
      </c>
      <c r="Z1098" s="2">
        <v>4</v>
      </c>
      <c r="AA1098" s="2">
        <v>5</v>
      </c>
      <c r="AB1098" s="2">
        <f t="shared" si="594"/>
        <v>0.8</v>
      </c>
      <c r="AC1098" s="2" t="s">
        <v>181</v>
      </c>
      <c r="AD1098" s="2">
        <v>3</v>
      </c>
      <c r="AE1098" s="2">
        <v>181</v>
      </c>
      <c r="AF1098" s="2">
        <v>4</v>
      </c>
      <c r="AG1098" s="2">
        <v>4</v>
      </c>
      <c r="AH1098" s="2">
        <v>121.556881516792</v>
      </c>
      <c r="AI1098" s="2">
        <v>72.095795399940613</v>
      </c>
      <c r="AJ1098" s="2">
        <f t="shared" si="595"/>
        <v>1.4265402609686832</v>
      </c>
    </row>
    <row r="1099" spans="1:38" x14ac:dyDescent="0.25">
      <c r="A1099" s="2" t="s">
        <v>216</v>
      </c>
      <c r="B1099" s="2">
        <v>2007</v>
      </c>
      <c r="C1099" s="2" t="s">
        <v>61</v>
      </c>
      <c r="D1099" s="2" t="s">
        <v>286</v>
      </c>
      <c r="E1099" s="2" t="s">
        <v>48</v>
      </c>
      <c r="F1099" s="2" t="s">
        <v>10</v>
      </c>
      <c r="G1099" s="2" t="s">
        <v>205</v>
      </c>
      <c r="H1099" s="2" t="s">
        <v>78</v>
      </c>
      <c r="I1099" s="2" t="s">
        <v>40</v>
      </c>
      <c r="J1099" s="2" t="s">
        <v>12</v>
      </c>
      <c r="L1099" s="2" t="s">
        <v>37</v>
      </c>
      <c r="M1099" s="2" t="s">
        <v>287</v>
      </c>
      <c r="N1099" s="2">
        <v>10</v>
      </c>
      <c r="O1099" s="2" t="s">
        <v>83</v>
      </c>
      <c r="Q1099" s="2" t="s">
        <v>50</v>
      </c>
      <c r="R1099" s="2" t="s">
        <v>82</v>
      </c>
      <c r="S1099" s="2" t="s">
        <v>21</v>
      </c>
      <c r="T1099" s="2">
        <v>37</v>
      </c>
      <c r="U1099" s="2" t="s">
        <v>86</v>
      </c>
      <c r="V1099" s="2">
        <v>0</v>
      </c>
      <c r="W1099" s="2" t="s">
        <v>215</v>
      </c>
      <c r="Z1099" s="2">
        <v>1</v>
      </c>
      <c r="AA1099" s="2">
        <v>1.2</v>
      </c>
      <c r="AB1099" s="2">
        <f t="shared" si="594"/>
        <v>0.83333333333333337</v>
      </c>
      <c r="AC1099" s="2">
        <v>100</v>
      </c>
      <c r="AD1099" s="2">
        <v>1</v>
      </c>
      <c r="AE1099" s="2">
        <v>182</v>
      </c>
      <c r="AF1099" s="2">
        <v>0.02</v>
      </c>
      <c r="AG1099" s="2">
        <f>AF1099-$AF$1099</f>
        <v>0</v>
      </c>
      <c r="AH1099" s="2">
        <v>44.4043345760157</v>
      </c>
      <c r="AI1099" s="2">
        <v>41.516250528617817</v>
      </c>
      <c r="AJ1099" s="2">
        <v>1</v>
      </c>
      <c r="AK1099" s="2">
        <f>AI1099-$AI$1102</f>
        <v>39.169682756537206</v>
      </c>
      <c r="AL1099" s="2">
        <f>AK1099/$AK$1099</f>
        <v>1</v>
      </c>
    </row>
    <row r="1100" spans="1:38" x14ac:dyDescent="0.25">
      <c r="A1100" s="2" t="s">
        <v>216</v>
      </c>
      <c r="B1100" s="2">
        <v>2007</v>
      </c>
      <c r="C1100" s="2" t="s">
        <v>61</v>
      </c>
      <c r="D1100" s="2" t="s">
        <v>286</v>
      </c>
      <c r="E1100" s="2" t="s">
        <v>48</v>
      </c>
      <c r="F1100" s="2" t="s">
        <v>10</v>
      </c>
      <c r="G1100" s="2" t="s">
        <v>205</v>
      </c>
      <c r="H1100" s="2" t="s">
        <v>78</v>
      </c>
      <c r="I1100" s="2" t="s">
        <v>40</v>
      </c>
      <c r="J1100" s="2" t="s">
        <v>12</v>
      </c>
      <c r="L1100" s="2" t="s">
        <v>37</v>
      </c>
      <c r="M1100" s="2" t="s">
        <v>287</v>
      </c>
      <c r="N1100" s="2">
        <v>10</v>
      </c>
      <c r="O1100" s="2" t="s">
        <v>83</v>
      </c>
      <c r="Q1100" s="2" t="s">
        <v>50</v>
      </c>
      <c r="R1100" s="2" t="s">
        <v>82</v>
      </c>
      <c r="S1100" s="2" t="s">
        <v>21</v>
      </c>
      <c r="T1100" s="2">
        <v>37</v>
      </c>
      <c r="U1100" s="2" t="s">
        <v>86</v>
      </c>
      <c r="V1100" s="2">
        <v>0</v>
      </c>
      <c r="W1100" s="2" t="s">
        <v>215</v>
      </c>
      <c r="Z1100" s="2">
        <v>1</v>
      </c>
      <c r="AA1100" s="2">
        <v>1.2</v>
      </c>
      <c r="AB1100" s="2">
        <f t="shared" ref="AB1100:AB1102" si="596">Z1100/AA1100</f>
        <v>0.83333333333333337</v>
      </c>
      <c r="AC1100" s="2">
        <v>100</v>
      </c>
      <c r="AD1100" s="2">
        <v>1</v>
      </c>
      <c r="AE1100" s="2">
        <v>182</v>
      </c>
      <c r="AF1100" s="2">
        <v>2</v>
      </c>
      <c r="AG1100" s="2">
        <f t="shared" ref="AG1100:AG1114" si="597">AF1100-$AF$1099</f>
        <v>1.98</v>
      </c>
      <c r="AH1100" s="2">
        <v>15.703971984200701</v>
      </c>
      <c r="AI1100" s="2">
        <v>12.81588793680282</v>
      </c>
      <c r="AJ1100" s="2">
        <v>0.30869569803681146</v>
      </c>
      <c r="AK1100" s="2">
        <f>AI1100-$AI$1102</f>
        <v>10.469320164722211</v>
      </c>
      <c r="AL1100" s="2">
        <f>AK1100/$AK$1099</f>
        <v>0.26728120903595876</v>
      </c>
    </row>
    <row r="1101" spans="1:38" x14ac:dyDescent="0.25">
      <c r="A1101" s="2" t="s">
        <v>216</v>
      </c>
      <c r="B1101" s="2">
        <v>2007</v>
      </c>
      <c r="C1101" s="2" t="s">
        <v>61</v>
      </c>
      <c r="D1101" s="2" t="s">
        <v>286</v>
      </c>
      <c r="E1101" s="2" t="s">
        <v>48</v>
      </c>
      <c r="F1101" s="2" t="s">
        <v>10</v>
      </c>
      <c r="G1101" s="2" t="s">
        <v>205</v>
      </c>
      <c r="H1101" s="2" t="s">
        <v>78</v>
      </c>
      <c r="I1101" s="2" t="s">
        <v>40</v>
      </c>
      <c r="J1101" s="2" t="s">
        <v>12</v>
      </c>
      <c r="L1101" s="2" t="s">
        <v>37</v>
      </c>
      <c r="M1101" s="2" t="s">
        <v>287</v>
      </c>
      <c r="N1101" s="2">
        <v>10</v>
      </c>
      <c r="O1101" s="2" t="s">
        <v>83</v>
      </c>
      <c r="Q1101" s="2" t="s">
        <v>50</v>
      </c>
      <c r="R1101" s="2" t="s">
        <v>82</v>
      </c>
      <c r="S1101" s="2" t="s">
        <v>21</v>
      </c>
      <c r="T1101" s="2">
        <v>37</v>
      </c>
      <c r="U1101" s="2" t="s">
        <v>86</v>
      </c>
      <c r="V1101" s="2">
        <v>0</v>
      </c>
      <c r="W1101" s="2" t="s">
        <v>215</v>
      </c>
      <c r="Z1101" s="2">
        <v>1</v>
      </c>
      <c r="AA1101" s="2">
        <v>1.2</v>
      </c>
      <c r="AB1101" s="2">
        <f t="shared" si="596"/>
        <v>0.83333333333333337</v>
      </c>
      <c r="AC1101" s="2">
        <v>100</v>
      </c>
      <c r="AD1101" s="2">
        <v>1</v>
      </c>
      <c r="AE1101" s="2">
        <v>182</v>
      </c>
      <c r="AF1101" s="2">
        <v>6</v>
      </c>
      <c r="AG1101" s="2">
        <f t="shared" si="597"/>
        <v>5.98</v>
      </c>
      <c r="AH1101" s="2">
        <v>6.8592006454302901</v>
      </c>
      <c r="AI1101" s="2">
        <v>3.9711165980324101</v>
      </c>
      <c r="AJ1101" s="2">
        <v>9.5652101224677211E-2</v>
      </c>
      <c r="AK1101" s="2">
        <f>AI1101-$AI$1102</f>
        <v>1.6245488259518002</v>
      </c>
      <c r="AL1101" s="2">
        <f>AK1101/$AK$1099</f>
        <v>4.1474648545134614E-2</v>
      </c>
    </row>
    <row r="1102" spans="1:38" x14ac:dyDescent="0.25">
      <c r="A1102" s="2" t="s">
        <v>216</v>
      </c>
      <c r="B1102" s="2">
        <v>2007</v>
      </c>
      <c r="C1102" s="2" t="s">
        <v>61</v>
      </c>
      <c r="D1102" s="2" t="s">
        <v>286</v>
      </c>
      <c r="E1102" s="2" t="s">
        <v>48</v>
      </c>
      <c r="F1102" s="2" t="s">
        <v>10</v>
      </c>
      <c r="G1102" s="2" t="s">
        <v>205</v>
      </c>
      <c r="H1102" s="2" t="s">
        <v>78</v>
      </c>
      <c r="I1102" s="2" t="s">
        <v>40</v>
      </c>
      <c r="J1102" s="2" t="s">
        <v>12</v>
      </c>
      <c r="L1102" s="2" t="s">
        <v>37</v>
      </c>
      <c r="M1102" s="2" t="s">
        <v>287</v>
      </c>
      <c r="N1102" s="2">
        <v>10</v>
      </c>
      <c r="O1102" s="2" t="s">
        <v>83</v>
      </c>
      <c r="Q1102" s="2" t="s">
        <v>50</v>
      </c>
      <c r="R1102" s="2" t="s">
        <v>82</v>
      </c>
      <c r="S1102" s="2" t="s">
        <v>21</v>
      </c>
      <c r="T1102" s="2">
        <v>37</v>
      </c>
      <c r="U1102" s="2" t="s">
        <v>86</v>
      </c>
      <c r="V1102" s="2">
        <v>0</v>
      </c>
      <c r="W1102" s="2" t="s">
        <v>215</v>
      </c>
      <c r="Z1102" s="2">
        <v>1</v>
      </c>
      <c r="AA1102" s="2">
        <v>1.2</v>
      </c>
      <c r="AB1102" s="2">
        <f t="shared" si="596"/>
        <v>0.83333333333333337</v>
      </c>
      <c r="AC1102" s="2">
        <v>100</v>
      </c>
      <c r="AD1102" s="2">
        <v>1</v>
      </c>
      <c r="AE1102" s="2">
        <v>182</v>
      </c>
      <c r="AF1102" s="2">
        <v>24</v>
      </c>
      <c r="AG1102" s="2">
        <f t="shared" si="597"/>
        <v>23.98</v>
      </c>
      <c r="AH1102" s="2">
        <v>5.2346518194784899</v>
      </c>
      <c r="AI1102" s="2">
        <v>2.34656777208061</v>
      </c>
      <c r="AJ1102" s="2">
        <v>5.6521669038081444E-2</v>
      </c>
      <c r="AK1102" s="2">
        <f>AI1102-$AI$1102</f>
        <v>0</v>
      </c>
      <c r="AL1102" s="2">
        <f>AK1102/$AK$1099</f>
        <v>0</v>
      </c>
    </row>
    <row r="1103" spans="1:38" x14ac:dyDescent="0.25">
      <c r="A1103" s="2" t="s">
        <v>216</v>
      </c>
      <c r="B1103" s="2">
        <v>2007</v>
      </c>
      <c r="C1103" s="2" t="s">
        <v>93</v>
      </c>
      <c r="D1103" s="2" t="s">
        <v>286</v>
      </c>
      <c r="E1103" s="2" t="s">
        <v>48</v>
      </c>
      <c r="F1103" s="2" t="s">
        <v>10</v>
      </c>
      <c r="G1103" s="2" t="s">
        <v>205</v>
      </c>
      <c r="H1103" s="2" t="s">
        <v>78</v>
      </c>
      <c r="I1103" s="2" t="s">
        <v>40</v>
      </c>
      <c r="J1103" s="2" t="s">
        <v>316</v>
      </c>
      <c r="K1103" s="2" t="s">
        <v>193</v>
      </c>
      <c r="L1103" s="2" t="s">
        <v>37</v>
      </c>
      <c r="M1103" s="2" t="s">
        <v>287</v>
      </c>
      <c r="N1103" s="2">
        <v>10</v>
      </c>
      <c r="O1103" s="2" t="s">
        <v>83</v>
      </c>
      <c r="Q1103" s="2" t="s">
        <v>50</v>
      </c>
      <c r="R1103" s="2" t="s">
        <v>82</v>
      </c>
      <c r="S1103" s="2" t="s">
        <v>21</v>
      </c>
      <c r="T1103" s="2">
        <v>37</v>
      </c>
      <c r="U1103" s="2" t="s">
        <v>86</v>
      </c>
      <c r="V1103" s="2">
        <v>0</v>
      </c>
      <c r="W1103" s="2" t="s">
        <v>215</v>
      </c>
      <c r="Z1103" s="2">
        <v>1</v>
      </c>
      <c r="AA1103" s="2">
        <v>1.2</v>
      </c>
      <c r="AB1103" s="2">
        <f t="shared" ref="AB1103:AB1106" si="598">Z1103/AA1103</f>
        <v>0.83333333333333337</v>
      </c>
      <c r="AC1103" s="2">
        <v>100</v>
      </c>
      <c r="AD1103" s="2">
        <v>1</v>
      </c>
      <c r="AE1103" s="2">
        <v>183</v>
      </c>
      <c r="AF1103" s="2">
        <v>0.02</v>
      </c>
      <c r="AG1103" s="2">
        <f>AF1103-$AF$1099</f>
        <v>0</v>
      </c>
      <c r="AH1103" s="2">
        <v>43.8628183006985</v>
      </c>
      <c r="AI1103" s="2">
        <v>42.238269474746701</v>
      </c>
      <c r="AJ1103" s="2">
        <v>1</v>
      </c>
      <c r="AK1103" s="2">
        <f>AI1103-$AI$1106</f>
        <v>27.797840974874703</v>
      </c>
      <c r="AL1103" s="2">
        <f>AK1103/$AK$1103</f>
        <v>1</v>
      </c>
    </row>
    <row r="1104" spans="1:38" x14ac:dyDescent="0.25">
      <c r="A1104" s="2" t="s">
        <v>216</v>
      </c>
      <c r="B1104" s="2">
        <v>2007</v>
      </c>
      <c r="C1104" s="2" t="s">
        <v>93</v>
      </c>
      <c r="D1104" s="2" t="s">
        <v>286</v>
      </c>
      <c r="E1104" s="2" t="s">
        <v>48</v>
      </c>
      <c r="F1104" s="2" t="s">
        <v>10</v>
      </c>
      <c r="G1104" s="2" t="s">
        <v>205</v>
      </c>
      <c r="H1104" s="2" t="s">
        <v>78</v>
      </c>
      <c r="I1104" s="2" t="s">
        <v>40</v>
      </c>
      <c r="J1104" s="2" t="s">
        <v>316</v>
      </c>
      <c r="K1104" s="2" t="s">
        <v>193</v>
      </c>
      <c r="L1104" s="2" t="s">
        <v>37</v>
      </c>
      <c r="M1104" s="2" t="s">
        <v>287</v>
      </c>
      <c r="N1104" s="2">
        <v>10</v>
      </c>
      <c r="O1104" s="2" t="s">
        <v>83</v>
      </c>
      <c r="Q1104" s="2" t="s">
        <v>50</v>
      </c>
      <c r="R1104" s="2" t="s">
        <v>82</v>
      </c>
      <c r="S1104" s="2" t="s">
        <v>21</v>
      </c>
      <c r="T1104" s="2">
        <v>37</v>
      </c>
      <c r="U1104" s="2" t="s">
        <v>86</v>
      </c>
      <c r="V1104" s="2">
        <v>0</v>
      </c>
      <c r="W1104" s="2" t="s">
        <v>215</v>
      </c>
      <c r="Z1104" s="2">
        <v>1</v>
      </c>
      <c r="AA1104" s="2">
        <v>1.2</v>
      </c>
      <c r="AB1104" s="2">
        <f t="shared" si="598"/>
        <v>0.83333333333333337</v>
      </c>
      <c r="AC1104" s="2">
        <v>100</v>
      </c>
      <c r="AD1104" s="2">
        <v>1</v>
      </c>
      <c r="AE1104" s="2">
        <v>183</v>
      </c>
      <c r="AF1104" s="2">
        <v>2</v>
      </c>
      <c r="AG1104" s="2">
        <f t="shared" si="597"/>
        <v>1.98</v>
      </c>
      <c r="AH1104" s="2">
        <v>34.476534818052102</v>
      </c>
      <c r="AI1104" s="2">
        <v>32.851985992100303</v>
      </c>
      <c r="AJ1104" s="2">
        <v>0.77777774517352694</v>
      </c>
      <c r="AK1104" s="2">
        <f>AI1104-$AI$1106</f>
        <v>18.411557492228305</v>
      </c>
      <c r="AL1104" s="2">
        <f>AK1104/$AK$1103</f>
        <v>0.66233767970936075</v>
      </c>
    </row>
    <row r="1105" spans="1:38" x14ac:dyDescent="0.25">
      <c r="A1105" s="2" t="s">
        <v>216</v>
      </c>
      <c r="B1105" s="2">
        <v>2007</v>
      </c>
      <c r="C1105" s="2" t="s">
        <v>93</v>
      </c>
      <c r="D1105" s="2" t="s">
        <v>286</v>
      </c>
      <c r="E1105" s="2" t="s">
        <v>48</v>
      </c>
      <c r="F1105" s="2" t="s">
        <v>10</v>
      </c>
      <c r="G1105" s="2" t="s">
        <v>205</v>
      </c>
      <c r="H1105" s="2" t="s">
        <v>78</v>
      </c>
      <c r="I1105" s="2" t="s">
        <v>40</v>
      </c>
      <c r="J1105" s="2" t="s">
        <v>316</v>
      </c>
      <c r="K1105" s="2" t="s">
        <v>193</v>
      </c>
      <c r="L1105" s="2" t="s">
        <v>37</v>
      </c>
      <c r="M1105" s="2" t="s">
        <v>287</v>
      </c>
      <c r="N1105" s="2">
        <v>10</v>
      </c>
      <c r="O1105" s="2" t="s">
        <v>83</v>
      </c>
      <c r="Q1105" s="2" t="s">
        <v>50</v>
      </c>
      <c r="R1105" s="2" t="s">
        <v>82</v>
      </c>
      <c r="S1105" s="2" t="s">
        <v>21</v>
      </c>
      <c r="T1105" s="2">
        <v>37</v>
      </c>
      <c r="U1105" s="2" t="s">
        <v>86</v>
      </c>
      <c r="V1105" s="2">
        <v>0</v>
      </c>
      <c r="W1105" s="2" t="s">
        <v>215</v>
      </c>
      <c r="Z1105" s="2">
        <v>1</v>
      </c>
      <c r="AA1105" s="2">
        <v>1.2</v>
      </c>
      <c r="AB1105" s="2">
        <f t="shared" si="598"/>
        <v>0.83333333333333337</v>
      </c>
      <c r="AC1105" s="2">
        <v>100</v>
      </c>
      <c r="AD1105" s="2">
        <v>1</v>
      </c>
      <c r="AE1105" s="2">
        <v>183</v>
      </c>
      <c r="AF1105" s="2">
        <v>6</v>
      </c>
      <c r="AG1105" s="2">
        <f t="shared" si="597"/>
        <v>5.98</v>
      </c>
      <c r="AH1105" s="2">
        <v>25.812274412975899</v>
      </c>
      <c r="AI1105" s="2">
        <v>24.187725587024101</v>
      </c>
      <c r="AJ1105" s="2">
        <v>0.57264954004532287</v>
      </c>
      <c r="AK1105" s="2">
        <f>AI1105-$AI$1106</f>
        <v>9.7472970871521003</v>
      </c>
      <c r="AL1105" s="2">
        <f>AK1105/$AK$1103</f>
        <v>0.35064942978709285</v>
      </c>
    </row>
    <row r="1106" spans="1:38" x14ac:dyDescent="0.25">
      <c r="A1106" s="2" t="s">
        <v>216</v>
      </c>
      <c r="B1106" s="2">
        <v>2007</v>
      </c>
      <c r="C1106" s="2" t="s">
        <v>93</v>
      </c>
      <c r="D1106" s="2" t="s">
        <v>286</v>
      </c>
      <c r="E1106" s="2" t="s">
        <v>48</v>
      </c>
      <c r="F1106" s="2" t="s">
        <v>10</v>
      </c>
      <c r="G1106" s="2" t="s">
        <v>205</v>
      </c>
      <c r="H1106" s="2" t="s">
        <v>78</v>
      </c>
      <c r="I1106" s="2" t="s">
        <v>40</v>
      </c>
      <c r="J1106" s="2" t="s">
        <v>316</v>
      </c>
      <c r="K1106" s="2" t="s">
        <v>193</v>
      </c>
      <c r="L1106" s="2" t="s">
        <v>37</v>
      </c>
      <c r="M1106" s="2" t="s">
        <v>287</v>
      </c>
      <c r="N1106" s="2">
        <v>10</v>
      </c>
      <c r="O1106" s="2" t="s">
        <v>83</v>
      </c>
      <c r="Q1106" s="2" t="s">
        <v>50</v>
      </c>
      <c r="R1106" s="2" t="s">
        <v>82</v>
      </c>
      <c r="S1106" s="2" t="s">
        <v>21</v>
      </c>
      <c r="T1106" s="2">
        <v>37</v>
      </c>
      <c r="U1106" s="2" t="s">
        <v>86</v>
      </c>
      <c r="V1106" s="2">
        <v>0</v>
      </c>
      <c r="W1106" s="2" t="s">
        <v>215</v>
      </c>
      <c r="Z1106" s="2">
        <v>1</v>
      </c>
      <c r="AA1106" s="2">
        <v>1.2</v>
      </c>
      <c r="AB1106" s="2">
        <f t="shared" si="598"/>
        <v>0.83333333333333337</v>
      </c>
      <c r="AC1106" s="2">
        <v>100</v>
      </c>
      <c r="AD1106" s="2">
        <v>1</v>
      </c>
      <c r="AE1106" s="2">
        <v>183</v>
      </c>
      <c r="AF1106" s="2">
        <v>24</v>
      </c>
      <c r="AG1106" s="2">
        <f t="shared" si="597"/>
        <v>23.98</v>
      </c>
      <c r="AH1106" s="2">
        <v>16.064977325823801</v>
      </c>
      <c r="AI1106" s="2">
        <v>14.440428499872001</v>
      </c>
      <c r="AJ1106" s="2">
        <v>0.34188021146334141</v>
      </c>
      <c r="AK1106" s="2">
        <f>AI1106-$AI$1106</f>
        <v>0</v>
      </c>
      <c r="AL1106" s="2">
        <f>AK1106/$AK$1103</f>
        <v>0</v>
      </c>
    </row>
    <row r="1107" spans="1:38" x14ac:dyDescent="0.25">
      <c r="A1107" s="2" t="s">
        <v>216</v>
      </c>
      <c r="B1107" s="2">
        <v>2007</v>
      </c>
      <c r="C1107" s="2" t="s">
        <v>62</v>
      </c>
      <c r="D1107" s="2" t="s">
        <v>286</v>
      </c>
      <c r="E1107" s="2" t="s">
        <v>48</v>
      </c>
      <c r="F1107" s="2" t="s">
        <v>10</v>
      </c>
      <c r="G1107" s="2" t="s">
        <v>205</v>
      </c>
      <c r="H1107" s="2" t="s">
        <v>78</v>
      </c>
      <c r="I1107" s="2" t="s">
        <v>40</v>
      </c>
      <c r="J1107" s="2" t="s">
        <v>316</v>
      </c>
      <c r="K1107" s="2" t="s">
        <v>134</v>
      </c>
      <c r="L1107" s="2" t="s">
        <v>37</v>
      </c>
      <c r="M1107" s="2" t="s">
        <v>287</v>
      </c>
      <c r="N1107" s="2">
        <v>10</v>
      </c>
      <c r="O1107" s="2" t="s">
        <v>83</v>
      </c>
      <c r="Q1107" s="2" t="s">
        <v>50</v>
      </c>
      <c r="R1107" s="2" t="s">
        <v>82</v>
      </c>
      <c r="S1107" s="2" t="s">
        <v>21</v>
      </c>
      <c r="T1107" s="2">
        <v>37</v>
      </c>
      <c r="U1107" s="2" t="s">
        <v>86</v>
      </c>
      <c r="V1107" s="2">
        <v>0</v>
      </c>
      <c r="W1107" s="2" t="s">
        <v>215</v>
      </c>
      <c r="Z1107" s="2">
        <v>1</v>
      </c>
      <c r="AA1107" s="2">
        <v>1.2</v>
      </c>
      <c r="AB1107" s="2">
        <f t="shared" ref="AB1107:AB1110" si="599">Z1107/AA1107</f>
        <v>0.83333333333333337</v>
      </c>
      <c r="AC1107" s="2">
        <v>100</v>
      </c>
      <c r="AD1107" s="2">
        <v>1</v>
      </c>
      <c r="AE1107" s="2">
        <v>184</v>
      </c>
      <c r="AF1107" s="2">
        <v>0.02</v>
      </c>
      <c r="AG1107" s="2">
        <f>AF1107-$AF$1099</f>
        <v>0</v>
      </c>
      <c r="AH1107" s="2">
        <v>43.8628183006985</v>
      </c>
      <c r="AI1107" s="2">
        <v>40.794231582489083</v>
      </c>
      <c r="AJ1107" s="2">
        <v>1</v>
      </c>
      <c r="AK1107" s="2">
        <f>AI1107-$AI$1110</f>
        <v>19.133576438357203</v>
      </c>
      <c r="AL1107" s="2">
        <f>AK1107/$AK$1107</f>
        <v>1</v>
      </c>
    </row>
    <row r="1108" spans="1:38" x14ac:dyDescent="0.25">
      <c r="A1108" s="2" t="s">
        <v>216</v>
      </c>
      <c r="B1108" s="2">
        <v>2007</v>
      </c>
      <c r="C1108" s="2" t="s">
        <v>62</v>
      </c>
      <c r="D1108" s="2" t="s">
        <v>286</v>
      </c>
      <c r="E1108" s="2" t="s">
        <v>48</v>
      </c>
      <c r="F1108" s="2" t="s">
        <v>10</v>
      </c>
      <c r="G1108" s="2" t="s">
        <v>205</v>
      </c>
      <c r="H1108" s="2" t="s">
        <v>78</v>
      </c>
      <c r="I1108" s="2" t="s">
        <v>40</v>
      </c>
      <c r="J1108" s="2" t="s">
        <v>316</v>
      </c>
      <c r="K1108" s="2" t="s">
        <v>134</v>
      </c>
      <c r="L1108" s="2" t="s">
        <v>37</v>
      </c>
      <c r="M1108" s="2" t="s">
        <v>287</v>
      </c>
      <c r="N1108" s="2">
        <v>10</v>
      </c>
      <c r="O1108" s="2" t="s">
        <v>83</v>
      </c>
      <c r="Q1108" s="2" t="s">
        <v>50</v>
      </c>
      <c r="R1108" s="2" t="s">
        <v>82</v>
      </c>
      <c r="S1108" s="2" t="s">
        <v>21</v>
      </c>
      <c r="T1108" s="2">
        <v>37</v>
      </c>
      <c r="U1108" s="2" t="s">
        <v>86</v>
      </c>
      <c r="V1108" s="2">
        <v>0</v>
      </c>
      <c r="W1108" s="2" t="s">
        <v>215</v>
      </c>
      <c r="Z1108" s="2">
        <v>1</v>
      </c>
      <c r="AA1108" s="2">
        <v>1.2</v>
      </c>
      <c r="AB1108" s="2">
        <f t="shared" si="599"/>
        <v>0.83333333333333337</v>
      </c>
      <c r="AC1108" s="2">
        <v>100</v>
      </c>
      <c r="AD1108" s="2">
        <v>1</v>
      </c>
      <c r="AE1108" s="2">
        <v>184</v>
      </c>
      <c r="AF1108" s="2">
        <v>2</v>
      </c>
      <c r="AG1108" s="2">
        <f t="shared" si="597"/>
        <v>1.98</v>
      </c>
      <c r="AH1108" s="2">
        <v>34.476534818052102</v>
      </c>
      <c r="AI1108" s="2">
        <v>31.407948099842681</v>
      </c>
      <c r="AJ1108" s="2">
        <v>0.7699115017360576</v>
      </c>
      <c r="AK1108" s="2">
        <f>AI1108-$AI$1110</f>
        <v>9.747292955710801</v>
      </c>
      <c r="AL1108" s="2">
        <f>AK1108/$AK$1107</f>
        <v>0.50943392559742995</v>
      </c>
    </row>
    <row r="1109" spans="1:38" x14ac:dyDescent="0.25">
      <c r="A1109" s="2" t="s">
        <v>216</v>
      </c>
      <c r="B1109" s="2">
        <v>2007</v>
      </c>
      <c r="C1109" s="2" t="s">
        <v>62</v>
      </c>
      <c r="D1109" s="2" t="s">
        <v>286</v>
      </c>
      <c r="E1109" s="2" t="s">
        <v>48</v>
      </c>
      <c r="F1109" s="2" t="s">
        <v>10</v>
      </c>
      <c r="G1109" s="2" t="s">
        <v>205</v>
      </c>
      <c r="H1109" s="2" t="s">
        <v>78</v>
      </c>
      <c r="I1109" s="2" t="s">
        <v>40</v>
      </c>
      <c r="J1109" s="2" t="s">
        <v>316</v>
      </c>
      <c r="K1109" s="2" t="s">
        <v>134</v>
      </c>
      <c r="L1109" s="2" t="s">
        <v>37</v>
      </c>
      <c r="M1109" s="2" t="s">
        <v>287</v>
      </c>
      <c r="N1109" s="2">
        <v>10</v>
      </c>
      <c r="O1109" s="2" t="s">
        <v>83</v>
      </c>
      <c r="Q1109" s="2" t="s">
        <v>50</v>
      </c>
      <c r="R1109" s="2" t="s">
        <v>82</v>
      </c>
      <c r="S1109" s="2" t="s">
        <v>21</v>
      </c>
      <c r="T1109" s="2">
        <v>37</v>
      </c>
      <c r="U1109" s="2" t="s">
        <v>86</v>
      </c>
      <c r="V1109" s="2">
        <v>0</v>
      </c>
      <c r="W1109" s="2" t="s">
        <v>215</v>
      </c>
      <c r="Z1109" s="2">
        <v>1</v>
      </c>
      <c r="AA1109" s="2">
        <v>1.2</v>
      </c>
      <c r="AB1109" s="2">
        <f t="shared" si="599"/>
        <v>0.83333333333333337</v>
      </c>
      <c r="AC1109" s="2">
        <v>100</v>
      </c>
      <c r="AD1109" s="2">
        <v>1</v>
      </c>
      <c r="AE1109" s="2">
        <v>184</v>
      </c>
      <c r="AF1109" s="2">
        <v>6</v>
      </c>
      <c r="AG1109" s="2">
        <f t="shared" si="597"/>
        <v>5.98</v>
      </c>
      <c r="AH1109" s="2">
        <v>25.631767610722999</v>
      </c>
      <c r="AI1109" s="2">
        <v>22.563180892513579</v>
      </c>
      <c r="AJ1109" s="2">
        <v>0.55309733796282168</v>
      </c>
      <c r="AK1109" s="2">
        <f>AI1109-$AI$1110</f>
        <v>0.90252574838169863</v>
      </c>
      <c r="AL1109" s="2">
        <f>AK1109/$AK$1107</f>
        <v>4.716973595027428E-2</v>
      </c>
    </row>
    <row r="1110" spans="1:38" x14ac:dyDescent="0.25">
      <c r="A1110" s="2" t="s">
        <v>216</v>
      </c>
      <c r="B1110" s="2">
        <v>2007</v>
      </c>
      <c r="C1110" s="2" t="s">
        <v>62</v>
      </c>
      <c r="D1110" s="2" t="s">
        <v>286</v>
      </c>
      <c r="E1110" s="2" t="s">
        <v>48</v>
      </c>
      <c r="F1110" s="2" t="s">
        <v>10</v>
      </c>
      <c r="G1110" s="2" t="s">
        <v>205</v>
      </c>
      <c r="H1110" s="2" t="s">
        <v>78</v>
      </c>
      <c r="I1110" s="2" t="s">
        <v>40</v>
      </c>
      <c r="J1110" s="2" t="s">
        <v>316</v>
      </c>
      <c r="K1110" s="2" t="s">
        <v>134</v>
      </c>
      <c r="L1110" s="2" t="s">
        <v>37</v>
      </c>
      <c r="M1110" s="2" t="s">
        <v>287</v>
      </c>
      <c r="N1110" s="2">
        <v>10</v>
      </c>
      <c r="O1110" s="2" t="s">
        <v>83</v>
      </c>
      <c r="Q1110" s="2" t="s">
        <v>50</v>
      </c>
      <c r="R1110" s="2" t="s">
        <v>82</v>
      </c>
      <c r="S1110" s="2" t="s">
        <v>21</v>
      </c>
      <c r="T1110" s="2">
        <v>37</v>
      </c>
      <c r="U1110" s="2" t="s">
        <v>86</v>
      </c>
      <c r="V1110" s="2">
        <v>0</v>
      </c>
      <c r="W1110" s="2" t="s">
        <v>215</v>
      </c>
      <c r="Z1110" s="2">
        <v>1</v>
      </c>
      <c r="AA1110" s="2">
        <v>1.2</v>
      </c>
      <c r="AB1110" s="2">
        <f t="shared" si="599"/>
        <v>0.83333333333333337</v>
      </c>
      <c r="AC1110" s="2">
        <v>100</v>
      </c>
      <c r="AD1110" s="2">
        <v>1</v>
      </c>
      <c r="AE1110" s="2">
        <v>184</v>
      </c>
      <c r="AF1110" s="2">
        <v>24</v>
      </c>
      <c r="AG1110" s="2">
        <f t="shared" si="597"/>
        <v>23.98</v>
      </c>
      <c r="AH1110" s="2">
        <v>24.729241862341301</v>
      </c>
      <c r="AI1110" s="2">
        <v>21.66065514413188</v>
      </c>
      <c r="AJ1110" s="2">
        <v>0.53097348090335672</v>
      </c>
      <c r="AK1110" s="2">
        <f>AI1110-$AI$1110</f>
        <v>0</v>
      </c>
      <c r="AL1110" s="2">
        <f>AK1110/$AK$1107</f>
        <v>0</v>
      </c>
    </row>
    <row r="1111" spans="1:38" x14ac:dyDescent="0.25">
      <c r="A1111" s="2" t="s">
        <v>216</v>
      </c>
      <c r="B1111" s="2">
        <v>2007</v>
      </c>
      <c r="C1111" s="2" t="s">
        <v>217</v>
      </c>
      <c r="D1111" s="2" t="s">
        <v>286</v>
      </c>
      <c r="E1111" s="2" t="s">
        <v>48</v>
      </c>
      <c r="F1111" s="2" t="s">
        <v>10</v>
      </c>
      <c r="G1111" s="2" t="s">
        <v>205</v>
      </c>
      <c r="H1111" s="2" t="s">
        <v>78</v>
      </c>
      <c r="I1111" s="2" t="s">
        <v>40</v>
      </c>
      <c r="J1111" s="2" t="s">
        <v>316</v>
      </c>
      <c r="K1111" s="2" t="s">
        <v>190</v>
      </c>
      <c r="L1111" s="2" t="s">
        <v>37</v>
      </c>
      <c r="M1111" s="2" t="s">
        <v>287</v>
      </c>
      <c r="N1111" s="2">
        <v>10</v>
      </c>
      <c r="O1111" s="2" t="s">
        <v>83</v>
      </c>
      <c r="Q1111" s="2" t="s">
        <v>50</v>
      </c>
      <c r="R1111" s="2" t="s">
        <v>82</v>
      </c>
      <c r="S1111" s="2" t="s">
        <v>21</v>
      </c>
      <c r="T1111" s="2">
        <v>37</v>
      </c>
      <c r="U1111" s="2" t="s">
        <v>86</v>
      </c>
      <c r="V1111" s="2">
        <v>0</v>
      </c>
      <c r="W1111" s="2" t="s">
        <v>215</v>
      </c>
      <c r="Z1111" s="2">
        <v>1</v>
      </c>
      <c r="AA1111" s="2">
        <v>1.2</v>
      </c>
      <c r="AB1111" s="2">
        <f t="shared" ref="AB1111:AB1114" si="600">Z1111/AA1111</f>
        <v>0.83333333333333337</v>
      </c>
      <c r="AC1111" s="2">
        <v>100</v>
      </c>
      <c r="AD1111" s="2">
        <v>1</v>
      </c>
      <c r="AE1111" s="2">
        <v>185</v>
      </c>
      <c r="AF1111" s="2">
        <v>0.02</v>
      </c>
      <c r="AG1111" s="2">
        <f>AF1111-$AF$1099</f>
        <v>0</v>
      </c>
      <c r="AH1111" s="2">
        <v>43.501804696192799</v>
      </c>
      <c r="AI1111" s="2">
        <v>40.252707044289203</v>
      </c>
      <c r="AJ1111" s="2">
        <v>1</v>
      </c>
      <c r="AK1111" s="2">
        <f>AI1111-$AI$1114</f>
        <v>18.592056031598602</v>
      </c>
      <c r="AL1111" s="2">
        <f>AK1111/$AK$1111</f>
        <v>1</v>
      </c>
    </row>
    <row r="1112" spans="1:38" x14ac:dyDescent="0.25">
      <c r="A1112" s="2" t="s">
        <v>216</v>
      </c>
      <c r="B1112" s="2">
        <v>2007</v>
      </c>
      <c r="C1112" s="2" t="s">
        <v>217</v>
      </c>
      <c r="D1112" s="2" t="s">
        <v>286</v>
      </c>
      <c r="E1112" s="2" t="s">
        <v>48</v>
      </c>
      <c r="F1112" s="2" t="s">
        <v>10</v>
      </c>
      <c r="G1112" s="2" t="s">
        <v>205</v>
      </c>
      <c r="H1112" s="2" t="s">
        <v>78</v>
      </c>
      <c r="I1112" s="2" t="s">
        <v>40</v>
      </c>
      <c r="J1112" s="2" t="s">
        <v>316</v>
      </c>
      <c r="K1112" s="2" t="s">
        <v>190</v>
      </c>
      <c r="L1112" s="2" t="s">
        <v>37</v>
      </c>
      <c r="M1112" s="2" t="s">
        <v>287</v>
      </c>
      <c r="N1112" s="2">
        <v>10</v>
      </c>
      <c r="O1112" s="2" t="s">
        <v>83</v>
      </c>
      <c r="Q1112" s="2" t="s">
        <v>50</v>
      </c>
      <c r="R1112" s="2" t="s">
        <v>82</v>
      </c>
      <c r="S1112" s="2" t="s">
        <v>21</v>
      </c>
      <c r="T1112" s="2">
        <v>37</v>
      </c>
      <c r="U1112" s="2" t="s">
        <v>86</v>
      </c>
      <c r="V1112" s="2">
        <v>0</v>
      </c>
      <c r="W1112" s="2" t="s">
        <v>215</v>
      </c>
      <c r="Z1112" s="2">
        <v>1</v>
      </c>
      <c r="AA1112" s="2">
        <v>1.2</v>
      </c>
      <c r="AB1112" s="2">
        <f t="shared" si="600"/>
        <v>0.83333333333333337</v>
      </c>
      <c r="AC1112" s="2">
        <v>100</v>
      </c>
      <c r="AD1112" s="2">
        <v>1</v>
      </c>
      <c r="AE1112" s="2">
        <v>185</v>
      </c>
      <c r="AF1112" s="2">
        <v>2</v>
      </c>
      <c r="AG1112" s="2">
        <f t="shared" si="597"/>
        <v>1.98</v>
      </c>
      <c r="AH1112" s="2">
        <v>35.740074170939501</v>
      </c>
      <c r="AI1112" s="2">
        <v>32.490976519035904</v>
      </c>
      <c r="AJ1112" s="2">
        <v>0.80717494312337223</v>
      </c>
      <c r="AK1112" s="2">
        <f>AI1112-$AI$1114</f>
        <v>10.830325506345304</v>
      </c>
      <c r="AL1112" s="2">
        <f>AK1112/$AK$1111</f>
        <v>0.58252435814190473</v>
      </c>
    </row>
    <row r="1113" spans="1:38" x14ac:dyDescent="0.25">
      <c r="A1113" s="2" t="s">
        <v>216</v>
      </c>
      <c r="B1113" s="2">
        <v>2007</v>
      </c>
      <c r="C1113" s="2" t="s">
        <v>217</v>
      </c>
      <c r="D1113" s="2" t="s">
        <v>286</v>
      </c>
      <c r="E1113" s="2" t="s">
        <v>48</v>
      </c>
      <c r="F1113" s="2" t="s">
        <v>10</v>
      </c>
      <c r="G1113" s="2" t="s">
        <v>205</v>
      </c>
      <c r="H1113" s="2" t="s">
        <v>78</v>
      </c>
      <c r="I1113" s="2" t="s">
        <v>40</v>
      </c>
      <c r="J1113" s="2" t="s">
        <v>316</v>
      </c>
      <c r="K1113" s="2" t="s">
        <v>190</v>
      </c>
      <c r="L1113" s="2" t="s">
        <v>37</v>
      </c>
      <c r="M1113" s="2" t="s">
        <v>287</v>
      </c>
      <c r="N1113" s="2">
        <v>10</v>
      </c>
      <c r="O1113" s="2" t="s">
        <v>83</v>
      </c>
      <c r="Q1113" s="2" t="s">
        <v>50</v>
      </c>
      <c r="R1113" s="2" t="s">
        <v>82</v>
      </c>
      <c r="S1113" s="2" t="s">
        <v>21</v>
      </c>
      <c r="T1113" s="2">
        <v>37</v>
      </c>
      <c r="U1113" s="2" t="s">
        <v>86</v>
      </c>
      <c r="V1113" s="2">
        <v>0</v>
      </c>
      <c r="W1113" s="2" t="s">
        <v>215</v>
      </c>
      <c r="Z1113" s="2">
        <v>1</v>
      </c>
      <c r="AA1113" s="2">
        <v>1.2</v>
      </c>
      <c r="AB1113" s="2">
        <f t="shared" si="600"/>
        <v>0.83333333333333337</v>
      </c>
      <c r="AC1113" s="2">
        <v>100</v>
      </c>
      <c r="AD1113" s="2">
        <v>1</v>
      </c>
      <c r="AE1113" s="2">
        <v>185</v>
      </c>
      <c r="AF1113" s="2">
        <v>6</v>
      </c>
      <c r="AG1113" s="2">
        <f t="shared" si="597"/>
        <v>5.98</v>
      </c>
      <c r="AH1113" s="2">
        <v>26.714800161357498</v>
      </c>
      <c r="AI1113" s="2">
        <v>23.465702509453898</v>
      </c>
      <c r="AJ1113" s="2">
        <v>0.58295961271958885</v>
      </c>
      <c r="AK1113" s="2">
        <f>AI1113-$AI$1114</f>
        <v>1.8050514967632978</v>
      </c>
      <c r="AL1113" s="2">
        <f>AK1113/$AK$1111</f>
        <v>9.7087244880043208E-2</v>
      </c>
    </row>
    <row r="1114" spans="1:38" x14ac:dyDescent="0.25">
      <c r="A1114" s="2" t="s">
        <v>216</v>
      </c>
      <c r="B1114" s="2">
        <v>2007</v>
      </c>
      <c r="C1114" s="2" t="s">
        <v>217</v>
      </c>
      <c r="D1114" s="2" t="s">
        <v>286</v>
      </c>
      <c r="E1114" s="2" t="s">
        <v>48</v>
      </c>
      <c r="F1114" s="2" t="s">
        <v>10</v>
      </c>
      <c r="G1114" s="2" t="s">
        <v>205</v>
      </c>
      <c r="H1114" s="2" t="s">
        <v>78</v>
      </c>
      <c r="I1114" s="2" t="s">
        <v>40</v>
      </c>
      <c r="J1114" s="2" t="s">
        <v>316</v>
      </c>
      <c r="K1114" s="2" t="s">
        <v>190</v>
      </c>
      <c r="L1114" s="2" t="s">
        <v>37</v>
      </c>
      <c r="M1114" s="2" t="s">
        <v>287</v>
      </c>
      <c r="N1114" s="2">
        <v>10</v>
      </c>
      <c r="O1114" s="2" t="s">
        <v>83</v>
      </c>
      <c r="Q1114" s="2" t="s">
        <v>50</v>
      </c>
      <c r="R1114" s="2" t="s">
        <v>82</v>
      </c>
      <c r="S1114" s="2" t="s">
        <v>21</v>
      </c>
      <c r="T1114" s="2">
        <v>37</v>
      </c>
      <c r="U1114" s="2" t="s">
        <v>86</v>
      </c>
      <c r="V1114" s="2">
        <v>0</v>
      </c>
      <c r="W1114" s="2" t="s">
        <v>215</v>
      </c>
      <c r="Z1114" s="2">
        <v>1</v>
      </c>
      <c r="AA1114" s="2">
        <v>1.2</v>
      </c>
      <c r="AB1114" s="2">
        <f t="shared" si="600"/>
        <v>0.83333333333333337</v>
      </c>
      <c r="AC1114" s="2">
        <v>100</v>
      </c>
      <c r="AD1114" s="2">
        <v>1</v>
      </c>
      <c r="AE1114" s="2">
        <v>185</v>
      </c>
      <c r="AF1114" s="2">
        <v>24</v>
      </c>
      <c r="AG1114" s="2">
        <f t="shared" si="597"/>
        <v>23.98</v>
      </c>
      <c r="AH1114" s="2">
        <v>24.909748664594201</v>
      </c>
      <c r="AI1114" s="2">
        <v>21.6606510126906</v>
      </c>
      <c r="AJ1114" s="2">
        <v>0.53811662874891475</v>
      </c>
      <c r="AK1114" s="2">
        <f>AI1114-$AI$1114</f>
        <v>0</v>
      </c>
      <c r="AL1114" s="2">
        <f>AK1114/$AK$1111</f>
        <v>0</v>
      </c>
    </row>
    <row r="1115" spans="1:38" x14ac:dyDescent="0.25">
      <c r="A1115" s="2" t="s">
        <v>218</v>
      </c>
      <c r="B1115" s="2">
        <v>2008</v>
      </c>
      <c r="C1115" s="2" t="s">
        <v>8</v>
      </c>
      <c r="D1115" s="2" t="s">
        <v>282</v>
      </c>
      <c r="E1115" s="2" t="s">
        <v>9</v>
      </c>
      <c r="F1115" s="2" t="s">
        <v>10</v>
      </c>
      <c r="G1115" s="2" t="s">
        <v>201</v>
      </c>
      <c r="H1115" s="2" t="s">
        <v>78</v>
      </c>
      <c r="I1115" s="2" t="s">
        <v>40</v>
      </c>
      <c r="J1115" s="2" t="s">
        <v>12</v>
      </c>
      <c r="L1115" s="2" t="s">
        <v>37</v>
      </c>
      <c r="M1115" s="2" t="s">
        <v>306</v>
      </c>
      <c r="N1115" s="2">
        <v>10</v>
      </c>
      <c r="O1115" s="2" t="s">
        <v>83</v>
      </c>
      <c r="Q1115" s="2" t="s">
        <v>76</v>
      </c>
      <c r="R1115" s="2" t="s">
        <v>82</v>
      </c>
      <c r="S1115" s="2" t="s">
        <v>21</v>
      </c>
      <c r="T1115" s="2">
        <v>37</v>
      </c>
      <c r="U1115" s="2" t="s">
        <v>86</v>
      </c>
      <c r="V1115" s="2">
        <v>0</v>
      </c>
      <c r="W1115" s="2" t="s">
        <v>77</v>
      </c>
      <c r="Z1115" s="2">
        <v>1</v>
      </c>
      <c r="AC1115" s="2">
        <v>100</v>
      </c>
      <c r="AD1115" s="2" t="s">
        <v>181</v>
      </c>
      <c r="AE1115" s="2">
        <v>186</v>
      </c>
      <c r="AF1115" s="2">
        <v>0.5</v>
      </c>
      <c r="AG1115" s="2">
        <f>AF1115-$AF$1115</f>
        <v>0</v>
      </c>
      <c r="AH1115" s="2">
        <v>100</v>
      </c>
      <c r="AI1115" s="2">
        <v>100</v>
      </c>
      <c r="AJ1115" s="2">
        <f>AI1115/$AI$1115</f>
        <v>1</v>
      </c>
      <c r="AK1115" s="2">
        <f>AI1115-$AI$1119</f>
        <v>96.304843097019486</v>
      </c>
      <c r="AL1115" s="2">
        <f>AK1115/$AK$1115</f>
        <v>1</v>
      </c>
    </row>
    <row r="1116" spans="1:38" x14ac:dyDescent="0.25">
      <c r="A1116" s="2" t="s">
        <v>218</v>
      </c>
      <c r="B1116" s="2">
        <v>2008</v>
      </c>
      <c r="C1116" s="2" t="s">
        <v>8</v>
      </c>
      <c r="D1116" s="2" t="s">
        <v>282</v>
      </c>
      <c r="E1116" s="2" t="s">
        <v>9</v>
      </c>
      <c r="F1116" s="2" t="s">
        <v>10</v>
      </c>
      <c r="G1116" s="2" t="s">
        <v>201</v>
      </c>
      <c r="H1116" s="2" t="s">
        <v>78</v>
      </c>
      <c r="I1116" s="2" t="s">
        <v>40</v>
      </c>
      <c r="J1116" s="2" t="s">
        <v>12</v>
      </c>
      <c r="L1116" s="2" t="s">
        <v>37</v>
      </c>
      <c r="M1116" s="2" t="s">
        <v>306</v>
      </c>
      <c r="N1116" s="2">
        <v>10</v>
      </c>
      <c r="O1116" s="2" t="s">
        <v>83</v>
      </c>
      <c r="Q1116" s="2" t="s">
        <v>76</v>
      </c>
      <c r="R1116" s="2" t="s">
        <v>82</v>
      </c>
      <c r="S1116" s="2" t="s">
        <v>21</v>
      </c>
      <c r="T1116" s="2">
        <v>37</v>
      </c>
      <c r="U1116" s="2" t="s">
        <v>86</v>
      </c>
      <c r="V1116" s="2">
        <v>0</v>
      </c>
      <c r="W1116" s="2" t="s">
        <v>77</v>
      </c>
      <c r="Z1116" s="2">
        <v>1</v>
      </c>
      <c r="AC1116" s="2">
        <v>100</v>
      </c>
      <c r="AD1116" s="2" t="s">
        <v>181</v>
      </c>
      <c r="AE1116" s="2">
        <v>186</v>
      </c>
      <c r="AF1116" s="2">
        <v>1.9965269568342401</v>
      </c>
      <c r="AG1116" s="2">
        <f>AF1116-$AF$1115</f>
        <v>1.4965269568342401</v>
      </c>
      <c r="AH1116" s="2">
        <v>57.967666874933201</v>
      </c>
      <c r="AI1116" s="2">
        <v>57.967666874933201</v>
      </c>
      <c r="AJ1116" s="2">
        <f>AI1116/$AI$1115</f>
        <v>0.57967666874933199</v>
      </c>
      <c r="AK1116" s="2">
        <f>AI1116-$AI$1119</f>
        <v>54.272509971952694</v>
      </c>
      <c r="AL1116" s="2">
        <f>AK1116/$AK$1115</f>
        <v>0.56354912407964208</v>
      </c>
    </row>
    <row r="1117" spans="1:38" x14ac:dyDescent="0.25">
      <c r="A1117" s="2" t="s">
        <v>218</v>
      </c>
      <c r="B1117" s="2">
        <v>2008</v>
      </c>
      <c r="C1117" s="2" t="s">
        <v>8</v>
      </c>
      <c r="D1117" s="2" t="s">
        <v>282</v>
      </c>
      <c r="E1117" s="2" t="s">
        <v>9</v>
      </c>
      <c r="F1117" s="2" t="s">
        <v>10</v>
      </c>
      <c r="G1117" s="2" t="s">
        <v>201</v>
      </c>
      <c r="H1117" s="2" t="s">
        <v>78</v>
      </c>
      <c r="I1117" s="2" t="s">
        <v>40</v>
      </c>
      <c r="J1117" s="2" t="s">
        <v>12</v>
      </c>
      <c r="L1117" s="2" t="s">
        <v>37</v>
      </c>
      <c r="M1117" s="2" t="s">
        <v>306</v>
      </c>
      <c r="N1117" s="2">
        <v>10</v>
      </c>
      <c r="O1117" s="2" t="s">
        <v>83</v>
      </c>
      <c r="Q1117" s="2" t="s">
        <v>76</v>
      </c>
      <c r="R1117" s="2" t="s">
        <v>82</v>
      </c>
      <c r="S1117" s="2" t="s">
        <v>21</v>
      </c>
      <c r="T1117" s="2">
        <v>37</v>
      </c>
      <c r="U1117" s="2" t="s">
        <v>86</v>
      </c>
      <c r="V1117" s="2">
        <v>0</v>
      </c>
      <c r="W1117" s="2" t="s">
        <v>77</v>
      </c>
      <c r="Z1117" s="2">
        <v>1</v>
      </c>
      <c r="AC1117" s="2">
        <v>100</v>
      </c>
      <c r="AD1117" s="2" t="s">
        <v>181</v>
      </c>
      <c r="AE1117" s="2">
        <v>186</v>
      </c>
      <c r="AF1117" s="2">
        <v>3.9930559004898099</v>
      </c>
      <c r="AG1117" s="2">
        <f>AF1117-$AF$1115</f>
        <v>3.4930559004898099</v>
      </c>
      <c r="AH1117" s="2">
        <v>30.484986304092399</v>
      </c>
      <c r="AI1117" s="2">
        <v>30.484986304092399</v>
      </c>
      <c r="AJ1117" s="2">
        <f>AI1117/$AI$1115</f>
        <v>0.30484986304092399</v>
      </c>
      <c r="AK1117" s="2">
        <f>AI1117-$AI$1119</f>
        <v>26.789829401111888</v>
      </c>
      <c r="AL1117" s="2">
        <f>AK1117/$AK$1115</f>
        <v>0.27817738484993182</v>
      </c>
    </row>
    <row r="1118" spans="1:38" x14ac:dyDescent="0.25">
      <c r="A1118" s="2" t="s">
        <v>218</v>
      </c>
      <c r="B1118" s="2">
        <v>2008</v>
      </c>
      <c r="C1118" s="2" t="s">
        <v>8</v>
      </c>
      <c r="D1118" s="2" t="s">
        <v>282</v>
      </c>
      <c r="E1118" s="2" t="s">
        <v>9</v>
      </c>
      <c r="F1118" s="2" t="s">
        <v>10</v>
      </c>
      <c r="G1118" s="2" t="s">
        <v>201</v>
      </c>
      <c r="H1118" s="2" t="s">
        <v>78</v>
      </c>
      <c r="I1118" s="2" t="s">
        <v>40</v>
      </c>
      <c r="J1118" s="2" t="s">
        <v>12</v>
      </c>
      <c r="L1118" s="2" t="s">
        <v>37</v>
      </c>
      <c r="M1118" s="2" t="s">
        <v>306</v>
      </c>
      <c r="N1118" s="2">
        <v>10</v>
      </c>
      <c r="O1118" s="2" t="s">
        <v>83</v>
      </c>
      <c r="Q1118" s="2" t="s">
        <v>76</v>
      </c>
      <c r="R1118" s="2" t="s">
        <v>82</v>
      </c>
      <c r="S1118" s="2" t="s">
        <v>21</v>
      </c>
      <c r="T1118" s="2">
        <v>37</v>
      </c>
      <c r="U1118" s="2" t="s">
        <v>86</v>
      </c>
      <c r="V1118" s="2">
        <v>0</v>
      </c>
      <c r="W1118" s="2" t="s">
        <v>77</v>
      </c>
      <c r="Z1118" s="2">
        <v>1</v>
      </c>
      <c r="AC1118" s="2">
        <v>100</v>
      </c>
      <c r="AD1118" s="2" t="s">
        <v>181</v>
      </c>
      <c r="AE1118" s="2">
        <v>186</v>
      </c>
      <c r="AF1118" s="2">
        <v>12.0225678267027</v>
      </c>
      <c r="AG1118" s="2">
        <f>AF1118-$AF$1115</f>
        <v>11.5225678267027</v>
      </c>
      <c r="AH1118" s="2">
        <v>5.3117814405916901</v>
      </c>
      <c r="AI1118" s="2">
        <v>5.3117814405916901</v>
      </c>
      <c r="AJ1118" s="2">
        <f>AI1118/$AI$1115</f>
        <v>5.3117814405916904E-2</v>
      </c>
      <c r="AK1118" s="2">
        <f>AI1118-$AI$1119</f>
        <v>1.6166245376111803</v>
      </c>
      <c r="AL1118" s="2">
        <f>AK1118/$AK$1115</f>
        <v>1.6786534151585288E-2</v>
      </c>
    </row>
    <row r="1119" spans="1:38" x14ac:dyDescent="0.25">
      <c r="A1119" s="2" t="s">
        <v>218</v>
      </c>
      <c r="B1119" s="2">
        <v>2008</v>
      </c>
      <c r="C1119" s="2" t="s">
        <v>8</v>
      </c>
      <c r="D1119" s="2" t="s">
        <v>282</v>
      </c>
      <c r="E1119" s="2" t="s">
        <v>9</v>
      </c>
      <c r="F1119" s="2" t="s">
        <v>10</v>
      </c>
      <c r="G1119" s="2" t="s">
        <v>201</v>
      </c>
      <c r="H1119" s="2" t="s">
        <v>78</v>
      </c>
      <c r="I1119" s="2" t="s">
        <v>40</v>
      </c>
      <c r="J1119" s="2" t="s">
        <v>12</v>
      </c>
      <c r="L1119" s="2" t="s">
        <v>37</v>
      </c>
      <c r="M1119" s="2" t="s">
        <v>306</v>
      </c>
      <c r="N1119" s="2">
        <v>10</v>
      </c>
      <c r="O1119" s="2" t="s">
        <v>83</v>
      </c>
      <c r="Q1119" s="2" t="s">
        <v>76</v>
      </c>
      <c r="R1119" s="2" t="s">
        <v>82</v>
      </c>
      <c r="S1119" s="2" t="s">
        <v>21</v>
      </c>
      <c r="T1119" s="2">
        <v>37</v>
      </c>
      <c r="U1119" s="2" t="s">
        <v>86</v>
      </c>
      <c r="V1119" s="2">
        <v>0</v>
      </c>
      <c r="W1119" s="2" t="s">
        <v>77</v>
      </c>
      <c r="Z1119" s="2">
        <v>1</v>
      </c>
      <c r="AC1119" s="2">
        <v>100</v>
      </c>
      <c r="AD1119" s="2" t="s">
        <v>181</v>
      </c>
      <c r="AE1119" s="2">
        <v>186</v>
      </c>
      <c r="AF1119" s="2">
        <v>24.045137640226798</v>
      </c>
      <c r="AG1119" s="2">
        <f>AF1119-$AF$1115</f>
        <v>23.545137640226798</v>
      </c>
      <c r="AH1119" s="2">
        <v>3.6951569029805098</v>
      </c>
      <c r="AI1119" s="2">
        <v>3.6951569029805098</v>
      </c>
      <c r="AJ1119" s="2">
        <f>AI1119/$AI$1115</f>
        <v>3.6951569029805099E-2</v>
      </c>
      <c r="AK1119" s="2">
        <f>AI1119-$AI$1119</f>
        <v>0</v>
      </c>
      <c r="AL1119" s="2">
        <f>AK1119/$AK$1115</f>
        <v>0</v>
      </c>
    </row>
    <row r="1120" spans="1:38" x14ac:dyDescent="0.25">
      <c r="A1120" s="2" t="s">
        <v>218</v>
      </c>
      <c r="B1120" s="2">
        <v>2008</v>
      </c>
      <c r="C1120" s="2" t="s">
        <v>8</v>
      </c>
      <c r="D1120" s="2" t="s">
        <v>282</v>
      </c>
      <c r="E1120" s="2" t="s">
        <v>9</v>
      </c>
      <c r="F1120" s="2" t="s">
        <v>10</v>
      </c>
      <c r="G1120" s="2" t="s">
        <v>201</v>
      </c>
      <c r="H1120" s="2" t="s">
        <v>78</v>
      </c>
      <c r="I1120" s="2" t="s">
        <v>40</v>
      </c>
      <c r="J1120" s="2" t="s">
        <v>12</v>
      </c>
      <c r="L1120" s="2" t="s">
        <v>37</v>
      </c>
      <c r="M1120" s="2" t="s">
        <v>306</v>
      </c>
      <c r="N1120" s="2">
        <v>10</v>
      </c>
      <c r="O1120" s="2" t="s">
        <v>83</v>
      </c>
      <c r="Q1120" s="2" t="s">
        <v>76</v>
      </c>
      <c r="R1120" s="2" t="s">
        <v>82</v>
      </c>
      <c r="S1120" s="2" t="s">
        <v>21</v>
      </c>
      <c r="T1120" s="2">
        <v>37</v>
      </c>
      <c r="U1120" s="2" t="s">
        <v>71</v>
      </c>
      <c r="V1120" s="2">
        <v>26</v>
      </c>
      <c r="W1120" s="2" t="s">
        <v>277</v>
      </c>
      <c r="X1120" s="2">
        <v>1000</v>
      </c>
      <c r="Y1120" s="2">
        <v>150</v>
      </c>
      <c r="Z1120" s="2">
        <v>1</v>
      </c>
      <c r="AC1120" s="2">
        <v>100</v>
      </c>
      <c r="AD1120" s="2" t="s">
        <v>181</v>
      </c>
      <c r="AE1120" s="2">
        <v>187</v>
      </c>
      <c r="AF1120" s="2">
        <v>0.5</v>
      </c>
      <c r="AG1120" s="2">
        <f>AF1120-$AF$1120</f>
        <v>0</v>
      </c>
      <c r="AH1120" s="2">
        <v>100</v>
      </c>
      <c r="AI1120" s="2">
        <v>100</v>
      </c>
      <c r="AJ1120" s="2">
        <f>AI1120/$AI$1120</f>
        <v>1</v>
      </c>
      <c r="AK1120" s="2">
        <f>AI1120-$AI$1124</f>
        <v>69.976900379848701</v>
      </c>
      <c r="AL1120" s="2">
        <f>AK1120/$AK$1120</f>
        <v>1</v>
      </c>
    </row>
    <row r="1121" spans="1:38" x14ac:dyDescent="0.25">
      <c r="A1121" s="2" t="s">
        <v>218</v>
      </c>
      <c r="B1121" s="2">
        <v>2008</v>
      </c>
      <c r="C1121" s="2" t="s">
        <v>8</v>
      </c>
      <c r="D1121" s="2" t="s">
        <v>282</v>
      </c>
      <c r="E1121" s="2" t="s">
        <v>9</v>
      </c>
      <c r="F1121" s="2" t="s">
        <v>10</v>
      </c>
      <c r="G1121" s="2" t="s">
        <v>201</v>
      </c>
      <c r="H1121" s="2" t="s">
        <v>78</v>
      </c>
      <c r="I1121" s="2" t="s">
        <v>40</v>
      </c>
      <c r="J1121" s="2" t="s">
        <v>12</v>
      </c>
      <c r="L1121" s="2" t="s">
        <v>37</v>
      </c>
      <c r="M1121" s="2" t="s">
        <v>306</v>
      </c>
      <c r="N1121" s="2">
        <v>10</v>
      </c>
      <c r="O1121" s="2" t="s">
        <v>83</v>
      </c>
      <c r="Q1121" s="2" t="s">
        <v>76</v>
      </c>
      <c r="R1121" s="2" t="s">
        <v>82</v>
      </c>
      <c r="S1121" s="2" t="s">
        <v>21</v>
      </c>
      <c r="T1121" s="2">
        <v>37</v>
      </c>
      <c r="U1121" s="2" t="s">
        <v>71</v>
      </c>
      <c r="V1121" s="2">
        <v>26</v>
      </c>
      <c r="W1121" s="2" t="s">
        <v>277</v>
      </c>
      <c r="X1121" s="2">
        <v>1000</v>
      </c>
      <c r="Y1121" s="2">
        <v>150</v>
      </c>
      <c r="Z1121" s="2">
        <v>1</v>
      </c>
      <c r="AC1121" s="2">
        <v>100</v>
      </c>
      <c r="AD1121" s="2" t="s">
        <v>181</v>
      </c>
      <c r="AE1121" s="2">
        <v>187</v>
      </c>
      <c r="AF1121" s="2">
        <v>1.9965269568342401</v>
      </c>
      <c r="AG1121" s="2">
        <f>AF1121-$AF$1120</f>
        <v>1.4965269568342401</v>
      </c>
      <c r="AH1121" s="2">
        <v>60.508085924243801</v>
      </c>
      <c r="AI1121" s="2">
        <v>60.508085924243801</v>
      </c>
      <c r="AJ1121" s="2">
        <f t="shared" ref="AJ1121:AJ1124" si="601">AI1121/$AI$1120</f>
        <v>0.60508085924243804</v>
      </c>
      <c r="AK1121" s="2">
        <f>AI1121-$AI$1124</f>
        <v>30.484986304092502</v>
      </c>
      <c r="AL1121" s="2">
        <f>AK1121/$AK$1120</f>
        <v>0.43564356435643564</v>
      </c>
    </row>
    <row r="1122" spans="1:38" x14ac:dyDescent="0.25">
      <c r="A1122" s="2" t="s">
        <v>218</v>
      </c>
      <c r="B1122" s="2">
        <v>2008</v>
      </c>
      <c r="C1122" s="2" t="s">
        <v>8</v>
      </c>
      <c r="D1122" s="2" t="s">
        <v>282</v>
      </c>
      <c r="E1122" s="2" t="s">
        <v>9</v>
      </c>
      <c r="F1122" s="2" t="s">
        <v>10</v>
      </c>
      <c r="G1122" s="2" t="s">
        <v>201</v>
      </c>
      <c r="H1122" s="2" t="s">
        <v>78</v>
      </c>
      <c r="I1122" s="2" t="s">
        <v>40</v>
      </c>
      <c r="J1122" s="2" t="s">
        <v>12</v>
      </c>
      <c r="L1122" s="2" t="s">
        <v>37</v>
      </c>
      <c r="M1122" s="2" t="s">
        <v>306</v>
      </c>
      <c r="N1122" s="2">
        <v>10</v>
      </c>
      <c r="O1122" s="2" t="s">
        <v>83</v>
      </c>
      <c r="Q1122" s="2" t="s">
        <v>76</v>
      </c>
      <c r="R1122" s="2" t="s">
        <v>82</v>
      </c>
      <c r="S1122" s="2" t="s">
        <v>21</v>
      </c>
      <c r="T1122" s="2">
        <v>37</v>
      </c>
      <c r="U1122" s="2" t="s">
        <v>71</v>
      </c>
      <c r="V1122" s="2">
        <v>26</v>
      </c>
      <c r="W1122" s="2" t="s">
        <v>277</v>
      </c>
      <c r="X1122" s="2">
        <v>1000</v>
      </c>
      <c r="Y1122" s="2">
        <v>150</v>
      </c>
      <c r="Z1122" s="2">
        <v>1</v>
      </c>
      <c r="AC1122" s="2">
        <v>100</v>
      </c>
      <c r="AD1122" s="2" t="s">
        <v>181</v>
      </c>
      <c r="AE1122" s="2">
        <v>187</v>
      </c>
      <c r="AF1122" s="2">
        <v>3.9930559004898099</v>
      </c>
      <c r="AG1122" s="2">
        <f>AF1122-$AF$1120</f>
        <v>3.4930559004898099</v>
      </c>
      <c r="AH1122" s="2">
        <v>40.8775952713967</v>
      </c>
      <c r="AI1122" s="2">
        <v>40.8775952713967</v>
      </c>
      <c r="AJ1122" s="2">
        <f t="shared" si="601"/>
        <v>0.40877595271396699</v>
      </c>
      <c r="AK1122" s="2">
        <f>AI1122-$AI$1124</f>
        <v>10.854495651245401</v>
      </c>
      <c r="AL1122" s="2">
        <f>AK1122/$AK$1120</f>
        <v>0.15511541083307512</v>
      </c>
    </row>
    <row r="1123" spans="1:38" x14ac:dyDescent="0.25">
      <c r="A1123" s="2" t="s">
        <v>218</v>
      </c>
      <c r="B1123" s="2">
        <v>2008</v>
      </c>
      <c r="C1123" s="2" t="s">
        <v>8</v>
      </c>
      <c r="D1123" s="2" t="s">
        <v>282</v>
      </c>
      <c r="E1123" s="2" t="s">
        <v>9</v>
      </c>
      <c r="F1123" s="2" t="s">
        <v>10</v>
      </c>
      <c r="G1123" s="2" t="s">
        <v>201</v>
      </c>
      <c r="H1123" s="2" t="s">
        <v>78</v>
      </c>
      <c r="I1123" s="2" t="s">
        <v>40</v>
      </c>
      <c r="J1123" s="2" t="s">
        <v>12</v>
      </c>
      <c r="L1123" s="2" t="s">
        <v>37</v>
      </c>
      <c r="M1123" s="2" t="s">
        <v>306</v>
      </c>
      <c r="N1123" s="2">
        <v>10</v>
      </c>
      <c r="O1123" s="2" t="s">
        <v>83</v>
      </c>
      <c r="Q1123" s="2" t="s">
        <v>76</v>
      </c>
      <c r="R1123" s="2" t="s">
        <v>82</v>
      </c>
      <c r="S1123" s="2" t="s">
        <v>21</v>
      </c>
      <c r="T1123" s="2">
        <v>37</v>
      </c>
      <c r="U1123" s="2" t="s">
        <v>71</v>
      </c>
      <c r="V1123" s="2">
        <v>26</v>
      </c>
      <c r="W1123" s="2" t="s">
        <v>277</v>
      </c>
      <c r="X1123" s="2">
        <v>1000</v>
      </c>
      <c r="Y1123" s="2">
        <v>150</v>
      </c>
      <c r="Z1123" s="2">
        <v>1</v>
      </c>
      <c r="AC1123" s="2">
        <v>100</v>
      </c>
      <c r="AD1123" s="2" t="s">
        <v>181</v>
      </c>
      <c r="AE1123" s="2">
        <v>187</v>
      </c>
      <c r="AF1123" s="2">
        <v>12.0225678267027</v>
      </c>
      <c r="AG1123" s="2">
        <f>AF1123-$AF$1120</f>
        <v>11.5225678267027</v>
      </c>
      <c r="AH1123" s="2">
        <v>36.258665000533803</v>
      </c>
      <c r="AI1123" s="2">
        <v>36.258665000533803</v>
      </c>
      <c r="AJ1123" s="2">
        <f t="shared" si="601"/>
        <v>0.36258665000533802</v>
      </c>
      <c r="AK1123" s="2">
        <f>AI1123-$AI$1124</f>
        <v>6.2355653803825035</v>
      </c>
      <c r="AL1123" s="2">
        <f>AK1123/$AK$1120</f>
        <v>8.9108910891088342E-2</v>
      </c>
    </row>
    <row r="1124" spans="1:38" x14ac:dyDescent="0.25">
      <c r="A1124" s="2" t="s">
        <v>218</v>
      </c>
      <c r="B1124" s="2">
        <v>2008</v>
      </c>
      <c r="C1124" s="2" t="s">
        <v>8</v>
      </c>
      <c r="D1124" s="2" t="s">
        <v>282</v>
      </c>
      <c r="E1124" s="2" t="s">
        <v>9</v>
      </c>
      <c r="F1124" s="2" t="s">
        <v>10</v>
      </c>
      <c r="G1124" s="2" t="s">
        <v>201</v>
      </c>
      <c r="H1124" s="2" t="s">
        <v>78</v>
      </c>
      <c r="I1124" s="2" t="s">
        <v>40</v>
      </c>
      <c r="J1124" s="2" t="s">
        <v>12</v>
      </c>
      <c r="L1124" s="2" t="s">
        <v>37</v>
      </c>
      <c r="M1124" s="2" t="s">
        <v>306</v>
      </c>
      <c r="N1124" s="2">
        <v>10</v>
      </c>
      <c r="O1124" s="2" t="s">
        <v>83</v>
      </c>
      <c r="Q1124" s="2" t="s">
        <v>76</v>
      </c>
      <c r="R1124" s="2" t="s">
        <v>82</v>
      </c>
      <c r="S1124" s="2" t="s">
        <v>21</v>
      </c>
      <c r="T1124" s="2">
        <v>37</v>
      </c>
      <c r="U1124" s="2" t="s">
        <v>71</v>
      </c>
      <c r="V1124" s="2">
        <v>26</v>
      </c>
      <c r="W1124" s="2" t="s">
        <v>277</v>
      </c>
      <c r="X1124" s="2">
        <v>1000</v>
      </c>
      <c r="Y1124" s="2">
        <v>150</v>
      </c>
      <c r="Z1124" s="2">
        <v>1</v>
      </c>
      <c r="AC1124" s="2">
        <v>100</v>
      </c>
      <c r="AD1124" s="2" t="s">
        <v>181</v>
      </c>
      <c r="AE1124" s="2">
        <v>187</v>
      </c>
      <c r="AF1124" s="2">
        <v>24.001733541350799</v>
      </c>
      <c r="AG1124" s="2">
        <f>AF1124-$AF$1120</f>
        <v>23.501733541350799</v>
      </c>
      <c r="AH1124" s="2">
        <v>30.023099620151299</v>
      </c>
      <c r="AI1124" s="2">
        <v>30.023099620151299</v>
      </c>
      <c r="AJ1124" s="2">
        <f t="shared" si="601"/>
        <v>0.300230996201513</v>
      </c>
      <c r="AK1124" s="2">
        <f>AI1124-$AI$1124</f>
        <v>0</v>
      </c>
      <c r="AL1124" s="2">
        <f>AK1124/$AK$1120</f>
        <v>0</v>
      </c>
    </row>
    <row r="1125" spans="1:38" x14ac:dyDescent="0.25">
      <c r="A1125" s="2" t="s">
        <v>218</v>
      </c>
      <c r="B1125" s="2">
        <v>2008</v>
      </c>
      <c r="C1125" s="2" t="s">
        <v>8</v>
      </c>
      <c r="D1125" s="2" t="s">
        <v>282</v>
      </c>
      <c r="E1125" s="2" t="s">
        <v>9</v>
      </c>
      <c r="F1125" s="2" t="s">
        <v>10</v>
      </c>
      <c r="G1125" s="2" t="s">
        <v>201</v>
      </c>
      <c r="H1125" s="2" t="s">
        <v>78</v>
      </c>
      <c r="I1125" s="2" t="s">
        <v>40</v>
      </c>
      <c r="J1125" s="2" t="s">
        <v>12</v>
      </c>
      <c r="L1125" s="2" t="s">
        <v>37</v>
      </c>
      <c r="M1125" s="2" t="s">
        <v>306</v>
      </c>
      <c r="N1125" s="2">
        <v>10</v>
      </c>
      <c r="O1125" s="2" t="s">
        <v>83</v>
      </c>
      <c r="Q1125" s="2" t="s">
        <v>76</v>
      </c>
      <c r="R1125" s="2" t="s">
        <v>85</v>
      </c>
      <c r="S1125" s="2" t="s">
        <v>21</v>
      </c>
      <c r="T1125" s="2">
        <v>37</v>
      </c>
      <c r="U1125" s="2" t="s">
        <v>86</v>
      </c>
      <c r="V1125" s="2">
        <v>0</v>
      </c>
      <c r="W1125" s="2" t="s">
        <v>77</v>
      </c>
      <c r="Z1125" s="2">
        <v>1</v>
      </c>
      <c r="AC1125" s="2">
        <v>100</v>
      </c>
      <c r="AD1125" s="2" t="s">
        <v>181</v>
      </c>
      <c r="AE1125" s="2">
        <v>188</v>
      </c>
      <c r="AF1125" s="2">
        <v>0.5</v>
      </c>
      <c r="AG1125" s="2">
        <f>AF1125-$AF$1125</f>
        <v>0</v>
      </c>
      <c r="AH1125" s="2">
        <v>100</v>
      </c>
      <c r="AI1125" s="2">
        <v>100</v>
      </c>
      <c r="AJ1125" s="2">
        <f>AI1125/$AI$1125</f>
        <v>1</v>
      </c>
      <c r="AK1125" s="2">
        <f>AI1125-$AI$1129</f>
        <v>95.642205410839992</v>
      </c>
      <c r="AL1125" s="2">
        <f>AK1125/$AK$1125</f>
        <v>1</v>
      </c>
    </row>
    <row r="1126" spans="1:38" x14ac:dyDescent="0.25">
      <c r="A1126" s="2" t="s">
        <v>218</v>
      </c>
      <c r="B1126" s="2">
        <v>2008</v>
      </c>
      <c r="C1126" s="2" t="s">
        <v>8</v>
      </c>
      <c r="D1126" s="2" t="s">
        <v>282</v>
      </c>
      <c r="E1126" s="2" t="s">
        <v>9</v>
      </c>
      <c r="F1126" s="2" t="s">
        <v>10</v>
      </c>
      <c r="G1126" s="2" t="s">
        <v>201</v>
      </c>
      <c r="H1126" s="2" t="s">
        <v>78</v>
      </c>
      <c r="I1126" s="2" t="s">
        <v>40</v>
      </c>
      <c r="J1126" s="2" t="s">
        <v>12</v>
      </c>
      <c r="L1126" s="2" t="s">
        <v>37</v>
      </c>
      <c r="M1126" s="2" t="s">
        <v>306</v>
      </c>
      <c r="N1126" s="2">
        <v>10</v>
      </c>
      <c r="O1126" s="2" t="s">
        <v>83</v>
      </c>
      <c r="Q1126" s="2" t="s">
        <v>76</v>
      </c>
      <c r="R1126" s="2" t="s">
        <v>85</v>
      </c>
      <c r="S1126" s="2" t="s">
        <v>21</v>
      </c>
      <c r="T1126" s="2">
        <v>37</v>
      </c>
      <c r="U1126" s="2" t="s">
        <v>86</v>
      </c>
      <c r="V1126" s="2">
        <v>0</v>
      </c>
      <c r="W1126" s="2" t="s">
        <v>77</v>
      </c>
      <c r="Z1126" s="2">
        <v>1</v>
      </c>
      <c r="AC1126" s="2">
        <v>100</v>
      </c>
      <c r="AD1126" s="2" t="s">
        <v>181</v>
      </c>
      <c r="AE1126" s="2">
        <v>188</v>
      </c>
      <c r="AF1126" s="2">
        <v>2.0188990327500802</v>
      </c>
      <c r="AG1126" s="2">
        <f>AF1126-$AF$1125</f>
        <v>1.5188990327500802</v>
      </c>
      <c r="AH1126" s="2">
        <v>56.192663066887398</v>
      </c>
      <c r="AI1126" s="2">
        <v>56.192663066887398</v>
      </c>
      <c r="AJ1126" s="2">
        <f t="shared" ref="AJ1126:AJ1129" si="602">AI1126/$AI$1125</f>
        <v>0.56192663066887394</v>
      </c>
      <c r="AK1126" s="2">
        <f t="shared" ref="AK1126:AK1129" si="603">AI1126-$AI$1129</f>
        <v>51.83486847772739</v>
      </c>
      <c r="AL1126" s="2">
        <f t="shared" ref="AL1126:AL1129" si="604">AK1126/$AK$1125</f>
        <v>0.54196647029484413</v>
      </c>
    </row>
    <row r="1127" spans="1:38" x14ac:dyDescent="0.25">
      <c r="A1127" s="2" t="s">
        <v>218</v>
      </c>
      <c r="B1127" s="2">
        <v>2008</v>
      </c>
      <c r="C1127" s="2" t="s">
        <v>8</v>
      </c>
      <c r="D1127" s="2" t="s">
        <v>282</v>
      </c>
      <c r="E1127" s="2" t="s">
        <v>9</v>
      </c>
      <c r="F1127" s="2" t="s">
        <v>10</v>
      </c>
      <c r="G1127" s="2" t="s">
        <v>201</v>
      </c>
      <c r="H1127" s="2" t="s">
        <v>78</v>
      </c>
      <c r="I1127" s="2" t="s">
        <v>40</v>
      </c>
      <c r="J1127" s="2" t="s">
        <v>12</v>
      </c>
      <c r="L1127" s="2" t="s">
        <v>37</v>
      </c>
      <c r="M1127" s="2" t="s">
        <v>306</v>
      </c>
      <c r="N1127" s="2">
        <v>10</v>
      </c>
      <c r="O1127" s="2" t="s">
        <v>83</v>
      </c>
      <c r="Q1127" s="2" t="s">
        <v>76</v>
      </c>
      <c r="R1127" s="2" t="s">
        <v>85</v>
      </c>
      <c r="S1127" s="2" t="s">
        <v>21</v>
      </c>
      <c r="T1127" s="2">
        <v>37</v>
      </c>
      <c r="U1127" s="2" t="s">
        <v>86</v>
      </c>
      <c r="V1127" s="2">
        <v>0</v>
      </c>
      <c r="W1127" s="2" t="s">
        <v>77</v>
      </c>
      <c r="Z1127" s="2">
        <v>1</v>
      </c>
      <c r="AC1127" s="2">
        <v>100</v>
      </c>
      <c r="AD1127" s="2" t="s">
        <v>181</v>
      </c>
      <c r="AE1127" s="2">
        <v>188</v>
      </c>
      <c r="AF1127" s="2">
        <v>4.03780003183895</v>
      </c>
      <c r="AG1127" s="2">
        <f t="shared" ref="AG1127:AG1129" si="605">AF1127-$AF$1125</f>
        <v>3.53780003183895</v>
      </c>
      <c r="AH1127" s="2">
        <v>27.9816543862289</v>
      </c>
      <c r="AI1127" s="2">
        <v>27.9816543862289</v>
      </c>
      <c r="AJ1127" s="2">
        <f t="shared" si="602"/>
        <v>0.27981654386228899</v>
      </c>
      <c r="AK1127" s="2">
        <f t="shared" si="603"/>
        <v>23.623859797068889</v>
      </c>
      <c r="AL1127" s="2">
        <f t="shared" si="604"/>
        <v>0.24700245770777035</v>
      </c>
    </row>
    <row r="1128" spans="1:38" x14ac:dyDescent="0.25">
      <c r="A1128" s="2" t="s">
        <v>218</v>
      </c>
      <c r="B1128" s="2">
        <v>2008</v>
      </c>
      <c r="C1128" s="2" t="s">
        <v>8</v>
      </c>
      <c r="D1128" s="2" t="s">
        <v>282</v>
      </c>
      <c r="E1128" s="2" t="s">
        <v>9</v>
      </c>
      <c r="F1128" s="2" t="s">
        <v>10</v>
      </c>
      <c r="G1128" s="2" t="s">
        <v>201</v>
      </c>
      <c r="H1128" s="2" t="s">
        <v>78</v>
      </c>
      <c r="I1128" s="2" t="s">
        <v>40</v>
      </c>
      <c r="J1128" s="2" t="s">
        <v>12</v>
      </c>
      <c r="L1128" s="2" t="s">
        <v>37</v>
      </c>
      <c r="M1128" s="2" t="s">
        <v>306</v>
      </c>
      <c r="N1128" s="2">
        <v>10</v>
      </c>
      <c r="O1128" s="2" t="s">
        <v>83</v>
      </c>
      <c r="Q1128" s="2" t="s">
        <v>76</v>
      </c>
      <c r="R1128" s="2" t="s">
        <v>85</v>
      </c>
      <c r="S1128" s="2" t="s">
        <v>21</v>
      </c>
      <c r="T1128" s="2">
        <v>37</v>
      </c>
      <c r="U1128" s="2" t="s">
        <v>86</v>
      </c>
      <c r="V1128" s="2">
        <v>0</v>
      </c>
      <c r="W1128" s="2" t="s">
        <v>77</v>
      </c>
      <c r="Z1128" s="2">
        <v>1</v>
      </c>
      <c r="AC1128" s="2">
        <v>100</v>
      </c>
      <c r="AD1128" s="2" t="s">
        <v>181</v>
      </c>
      <c r="AE1128" s="2">
        <v>188</v>
      </c>
      <c r="AF1128" s="2">
        <v>12.027492719827199</v>
      </c>
      <c r="AG1128" s="2">
        <f t="shared" si="605"/>
        <v>11.527492719827199</v>
      </c>
      <c r="AH1128" s="2">
        <v>7.1100881189803502</v>
      </c>
      <c r="AI1128" s="2">
        <v>7.1100881189803502</v>
      </c>
      <c r="AJ1128" s="2">
        <f t="shared" si="602"/>
        <v>7.1100881189803497E-2</v>
      </c>
      <c r="AK1128" s="2">
        <f t="shared" si="603"/>
        <v>2.7522935298203404</v>
      </c>
      <c r="AL1128" s="2">
        <f t="shared" si="604"/>
        <v>2.8776976837763282E-2</v>
      </c>
    </row>
    <row r="1129" spans="1:38" x14ac:dyDescent="0.25">
      <c r="A1129" s="2" t="s">
        <v>218</v>
      </c>
      <c r="B1129" s="2">
        <v>2008</v>
      </c>
      <c r="C1129" s="2" t="s">
        <v>8</v>
      </c>
      <c r="D1129" s="2" t="s">
        <v>282</v>
      </c>
      <c r="E1129" s="2" t="s">
        <v>9</v>
      </c>
      <c r="F1129" s="2" t="s">
        <v>10</v>
      </c>
      <c r="G1129" s="2" t="s">
        <v>201</v>
      </c>
      <c r="H1129" s="2" t="s">
        <v>78</v>
      </c>
      <c r="I1129" s="2" t="s">
        <v>40</v>
      </c>
      <c r="J1129" s="2" t="s">
        <v>12</v>
      </c>
      <c r="L1129" s="2" t="s">
        <v>37</v>
      </c>
      <c r="M1129" s="2" t="s">
        <v>306</v>
      </c>
      <c r="N1129" s="2">
        <v>10</v>
      </c>
      <c r="O1129" s="2" t="s">
        <v>83</v>
      </c>
      <c r="Q1129" s="2" t="s">
        <v>76</v>
      </c>
      <c r="R1129" s="2" t="s">
        <v>85</v>
      </c>
      <c r="S1129" s="2" t="s">
        <v>21</v>
      </c>
      <c r="T1129" s="2">
        <v>37</v>
      </c>
      <c r="U1129" s="2" t="s">
        <v>86</v>
      </c>
      <c r="V1129" s="2">
        <v>0</v>
      </c>
      <c r="W1129" s="2" t="s">
        <v>77</v>
      </c>
      <c r="Z1129" s="2">
        <v>1</v>
      </c>
      <c r="AC1129" s="2">
        <v>100</v>
      </c>
      <c r="AD1129" s="2" t="s">
        <v>181</v>
      </c>
      <c r="AE1129" s="2">
        <v>188</v>
      </c>
      <c r="AF1129" s="2">
        <v>24.054981506976802</v>
      </c>
      <c r="AG1129" s="2">
        <f t="shared" si="605"/>
        <v>23.554981506976802</v>
      </c>
      <c r="AH1129" s="2">
        <v>4.3577945891600098</v>
      </c>
      <c r="AI1129" s="2">
        <v>4.3577945891600098</v>
      </c>
      <c r="AJ1129" s="2">
        <f t="shared" si="602"/>
        <v>4.3577945891600099E-2</v>
      </c>
      <c r="AK1129" s="2">
        <f t="shared" si="603"/>
        <v>0</v>
      </c>
      <c r="AL1129" s="2">
        <f t="shared" si="604"/>
        <v>0</v>
      </c>
    </row>
    <row r="1130" spans="1:38" x14ac:dyDescent="0.25">
      <c r="A1130" s="2" t="s">
        <v>218</v>
      </c>
      <c r="B1130" s="2">
        <v>2008</v>
      </c>
      <c r="C1130" s="2" t="s">
        <v>8</v>
      </c>
      <c r="D1130" s="2" t="s">
        <v>282</v>
      </c>
      <c r="E1130" s="2" t="s">
        <v>9</v>
      </c>
      <c r="F1130" s="2" t="s">
        <v>10</v>
      </c>
      <c r="G1130" s="2" t="s">
        <v>201</v>
      </c>
      <c r="H1130" s="2" t="s">
        <v>78</v>
      </c>
      <c r="I1130" s="2" t="s">
        <v>40</v>
      </c>
      <c r="J1130" s="2" t="s">
        <v>12</v>
      </c>
      <c r="L1130" s="2" t="s">
        <v>37</v>
      </c>
      <c r="M1130" s="2" t="s">
        <v>306</v>
      </c>
      <c r="N1130" s="2">
        <v>10</v>
      </c>
      <c r="O1130" s="2" t="s">
        <v>83</v>
      </c>
      <c r="Q1130" s="2" t="s">
        <v>76</v>
      </c>
      <c r="R1130" s="2" t="s">
        <v>85</v>
      </c>
      <c r="S1130" s="2" t="s">
        <v>21</v>
      </c>
      <c r="T1130" s="2">
        <v>37</v>
      </c>
      <c r="U1130" s="2" t="s">
        <v>71</v>
      </c>
      <c r="V1130" s="2">
        <v>26</v>
      </c>
      <c r="W1130" s="2" t="s">
        <v>277</v>
      </c>
      <c r="X1130" s="2">
        <v>1000</v>
      </c>
      <c r="Y1130" s="2">
        <v>150</v>
      </c>
      <c r="Z1130" s="2">
        <v>1</v>
      </c>
      <c r="AC1130" s="2">
        <v>100</v>
      </c>
      <c r="AD1130" s="2" t="s">
        <v>181</v>
      </c>
      <c r="AE1130" s="2">
        <v>189</v>
      </c>
      <c r="AF1130" s="2">
        <v>0.5</v>
      </c>
      <c r="AG1130" s="2">
        <f>AF1130-$AF$1130</f>
        <v>0</v>
      </c>
      <c r="AH1130" s="2">
        <v>100</v>
      </c>
      <c r="AI1130" s="2">
        <v>100</v>
      </c>
      <c r="AJ1130" s="2">
        <f>AI1130/$AI$1130</f>
        <v>1</v>
      </c>
      <c r="AK1130" s="2">
        <f>AI1130-$AI$1134</f>
        <v>67.431196730000011</v>
      </c>
      <c r="AL1130" s="2">
        <f>AK1130/$AK$1130</f>
        <v>1</v>
      </c>
    </row>
    <row r="1131" spans="1:38" x14ac:dyDescent="0.25">
      <c r="A1131" s="2" t="s">
        <v>218</v>
      </c>
      <c r="B1131" s="2">
        <v>2008</v>
      </c>
      <c r="C1131" s="2" t="s">
        <v>8</v>
      </c>
      <c r="D1131" s="2" t="s">
        <v>282</v>
      </c>
      <c r="E1131" s="2" t="s">
        <v>9</v>
      </c>
      <c r="F1131" s="2" t="s">
        <v>10</v>
      </c>
      <c r="G1131" s="2" t="s">
        <v>201</v>
      </c>
      <c r="H1131" s="2" t="s">
        <v>78</v>
      </c>
      <c r="I1131" s="2" t="s">
        <v>40</v>
      </c>
      <c r="J1131" s="2" t="s">
        <v>12</v>
      </c>
      <c r="L1131" s="2" t="s">
        <v>37</v>
      </c>
      <c r="M1131" s="2" t="s">
        <v>306</v>
      </c>
      <c r="N1131" s="2">
        <v>10</v>
      </c>
      <c r="O1131" s="2" t="s">
        <v>83</v>
      </c>
      <c r="Q1131" s="2" t="s">
        <v>76</v>
      </c>
      <c r="R1131" s="2" t="s">
        <v>85</v>
      </c>
      <c r="S1131" s="2" t="s">
        <v>21</v>
      </c>
      <c r="T1131" s="2">
        <v>37</v>
      </c>
      <c r="U1131" s="2" t="s">
        <v>71</v>
      </c>
      <c r="V1131" s="2">
        <v>26</v>
      </c>
      <c r="W1131" s="2" t="s">
        <v>277</v>
      </c>
      <c r="X1131" s="2">
        <v>1000</v>
      </c>
      <c r="Y1131" s="2">
        <v>150</v>
      </c>
      <c r="Z1131" s="2">
        <v>1</v>
      </c>
      <c r="AC1131" s="2">
        <v>100</v>
      </c>
      <c r="AD1131" s="2" t="s">
        <v>181</v>
      </c>
      <c r="AE1131" s="2">
        <v>189</v>
      </c>
      <c r="AF1131" s="2">
        <v>1.9759443619999999</v>
      </c>
      <c r="AG1131" s="2">
        <f t="shared" ref="AG1131:AG1134" si="606">AF1131-$AF$1130</f>
        <v>1.4759443619999999</v>
      </c>
      <c r="AH1131" s="2">
        <v>63.302751190000002</v>
      </c>
      <c r="AI1131" s="2">
        <v>63.302751190000002</v>
      </c>
      <c r="AJ1131" s="2">
        <f t="shared" ref="AJ1131:AJ1134" si="607">AI1131/$AI$1130</f>
        <v>0.63302751190000006</v>
      </c>
      <c r="AK1131" s="2">
        <f t="shared" ref="AK1131:AK1134" si="608">AI1131-$AI$1134</f>
        <v>30.733947920000006</v>
      </c>
      <c r="AL1131" s="2">
        <f t="shared" ref="AL1131:AL1134" si="609">AK1131/$AK$1130</f>
        <v>0.45578232940253499</v>
      </c>
    </row>
    <row r="1132" spans="1:38" x14ac:dyDescent="0.25">
      <c r="A1132" s="2" t="s">
        <v>218</v>
      </c>
      <c r="B1132" s="2">
        <v>2008</v>
      </c>
      <c r="C1132" s="2" t="s">
        <v>8</v>
      </c>
      <c r="D1132" s="2" t="s">
        <v>282</v>
      </c>
      <c r="E1132" s="2" t="s">
        <v>9</v>
      </c>
      <c r="F1132" s="2" t="s">
        <v>10</v>
      </c>
      <c r="G1132" s="2" t="s">
        <v>201</v>
      </c>
      <c r="H1132" s="2" t="s">
        <v>78</v>
      </c>
      <c r="I1132" s="2" t="s">
        <v>40</v>
      </c>
      <c r="J1132" s="2" t="s">
        <v>12</v>
      </c>
      <c r="L1132" s="2" t="s">
        <v>37</v>
      </c>
      <c r="M1132" s="2" t="s">
        <v>306</v>
      </c>
      <c r="N1132" s="2">
        <v>10</v>
      </c>
      <c r="O1132" s="2" t="s">
        <v>83</v>
      </c>
      <c r="Q1132" s="2" t="s">
        <v>76</v>
      </c>
      <c r="R1132" s="2" t="s">
        <v>85</v>
      </c>
      <c r="S1132" s="2" t="s">
        <v>21</v>
      </c>
      <c r="T1132" s="2">
        <v>37</v>
      </c>
      <c r="U1132" s="2" t="s">
        <v>71</v>
      </c>
      <c r="V1132" s="2">
        <v>26</v>
      </c>
      <c r="W1132" s="2" t="s">
        <v>277</v>
      </c>
      <c r="X1132" s="2">
        <v>1000</v>
      </c>
      <c r="Y1132" s="2">
        <v>150</v>
      </c>
      <c r="Z1132" s="2">
        <v>1</v>
      </c>
      <c r="AC1132" s="2">
        <v>100</v>
      </c>
      <c r="AD1132" s="2" t="s">
        <v>181</v>
      </c>
      <c r="AE1132" s="2">
        <v>189</v>
      </c>
      <c r="AF1132" s="2">
        <v>3.9948453609999999</v>
      </c>
      <c r="AG1132" s="2">
        <f t="shared" si="606"/>
        <v>3.4948453609999999</v>
      </c>
      <c r="AH1132" s="2">
        <v>42.889904010000002</v>
      </c>
      <c r="AI1132" s="2">
        <v>42.889904010000002</v>
      </c>
      <c r="AJ1132" s="2">
        <f t="shared" si="607"/>
        <v>0.42889904010000002</v>
      </c>
      <c r="AK1132" s="2">
        <f t="shared" si="608"/>
        <v>10.321100740000006</v>
      </c>
      <c r="AL1132" s="2">
        <f t="shared" si="609"/>
        <v>0.15306121262131134</v>
      </c>
    </row>
    <row r="1133" spans="1:38" x14ac:dyDescent="0.25">
      <c r="A1133" s="2" t="s">
        <v>218</v>
      </c>
      <c r="B1133" s="2">
        <v>2008</v>
      </c>
      <c r="C1133" s="2" t="s">
        <v>8</v>
      </c>
      <c r="D1133" s="2" t="s">
        <v>282</v>
      </c>
      <c r="E1133" s="2" t="s">
        <v>9</v>
      </c>
      <c r="F1133" s="2" t="s">
        <v>10</v>
      </c>
      <c r="G1133" s="2" t="s">
        <v>201</v>
      </c>
      <c r="H1133" s="2" t="s">
        <v>78</v>
      </c>
      <c r="I1133" s="2" t="s">
        <v>40</v>
      </c>
      <c r="J1133" s="2" t="s">
        <v>12</v>
      </c>
      <c r="L1133" s="2" t="s">
        <v>37</v>
      </c>
      <c r="M1133" s="2" t="s">
        <v>306</v>
      </c>
      <c r="N1133" s="2">
        <v>10</v>
      </c>
      <c r="O1133" s="2" t="s">
        <v>83</v>
      </c>
      <c r="Q1133" s="2" t="s">
        <v>76</v>
      </c>
      <c r="R1133" s="2" t="s">
        <v>85</v>
      </c>
      <c r="S1133" s="2" t="s">
        <v>21</v>
      </c>
      <c r="T1133" s="2">
        <v>37</v>
      </c>
      <c r="U1133" s="2" t="s">
        <v>71</v>
      </c>
      <c r="V1133" s="2">
        <v>26</v>
      </c>
      <c r="W1133" s="2" t="s">
        <v>277</v>
      </c>
      <c r="X1133" s="2">
        <v>1000</v>
      </c>
      <c r="Y1133" s="2">
        <v>150</v>
      </c>
      <c r="Z1133" s="2">
        <v>1</v>
      </c>
      <c r="AC1133" s="2">
        <v>100</v>
      </c>
      <c r="AD1133" s="2" t="s">
        <v>181</v>
      </c>
      <c r="AE1133" s="2">
        <v>189</v>
      </c>
      <c r="AF1133" s="2">
        <v>12.02749272</v>
      </c>
      <c r="AG1133" s="2">
        <f t="shared" si="606"/>
        <v>11.52749272</v>
      </c>
      <c r="AH1133" s="2">
        <v>31.651375590000001</v>
      </c>
      <c r="AI1133" s="2">
        <v>31.651375590000001</v>
      </c>
      <c r="AJ1133" s="2">
        <f t="shared" si="607"/>
        <v>0.31651375590000003</v>
      </c>
      <c r="AK1133" s="2">
        <f t="shared" si="608"/>
        <v>-0.91742767999999586</v>
      </c>
      <c r="AL1133" s="2">
        <f t="shared" si="609"/>
        <v>-1.3605389263273064E-2</v>
      </c>
    </row>
    <row r="1134" spans="1:38" x14ac:dyDescent="0.25">
      <c r="A1134" s="2" t="s">
        <v>218</v>
      </c>
      <c r="B1134" s="2">
        <v>2008</v>
      </c>
      <c r="C1134" s="2" t="s">
        <v>8</v>
      </c>
      <c r="D1134" s="2" t="s">
        <v>282</v>
      </c>
      <c r="E1134" s="2" t="s">
        <v>9</v>
      </c>
      <c r="F1134" s="2" t="s">
        <v>10</v>
      </c>
      <c r="G1134" s="2" t="s">
        <v>201</v>
      </c>
      <c r="H1134" s="2" t="s">
        <v>78</v>
      </c>
      <c r="I1134" s="2" t="s">
        <v>40</v>
      </c>
      <c r="J1134" s="2" t="s">
        <v>12</v>
      </c>
      <c r="L1134" s="2" t="s">
        <v>37</v>
      </c>
      <c r="M1134" s="2" t="s">
        <v>306</v>
      </c>
      <c r="N1134" s="2">
        <v>10</v>
      </c>
      <c r="O1134" s="2" t="s">
        <v>83</v>
      </c>
      <c r="Q1134" s="2" t="s">
        <v>76</v>
      </c>
      <c r="R1134" s="2" t="s">
        <v>85</v>
      </c>
      <c r="S1134" s="2" t="s">
        <v>21</v>
      </c>
      <c r="T1134" s="2">
        <v>37</v>
      </c>
      <c r="U1134" s="2" t="s">
        <v>71</v>
      </c>
      <c r="V1134" s="2">
        <v>26</v>
      </c>
      <c r="W1134" s="2" t="s">
        <v>277</v>
      </c>
      <c r="X1134" s="2">
        <v>1000</v>
      </c>
      <c r="Y1134" s="2">
        <v>150</v>
      </c>
      <c r="Z1134" s="2">
        <v>1</v>
      </c>
      <c r="AC1134" s="2">
        <v>100</v>
      </c>
      <c r="AD1134" s="2" t="s">
        <v>181</v>
      </c>
      <c r="AE1134" s="2">
        <v>189</v>
      </c>
      <c r="AF1134" s="2">
        <v>24.0120288</v>
      </c>
      <c r="AG1134" s="2">
        <f t="shared" si="606"/>
        <v>23.5120288</v>
      </c>
      <c r="AH1134" s="2">
        <v>32.568803269999997</v>
      </c>
      <c r="AI1134" s="2">
        <v>32.568803269999997</v>
      </c>
      <c r="AJ1134" s="2">
        <f t="shared" si="607"/>
        <v>0.32568803269999996</v>
      </c>
      <c r="AK1134" s="2">
        <f t="shared" si="608"/>
        <v>0</v>
      </c>
      <c r="AL1134" s="2">
        <f t="shared" si="609"/>
        <v>0</v>
      </c>
    </row>
    <row r="1135" spans="1:38" x14ac:dyDescent="0.25">
      <c r="A1135" s="2" t="s">
        <v>221</v>
      </c>
      <c r="B1135" s="2">
        <v>2010</v>
      </c>
      <c r="C1135" s="2" t="s">
        <v>220</v>
      </c>
      <c r="D1135" s="2" t="s">
        <v>317</v>
      </c>
      <c r="E1135" s="2" t="s">
        <v>9</v>
      </c>
      <c r="F1135" s="2" t="s">
        <v>202</v>
      </c>
      <c r="G1135" s="2" t="s">
        <v>271</v>
      </c>
      <c r="H1135" s="2" t="s">
        <v>78</v>
      </c>
      <c r="I1135" s="2" t="s">
        <v>40</v>
      </c>
      <c r="J1135" s="2" t="s">
        <v>12</v>
      </c>
      <c r="L1135" s="2" t="s">
        <v>37</v>
      </c>
      <c r="M1135" s="2" t="s">
        <v>296</v>
      </c>
      <c r="N1135" s="2">
        <v>10</v>
      </c>
      <c r="O1135" s="2" t="s">
        <v>83</v>
      </c>
      <c r="Q1135" s="2" t="s">
        <v>50</v>
      </c>
      <c r="R1135" s="2" t="s">
        <v>82</v>
      </c>
      <c r="S1135" s="2" t="s">
        <v>21</v>
      </c>
      <c r="T1135" s="2">
        <v>37</v>
      </c>
      <c r="U1135" s="2" t="s">
        <v>86</v>
      </c>
      <c r="V1135" s="2">
        <v>0</v>
      </c>
      <c r="W1135" s="2" t="s">
        <v>219</v>
      </c>
      <c r="Z1135" s="2">
        <v>0.5</v>
      </c>
      <c r="AA1135" s="2">
        <v>3</v>
      </c>
      <c r="AB1135" s="2">
        <f>Z1135/AA1135</f>
        <v>0.16666666666666666</v>
      </c>
      <c r="AC1135" s="2">
        <v>50</v>
      </c>
      <c r="AD1135" s="2">
        <v>2</v>
      </c>
      <c r="AE1135" s="2">
        <v>190</v>
      </c>
      <c r="AF1135" s="2">
        <v>0</v>
      </c>
      <c r="AH1135" s="2">
        <v>0</v>
      </c>
      <c r="AI1135" s="2">
        <v>0</v>
      </c>
    </row>
    <row r="1136" spans="1:38" x14ac:dyDescent="0.25">
      <c r="A1136" s="2" t="s">
        <v>221</v>
      </c>
      <c r="B1136" s="2">
        <v>2010</v>
      </c>
      <c r="C1136" s="2" t="s">
        <v>220</v>
      </c>
      <c r="D1136" s="2" t="s">
        <v>317</v>
      </c>
      <c r="E1136" s="2" t="s">
        <v>9</v>
      </c>
      <c r="F1136" s="2" t="s">
        <v>202</v>
      </c>
      <c r="G1136" s="2" t="s">
        <v>271</v>
      </c>
      <c r="H1136" s="2" t="s">
        <v>78</v>
      </c>
      <c r="I1136" s="2" t="s">
        <v>40</v>
      </c>
      <c r="J1136" s="2" t="s">
        <v>12</v>
      </c>
      <c r="L1136" s="2" t="s">
        <v>37</v>
      </c>
      <c r="M1136" s="2" t="s">
        <v>296</v>
      </c>
      <c r="N1136" s="2">
        <v>10</v>
      </c>
      <c r="O1136" s="2" t="s">
        <v>83</v>
      </c>
      <c r="Q1136" s="2" t="s">
        <v>50</v>
      </c>
      <c r="R1136" s="2" t="s">
        <v>82</v>
      </c>
      <c r="S1136" s="2" t="s">
        <v>21</v>
      </c>
      <c r="T1136" s="2">
        <v>37</v>
      </c>
      <c r="U1136" s="2" t="s">
        <v>86</v>
      </c>
      <c r="V1136" s="2">
        <v>0</v>
      </c>
      <c r="W1136" s="2" t="s">
        <v>219</v>
      </c>
      <c r="Z1136" s="2">
        <v>0.5</v>
      </c>
      <c r="AA1136" s="2">
        <v>3</v>
      </c>
      <c r="AB1136" s="2">
        <f t="shared" ref="AB1136:AB1140" si="610">Z1136/AA1136</f>
        <v>0.16666666666666666</v>
      </c>
      <c r="AC1136" s="2">
        <v>50</v>
      </c>
      <c r="AD1136" s="2">
        <v>2</v>
      </c>
      <c r="AE1136" s="2">
        <v>190</v>
      </c>
      <c r="AF1136" s="2">
        <v>0.17694319435563899</v>
      </c>
      <c r="AH1136" s="2">
        <v>11.7791405529588</v>
      </c>
      <c r="AI1136" s="2">
        <v>11.7791405529588</v>
      </c>
    </row>
    <row r="1137" spans="1:38" x14ac:dyDescent="0.25">
      <c r="A1137" s="2" t="s">
        <v>221</v>
      </c>
      <c r="B1137" s="2">
        <v>2010</v>
      </c>
      <c r="C1137" s="2" t="s">
        <v>220</v>
      </c>
      <c r="D1137" s="2" t="s">
        <v>317</v>
      </c>
      <c r="E1137" s="2" t="s">
        <v>9</v>
      </c>
      <c r="F1137" s="2" t="s">
        <v>202</v>
      </c>
      <c r="G1137" s="2" t="s">
        <v>271</v>
      </c>
      <c r="H1137" s="2" t="s">
        <v>78</v>
      </c>
      <c r="I1137" s="2" t="s">
        <v>40</v>
      </c>
      <c r="J1137" s="2" t="s">
        <v>12</v>
      </c>
      <c r="L1137" s="2" t="s">
        <v>37</v>
      </c>
      <c r="M1137" s="2" t="s">
        <v>296</v>
      </c>
      <c r="N1137" s="2">
        <v>10</v>
      </c>
      <c r="O1137" s="2" t="s">
        <v>83</v>
      </c>
      <c r="Q1137" s="2" t="s">
        <v>50</v>
      </c>
      <c r="R1137" s="2" t="s">
        <v>82</v>
      </c>
      <c r="S1137" s="2" t="s">
        <v>21</v>
      </c>
      <c r="T1137" s="2">
        <v>37</v>
      </c>
      <c r="U1137" s="2" t="s">
        <v>86</v>
      </c>
      <c r="V1137" s="2">
        <v>0</v>
      </c>
      <c r="W1137" s="2" t="s">
        <v>219</v>
      </c>
      <c r="Z1137" s="2">
        <v>0.5</v>
      </c>
      <c r="AA1137" s="2">
        <v>3</v>
      </c>
      <c r="AB1137" s="2">
        <f t="shared" si="610"/>
        <v>0.16666666666666666</v>
      </c>
      <c r="AC1137" s="2">
        <v>50</v>
      </c>
      <c r="AD1137" s="2">
        <v>2</v>
      </c>
      <c r="AE1137" s="2">
        <v>190</v>
      </c>
      <c r="AF1137" s="2">
        <v>0.49865923117799799</v>
      </c>
      <c r="AG1137" s="2">
        <f>AF1137-$AF$1137</f>
        <v>0</v>
      </c>
      <c r="AH1137" s="2">
        <v>18.895708381525999</v>
      </c>
      <c r="AI1137" s="2">
        <v>18.895708381525999</v>
      </c>
      <c r="AJ1137" s="2">
        <f>AI1137/$AI$1137</f>
        <v>1</v>
      </c>
      <c r="AK1137" s="2">
        <f>AI1137-$AI$1140</f>
        <v>15.21472695872637</v>
      </c>
      <c r="AL1137" s="2">
        <f>AK1137/$AK$1137</f>
        <v>1</v>
      </c>
    </row>
    <row r="1138" spans="1:38" x14ac:dyDescent="0.25">
      <c r="A1138" s="2" t="s">
        <v>221</v>
      </c>
      <c r="B1138" s="2">
        <v>2010</v>
      </c>
      <c r="C1138" s="2" t="s">
        <v>220</v>
      </c>
      <c r="D1138" s="2" t="s">
        <v>317</v>
      </c>
      <c r="E1138" s="2" t="s">
        <v>9</v>
      </c>
      <c r="F1138" s="2" t="s">
        <v>202</v>
      </c>
      <c r="G1138" s="2" t="s">
        <v>271</v>
      </c>
      <c r="H1138" s="2" t="s">
        <v>78</v>
      </c>
      <c r="I1138" s="2" t="s">
        <v>40</v>
      </c>
      <c r="J1138" s="2" t="s">
        <v>12</v>
      </c>
      <c r="L1138" s="2" t="s">
        <v>37</v>
      </c>
      <c r="M1138" s="2" t="s">
        <v>296</v>
      </c>
      <c r="N1138" s="2">
        <v>10</v>
      </c>
      <c r="O1138" s="2" t="s">
        <v>83</v>
      </c>
      <c r="Q1138" s="2" t="s">
        <v>50</v>
      </c>
      <c r="R1138" s="2" t="s">
        <v>82</v>
      </c>
      <c r="S1138" s="2" t="s">
        <v>21</v>
      </c>
      <c r="T1138" s="2">
        <v>37</v>
      </c>
      <c r="U1138" s="2" t="s">
        <v>86</v>
      </c>
      <c r="V1138" s="2">
        <v>0</v>
      </c>
      <c r="W1138" s="2" t="s">
        <v>219</v>
      </c>
      <c r="Z1138" s="2">
        <v>0.5</v>
      </c>
      <c r="AA1138" s="2">
        <v>3</v>
      </c>
      <c r="AB1138" s="2">
        <f t="shared" si="610"/>
        <v>0.16666666666666666</v>
      </c>
      <c r="AC1138" s="2">
        <v>50</v>
      </c>
      <c r="AD1138" s="2">
        <v>2</v>
      </c>
      <c r="AE1138" s="2">
        <v>190</v>
      </c>
      <c r="AF1138" s="2">
        <v>1.0134047428239701</v>
      </c>
      <c r="AG1138" s="2">
        <f>AF1138-$AF$1137</f>
        <v>0.51474551164597204</v>
      </c>
      <c r="AH1138" s="2">
        <v>16.4417188940823</v>
      </c>
      <c r="AI1138" s="2">
        <v>16.4417188940823</v>
      </c>
      <c r="AJ1138" s="2">
        <f>AI1138/$AI$1137</f>
        <v>0.87012979678269586</v>
      </c>
      <c r="AK1138" s="2">
        <f>AI1138-$AI$1140</f>
        <v>12.76073747128267</v>
      </c>
      <c r="AL1138" s="2">
        <f>AK1138/$AK$1137</f>
        <v>0.8387095940597068</v>
      </c>
    </row>
    <row r="1139" spans="1:38" x14ac:dyDescent="0.25">
      <c r="A1139" s="2" t="s">
        <v>221</v>
      </c>
      <c r="B1139" s="2">
        <v>2010</v>
      </c>
      <c r="C1139" s="2" t="s">
        <v>220</v>
      </c>
      <c r="D1139" s="2" t="s">
        <v>317</v>
      </c>
      <c r="E1139" s="2" t="s">
        <v>9</v>
      </c>
      <c r="F1139" s="2" t="s">
        <v>202</v>
      </c>
      <c r="G1139" s="2" t="s">
        <v>271</v>
      </c>
      <c r="H1139" s="2" t="s">
        <v>78</v>
      </c>
      <c r="I1139" s="2" t="s">
        <v>40</v>
      </c>
      <c r="J1139" s="2" t="s">
        <v>12</v>
      </c>
      <c r="L1139" s="2" t="s">
        <v>37</v>
      </c>
      <c r="M1139" s="2" t="s">
        <v>296</v>
      </c>
      <c r="N1139" s="2">
        <v>10</v>
      </c>
      <c r="O1139" s="2" t="s">
        <v>83</v>
      </c>
      <c r="Q1139" s="2" t="s">
        <v>50</v>
      </c>
      <c r="R1139" s="2" t="s">
        <v>82</v>
      </c>
      <c r="S1139" s="2" t="s">
        <v>21</v>
      </c>
      <c r="T1139" s="2">
        <v>37</v>
      </c>
      <c r="U1139" s="2" t="s">
        <v>86</v>
      </c>
      <c r="V1139" s="2">
        <v>0</v>
      </c>
      <c r="W1139" s="2" t="s">
        <v>219</v>
      </c>
      <c r="Z1139" s="2">
        <v>0.5</v>
      </c>
      <c r="AA1139" s="2">
        <v>3</v>
      </c>
      <c r="AB1139" s="2">
        <f t="shared" si="610"/>
        <v>0.16666666666666666</v>
      </c>
      <c r="AC1139" s="2">
        <v>50</v>
      </c>
      <c r="AD1139" s="2">
        <v>2</v>
      </c>
      <c r="AE1139" s="2">
        <v>190</v>
      </c>
      <c r="AF1139" s="2">
        <v>3.00804240388497</v>
      </c>
      <c r="AG1139" s="2">
        <f>AF1139-$AF$1137</f>
        <v>2.509383172706972</v>
      </c>
      <c r="AH1139" s="2">
        <v>8.5889603976870799</v>
      </c>
      <c r="AI1139" s="2">
        <v>8.5889603976870799</v>
      </c>
      <c r="AJ1139" s="2">
        <f>AI1139/$AI$1137</f>
        <v>0.45454556263602985</v>
      </c>
      <c r="AK1139" s="2">
        <f>AI1139-$AI$1140</f>
        <v>4.9079789748874498</v>
      </c>
      <c r="AL1139" s="2">
        <f>AK1139/$AK$1137</f>
        <v>0.32258081188058985</v>
      </c>
    </row>
    <row r="1140" spans="1:38" x14ac:dyDescent="0.25">
      <c r="A1140" s="2" t="s">
        <v>221</v>
      </c>
      <c r="B1140" s="2">
        <v>2010</v>
      </c>
      <c r="C1140" s="2" t="s">
        <v>220</v>
      </c>
      <c r="D1140" s="2" t="s">
        <v>317</v>
      </c>
      <c r="E1140" s="2" t="s">
        <v>9</v>
      </c>
      <c r="F1140" s="2" t="s">
        <v>202</v>
      </c>
      <c r="G1140" s="2" t="s">
        <v>271</v>
      </c>
      <c r="H1140" s="2" t="s">
        <v>78</v>
      </c>
      <c r="I1140" s="2" t="s">
        <v>40</v>
      </c>
      <c r="J1140" s="2" t="s">
        <v>12</v>
      </c>
      <c r="L1140" s="2" t="s">
        <v>37</v>
      </c>
      <c r="M1140" s="2" t="s">
        <v>296</v>
      </c>
      <c r="N1140" s="2">
        <v>10</v>
      </c>
      <c r="O1140" s="2" t="s">
        <v>83</v>
      </c>
      <c r="Q1140" s="2" t="s">
        <v>50</v>
      </c>
      <c r="R1140" s="2" t="s">
        <v>82</v>
      </c>
      <c r="S1140" s="2" t="s">
        <v>21</v>
      </c>
      <c r="T1140" s="2">
        <v>37</v>
      </c>
      <c r="U1140" s="2" t="s">
        <v>86</v>
      </c>
      <c r="V1140" s="2">
        <v>0</v>
      </c>
      <c r="W1140" s="2" t="s">
        <v>219</v>
      </c>
      <c r="Z1140" s="2">
        <v>0.5</v>
      </c>
      <c r="AA1140" s="2">
        <v>3</v>
      </c>
      <c r="AB1140" s="2">
        <f t="shared" si="610"/>
        <v>0.16666666666666666</v>
      </c>
      <c r="AC1140" s="2">
        <v>50</v>
      </c>
      <c r="AD1140" s="2">
        <v>2</v>
      </c>
      <c r="AE1140" s="2">
        <v>190</v>
      </c>
      <c r="AF1140" s="2">
        <v>6</v>
      </c>
      <c r="AG1140" s="2">
        <f>AF1140-$AF$1137</f>
        <v>5.5013407688220024</v>
      </c>
      <c r="AH1140" s="2">
        <v>3.68098142279963</v>
      </c>
      <c r="AI1140" s="2">
        <v>3.68098142279963</v>
      </c>
      <c r="AJ1140" s="2">
        <f>AI1140/$AI$1137</f>
        <v>0.19480515620141878</v>
      </c>
      <c r="AK1140" s="2">
        <f>AI1140-$AI$1140</f>
        <v>0</v>
      </c>
      <c r="AL1140" s="2">
        <f>AK1140/$AK$1137</f>
        <v>0</v>
      </c>
    </row>
    <row r="1141" spans="1:38" x14ac:dyDescent="0.25">
      <c r="A1141" s="2" t="s">
        <v>221</v>
      </c>
      <c r="B1141" s="2">
        <v>2010</v>
      </c>
      <c r="C1141" s="2" t="s">
        <v>220</v>
      </c>
      <c r="D1141" s="2" t="s">
        <v>317</v>
      </c>
      <c r="E1141" s="2" t="s">
        <v>9</v>
      </c>
      <c r="F1141" s="2" t="s">
        <v>202</v>
      </c>
      <c r="G1141" s="2" t="s">
        <v>271</v>
      </c>
      <c r="H1141" s="2" t="s">
        <v>78</v>
      </c>
      <c r="I1141" s="2" t="s">
        <v>40</v>
      </c>
      <c r="J1141" s="2" t="s">
        <v>12</v>
      </c>
      <c r="L1141" s="2" t="s">
        <v>37</v>
      </c>
      <c r="M1141" s="2" t="s">
        <v>296</v>
      </c>
      <c r="N1141" s="2">
        <v>10</v>
      </c>
      <c r="O1141" s="2" t="s">
        <v>83</v>
      </c>
      <c r="Q1141" s="2" t="s">
        <v>50</v>
      </c>
      <c r="R1141" s="2" t="s">
        <v>82</v>
      </c>
      <c r="S1141" s="2" t="s">
        <v>21</v>
      </c>
      <c r="T1141" s="2">
        <v>37</v>
      </c>
      <c r="U1141" s="2" t="s">
        <v>86</v>
      </c>
      <c r="V1141" s="2">
        <v>0</v>
      </c>
      <c r="W1141" s="2" t="s">
        <v>219</v>
      </c>
      <c r="Z1141" s="2">
        <v>1</v>
      </c>
      <c r="AA1141" s="2">
        <v>3</v>
      </c>
      <c r="AB1141" s="2">
        <f t="shared" ref="AB1141:AB1146" si="611">Z1141/AA1141</f>
        <v>0.33333333333333331</v>
      </c>
      <c r="AC1141" s="2">
        <v>50</v>
      </c>
      <c r="AD1141" s="2">
        <v>2</v>
      </c>
      <c r="AE1141" s="2">
        <v>191</v>
      </c>
      <c r="AF1141" s="2">
        <v>0</v>
      </c>
      <c r="AH1141" s="2">
        <v>0</v>
      </c>
      <c r="AI1141" s="2">
        <v>0</v>
      </c>
    </row>
    <row r="1142" spans="1:38" x14ac:dyDescent="0.25">
      <c r="A1142" s="2" t="s">
        <v>221</v>
      </c>
      <c r="B1142" s="2">
        <v>2010</v>
      </c>
      <c r="C1142" s="2" t="s">
        <v>220</v>
      </c>
      <c r="D1142" s="2" t="s">
        <v>317</v>
      </c>
      <c r="E1142" s="2" t="s">
        <v>9</v>
      </c>
      <c r="F1142" s="2" t="s">
        <v>202</v>
      </c>
      <c r="G1142" s="2" t="s">
        <v>271</v>
      </c>
      <c r="H1142" s="2" t="s">
        <v>78</v>
      </c>
      <c r="I1142" s="2" t="s">
        <v>40</v>
      </c>
      <c r="J1142" s="2" t="s">
        <v>12</v>
      </c>
      <c r="L1142" s="2" t="s">
        <v>37</v>
      </c>
      <c r="M1142" s="2" t="s">
        <v>296</v>
      </c>
      <c r="N1142" s="2">
        <v>10</v>
      </c>
      <c r="O1142" s="2" t="s">
        <v>83</v>
      </c>
      <c r="Q1142" s="2" t="s">
        <v>50</v>
      </c>
      <c r="R1142" s="2" t="s">
        <v>82</v>
      </c>
      <c r="S1142" s="2" t="s">
        <v>21</v>
      </c>
      <c r="T1142" s="2">
        <v>37</v>
      </c>
      <c r="U1142" s="2" t="s">
        <v>86</v>
      </c>
      <c r="V1142" s="2">
        <v>0</v>
      </c>
      <c r="W1142" s="2" t="s">
        <v>219</v>
      </c>
      <c r="Z1142" s="2">
        <v>1</v>
      </c>
      <c r="AA1142" s="2">
        <v>3</v>
      </c>
      <c r="AB1142" s="2">
        <f t="shared" si="611"/>
        <v>0.33333333333333331</v>
      </c>
      <c r="AC1142" s="2">
        <v>50</v>
      </c>
      <c r="AD1142" s="2">
        <v>2</v>
      </c>
      <c r="AE1142" s="2">
        <v>191</v>
      </c>
      <c r="AF1142" s="2">
        <v>0.16053541506072999</v>
      </c>
      <c r="AH1142" s="2">
        <v>19.1044777139148</v>
      </c>
      <c r="AI1142" s="2">
        <v>19.1044777139148</v>
      </c>
    </row>
    <row r="1143" spans="1:38" x14ac:dyDescent="0.25">
      <c r="A1143" s="2" t="s">
        <v>221</v>
      </c>
      <c r="B1143" s="2">
        <v>2010</v>
      </c>
      <c r="C1143" s="2" t="s">
        <v>220</v>
      </c>
      <c r="D1143" s="2" t="s">
        <v>317</v>
      </c>
      <c r="E1143" s="2" t="s">
        <v>9</v>
      </c>
      <c r="F1143" s="2" t="s">
        <v>202</v>
      </c>
      <c r="G1143" s="2" t="s">
        <v>271</v>
      </c>
      <c r="H1143" s="2" t="s">
        <v>78</v>
      </c>
      <c r="I1143" s="2" t="s">
        <v>40</v>
      </c>
      <c r="J1143" s="2" t="s">
        <v>12</v>
      </c>
      <c r="L1143" s="2" t="s">
        <v>37</v>
      </c>
      <c r="M1143" s="2" t="s">
        <v>296</v>
      </c>
      <c r="N1143" s="2">
        <v>10</v>
      </c>
      <c r="O1143" s="2" t="s">
        <v>83</v>
      </c>
      <c r="Q1143" s="2" t="s">
        <v>50</v>
      </c>
      <c r="R1143" s="2" t="s">
        <v>82</v>
      </c>
      <c r="S1143" s="2" t="s">
        <v>21</v>
      </c>
      <c r="T1143" s="2">
        <v>37</v>
      </c>
      <c r="U1143" s="2" t="s">
        <v>86</v>
      </c>
      <c r="V1143" s="2">
        <v>0</v>
      </c>
      <c r="W1143" s="2" t="s">
        <v>219</v>
      </c>
      <c r="Z1143" s="2">
        <v>1</v>
      </c>
      <c r="AA1143" s="2">
        <v>3</v>
      </c>
      <c r="AB1143" s="2">
        <f t="shared" si="611"/>
        <v>0.33333333333333331</v>
      </c>
      <c r="AC1143" s="2">
        <v>50</v>
      </c>
      <c r="AD1143" s="2">
        <v>2</v>
      </c>
      <c r="AE1143" s="2">
        <v>191</v>
      </c>
      <c r="AF1143" s="2">
        <v>0.50167282759380905</v>
      </c>
      <c r="AG1143" s="2">
        <f>AF1143-$AF$1143</f>
        <v>0</v>
      </c>
      <c r="AH1143" s="2">
        <v>24.179101724299901</v>
      </c>
      <c r="AI1143" s="2">
        <v>24.179101724299901</v>
      </c>
      <c r="AJ1143" s="2">
        <f>AI1143/$AI$1143</f>
        <v>1</v>
      </c>
      <c r="AK1143" s="2">
        <f>AI1143-$AI$1146</f>
        <v>19.104470881621982</v>
      </c>
      <c r="AL1143" s="2">
        <f>AK1143/$AK$1143</f>
        <v>1</v>
      </c>
    </row>
    <row r="1144" spans="1:38" x14ac:dyDescent="0.25">
      <c r="A1144" s="2" t="s">
        <v>221</v>
      </c>
      <c r="B1144" s="2">
        <v>2010</v>
      </c>
      <c r="C1144" s="2" t="s">
        <v>220</v>
      </c>
      <c r="D1144" s="2" t="s">
        <v>317</v>
      </c>
      <c r="E1144" s="2" t="s">
        <v>9</v>
      </c>
      <c r="F1144" s="2" t="s">
        <v>202</v>
      </c>
      <c r="G1144" s="2" t="s">
        <v>271</v>
      </c>
      <c r="H1144" s="2" t="s">
        <v>78</v>
      </c>
      <c r="I1144" s="2" t="s">
        <v>40</v>
      </c>
      <c r="J1144" s="2" t="s">
        <v>12</v>
      </c>
      <c r="L1144" s="2" t="s">
        <v>37</v>
      </c>
      <c r="M1144" s="2" t="s">
        <v>296</v>
      </c>
      <c r="N1144" s="2">
        <v>10</v>
      </c>
      <c r="O1144" s="2" t="s">
        <v>83</v>
      </c>
      <c r="Q1144" s="2" t="s">
        <v>50</v>
      </c>
      <c r="R1144" s="2" t="s">
        <v>82</v>
      </c>
      <c r="S1144" s="2" t="s">
        <v>21</v>
      </c>
      <c r="T1144" s="2">
        <v>37</v>
      </c>
      <c r="U1144" s="2" t="s">
        <v>86</v>
      </c>
      <c r="V1144" s="2">
        <v>0</v>
      </c>
      <c r="W1144" s="2" t="s">
        <v>219</v>
      </c>
      <c r="Z1144" s="2">
        <v>1</v>
      </c>
      <c r="AA1144" s="2">
        <v>3</v>
      </c>
      <c r="AB1144" s="2">
        <f t="shared" si="611"/>
        <v>0.33333333333333331</v>
      </c>
      <c r="AC1144" s="2">
        <v>50</v>
      </c>
      <c r="AD1144" s="2">
        <v>2</v>
      </c>
      <c r="AE1144" s="2">
        <v>191</v>
      </c>
      <c r="AF1144" s="2">
        <v>0.98327815418673803</v>
      </c>
      <c r="AG1144" s="2">
        <f>AF1144-$AF$1143</f>
        <v>0.48160532659292898</v>
      </c>
      <c r="AH1144" s="2">
        <v>20.597012579959099</v>
      </c>
      <c r="AI1144" s="2">
        <v>20.597012579959099</v>
      </c>
      <c r="AJ1144" s="2">
        <f>AI1144/$AI$1143</f>
        <v>0.85185185185184875</v>
      </c>
      <c r="AK1144" s="2">
        <f>AI1144-$AI$1146</f>
        <v>15.522381737281179</v>
      </c>
      <c r="AL1144" s="2">
        <f>AK1144/$AK$1143</f>
        <v>0.81249995529650176</v>
      </c>
    </row>
    <row r="1145" spans="1:38" x14ac:dyDescent="0.25">
      <c r="A1145" s="2" t="s">
        <v>221</v>
      </c>
      <c r="B1145" s="2">
        <v>2010</v>
      </c>
      <c r="C1145" s="2" t="s">
        <v>220</v>
      </c>
      <c r="D1145" s="2" t="s">
        <v>317</v>
      </c>
      <c r="E1145" s="2" t="s">
        <v>9</v>
      </c>
      <c r="F1145" s="2" t="s">
        <v>202</v>
      </c>
      <c r="G1145" s="2" t="s">
        <v>271</v>
      </c>
      <c r="H1145" s="2" t="s">
        <v>78</v>
      </c>
      <c r="I1145" s="2" t="s">
        <v>40</v>
      </c>
      <c r="J1145" s="2" t="s">
        <v>12</v>
      </c>
      <c r="L1145" s="2" t="s">
        <v>37</v>
      </c>
      <c r="M1145" s="2" t="s">
        <v>296</v>
      </c>
      <c r="N1145" s="2">
        <v>10</v>
      </c>
      <c r="O1145" s="2" t="s">
        <v>83</v>
      </c>
      <c r="Q1145" s="2" t="s">
        <v>50</v>
      </c>
      <c r="R1145" s="2" t="s">
        <v>82</v>
      </c>
      <c r="S1145" s="2" t="s">
        <v>21</v>
      </c>
      <c r="T1145" s="2">
        <v>37</v>
      </c>
      <c r="U1145" s="2" t="s">
        <v>86</v>
      </c>
      <c r="V1145" s="2">
        <v>0</v>
      </c>
      <c r="W1145" s="2" t="s">
        <v>219</v>
      </c>
      <c r="Z1145" s="2">
        <v>1</v>
      </c>
      <c r="AA1145" s="2">
        <v>3</v>
      </c>
      <c r="AB1145" s="2">
        <f t="shared" si="611"/>
        <v>0.33333333333333331</v>
      </c>
      <c r="AC1145" s="2">
        <v>50</v>
      </c>
      <c r="AD1145" s="2">
        <v>2</v>
      </c>
      <c r="AE1145" s="2">
        <v>191</v>
      </c>
      <c r="AF1145" s="2">
        <v>2.9899667087941899</v>
      </c>
      <c r="AG1145" s="2">
        <f>AF1145-$AF$1143</f>
        <v>2.4882938812003808</v>
      </c>
      <c r="AH1145" s="2">
        <v>9.8507451469369904</v>
      </c>
      <c r="AI1145" s="2">
        <v>9.8507451469369904</v>
      </c>
      <c r="AJ1145" s="2">
        <f>AI1145/$AI$1143</f>
        <v>0.40740740740740716</v>
      </c>
      <c r="AK1145" s="2">
        <f>AI1145-$AI$1146</f>
        <v>4.7761143042590701</v>
      </c>
      <c r="AL1145" s="2">
        <f>AK1145/$AK$1143</f>
        <v>0.24999982118602257</v>
      </c>
    </row>
    <row r="1146" spans="1:38" x14ac:dyDescent="0.25">
      <c r="A1146" s="2" t="s">
        <v>221</v>
      </c>
      <c r="B1146" s="2">
        <v>2010</v>
      </c>
      <c r="C1146" s="2" t="s">
        <v>220</v>
      </c>
      <c r="D1146" s="2" t="s">
        <v>317</v>
      </c>
      <c r="E1146" s="2" t="s">
        <v>9</v>
      </c>
      <c r="F1146" s="2" t="s">
        <v>202</v>
      </c>
      <c r="G1146" s="2" t="s">
        <v>271</v>
      </c>
      <c r="H1146" s="2" t="s">
        <v>78</v>
      </c>
      <c r="I1146" s="2" t="s">
        <v>40</v>
      </c>
      <c r="J1146" s="2" t="s">
        <v>12</v>
      </c>
      <c r="L1146" s="2" t="s">
        <v>37</v>
      </c>
      <c r="M1146" s="2" t="s">
        <v>296</v>
      </c>
      <c r="N1146" s="2">
        <v>10</v>
      </c>
      <c r="O1146" s="2" t="s">
        <v>83</v>
      </c>
      <c r="Q1146" s="2" t="s">
        <v>50</v>
      </c>
      <c r="R1146" s="2" t="s">
        <v>82</v>
      </c>
      <c r="S1146" s="2" t="s">
        <v>21</v>
      </c>
      <c r="T1146" s="2">
        <v>37</v>
      </c>
      <c r="U1146" s="2" t="s">
        <v>86</v>
      </c>
      <c r="V1146" s="2">
        <v>0</v>
      </c>
      <c r="W1146" s="2" t="s">
        <v>219</v>
      </c>
      <c r="Z1146" s="2">
        <v>1</v>
      </c>
      <c r="AA1146" s="2">
        <v>3</v>
      </c>
      <c r="AB1146" s="2">
        <f t="shared" si="611"/>
        <v>0.33333333333333331</v>
      </c>
      <c r="AC1146" s="2">
        <v>50</v>
      </c>
      <c r="AD1146" s="2">
        <v>2</v>
      </c>
      <c r="AE1146" s="2">
        <v>191</v>
      </c>
      <c r="AF1146" s="2">
        <v>6</v>
      </c>
      <c r="AG1146" s="2">
        <f>AF1146-$AF$1143</f>
        <v>5.4983271724061913</v>
      </c>
      <c r="AH1146" s="2">
        <v>5.0746308426779203</v>
      </c>
      <c r="AI1146" s="2">
        <v>5.0746308426779203</v>
      </c>
      <c r="AJ1146" s="2">
        <f>AI1146/$AI$1143</f>
        <v>0.20987673158998857</v>
      </c>
      <c r="AK1146" s="2">
        <f>AI1146-$AI$1146</f>
        <v>0</v>
      </c>
      <c r="AL1146" s="2">
        <f>AK1146/$AK$1143</f>
        <v>0</v>
      </c>
    </row>
    <row r="1147" spans="1:38" x14ac:dyDescent="0.25">
      <c r="A1147" s="2" t="s">
        <v>221</v>
      </c>
      <c r="B1147" s="2">
        <v>2010</v>
      </c>
      <c r="C1147" s="2" t="s">
        <v>220</v>
      </c>
      <c r="D1147" s="2" t="s">
        <v>317</v>
      </c>
      <c r="E1147" s="2" t="s">
        <v>9</v>
      </c>
      <c r="F1147" s="2" t="s">
        <v>202</v>
      </c>
      <c r="G1147" s="2" t="s">
        <v>271</v>
      </c>
      <c r="H1147" s="2" t="s">
        <v>78</v>
      </c>
      <c r="I1147" s="2" t="s">
        <v>40</v>
      </c>
      <c r="J1147" s="2" t="s">
        <v>12</v>
      </c>
      <c r="L1147" s="2" t="s">
        <v>37</v>
      </c>
      <c r="M1147" s="2" t="s">
        <v>296</v>
      </c>
      <c r="N1147" s="2">
        <v>10</v>
      </c>
      <c r="O1147" s="2" t="s">
        <v>83</v>
      </c>
      <c r="Q1147" s="2" t="s">
        <v>50</v>
      </c>
      <c r="R1147" s="2" t="s">
        <v>82</v>
      </c>
      <c r="S1147" s="2" t="s">
        <v>21</v>
      </c>
      <c r="T1147" s="2">
        <v>37</v>
      </c>
      <c r="U1147" s="2" t="s">
        <v>86</v>
      </c>
      <c r="V1147" s="2">
        <v>0</v>
      </c>
      <c r="W1147" s="2" t="s">
        <v>219</v>
      </c>
      <c r="Z1147" s="2">
        <v>2</v>
      </c>
      <c r="AA1147" s="2">
        <v>3</v>
      </c>
      <c r="AB1147" s="2">
        <f t="shared" ref="AB1147:AB1152" si="612">Z1147/AA1147</f>
        <v>0.66666666666666663</v>
      </c>
      <c r="AC1147" s="2">
        <v>50</v>
      </c>
      <c r="AD1147" s="2">
        <v>2</v>
      </c>
      <c r="AE1147" s="2">
        <v>192</v>
      </c>
      <c r="AF1147" s="2">
        <v>0</v>
      </c>
      <c r="AH1147" s="2">
        <v>0</v>
      </c>
      <c r="AI1147" s="2">
        <v>0</v>
      </c>
    </row>
    <row r="1148" spans="1:38" x14ac:dyDescent="0.25">
      <c r="A1148" s="2" t="s">
        <v>221</v>
      </c>
      <c r="B1148" s="2">
        <v>2010</v>
      </c>
      <c r="C1148" s="2" t="s">
        <v>220</v>
      </c>
      <c r="D1148" s="2" t="s">
        <v>317</v>
      </c>
      <c r="E1148" s="2" t="s">
        <v>9</v>
      </c>
      <c r="F1148" s="2" t="s">
        <v>202</v>
      </c>
      <c r="G1148" s="2" t="s">
        <v>271</v>
      </c>
      <c r="H1148" s="2" t="s">
        <v>78</v>
      </c>
      <c r="I1148" s="2" t="s">
        <v>40</v>
      </c>
      <c r="J1148" s="2" t="s">
        <v>12</v>
      </c>
      <c r="L1148" s="2" t="s">
        <v>37</v>
      </c>
      <c r="M1148" s="2" t="s">
        <v>296</v>
      </c>
      <c r="N1148" s="2">
        <v>10</v>
      </c>
      <c r="O1148" s="2" t="s">
        <v>83</v>
      </c>
      <c r="Q1148" s="2" t="s">
        <v>50</v>
      </c>
      <c r="R1148" s="2" t="s">
        <v>82</v>
      </c>
      <c r="S1148" s="2" t="s">
        <v>21</v>
      </c>
      <c r="T1148" s="2">
        <v>37</v>
      </c>
      <c r="U1148" s="2" t="s">
        <v>86</v>
      </c>
      <c r="V1148" s="2">
        <v>0</v>
      </c>
      <c r="W1148" s="2" t="s">
        <v>219</v>
      </c>
      <c r="Z1148" s="2">
        <v>2</v>
      </c>
      <c r="AA1148" s="2">
        <v>3</v>
      </c>
      <c r="AB1148" s="2">
        <f t="shared" si="612"/>
        <v>0.66666666666666663</v>
      </c>
      <c r="AC1148" s="2">
        <v>50</v>
      </c>
      <c r="AD1148" s="2">
        <v>2</v>
      </c>
      <c r="AE1148" s="2">
        <v>192</v>
      </c>
      <c r="AF1148" s="2">
        <v>0.15789504592770201</v>
      </c>
      <c r="AH1148" s="2">
        <v>30.994147585149399</v>
      </c>
      <c r="AI1148" s="2">
        <v>30.994147585149399</v>
      </c>
    </row>
    <row r="1149" spans="1:38" x14ac:dyDescent="0.25">
      <c r="A1149" s="2" t="s">
        <v>221</v>
      </c>
      <c r="B1149" s="2">
        <v>2010</v>
      </c>
      <c r="C1149" s="2" t="s">
        <v>220</v>
      </c>
      <c r="D1149" s="2" t="s">
        <v>317</v>
      </c>
      <c r="E1149" s="2" t="s">
        <v>9</v>
      </c>
      <c r="F1149" s="2" t="s">
        <v>202</v>
      </c>
      <c r="G1149" s="2" t="s">
        <v>271</v>
      </c>
      <c r="H1149" s="2" t="s">
        <v>78</v>
      </c>
      <c r="I1149" s="2" t="s">
        <v>40</v>
      </c>
      <c r="J1149" s="2" t="s">
        <v>12</v>
      </c>
      <c r="L1149" s="2" t="s">
        <v>37</v>
      </c>
      <c r="M1149" s="2" t="s">
        <v>296</v>
      </c>
      <c r="N1149" s="2">
        <v>10</v>
      </c>
      <c r="O1149" s="2" t="s">
        <v>83</v>
      </c>
      <c r="Q1149" s="2" t="s">
        <v>50</v>
      </c>
      <c r="R1149" s="2" t="s">
        <v>82</v>
      </c>
      <c r="S1149" s="2" t="s">
        <v>21</v>
      </c>
      <c r="T1149" s="2">
        <v>37</v>
      </c>
      <c r="U1149" s="2" t="s">
        <v>86</v>
      </c>
      <c r="V1149" s="2">
        <v>0</v>
      </c>
      <c r="W1149" s="2" t="s">
        <v>219</v>
      </c>
      <c r="Z1149" s="2">
        <v>2</v>
      </c>
      <c r="AA1149" s="2">
        <v>3</v>
      </c>
      <c r="AB1149" s="2">
        <f t="shared" si="612"/>
        <v>0.66666666666666663</v>
      </c>
      <c r="AC1149" s="2">
        <v>50</v>
      </c>
      <c r="AD1149" s="2">
        <v>2</v>
      </c>
      <c r="AE1149" s="2">
        <v>192</v>
      </c>
      <c r="AF1149" s="2">
        <v>0.51315822165430003</v>
      </c>
      <c r="AG1149" s="2">
        <f>AF1149-$AF$1149</f>
        <v>0</v>
      </c>
      <c r="AH1149" s="2">
        <v>33.625726532517803</v>
      </c>
      <c r="AI1149" s="2">
        <v>33.625726532517803</v>
      </c>
      <c r="AJ1149" s="2">
        <f>AI1149/$AI$1149</f>
        <v>1</v>
      </c>
      <c r="AK1149" s="2">
        <f>AI1149-$AI$1152</f>
        <v>21.345024778131901</v>
      </c>
      <c r="AL1149" s="2">
        <f>AK1149/$AK$1149</f>
        <v>1</v>
      </c>
    </row>
    <row r="1150" spans="1:38" x14ac:dyDescent="0.25">
      <c r="A1150" s="2" t="s">
        <v>221</v>
      </c>
      <c r="B1150" s="2">
        <v>2010</v>
      </c>
      <c r="C1150" s="2" t="s">
        <v>220</v>
      </c>
      <c r="D1150" s="2" t="s">
        <v>317</v>
      </c>
      <c r="E1150" s="2" t="s">
        <v>9</v>
      </c>
      <c r="F1150" s="2" t="s">
        <v>202</v>
      </c>
      <c r="G1150" s="2" t="s">
        <v>271</v>
      </c>
      <c r="H1150" s="2" t="s">
        <v>78</v>
      </c>
      <c r="I1150" s="2" t="s">
        <v>40</v>
      </c>
      <c r="J1150" s="2" t="s">
        <v>12</v>
      </c>
      <c r="L1150" s="2" t="s">
        <v>37</v>
      </c>
      <c r="M1150" s="2" t="s">
        <v>296</v>
      </c>
      <c r="N1150" s="2">
        <v>10</v>
      </c>
      <c r="O1150" s="2" t="s">
        <v>83</v>
      </c>
      <c r="Q1150" s="2" t="s">
        <v>50</v>
      </c>
      <c r="R1150" s="2" t="s">
        <v>82</v>
      </c>
      <c r="S1150" s="2" t="s">
        <v>21</v>
      </c>
      <c r="T1150" s="2">
        <v>37</v>
      </c>
      <c r="U1150" s="2" t="s">
        <v>86</v>
      </c>
      <c r="V1150" s="2">
        <v>0</v>
      </c>
      <c r="W1150" s="2" t="s">
        <v>219</v>
      </c>
      <c r="Z1150" s="2">
        <v>2</v>
      </c>
      <c r="AA1150" s="2">
        <v>3</v>
      </c>
      <c r="AB1150" s="2">
        <f t="shared" si="612"/>
        <v>0.66666666666666663</v>
      </c>
      <c r="AC1150" s="2">
        <v>50</v>
      </c>
      <c r="AD1150" s="2">
        <v>2</v>
      </c>
      <c r="AE1150" s="2">
        <v>192</v>
      </c>
      <c r="AF1150" s="2">
        <v>1.0065789978920201</v>
      </c>
      <c r="AG1150" s="2">
        <f>AF1150-$AF$1149</f>
        <v>0.49342077623772007</v>
      </c>
      <c r="AH1150" s="2">
        <v>32.163740459241303</v>
      </c>
      <c r="AI1150" s="2">
        <v>32.163740459241303</v>
      </c>
      <c r="AJ1150" s="2">
        <f>AI1150/$AI$1149</f>
        <v>0.95652179970408424</v>
      </c>
      <c r="AK1150" s="2">
        <f>AI1150-$AI$1152</f>
        <v>19.883038704855402</v>
      </c>
      <c r="AL1150" s="2">
        <f>AK1150/$AK$1149</f>
        <v>0.93150693951059205</v>
      </c>
    </row>
    <row r="1151" spans="1:38" x14ac:dyDescent="0.25">
      <c r="A1151" s="2" t="s">
        <v>221</v>
      </c>
      <c r="B1151" s="2">
        <v>2010</v>
      </c>
      <c r="C1151" s="2" t="s">
        <v>220</v>
      </c>
      <c r="D1151" s="2" t="s">
        <v>317</v>
      </c>
      <c r="E1151" s="2" t="s">
        <v>9</v>
      </c>
      <c r="F1151" s="2" t="s">
        <v>202</v>
      </c>
      <c r="G1151" s="2" t="s">
        <v>271</v>
      </c>
      <c r="H1151" s="2" t="s">
        <v>78</v>
      </c>
      <c r="I1151" s="2" t="s">
        <v>40</v>
      </c>
      <c r="J1151" s="2" t="s">
        <v>12</v>
      </c>
      <c r="L1151" s="2" t="s">
        <v>37</v>
      </c>
      <c r="M1151" s="2" t="s">
        <v>296</v>
      </c>
      <c r="N1151" s="2">
        <v>10</v>
      </c>
      <c r="O1151" s="2" t="s">
        <v>83</v>
      </c>
      <c r="Q1151" s="2" t="s">
        <v>50</v>
      </c>
      <c r="R1151" s="2" t="s">
        <v>82</v>
      </c>
      <c r="S1151" s="2" t="s">
        <v>21</v>
      </c>
      <c r="T1151" s="2">
        <v>37</v>
      </c>
      <c r="U1151" s="2" t="s">
        <v>86</v>
      </c>
      <c r="V1151" s="2">
        <v>0</v>
      </c>
      <c r="W1151" s="2" t="s">
        <v>219</v>
      </c>
      <c r="Z1151" s="2">
        <v>2</v>
      </c>
      <c r="AA1151" s="2">
        <v>3</v>
      </c>
      <c r="AB1151" s="2">
        <f t="shared" si="612"/>
        <v>0.66666666666666663</v>
      </c>
      <c r="AC1151" s="2">
        <v>50</v>
      </c>
      <c r="AD1151" s="2">
        <v>2</v>
      </c>
      <c r="AE1151" s="2">
        <v>192</v>
      </c>
      <c r="AF1151" s="2">
        <v>3.0000004517404801</v>
      </c>
      <c r="AG1151" s="2">
        <f>AF1151-$AF$1149</f>
        <v>2.4868422300861801</v>
      </c>
      <c r="AH1151" s="2">
        <v>21.345024778131801</v>
      </c>
      <c r="AI1151" s="2">
        <v>21.345024778131801</v>
      </c>
      <c r="AJ1151" s="2">
        <f>AI1151/$AI$1149</f>
        <v>0.6347825602367303</v>
      </c>
      <c r="AK1151" s="2">
        <f>AI1151-$AI$1152</f>
        <v>9.0643230237459012</v>
      </c>
      <c r="AL1151" s="2">
        <f>AK1151/$AK$1149</f>
        <v>0.4246574139858742</v>
      </c>
    </row>
    <row r="1152" spans="1:38" x14ac:dyDescent="0.25">
      <c r="A1152" s="2" t="s">
        <v>221</v>
      </c>
      <c r="B1152" s="2">
        <v>2010</v>
      </c>
      <c r="C1152" s="2" t="s">
        <v>220</v>
      </c>
      <c r="D1152" s="2" t="s">
        <v>317</v>
      </c>
      <c r="E1152" s="2" t="s">
        <v>9</v>
      </c>
      <c r="F1152" s="2" t="s">
        <v>202</v>
      </c>
      <c r="G1152" s="2" t="s">
        <v>271</v>
      </c>
      <c r="H1152" s="2" t="s">
        <v>78</v>
      </c>
      <c r="I1152" s="2" t="s">
        <v>40</v>
      </c>
      <c r="J1152" s="2" t="s">
        <v>12</v>
      </c>
      <c r="L1152" s="2" t="s">
        <v>37</v>
      </c>
      <c r="M1152" s="2" t="s">
        <v>296</v>
      </c>
      <c r="N1152" s="2">
        <v>10</v>
      </c>
      <c r="O1152" s="2" t="s">
        <v>83</v>
      </c>
      <c r="Q1152" s="2" t="s">
        <v>50</v>
      </c>
      <c r="R1152" s="2" t="s">
        <v>82</v>
      </c>
      <c r="S1152" s="2" t="s">
        <v>21</v>
      </c>
      <c r="T1152" s="2">
        <v>37</v>
      </c>
      <c r="U1152" s="2" t="s">
        <v>86</v>
      </c>
      <c r="V1152" s="2">
        <v>0</v>
      </c>
      <c r="W1152" s="2" t="s">
        <v>219</v>
      </c>
      <c r="Z1152" s="2">
        <v>2</v>
      </c>
      <c r="AA1152" s="2">
        <v>3</v>
      </c>
      <c r="AB1152" s="2">
        <f t="shared" si="612"/>
        <v>0.66666666666666663</v>
      </c>
      <c r="AC1152" s="2">
        <v>50</v>
      </c>
      <c r="AD1152" s="2">
        <v>2</v>
      </c>
      <c r="AE1152" s="2">
        <v>192</v>
      </c>
      <c r="AF1152" s="2">
        <v>5.9802634580643996</v>
      </c>
      <c r="AG1152" s="2">
        <f>AF1152-$AF$1149</f>
        <v>5.4671052364100996</v>
      </c>
      <c r="AH1152" s="2">
        <v>12.2807017543859</v>
      </c>
      <c r="AI1152" s="2">
        <v>12.2807017543859</v>
      </c>
      <c r="AJ1152" s="2">
        <f>AI1152/$AI$1149</f>
        <v>0.3652174397632667</v>
      </c>
      <c r="AK1152" s="2">
        <f>AI1152-$AI$1152</f>
        <v>0</v>
      </c>
      <c r="AL1152" s="2">
        <f>AK1152/$AK$1149</f>
        <v>0</v>
      </c>
    </row>
    <row r="1153" spans="1:38" x14ac:dyDescent="0.25">
      <c r="A1153" s="2" t="s">
        <v>221</v>
      </c>
      <c r="B1153" s="2">
        <v>2010</v>
      </c>
      <c r="C1153" s="2" t="s">
        <v>222</v>
      </c>
      <c r="D1153" s="2" t="s">
        <v>308</v>
      </c>
      <c r="E1153" s="2" t="s">
        <v>9</v>
      </c>
      <c r="F1153" s="2" t="s">
        <v>202</v>
      </c>
      <c r="G1153" s="2" t="s">
        <v>274</v>
      </c>
      <c r="H1153" s="2" t="s">
        <v>78</v>
      </c>
      <c r="I1153" s="2" t="s">
        <v>40</v>
      </c>
      <c r="J1153" s="2" t="s">
        <v>12</v>
      </c>
      <c r="L1153" s="2" t="s">
        <v>182</v>
      </c>
      <c r="M1153" s="2" t="s">
        <v>307</v>
      </c>
      <c r="N1153" s="2">
        <v>10</v>
      </c>
      <c r="O1153" s="2" t="s">
        <v>83</v>
      </c>
      <c r="Q1153" s="2" t="s">
        <v>50</v>
      </c>
      <c r="R1153" s="2" t="s">
        <v>82</v>
      </c>
      <c r="S1153" s="2" t="s">
        <v>21</v>
      </c>
      <c r="T1153" s="2">
        <v>37</v>
      </c>
      <c r="U1153" s="2" t="s">
        <v>86</v>
      </c>
      <c r="V1153" s="2">
        <v>0</v>
      </c>
      <c r="W1153" s="2" t="s">
        <v>219</v>
      </c>
      <c r="Z1153" s="2">
        <v>0.5</v>
      </c>
      <c r="AA1153" s="2">
        <v>3</v>
      </c>
      <c r="AB1153" s="2">
        <f t="shared" ref="AB1153:AB1158" si="613">Z1153/AA1153</f>
        <v>0.16666666666666666</v>
      </c>
      <c r="AC1153" s="2">
        <v>50</v>
      </c>
      <c r="AD1153" s="2">
        <v>2</v>
      </c>
      <c r="AE1153" s="2">
        <v>193</v>
      </c>
      <c r="AF1153" s="2">
        <v>0</v>
      </c>
      <c r="AH1153" s="2">
        <v>0</v>
      </c>
      <c r="AI1153" s="2">
        <v>0</v>
      </c>
    </row>
    <row r="1154" spans="1:38" x14ac:dyDescent="0.25">
      <c r="A1154" s="2" t="s">
        <v>221</v>
      </c>
      <c r="B1154" s="2">
        <v>2010</v>
      </c>
      <c r="C1154" s="2" t="s">
        <v>222</v>
      </c>
      <c r="D1154" s="2" t="s">
        <v>308</v>
      </c>
      <c r="E1154" s="2" t="s">
        <v>9</v>
      </c>
      <c r="F1154" s="2" t="s">
        <v>202</v>
      </c>
      <c r="G1154" s="2" t="s">
        <v>274</v>
      </c>
      <c r="H1154" s="2" t="s">
        <v>78</v>
      </c>
      <c r="I1154" s="2" t="s">
        <v>40</v>
      </c>
      <c r="J1154" s="2" t="s">
        <v>12</v>
      </c>
      <c r="L1154" s="2" t="s">
        <v>182</v>
      </c>
      <c r="M1154" s="2" t="s">
        <v>307</v>
      </c>
      <c r="N1154" s="2">
        <v>10</v>
      </c>
      <c r="O1154" s="2" t="s">
        <v>83</v>
      </c>
      <c r="Q1154" s="2" t="s">
        <v>50</v>
      </c>
      <c r="R1154" s="2" t="s">
        <v>82</v>
      </c>
      <c r="S1154" s="2" t="s">
        <v>21</v>
      </c>
      <c r="T1154" s="2">
        <v>37</v>
      </c>
      <c r="U1154" s="2" t="s">
        <v>86</v>
      </c>
      <c r="V1154" s="2">
        <v>0</v>
      </c>
      <c r="W1154" s="2" t="s">
        <v>219</v>
      </c>
      <c r="Z1154" s="2">
        <v>0.5</v>
      </c>
      <c r="AA1154" s="2">
        <v>3</v>
      </c>
      <c r="AB1154" s="2">
        <f t="shared" si="613"/>
        <v>0.16666666666666666</v>
      </c>
      <c r="AC1154" s="2">
        <v>50</v>
      </c>
      <c r="AD1154" s="2">
        <v>2</v>
      </c>
      <c r="AE1154" s="2">
        <v>193</v>
      </c>
      <c r="AF1154" s="2">
        <v>0.16161554509943099</v>
      </c>
      <c r="AH1154" s="2">
        <v>9.6969673850319502</v>
      </c>
      <c r="AI1154" s="2">
        <v>9.6969673850319502</v>
      </c>
    </row>
    <row r="1155" spans="1:38" x14ac:dyDescent="0.25">
      <c r="A1155" s="2" t="s">
        <v>221</v>
      </c>
      <c r="B1155" s="2">
        <v>2010</v>
      </c>
      <c r="C1155" s="2" t="s">
        <v>222</v>
      </c>
      <c r="D1155" s="2" t="s">
        <v>308</v>
      </c>
      <c r="E1155" s="2" t="s">
        <v>9</v>
      </c>
      <c r="F1155" s="2" t="s">
        <v>202</v>
      </c>
      <c r="G1155" s="2" t="s">
        <v>274</v>
      </c>
      <c r="H1155" s="2" t="s">
        <v>78</v>
      </c>
      <c r="I1155" s="2" t="s">
        <v>40</v>
      </c>
      <c r="J1155" s="2" t="s">
        <v>12</v>
      </c>
      <c r="L1155" s="2" t="s">
        <v>182</v>
      </c>
      <c r="M1155" s="2" t="s">
        <v>307</v>
      </c>
      <c r="N1155" s="2">
        <v>10</v>
      </c>
      <c r="O1155" s="2" t="s">
        <v>83</v>
      </c>
      <c r="Q1155" s="2" t="s">
        <v>50</v>
      </c>
      <c r="R1155" s="2" t="s">
        <v>82</v>
      </c>
      <c r="S1155" s="2" t="s">
        <v>21</v>
      </c>
      <c r="T1155" s="2">
        <v>37</v>
      </c>
      <c r="U1155" s="2" t="s">
        <v>86</v>
      </c>
      <c r="V1155" s="2">
        <v>0</v>
      </c>
      <c r="W1155" s="2" t="s">
        <v>219</v>
      </c>
      <c r="Z1155" s="2">
        <v>0.5</v>
      </c>
      <c r="AA1155" s="2">
        <v>3</v>
      </c>
      <c r="AB1155" s="2">
        <f t="shared" si="613"/>
        <v>0.16666666666666666</v>
      </c>
      <c r="AC1155" s="2">
        <v>50</v>
      </c>
      <c r="AD1155" s="2">
        <v>2</v>
      </c>
      <c r="AE1155" s="2">
        <v>193</v>
      </c>
      <c r="AF1155" s="2">
        <v>0.50505019679214003</v>
      </c>
      <c r="AG1155" s="2">
        <f>AF1155-$AF$1155</f>
        <v>0</v>
      </c>
      <c r="AH1155" s="2">
        <v>12.4242401123046</v>
      </c>
      <c r="AI1155" s="2">
        <v>12.4242401123046</v>
      </c>
      <c r="AJ1155" s="2">
        <f>AI1155/$AI$1155</f>
        <v>1</v>
      </c>
      <c r="AK1155" s="2">
        <f>AI1155-$AI$1158</f>
        <v>7.8787855668500608</v>
      </c>
      <c r="AL1155" s="2">
        <f>AK1155/$AK$1155</f>
        <v>1</v>
      </c>
    </row>
    <row r="1156" spans="1:38" x14ac:dyDescent="0.25">
      <c r="A1156" s="2" t="s">
        <v>221</v>
      </c>
      <c r="B1156" s="2">
        <v>2010</v>
      </c>
      <c r="C1156" s="2" t="s">
        <v>222</v>
      </c>
      <c r="D1156" s="2" t="s">
        <v>308</v>
      </c>
      <c r="E1156" s="2" t="s">
        <v>9</v>
      </c>
      <c r="F1156" s="2" t="s">
        <v>202</v>
      </c>
      <c r="G1156" s="2" t="s">
        <v>274</v>
      </c>
      <c r="H1156" s="2" t="s">
        <v>78</v>
      </c>
      <c r="I1156" s="2" t="s">
        <v>40</v>
      </c>
      <c r="J1156" s="2" t="s">
        <v>12</v>
      </c>
      <c r="L1156" s="2" t="s">
        <v>182</v>
      </c>
      <c r="M1156" s="2" t="s">
        <v>307</v>
      </c>
      <c r="N1156" s="2">
        <v>10</v>
      </c>
      <c r="O1156" s="2" t="s">
        <v>83</v>
      </c>
      <c r="Q1156" s="2" t="s">
        <v>50</v>
      </c>
      <c r="R1156" s="2" t="s">
        <v>82</v>
      </c>
      <c r="S1156" s="2" t="s">
        <v>21</v>
      </c>
      <c r="T1156" s="2">
        <v>37</v>
      </c>
      <c r="U1156" s="2" t="s">
        <v>86</v>
      </c>
      <c r="V1156" s="2">
        <v>0</v>
      </c>
      <c r="W1156" s="2" t="s">
        <v>219</v>
      </c>
      <c r="Z1156" s="2">
        <v>0.5</v>
      </c>
      <c r="AA1156" s="2">
        <v>3</v>
      </c>
      <c r="AB1156" s="2">
        <f t="shared" si="613"/>
        <v>0.16666666666666666</v>
      </c>
      <c r="AC1156" s="2">
        <v>50</v>
      </c>
      <c r="AD1156" s="2">
        <v>2</v>
      </c>
      <c r="AE1156" s="2">
        <v>193</v>
      </c>
      <c r="AF1156" s="2">
        <v>1.0101003935842801</v>
      </c>
      <c r="AG1156" s="2">
        <f>AF1156-$AF$1155</f>
        <v>0.50505019679214003</v>
      </c>
      <c r="AH1156" s="2">
        <v>9.0909090909090793</v>
      </c>
      <c r="AI1156" s="2">
        <v>9.0909090909090793</v>
      </c>
      <c r="AJ1156" s="2">
        <f>AI1156/$AI$1155</f>
        <v>0.73170745323134179</v>
      </c>
      <c r="AK1156" s="2">
        <f>AI1156-$AI$1158</f>
        <v>4.5454545454545396</v>
      </c>
      <c r="AL1156" s="2">
        <f>AK1156/$AK$1155</f>
        <v>0.57692324621443059</v>
      </c>
    </row>
    <row r="1157" spans="1:38" x14ac:dyDescent="0.25">
      <c r="A1157" s="2" t="s">
        <v>221</v>
      </c>
      <c r="B1157" s="2">
        <v>2010</v>
      </c>
      <c r="C1157" s="2" t="s">
        <v>222</v>
      </c>
      <c r="D1157" s="2" t="s">
        <v>308</v>
      </c>
      <c r="E1157" s="2" t="s">
        <v>9</v>
      </c>
      <c r="F1157" s="2" t="s">
        <v>202</v>
      </c>
      <c r="G1157" s="2" t="s">
        <v>274</v>
      </c>
      <c r="H1157" s="2" t="s">
        <v>78</v>
      </c>
      <c r="I1157" s="2" t="s">
        <v>40</v>
      </c>
      <c r="J1157" s="2" t="s">
        <v>12</v>
      </c>
      <c r="L1157" s="2" t="s">
        <v>182</v>
      </c>
      <c r="M1157" s="2" t="s">
        <v>307</v>
      </c>
      <c r="N1157" s="2">
        <v>10</v>
      </c>
      <c r="O1157" s="2" t="s">
        <v>83</v>
      </c>
      <c r="Q1157" s="2" t="s">
        <v>50</v>
      </c>
      <c r="R1157" s="2" t="s">
        <v>82</v>
      </c>
      <c r="S1157" s="2" t="s">
        <v>21</v>
      </c>
      <c r="T1157" s="2">
        <v>37</v>
      </c>
      <c r="U1157" s="2" t="s">
        <v>86</v>
      </c>
      <c r="V1157" s="2">
        <v>0</v>
      </c>
      <c r="W1157" s="2" t="s">
        <v>219</v>
      </c>
      <c r="Z1157" s="2">
        <v>0.5</v>
      </c>
      <c r="AA1157" s="2">
        <v>3</v>
      </c>
      <c r="AB1157" s="2">
        <f t="shared" si="613"/>
        <v>0.16666666666666666</v>
      </c>
      <c r="AC1157" s="2">
        <v>50</v>
      </c>
      <c r="AD1157" s="2">
        <v>2</v>
      </c>
      <c r="AE1157" s="2">
        <v>193</v>
      </c>
      <c r="AF1157" s="2">
        <v>3.0101003935842798</v>
      </c>
      <c r="AG1157" s="2">
        <f>AF1157-$AF$1155</f>
        <v>2.5050501967921397</v>
      </c>
      <c r="AH1157" s="2">
        <v>5.4545454545454399</v>
      </c>
      <c r="AI1157" s="2">
        <v>5.4545454545454399</v>
      </c>
      <c r="AJ1157" s="2">
        <f>AI1157/$AI$1155</f>
        <v>0.43902447193880445</v>
      </c>
      <c r="AK1157" s="2">
        <f>AI1157-$AI$1158</f>
        <v>0.90909090909090029</v>
      </c>
      <c r="AL1157" s="2">
        <f>AK1157/$AK$1155</f>
        <v>0.11538464924288515</v>
      </c>
    </row>
    <row r="1158" spans="1:38" x14ac:dyDescent="0.25">
      <c r="A1158" s="2" t="s">
        <v>221</v>
      </c>
      <c r="B1158" s="2">
        <v>2010</v>
      </c>
      <c r="C1158" s="2" t="s">
        <v>222</v>
      </c>
      <c r="D1158" s="2" t="s">
        <v>308</v>
      </c>
      <c r="E1158" s="2" t="s">
        <v>9</v>
      </c>
      <c r="F1158" s="2" t="s">
        <v>202</v>
      </c>
      <c r="G1158" s="2" t="s">
        <v>274</v>
      </c>
      <c r="H1158" s="2" t="s">
        <v>78</v>
      </c>
      <c r="I1158" s="2" t="s">
        <v>40</v>
      </c>
      <c r="J1158" s="2" t="s">
        <v>12</v>
      </c>
      <c r="L1158" s="2" t="s">
        <v>182</v>
      </c>
      <c r="M1158" s="2" t="s">
        <v>307</v>
      </c>
      <c r="N1158" s="2">
        <v>10</v>
      </c>
      <c r="O1158" s="2" t="s">
        <v>83</v>
      </c>
      <c r="Q1158" s="2" t="s">
        <v>50</v>
      </c>
      <c r="R1158" s="2" t="s">
        <v>82</v>
      </c>
      <c r="S1158" s="2" t="s">
        <v>21</v>
      </c>
      <c r="T1158" s="2">
        <v>37</v>
      </c>
      <c r="U1158" s="2" t="s">
        <v>86</v>
      </c>
      <c r="V1158" s="2">
        <v>0</v>
      </c>
      <c r="W1158" s="2" t="s">
        <v>219</v>
      </c>
      <c r="Z1158" s="2">
        <v>0.5</v>
      </c>
      <c r="AA1158" s="2">
        <v>3</v>
      </c>
      <c r="AB1158" s="2">
        <f t="shared" si="613"/>
        <v>0.16666666666666666</v>
      </c>
      <c r="AC1158" s="2">
        <v>50</v>
      </c>
      <c r="AD1158" s="2">
        <v>2</v>
      </c>
      <c r="AE1158" s="2">
        <v>193</v>
      </c>
      <c r="AF1158" s="2">
        <v>6.0202017119436499</v>
      </c>
      <c r="AG1158" s="2">
        <f>AF1158-$AF$1155</f>
        <v>5.5151515151515103</v>
      </c>
      <c r="AH1158" s="2">
        <v>4.5454545454545396</v>
      </c>
      <c r="AI1158" s="2">
        <v>4.5454545454545396</v>
      </c>
      <c r="AJ1158" s="2">
        <f>AI1158/$AI$1155</f>
        <v>0.36585372661567089</v>
      </c>
      <c r="AK1158" s="2">
        <f>AI1158-$AI$1158</f>
        <v>0</v>
      </c>
      <c r="AL1158" s="2">
        <f>AK1158/$AK$1155</f>
        <v>0</v>
      </c>
    </row>
    <row r="1159" spans="1:38" x14ac:dyDescent="0.25">
      <c r="A1159" s="2" t="s">
        <v>221</v>
      </c>
      <c r="B1159" s="2">
        <v>2010</v>
      </c>
      <c r="C1159" s="2" t="s">
        <v>222</v>
      </c>
      <c r="D1159" s="2" t="s">
        <v>308</v>
      </c>
      <c r="E1159" s="2" t="s">
        <v>9</v>
      </c>
      <c r="F1159" s="2" t="s">
        <v>202</v>
      </c>
      <c r="G1159" s="2" t="s">
        <v>274</v>
      </c>
      <c r="H1159" s="2" t="s">
        <v>78</v>
      </c>
      <c r="I1159" s="2" t="s">
        <v>40</v>
      </c>
      <c r="J1159" s="2" t="s">
        <v>12</v>
      </c>
      <c r="L1159" s="2" t="s">
        <v>182</v>
      </c>
      <c r="M1159" s="2" t="s">
        <v>307</v>
      </c>
      <c r="N1159" s="2">
        <v>10</v>
      </c>
      <c r="O1159" s="2" t="s">
        <v>83</v>
      </c>
      <c r="Q1159" s="2" t="s">
        <v>50</v>
      </c>
      <c r="R1159" s="2" t="s">
        <v>82</v>
      </c>
      <c r="S1159" s="2" t="s">
        <v>21</v>
      </c>
      <c r="T1159" s="2">
        <v>37</v>
      </c>
      <c r="U1159" s="2" t="s">
        <v>86</v>
      </c>
      <c r="V1159" s="2">
        <v>0</v>
      </c>
      <c r="W1159" s="2" t="s">
        <v>219</v>
      </c>
      <c r="Z1159" s="2">
        <v>1</v>
      </c>
      <c r="AA1159" s="2">
        <v>3</v>
      </c>
      <c r="AB1159" s="2">
        <f t="shared" ref="AB1159:AB1164" si="614">Z1159/AA1159</f>
        <v>0.33333333333333331</v>
      </c>
      <c r="AC1159" s="2">
        <v>50</v>
      </c>
      <c r="AD1159" s="2">
        <v>2</v>
      </c>
      <c r="AE1159" s="2">
        <v>194</v>
      </c>
      <c r="AF1159" s="2">
        <v>0</v>
      </c>
      <c r="AH1159" s="2">
        <v>0</v>
      </c>
      <c r="AI1159" s="2">
        <v>0</v>
      </c>
    </row>
    <row r="1160" spans="1:38" x14ac:dyDescent="0.25">
      <c r="A1160" s="2" t="s">
        <v>221</v>
      </c>
      <c r="B1160" s="2">
        <v>2010</v>
      </c>
      <c r="C1160" s="2" t="s">
        <v>222</v>
      </c>
      <c r="D1160" s="2" t="s">
        <v>308</v>
      </c>
      <c r="E1160" s="2" t="s">
        <v>9</v>
      </c>
      <c r="F1160" s="2" t="s">
        <v>202</v>
      </c>
      <c r="G1160" s="2" t="s">
        <v>274</v>
      </c>
      <c r="H1160" s="2" t="s">
        <v>78</v>
      </c>
      <c r="I1160" s="2" t="s">
        <v>40</v>
      </c>
      <c r="J1160" s="2" t="s">
        <v>12</v>
      </c>
      <c r="L1160" s="2" t="s">
        <v>182</v>
      </c>
      <c r="M1160" s="2" t="s">
        <v>307</v>
      </c>
      <c r="N1160" s="2">
        <v>10</v>
      </c>
      <c r="O1160" s="2" t="s">
        <v>83</v>
      </c>
      <c r="Q1160" s="2" t="s">
        <v>50</v>
      </c>
      <c r="R1160" s="2" t="s">
        <v>82</v>
      </c>
      <c r="S1160" s="2" t="s">
        <v>21</v>
      </c>
      <c r="T1160" s="2">
        <v>37</v>
      </c>
      <c r="U1160" s="2" t="s">
        <v>86</v>
      </c>
      <c r="V1160" s="2">
        <v>0</v>
      </c>
      <c r="W1160" s="2" t="s">
        <v>219</v>
      </c>
      <c r="Z1160" s="2">
        <v>1</v>
      </c>
      <c r="AA1160" s="2">
        <v>3</v>
      </c>
      <c r="AB1160" s="2">
        <f t="shared" si="614"/>
        <v>0.33333333333333331</v>
      </c>
      <c r="AC1160" s="2">
        <v>50</v>
      </c>
      <c r="AD1160" s="2">
        <v>2</v>
      </c>
      <c r="AE1160" s="2">
        <v>194</v>
      </c>
      <c r="AF1160" s="2">
        <v>0.179402002450024</v>
      </c>
      <c r="AH1160" s="2">
        <v>13.9130434782608</v>
      </c>
      <c r="AI1160" s="2">
        <v>13.9130434782608</v>
      </c>
    </row>
    <row r="1161" spans="1:38" x14ac:dyDescent="0.25">
      <c r="A1161" s="2" t="s">
        <v>221</v>
      </c>
      <c r="B1161" s="2">
        <v>2010</v>
      </c>
      <c r="C1161" s="2" t="s">
        <v>222</v>
      </c>
      <c r="D1161" s="2" t="s">
        <v>308</v>
      </c>
      <c r="E1161" s="2" t="s">
        <v>9</v>
      </c>
      <c r="F1161" s="2" t="s">
        <v>202</v>
      </c>
      <c r="G1161" s="2" t="s">
        <v>274</v>
      </c>
      <c r="H1161" s="2" t="s">
        <v>78</v>
      </c>
      <c r="I1161" s="2" t="s">
        <v>40</v>
      </c>
      <c r="J1161" s="2" t="s">
        <v>12</v>
      </c>
      <c r="L1161" s="2" t="s">
        <v>182</v>
      </c>
      <c r="M1161" s="2" t="s">
        <v>307</v>
      </c>
      <c r="N1161" s="2">
        <v>10</v>
      </c>
      <c r="O1161" s="2" t="s">
        <v>83</v>
      </c>
      <c r="Q1161" s="2" t="s">
        <v>50</v>
      </c>
      <c r="R1161" s="2" t="s">
        <v>82</v>
      </c>
      <c r="S1161" s="2" t="s">
        <v>21</v>
      </c>
      <c r="T1161" s="2">
        <v>37</v>
      </c>
      <c r="U1161" s="2" t="s">
        <v>86</v>
      </c>
      <c r="V1161" s="2">
        <v>0</v>
      </c>
      <c r="W1161" s="2" t="s">
        <v>219</v>
      </c>
      <c r="Z1161" s="2">
        <v>1</v>
      </c>
      <c r="AA1161" s="2">
        <v>3</v>
      </c>
      <c r="AB1161" s="2">
        <f t="shared" si="614"/>
        <v>0.33333333333333331</v>
      </c>
      <c r="AC1161" s="2">
        <v>50</v>
      </c>
      <c r="AD1161" s="2">
        <v>2</v>
      </c>
      <c r="AE1161" s="2">
        <v>194</v>
      </c>
      <c r="AF1161" s="2">
        <v>0.49833859153258803</v>
      </c>
      <c r="AG1161" s="2">
        <f>AF1161-$AF$1161</f>
        <v>0</v>
      </c>
      <c r="AH1161" s="2">
        <v>15.942024562669801</v>
      </c>
      <c r="AI1161" s="2">
        <v>15.942024562669801</v>
      </c>
      <c r="AJ1161" s="2">
        <f>AI1161/$AI$1161</f>
        <v>1</v>
      </c>
      <c r="AK1161" s="2">
        <f>AI1161-$AI$1164</f>
        <v>6.9565217391304</v>
      </c>
      <c r="AL1161" s="2">
        <f>AK1161/$AK$1161</f>
        <v>1</v>
      </c>
    </row>
    <row r="1162" spans="1:38" x14ac:dyDescent="0.25">
      <c r="A1162" s="2" t="s">
        <v>221</v>
      </c>
      <c r="B1162" s="2">
        <v>2010</v>
      </c>
      <c r="C1162" s="2" t="s">
        <v>222</v>
      </c>
      <c r="D1162" s="2" t="s">
        <v>308</v>
      </c>
      <c r="E1162" s="2" t="s">
        <v>9</v>
      </c>
      <c r="F1162" s="2" t="s">
        <v>202</v>
      </c>
      <c r="G1162" s="2" t="s">
        <v>274</v>
      </c>
      <c r="H1162" s="2" t="s">
        <v>78</v>
      </c>
      <c r="I1162" s="2" t="s">
        <v>40</v>
      </c>
      <c r="J1162" s="2" t="s">
        <v>12</v>
      </c>
      <c r="L1162" s="2" t="s">
        <v>182</v>
      </c>
      <c r="M1162" s="2" t="s">
        <v>307</v>
      </c>
      <c r="N1162" s="2">
        <v>10</v>
      </c>
      <c r="O1162" s="2" t="s">
        <v>83</v>
      </c>
      <c r="Q1162" s="2" t="s">
        <v>50</v>
      </c>
      <c r="R1162" s="2" t="s">
        <v>82</v>
      </c>
      <c r="S1162" s="2" t="s">
        <v>21</v>
      </c>
      <c r="T1162" s="2">
        <v>37</v>
      </c>
      <c r="U1162" s="2" t="s">
        <v>86</v>
      </c>
      <c r="V1162" s="2">
        <v>0</v>
      </c>
      <c r="W1162" s="2" t="s">
        <v>219</v>
      </c>
      <c r="Z1162" s="2">
        <v>1</v>
      </c>
      <c r="AA1162" s="2">
        <v>3</v>
      </c>
      <c r="AB1162" s="2">
        <f t="shared" si="614"/>
        <v>0.33333333333333331</v>
      </c>
      <c r="AC1162" s="2">
        <v>50</v>
      </c>
      <c r="AD1162" s="2">
        <v>2</v>
      </c>
      <c r="AE1162" s="2">
        <v>194</v>
      </c>
      <c r="AF1162" s="2">
        <v>1.0166113472167999</v>
      </c>
      <c r="AG1162" s="2">
        <f>AF1162-$AF$1161</f>
        <v>0.51827275568421194</v>
      </c>
      <c r="AH1162" s="2">
        <v>13.623186194378301</v>
      </c>
      <c r="AI1162" s="2">
        <v>13.623186194378301</v>
      </c>
      <c r="AJ1162" s="2">
        <f t="shared" ref="AJ1162:AJ1164" si="615">AI1162/$AI$1161</f>
        <v>0.85454555290791967</v>
      </c>
      <c r="AK1162" s="2">
        <f t="shared" ref="AK1162:AK1164" si="616">AI1162-$AI$1164</f>
        <v>4.6376833708389</v>
      </c>
      <c r="AL1162" s="2">
        <f t="shared" ref="AL1162:AL1164" si="617">AK1162/$AK$1161</f>
        <v>0.66666698455809525</v>
      </c>
    </row>
    <row r="1163" spans="1:38" x14ac:dyDescent="0.25">
      <c r="A1163" s="2" t="s">
        <v>221</v>
      </c>
      <c r="B1163" s="2">
        <v>2010</v>
      </c>
      <c r="C1163" s="2" t="s">
        <v>222</v>
      </c>
      <c r="D1163" s="2" t="s">
        <v>308</v>
      </c>
      <c r="E1163" s="2" t="s">
        <v>9</v>
      </c>
      <c r="F1163" s="2" t="s">
        <v>202</v>
      </c>
      <c r="G1163" s="2" t="s">
        <v>274</v>
      </c>
      <c r="H1163" s="2" t="s">
        <v>78</v>
      </c>
      <c r="I1163" s="2" t="s">
        <v>40</v>
      </c>
      <c r="J1163" s="2" t="s">
        <v>12</v>
      </c>
      <c r="L1163" s="2" t="s">
        <v>182</v>
      </c>
      <c r="M1163" s="2" t="s">
        <v>307</v>
      </c>
      <c r="N1163" s="2">
        <v>10</v>
      </c>
      <c r="O1163" s="2" t="s">
        <v>83</v>
      </c>
      <c r="Q1163" s="2" t="s">
        <v>50</v>
      </c>
      <c r="R1163" s="2" t="s">
        <v>82</v>
      </c>
      <c r="S1163" s="2" t="s">
        <v>21</v>
      </c>
      <c r="T1163" s="2">
        <v>37</v>
      </c>
      <c r="U1163" s="2" t="s">
        <v>86</v>
      </c>
      <c r="V1163" s="2">
        <v>0</v>
      </c>
      <c r="W1163" s="2" t="s">
        <v>219</v>
      </c>
      <c r="Z1163" s="2">
        <v>1</v>
      </c>
      <c r="AA1163" s="2">
        <v>3</v>
      </c>
      <c r="AB1163" s="2">
        <f t="shared" si="614"/>
        <v>0.33333333333333331</v>
      </c>
      <c r="AC1163" s="2">
        <v>50</v>
      </c>
      <c r="AD1163" s="2">
        <v>2</v>
      </c>
      <c r="AE1163" s="2">
        <v>194</v>
      </c>
      <c r="AF1163" s="2">
        <v>3.0099666258329201</v>
      </c>
      <c r="AG1163" s="2">
        <f>AF1163-$AF$1161</f>
        <v>2.5116280343003319</v>
      </c>
      <c r="AH1163" s="2">
        <v>11.3043478260869</v>
      </c>
      <c r="AI1163" s="2">
        <v>11.3043478260869</v>
      </c>
      <c r="AJ1163" s="2">
        <f t="shared" si="615"/>
        <v>0.70909110581584556</v>
      </c>
      <c r="AK1163" s="2">
        <f t="shared" si="616"/>
        <v>2.3188450025474996</v>
      </c>
      <c r="AL1163" s="2">
        <f t="shared" si="617"/>
        <v>0.33333396911620472</v>
      </c>
    </row>
    <row r="1164" spans="1:38" x14ac:dyDescent="0.25">
      <c r="A1164" s="2" t="s">
        <v>221</v>
      </c>
      <c r="B1164" s="2">
        <v>2010</v>
      </c>
      <c r="C1164" s="2" t="s">
        <v>222</v>
      </c>
      <c r="D1164" s="2" t="s">
        <v>308</v>
      </c>
      <c r="E1164" s="2" t="s">
        <v>9</v>
      </c>
      <c r="F1164" s="2" t="s">
        <v>202</v>
      </c>
      <c r="G1164" s="2" t="s">
        <v>274</v>
      </c>
      <c r="H1164" s="2" t="s">
        <v>78</v>
      </c>
      <c r="I1164" s="2" t="s">
        <v>40</v>
      </c>
      <c r="J1164" s="2" t="s">
        <v>12</v>
      </c>
      <c r="L1164" s="2" t="s">
        <v>182</v>
      </c>
      <c r="M1164" s="2" t="s">
        <v>307</v>
      </c>
      <c r="N1164" s="2">
        <v>10</v>
      </c>
      <c r="O1164" s="2" t="s">
        <v>83</v>
      </c>
      <c r="Q1164" s="2" t="s">
        <v>50</v>
      </c>
      <c r="R1164" s="2" t="s">
        <v>82</v>
      </c>
      <c r="S1164" s="2" t="s">
        <v>21</v>
      </c>
      <c r="T1164" s="2">
        <v>37</v>
      </c>
      <c r="U1164" s="2" t="s">
        <v>86</v>
      </c>
      <c r="V1164" s="2">
        <v>0</v>
      </c>
      <c r="W1164" s="2" t="s">
        <v>219</v>
      </c>
      <c r="Z1164" s="2">
        <v>1</v>
      </c>
      <c r="AA1164" s="2">
        <v>3</v>
      </c>
      <c r="AB1164" s="2">
        <f t="shared" si="614"/>
        <v>0.33333333333333331</v>
      </c>
      <c r="AC1164" s="2">
        <v>50</v>
      </c>
      <c r="AD1164" s="2">
        <v>2</v>
      </c>
      <c r="AE1164" s="2">
        <v>194</v>
      </c>
      <c r="AF1164" s="2">
        <v>6</v>
      </c>
      <c r="AG1164" s="2">
        <f>AF1164-$AF$1161</f>
        <v>5.5016614084674123</v>
      </c>
      <c r="AH1164" s="2">
        <v>8.9855028235394006</v>
      </c>
      <c r="AI1164" s="2">
        <v>8.9855028235394006</v>
      </c>
      <c r="AJ1164" s="2">
        <f t="shared" si="615"/>
        <v>0.56363624257486433</v>
      </c>
      <c r="AK1164" s="2">
        <f t="shared" si="616"/>
        <v>0</v>
      </c>
      <c r="AL1164" s="2">
        <f t="shared" si="617"/>
        <v>0</v>
      </c>
    </row>
    <row r="1165" spans="1:38" x14ac:dyDescent="0.25">
      <c r="A1165" s="2" t="s">
        <v>221</v>
      </c>
      <c r="B1165" s="2">
        <v>2010</v>
      </c>
      <c r="C1165" s="2" t="s">
        <v>222</v>
      </c>
      <c r="D1165" s="2" t="s">
        <v>308</v>
      </c>
      <c r="E1165" s="2" t="s">
        <v>9</v>
      </c>
      <c r="F1165" s="2" t="s">
        <v>202</v>
      </c>
      <c r="G1165" s="2" t="s">
        <v>274</v>
      </c>
      <c r="H1165" s="2" t="s">
        <v>78</v>
      </c>
      <c r="I1165" s="2" t="s">
        <v>40</v>
      </c>
      <c r="J1165" s="2" t="s">
        <v>12</v>
      </c>
      <c r="L1165" s="2" t="s">
        <v>182</v>
      </c>
      <c r="M1165" s="2" t="s">
        <v>307</v>
      </c>
      <c r="N1165" s="2">
        <v>10</v>
      </c>
      <c r="O1165" s="2" t="s">
        <v>83</v>
      </c>
      <c r="Q1165" s="2" t="s">
        <v>50</v>
      </c>
      <c r="R1165" s="2" t="s">
        <v>82</v>
      </c>
      <c r="S1165" s="2" t="s">
        <v>21</v>
      </c>
      <c r="T1165" s="2">
        <v>37</v>
      </c>
      <c r="U1165" s="2" t="s">
        <v>86</v>
      </c>
      <c r="V1165" s="2">
        <v>0</v>
      </c>
      <c r="W1165" s="2" t="s">
        <v>219</v>
      </c>
      <c r="Z1165" s="2">
        <v>2</v>
      </c>
      <c r="AA1165" s="2">
        <v>3</v>
      </c>
      <c r="AB1165" s="2">
        <f t="shared" ref="AB1165:AB1177" si="618">Z1165/AA1165</f>
        <v>0.66666666666666663</v>
      </c>
      <c r="AC1165" s="2">
        <v>50</v>
      </c>
      <c r="AD1165" s="2">
        <v>2</v>
      </c>
      <c r="AE1165" s="2">
        <v>195</v>
      </c>
      <c r="AF1165" s="2">
        <v>0</v>
      </c>
      <c r="AH1165" s="2">
        <v>0</v>
      </c>
      <c r="AI1165" s="2">
        <v>0</v>
      </c>
    </row>
    <row r="1166" spans="1:38" x14ac:dyDescent="0.25">
      <c r="A1166" s="2" t="s">
        <v>221</v>
      </c>
      <c r="B1166" s="2">
        <v>2010</v>
      </c>
      <c r="C1166" s="2" t="s">
        <v>222</v>
      </c>
      <c r="D1166" s="2" t="s">
        <v>308</v>
      </c>
      <c r="E1166" s="2" t="s">
        <v>9</v>
      </c>
      <c r="F1166" s="2" t="s">
        <v>202</v>
      </c>
      <c r="G1166" s="2" t="s">
        <v>274</v>
      </c>
      <c r="H1166" s="2" t="s">
        <v>78</v>
      </c>
      <c r="I1166" s="2" t="s">
        <v>40</v>
      </c>
      <c r="J1166" s="2" t="s">
        <v>12</v>
      </c>
      <c r="L1166" s="2" t="s">
        <v>182</v>
      </c>
      <c r="M1166" s="2" t="s">
        <v>307</v>
      </c>
      <c r="N1166" s="2">
        <v>10</v>
      </c>
      <c r="O1166" s="2" t="s">
        <v>83</v>
      </c>
      <c r="Q1166" s="2" t="s">
        <v>50</v>
      </c>
      <c r="R1166" s="2" t="s">
        <v>82</v>
      </c>
      <c r="S1166" s="2" t="s">
        <v>21</v>
      </c>
      <c r="T1166" s="2">
        <v>37</v>
      </c>
      <c r="U1166" s="2" t="s">
        <v>86</v>
      </c>
      <c r="V1166" s="2">
        <v>0</v>
      </c>
      <c r="W1166" s="2" t="s">
        <v>219</v>
      </c>
      <c r="Z1166" s="2">
        <v>2</v>
      </c>
      <c r="AA1166" s="2">
        <v>3</v>
      </c>
      <c r="AB1166" s="2">
        <f t="shared" si="618"/>
        <v>0.66666666666666663</v>
      </c>
      <c r="AC1166" s="2">
        <v>50</v>
      </c>
      <c r="AD1166" s="2">
        <v>2</v>
      </c>
      <c r="AE1166" s="2">
        <v>195</v>
      </c>
      <c r="AF1166" s="2">
        <v>0.15841614373839699</v>
      </c>
      <c r="AH1166" s="2">
        <v>16.115111420165601</v>
      </c>
      <c r="AI1166" s="2">
        <v>16.115111420165601</v>
      </c>
    </row>
    <row r="1167" spans="1:38" x14ac:dyDescent="0.25">
      <c r="A1167" s="2" t="s">
        <v>221</v>
      </c>
      <c r="B1167" s="2">
        <v>2010</v>
      </c>
      <c r="C1167" s="2" t="s">
        <v>222</v>
      </c>
      <c r="D1167" s="2" t="s">
        <v>308</v>
      </c>
      <c r="E1167" s="2" t="s">
        <v>9</v>
      </c>
      <c r="F1167" s="2" t="s">
        <v>202</v>
      </c>
      <c r="G1167" s="2" t="s">
        <v>274</v>
      </c>
      <c r="H1167" s="2" t="s">
        <v>78</v>
      </c>
      <c r="I1167" s="2" t="s">
        <v>40</v>
      </c>
      <c r="J1167" s="2" t="s">
        <v>12</v>
      </c>
      <c r="L1167" s="2" t="s">
        <v>182</v>
      </c>
      <c r="M1167" s="2" t="s">
        <v>307</v>
      </c>
      <c r="N1167" s="2">
        <v>10</v>
      </c>
      <c r="O1167" s="2" t="s">
        <v>83</v>
      </c>
      <c r="Q1167" s="2" t="s">
        <v>50</v>
      </c>
      <c r="R1167" s="2" t="s">
        <v>82</v>
      </c>
      <c r="S1167" s="2" t="s">
        <v>21</v>
      </c>
      <c r="T1167" s="2">
        <v>37</v>
      </c>
      <c r="U1167" s="2" t="s">
        <v>86</v>
      </c>
      <c r="V1167" s="2">
        <v>0</v>
      </c>
      <c r="W1167" s="2" t="s">
        <v>219</v>
      </c>
      <c r="Z1167" s="2">
        <v>2</v>
      </c>
      <c r="AA1167" s="2">
        <v>3</v>
      </c>
      <c r="AB1167" s="2">
        <f t="shared" si="618"/>
        <v>0.66666666666666663</v>
      </c>
      <c r="AC1167" s="2">
        <v>50</v>
      </c>
      <c r="AD1167" s="2">
        <v>2</v>
      </c>
      <c r="AE1167" s="2">
        <v>195</v>
      </c>
      <c r="AF1167" s="2">
        <v>0.49505010925897203</v>
      </c>
      <c r="AG1167" s="2">
        <f>AF1167-$AF$1167</f>
        <v>0</v>
      </c>
      <c r="AH1167" s="2">
        <v>20.719423323189499</v>
      </c>
      <c r="AI1167" s="2">
        <v>20.719423323189499</v>
      </c>
      <c r="AJ1167" s="2">
        <f>AI1167/$AI$1167</f>
        <v>1</v>
      </c>
      <c r="AK1167" s="2">
        <f>AI1167-$AI$1170</f>
        <v>10.647477038954198</v>
      </c>
      <c r="AL1167" s="2">
        <f>AK1167/$AK$1167</f>
        <v>1</v>
      </c>
    </row>
    <row r="1168" spans="1:38" x14ac:dyDescent="0.25">
      <c r="A1168" s="2" t="s">
        <v>221</v>
      </c>
      <c r="B1168" s="2">
        <v>2010</v>
      </c>
      <c r="C1168" s="2" t="s">
        <v>222</v>
      </c>
      <c r="D1168" s="2" t="s">
        <v>308</v>
      </c>
      <c r="E1168" s="2" t="s">
        <v>9</v>
      </c>
      <c r="F1168" s="2" t="s">
        <v>202</v>
      </c>
      <c r="G1168" s="2" t="s">
        <v>274</v>
      </c>
      <c r="H1168" s="2" t="s">
        <v>78</v>
      </c>
      <c r="I1168" s="2" t="s">
        <v>40</v>
      </c>
      <c r="J1168" s="2" t="s">
        <v>12</v>
      </c>
      <c r="L1168" s="2" t="s">
        <v>182</v>
      </c>
      <c r="M1168" s="2" t="s">
        <v>307</v>
      </c>
      <c r="N1168" s="2">
        <v>10</v>
      </c>
      <c r="O1168" s="2" t="s">
        <v>83</v>
      </c>
      <c r="Q1168" s="2" t="s">
        <v>50</v>
      </c>
      <c r="R1168" s="2" t="s">
        <v>82</v>
      </c>
      <c r="S1168" s="2" t="s">
        <v>21</v>
      </c>
      <c r="T1168" s="2">
        <v>37</v>
      </c>
      <c r="U1168" s="2" t="s">
        <v>86</v>
      </c>
      <c r="V1168" s="2">
        <v>0</v>
      </c>
      <c r="W1168" s="2" t="s">
        <v>219</v>
      </c>
      <c r="Z1168" s="2">
        <v>2</v>
      </c>
      <c r="AA1168" s="2">
        <v>3</v>
      </c>
      <c r="AB1168" s="2">
        <f t="shared" si="618"/>
        <v>0.66666666666666663</v>
      </c>
      <c r="AC1168" s="2">
        <v>50</v>
      </c>
      <c r="AD1168" s="2">
        <v>2</v>
      </c>
      <c r="AE1168" s="2">
        <v>195</v>
      </c>
      <c r="AF1168" s="2">
        <v>0.99009931205522905</v>
      </c>
      <c r="AG1168" s="2">
        <f>AF1168-$AF$1167</f>
        <v>0.49504920279625703</v>
      </c>
      <c r="AH1168" s="2">
        <v>15.251802115032699</v>
      </c>
      <c r="AI1168" s="2">
        <v>15.251802115032699</v>
      </c>
      <c r="AJ1168" s="2">
        <f t="shared" ref="AJ1168:AJ1170" si="619">AI1168/$AI$1167</f>
        <v>0.73611132303873761</v>
      </c>
      <c r="AK1168" s="2">
        <f t="shared" ref="AK1168:AK1170" si="620">AI1168-$AI$1170</f>
        <v>5.1798558307973988</v>
      </c>
      <c r="AL1168" s="2">
        <f t="shared" ref="AL1168:AL1170" si="621">AK1168/$AK$1167</f>
        <v>0.48648668711345416</v>
      </c>
    </row>
    <row r="1169" spans="1:38" x14ac:dyDescent="0.25">
      <c r="A1169" s="2" t="s">
        <v>221</v>
      </c>
      <c r="B1169" s="2">
        <v>2010</v>
      </c>
      <c r="C1169" s="2" t="s">
        <v>222</v>
      </c>
      <c r="D1169" s="2" t="s">
        <v>308</v>
      </c>
      <c r="E1169" s="2" t="s">
        <v>9</v>
      </c>
      <c r="F1169" s="2" t="s">
        <v>202</v>
      </c>
      <c r="G1169" s="2" t="s">
        <v>274</v>
      </c>
      <c r="H1169" s="2" t="s">
        <v>78</v>
      </c>
      <c r="I1169" s="2" t="s">
        <v>40</v>
      </c>
      <c r="J1169" s="2" t="s">
        <v>12</v>
      </c>
      <c r="L1169" s="2" t="s">
        <v>182</v>
      </c>
      <c r="M1169" s="2" t="s">
        <v>307</v>
      </c>
      <c r="N1169" s="2">
        <v>10</v>
      </c>
      <c r="O1169" s="2" t="s">
        <v>83</v>
      </c>
      <c r="Q1169" s="2" t="s">
        <v>50</v>
      </c>
      <c r="R1169" s="2" t="s">
        <v>82</v>
      </c>
      <c r="S1169" s="2" t="s">
        <v>21</v>
      </c>
      <c r="T1169" s="2">
        <v>37</v>
      </c>
      <c r="U1169" s="2" t="s">
        <v>86</v>
      </c>
      <c r="V1169" s="2">
        <v>0</v>
      </c>
      <c r="W1169" s="2" t="s">
        <v>219</v>
      </c>
      <c r="Z1169" s="2">
        <v>2</v>
      </c>
      <c r="AA1169" s="2">
        <v>3</v>
      </c>
      <c r="AB1169" s="2">
        <f t="shared" si="618"/>
        <v>0.66666666666666663</v>
      </c>
      <c r="AC1169" s="2">
        <v>50</v>
      </c>
      <c r="AD1169" s="2">
        <v>2</v>
      </c>
      <c r="AE1169" s="2">
        <v>195</v>
      </c>
      <c r="AF1169" s="2">
        <v>3.00990129225324</v>
      </c>
      <c r="AG1169" s="2">
        <f>AF1169-$AF$1167</f>
        <v>2.5148511829942679</v>
      </c>
      <c r="AH1169" s="2">
        <v>11.510792930614301</v>
      </c>
      <c r="AI1169" s="2">
        <v>11.510792930614301</v>
      </c>
      <c r="AJ1169" s="2">
        <f t="shared" si="619"/>
        <v>0.55555566151936497</v>
      </c>
      <c r="AK1169" s="2">
        <f t="shared" si="620"/>
        <v>1.4388466463789999</v>
      </c>
      <c r="AL1169" s="2">
        <f t="shared" si="621"/>
        <v>0.13513498466490464</v>
      </c>
    </row>
    <row r="1170" spans="1:38" x14ac:dyDescent="0.25">
      <c r="A1170" s="2" t="s">
        <v>221</v>
      </c>
      <c r="B1170" s="2">
        <v>2010</v>
      </c>
      <c r="C1170" s="2" t="s">
        <v>222</v>
      </c>
      <c r="D1170" s="2" t="s">
        <v>308</v>
      </c>
      <c r="E1170" s="2" t="s">
        <v>9</v>
      </c>
      <c r="F1170" s="2" t="s">
        <v>202</v>
      </c>
      <c r="G1170" s="2" t="s">
        <v>274</v>
      </c>
      <c r="H1170" s="2" t="s">
        <v>78</v>
      </c>
      <c r="I1170" s="2" t="s">
        <v>40</v>
      </c>
      <c r="J1170" s="2" t="s">
        <v>12</v>
      </c>
      <c r="L1170" s="2" t="s">
        <v>182</v>
      </c>
      <c r="M1170" s="2" t="s">
        <v>307</v>
      </c>
      <c r="N1170" s="2">
        <v>10</v>
      </c>
      <c r="O1170" s="2" t="s">
        <v>83</v>
      </c>
      <c r="Q1170" s="2" t="s">
        <v>50</v>
      </c>
      <c r="R1170" s="2" t="s">
        <v>82</v>
      </c>
      <c r="S1170" s="2" t="s">
        <v>21</v>
      </c>
      <c r="T1170" s="2">
        <v>37</v>
      </c>
      <c r="U1170" s="2" t="s">
        <v>86</v>
      </c>
      <c r="V1170" s="2">
        <v>0</v>
      </c>
      <c r="W1170" s="2" t="s">
        <v>219</v>
      </c>
      <c r="Z1170" s="2">
        <v>2</v>
      </c>
      <c r="AA1170" s="2">
        <v>3</v>
      </c>
      <c r="AB1170" s="2">
        <f t="shared" si="618"/>
        <v>0.66666666666666663</v>
      </c>
      <c r="AC1170" s="2">
        <v>50</v>
      </c>
      <c r="AD1170" s="2">
        <v>2</v>
      </c>
      <c r="AE1170" s="2">
        <v>195</v>
      </c>
      <c r="AF1170" s="2">
        <v>6.0198025845064898</v>
      </c>
      <c r="AG1170" s="2">
        <f>AF1170-$AF$1167</f>
        <v>5.5247524752475181</v>
      </c>
      <c r="AH1170" s="2">
        <v>10.071946284235301</v>
      </c>
      <c r="AI1170" s="2">
        <v>10.071946284235301</v>
      </c>
      <c r="AJ1170" s="2">
        <f t="shared" si="619"/>
        <v>0.48611132303873644</v>
      </c>
      <c r="AK1170" s="2">
        <f t="shared" si="620"/>
        <v>0</v>
      </c>
      <c r="AL1170" s="2">
        <f t="shared" si="621"/>
        <v>0</v>
      </c>
    </row>
    <row r="1171" spans="1:38" x14ac:dyDescent="0.25">
      <c r="A1171" s="2" t="s">
        <v>223</v>
      </c>
      <c r="B1171" s="2">
        <v>2013</v>
      </c>
      <c r="C1171" s="2" t="s">
        <v>133</v>
      </c>
      <c r="D1171" s="2" t="s">
        <v>282</v>
      </c>
      <c r="E1171" s="2" t="s">
        <v>9</v>
      </c>
      <c r="F1171" s="2" t="s">
        <v>10</v>
      </c>
      <c r="G1171" s="2" t="s">
        <v>201</v>
      </c>
      <c r="H1171" s="2" t="s">
        <v>69</v>
      </c>
      <c r="I1171" s="2" t="s">
        <v>40</v>
      </c>
      <c r="J1171" s="2" t="s">
        <v>12</v>
      </c>
      <c r="L1171" s="2" t="s">
        <v>13</v>
      </c>
      <c r="M1171" s="2" t="s">
        <v>306</v>
      </c>
      <c r="N1171" s="2">
        <v>15</v>
      </c>
      <c r="O1171" s="2" t="s">
        <v>83</v>
      </c>
      <c r="Q1171" s="2" t="s">
        <v>50</v>
      </c>
      <c r="R1171" s="2" t="s">
        <v>82</v>
      </c>
      <c r="S1171" s="2" t="s">
        <v>21</v>
      </c>
      <c r="T1171" s="2">
        <v>37</v>
      </c>
      <c r="U1171" s="2" t="s">
        <v>86</v>
      </c>
      <c r="V1171" s="2">
        <v>0</v>
      </c>
      <c r="W1171" s="2" t="s">
        <v>91</v>
      </c>
      <c r="Z1171" s="2">
        <v>1</v>
      </c>
      <c r="AA1171" s="2">
        <v>0.5</v>
      </c>
      <c r="AB1171" s="2">
        <f t="shared" si="618"/>
        <v>2</v>
      </c>
      <c r="AC1171" s="2">
        <v>30</v>
      </c>
      <c r="AD1171" s="2">
        <v>3</v>
      </c>
      <c r="AE1171" s="2">
        <v>196</v>
      </c>
      <c r="AH1171" s="2">
        <v>0.51679682077825295</v>
      </c>
    </row>
    <row r="1172" spans="1:38" x14ac:dyDescent="0.25">
      <c r="A1172" s="2" t="s">
        <v>223</v>
      </c>
      <c r="B1172" s="2">
        <v>2013</v>
      </c>
      <c r="C1172" s="2" t="s">
        <v>133</v>
      </c>
      <c r="D1172" s="2" t="s">
        <v>282</v>
      </c>
      <c r="E1172" s="2" t="s">
        <v>9</v>
      </c>
      <c r="F1172" s="2" t="s">
        <v>10</v>
      </c>
      <c r="G1172" s="2" t="s">
        <v>201</v>
      </c>
      <c r="H1172" s="2" t="s">
        <v>69</v>
      </c>
      <c r="I1172" s="2" t="s">
        <v>40</v>
      </c>
      <c r="J1172" s="2" t="s">
        <v>12</v>
      </c>
      <c r="L1172" s="2" t="s">
        <v>13</v>
      </c>
      <c r="M1172" s="2" t="s">
        <v>306</v>
      </c>
      <c r="N1172" s="2">
        <v>15</v>
      </c>
      <c r="O1172" s="2" t="s">
        <v>83</v>
      </c>
      <c r="Q1172" s="2" t="s">
        <v>50</v>
      </c>
      <c r="R1172" s="2" t="s">
        <v>82</v>
      </c>
      <c r="S1172" s="2" t="s">
        <v>21</v>
      </c>
      <c r="T1172" s="2">
        <v>37</v>
      </c>
      <c r="U1172" s="2" t="s">
        <v>86</v>
      </c>
      <c r="V1172" s="2">
        <v>0</v>
      </c>
      <c r="W1172" s="2" t="s">
        <v>91</v>
      </c>
      <c r="Z1172" s="2">
        <v>1</v>
      </c>
      <c r="AA1172" s="2">
        <v>0.5</v>
      </c>
      <c r="AB1172" s="2">
        <f t="shared" si="618"/>
        <v>2</v>
      </c>
      <c r="AC1172" s="2">
        <v>30</v>
      </c>
      <c r="AD1172" s="2">
        <v>3</v>
      </c>
      <c r="AE1172" s="2">
        <v>196</v>
      </c>
      <c r="AF1172" s="2">
        <v>0.5</v>
      </c>
      <c r="AG1172" s="2">
        <f>AF1172-$AF$1172</f>
        <v>0</v>
      </c>
      <c r="AH1172" s="2">
        <v>16.666667159521499</v>
      </c>
      <c r="AI1172" s="2">
        <f t="shared" ref="AI1172:AI1177" si="622">AH1172-$AH$1171</f>
        <v>16.149870338743245</v>
      </c>
      <c r="AJ1172" s="2">
        <f>AI1172/$AI$1172</f>
        <v>1</v>
      </c>
      <c r="AK1172" s="2">
        <f>AI1172-$AI$1177</f>
        <v>15.568475024291267</v>
      </c>
      <c r="AL1172" s="2">
        <f>AK1172/$AK$1172</f>
        <v>1</v>
      </c>
    </row>
    <row r="1173" spans="1:38" x14ac:dyDescent="0.25">
      <c r="A1173" s="2" t="s">
        <v>223</v>
      </c>
      <c r="B1173" s="2">
        <v>2013</v>
      </c>
      <c r="C1173" s="2" t="s">
        <v>133</v>
      </c>
      <c r="D1173" s="2" t="s">
        <v>282</v>
      </c>
      <c r="E1173" s="2" t="s">
        <v>9</v>
      </c>
      <c r="F1173" s="2" t="s">
        <v>10</v>
      </c>
      <c r="G1173" s="2" t="s">
        <v>201</v>
      </c>
      <c r="H1173" s="2" t="s">
        <v>69</v>
      </c>
      <c r="I1173" s="2" t="s">
        <v>40</v>
      </c>
      <c r="J1173" s="2" t="s">
        <v>12</v>
      </c>
      <c r="L1173" s="2" t="s">
        <v>13</v>
      </c>
      <c r="M1173" s="2" t="s">
        <v>306</v>
      </c>
      <c r="N1173" s="2">
        <v>15</v>
      </c>
      <c r="O1173" s="2" t="s">
        <v>83</v>
      </c>
      <c r="Q1173" s="2" t="s">
        <v>50</v>
      </c>
      <c r="R1173" s="2" t="s">
        <v>82</v>
      </c>
      <c r="S1173" s="2" t="s">
        <v>21</v>
      </c>
      <c r="T1173" s="2">
        <v>37</v>
      </c>
      <c r="U1173" s="2" t="s">
        <v>86</v>
      </c>
      <c r="V1173" s="2">
        <v>0</v>
      </c>
      <c r="W1173" s="2" t="s">
        <v>91</v>
      </c>
      <c r="Z1173" s="2">
        <v>1</v>
      </c>
      <c r="AA1173" s="2">
        <v>0.5</v>
      </c>
      <c r="AB1173" s="2">
        <f t="shared" si="618"/>
        <v>2</v>
      </c>
      <c r="AC1173" s="2">
        <v>30</v>
      </c>
      <c r="AD1173" s="2">
        <v>3</v>
      </c>
      <c r="AE1173" s="2">
        <v>196</v>
      </c>
      <c r="AF1173" s="2">
        <v>2.05555470784505</v>
      </c>
      <c r="AG1173" s="2">
        <f t="shared" ref="AG1173:AG1177" si="623">AF1173-$AF$1172</f>
        <v>1.55555470784505</v>
      </c>
      <c r="AH1173" s="2">
        <v>10.7235155490895</v>
      </c>
      <c r="AI1173" s="2">
        <f t="shared" si="622"/>
        <v>10.206718728311246</v>
      </c>
      <c r="AJ1173" s="2">
        <f t="shared" ref="AJ1173:AJ1177" si="624">AI1173/$AI$1172</f>
        <v>0.63200004174804514</v>
      </c>
      <c r="AK1173" s="2">
        <f t="shared" ref="AK1173:AK1177" si="625">AI1173-$AI$1177</f>
        <v>9.6253234138592703</v>
      </c>
      <c r="AL1173" s="2">
        <f t="shared" ref="AL1173:AL1177" si="626">AK1173/$AK$1172</f>
        <v>0.61825730515294641</v>
      </c>
    </row>
    <row r="1174" spans="1:38" x14ac:dyDescent="0.25">
      <c r="A1174" s="2" t="s">
        <v>223</v>
      </c>
      <c r="B1174" s="2">
        <v>2013</v>
      </c>
      <c r="C1174" s="2" t="s">
        <v>133</v>
      </c>
      <c r="D1174" s="2" t="s">
        <v>282</v>
      </c>
      <c r="E1174" s="2" t="s">
        <v>9</v>
      </c>
      <c r="F1174" s="2" t="s">
        <v>10</v>
      </c>
      <c r="G1174" s="2" t="s">
        <v>201</v>
      </c>
      <c r="H1174" s="2" t="s">
        <v>69</v>
      </c>
      <c r="I1174" s="2" t="s">
        <v>40</v>
      </c>
      <c r="J1174" s="2" t="s">
        <v>12</v>
      </c>
      <c r="L1174" s="2" t="s">
        <v>13</v>
      </c>
      <c r="M1174" s="2" t="s">
        <v>306</v>
      </c>
      <c r="N1174" s="2">
        <v>15</v>
      </c>
      <c r="O1174" s="2" t="s">
        <v>83</v>
      </c>
      <c r="Q1174" s="2" t="s">
        <v>50</v>
      </c>
      <c r="R1174" s="2" t="s">
        <v>82</v>
      </c>
      <c r="S1174" s="2" t="s">
        <v>21</v>
      </c>
      <c r="T1174" s="2">
        <v>37</v>
      </c>
      <c r="U1174" s="2" t="s">
        <v>86</v>
      </c>
      <c r="V1174" s="2">
        <v>0</v>
      </c>
      <c r="W1174" s="2" t="s">
        <v>91</v>
      </c>
      <c r="Z1174" s="2">
        <v>1</v>
      </c>
      <c r="AA1174" s="2">
        <v>0.5</v>
      </c>
      <c r="AB1174" s="2">
        <f t="shared" si="618"/>
        <v>2</v>
      </c>
      <c r="AC1174" s="2">
        <v>30</v>
      </c>
      <c r="AD1174" s="2">
        <v>3</v>
      </c>
      <c r="AE1174" s="2">
        <v>196</v>
      </c>
      <c r="AF1174" s="2">
        <v>4</v>
      </c>
      <c r="AG1174" s="2">
        <f t="shared" si="623"/>
        <v>3.5</v>
      </c>
      <c r="AH1174" s="2">
        <v>8.3979342912816293</v>
      </c>
      <c r="AI1174" s="2">
        <f t="shared" si="622"/>
        <v>7.8811374705033765</v>
      </c>
      <c r="AJ1174" s="2">
        <f t="shared" si="624"/>
        <v>0.4880000461425793</v>
      </c>
      <c r="AK1174" s="2">
        <f t="shared" si="625"/>
        <v>7.2997421560513995</v>
      </c>
      <c r="AL1174" s="2">
        <f t="shared" si="626"/>
        <v>0.46887971652083565</v>
      </c>
    </row>
    <row r="1175" spans="1:38" x14ac:dyDescent="0.25">
      <c r="A1175" s="2" t="s">
        <v>223</v>
      </c>
      <c r="B1175" s="2">
        <v>2013</v>
      </c>
      <c r="C1175" s="2" t="s">
        <v>133</v>
      </c>
      <c r="D1175" s="2" t="s">
        <v>282</v>
      </c>
      <c r="E1175" s="2" t="s">
        <v>9</v>
      </c>
      <c r="F1175" s="2" t="s">
        <v>10</v>
      </c>
      <c r="G1175" s="2" t="s">
        <v>201</v>
      </c>
      <c r="H1175" s="2" t="s">
        <v>69</v>
      </c>
      <c r="I1175" s="2" t="s">
        <v>40</v>
      </c>
      <c r="J1175" s="2" t="s">
        <v>12</v>
      </c>
      <c r="L1175" s="2" t="s">
        <v>13</v>
      </c>
      <c r="M1175" s="2" t="s">
        <v>306</v>
      </c>
      <c r="N1175" s="2">
        <v>15</v>
      </c>
      <c r="O1175" s="2" t="s">
        <v>83</v>
      </c>
      <c r="Q1175" s="2" t="s">
        <v>50</v>
      </c>
      <c r="R1175" s="2" t="s">
        <v>82</v>
      </c>
      <c r="S1175" s="2" t="s">
        <v>21</v>
      </c>
      <c r="T1175" s="2">
        <v>37</v>
      </c>
      <c r="U1175" s="2" t="s">
        <v>86</v>
      </c>
      <c r="V1175" s="2">
        <v>0</v>
      </c>
      <c r="W1175" s="2" t="s">
        <v>91</v>
      </c>
      <c r="Z1175" s="2">
        <v>1</v>
      </c>
      <c r="AA1175" s="2">
        <v>0.5</v>
      </c>
      <c r="AB1175" s="2">
        <f t="shared" si="618"/>
        <v>2</v>
      </c>
      <c r="AC1175" s="2">
        <v>30</v>
      </c>
      <c r="AD1175" s="2">
        <v>3</v>
      </c>
      <c r="AE1175" s="2">
        <v>196</v>
      </c>
      <c r="AF1175" s="2">
        <v>7.9444427490234304</v>
      </c>
      <c r="AG1175" s="2">
        <f t="shared" si="623"/>
        <v>7.4444427490234304</v>
      </c>
      <c r="AH1175" s="2">
        <v>5.6201547063691599</v>
      </c>
      <c r="AI1175" s="2">
        <f t="shared" si="622"/>
        <v>5.1033578855909072</v>
      </c>
      <c r="AJ1175" s="2">
        <f t="shared" si="624"/>
        <v>0.31599992932129273</v>
      </c>
      <c r="AK1175" s="2">
        <f t="shared" si="625"/>
        <v>4.5219625711389302</v>
      </c>
      <c r="AL1175" s="2">
        <f t="shared" si="626"/>
        <v>0.29045635902574768</v>
      </c>
    </row>
    <row r="1176" spans="1:38" x14ac:dyDescent="0.25">
      <c r="A1176" s="2" t="s">
        <v>223</v>
      </c>
      <c r="B1176" s="2">
        <v>2013</v>
      </c>
      <c r="C1176" s="2" t="s">
        <v>133</v>
      </c>
      <c r="D1176" s="2" t="s">
        <v>282</v>
      </c>
      <c r="E1176" s="2" t="s">
        <v>9</v>
      </c>
      <c r="F1176" s="2" t="s">
        <v>10</v>
      </c>
      <c r="G1176" s="2" t="s">
        <v>201</v>
      </c>
      <c r="H1176" s="2" t="s">
        <v>69</v>
      </c>
      <c r="I1176" s="2" t="s">
        <v>40</v>
      </c>
      <c r="J1176" s="2" t="s">
        <v>12</v>
      </c>
      <c r="L1176" s="2" t="s">
        <v>13</v>
      </c>
      <c r="M1176" s="2" t="s">
        <v>306</v>
      </c>
      <c r="N1176" s="2">
        <v>15</v>
      </c>
      <c r="O1176" s="2" t="s">
        <v>83</v>
      </c>
      <c r="Q1176" s="2" t="s">
        <v>50</v>
      </c>
      <c r="R1176" s="2" t="s">
        <v>82</v>
      </c>
      <c r="S1176" s="2" t="s">
        <v>21</v>
      </c>
      <c r="T1176" s="2">
        <v>37</v>
      </c>
      <c r="U1176" s="2" t="s">
        <v>86</v>
      </c>
      <c r="V1176" s="2">
        <v>0</v>
      </c>
      <c r="W1176" s="2" t="s">
        <v>91</v>
      </c>
      <c r="Z1176" s="2">
        <v>1</v>
      </c>
      <c r="AA1176" s="2">
        <v>0.5</v>
      </c>
      <c r="AB1176" s="2">
        <f t="shared" si="618"/>
        <v>2</v>
      </c>
      <c r="AC1176" s="2">
        <v>30</v>
      </c>
      <c r="AD1176" s="2">
        <v>3</v>
      </c>
      <c r="AE1176" s="2">
        <v>196</v>
      </c>
      <c r="AF1176" s="2">
        <v>15.9444427490234</v>
      </c>
      <c r="AG1176" s="2">
        <f t="shared" si="623"/>
        <v>15.4444427490234</v>
      </c>
      <c r="AH1176" s="2">
        <v>2.7131781341092398</v>
      </c>
      <c r="AI1176" s="2">
        <f t="shared" si="622"/>
        <v>2.1963813133309866</v>
      </c>
      <c r="AJ1176" s="2">
        <f t="shared" si="624"/>
        <v>0.1359999348144553</v>
      </c>
      <c r="AK1176" s="2">
        <f t="shared" si="625"/>
        <v>1.6149859988790096</v>
      </c>
      <c r="AL1176" s="2">
        <f t="shared" si="626"/>
        <v>0.10373437323560401</v>
      </c>
    </row>
    <row r="1177" spans="1:38" x14ac:dyDescent="0.25">
      <c r="A1177" s="2" t="s">
        <v>223</v>
      </c>
      <c r="B1177" s="2">
        <v>2013</v>
      </c>
      <c r="C1177" s="2" t="s">
        <v>133</v>
      </c>
      <c r="D1177" s="2" t="s">
        <v>282</v>
      </c>
      <c r="E1177" s="2" t="s">
        <v>9</v>
      </c>
      <c r="F1177" s="2" t="s">
        <v>10</v>
      </c>
      <c r="G1177" s="2" t="s">
        <v>201</v>
      </c>
      <c r="H1177" s="2" t="s">
        <v>69</v>
      </c>
      <c r="I1177" s="2" t="s">
        <v>40</v>
      </c>
      <c r="J1177" s="2" t="s">
        <v>12</v>
      </c>
      <c r="L1177" s="2" t="s">
        <v>13</v>
      </c>
      <c r="M1177" s="2" t="s">
        <v>306</v>
      </c>
      <c r="N1177" s="2">
        <v>15</v>
      </c>
      <c r="O1177" s="2" t="s">
        <v>83</v>
      </c>
      <c r="Q1177" s="2" t="s">
        <v>50</v>
      </c>
      <c r="R1177" s="2" t="s">
        <v>82</v>
      </c>
      <c r="S1177" s="2" t="s">
        <v>21</v>
      </c>
      <c r="T1177" s="2">
        <v>37</v>
      </c>
      <c r="U1177" s="2" t="s">
        <v>86</v>
      </c>
      <c r="V1177" s="2">
        <v>0</v>
      </c>
      <c r="W1177" s="2" t="s">
        <v>91</v>
      </c>
      <c r="Z1177" s="2">
        <v>1</v>
      </c>
      <c r="AA1177" s="2">
        <v>0.5</v>
      </c>
      <c r="AB1177" s="2">
        <f t="shared" si="618"/>
        <v>2</v>
      </c>
      <c r="AC1177" s="2">
        <v>30</v>
      </c>
      <c r="AD1177" s="2">
        <v>3</v>
      </c>
      <c r="AE1177" s="2">
        <v>196</v>
      </c>
      <c r="AF1177" s="2">
        <v>23.944442749023398</v>
      </c>
      <c r="AG1177" s="2">
        <f t="shared" si="623"/>
        <v>23.444442749023398</v>
      </c>
      <c r="AH1177" s="2">
        <v>1.09819213523023</v>
      </c>
      <c r="AI1177" s="2">
        <f t="shared" si="622"/>
        <v>0.58139531445197701</v>
      </c>
      <c r="AJ1177" s="2">
        <f t="shared" si="624"/>
        <v>3.5999998901367042E-2</v>
      </c>
      <c r="AK1177" s="2">
        <f t="shared" si="625"/>
        <v>0</v>
      </c>
      <c r="AL1177" s="2">
        <f t="shared" si="626"/>
        <v>0</v>
      </c>
    </row>
    <row r="1178" spans="1:38" x14ac:dyDescent="0.25">
      <c r="A1178" s="2" t="s">
        <v>223</v>
      </c>
      <c r="B1178" s="2">
        <v>2013</v>
      </c>
      <c r="C1178" s="2" t="s">
        <v>224</v>
      </c>
      <c r="D1178" s="2" t="s">
        <v>309</v>
      </c>
      <c r="E1178" s="2" t="s">
        <v>9</v>
      </c>
      <c r="F1178" s="2" t="s">
        <v>10</v>
      </c>
      <c r="G1178" s="2" t="s">
        <v>201</v>
      </c>
      <c r="H1178" s="2" t="s">
        <v>69</v>
      </c>
      <c r="I1178" s="2" t="s">
        <v>40</v>
      </c>
      <c r="J1178" s="2" t="s">
        <v>316</v>
      </c>
      <c r="K1178" s="2" t="s">
        <v>136</v>
      </c>
      <c r="L1178" s="2" t="s">
        <v>13</v>
      </c>
      <c r="M1178" s="2" t="s">
        <v>306</v>
      </c>
      <c r="N1178" s="2">
        <v>15</v>
      </c>
      <c r="O1178" s="2" t="s">
        <v>83</v>
      </c>
      <c r="Q1178" s="2" t="s">
        <v>50</v>
      </c>
      <c r="R1178" s="2" t="s">
        <v>82</v>
      </c>
      <c r="S1178" s="2" t="s">
        <v>21</v>
      </c>
      <c r="T1178" s="2">
        <v>37</v>
      </c>
      <c r="U1178" s="2" t="s">
        <v>86</v>
      </c>
      <c r="V1178" s="2">
        <v>0</v>
      </c>
      <c r="W1178" s="2" t="s">
        <v>91</v>
      </c>
      <c r="Z1178" s="2">
        <v>1</v>
      </c>
      <c r="AA1178" s="2">
        <v>0.5</v>
      </c>
      <c r="AB1178" s="2">
        <f>Z1178/AA1178</f>
        <v>2</v>
      </c>
      <c r="AC1178" s="2">
        <v>30</v>
      </c>
      <c r="AD1178" s="2">
        <v>3</v>
      </c>
      <c r="AE1178" s="2">
        <v>197</v>
      </c>
      <c r="AH1178" s="2">
        <v>0.58139531445197801</v>
      </c>
    </row>
    <row r="1179" spans="1:38" x14ac:dyDescent="0.25">
      <c r="A1179" s="2" t="s">
        <v>223</v>
      </c>
      <c r="B1179" s="2">
        <v>2013</v>
      </c>
      <c r="C1179" s="2" t="s">
        <v>224</v>
      </c>
      <c r="D1179" s="2" t="s">
        <v>309</v>
      </c>
      <c r="E1179" s="2" t="s">
        <v>9</v>
      </c>
      <c r="F1179" s="2" t="s">
        <v>10</v>
      </c>
      <c r="G1179" s="2" t="s">
        <v>201</v>
      </c>
      <c r="H1179" s="2" t="s">
        <v>69</v>
      </c>
      <c r="I1179" s="2" t="s">
        <v>40</v>
      </c>
      <c r="J1179" s="2" t="s">
        <v>316</v>
      </c>
      <c r="K1179" s="2" t="s">
        <v>136</v>
      </c>
      <c r="L1179" s="2" t="s">
        <v>13</v>
      </c>
      <c r="M1179" s="2" t="s">
        <v>306</v>
      </c>
      <c r="N1179" s="2">
        <v>15</v>
      </c>
      <c r="O1179" s="2" t="s">
        <v>83</v>
      </c>
      <c r="Q1179" s="2" t="s">
        <v>50</v>
      </c>
      <c r="R1179" s="2" t="s">
        <v>82</v>
      </c>
      <c r="S1179" s="2" t="s">
        <v>21</v>
      </c>
      <c r="T1179" s="2">
        <v>37</v>
      </c>
      <c r="U1179" s="2" t="s">
        <v>86</v>
      </c>
      <c r="V1179" s="2">
        <v>0</v>
      </c>
      <c r="W1179" s="2" t="s">
        <v>91</v>
      </c>
      <c r="Z1179" s="2">
        <v>1</v>
      </c>
      <c r="AA1179" s="2">
        <v>0.5</v>
      </c>
      <c r="AB1179" s="2">
        <f t="shared" ref="AB1179:AB1184" si="627">Z1179/AA1179</f>
        <v>2</v>
      </c>
      <c r="AC1179" s="2">
        <v>30</v>
      </c>
      <c r="AD1179" s="2">
        <v>3</v>
      </c>
      <c r="AE1179" s="2">
        <v>197</v>
      </c>
      <c r="AF1179" s="2">
        <v>0.55555470784505201</v>
      </c>
      <c r="AG1179" s="2">
        <f t="shared" ref="AG1179:AG1184" si="628">AF1179-$AF$1179</f>
        <v>0</v>
      </c>
      <c r="AH1179" s="2">
        <v>19.121446883241699</v>
      </c>
      <c r="AI1179" s="2">
        <f>AH1179-$AH$1178</f>
        <v>18.540051568789721</v>
      </c>
      <c r="AJ1179" s="2">
        <f>AI1179/$AI$1179</f>
        <v>1</v>
      </c>
      <c r="AK1179" s="2">
        <f>AI1179-$AI$1184</f>
        <v>9.6899219075330496</v>
      </c>
      <c r="AL1179" s="2">
        <f>AK1179/$AK$1179</f>
        <v>1</v>
      </c>
    </row>
    <row r="1180" spans="1:38" x14ac:dyDescent="0.25">
      <c r="A1180" s="2" t="s">
        <v>223</v>
      </c>
      <c r="B1180" s="2">
        <v>2013</v>
      </c>
      <c r="C1180" s="2" t="s">
        <v>224</v>
      </c>
      <c r="D1180" s="2" t="s">
        <v>309</v>
      </c>
      <c r="E1180" s="2" t="s">
        <v>9</v>
      </c>
      <c r="F1180" s="2" t="s">
        <v>10</v>
      </c>
      <c r="G1180" s="2" t="s">
        <v>201</v>
      </c>
      <c r="H1180" s="2" t="s">
        <v>69</v>
      </c>
      <c r="I1180" s="2" t="s">
        <v>40</v>
      </c>
      <c r="J1180" s="2" t="s">
        <v>316</v>
      </c>
      <c r="K1180" s="2" t="s">
        <v>136</v>
      </c>
      <c r="L1180" s="2" t="s">
        <v>13</v>
      </c>
      <c r="M1180" s="2" t="s">
        <v>306</v>
      </c>
      <c r="N1180" s="2">
        <v>15</v>
      </c>
      <c r="O1180" s="2" t="s">
        <v>83</v>
      </c>
      <c r="Q1180" s="2" t="s">
        <v>50</v>
      </c>
      <c r="R1180" s="2" t="s">
        <v>82</v>
      </c>
      <c r="S1180" s="2" t="s">
        <v>21</v>
      </c>
      <c r="T1180" s="2">
        <v>37</v>
      </c>
      <c r="U1180" s="2" t="s">
        <v>86</v>
      </c>
      <c r="V1180" s="2">
        <v>0</v>
      </c>
      <c r="W1180" s="2" t="s">
        <v>91</v>
      </c>
      <c r="Z1180" s="2">
        <v>1</v>
      </c>
      <c r="AA1180" s="2">
        <v>0.5</v>
      </c>
      <c r="AB1180" s="2">
        <f t="shared" si="627"/>
        <v>2</v>
      </c>
      <c r="AC1180" s="2">
        <v>30</v>
      </c>
      <c r="AD1180" s="2">
        <v>3</v>
      </c>
      <c r="AE1180" s="2">
        <v>197</v>
      </c>
      <c r="AF1180" s="2">
        <v>2.1111094156901</v>
      </c>
      <c r="AG1180" s="2">
        <f t="shared" si="628"/>
        <v>1.555554707845048</v>
      </c>
      <c r="AH1180" s="2">
        <v>17.118864008061301</v>
      </c>
      <c r="AI1180" s="2">
        <f t="shared" ref="AI1180:AI1184" si="629">AH1180-$AH$1178</f>
        <v>16.537468693609323</v>
      </c>
      <c r="AJ1180" s="2">
        <f t="shared" ref="AJ1180:AJ1184" si="630">AI1180/$AI$1179</f>
        <v>0.89198612162700019</v>
      </c>
      <c r="AK1180" s="2">
        <f t="shared" ref="AK1180:AK1184" si="631">AI1180-$AI$1184</f>
        <v>7.6873390323526518</v>
      </c>
      <c r="AL1180" s="2">
        <f t="shared" ref="AL1180:AL1184" si="632">AK1180/$AK$1179</f>
        <v>0.79333343505858722</v>
      </c>
    </row>
    <row r="1181" spans="1:38" x14ac:dyDescent="0.25">
      <c r="A1181" s="2" t="s">
        <v>223</v>
      </c>
      <c r="B1181" s="2">
        <v>2013</v>
      </c>
      <c r="C1181" s="2" t="s">
        <v>224</v>
      </c>
      <c r="D1181" s="2" t="s">
        <v>309</v>
      </c>
      <c r="E1181" s="2" t="s">
        <v>9</v>
      </c>
      <c r="F1181" s="2" t="s">
        <v>10</v>
      </c>
      <c r="G1181" s="2" t="s">
        <v>201</v>
      </c>
      <c r="H1181" s="2" t="s">
        <v>69</v>
      </c>
      <c r="I1181" s="2" t="s">
        <v>40</v>
      </c>
      <c r="J1181" s="2" t="s">
        <v>316</v>
      </c>
      <c r="K1181" s="2" t="s">
        <v>136</v>
      </c>
      <c r="L1181" s="2" t="s">
        <v>13</v>
      </c>
      <c r="M1181" s="2" t="s">
        <v>306</v>
      </c>
      <c r="N1181" s="2">
        <v>15</v>
      </c>
      <c r="O1181" s="2" t="s">
        <v>83</v>
      </c>
      <c r="Q1181" s="2" t="s">
        <v>50</v>
      </c>
      <c r="R1181" s="2" t="s">
        <v>82</v>
      </c>
      <c r="S1181" s="2" t="s">
        <v>21</v>
      </c>
      <c r="T1181" s="2">
        <v>37</v>
      </c>
      <c r="U1181" s="2" t="s">
        <v>86</v>
      </c>
      <c r="V1181" s="2">
        <v>0</v>
      </c>
      <c r="W1181" s="2" t="s">
        <v>91</v>
      </c>
      <c r="Z1181" s="2">
        <v>1</v>
      </c>
      <c r="AA1181" s="2">
        <v>0.5</v>
      </c>
      <c r="AB1181" s="2">
        <f t="shared" si="627"/>
        <v>2</v>
      </c>
      <c r="AC1181" s="2">
        <v>30</v>
      </c>
      <c r="AD1181" s="2">
        <v>3</v>
      </c>
      <c r="AE1181" s="2">
        <v>197</v>
      </c>
      <c r="AF1181" s="2">
        <v>3.94444274902343</v>
      </c>
      <c r="AG1181" s="2">
        <f t="shared" si="628"/>
        <v>3.3888880411783777</v>
      </c>
      <c r="AH1181" s="2">
        <v>15.956073379157401</v>
      </c>
      <c r="AI1181" s="2">
        <f t="shared" si="629"/>
        <v>15.374678064705423</v>
      </c>
      <c r="AJ1181" s="2">
        <f t="shared" si="630"/>
        <v>0.82926835492664541</v>
      </c>
      <c r="AK1181" s="2">
        <f t="shared" si="631"/>
        <v>6.5245484034487511</v>
      </c>
      <c r="AL1181" s="2">
        <f t="shared" si="632"/>
        <v>0.67333343505859389</v>
      </c>
    </row>
    <row r="1182" spans="1:38" x14ac:dyDescent="0.25">
      <c r="A1182" s="2" t="s">
        <v>223</v>
      </c>
      <c r="B1182" s="2">
        <v>2013</v>
      </c>
      <c r="C1182" s="2" t="s">
        <v>224</v>
      </c>
      <c r="D1182" s="2" t="s">
        <v>309</v>
      </c>
      <c r="E1182" s="2" t="s">
        <v>9</v>
      </c>
      <c r="F1182" s="2" t="s">
        <v>10</v>
      </c>
      <c r="G1182" s="2" t="s">
        <v>201</v>
      </c>
      <c r="H1182" s="2" t="s">
        <v>69</v>
      </c>
      <c r="I1182" s="2" t="s">
        <v>40</v>
      </c>
      <c r="J1182" s="2" t="s">
        <v>316</v>
      </c>
      <c r="K1182" s="2" t="s">
        <v>136</v>
      </c>
      <c r="L1182" s="2" t="s">
        <v>13</v>
      </c>
      <c r="M1182" s="2" t="s">
        <v>306</v>
      </c>
      <c r="N1182" s="2">
        <v>15</v>
      </c>
      <c r="O1182" s="2" t="s">
        <v>83</v>
      </c>
      <c r="Q1182" s="2" t="s">
        <v>50</v>
      </c>
      <c r="R1182" s="2" t="s">
        <v>82</v>
      </c>
      <c r="S1182" s="2" t="s">
        <v>21</v>
      </c>
      <c r="T1182" s="2">
        <v>37</v>
      </c>
      <c r="U1182" s="2" t="s">
        <v>86</v>
      </c>
      <c r="V1182" s="2">
        <v>0</v>
      </c>
      <c r="W1182" s="2" t="s">
        <v>91</v>
      </c>
      <c r="Z1182" s="2">
        <v>1</v>
      </c>
      <c r="AA1182" s="2">
        <v>0.5</v>
      </c>
      <c r="AB1182" s="2">
        <f t="shared" si="627"/>
        <v>2</v>
      </c>
      <c r="AC1182" s="2">
        <v>30</v>
      </c>
      <c r="AD1182" s="2">
        <v>3</v>
      </c>
      <c r="AE1182" s="2">
        <v>197</v>
      </c>
      <c r="AF1182" s="2">
        <v>7.9444427490234304</v>
      </c>
      <c r="AG1182" s="2">
        <f t="shared" si="628"/>
        <v>7.3888880411783786</v>
      </c>
      <c r="AH1182" s="2">
        <v>13.1136953005712</v>
      </c>
      <c r="AI1182" s="2">
        <f t="shared" si="629"/>
        <v>12.532299986119222</v>
      </c>
      <c r="AJ1182" s="2">
        <f t="shared" si="630"/>
        <v>0.67595820538148155</v>
      </c>
      <c r="AK1182" s="2">
        <f t="shared" si="631"/>
        <v>3.6821703248625504</v>
      </c>
      <c r="AL1182" s="2">
        <f t="shared" si="632"/>
        <v>0.37999999999999912</v>
      </c>
    </row>
    <row r="1183" spans="1:38" x14ac:dyDescent="0.25">
      <c r="A1183" s="2" t="s">
        <v>223</v>
      </c>
      <c r="B1183" s="2">
        <v>2013</v>
      </c>
      <c r="C1183" s="2" t="s">
        <v>224</v>
      </c>
      <c r="D1183" s="2" t="s">
        <v>309</v>
      </c>
      <c r="E1183" s="2" t="s">
        <v>9</v>
      </c>
      <c r="F1183" s="2" t="s">
        <v>10</v>
      </c>
      <c r="G1183" s="2" t="s">
        <v>201</v>
      </c>
      <c r="H1183" s="2" t="s">
        <v>69</v>
      </c>
      <c r="I1183" s="2" t="s">
        <v>40</v>
      </c>
      <c r="J1183" s="2" t="s">
        <v>316</v>
      </c>
      <c r="K1183" s="2" t="s">
        <v>136</v>
      </c>
      <c r="L1183" s="2" t="s">
        <v>13</v>
      </c>
      <c r="M1183" s="2" t="s">
        <v>306</v>
      </c>
      <c r="N1183" s="2">
        <v>15</v>
      </c>
      <c r="O1183" s="2" t="s">
        <v>83</v>
      </c>
      <c r="Q1183" s="2" t="s">
        <v>50</v>
      </c>
      <c r="R1183" s="2" t="s">
        <v>82</v>
      </c>
      <c r="S1183" s="2" t="s">
        <v>21</v>
      </c>
      <c r="T1183" s="2">
        <v>37</v>
      </c>
      <c r="U1183" s="2" t="s">
        <v>86</v>
      </c>
      <c r="V1183" s="2">
        <v>0</v>
      </c>
      <c r="W1183" s="2" t="s">
        <v>91</v>
      </c>
      <c r="Z1183" s="2">
        <v>1</v>
      </c>
      <c r="AA1183" s="2">
        <v>0.5</v>
      </c>
      <c r="AB1183" s="2">
        <f t="shared" si="627"/>
        <v>2</v>
      </c>
      <c r="AC1183" s="2">
        <v>30</v>
      </c>
      <c r="AD1183" s="2">
        <v>3</v>
      </c>
      <c r="AE1183" s="2">
        <v>197</v>
      </c>
      <c r="AF1183" s="2">
        <v>16</v>
      </c>
      <c r="AG1183" s="2">
        <f t="shared" si="628"/>
        <v>15.444445292154947</v>
      </c>
      <c r="AH1183" s="2">
        <v>9.4961234693823808</v>
      </c>
      <c r="AI1183" s="2">
        <f t="shared" si="629"/>
        <v>8.9147281549304029</v>
      </c>
      <c r="AJ1183" s="2">
        <f t="shared" si="630"/>
        <v>0.48083621136941362</v>
      </c>
      <c r="AK1183" s="2">
        <f t="shared" si="631"/>
        <v>6.4598493673731383E-2</v>
      </c>
      <c r="AL1183" s="2">
        <f t="shared" si="632"/>
        <v>6.6665649414069912E-3</v>
      </c>
    </row>
    <row r="1184" spans="1:38" x14ac:dyDescent="0.25">
      <c r="A1184" s="2" t="s">
        <v>223</v>
      </c>
      <c r="B1184" s="2">
        <v>2013</v>
      </c>
      <c r="C1184" s="2" t="s">
        <v>224</v>
      </c>
      <c r="D1184" s="2" t="s">
        <v>309</v>
      </c>
      <c r="E1184" s="2" t="s">
        <v>9</v>
      </c>
      <c r="F1184" s="2" t="s">
        <v>10</v>
      </c>
      <c r="G1184" s="2" t="s">
        <v>201</v>
      </c>
      <c r="H1184" s="2" t="s">
        <v>69</v>
      </c>
      <c r="I1184" s="2" t="s">
        <v>40</v>
      </c>
      <c r="J1184" s="2" t="s">
        <v>316</v>
      </c>
      <c r="K1184" s="2" t="s">
        <v>136</v>
      </c>
      <c r="L1184" s="2" t="s">
        <v>13</v>
      </c>
      <c r="M1184" s="2" t="s">
        <v>306</v>
      </c>
      <c r="N1184" s="2">
        <v>15</v>
      </c>
      <c r="O1184" s="2" t="s">
        <v>83</v>
      </c>
      <c r="Q1184" s="2" t="s">
        <v>50</v>
      </c>
      <c r="R1184" s="2" t="s">
        <v>82</v>
      </c>
      <c r="S1184" s="2" t="s">
        <v>21</v>
      </c>
      <c r="T1184" s="2">
        <v>37</v>
      </c>
      <c r="U1184" s="2" t="s">
        <v>86</v>
      </c>
      <c r="V1184" s="2">
        <v>0</v>
      </c>
      <c r="W1184" s="2" t="s">
        <v>91</v>
      </c>
      <c r="Z1184" s="2">
        <v>1</v>
      </c>
      <c r="AA1184" s="2">
        <v>0.5</v>
      </c>
      <c r="AB1184" s="2">
        <f t="shared" si="627"/>
        <v>2</v>
      </c>
      <c r="AC1184" s="2">
        <v>30</v>
      </c>
      <c r="AD1184" s="2">
        <v>3</v>
      </c>
      <c r="AE1184" s="2">
        <v>197</v>
      </c>
      <c r="AF1184" s="2">
        <v>23.888890584309799</v>
      </c>
      <c r="AG1184" s="2">
        <f t="shared" si="628"/>
        <v>23.333335876464748</v>
      </c>
      <c r="AH1184" s="2">
        <v>9.4315249757086494</v>
      </c>
      <c r="AI1184" s="2">
        <f t="shared" si="629"/>
        <v>8.8501296612566716</v>
      </c>
      <c r="AJ1184" s="2">
        <f t="shared" si="630"/>
        <v>0.47735194416368071</v>
      </c>
      <c r="AK1184" s="2">
        <f t="shared" si="631"/>
        <v>0</v>
      </c>
      <c r="AL1184" s="2">
        <f t="shared" si="632"/>
        <v>0</v>
      </c>
    </row>
    <row r="1185" spans="1:38" x14ac:dyDescent="0.25">
      <c r="A1185" s="2" t="s">
        <v>226</v>
      </c>
      <c r="B1185" s="2">
        <v>2018</v>
      </c>
      <c r="C1185" s="2" t="s">
        <v>225</v>
      </c>
      <c r="D1185" s="2" t="s">
        <v>286</v>
      </c>
      <c r="E1185" s="2" t="s">
        <v>63</v>
      </c>
      <c r="F1185" s="2" t="s">
        <v>202</v>
      </c>
      <c r="G1185" s="2" t="s">
        <v>256</v>
      </c>
      <c r="H1185" s="2" t="s">
        <v>78</v>
      </c>
      <c r="I1185" s="2" t="s">
        <v>40</v>
      </c>
      <c r="J1185" s="2" t="s">
        <v>12</v>
      </c>
      <c r="L1185" s="2" t="s">
        <v>181</v>
      </c>
      <c r="M1185" s="2" t="s">
        <v>181</v>
      </c>
      <c r="N1185" s="2">
        <v>10</v>
      </c>
      <c r="O1185" s="2" t="s">
        <v>83</v>
      </c>
      <c r="Q1185" s="2" t="s">
        <v>50</v>
      </c>
      <c r="R1185" s="2" t="s">
        <v>82</v>
      </c>
      <c r="S1185" s="2" t="s">
        <v>21</v>
      </c>
      <c r="T1185" s="2">
        <v>37</v>
      </c>
      <c r="U1185" s="2" t="s">
        <v>86</v>
      </c>
      <c r="V1185" s="2">
        <v>0</v>
      </c>
      <c r="W1185" s="2" t="s">
        <v>147</v>
      </c>
      <c r="Z1185" s="2">
        <v>3</v>
      </c>
      <c r="AC1185" s="2">
        <v>50</v>
      </c>
      <c r="AD1185" s="2">
        <v>3</v>
      </c>
      <c r="AE1185" s="2">
        <v>198</v>
      </c>
      <c r="AF1185" s="2">
        <v>0</v>
      </c>
      <c r="AH1185" s="2">
        <v>2.38531813418059</v>
      </c>
    </row>
    <row r="1186" spans="1:38" x14ac:dyDescent="0.25">
      <c r="A1186" s="2" t="s">
        <v>226</v>
      </c>
      <c r="B1186" s="2">
        <v>2018</v>
      </c>
      <c r="C1186" s="2" t="s">
        <v>225</v>
      </c>
      <c r="D1186" s="2" t="s">
        <v>286</v>
      </c>
      <c r="E1186" s="2" t="s">
        <v>63</v>
      </c>
      <c r="F1186" s="2" t="s">
        <v>202</v>
      </c>
      <c r="G1186" s="2" t="s">
        <v>256</v>
      </c>
      <c r="H1186" s="2" t="s">
        <v>78</v>
      </c>
      <c r="I1186" s="2" t="s">
        <v>40</v>
      </c>
      <c r="J1186" s="2" t="s">
        <v>12</v>
      </c>
      <c r="L1186" s="2" t="s">
        <v>181</v>
      </c>
      <c r="M1186" s="2" t="s">
        <v>181</v>
      </c>
      <c r="N1186" s="2">
        <v>10</v>
      </c>
      <c r="O1186" s="2" t="s">
        <v>83</v>
      </c>
      <c r="Q1186" s="2" t="s">
        <v>50</v>
      </c>
      <c r="R1186" s="2" t="s">
        <v>82</v>
      </c>
      <c r="S1186" s="2" t="s">
        <v>21</v>
      </c>
      <c r="T1186" s="2">
        <v>37</v>
      </c>
      <c r="U1186" s="2" t="s">
        <v>86</v>
      </c>
      <c r="V1186" s="2">
        <v>0</v>
      </c>
      <c r="W1186" s="2" t="s">
        <v>147</v>
      </c>
      <c r="Z1186" s="2">
        <v>3</v>
      </c>
      <c r="AC1186" s="2">
        <v>50</v>
      </c>
      <c r="AD1186" s="2">
        <v>3</v>
      </c>
      <c r="AE1186" s="2">
        <v>198</v>
      </c>
      <c r="AF1186" s="2">
        <v>0.48305052198643</v>
      </c>
      <c r="AG1186" s="2">
        <f>AF1186-$AF$1186</f>
        <v>0</v>
      </c>
      <c r="AH1186" s="2">
        <v>35.779814009373197</v>
      </c>
      <c r="AI1186" s="2">
        <f>AH1186-$AH$1185</f>
        <v>33.394495875192604</v>
      </c>
      <c r="AJ1186" s="2">
        <f>AI1186/$AI$1186</f>
        <v>1</v>
      </c>
      <c r="AK1186" s="2">
        <f>AI1186-$AI$1191</f>
        <v>32.477061946969513</v>
      </c>
      <c r="AL1186" s="2">
        <f>AK1186/$AK$1186</f>
        <v>1</v>
      </c>
    </row>
    <row r="1187" spans="1:38" x14ac:dyDescent="0.25">
      <c r="A1187" s="2" t="s">
        <v>226</v>
      </c>
      <c r="B1187" s="2">
        <v>2018</v>
      </c>
      <c r="C1187" s="2" t="s">
        <v>225</v>
      </c>
      <c r="D1187" s="2" t="s">
        <v>286</v>
      </c>
      <c r="E1187" s="2" t="s">
        <v>63</v>
      </c>
      <c r="F1187" s="2" t="s">
        <v>202</v>
      </c>
      <c r="G1187" s="2" t="s">
        <v>256</v>
      </c>
      <c r="H1187" s="2" t="s">
        <v>78</v>
      </c>
      <c r="I1187" s="2" t="s">
        <v>40</v>
      </c>
      <c r="J1187" s="2" t="s">
        <v>12</v>
      </c>
      <c r="L1187" s="2" t="s">
        <v>181</v>
      </c>
      <c r="M1187" s="2" t="s">
        <v>181</v>
      </c>
      <c r="N1187" s="2">
        <v>10</v>
      </c>
      <c r="O1187" s="2" t="s">
        <v>83</v>
      </c>
      <c r="Q1187" s="2" t="s">
        <v>50</v>
      </c>
      <c r="R1187" s="2" t="s">
        <v>82</v>
      </c>
      <c r="S1187" s="2" t="s">
        <v>21</v>
      </c>
      <c r="T1187" s="2">
        <v>37</v>
      </c>
      <c r="U1187" s="2" t="s">
        <v>86</v>
      </c>
      <c r="V1187" s="2">
        <v>0</v>
      </c>
      <c r="W1187" s="2" t="s">
        <v>147</v>
      </c>
      <c r="Z1187" s="2">
        <v>3</v>
      </c>
      <c r="AC1187" s="2">
        <v>50</v>
      </c>
      <c r="AD1187" s="2">
        <v>3</v>
      </c>
      <c r="AE1187" s="2">
        <v>198</v>
      </c>
      <c r="AF1187" s="2">
        <v>0.96610104397286101</v>
      </c>
      <c r="AG1187" s="2">
        <f t="shared" ref="AG1187:AG1191" si="633">AF1187-$AF$1186</f>
        <v>0.483050521986431</v>
      </c>
      <c r="AH1187" s="2">
        <v>31.1926611669235</v>
      </c>
      <c r="AI1187" s="2">
        <f t="shared" ref="AI1187:AI1191" si="634">AH1187-$AH$1185</f>
        <v>28.80734303274291</v>
      </c>
      <c r="AJ1187" s="2">
        <f t="shared" ref="AJ1187:AJ1191" si="635">AI1187/$AI$1186</f>
        <v>0.86263745799327063</v>
      </c>
      <c r="AK1187" s="2">
        <f t="shared" ref="AK1187:AK1191" si="636">AI1187-$AI$1191</f>
        <v>27.88990910451982</v>
      </c>
      <c r="AL1187" s="2">
        <f t="shared" ref="AL1187:AL1191" si="637">AK1187/$AK$1186</f>
        <v>0.85875714835474126</v>
      </c>
    </row>
    <row r="1188" spans="1:38" x14ac:dyDescent="0.25">
      <c r="A1188" s="2" t="s">
        <v>226</v>
      </c>
      <c r="B1188" s="2">
        <v>2018</v>
      </c>
      <c r="C1188" s="2" t="s">
        <v>225</v>
      </c>
      <c r="D1188" s="2" t="s">
        <v>286</v>
      </c>
      <c r="E1188" s="2" t="s">
        <v>63</v>
      </c>
      <c r="F1188" s="2" t="s">
        <v>202</v>
      </c>
      <c r="G1188" s="2" t="s">
        <v>256</v>
      </c>
      <c r="H1188" s="2" t="s">
        <v>78</v>
      </c>
      <c r="I1188" s="2" t="s">
        <v>40</v>
      </c>
      <c r="J1188" s="2" t="s">
        <v>12</v>
      </c>
      <c r="L1188" s="2" t="s">
        <v>181</v>
      </c>
      <c r="M1188" s="2" t="s">
        <v>181</v>
      </c>
      <c r="N1188" s="2">
        <v>10</v>
      </c>
      <c r="O1188" s="2" t="s">
        <v>83</v>
      </c>
      <c r="Q1188" s="2" t="s">
        <v>50</v>
      </c>
      <c r="R1188" s="2" t="s">
        <v>82</v>
      </c>
      <c r="S1188" s="2" t="s">
        <v>21</v>
      </c>
      <c r="T1188" s="2">
        <v>37</v>
      </c>
      <c r="U1188" s="2" t="s">
        <v>86</v>
      </c>
      <c r="V1188" s="2">
        <v>0</v>
      </c>
      <c r="W1188" s="2" t="s">
        <v>147</v>
      </c>
      <c r="Z1188" s="2">
        <v>3</v>
      </c>
      <c r="AC1188" s="2">
        <v>50</v>
      </c>
      <c r="AD1188" s="2">
        <v>3</v>
      </c>
      <c r="AE1188" s="2">
        <v>198</v>
      </c>
      <c r="AF1188" s="2">
        <v>2.0338977922210399</v>
      </c>
      <c r="AG1188" s="2">
        <f t="shared" si="633"/>
        <v>1.5508472702346099</v>
      </c>
      <c r="AH1188" s="2">
        <v>19.082570271443299</v>
      </c>
      <c r="AI1188" s="2">
        <f t="shared" si="634"/>
        <v>16.697252137262709</v>
      </c>
      <c r="AJ1188" s="2">
        <f t="shared" si="635"/>
        <v>0.50000012575923958</v>
      </c>
      <c r="AK1188" s="2">
        <f t="shared" si="636"/>
        <v>15.779818209039618</v>
      </c>
      <c r="AL1188" s="2">
        <f t="shared" si="637"/>
        <v>0.48587579242253648</v>
      </c>
    </row>
    <row r="1189" spans="1:38" x14ac:dyDescent="0.25">
      <c r="A1189" s="2" t="s">
        <v>226</v>
      </c>
      <c r="B1189" s="2">
        <v>2018</v>
      </c>
      <c r="C1189" s="2" t="s">
        <v>225</v>
      </c>
      <c r="D1189" s="2" t="s">
        <v>286</v>
      </c>
      <c r="E1189" s="2" t="s">
        <v>63</v>
      </c>
      <c r="F1189" s="2" t="s">
        <v>202</v>
      </c>
      <c r="G1189" s="2" t="s">
        <v>256</v>
      </c>
      <c r="H1189" s="2" t="s">
        <v>78</v>
      </c>
      <c r="I1189" s="2" t="s">
        <v>40</v>
      </c>
      <c r="J1189" s="2" t="s">
        <v>12</v>
      </c>
      <c r="L1189" s="2" t="s">
        <v>181</v>
      </c>
      <c r="M1189" s="2" t="s">
        <v>181</v>
      </c>
      <c r="N1189" s="2">
        <v>10</v>
      </c>
      <c r="O1189" s="2" t="s">
        <v>83</v>
      </c>
      <c r="Q1189" s="2" t="s">
        <v>50</v>
      </c>
      <c r="R1189" s="2" t="s">
        <v>82</v>
      </c>
      <c r="S1189" s="2" t="s">
        <v>21</v>
      </c>
      <c r="T1189" s="2">
        <v>37</v>
      </c>
      <c r="U1189" s="2" t="s">
        <v>86</v>
      </c>
      <c r="V1189" s="2">
        <v>0</v>
      </c>
      <c r="W1189" s="2" t="s">
        <v>147</v>
      </c>
      <c r="Z1189" s="2">
        <v>3</v>
      </c>
      <c r="AC1189" s="2">
        <v>50</v>
      </c>
      <c r="AD1189" s="2">
        <v>3</v>
      </c>
      <c r="AE1189" s="2">
        <v>198</v>
      </c>
      <c r="AF1189" s="2">
        <v>4.0169488961105202</v>
      </c>
      <c r="AG1189" s="2">
        <f t="shared" si="633"/>
        <v>3.5338983741240901</v>
      </c>
      <c r="AH1189" s="2">
        <v>12.660549572547399</v>
      </c>
      <c r="AI1189" s="2">
        <f t="shared" si="634"/>
        <v>10.275231438366809</v>
      </c>
      <c r="AJ1189" s="2">
        <f t="shared" si="635"/>
        <v>0.30769236573503289</v>
      </c>
      <c r="AK1189" s="2">
        <f t="shared" si="636"/>
        <v>9.357797510143719</v>
      </c>
      <c r="AL1189" s="2">
        <f t="shared" si="637"/>
        <v>0.28813559322033777</v>
      </c>
    </row>
    <row r="1190" spans="1:38" x14ac:dyDescent="0.25">
      <c r="A1190" s="2" t="s">
        <v>226</v>
      </c>
      <c r="B1190" s="2">
        <v>2018</v>
      </c>
      <c r="C1190" s="2" t="s">
        <v>225</v>
      </c>
      <c r="D1190" s="2" t="s">
        <v>286</v>
      </c>
      <c r="E1190" s="2" t="s">
        <v>63</v>
      </c>
      <c r="F1190" s="2" t="s">
        <v>202</v>
      </c>
      <c r="G1190" s="2" t="s">
        <v>256</v>
      </c>
      <c r="H1190" s="2" t="s">
        <v>78</v>
      </c>
      <c r="I1190" s="2" t="s">
        <v>40</v>
      </c>
      <c r="J1190" s="2" t="s">
        <v>12</v>
      </c>
      <c r="L1190" s="2" t="s">
        <v>181</v>
      </c>
      <c r="M1190" s="2" t="s">
        <v>181</v>
      </c>
      <c r="N1190" s="2">
        <v>10</v>
      </c>
      <c r="O1190" s="2" t="s">
        <v>83</v>
      </c>
      <c r="Q1190" s="2" t="s">
        <v>50</v>
      </c>
      <c r="R1190" s="2" t="s">
        <v>82</v>
      </c>
      <c r="S1190" s="2" t="s">
        <v>21</v>
      </c>
      <c r="T1190" s="2">
        <v>37</v>
      </c>
      <c r="U1190" s="2" t="s">
        <v>86</v>
      </c>
      <c r="V1190" s="2">
        <v>0</v>
      </c>
      <c r="W1190" s="2" t="s">
        <v>147</v>
      </c>
      <c r="Z1190" s="2">
        <v>3</v>
      </c>
      <c r="AC1190" s="2">
        <v>50</v>
      </c>
      <c r="AD1190" s="2">
        <v>3</v>
      </c>
      <c r="AE1190" s="2">
        <v>198</v>
      </c>
      <c r="AF1190" s="2">
        <v>6</v>
      </c>
      <c r="AG1190" s="2">
        <f t="shared" si="633"/>
        <v>5.5169494780135704</v>
      </c>
      <c r="AH1190" s="2">
        <v>7.8899049048533998</v>
      </c>
      <c r="AI1190" s="2">
        <f t="shared" si="634"/>
        <v>5.5045867706728098</v>
      </c>
      <c r="AJ1190" s="2">
        <f t="shared" si="635"/>
        <v>0.16483515101546842</v>
      </c>
      <c r="AK1190" s="2">
        <f t="shared" si="636"/>
        <v>4.5871528424497203</v>
      </c>
      <c r="AL1190" s="2">
        <f t="shared" si="637"/>
        <v>0.14124285164525957</v>
      </c>
    </row>
    <row r="1191" spans="1:38" x14ac:dyDescent="0.25">
      <c r="A1191" s="2" t="s">
        <v>226</v>
      </c>
      <c r="B1191" s="2">
        <v>2018</v>
      </c>
      <c r="C1191" s="2" t="s">
        <v>225</v>
      </c>
      <c r="D1191" s="2" t="s">
        <v>286</v>
      </c>
      <c r="E1191" s="2" t="s">
        <v>63</v>
      </c>
      <c r="F1191" s="2" t="s">
        <v>202</v>
      </c>
      <c r="G1191" s="2" t="s">
        <v>256</v>
      </c>
      <c r="H1191" s="2" t="s">
        <v>78</v>
      </c>
      <c r="I1191" s="2" t="s">
        <v>40</v>
      </c>
      <c r="J1191" s="2" t="s">
        <v>12</v>
      </c>
      <c r="L1191" s="2" t="s">
        <v>181</v>
      </c>
      <c r="M1191" s="2" t="s">
        <v>181</v>
      </c>
      <c r="N1191" s="2">
        <v>10</v>
      </c>
      <c r="O1191" s="2" t="s">
        <v>83</v>
      </c>
      <c r="Q1191" s="2" t="s">
        <v>50</v>
      </c>
      <c r="R1191" s="2" t="s">
        <v>82</v>
      </c>
      <c r="S1191" s="2" t="s">
        <v>21</v>
      </c>
      <c r="T1191" s="2">
        <v>37</v>
      </c>
      <c r="U1191" s="2" t="s">
        <v>86</v>
      </c>
      <c r="V1191" s="2">
        <v>0</v>
      </c>
      <c r="W1191" s="2" t="s">
        <v>147</v>
      </c>
      <c r="Z1191" s="2">
        <v>3</v>
      </c>
      <c r="AC1191" s="2">
        <v>50</v>
      </c>
      <c r="AD1191" s="2">
        <v>3</v>
      </c>
      <c r="AE1191" s="2">
        <v>198</v>
      </c>
      <c r="AF1191" s="2">
        <v>24</v>
      </c>
      <c r="AG1191" s="2">
        <f t="shared" si="633"/>
        <v>23.516949478013569</v>
      </c>
      <c r="AH1191" s="2">
        <v>3.3027520624036799</v>
      </c>
      <c r="AI1191" s="2">
        <f t="shared" si="634"/>
        <v>0.91743392822308989</v>
      </c>
      <c r="AJ1191" s="2">
        <f t="shared" si="635"/>
        <v>2.7472609008738286E-2</v>
      </c>
      <c r="AK1191" s="2">
        <f t="shared" si="636"/>
        <v>0</v>
      </c>
      <c r="AL1191" s="2">
        <f t="shared" si="637"/>
        <v>0</v>
      </c>
    </row>
    <row r="1192" spans="1:38" x14ac:dyDescent="0.25">
      <c r="A1192" s="2" t="s">
        <v>226</v>
      </c>
      <c r="B1192" s="2">
        <v>2018</v>
      </c>
      <c r="C1192" s="2" t="s">
        <v>225</v>
      </c>
      <c r="D1192" s="2" t="s">
        <v>286</v>
      </c>
      <c r="E1192" s="2" t="s">
        <v>63</v>
      </c>
      <c r="F1192" s="2" t="s">
        <v>202</v>
      </c>
      <c r="G1192" s="2" t="s">
        <v>256</v>
      </c>
      <c r="H1192" s="2" t="s">
        <v>78</v>
      </c>
      <c r="I1192" s="2" t="s">
        <v>40</v>
      </c>
      <c r="J1192" s="2" t="s">
        <v>12</v>
      </c>
      <c r="L1192" s="2" t="s">
        <v>181</v>
      </c>
      <c r="M1192" s="2" t="s">
        <v>181</v>
      </c>
      <c r="N1192" s="2">
        <v>10</v>
      </c>
      <c r="O1192" s="2" t="s">
        <v>83</v>
      </c>
      <c r="Q1192" s="2" t="s">
        <v>50</v>
      </c>
      <c r="R1192" s="2" t="s">
        <v>82</v>
      </c>
      <c r="S1192" s="2" t="s">
        <v>21</v>
      </c>
      <c r="T1192" s="2">
        <v>37</v>
      </c>
      <c r="U1192" s="2" t="s">
        <v>127</v>
      </c>
      <c r="V1192" s="2">
        <v>1</v>
      </c>
      <c r="W1192" s="2" t="s">
        <v>277</v>
      </c>
      <c r="X1192" s="2">
        <v>32</v>
      </c>
      <c r="Y1192" s="2">
        <v>1.8</v>
      </c>
      <c r="Z1192" s="2">
        <v>3</v>
      </c>
      <c r="AC1192" s="2">
        <v>50</v>
      </c>
      <c r="AD1192" s="2">
        <v>3</v>
      </c>
      <c r="AE1192" s="2">
        <v>199</v>
      </c>
      <c r="AF1192" s="2">
        <v>0</v>
      </c>
      <c r="AH1192" s="2">
        <v>2.2018347082691201</v>
      </c>
    </row>
    <row r="1193" spans="1:38" x14ac:dyDescent="0.25">
      <c r="A1193" s="2" t="s">
        <v>226</v>
      </c>
      <c r="B1193" s="2">
        <v>2018</v>
      </c>
      <c r="C1193" s="2" t="s">
        <v>225</v>
      </c>
      <c r="D1193" s="2" t="s">
        <v>286</v>
      </c>
      <c r="E1193" s="2" t="s">
        <v>63</v>
      </c>
      <c r="F1193" s="2" t="s">
        <v>202</v>
      </c>
      <c r="G1193" s="2" t="s">
        <v>256</v>
      </c>
      <c r="H1193" s="2" t="s">
        <v>78</v>
      </c>
      <c r="I1193" s="2" t="s">
        <v>40</v>
      </c>
      <c r="J1193" s="2" t="s">
        <v>12</v>
      </c>
      <c r="L1193" s="2" t="s">
        <v>181</v>
      </c>
      <c r="M1193" s="2" t="s">
        <v>181</v>
      </c>
      <c r="N1193" s="2">
        <v>10</v>
      </c>
      <c r="O1193" s="2" t="s">
        <v>83</v>
      </c>
      <c r="Q1193" s="2" t="s">
        <v>50</v>
      </c>
      <c r="R1193" s="2" t="s">
        <v>82</v>
      </c>
      <c r="S1193" s="2" t="s">
        <v>21</v>
      </c>
      <c r="T1193" s="2">
        <v>37</v>
      </c>
      <c r="U1193" s="2" t="s">
        <v>127</v>
      </c>
      <c r="V1193" s="2">
        <v>1</v>
      </c>
      <c r="W1193" s="2" t="s">
        <v>277</v>
      </c>
      <c r="X1193" s="2">
        <v>32</v>
      </c>
      <c r="Y1193" s="2">
        <v>1.8</v>
      </c>
      <c r="Z1193" s="2">
        <v>3</v>
      </c>
      <c r="AC1193" s="2">
        <v>50</v>
      </c>
      <c r="AD1193" s="2">
        <v>3</v>
      </c>
      <c r="AE1193" s="2">
        <v>199</v>
      </c>
      <c r="AF1193" s="2">
        <v>0.48305052198643</v>
      </c>
      <c r="AH1193" s="2">
        <v>30.091743812788899</v>
      </c>
      <c r="AI1193" s="2">
        <f>AH1193-$AH$1192</f>
        <v>27.889909104519777</v>
      </c>
    </row>
    <row r="1194" spans="1:38" x14ac:dyDescent="0.25">
      <c r="A1194" s="2" t="s">
        <v>226</v>
      </c>
      <c r="B1194" s="2">
        <v>2018</v>
      </c>
      <c r="C1194" s="2" t="s">
        <v>225</v>
      </c>
      <c r="D1194" s="2" t="s">
        <v>286</v>
      </c>
      <c r="E1194" s="2" t="s">
        <v>63</v>
      </c>
      <c r="F1194" s="2" t="s">
        <v>202</v>
      </c>
      <c r="G1194" s="2" t="s">
        <v>256</v>
      </c>
      <c r="H1194" s="2" t="s">
        <v>78</v>
      </c>
      <c r="I1194" s="2" t="s">
        <v>40</v>
      </c>
      <c r="J1194" s="2" t="s">
        <v>12</v>
      </c>
      <c r="L1194" s="2" t="s">
        <v>181</v>
      </c>
      <c r="M1194" s="2" t="s">
        <v>181</v>
      </c>
      <c r="N1194" s="2">
        <v>10</v>
      </c>
      <c r="O1194" s="2" t="s">
        <v>83</v>
      </c>
      <c r="Q1194" s="2" t="s">
        <v>50</v>
      </c>
      <c r="R1194" s="2" t="s">
        <v>82</v>
      </c>
      <c r="S1194" s="2" t="s">
        <v>21</v>
      </c>
      <c r="T1194" s="2">
        <v>37</v>
      </c>
      <c r="U1194" s="2" t="s">
        <v>127</v>
      </c>
      <c r="V1194" s="2">
        <v>1</v>
      </c>
      <c r="W1194" s="2" t="s">
        <v>277</v>
      </c>
      <c r="X1194" s="2">
        <v>32</v>
      </c>
      <c r="Y1194" s="2">
        <v>1.8</v>
      </c>
      <c r="Z1194" s="2">
        <v>3</v>
      </c>
      <c r="AC1194" s="2">
        <v>50</v>
      </c>
      <c r="AD1194" s="2">
        <v>3</v>
      </c>
      <c r="AE1194" s="2">
        <v>199</v>
      </c>
      <c r="AF1194" s="2">
        <v>0.99152555194473901</v>
      </c>
      <c r="AG1194" s="2">
        <f>AF1194-$AF$1194</f>
        <v>0</v>
      </c>
      <c r="AH1194" s="2">
        <v>34.495413229327099</v>
      </c>
      <c r="AI1194" s="2">
        <f t="shared" ref="AI1194:AI1198" si="638">AH1194-$AH$1192</f>
        <v>32.293578521057981</v>
      </c>
      <c r="AJ1194" s="2">
        <f>AI1194/$AI$1194</f>
        <v>1</v>
      </c>
      <c r="AK1194" s="2">
        <f>AI1194-$AI$1198</f>
        <v>29.17430988456579</v>
      </c>
      <c r="AL1194" s="2">
        <f>AK1194/$AK$1194</f>
        <v>1</v>
      </c>
    </row>
    <row r="1195" spans="1:38" x14ac:dyDescent="0.25">
      <c r="A1195" s="2" t="s">
        <v>226</v>
      </c>
      <c r="B1195" s="2">
        <v>2018</v>
      </c>
      <c r="C1195" s="2" t="s">
        <v>225</v>
      </c>
      <c r="D1195" s="2" t="s">
        <v>286</v>
      </c>
      <c r="E1195" s="2" t="s">
        <v>63</v>
      </c>
      <c r="F1195" s="2" t="s">
        <v>202</v>
      </c>
      <c r="G1195" s="2" t="s">
        <v>256</v>
      </c>
      <c r="H1195" s="2" t="s">
        <v>78</v>
      </c>
      <c r="I1195" s="2" t="s">
        <v>40</v>
      </c>
      <c r="J1195" s="2" t="s">
        <v>12</v>
      </c>
      <c r="L1195" s="2" t="s">
        <v>181</v>
      </c>
      <c r="M1195" s="2" t="s">
        <v>181</v>
      </c>
      <c r="N1195" s="2">
        <v>10</v>
      </c>
      <c r="O1195" s="2" t="s">
        <v>83</v>
      </c>
      <c r="Q1195" s="2" t="s">
        <v>50</v>
      </c>
      <c r="R1195" s="2" t="s">
        <v>82</v>
      </c>
      <c r="S1195" s="2" t="s">
        <v>21</v>
      </c>
      <c r="T1195" s="2">
        <v>37</v>
      </c>
      <c r="U1195" s="2" t="s">
        <v>127</v>
      </c>
      <c r="V1195" s="2">
        <v>1</v>
      </c>
      <c r="W1195" s="2" t="s">
        <v>277</v>
      </c>
      <c r="X1195" s="2">
        <v>32</v>
      </c>
      <c r="Y1195" s="2">
        <v>1.8</v>
      </c>
      <c r="Z1195" s="2">
        <v>3</v>
      </c>
      <c r="AC1195" s="2">
        <v>50</v>
      </c>
      <c r="AD1195" s="2">
        <v>3</v>
      </c>
      <c r="AE1195" s="2">
        <v>199</v>
      </c>
      <c r="AF1195" s="2">
        <v>2.0084744480552601</v>
      </c>
      <c r="AG1195" s="2">
        <f t="shared" ref="AG1195:AG1198" si="639">AF1195-$AF$1194</f>
        <v>1.0169488961105211</v>
      </c>
      <c r="AH1195" s="2">
        <v>25.504586770672802</v>
      </c>
      <c r="AI1195" s="2">
        <f t="shared" si="638"/>
        <v>23.30275206240368</v>
      </c>
      <c r="AJ1195" s="2">
        <f t="shared" ref="AJ1195:AJ1198" si="640">AI1195/$AI$1194</f>
        <v>0.72159088987949827</v>
      </c>
      <c r="AK1195" s="2">
        <f t="shared" ref="AK1195:AK1198" si="641">AI1195-$AI$1198</f>
        <v>20.18348342591149</v>
      </c>
      <c r="AL1195" s="2">
        <f t="shared" ref="AL1195:AL1198" si="642">AK1195/$AK$1194</f>
        <v>0.69182385138745794</v>
      </c>
    </row>
    <row r="1196" spans="1:38" x14ac:dyDescent="0.25">
      <c r="A1196" s="2" t="s">
        <v>226</v>
      </c>
      <c r="B1196" s="2">
        <v>2018</v>
      </c>
      <c r="C1196" s="2" t="s">
        <v>225</v>
      </c>
      <c r="D1196" s="2" t="s">
        <v>286</v>
      </c>
      <c r="E1196" s="2" t="s">
        <v>63</v>
      </c>
      <c r="F1196" s="2" t="s">
        <v>202</v>
      </c>
      <c r="G1196" s="2" t="s">
        <v>256</v>
      </c>
      <c r="H1196" s="2" t="s">
        <v>78</v>
      </c>
      <c r="I1196" s="2" t="s">
        <v>40</v>
      </c>
      <c r="J1196" s="2" t="s">
        <v>12</v>
      </c>
      <c r="L1196" s="2" t="s">
        <v>181</v>
      </c>
      <c r="M1196" s="2" t="s">
        <v>181</v>
      </c>
      <c r="N1196" s="2">
        <v>10</v>
      </c>
      <c r="O1196" s="2" t="s">
        <v>83</v>
      </c>
      <c r="Q1196" s="2" t="s">
        <v>50</v>
      </c>
      <c r="R1196" s="2" t="s">
        <v>82</v>
      </c>
      <c r="S1196" s="2" t="s">
        <v>21</v>
      </c>
      <c r="T1196" s="2">
        <v>37</v>
      </c>
      <c r="U1196" s="2" t="s">
        <v>127</v>
      </c>
      <c r="V1196" s="2">
        <v>1</v>
      </c>
      <c r="W1196" s="2" t="s">
        <v>277</v>
      </c>
      <c r="X1196" s="2">
        <v>32</v>
      </c>
      <c r="Y1196" s="2">
        <v>1.8</v>
      </c>
      <c r="Z1196" s="2">
        <v>3</v>
      </c>
      <c r="AC1196" s="2">
        <v>50</v>
      </c>
      <c r="AD1196" s="2">
        <v>3</v>
      </c>
      <c r="AE1196" s="2">
        <v>199</v>
      </c>
      <c r="AF1196" s="2">
        <v>4.0169488961105202</v>
      </c>
      <c r="AG1196" s="2">
        <f t="shared" si="639"/>
        <v>3.0254233441657812</v>
      </c>
      <c r="AH1196" s="2">
        <v>15.5963305834617</v>
      </c>
      <c r="AI1196" s="2">
        <f t="shared" si="638"/>
        <v>13.394495875192581</v>
      </c>
      <c r="AJ1196" s="2">
        <f t="shared" si="640"/>
        <v>0.4147727346617317</v>
      </c>
      <c r="AK1196" s="2">
        <f t="shared" si="641"/>
        <v>10.27522723870039</v>
      </c>
      <c r="AL1196" s="2">
        <f t="shared" si="642"/>
        <v>0.35220120987802139</v>
      </c>
    </row>
    <row r="1197" spans="1:38" x14ac:dyDescent="0.25">
      <c r="A1197" s="2" t="s">
        <v>226</v>
      </c>
      <c r="B1197" s="2">
        <v>2018</v>
      </c>
      <c r="C1197" s="2" t="s">
        <v>225</v>
      </c>
      <c r="D1197" s="2" t="s">
        <v>286</v>
      </c>
      <c r="E1197" s="2" t="s">
        <v>63</v>
      </c>
      <c r="F1197" s="2" t="s">
        <v>202</v>
      </c>
      <c r="G1197" s="2" t="s">
        <v>256</v>
      </c>
      <c r="H1197" s="2" t="s">
        <v>78</v>
      </c>
      <c r="I1197" s="2" t="s">
        <v>40</v>
      </c>
      <c r="J1197" s="2" t="s">
        <v>12</v>
      </c>
      <c r="L1197" s="2" t="s">
        <v>181</v>
      </c>
      <c r="M1197" s="2" t="s">
        <v>181</v>
      </c>
      <c r="N1197" s="2">
        <v>10</v>
      </c>
      <c r="O1197" s="2" t="s">
        <v>83</v>
      </c>
      <c r="Q1197" s="2" t="s">
        <v>50</v>
      </c>
      <c r="R1197" s="2" t="s">
        <v>82</v>
      </c>
      <c r="S1197" s="2" t="s">
        <v>21</v>
      </c>
      <c r="T1197" s="2">
        <v>37</v>
      </c>
      <c r="U1197" s="2" t="s">
        <v>127</v>
      </c>
      <c r="V1197" s="2">
        <v>1</v>
      </c>
      <c r="W1197" s="2" t="s">
        <v>277</v>
      </c>
      <c r="X1197" s="2">
        <v>32</v>
      </c>
      <c r="Y1197" s="2">
        <v>1.8</v>
      </c>
      <c r="Z1197" s="2">
        <v>3</v>
      </c>
      <c r="AC1197" s="2">
        <v>50</v>
      </c>
      <c r="AD1197" s="2">
        <v>3</v>
      </c>
      <c r="AE1197" s="2">
        <v>199</v>
      </c>
      <c r="AF1197" s="2">
        <v>6.02542450797187</v>
      </c>
      <c r="AG1197" s="2">
        <f t="shared" si="639"/>
        <v>5.033898956027131</v>
      </c>
      <c r="AH1197" s="2">
        <v>11.0091735413456</v>
      </c>
      <c r="AI1197" s="2">
        <f t="shared" si="638"/>
        <v>8.8073388330764804</v>
      </c>
      <c r="AJ1197" s="2">
        <f t="shared" si="640"/>
        <v>0.27272724908245755</v>
      </c>
      <c r="AK1197" s="2">
        <f t="shared" si="641"/>
        <v>5.6880701965842899</v>
      </c>
      <c r="AL1197" s="2">
        <f t="shared" si="642"/>
        <v>0.19496845749189337</v>
      </c>
    </row>
    <row r="1198" spans="1:38" x14ac:dyDescent="0.25">
      <c r="A1198" s="2" t="s">
        <v>226</v>
      </c>
      <c r="B1198" s="2">
        <v>2018</v>
      </c>
      <c r="C1198" s="2" t="s">
        <v>225</v>
      </c>
      <c r="D1198" s="2" t="s">
        <v>286</v>
      </c>
      <c r="E1198" s="2" t="s">
        <v>63</v>
      </c>
      <c r="F1198" s="2" t="s">
        <v>202</v>
      </c>
      <c r="G1198" s="2" t="s">
        <v>256</v>
      </c>
      <c r="H1198" s="2" t="s">
        <v>78</v>
      </c>
      <c r="I1198" s="2" t="s">
        <v>40</v>
      </c>
      <c r="J1198" s="2" t="s">
        <v>12</v>
      </c>
      <c r="L1198" s="2" t="s">
        <v>181</v>
      </c>
      <c r="M1198" s="2" t="s">
        <v>181</v>
      </c>
      <c r="N1198" s="2">
        <v>10</v>
      </c>
      <c r="O1198" s="2" t="s">
        <v>83</v>
      </c>
      <c r="Q1198" s="2" t="s">
        <v>50</v>
      </c>
      <c r="R1198" s="2" t="s">
        <v>82</v>
      </c>
      <c r="S1198" s="2" t="s">
        <v>21</v>
      </c>
      <c r="T1198" s="2">
        <v>37</v>
      </c>
      <c r="U1198" s="2" t="s">
        <v>127</v>
      </c>
      <c r="V1198" s="2">
        <v>1</v>
      </c>
      <c r="W1198" s="2" t="s">
        <v>277</v>
      </c>
      <c r="X1198" s="2">
        <v>32</v>
      </c>
      <c r="Y1198" s="2">
        <v>1.8</v>
      </c>
      <c r="Z1198" s="2">
        <v>3</v>
      </c>
      <c r="AC1198" s="2">
        <v>50</v>
      </c>
      <c r="AD1198" s="2">
        <v>3</v>
      </c>
      <c r="AE1198" s="2">
        <v>199</v>
      </c>
      <c r="AF1198" s="2">
        <v>24</v>
      </c>
      <c r="AG1198" s="2">
        <f t="shared" si="639"/>
        <v>23.00847444805526</v>
      </c>
      <c r="AH1198" s="2">
        <v>5.3211033447613101</v>
      </c>
      <c r="AI1198" s="2">
        <f t="shared" si="638"/>
        <v>3.11926863649219</v>
      </c>
      <c r="AJ1198" s="2">
        <f t="shared" si="640"/>
        <v>9.6590987414360993E-2</v>
      </c>
      <c r="AK1198" s="2">
        <f t="shared" si="641"/>
        <v>0</v>
      </c>
      <c r="AL1198" s="2">
        <f t="shared" si="642"/>
        <v>0</v>
      </c>
    </row>
    <row r="1199" spans="1:38" x14ac:dyDescent="0.25">
      <c r="A1199" s="2" t="s">
        <v>226</v>
      </c>
      <c r="B1199" s="2">
        <v>2018</v>
      </c>
      <c r="C1199" s="2" t="s">
        <v>225</v>
      </c>
      <c r="D1199" s="2" t="s">
        <v>286</v>
      </c>
      <c r="E1199" s="2" t="s">
        <v>63</v>
      </c>
      <c r="F1199" s="2" t="s">
        <v>202</v>
      </c>
      <c r="G1199" s="2" t="s">
        <v>256</v>
      </c>
      <c r="H1199" s="2" t="s">
        <v>78</v>
      </c>
      <c r="I1199" s="2" t="s">
        <v>40</v>
      </c>
      <c r="J1199" s="2" t="s">
        <v>12</v>
      </c>
      <c r="L1199" s="2" t="s">
        <v>181</v>
      </c>
      <c r="M1199" s="2" t="s">
        <v>181</v>
      </c>
      <c r="N1199" s="2">
        <v>10</v>
      </c>
      <c r="O1199" s="2" t="s">
        <v>83</v>
      </c>
      <c r="Q1199" s="2" t="s">
        <v>50</v>
      </c>
      <c r="R1199" s="2" t="s">
        <v>82</v>
      </c>
      <c r="S1199" s="2" t="s">
        <v>21</v>
      </c>
      <c r="T1199" s="2">
        <v>37</v>
      </c>
      <c r="U1199" s="2" t="s">
        <v>127</v>
      </c>
      <c r="V1199" s="2">
        <v>1</v>
      </c>
      <c r="W1199" s="2" t="s">
        <v>277</v>
      </c>
      <c r="X1199" s="2">
        <v>187</v>
      </c>
      <c r="Y1199" s="2">
        <v>0.5</v>
      </c>
      <c r="Z1199" s="2">
        <v>3</v>
      </c>
      <c r="AC1199" s="2">
        <v>50</v>
      </c>
      <c r="AD1199" s="2">
        <v>3</v>
      </c>
      <c r="AE1199" s="2">
        <v>200</v>
      </c>
      <c r="AF1199" s="2">
        <v>0</v>
      </c>
      <c r="AH1199" s="2">
        <v>1.8348594571133201</v>
      </c>
    </row>
    <row r="1200" spans="1:38" x14ac:dyDescent="0.25">
      <c r="A1200" s="2" t="s">
        <v>226</v>
      </c>
      <c r="B1200" s="2">
        <v>2018</v>
      </c>
      <c r="C1200" s="2" t="s">
        <v>225</v>
      </c>
      <c r="D1200" s="2" t="s">
        <v>286</v>
      </c>
      <c r="E1200" s="2" t="s">
        <v>63</v>
      </c>
      <c r="F1200" s="2" t="s">
        <v>202</v>
      </c>
      <c r="G1200" s="2" t="s">
        <v>256</v>
      </c>
      <c r="H1200" s="2" t="s">
        <v>78</v>
      </c>
      <c r="I1200" s="2" t="s">
        <v>40</v>
      </c>
      <c r="J1200" s="2" t="s">
        <v>12</v>
      </c>
      <c r="L1200" s="2" t="s">
        <v>181</v>
      </c>
      <c r="M1200" s="2" t="s">
        <v>181</v>
      </c>
      <c r="N1200" s="2">
        <v>10</v>
      </c>
      <c r="O1200" s="2" t="s">
        <v>83</v>
      </c>
      <c r="Q1200" s="2" t="s">
        <v>50</v>
      </c>
      <c r="R1200" s="2" t="s">
        <v>82</v>
      </c>
      <c r="S1200" s="2" t="s">
        <v>21</v>
      </c>
      <c r="T1200" s="2">
        <v>37</v>
      </c>
      <c r="U1200" s="2" t="s">
        <v>127</v>
      </c>
      <c r="V1200" s="2">
        <v>1</v>
      </c>
      <c r="W1200" s="2" t="s">
        <v>277</v>
      </c>
      <c r="X1200" s="2">
        <v>187</v>
      </c>
      <c r="Y1200" s="2">
        <v>0.5</v>
      </c>
      <c r="Z1200" s="2">
        <v>3</v>
      </c>
      <c r="AC1200" s="2">
        <v>50</v>
      </c>
      <c r="AD1200" s="2">
        <v>3</v>
      </c>
      <c r="AE1200" s="2">
        <v>200</v>
      </c>
      <c r="AF1200" s="2">
        <v>0.48305052198643</v>
      </c>
      <c r="AG1200" s="2">
        <f>AF1200-$AF$1200</f>
        <v>0</v>
      </c>
      <c r="AH1200" s="2">
        <v>33.2110082496147</v>
      </c>
      <c r="AI1200" s="2">
        <f>AH1200-$AH$1199</f>
        <v>31.376148792501379</v>
      </c>
      <c r="AJ1200" s="2">
        <f>AI1200/$AI$1200</f>
        <v>1</v>
      </c>
      <c r="AK1200" s="2">
        <f>AI1200-$AI$1205</f>
        <v>28.073396730097699</v>
      </c>
      <c r="AL1200" s="2">
        <f>AK1200/$AK$1200</f>
        <v>1</v>
      </c>
    </row>
    <row r="1201" spans="1:38" x14ac:dyDescent="0.25">
      <c r="A1201" s="2" t="s">
        <v>226</v>
      </c>
      <c r="B1201" s="2">
        <v>2018</v>
      </c>
      <c r="C1201" s="2" t="s">
        <v>225</v>
      </c>
      <c r="D1201" s="2" t="s">
        <v>286</v>
      </c>
      <c r="E1201" s="2" t="s">
        <v>63</v>
      </c>
      <c r="F1201" s="2" t="s">
        <v>202</v>
      </c>
      <c r="G1201" s="2" t="s">
        <v>256</v>
      </c>
      <c r="H1201" s="2" t="s">
        <v>78</v>
      </c>
      <c r="I1201" s="2" t="s">
        <v>40</v>
      </c>
      <c r="J1201" s="2" t="s">
        <v>12</v>
      </c>
      <c r="L1201" s="2" t="s">
        <v>181</v>
      </c>
      <c r="M1201" s="2" t="s">
        <v>181</v>
      </c>
      <c r="N1201" s="2">
        <v>10</v>
      </c>
      <c r="O1201" s="2" t="s">
        <v>83</v>
      </c>
      <c r="Q1201" s="2" t="s">
        <v>50</v>
      </c>
      <c r="R1201" s="2" t="s">
        <v>82</v>
      </c>
      <c r="S1201" s="2" t="s">
        <v>21</v>
      </c>
      <c r="T1201" s="2">
        <v>37</v>
      </c>
      <c r="U1201" s="2" t="s">
        <v>127</v>
      </c>
      <c r="V1201" s="2">
        <v>1</v>
      </c>
      <c r="W1201" s="2" t="s">
        <v>277</v>
      </c>
      <c r="X1201" s="2">
        <v>187</v>
      </c>
      <c r="Y1201" s="2">
        <v>0.5</v>
      </c>
      <c r="Z1201" s="2">
        <v>3</v>
      </c>
      <c r="AC1201" s="2">
        <v>50</v>
      </c>
      <c r="AD1201" s="2">
        <v>3</v>
      </c>
      <c r="AE1201" s="2">
        <v>200</v>
      </c>
      <c r="AF1201" s="2">
        <v>0.99152555194473901</v>
      </c>
      <c r="AG1201" s="2">
        <f t="shared" ref="AG1201:AG1205" si="643">AF1201-$AF$1200</f>
        <v>0.50847502995830896</v>
      </c>
      <c r="AH1201" s="2">
        <v>30.091743812788899</v>
      </c>
      <c r="AI1201" s="2">
        <f t="shared" ref="AI1201:AI1205" si="644">AH1201-$AH$1199</f>
        <v>28.256884355675577</v>
      </c>
      <c r="AJ1201" s="2">
        <f t="shared" ref="AJ1201:AJ1205" si="645">AI1201/$AI$1200</f>
        <v>0.90058485324459969</v>
      </c>
      <c r="AK1201" s="2">
        <f t="shared" ref="AK1201:AK1205" si="646">AI1201-$AI$1205</f>
        <v>24.954132293271897</v>
      </c>
      <c r="AL1201" s="2">
        <f t="shared" ref="AL1201:AL1205" si="647">AK1201/$AK$1200</f>
        <v>0.88888895537597645</v>
      </c>
    </row>
    <row r="1202" spans="1:38" x14ac:dyDescent="0.25">
      <c r="A1202" s="2" t="s">
        <v>226</v>
      </c>
      <c r="B1202" s="2">
        <v>2018</v>
      </c>
      <c r="C1202" s="2" t="s">
        <v>225</v>
      </c>
      <c r="D1202" s="2" t="s">
        <v>286</v>
      </c>
      <c r="E1202" s="2" t="s">
        <v>63</v>
      </c>
      <c r="F1202" s="2" t="s">
        <v>202</v>
      </c>
      <c r="G1202" s="2" t="s">
        <v>256</v>
      </c>
      <c r="H1202" s="2" t="s">
        <v>78</v>
      </c>
      <c r="I1202" s="2" t="s">
        <v>40</v>
      </c>
      <c r="J1202" s="2" t="s">
        <v>12</v>
      </c>
      <c r="L1202" s="2" t="s">
        <v>181</v>
      </c>
      <c r="M1202" s="2" t="s">
        <v>181</v>
      </c>
      <c r="N1202" s="2">
        <v>10</v>
      </c>
      <c r="O1202" s="2" t="s">
        <v>83</v>
      </c>
      <c r="Q1202" s="2" t="s">
        <v>50</v>
      </c>
      <c r="R1202" s="2" t="s">
        <v>82</v>
      </c>
      <c r="S1202" s="2" t="s">
        <v>21</v>
      </c>
      <c r="T1202" s="2">
        <v>37</v>
      </c>
      <c r="U1202" s="2" t="s">
        <v>127</v>
      </c>
      <c r="V1202" s="2">
        <v>1</v>
      </c>
      <c r="W1202" s="2" t="s">
        <v>277</v>
      </c>
      <c r="X1202" s="2">
        <v>187</v>
      </c>
      <c r="Y1202" s="2">
        <v>0.5</v>
      </c>
      <c r="Z1202" s="2">
        <v>3</v>
      </c>
      <c r="AC1202" s="2">
        <v>50</v>
      </c>
      <c r="AD1202" s="2">
        <v>3</v>
      </c>
      <c r="AE1202" s="2">
        <v>200</v>
      </c>
      <c r="AF1202" s="2">
        <v>1.98305110388947</v>
      </c>
      <c r="AG1202" s="2">
        <f t="shared" si="643"/>
        <v>1.50000058190304</v>
      </c>
      <c r="AH1202" s="2">
        <v>16.146789260529001</v>
      </c>
      <c r="AI1202" s="2">
        <f t="shared" si="644"/>
        <v>14.311929803415682</v>
      </c>
      <c r="AJ1202" s="2">
        <f t="shared" si="645"/>
        <v>0.45614042367226743</v>
      </c>
      <c r="AK1202" s="2">
        <f t="shared" si="646"/>
        <v>11.009177741012003</v>
      </c>
      <c r="AL1202" s="2">
        <f t="shared" si="647"/>
        <v>0.39215695367596831</v>
      </c>
    </row>
    <row r="1203" spans="1:38" x14ac:dyDescent="0.25">
      <c r="A1203" s="2" t="s">
        <v>226</v>
      </c>
      <c r="B1203" s="2">
        <v>2018</v>
      </c>
      <c r="C1203" s="2" t="s">
        <v>225</v>
      </c>
      <c r="D1203" s="2" t="s">
        <v>286</v>
      </c>
      <c r="E1203" s="2" t="s">
        <v>63</v>
      </c>
      <c r="F1203" s="2" t="s">
        <v>202</v>
      </c>
      <c r="G1203" s="2" t="s">
        <v>256</v>
      </c>
      <c r="H1203" s="2" t="s">
        <v>78</v>
      </c>
      <c r="I1203" s="2" t="s">
        <v>40</v>
      </c>
      <c r="J1203" s="2" t="s">
        <v>12</v>
      </c>
      <c r="L1203" s="2" t="s">
        <v>181</v>
      </c>
      <c r="M1203" s="2" t="s">
        <v>181</v>
      </c>
      <c r="N1203" s="2">
        <v>10</v>
      </c>
      <c r="O1203" s="2" t="s">
        <v>83</v>
      </c>
      <c r="Q1203" s="2" t="s">
        <v>50</v>
      </c>
      <c r="R1203" s="2" t="s">
        <v>82</v>
      </c>
      <c r="S1203" s="2" t="s">
        <v>21</v>
      </c>
      <c r="T1203" s="2">
        <v>37</v>
      </c>
      <c r="U1203" s="2" t="s">
        <v>127</v>
      </c>
      <c r="V1203" s="2">
        <v>1</v>
      </c>
      <c r="W1203" s="2" t="s">
        <v>277</v>
      </c>
      <c r="X1203" s="2">
        <v>187</v>
      </c>
      <c r="Y1203" s="2">
        <v>0.5</v>
      </c>
      <c r="Z1203" s="2">
        <v>3</v>
      </c>
      <c r="AC1203" s="2">
        <v>50</v>
      </c>
      <c r="AD1203" s="2">
        <v>3</v>
      </c>
      <c r="AE1203" s="2">
        <v>200</v>
      </c>
      <c r="AF1203" s="2">
        <v>4.0169488961105202</v>
      </c>
      <c r="AG1203" s="2">
        <f t="shared" si="643"/>
        <v>3.5338983741240901</v>
      </c>
      <c r="AH1203" s="2">
        <v>10.825690115434099</v>
      </c>
      <c r="AI1203" s="2">
        <f t="shared" si="644"/>
        <v>8.99083065832078</v>
      </c>
      <c r="AJ1203" s="2">
        <f t="shared" si="645"/>
        <v>0.28654984771328945</v>
      </c>
      <c r="AK1203" s="2">
        <f t="shared" si="646"/>
        <v>5.6880785959171005</v>
      </c>
      <c r="AL1203" s="2">
        <f t="shared" si="647"/>
        <v>0.20261454823594144</v>
      </c>
    </row>
    <row r="1204" spans="1:38" x14ac:dyDescent="0.25">
      <c r="A1204" s="2" t="s">
        <v>226</v>
      </c>
      <c r="B1204" s="2">
        <v>2018</v>
      </c>
      <c r="C1204" s="2" t="s">
        <v>225</v>
      </c>
      <c r="D1204" s="2" t="s">
        <v>286</v>
      </c>
      <c r="E1204" s="2" t="s">
        <v>63</v>
      </c>
      <c r="F1204" s="2" t="s">
        <v>202</v>
      </c>
      <c r="G1204" s="2" t="s">
        <v>256</v>
      </c>
      <c r="H1204" s="2" t="s">
        <v>78</v>
      </c>
      <c r="I1204" s="2" t="s">
        <v>40</v>
      </c>
      <c r="J1204" s="2" t="s">
        <v>12</v>
      </c>
      <c r="L1204" s="2" t="s">
        <v>181</v>
      </c>
      <c r="M1204" s="2" t="s">
        <v>181</v>
      </c>
      <c r="N1204" s="2">
        <v>10</v>
      </c>
      <c r="O1204" s="2" t="s">
        <v>83</v>
      </c>
      <c r="Q1204" s="2" t="s">
        <v>50</v>
      </c>
      <c r="R1204" s="2" t="s">
        <v>82</v>
      </c>
      <c r="S1204" s="2" t="s">
        <v>21</v>
      </c>
      <c r="T1204" s="2">
        <v>37</v>
      </c>
      <c r="U1204" s="2" t="s">
        <v>127</v>
      </c>
      <c r="V1204" s="2">
        <v>1</v>
      </c>
      <c r="W1204" s="2" t="s">
        <v>277</v>
      </c>
      <c r="X1204" s="2">
        <v>187</v>
      </c>
      <c r="Y1204" s="2">
        <v>0.5</v>
      </c>
      <c r="Z1204" s="2">
        <v>3</v>
      </c>
      <c r="AC1204" s="2">
        <v>50</v>
      </c>
      <c r="AD1204" s="2">
        <v>3</v>
      </c>
      <c r="AE1204" s="2">
        <v>200</v>
      </c>
      <c r="AF1204" s="2">
        <v>6</v>
      </c>
      <c r="AG1204" s="2">
        <f t="shared" si="643"/>
        <v>5.5169494780135704</v>
      </c>
      <c r="AH1204" s="2">
        <v>8.2568801560092098</v>
      </c>
      <c r="AI1204" s="2">
        <f t="shared" si="644"/>
        <v>6.4220206988958894</v>
      </c>
      <c r="AJ1204" s="2">
        <f t="shared" si="645"/>
        <v>0.20467842440977638</v>
      </c>
      <c r="AK1204" s="2">
        <f t="shared" si="646"/>
        <v>3.11926863649221</v>
      </c>
      <c r="AL1204" s="2">
        <f t="shared" si="647"/>
        <v>0.11111119421997193</v>
      </c>
    </row>
    <row r="1205" spans="1:38" x14ac:dyDescent="0.25">
      <c r="A1205" s="2" t="s">
        <v>226</v>
      </c>
      <c r="B1205" s="2">
        <v>2018</v>
      </c>
      <c r="C1205" s="2" t="s">
        <v>225</v>
      </c>
      <c r="D1205" s="2" t="s">
        <v>286</v>
      </c>
      <c r="E1205" s="2" t="s">
        <v>63</v>
      </c>
      <c r="F1205" s="2" t="s">
        <v>202</v>
      </c>
      <c r="G1205" s="2" t="s">
        <v>256</v>
      </c>
      <c r="H1205" s="2" t="s">
        <v>78</v>
      </c>
      <c r="I1205" s="2" t="s">
        <v>40</v>
      </c>
      <c r="J1205" s="2" t="s">
        <v>12</v>
      </c>
      <c r="L1205" s="2" t="s">
        <v>181</v>
      </c>
      <c r="M1205" s="2" t="s">
        <v>181</v>
      </c>
      <c r="N1205" s="2">
        <v>10</v>
      </c>
      <c r="O1205" s="2" t="s">
        <v>83</v>
      </c>
      <c r="Q1205" s="2" t="s">
        <v>50</v>
      </c>
      <c r="R1205" s="2" t="s">
        <v>82</v>
      </c>
      <c r="S1205" s="2" t="s">
        <v>21</v>
      </c>
      <c r="T1205" s="2">
        <v>37</v>
      </c>
      <c r="U1205" s="2" t="s">
        <v>127</v>
      </c>
      <c r="V1205" s="2">
        <v>1</v>
      </c>
      <c r="W1205" s="2" t="s">
        <v>277</v>
      </c>
      <c r="X1205" s="2">
        <v>187</v>
      </c>
      <c r="Y1205" s="2">
        <v>0.5</v>
      </c>
      <c r="Z1205" s="2">
        <v>3</v>
      </c>
      <c r="AC1205" s="2">
        <v>50</v>
      </c>
      <c r="AD1205" s="2">
        <v>3</v>
      </c>
      <c r="AE1205" s="2">
        <v>200</v>
      </c>
      <c r="AF1205" s="2">
        <v>24</v>
      </c>
      <c r="AG1205" s="2">
        <f t="shared" si="643"/>
        <v>23.516949478013569</v>
      </c>
      <c r="AH1205" s="2">
        <v>5.1376115195169998</v>
      </c>
      <c r="AI1205" s="2">
        <f t="shared" si="644"/>
        <v>3.3027520624036795</v>
      </c>
      <c r="AJ1205" s="2">
        <f t="shared" si="645"/>
        <v>0.10526314380536747</v>
      </c>
      <c r="AK1205" s="2">
        <f t="shared" si="646"/>
        <v>0</v>
      </c>
      <c r="AL1205" s="2">
        <f t="shared" si="647"/>
        <v>0</v>
      </c>
    </row>
    <row r="1206" spans="1:38" x14ac:dyDescent="0.25">
      <c r="A1206" s="2" t="s">
        <v>226</v>
      </c>
      <c r="B1206" s="2">
        <v>2018</v>
      </c>
      <c r="C1206" s="2" t="s">
        <v>225</v>
      </c>
      <c r="D1206" s="2" t="s">
        <v>286</v>
      </c>
      <c r="E1206" s="2" t="s">
        <v>63</v>
      </c>
      <c r="F1206" s="2" t="s">
        <v>202</v>
      </c>
      <c r="G1206" s="2" t="s">
        <v>256</v>
      </c>
      <c r="H1206" s="2" t="s">
        <v>78</v>
      </c>
      <c r="I1206" s="2" t="s">
        <v>40</v>
      </c>
      <c r="J1206" s="2" t="s">
        <v>12</v>
      </c>
      <c r="L1206" s="2" t="s">
        <v>181</v>
      </c>
      <c r="M1206" s="2" t="s">
        <v>181</v>
      </c>
      <c r="N1206" s="2">
        <v>10</v>
      </c>
      <c r="O1206" s="2" t="s">
        <v>83</v>
      </c>
      <c r="Q1206" s="2" t="s">
        <v>50</v>
      </c>
      <c r="R1206" s="2" t="s">
        <v>85</v>
      </c>
      <c r="S1206" s="2" t="s">
        <v>21</v>
      </c>
      <c r="T1206" s="2">
        <v>37</v>
      </c>
      <c r="U1206" s="2" t="s">
        <v>86</v>
      </c>
      <c r="V1206" s="2">
        <v>0</v>
      </c>
      <c r="W1206" s="2" t="s">
        <v>147</v>
      </c>
      <c r="Z1206" s="2">
        <v>3</v>
      </c>
      <c r="AC1206" s="2">
        <v>50</v>
      </c>
      <c r="AD1206" s="2">
        <v>3</v>
      </c>
      <c r="AE1206" s="2">
        <v>201</v>
      </c>
      <c r="AF1206" s="2">
        <v>0</v>
      </c>
      <c r="AH1206" s="2">
        <v>8.0769225192576499</v>
      </c>
    </row>
    <row r="1207" spans="1:38" x14ac:dyDescent="0.25">
      <c r="A1207" s="2" t="s">
        <v>226</v>
      </c>
      <c r="B1207" s="2">
        <v>2018</v>
      </c>
      <c r="C1207" s="2" t="s">
        <v>225</v>
      </c>
      <c r="D1207" s="2" t="s">
        <v>286</v>
      </c>
      <c r="E1207" s="2" t="s">
        <v>63</v>
      </c>
      <c r="F1207" s="2" t="s">
        <v>202</v>
      </c>
      <c r="G1207" s="2" t="s">
        <v>256</v>
      </c>
      <c r="H1207" s="2" t="s">
        <v>78</v>
      </c>
      <c r="I1207" s="2" t="s">
        <v>40</v>
      </c>
      <c r="J1207" s="2" t="s">
        <v>12</v>
      </c>
      <c r="L1207" s="2" t="s">
        <v>181</v>
      </c>
      <c r="M1207" s="2" t="s">
        <v>181</v>
      </c>
      <c r="N1207" s="2">
        <v>10</v>
      </c>
      <c r="O1207" s="2" t="s">
        <v>83</v>
      </c>
      <c r="Q1207" s="2" t="s">
        <v>50</v>
      </c>
      <c r="R1207" s="2" t="s">
        <v>85</v>
      </c>
      <c r="S1207" s="2" t="s">
        <v>21</v>
      </c>
      <c r="T1207" s="2">
        <v>37</v>
      </c>
      <c r="U1207" s="2" t="s">
        <v>86</v>
      </c>
      <c r="V1207" s="2">
        <v>0</v>
      </c>
      <c r="W1207" s="2" t="s">
        <v>147</v>
      </c>
      <c r="Z1207" s="2">
        <v>3</v>
      </c>
      <c r="AC1207" s="2">
        <v>50</v>
      </c>
      <c r="AD1207" s="2">
        <v>3</v>
      </c>
      <c r="AE1207" s="2">
        <v>201</v>
      </c>
      <c r="AF1207" s="2">
        <v>0.50420209767331003</v>
      </c>
      <c r="AG1207" s="2">
        <f>AF1207-$AF$1207</f>
        <v>0</v>
      </c>
      <c r="AH1207" s="2">
        <v>29.457015165647199</v>
      </c>
      <c r="AI1207" s="2">
        <f>AH1207-$AH$1206</f>
        <v>21.380092646389549</v>
      </c>
      <c r="AJ1207" s="2">
        <f>AI1207/$AI$1207</f>
        <v>1</v>
      </c>
    </row>
    <row r="1208" spans="1:38" x14ac:dyDescent="0.25">
      <c r="A1208" s="2" t="s">
        <v>226</v>
      </c>
      <c r="B1208" s="2">
        <v>2018</v>
      </c>
      <c r="C1208" s="2" t="s">
        <v>225</v>
      </c>
      <c r="D1208" s="2" t="s">
        <v>286</v>
      </c>
      <c r="E1208" s="2" t="s">
        <v>63</v>
      </c>
      <c r="F1208" s="2" t="s">
        <v>202</v>
      </c>
      <c r="G1208" s="2" t="s">
        <v>256</v>
      </c>
      <c r="H1208" s="2" t="s">
        <v>78</v>
      </c>
      <c r="I1208" s="2" t="s">
        <v>40</v>
      </c>
      <c r="J1208" s="2" t="s">
        <v>12</v>
      </c>
      <c r="L1208" s="2" t="s">
        <v>181</v>
      </c>
      <c r="M1208" s="2" t="s">
        <v>181</v>
      </c>
      <c r="N1208" s="2">
        <v>10</v>
      </c>
      <c r="O1208" s="2" t="s">
        <v>83</v>
      </c>
      <c r="Q1208" s="2" t="s">
        <v>50</v>
      </c>
      <c r="R1208" s="2" t="s">
        <v>85</v>
      </c>
      <c r="S1208" s="2" t="s">
        <v>21</v>
      </c>
      <c r="T1208" s="2">
        <v>37</v>
      </c>
      <c r="U1208" s="2" t="s">
        <v>86</v>
      </c>
      <c r="V1208" s="2">
        <v>0</v>
      </c>
      <c r="W1208" s="2" t="s">
        <v>147</v>
      </c>
      <c r="Z1208" s="2">
        <v>3</v>
      </c>
      <c r="AC1208" s="2">
        <v>50</v>
      </c>
      <c r="AD1208" s="2">
        <v>3</v>
      </c>
      <c r="AE1208" s="2">
        <v>201</v>
      </c>
      <c r="AF1208" s="2">
        <v>0.98319334034596495</v>
      </c>
      <c r="AG1208" s="2">
        <f t="shared" ref="AG1208:AG1212" si="648">AF1208-$AF$1207</f>
        <v>0.47899124267265492</v>
      </c>
      <c r="AH1208" s="2">
        <v>25.022625123269901</v>
      </c>
      <c r="AI1208" s="2">
        <f t="shared" ref="AI1208:AI1212" si="649">AH1208-$AH$1206</f>
        <v>16.945702604012251</v>
      </c>
      <c r="AJ1208" s="2">
        <f t="shared" ref="AJ1208:AJ1212" si="650">AI1208/$AI$1207</f>
        <v>0.79259257124285043</v>
      </c>
    </row>
    <row r="1209" spans="1:38" x14ac:dyDescent="0.25">
      <c r="A1209" s="2" t="s">
        <v>226</v>
      </c>
      <c r="B1209" s="2">
        <v>2018</v>
      </c>
      <c r="C1209" s="2" t="s">
        <v>225</v>
      </c>
      <c r="D1209" s="2" t="s">
        <v>286</v>
      </c>
      <c r="E1209" s="2" t="s">
        <v>63</v>
      </c>
      <c r="F1209" s="2" t="s">
        <v>202</v>
      </c>
      <c r="G1209" s="2" t="s">
        <v>256</v>
      </c>
      <c r="H1209" s="2" t="s">
        <v>78</v>
      </c>
      <c r="I1209" s="2" t="s">
        <v>40</v>
      </c>
      <c r="J1209" s="2" t="s">
        <v>12</v>
      </c>
      <c r="L1209" s="2" t="s">
        <v>181</v>
      </c>
      <c r="M1209" s="2" t="s">
        <v>181</v>
      </c>
      <c r="N1209" s="2">
        <v>10</v>
      </c>
      <c r="O1209" s="2" t="s">
        <v>83</v>
      </c>
      <c r="Q1209" s="2" t="s">
        <v>50</v>
      </c>
      <c r="R1209" s="2" t="s">
        <v>85</v>
      </c>
      <c r="S1209" s="2" t="s">
        <v>21</v>
      </c>
      <c r="T1209" s="2">
        <v>37</v>
      </c>
      <c r="U1209" s="2" t="s">
        <v>86</v>
      </c>
      <c r="V1209" s="2">
        <v>0</v>
      </c>
      <c r="W1209" s="2" t="s">
        <v>147</v>
      </c>
      <c r="Z1209" s="2">
        <v>3</v>
      </c>
      <c r="AC1209" s="2">
        <v>50</v>
      </c>
      <c r="AD1209" s="2">
        <v>3</v>
      </c>
      <c r="AE1209" s="2">
        <v>201</v>
      </c>
      <c r="AF1209" s="2">
        <v>1.9915963816664399</v>
      </c>
      <c r="AG1209" s="2">
        <f t="shared" si="648"/>
        <v>1.48739428399313</v>
      </c>
      <c r="AH1209" s="2">
        <v>17.895928782748399</v>
      </c>
      <c r="AI1209" s="2">
        <f t="shared" si="649"/>
        <v>9.8190062634907491</v>
      </c>
      <c r="AJ1209" s="2">
        <f t="shared" si="650"/>
        <v>0.45925929442353852</v>
      </c>
    </row>
    <row r="1210" spans="1:38" x14ac:dyDescent="0.25">
      <c r="A1210" s="2" t="s">
        <v>226</v>
      </c>
      <c r="B1210" s="2">
        <v>2018</v>
      </c>
      <c r="C1210" s="2" t="s">
        <v>225</v>
      </c>
      <c r="D1210" s="2" t="s">
        <v>286</v>
      </c>
      <c r="E1210" s="2" t="s">
        <v>63</v>
      </c>
      <c r="F1210" s="2" t="s">
        <v>202</v>
      </c>
      <c r="G1210" s="2" t="s">
        <v>256</v>
      </c>
      <c r="H1210" s="2" t="s">
        <v>78</v>
      </c>
      <c r="I1210" s="2" t="s">
        <v>40</v>
      </c>
      <c r="J1210" s="2" t="s">
        <v>12</v>
      </c>
      <c r="L1210" s="2" t="s">
        <v>181</v>
      </c>
      <c r="M1210" s="2" t="s">
        <v>181</v>
      </c>
      <c r="N1210" s="2">
        <v>10</v>
      </c>
      <c r="O1210" s="2" t="s">
        <v>83</v>
      </c>
      <c r="Q1210" s="2" t="s">
        <v>50</v>
      </c>
      <c r="R1210" s="2" t="s">
        <v>85</v>
      </c>
      <c r="S1210" s="2" t="s">
        <v>21</v>
      </c>
      <c r="T1210" s="2">
        <v>37</v>
      </c>
      <c r="U1210" s="2" t="s">
        <v>86</v>
      </c>
      <c r="V1210" s="2">
        <v>0</v>
      </c>
      <c r="W1210" s="2" t="s">
        <v>147</v>
      </c>
      <c r="Z1210" s="2">
        <v>3</v>
      </c>
      <c r="AC1210" s="2">
        <v>50</v>
      </c>
      <c r="AD1210" s="2">
        <v>3</v>
      </c>
      <c r="AE1210" s="2">
        <v>201</v>
      </c>
      <c r="AF1210" s="2">
        <v>4.0336133193080599</v>
      </c>
      <c r="AG1210" s="2">
        <f t="shared" si="648"/>
        <v>3.5294112216347497</v>
      </c>
      <c r="AH1210" s="2">
        <v>15.203622484604301</v>
      </c>
      <c r="AI1210" s="2">
        <f t="shared" si="649"/>
        <v>7.126699965346651</v>
      </c>
      <c r="AJ1210" s="2">
        <f t="shared" si="650"/>
        <v>0.33333344636138118</v>
      </c>
    </row>
    <row r="1211" spans="1:38" x14ac:dyDescent="0.25">
      <c r="A1211" s="2" t="s">
        <v>226</v>
      </c>
      <c r="B1211" s="2">
        <v>2018</v>
      </c>
      <c r="C1211" s="2" t="s">
        <v>225</v>
      </c>
      <c r="D1211" s="2" t="s">
        <v>286</v>
      </c>
      <c r="E1211" s="2" t="s">
        <v>63</v>
      </c>
      <c r="F1211" s="2" t="s">
        <v>202</v>
      </c>
      <c r="G1211" s="2" t="s">
        <v>256</v>
      </c>
      <c r="H1211" s="2" t="s">
        <v>78</v>
      </c>
      <c r="I1211" s="2" t="s">
        <v>40</v>
      </c>
      <c r="J1211" s="2" t="s">
        <v>12</v>
      </c>
      <c r="L1211" s="2" t="s">
        <v>181</v>
      </c>
      <c r="M1211" s="2" t="s">
        <v>181</v>
      </c>
      <c r="N1211" s="2">
        <v>10</v>
      </c>
      <c r="O1211" s="2" t="s">
        <v>83</v>
      </c>
      <c r="Q1211" s="2" t="s">
        <v>50</v>
      </c>
      <c r="R1211" s="2" t="s">
        <v>85</v>
      </c>
      <c r="S1211" s="2" t="s">
        <v>21</v>
      </c>
      <c r="T1211" s="2">
        <v>37</v>
      </c>
      <c r="U1211" s="2" t="s">
        <v>86</v>
      </c>
      <c r="V1211" s="2">
        <v>0</v>
      </c>
      <c r="W1211" s="2" t="s">
        <v>147</v>
      </c>
      <c r="Z1211" s="2">
        <v>3</v>
      </c>
      <c r="AC1211" s="2">
        <v>50</v>
      </c>
      <c r="AD1211" s="2">
        <v>3</v>
      </c>
      <c r="AE1211" s="2">
        <v>201</v>
      </c>
      <c r="AF1211" s="2">
        <v>6.0252108550006502</v>
      </c>
      <c r="AG1211" s="2">
        <f t="shared" si="648"/>
        <v>5.5210087573273405</v>
      </c>
      <c r="AH1211" s="2">
        <v>11.7194586209632</v>
      </c>
      <c r="AI1211" s="2">
        <f t="shared" si="649"/>
        <v>3.6425361017055504</v>
      </c>
      <c r="AJ1211" s="2">
        <f t="shared" si="650"/>
        <v>0.17037045451347305</v>
      </c>
    </row>
    <row r="1212" spans="1:38" x14ac:dyDescent="0.25">
      <c r="A1212" s="2" t="s">
        <v>226</v>
      </c>
      <c r="B1212" s="2">
        <v>2018</v>
      </c>
      <c r="C1212" s="2" t="s">
        <v>225</v>
      </c>
      <c r="D1212" s="2" t="s">
        <v>286</v>
      </c>
      <c r="E1212" s="2" t="s">
        <v>63</v>
      </c>
      <c r="F1212" s="2" t="s">
        <v>202</v>
      </c>
      <c r="G1212" s="2" t="s">
        <v>256</v>
      </c>
      <c r="H1212" s="2" t="s">
        <v>78</v>
      </c>
      <c r="I1212" s="2" t="s">
        <v>40</v>
      </c>
      <c r="J1212" s="2" t="s">
        <v>12</v>
      </c>
      <c r="L1212" s="2" t="s">
        <v>181</v>
      </c>
      <c r="M1212" s="2" t="s">
        <v>181</v>
      </c>
      <c r="N1212" s="2">
        <v>10</v>
      </c>
      <c r="O1212" s="2" t="s">
        <v>83</v>
      </c>
      <c r="Q1212" s="2" t="s">
        <v>50</v>
      </c>
      <c r="R1212" s="2" t="s">
        <v>85</v>
      </c>
      <c r="S1212" s="2" t="s">
        <v>21</v>
      </c>
      <c r="T1212" s="2">
        <v>37</v>
      </c>
      <c r="U1212" s="2" t="s">
        <v>86</v>
      </c>
      <c r="V1212" s="2">
        <v>0</v>
      </c>
      <c r="W1212" s="2" t="s">
        <v>147</v>
      </c>
      <c r="Z1212" s="2">
        <v>3</v>
      </c>
      <c r="AC1212" s="2">
        <v>50</v>
      </c>
      <c r="AD1212" s="2">
        <v>3</v>
      </c>
      <c r="AE1212" s="2">
        <v>201</v>
      </c>
      <c r="AF1212" s="2">
        <v>24</v>
      </c>
      <c r="AG1212" s="2">
        <f t="shared" si="648"/>
        <v>23.495797902326689</v>
      </c>
      <c r="AH1212" s="2">
        <v>7.9185539060184196</v>
      </c>
      <c r="AI1212" s="2">
        <f t="shared" si="649"/>
        <v>-0.15836861323923035</v>
      </c>
      <c r="AJ1212" s="2">
        <f t="shared" si="650"/>
        <v>-7.407293123492335E-3</v>
      </c>
    </row>
    <row r="1213" spans="1:38" x14ac:dyDescent="0.25">
      <c r="A1213" s="2" t="s">
        <v>226</v>
      </c>
      <c r="B1213" s="2">
        <v>2018</v>
      </c>
      <c r="C1213" s="2" t="s">
        <v>225</v>
      </c>
      <c r="D1213" s="2" t="s">
        <v>286</v>
      </c>
      <c r="E1213" s="2" t="s">
        <v>63</v>
      </c>
      <c r="F1213" s="2" t="s">
        <v>202</v>
      </c>
      <c r="G1213" s="2" t="s">
        <v>256</v>
      </c>
      <c r="H1213" s="2" t="s">
        <v>78</v>
      </c>
      <c r="I1213" s="2" t="s">
        <v>40</v>
      </c>
      <c r="J1213" s="2" t="s">
        <v>12</v>
      </c>
      <c r="L1213" s="2" t="s">
        <v>181</v>
      </c>
      <c r="M1213" s="2" t="s">
        <v>181</v>
      </c>
      <c r="N1213" s="2">
        <v>10</v>
      </c>
      <c r="O1213" s="2" t="s">
        <v>83</v>
      </c>
      <c r="Q1213" s="2" t="s">
        <v>50</v>
      </c>
      <c r="R1213" s="2" t="s">
        <v>85</v>
      </c>
      <c r="S1213" s="2" t="s">
        <v>21</v>
      </c>
      <c r="T1213" s="2">
        <v>37</v>
      </c>
      <c r="U1213" s="2" t="s">
        <v>127</v>
      </c>
      <c r="V1213" s="2">
        <v>1</v>
      </c>
      <c r="W1213" s="2" t="s">
        <v>277</v>
      </c>
      <c r="X1213" s="2">
        <v>32</v>
      </c>
      <c r="Y1213" s="2">
        <v>1.8</v>
      </c>
      <c r="Z1213" s="2">
        <v>3</v>
      </c>
      <c r="AC1213" s="2">
        <v>50</v>
      </c>
      <c r="AD1213" s="2">
        <v>3</v>
      </c>
      <c r="AE1213" s="2">
        <v>202</v>
      </c>
      <c r="AF1213" s="2">
        <v>0</v>
      </c>
      <c r="AH1213" s="2">
        <v>7.9185539060184196</v>
      </c>
    </row>
    <row r="1214" spans="1:38" x14ac:dyDescent="0.25">
      <c r="A1214" s="2" t="s">
        <v>226</v>
      </c>
      <c r="B1214" s="2">
        <v>2018</v>
      </c>
      <c r="C1214" s="2" t="s">
        <v>225</v>
      </c>
      <c r="D1214" s="2" t="s">
        <v>286</v>
      </c>
      <c r="E1214" s="2" t="s">
        <v>63</v>
      </c>
      <c r="F1214" s="2" t="s">
        <v>202</v>
      </c>
      <c r="G1214" s="2" t="s">
        <v>256</v>
      </c>
      <c r="H1214" s="2" t="s">
        <v>78</v>
      </c>
      <c r="I1214" s="2" t="s">
        <v>40</v>
      </c>
      <c r="J1214" s="2" t="s">
        <v>12</v>
      </c>
      <c r="L1214" s="2" t="s">
        <v>181</v>
      </c>
      <c r="M1214" s="2" t="s">
        <v>181</v>
      </c>
      <c r="N1214" s="2">
        <v>10</v>
      </c>
      <c r="O1214" s="2" t="s">
        <v>83</v>
      </c>
      <c r="Q1214" s="2" t="s">
        <v>50</v>
      </c>
      <c r="R1214" s="2" t="s">
        <v>85</v>
      </c>
      <c r="S1214" s="2" t="s">
        <v>21</v>
      </c>
      <c r="T1214" s="2">
        <v>37</v>
      </c>
      <c r="U1214" s="2" t="s">
        <v>127</v>
      </c>
      <c r="V1214" s="2">
        <v>1</v>
      </c>
      <c r="W1214" s="2" t="s">
        <v>277</v>
      </c>
      <c r="X1214" s="2">
        <v>32</v>
      </c>
      <c r="Y1214" s="2">
        <v>1.8</v>
      </c>
      <c r="Z1214" s="2">
        <v>3</v>
      </c>
      <c r="AC1214" s="2">
        <v>50</v>
      </c>
      <c r="AD1214" s="2">
        <v>3</v>
      </c>
      <c r="AE1214" s="2">
        <v>202</v>
      </c>
      <c r="AF1214" s="2">
        <v>0.50420209767331003</v>
      </c>
      <c r="AH1214" s="2">
        <v>27.873303659478498</v>
      </c>
      <c r="AI1214" s="2">
        <f>AH1214-$AH$1213</f>
        <v>19.954749753460078</v>
      </c>
    </row>
    <row r="1215" spans="1:38" x14ac:dyDescent="0.25">
      <c r="A1215" s="2" t="s">
        <v>226</v>
      </c>
      <c r="B1215" s="2">
        <v>2018</v>
      </c>
      <c r="C1215" s="2" t="s">
        <v>225</v>
      </c>
      <c r="D1215" s="2" t="s">
        <v>286</v>
      </c>
      <c r="E1215" s="2" t="s">
        <v>63</v>
      </c>
      <c r="F1215" s="2" t="s">
        <v>202</v>
      </c>
      <c r="G1215" s="2" t="s">
        <v>256</v>
      </c>
      <c r="H1215" s="2" t="s">
        <v>78</v>
      </c>
      <c r="I1215" s="2" t="s">
        <v>40</v>
      </c>
      <c r="J1215" s="2" t="s">
        <v>12</v>
      </c>
      <c r="L1215" s="2" t="s">
        <v>181</v>
      </c>
      <c r="M1215" s="2" t="s">
        <v>181</v>
      </c>
      <c r="N1215" s="2">
        <v>10</v>
      </c>
      <c r="O1215" s="2" t="s">
        <v>83</v>
      </c>
      <c r="Q1215" s="2" t="s">
        <v>50</v>
      </c>
      <c r="R1215" s="2" t="s">
        <v>85</v>
      </c>
      <c r="S1215" s="2" t="s">
        <v>21</v>
      </c>
      <c r="T1215" s="2">
        <v>37</v>
      </c>
      <c r="U1215" s="2" t="s">
        <v>127</v>
      </c>
      <c r="V1215" s="2">
        <v>1</v>
      </c>
      <c r="W1215" s="2" t="s">
        <v>277</v>
      </c>
      <c r="X1215" s="2">
        <v>32</v>
      </c>
      <c r="Y1215" s="2">
        <v>1.8</v>
      </c>
      <c r="Z1215" s="2">
        <v>3</v>
      </c>
      <c r="AC1215" s="2">
        <v>50</v>
      </c>
      <c r="AD1215" s="2">
        <v>3</v>
      </c>
      <c r="AE1215" s="2">
        <v>202</v>
      </c>
      <c r="AF1215" s="2">
        <v>0.98319334034596495</v>
      </c>
      <c r="AG1215" s="2">
        <f>AF1215-$AF$1215</f>
        <v>0</v>
      </c>
      <c r="AH1215" s="2">
        <v>28.981902076279098</v>
      </c>
      <c r="AI1215" s="2">
        <f t="shared" ref="AI1215:AI1219" si="651">AH1215-$AH$1213</f>
        <v>21.063348170260678</v>
      </c>
      <c r="AJ1215" s="2">
        <f>AI1215/$AI$1215</f>
        <v>1</v>
      </c>
      <c r="AK1215" s="2">
        <f>AI1215-$AI$1219</f>
        <v>18.687782723420199</v>
      </c>
      <c r="AL1215" s="2">
        <f>AK1215/$AK$1215</f>
        <v>1</v>
      </c>
    </row>
    <row r="1216" spans="1:38" x14ac:dyDescent="0.25">
      <c r="A1216" s="2" t="s">
        <v>226</v>
      </c>
      <c r="B1216" s="2">
        <v>2018</v>
      </c>
      <c r="C1216" s="2" t="s">
        <v>225</v>
      </c>
      <c r="D1216" s="2" t="s">
        <v>286</v>
      </c>
      <c r="E1216" s="2" t="s">
        <v>63</v>
      </c>
      <c r="F1216" s="2" t="s">
        <v>202</v>
      </c>
      <c r="G1216" s="2" t="s">
        <v>256</v>
      </c>
      <c r="H1216" s="2" t="s">
        <v>78</v>
      </c>
      <c r="I1216" s="2" t="s">
        <v>40</v>
      </c>
      <c r="J1216" s="2" t="s">
        <v>12</v>
      </c>
      <c r="L1216" s="2" t="s">
        <v>181</v>
      </c>
      <c r="M1216" s="2" t="s">
        <v>181</v>
      </c>
      <c r="N1216" s="2">
        <v>10</v>
      </c>
      <c r="O1216" s="2" t="s">
        <v>83</v>
      </c>
      <c r="Q1216" s="2" t="s">
        <v>50</v>
      </c>
      <c r="R1216" s="2" t="s">
        <v>85</v>
      </c>
      <c r="S1216" s="2" t="s">
        <v>21</v>
      </c>
      <c r="T1216" s="2">
        <v>37</v>
      </c>
      <c r="U1216" s="2" t="s">
        <v>127</v>
      </c>
      <c r="V1216" s="2">
        <v>1</v>
      </c>
      <c r="W1216" s="2" t="s">
        <v>277</v>
      </c>
      <c r="X1216" s="2">
        <v>32</v>
      </c>
      <c r="Y1216" s="2">
        <v>1.8</v>
      </c>
      <c r="Z1216" s="2">
        <v>3</v>
      </c>
      <c r="AC1216" s="2">
        <v>50</v>
      </c>
      <c r="AD1216" s="2">
        <v>3</v>
      </c>
      <c r="AE1216" s="2">
        <v>202</v>
      </c>
      <c r="AF1216" s="2">
        <v>1.9915963816664399</v>
      </c>
      <c r="AG1216" s="2">
        <f>AF1216-$AF$1215</f>
        <v>1.008403041320475</v>
      </c>
      <c r="AH1216" s="2">
        <v>24.389143420662599</v>
      </c>
      <c r="AI1216" s="2">
        <f t="shared" si="651"/>
        <v>16.470589514644178</v>
      </c>
      <c r="AJ1216" s="2">
        <f>AI1216/$AI$1215</f>
        <v>0.78195495708982243</v>
      </c>
      <c r="AK1216" s="2">
        <f>AI1216-$AI$1219</f>
        <v>14.095024067803699</v>
      </c>
      <c r="AL1216" s="2">
        <f>AK1216/$AK$1215</f>
        <v>0.75423736868148139</v>
      </c>
    </row>
    <row r="1217" spans="1:38" x14ac:dyDescent="0.25">
      <c r="A1217" s="2" t="s">
        <v>226</v>
      </c>
      <c r="B1217" s="2">
        <v>2018</v>
      </c>
      <c r="C1217" s="2" t="s">
        <v>225</v>
      </c>
      <c r="D1217" s="2" t="s">
        <v>286</v>
      </c>
      <c r="E1217" s="2" t="s">
        <v>63</v>
      </c>
      <c r="F1217" s="2" t="s">
        <v>202</v>
      </c>
      <c r="G1217" s="2" t="s">
        <v>256</v>
      </c>
      <c r="H1217" s="2" t="s">
        <v>78</v>
      </c>
      <c r="I1217" s="2" t="s">
        <v>40</v>
      </c>
      <c r="J1217" s="2" t="s">
        <v>12</v>
      </c>
      <c r="L1217" s="2" t="s">
        <v>181</v>
      </c>
      <c r="M1217" s="2" t="s">
        <v>181</v>
      </c>
      <c r="N1217" s="2">
        <v>10</v>
      </c>
      <c r="O1217" s="2" t="s">
        <v>83</v>
      </c>
      <c r="Q1217" s="2" t="s">
        <v>50</v>
      </c>
      <c r="R1217" s="2" t="s">
        <v>85</v>
      </c>
      <c r="S1217" s="2" t="s">
        <v>21</v>
      </c>
      <c r="T1217" s="2">
        <v>37</v>
      </c>
      <c r="U1217" s="2" t="s">
        <v>127</v>
      </c>
      <c r="V1217" s="2">
        <v>1</v>
      </c>
      <c r="W1217" s="2" t="s">
        <v>277</v>
      </c>
      <c r="X1217" s="2">
        <v>32</v>
      </c>
      <c r="Y1217" s="2">
        <v>1.8</v>
      </c>
      <c r="Z1217" s="2">
        <v>3</v>
      </c>
      <c r="AC1217" s="2">
        <v>50</v>
      </c>
      <c r="AD1217" s="2">
        <v>3</v>
      </c>
      <c r="AE1217" s="2">
        <v>202</v>
      </c>
      <c r="AF1217" s="2">
        <v>4.0336133193080599</v>
      </c>
      <c r="AG1217" s="2">
        <f>AF1217-$AF$1215</f>
        <v>3.0504199789620952</v>
      </c>
      <c r="AH1217" s="2">
        <v>19.638012526981601</v>
      </c>
      <c r="AI1217" s="2">
        <f t="shared" si="651"/>
        <v>11.719458620963181</v>
      </c>
      <c r="AJ1217" s="2">
        <f>AI1217/$AI$1215</f>
        <v>0.5563910602546025</v>
      </c>
      <c r="AK1217" s="2">
        <f>AI1217-$AI$1219</f>
        <v>9.3438931741227016</v>
      </c>
      <c r="AL1217" s="2">
        <f>AK1217/$AK$1215</f>
        <v>0.50000009698382253</v>
      </c>
    </row>
    <row r="1218" spans="1:38" x14ac:dyDescent="0.25">
      <c r="A1218" s="2" t="s">
        <v>226</v>
      </c>
      <c r="B1218" s="2">
        <v>2018</v>
      </c>
      <c r="C1218" s="2" t="s">
        <v>225</v>
      </c>
      <c r="D1218" s="2" t="s">
        <v>286</v>
      </c>
      <c r="E1218" s="2" t="s">
        <v>63</v>
      </c>
      <c r="F1218" s="2" t="s">
        <v>202</v>
      </c>
      <c r="G1218" s="2" t="s">
        <v>256</v>
      </c>
      <c r="H1218" s="2" t="s">
        <v>78</v>
      </c>
      <c r="I1218" s="2" t="s">
        <v>40</v>
      </c>
      <c r="J1218" s="2" t="s">
        <v>12</v>
      </c>
      <c r="L1218" s="2" t="s">
        <v>181</v>
      </c>
      <c r="M1218" s="2" t="s">
        <v>181</v>
      </c>
      <c r="N1218" s="2">
        <v>10</v>
      </c>
      <c r="O1218" s="2" t="s">
        <v>83</v>
      </c>
      <c r="Q1218" s="2" t="s">
        <v>50</v>
      </c>
      <c r="R1218" s="2" t="s">
        <v>85</v>
      </c>
      <c r="S1218" s="2" t="s">
        <v>21</v>
      </c>
      <c r="T1218" s="2">
        <v>37</v>
      </c>
      <c r="U1218" s="2" t="s">
        <v>127</v>
      </c>
      <c r="V1218" s="2">
        <v>1</v>
      </c>
      <c r="W1218" s="2" t="s">
        <v>277</v>
      </c>
      <c r="X1218" s="2">
        <v>32</v>
      </c>
      <c r="Y1218" s="2">
        <v>1.8</v>
      </c>
      <c r="Z1218" s="2">
        <v>3</v>
      </c>
      <c r="AC1218" s="2">
        <v>50</v>
      </c>
      <c r="AD1218" s="2">
        <v>3</v>
      </c>
      <c r="AE1218" s="2">
        <v>202</v>
      </c>
      <c r="AF1218" s="2">
        <v>6.0252108550006502</v>
      </c>
      <c r="AG1218" s="2">
        <f>AF1218-$AF$1215</f>
        <v>5.0420175146546855</v>
      </c>
      <c r="AH1218" s="2">
        <v>15.361994722668699</v>
      </c>
      <c r="AI1218" s="2">
        <f t="shared" si="651"/>
        <v>7.4434408166502797</v>
      </c>
      <c r="AJ1218" s="2">
        <f>AI1218/$AI$1215</f>
        <v>0.35338355310290448</v>
      </c>
      <c r="AK1218" s="2">
        <f>AI1218-$AI$1219</f>
        <v>5.0678753698097996</v>
      </c>
      <c r="AL1218" s="2">
        <f>AK1218/$AK$1215</f>
        <v>0.27118655245592921</v>
      </c>
    </row>
    <row r="1219" spans="1:38" x14ac:dyDescent="0.25">
      <c r="A1219" s="2" t="s">
        <v>226</v>
      </c>
      <c r="B1219" s="2">
        <v>2018</v>
      </c>
      <c r="C1219" s="2" t="s">
        <v>225</v>
      </c>
      <c r="D1219" s="2" t="s">
        <v>286</v>
      </c>
      <c r="E1219" s="2" t="s">
        <v>63</v>
      </c>
      <c r="F1219" s="2" t="s">
        <v>202</v>
      </c>
      <c r="G1219" s="2" t="s">
        <v>256</v>
      </c>
      <c r="H1219" s="2" t="s">
        <v>78</v>
      </c>
      <c r="I1219" s="2" t="s">
        <v>40</v>
      </c>
      <c r="J1219" s="2" t="s">
        <v>12</v>
      </c>
      <c r="L1219" s="2" t="s">
        <v>181</v>
      </c>
      <c r="M1219" s="2" t="s">
        <v>181</v>
      </c>
      <c r="N1219" s="2">
        <v>10</v>
      </c>
      <c r="O1219" s="2" t="s">
        <v>83</v>
      </c>
      <c r="Q1219" s="2" t="s">
        <v>50</v>
      </c>
      <c r="R1219" s="2" t="s">
        <v>85</v>
      </c>
      <c r="S1219" s="2" t="s">
        <v>21</v>
      </c>
      <c r="T1219" s="2">
        <v>37</v>
      </c>
      <c r="U1219" s="2" t="s">
        <v>127</v>
      </c>
      <c r="V1219" s="2">
        <v>1</v>
      </c>
      <c r="W1219" s="2" t="s">
        <v>277</v>
      </c>
      <c r="X1219" s="2">
        <v>32</v>
      </c>
      <c r="Y1219" s="2">
        <v>1.8</v>
      </c>
      <c r="Z1219" s="2">
        <v>3</v>
      </c>
      <c r="AC1219" s="2">
        <v>50</v>
      </c>
      <c r="AD1219" s="2">
        <v>3</v>
      </c>
      <c r="AE1219" s="2">
        <v>202</v>
      </c>
      <c r="AF1219" s="2">
        <v>24</v>
      </c>
      <c r="AG1219" s="2">
        <f>AF1219-$AF$1215</f>
        <v>23.016806659654033</v>
      </c>
      <c r="AH1219" s="2">
        <v>10.2941193528589</v>
      </c>
      <c r="AI1219" s="2">
        <f t="shared" si="651"/>
        <v>2.3755654468404801</v>
      </c>
      <c r="AJ1219" s="2">
        <f>AI1219/$AI$1215</f>
        <v>0.11278194841760907</v>
      </c>
      <c r="AK1219" s="2">
        <f>AI1219-$AI$1219</f>
        <v>0</v>
      </c>
      <c r="AL1219" s="2">
        <f>AK1219/$AK$1215</f>
        <v>0</v>
      </c>
    </row>
    <row r="1220" spans="1:38" x14ac:dyDescent="0.25">
      <c r="A1220" s="2" t="s">
        <v>226</v>
      </c>
      <c r="B1220" s="2">
        <v>2018</v>
      </c>
      <c r="C1220" s="2" t="s">
        <v>225</v>
      </c>
      <c r="D1220" s="2" t="s">
        <v>286</v>
      </c>
      <c r="E1220" s="2" t="s">
        <v>63</v>
      </c>
      <c r="F1220" s="2" t="s">
        <v>202</v>
      </c>
      <c r="G1220" s="2" t="s">
        <v>256</v>
      </c>
      <c r="H1220" s="2" t="s">
        <v>78</v>
      </c>
      <c r="I1220" s="2" t="s">
        <v>40</v>
      </c>
      <c r="J1220" s="2" t="s">
        <v>12</v>
      </c>
      <c r="L1220" s="2" t="s">
        <v>181</v>
      </c>
      <c r="M1220" s="2" t="s">
        <v>181</v>
      </c>
      <c r="N1220" s="2">
        <v>10</v>
      </c>
      <c r="O1220" s="2" t="s">
        <v>83</v>
      </c>
      <c r="Q1220" s="2" t="s">
        <v>50</v>
      </c>
      <c r="R1220" s="2" t="s">
        <v>85</v>
      </c>
      <c r="S1220" s="2" t="s">
        <v>21</v>
      </c>
      <c r="T1220" s="2">
        <v>37</v>
      </c>
      <c r="U1220" s="2" t="s">
        <v>127</v>
      </c>
      <c r="V1220" s="2">
        <v>1</v>
      </c>
      <c r="W1220" s="2" t="s">
        <v>277</v>
      </c>
      <c r="X1220" s="2">
        <v>187</v>
      </c>
      <c r="Y1220" s="2">
        <v>0.5</v>
      </c>
      <c r="Z1220" s="2">
        <v>3</v>
      </c>
      <c r="AC1220" s="2">
        <v>50</v>
      </c>
      <c r="AD1220" s="2">
        <v>3</v>
      </c>
      <c r="AE1220" s="2">
        <v>203</v>
      </c>
      <c r="AF1220" s="2">
        <v>0</v>
      </c>
      <c r="AH1220" s="2">
        <v>7.7601852927791901</v>
      </c>
    </row>
    <row r="1221" spans="1:38" x14ac:dyDescent="0.25">
      <c r="A1221" s="2" t="s">
        <v>226</v>
      </c>
      <c r="B1221" s="2">
        <v>2018</v>
      </c>
      <c r="C1221" s="2" t="s">
        <v>225</v>
      </c>
      <c r="D1221" s="2" t="s">
        <v>286</v>
      </c>
      <c r="E1221" s="2" t="s">
        <v>63</v>
      </c>
      <c r="F1221" s="2" t="s">
        <v>202</v>
      </c>
      <c r="G1221" s="2" t="s">
        <v>256</v>
      </c>
      <c r="H1221" s="2" t="s">
        <v>78</v>
      </c>
      <c r="I1221" s="2" t="s">
        <v>40</v>
      </c>
      <c r="J1221" s="2" t="s">
        <v>12</v>
      </c>
      <c r="L1221" s="2" t="s">
        <v>181</v>
      </c>
      <c r="M1221" s="2" t="s">
        <v>181</v>
      </c>
      <c r="N1221" s="2">
        <v>10</v>
      </c>
      <c r="O1221" s="2" t="s">
        <v>83</v>
      </c>
      <c r="Q1221" s="2" t="s">
        <v>50</v>
      </c>
      <c r="R1221" s="2" t="s">
        <v>85</v>
      </c>
      <c r="S1221" s="2" t="s">
        <v>21</v>
      </c>
      <c r="T1221" s="2">
        <v>37</v>
      </c>
      <c r="U1221" s="2" t="s">
        <v>127</v>
      </c>
      <c r="V1221" s="2">
        <v>1</v>
      </c>
      <c r="W1221" s="2" t="s">
        <v>277</v>
      </c>
      <c r="X1221" s="2">
        <v>187</v>
      </c>
      <c r="Y1221" s="2">
        <v>0.5</v>
      </c>
      <c r="Z1221" s="2">
        <v>3</v>
      </c>
      <c r="AC1221" s="2">
        <v>50</v>
      </c>
      <c r="AD1221" s="2">
        <v>3</v>
      </c>
      <c r="AE1221" s="2">
        <v>203</v>
      </c>
      <c r="AF1221" s="2">
        <v>0.47899124267265503</v>
      </c>
      <c r="AG1221" s="2">
        <f>AF1221-$AF$1221</f>
        <v>0</v>
      </c>
      <c r="AH1221" s="2">
        <v>29.773756016950902</v>
      </c>
      <c r="AI1221" s="2">
        <f>AH1221-$AH$1220</f>
        <v>22.013570724171711</v>
      </c>
      <c r="AJ1221" s="2">
        <f>AI1221/$AI$1221</f>
        <v>1</v>
      </c>
      <c r="AK1221" s="2">
        <f>AI1221-$AI$1226</f>
        <v>19.162892187963202</v>
      </c>
      <c r="AL1221" s="2">
        <f>AK1221/$AK$1221</f>
        <v>1</v>
      </c>
    </row>
    <row r="1222" spans="1:38" x14ac:dyDescent="0.25">
      <c r="A1222" s="2" t="s">
        <v>226</v>
      </c>
      <c r="B1222" s="2">
        <v>2018</v>
      </c>
      <c r="C1222" s="2" t="s">
        <v>225</v>
      </c>
      <c r="D1222" s="2" t="s">
        <v>286</v>
      </c>
      <c r="E1222" s="2" t="s">
        <v>63</v>
      </c>
      <c r="F1222" s="2" t="s">
        <v>202</v>
      </c>
      <c r="G1222" s="2" t="s">
        <v>256</v>
      </c>
      <c r="H1222" s="2" t="s">
        <v>78</v>
      </c>
      <c r="I1222" s="2" t="s">
        <v>40</v>
      </c>
      <c r="J1222" s="2" t="s">
        <v>12</v>
      </c>
      <c r="L1222" s="2" t="s">
        <v>181</v>
      </c>
      <c r="M1222" s="2" t="s">
        <v>181</v>
      </c>
      <c r="N1222" s="2">
        <v>10</v>
      </c>
      <c r="O1222" s="2" t="s">
        <v>83</v>
      </c>
      <c r="Q1222" s="2" t="s">
        <v>50</v>
      </c>
      <c r="R1222" s="2" t="s">
        <v>85</v>
      </c>
      <c r="S1222" s="2" t="s">
        <v>21</v>
      </c>
      <c r="T1222" s="2">
        <v>37</v>
      </c>
      <c r="U1222" s="2" t="s">
        <v>127</v>
      </c>
      <c r="V1222" s="2">
        <v>1</v>
      </c>
      <c r="W1222" s="2" t="s">
        <v>277</v>
      </c>
      <c r="X1222" s="2">
        <v>187</v>
      </c>
      <c r="Y1222" s="2">
        <v>0.5</v>
      </c>
      <c r="Z1222" s="2">
        <v>3</v>
      </c>
      <c r="AC1222" s="2">
        <v>50</v>
      </c>
      <c r="AD1222" s="2">
        <v>3</v>
      </c>
      <c r="AE1222" s="2">
        <v>203</v>
      </c>
      <c r="AF1222" s="2">
        <v>1.0084030413204801</v>
      </c>
      <c r="AG1222" s="2">
        <f t="shared" ref="AG1222:AG1226" si="652">AF1222-$AF$1221</f>
        <v>0.52941179864782506</v>
      </c>
      <c r="AH1222" s="2">
        <v>27.081449718806699</v>
      </c>
      <c r="AI1222" s="2">
        <f t="shared" ref="AI1222:AI1226" si="653">AH1222-$AH$1220</f>
        <v>19.321264426027508</v>
      </c>
      <c r="AJ1222" s="2">
        <f t="shared" ref="AJ1222:AJ1226" si="654">AI1222/$AI$1221</f>
        <v>0.87769788318857556</v>
      </c>
      <c r="AK1222" s="2">
        <f t="shared" ref="AK1222:AK1226" si="655">AI1222-$AI$1226</f>
        <v>16.470585889818999</v>
      </c>
      <c r="AL1222" s="2">
        <f t="shared" ref="AL1222:AL1226" si="656">AK1222/$AK$1221</f>
        <v>0.85950417756692687</v>
      </c>
    </row>
    <row r="1223" spans="1:38" x14ac:dyDescent="0.25">
      <c r="A1223" s="2" t="s">
        <v>226</v>
      </c>
      <c r="B1223" s="2">
        <v>2018</v>
      </c>
      <c r="C1223" s="2" t="s">
        <v>225</v>
      </c>
      <c r="D1223" s="2" t="s">
        <v>286</v>
      </c>
      <c r="E1223" s="2" t="s">
        <v>63</v>
      </c>
      <c r="F1223" s="2" t="s">
        <v>202</v>
      </c>
      <c r="G1223" s="2" t="s">
        <v>256</v>
      </c>
      <c r="H1223" s="2" t="s">
        <v>78</v>
      </c>
      <c r="I1223" s="2" t="s">
        <v>40</v>
      </c>
      <c r="J1223" s="2" t="s">
        <v>12</v>
      </c>
      <c r="L1223" s="2" t="s">
        <v>181</v>
      </c>
      <c r="M1223" s="2" t="s">
        <v>181</v>
      </c>
      <c r="N1223" s="2">
        <v>10</v>
      </c>
      <c r="O1223" s="2" t="s">
        <v>83</v>
      </c>
      <c r="Q1223" s="2" t="s">
        <v>50</v>
      </c>
      <c r="R1223" s="2" t="s">
        <v>85</v>
      </c>
      <c r="S1223" s="2" t="s">
        <v>21</v>
      </c>
      <c r="T1223" s="2">
        <v>37</v>
      </c>
      <c r="U1223" s="2" t="s">
        <v>127</v>
      </c>
      <c r="V1223" s="2">
        <v>1</v>
      </c>
      <c r="W1223" s="2" t="s">
        <v>277</v>
      </c>
      <c r="X1223" s="2">
        <v>187</v>
      </c>
      <c r="Y1223" s="2">
        <v>0.5</v>
      </c>
      <c r="Z1223" s="2">
        <v>3</v>
      </c>
      <c r="AC1223" s="2">
        <v>50</v>
      </c>
      <c r="AD1223" s="2">
        <v>3</v>
      </c>
      <c r="AE1223" s="2">
        <v>203</v>
      </c>
      <c r="AF1223" s="2">
        <v>2.0168072366671002</v>
      </c>
      <c r="AG1223" s="2">
        <f t="shared" si="652"/>
        <v>1.5378159939944451</v>
      </c>
      <c r="AH1223" s="2">
        <v>20.746607318957</v>
      </c>
      <c r="AI1223" s="2">
        <f t="shared" si="653"/>
        <v>12.986422026177809</v>
      </c>
      <c r="AJ1223" s="2">
        <f t="shared" si="654"/>
        <v>0.58992801253811311</v>
      </c>
      <c r="AK1223" s="2">
        <f t="shared" si="655"/>
        <v>10.1357434899693</v>
      </c>
      <c r="AL1223" s="2">
        <f t="shared" si="656"/>
        <v>0.52892556042954053</v>
      </c>
    </row>
    <row r="1224" spans="1:38" x14ac:dyDescent="0.25">
      <c r="A1224" s="2" t="s">
        <v>226</v>
      </c>
      <c r="B1224" s="2">
        <v>2018</v>
      </c>
      <c r="C1224" s="2" t="s">
        <v>225</v>
      </c>
      <c r="D1224" s="2" t="s">
        <v>286</v>
      </c>
      <c r="E1224" s="2" t="s">
        <v>63</v>
      </c>
      <c r="F1224" s="2" t="s">
        <v>202</v>
      </c>
      <c r="G1224" s="2" t="s">
        <v>256</v>
      </c>
      <c r="H1224" s="2" t="s">
        <v>78</v>
      </c>
      <c r="I1224" s="2" t="s">
        <v>40</v>
      </c>
      <c r="J1224" s="2" t="s">
        <v>12</v>
      </c>
      <c r="L1224" s="2" t="s">
        <v>181</v>
      </c>
      <c r="M1224" s="2" t="s">
        <v>181</v>
      </c>
      <c r="N1224" s="2">
        <v>10</v>
      </c>
      <c r="O1224" s="2" t="s">
        <v>83</v>
      </c>
      <c r="Q1224" s="2" t="s">
        <v>50</v>
      </c>
      <c r="R1224" s="2" t="s">
        <v>85</v>
      </c>
      <c r="S1224" s="2" t="s">
        <v>21</v>
      </c>
      <c r="T1224" s="2">
        <v>37</v>
      </c>
      <c r="U1224" s="2" t="s">
        <v>127</v>
      </c>
      <c r="V1224" s="2">
        <v>1</v>
      </c>
      <c r="W1224" s="2" t="s">
        <v>277</v>
      </c>
      <c r="X1224" s="2">
        <v>187</v>
      </c>
      <c r="Y1224" s="2">
        <v>0.5</v>
      </c>
      <c r="Z1224" s="2">
        <v>3</v>
      </c>
      <c r="AC1224" s="2">
        <v>50</v>
      </c>
      <c r="AD1224" s="2">
        <v>3</v>
      </c>
      <c r="AE1224" s="2">
        <v>203</v>
      </c>
      <c r="AF1224" s="2">
        <v>3.9831939173590301</v>
      </c>
      <c r="AG1224" s="2">
        <f t="shared" si="652"/>
        <v>3.504202674686375</v>
      </c>
      <c r="AH1224" s="2">
        <v>16.945702604012201</v>
      </c>
      <c r="AI1224" s="2">
        <f t="shared" si="653"/>
        <v>9.18551731123301</v>
      </c>
      <c r="AJ1224" s="2">
        <f t="shared" si="654"/>
        <v>0.41726612308047661</v>
      </c>
      <c r="AK1224" s="2">
        <f t="shared" si="655"/>
        <v>6.3348387750245001</v>
      </c>
      <c r="AL1224" s="2">
        <f t="shared" si="656"/>
        <v>0.33057842797882075</v>
      </c>
    </row>
    <row r="1225" spans="1:38" x14ac:dyDescent="0.25">
      <c r="A1225" s="2" t="s">
        <v>226</v>
      </c>
      <c r="B1225" s="2">
        <v>2018</v>
      </c>
      <c r="C1225" s="2" t="s">
        <v>225</v>
      </c>
      <c r="D1225" s="2" t="s">
        <v>286</v>
      </c>
      <c r="E1225" s="2" t="s">
        <v>63</v>
      </c>
      <c r="F1225" s="2" t="s">
        <v>202</v>
      </c>
      <c r="G1225" s="2" t="s">
        <v>256</v>
      </c>
      <c r="H1225" s="2" t="s">
        <v>78</v>
      </c>
      <c r="I1225" s="2" t="s">
        <v>40</v>
      </c>
      <c r="J1225" s="2" t="s">
        <v>12</v>
      </c>
      <c r="L1225" s="2" t="s">
        <v>181</v>
      </c>
      <c r="M1225" s="2" t="s">
        <v>181</v>
      </c>
      <c r="N1225" s="2">
        <v>10</v>
      </c>
      <c r="O1225" s="2" t="s">
        <v>83</v>
      </c>
      <c r="Q1225" s="2" t="s">
        <v>50</v>
      </c>
      <c r="R1225" s="2" t="s">
        <v>85</v>
      </c>
      <c r="S1225" s="2" t="s">
        <v>21</v>
      </c>
      <c r="T1225" s="2">
        <v>37</v>
      </c>
      <c r="U1225" s="2" t="s">
        <v>127</v>
      </c>
      <c r="V1225" s="2">
        <v>1</v>
      </c>
      <c r="W1225" s="2" t="s">
        <v>277</v>
      </c>
      <c r="X1225" s="2">
        <v>187</v>
      </c>
      <c r="Y1225" s="2">
        <v>0.5</v>
      </c>
      <c r="Z1225" s="2">
        <v>3</v>
      </c>
      <c r="AC1225" s="2">
        <v>50</v>
      </c>
      <c r="AD1225" s="2">
        <v>3</v>
      </c>
      <c r="AE1225" s="2">
        <v>203</v>
      </c>
      <c r="AF1225" s="2">
        <v>6.0252108550006502</v>
      </c>
      <c r="AG1225" s="2">
        <f t="shared" si="652"/>
        <v>5.5462196123279952</v>
      </c>
      <c r="AH1225" s="2">
        <v>13.9366554545644</v>
      </c>
      <c r="AI1225" s="2">
        <f t="shared" si="653"/>
        <v>6.1764701617852102</v>
      </c>
      <c r="AJ1225" s="2">
        <f t="shared" si="654"/>
        <v>0.28057557036865532</v>
      </c>
      <c r="AK1225" s="2">
        <f t="shared" si="655"/>
        <v>3.3257916255767004</v>
      </c>
      <c r="AL1225" s="2">
        <f t="shared" si="656"/>
        <v>0.1735537408943798</v>
      </c>
    </row>
    <row r="1226" spans="1:38" x14ac:dyDescent="0.25">
      <c r="A1226" s="2" t="s">
        <v>226</v>
      </c>
      <c r="B1226" s="2">
        <v>2018</v>
      </c>
      <c r="C1226" s="2" t="s">
        <v>225</v>
      </c>
      <c r="D1226" s="2" t="s">
        <v>286</v>
      </c>
      <c r="E1226" s="2" t="s">
        <v>63</v>
      </c>
      <c r="F1226" s="2" t="s">
        <v>202</v>
      </c>
      <c r="G1226" s="2" t="s">
        <v>256</v>
      </c>
      <c r="H1226" s="2" t="s">
        <v>78</v>
      </c>
      <c r="I1226" s="2" t="s">
        <v>40</v>
      </c>
      <c r="J1226" s="2" t="s">
        <v>12</v>
      </c>
      <c r="L1226" s="2" t="s">
        <v>181</v>
      </c>
      <c r="M1226" s="2" t="s">
        <v>181</v>
      </c>
      <c r="N1226" s="2">
        <v>10</v>
      </c>
      <c r="O1226" s="2" t="s">
        <v>83</v>
      </c>
      <c r="Q1226" s="2" t="s">
        <v>50</v>
      </c>
      <c r="R1226" s="2" t="s">
        <v>85</v>
      </c>
      <c r="S1226" s="2" t="s">
        <v>21</v>
      </c>
      <c r="T1226" s="2">
        <v>37</v>
      </c>
      <c r="U1226" s="2" t="s">
        <v>127</v>
      </c>
      <c r="V1226" s="2">
        <v>1</v>
      </c>
      <c r="W1226" s="2" t="s">
        <v>277</v>
      </c>
      <c r="X1226" s="2">
        <v>187</v>
      </c>
      <c r="Y1226" s="2">
        <v>0.5</v>
      </c>
      <c r="Z1226" s="2">
        <v>3</v>
      </c>
      <c r="AC1226" s="2">
        <v>50</v>
      </c>
      <c r="AD1226" s="2">
        <v>3</v>
      </c>
      <c r="AE1226" s="2">
        <v>203</v>
      </c>
      <c r="AF1226" s="2">
        <v>24</v>
      </c>
      <c r="AG1226" s="2">
        <f t="shared" si="652"/>
        <v>23.521008757327344</v>
      </c>
      <c r="AH1226" s="2">
        <v>10.6108638289877</v>
      </c>
      <c r="AI1226" s="2">
        <f t="shared" si="653"/>
        <v>2.8506785362085099</v>
      </c>
      <c r="AJ1226" s="2">
        <f t="shared" si="654"/>
        <v>0.12949641709322332</v>
      </c>
      <c r="AK1226" s="2">
        <f t="shared" si="655"/>
        <v>0</v>
      </c>
      <c r="AL1226" s="2">
        <f t="shared" si="656"/>
        <v>0</v>
      </c>
    </row>
    <row r="1227" spans="1:38" x14ac:dyDescent="0.25">
      <c r="A1227" s="2" t="s">
        <v>226</v>
      </c>
      <c r="B1227" s="2">
        <v>2018</v>
      </c>
      <c r="C1227" s="2" t="s">
        <v>111</v>
      </c>
      <c r="D1227" s="2" t="s">
        <v>282</v>
      </c>
      <c r="E1227" s="2" t="s">
        <v>63</v>
      </c>
      <c r="F1227" s="2" t="s">
        <v>10</v>
      </c>
      <c r="G1227" s="2" t="s">
        <v>207</v>
      </c>
      <c r="H1227" s="2" t="s">
        <v>78</v>
      </c>
      <c r="I1227" s="2" t="s">
        <v>40</v>
      </c>
      <c r="J1227" s="2" t="s">
        <v>12</v>
      </c>
      <c r="L1227" s="2" t="s">
        <v>181</v>
      </c>
      <c r="M1227" s="2" t="s">
        <v>181</v>
      </c>
      <c r="N1227" s="2">
        <v>10</v>
      </c>
      <c r="O1227" s="2" t="s">
        <v>83</v>
      </c>
      <c r="Q1227" s="2" t="s">
        <v>50</v>
      </c>
      <c r="R1227" s="2" t="s">
        <v>82</v>
      </c>
      <c r="S1227" s="2" t="s">
        <v>21</v>
      </c>
      <c r="T1227" s="2">
        <v>37</v>
      </c>
      <c r="U1227" s="2" t="s">
        <v>86</v>
      </c>
      <c r="V1227" s="2">
        <v>0</v>
      </c>
      <c r="W1227" s="2" t="s">
        <v>147</v>
      </c>
      <c r="Z1227" s="2">
        <v>3</v>
      </c>
      <c r="AC1227" s="2">
        <v>50</v>
      </c>
      <c r="AD1227" s="2">
        <v>3</v>
      </c>
      <c r="AE1227" s="2">
        <v>204</v>
      </c>
      <c r="AF1227" s="2">
        <v>0</v>
      </c>
      <c r="AH1227" s="2">
        <v>1.8099601497073501</v>
      </c>
    </row>
    <row r="1228" spans="1:38" x14ac:dyDescent="0.25">
      <c r="A1228" s="2" t="s">
        <v>226</v>
      </c>
      <c r="B1228" s="2">
        <v>2018</v>
      </c>
      <c r="C1228" s="2" t="s">
        <v>111</v>
      </c>
      <c r="D1228" s="2" t="s">
        <v>282</v>
      </c>
      <c r="E1228" s="2" t="s">
        <v>63</v>
      </c>
      <c r="F1228" s="2" t="s">
        <v>10</v>
      </c>
      <c r="G1228" s="2" t="s">
        <v>207</v>
      </c>
      <c r="H1228" s="2" t="s">
        <v>78</v>
      </c>
      <c r="I1228" s="2" t="s">
        <v>40</v>
      </c>
      <c r="J1228" s="2" t="s">
        <v>12</v>
      </c>
      <c r="L1228" s="2" t="s">
        <v>181</v>
      </c>
      <c r="M1228" s="2" t="s">
        <v>181</v>
      </c>
      <c r="N1228" s="2">
        <v>10</v>
      </c>
      <c r="O1228" s="2" t="s">
        <v>83</v>
      </c>
      <c r="Q1228" s="2" t="s">
        <v>50</v>
      </c>
      <c r="R1228" s="2" t="s">
        <v>82</v>
      </c>
      <c r="S1228" s="2" t="s">
        <v>21</v>
      </c>
      <c r="T1228" s="2">
        <v>37</v>
      </c>
      <c r="U1228" s="2" t="s">
        <v>86</v>
      </c>
      <c r="V1228" s="2">
        <v>0</v>
      </c>
      <c r="W1228" s="2" t="s">
        <v>147</v>
      </c>
      <c r="Z1228" s="2">
        <v>3</v>
      </c>
      <c r="AC1228" s="2">
        <v>50</v>
      </c>
      <c r="AD1228" s="2">
        <v>3</v>
      </c>
      <c r="AE1228" s="2">
        <v>204</v>
      </c>
      <c r="AF1228" s="2">
        <v>0.47899124267265503</v>
      </c>
      <c r="AG1228" s="2">
        <f>AF1228-$AF$1228</f>
        <v>0</v>
      </c>
      <c r="AH1228" s="2">
        <v>37.285068060753702</v>
      </c>
      <c r="AI1228" s="2">
        <f>AH1228-$AH$1227</f>
        <v>35.475107911046351</v>
      </c>
      <c r="AJ1228" s="2">
        <f>AI1228/$AI$1228</f>
        <v>1</v>
      </c>
      <c r="AK1228" s="2">
        <f>AI1228-$AI$1233</f>
        <v>31.855204182261161</v>
      </c>
      <c r="AL1228" s="2">
        <f>AK1228/$AK$1228</f>
        <v>1</v>
      </c>
    </row>
    <row r="1229" spans="1:38" x14ac:dyDescent="0.25">
      <c r="A1229" s="2" t="s">
        <v>226</v>
      </c>
      <c r="B1229" s="2">
        <v>2018</v>
      </c>
      <c r="C1229" s="2" t="s">
        <v>111</v>
      </c>
      <c r="D1229" s="2" t="s">
        <v>282</v>
      </c>
      <c r="E1229" s="2" t="s">
        <v>63</v>
      </c>
      <c r="F1229" s="2" t="s">
        <v>10</v>
      </c>
      <c r="G1229" s="2" t="s">
        <v>207</v>
      </c>
      <c r="H1229" s="2" t="s">
        <v>78</v>
      </c>
      <c r="I1229" s="2" t="s">
        <v>40</v>
      </c>
      <c r="J1229" s="2" t="s">
        <v>12</v>
      </c>
      <c r="L1229" s="2" t="s">
        <v>181</v>
      </c>
      <c r="M1229" s="2" t="s">
        <v>181</v>
      </c>
      <c r="N1229" s="2">
        <v>10</v>
      </c>
      <c r="O1229" s="2" t="s">
        <v>83</v>
      </c>
      <c r="Q1229" s="2" t="s">
        <v>50</v>
      </c>
      <c r="R1229" s="2" t="s">
        <v>82</v>
      </c>
      <c r="S1229" s="2" t="s">
        <v>21</v>
      </c>
      <c r="T1229" s="2">
        <v>37</v>
      </c>
      <c r="U1229" s="2" t="s">
        <v>86</v>
      </c>
      <c r="V1229" s="2">
        <v>0</v>
      </c>
      <c r="W1229" s="2" t="s">
        <v>147</v>
      </c>
      <c r="Z1229" s="2">
        <v>3</v>
      </c>
      <c r="AC1229" s="2">
        <v>50</v>
      </c>
      <c r="AD1229" s="2">
        <v>3</v>
      </c>
      <c r="AE1229" s="2">
        <v>204</v>
      </c>
      <c r="AF1229" s="2">
        <v>0.98319334034596495</v>
      </c>
      <c r="AG1229" s="2">
        <f t="shared" ref="AG1229:AG1233" si="657">AF1229-$AF$1228</f>
        <v>0.50420209767330992</v>
      </c>
      <c r="AH1229" s="2">
        <v>30.045252317868499</v>
      </c>
      <c r="AI1229" s="2">
        <f t="shared" ref="AI1229:AI1233" si="658">AH1229-$AH$1227</f>
        <v>28.235292168161148</v>
      </c>
      <c r="AJ1229" s="2">
        <f t="shared" ref="AJ1229:AJ1233" si="659">AI1229/$AI$1228</f>
        <v>0.79591842930995438</v>
      </c>
      <c r="AK1229" s="2">
        <f t="shared" ref="AK1229:AK1233" si="660">AI1229-$AI$1233</f>
        <v>24.615388439375959</v>
      </c>
      <c r="AL1229" s="2">
        <f t="shared" ref="AL1229:AL1233" si="661">AK1229/$AK$1228</f>
        <v>0.77272737912894141</v>
      </c>
    </row>
    <row r="1230" spans="1:38" x14ac:dyDescent="0.25">
      <c r="A1230" s="2" t="s">
        <v>226</v>
      </c>
      <c r="B1230" s="2">
        <v>2018</v>
      </c>
      <c r="C1230" s="2" t="s">
        <v>111</v>
      </c>
      <c r="D1230" s="2" t="s">
        <v>282</v>
      </c>
      <c r="E1230" s="2" t="s">
        <v>63</v>
      </c>
      <c r="F1230" s="2" t="s">
        <v>10</v>
      </c>
      <c r="G1230" s="2" t="s">
        <v>207</v>
      </c>
      <c r="H1230" s="2" t="s">
        <v>78</v>
      </c>
      <c r="I1230" s="2" t="s">
        <v>40</v>
      </c>
      <c r="J1230" s="2" t="s">
        <v>12</v>
      </c>
      <c r="L1230" s="2" t="s">
        <v>181</v>
      </c>
      <c r="M1230" s="2" t="s">
        <v>181</v>
      </c>
      <c r="N1230" s="2">
        <v>10</v>
      </c>
      <c r="O1230" s="2" t="s">
        <v>83</v>
      </c>
      <c r="Q1230" s="2" t="s">
        <v>50</v>
      </c>
      <c r="R1230" s="2" t="s">
        <v>82</v>
      </c>
      <c r="S1230" s="2" t="s">
        <v>21</v>
      </c>
      <c r="T1230" s="2">
        <v>37</v>
      </c>
      <c r="U1230" s="2" t="s">
        <v>86</v>
      </c>
      <c r="V1230" s="2">
        <v>0</v>
      </c>
      <c r="W1230" s="2" t="s">
        <v>147</v>
      </c>
      <c r="Z1230" s="2">
        <v>3</v>
      </c>
      <c r="AC1230" s="2">
        <v>50</v>
      </c>
      <c r="AD1230" s="2">
        <v>3</v>
      </c>
      <c r="AE1230" s="2">
        <v>204</v>
      </c>
      <c r="AF1230" s="2">
        <v>1.9915963816664399</v>
      </c>
      <c r="AG1230" s="2">
        <f t="shared" si="657"/>
        <v>1.5126051389937849</v>
      </c>
      <c r="AH1230" s="2">
        <v>18.6425381730342</v>
      </c>
      <c r="AI1230" s="2">
        <f t="shared" si="658"/>
        <v>16.83257802332685</v>
      </c>
      <c r="AJ1230" s="2">
        <f t="shared" si="659"/>
        <v>0.47448983285785773</v>
      </c>
      <c r="AK1230" s="2">
        <f t="shared" si="660"/>
        <v>13.21267429454166</v>
      </c>
      <c r="AL1230" s="2">
        <f t="shared" si="661"/>
        <v>0.41477286470821773</v>
      </c>
    </row>
    <row r="1231" spans="1:38" x14ac:dyDescent="0.25">
      <c r="A1231" s="2" t="s">
        <v>226</v>
      </c>
      <c r="B1231" s="2">
        <v>2018</v>
      </c>
      <c r="C1231" s="2" t="s">
        <v>111</v>
      </c>
      <c r="D1231" s="2" t="s">
        <v>282</v>
      </c>
      <c r="E1231" s="2" t="s">
        <v>63</v>
      </c>
      <c r="F1231" s="2" t="s">
        <v>10</v>
      </c>
      <c r="G1231" s="2" t="s">
        <v>207</v>
      </c>
      <c r="H1231" s="2" t="s">
        <v>78</v>
      </c>
      <c r="I1231" s="2" t="s">
        <v>40</v>
      </c>
      <c r="J1231" s="2" t="s">
        <v>12</v>
      </c>
      <c r="L1231" s="2" t="s">
        <v>181</v>
      </c>
      <c r="M1231" s="2" t="s">
        <v>181</v>
      </c>
      <c r="N1231" s="2">
        <v>10</v>
      </c>
      <c r="O1231" s="2" t="s">
        <v>83</v>
      </c>
      <c r="Q1231" s="2" t="s">
        <v>50</v>
      </c>
      <c r="R1231" s="2" t="s">
        <v>82</v>
      </c>
      <c r="S1231" s="2" t="s">
        <v>21</v>
      </c>
      <c r="T1231" s="2">
        <v>37</v>
      </c>
      <c r="U1231" s="2" t="s">
        <v>86</v>
      </c>
      <c r="V1231" s="2">
        <v>0</v>
      </c>
      <c r="W1231" s="2" t="s">
        <v>147</v>
      </c>
      <c r="Z1231" s="2">
        <v>3</v>
      </c>
      <c r="AC1231" s="2">
        <v>50</v>
      </c>
      <c r="AD1231" s="2">
        <v>3</v>
      </c>
      <c r="AE1231" s="2">
        <v>204</v>
      </c>
      <c r="AF1231" s="2">
        <v>4.0084036183335501</v>
      </c>
      <c r="AG1231" s="2">
        <f t="shared" si="657"/>
        <v>3.5294123756608951</v>
      </c>
      <c r="AH1231" s="2">
        <v>10.497742355295401</v>
      </c>
      <c r="AI1231" s="2">
        <f t="shared" si="658"/>
        <v>8.68778220558805</v>
      </c>
      <c r="AJ1231" s="2">
        <f t="shared" si="659"/>
        <v>0.24489797824921686</v>
      </c>
      <c r="AK1231" s="2">
        <f t="shared" si="660"/>
        <v>5.0678784768028597</v>
      </c>
      <c r="AL1231" s="2">
        <f t="shared" si="661"/>
        <v>0.15909106869341463</v>
      </c>
    </row>
    <row r="1232" spans="1:38" x14ac:dyDescent="0.25">
      <c r="A1232" s="2" t="s">
        <v>226</v>
      </c>
      <c r="B1232" s="2">
        <v>2018</v>
      </c>
      <c r="C1232" s="2" t="s">
        <v>111</v>
      </c>
      <c r="D1232" s="2" t="s">
        <v>282</v>
      </c>
      <c r="E1232" s="2" t="s">
        <v>63</v>
      </c>
      <c r="F1232" s="2" t="s">
        <v>10</v>
      </c>
      <c r="G1232" s="2" t="s">
        <v>207</v>
      </c>
      <c r="H1232" s="2" t="s">
        <v>78</v>
      </c>
      <c r="I1232" s="2" t="s">
        <v>40</v>
      </c>
      <c r="J1232" s="2" t="s">
        <v>12</v>
      </c>
      <c r="L1232" s="2" t="s">
        <v>181</v>
      </c>
      <c r="M1232" s="2" t="s">
        <v>181</v>
      </c>
      <c r="N1232" s="2">
        <v>10</v>
      </c>
      <c r="O1232" s="2" t="s">
        <v>83</v>
      </c>
      <c r="Q1232" s="2" t="s">
        <v>50</v>
      </c>
      <c r="R1232" s="2" t="s">
        <v>82</v>
      </c>
      <c r="S1232" s="2" t="s">
        <v>21</v>
      </c>
      <c r="T1232" s="2">
        <v>37</v>
      </c>
      <c r="U1232" s="2" t="s">
        <v>86</v>
      </c>
      <c r="V1232" s="2">
        <v>0</v>
      </c>
      <c r="W1232" s="2" t="s">
        <v>147</v>
      </c>
      <c r="Z1232" s="2">
        <v>3</v>
      </c>
      <c r="AC1232" s="2">
        <v>50</v>
      </c>
      <c r="AD1232" s="2">
        <v>3</v>
      </c>
      <c r="AE1232" s="2">
        <v>204</v>
      </c>
      <c r="AF1232" s="2">
        <v>6</v>
      </c>
      <c r="AG1232" s="2">
        <f t="shared" si="657"/>
        <v>5.521008757327345</v>
      </c>
      <c r="AH1232" s="2">
        <v>7.7828104160491502</v>
      </c>
      <c r="AI1232" s="2">
        <f t="shared" si="658"/>
        <v>5.9728502663418004</v>
      </c>
      <c r="AJ1232" s="2">
        <f t="shared" si="659"/>
        <v>0.16836736004633704</v>
      </c>
      <c r="AK1232" s="2">
        <f t="shared" si="660"/>
        <v>2.3529465375566101</v>
      </c>
      <c r="AL1232" s="2">
        <f t="shared" si="661"/>
        <v>7.3863803355147487E-2</v>
      </c>
    </row>
    <row r="1233" spans="1:38" x14ac:dyDescent="0.25">
      <c r="A1233" s="2" t="s">
        <v>226</v>
      </c>
      <c r="B1233" s="2">
        <v>2018</v>
      </c>
      <c r="C1233" s="2" t="s">
        <v>111</v>
      </c>
      <c r="D1233" s="2" t="s">
        <v>282</v>
      </c>
      <c r="E1233" s="2" t="s">
        <v>63</v>
      </c>
      <c r="F1233" s="2" t="s">
        <v>10</v>
      </c>
      <c r="G1233" s="2" t="s">
        <v>207</v>
      </c>
      <c r="H1233" s="2" t="s">
        <v>78</v>
      </c>
      <c r="I1233" s="2" t="s">
        <v>40</v>
      </c>
      <c r="J1233" s="2" t="s">
        <v>12</v>
      </c>
      <c r="L1233" s="2" t="s">
        <v>181</v>
      </c>
      <c r="M1233" s="2" t="s">
        <v>181</v>
      </c>
      <c r="N1233" s="2">
        <v>10</v>
      </c>
      <c r="O1233" s="2" t="s">
        <v>83</v>
      </c>
      <c r="Q1233" s="2" t="s">
        <v>50</v>
      </c>
      <c r="R1233" s="2" t="s">
        <v>82</v>
      </c>
      <c r="S1233" s="2" t="s">
        <v>21</v>
      </c>
      <c r="T1233" s="2">
        <v>37</v>
      </c>
      <c r="U1233" s="2" t="s">
        <v>86</v>
      </c>
      <c r="V1233" s="2">
        <v>0</v>
      </c>
      <c r="W1233" s="2" t="s">
        <v>147</v>
      </c>
      <c r="Z1233" s="2">
        <v>3</v>
      </c>
      <c r="AC1233" s="2">
        <v>50</v>
      </c>
      <c r="AD1233" s="2">
        <v>3</v>
      </c>
      <c r="AE1233" s="2">
        <v>204</v>
      </c>
      <c r="AF1233" s="2">
        <v>24</v>
      </c>
      <c r="AG1233" s="2">
        <f t="shared" si="657"/>
        <v>23.521008757327344</v>
      </c>
      <c r="AH1233" s="2">
        <v>5.4298638784925402</v>
      </c>
      <c r="AI1233" s="2">
        <f t="shared" si="658"/>
        <v>3.6199037287851903</v>
      </c>
      <c r="AJ1233" s="2">
        <f t="shared" si="659"/>
        <v>0.10204066856856589</v>
      </c>
      <c r="AK1233" s="2">
        <f t="shared" si="660"/>
        <v>0</v>
      </c>
      <c r="AL1233" s="2">
        <f t="shared" si="661"/>
        <v>0</v>
      </c>
    </row>
    <row r="1234" spans="1:38" x14ac:dyDescent="0.25">
      <c r="A1234" s="2" t="s">
        <v>226</v>
      </c>
      <c r="B1234" s="2">
        <v>2018</v>
      </c>
      <c r="C1234" s="2" t="s">
        <v>111</v>
      </c>
      <c r="D1234" s="2" t="s">
        <v>282</v>
      </c>
      <c r="E1234" s="2" t="s">
        <v>63</v>
      </c>
      <c r="F1234" s="2" t="s">
        <v>10</v>
      </c>
      <c r="G1234" s="2" t="s">
        <v>207</v>
      </c>
      <c r="H1234" s="2" t="s">
        <v>78</v>
      </c>
      <c r="I1234" s="2" t="s">
        <v>40</v>
      </c>
      <c r="J1234" s="2" t="s">
        <v>12</v>
      </c>
      <c r="L1234" s="2" t="s">
        <v>181</v>
      </c>
      <c r="M1234" s="2" t="s">
        <v>181</v>
      </c>
      <c r="N1234" s="2">
        <v>10</v>
      </c>
      <c r="O1234" s="2" t="s">
        <v>83</v>
      </c>
      <c r="Q1234" s="2" t="s">
        <v>50</v>
      </c>
      <c r="R1234" s="2" t="s">
        <v>82</v>
      </c>
      <c r="S1234" s="2" t="s">
        <v>21</v>
      </c>
      <c r="T1234" s="2">
        <v>37</v>
      </c>
      <c r="U1234" s="2" t="s">
        <v>127</v>
      </c>
      <c r="V1234" s="2">
        <v>1</v>
      </c>
      <c r="W1234" s="2" t="s">
        <v>277</v>
      </c>
      <c r="X1234" s="2">
        <v>32</v>
      </c>
      <c r="Y1234" s="2">
        <v>1.8</v>
      </c>
      <c r="Z1234" s="2">
        <v>3</v>
      </c>
      <c r="AC1234" s="2">
        <v>50</v>
      </c>
      <c r="AD1234" s="2">
        <v>3</v>
      </c>
      <c r="AE1234" s="2">
        <v>205</v>
      </c>
      <c r="AF1234" s="2">
        <v>0</v>
      </c>
      <c r="AH1234" s="2">
        <v>1.6289591635477501</v>
      </c>
    </row>
    <row r="1235" spans="1:38" x14ac:dyDescent="0.25">
      <c r="A1235" s="2" t="s">
        <v>226</v>
      </c>
      <c r="B1235" s="2">
        <v>2018</v>
      </c>
      <c r="C1235" s="2" t="s">
        <v>111</v>
      </c>
      <c r="D1235" s="2" t="s">
        <v>282</v>
      </c>
      <c r="E1235" s="2" t="s">
        <v>63</v>
      </c>
      <c r="F1235" s="2" t="s">
        <v>10</v>
      </c>
      <c r="G1235" s="2" t="s">
        <v>207</v>
      </c>
      <c r="H1235" s="2" t="s">
        <v>78</v>
      </c>
      <c r="I1235" s="2" t="s">
        <v>40</v>
      </c>
      <c r="J1235" s="2" t="s">
        <v>12</v>
      </c>
      <c r="L1235" s="2" t="s">
        <v>181</v>
      </c>
      <c r="M1235" s="2" t="s">
        <v>181</v>
      </c>
      <c r="N1235" s="2">
        <v>10</v>
      </c>
      <c r="O1235" s="2" t="s">
        <v>83</v>
      </c>
      <c r="Q1235" s="2" t="s">
        <v>50</v>
      </c>
      <c r="R1235" s="2" t="s">
        <v>82</v>
      </c>
      <c r="S1235" s="2" t="s">
        <v>21</v>
      </c>
      <c r="T1235" s="2">
        <v>37</v>
      </c>
      <c r="U1235" s="2" t="s">
        <v>127</v>
      </c>
      <c r="V1235" s="2">
        <v>1</v>
      </c>
      <c r="W1235" s="2" t="s">
        <v>277</v>
      </c>
      <c r="X1235" s="2">
        <v>32</v>
      </c>
      <c r="Y1235" s="2">
        <v>1.8</v>
      </c>
      <c r="Z1235" s="2">
        <v>3</v>
      </c>
      <c r="AC1235" s="2">
        <v>50</v>
      </c>
      <c r="AD1235" s="2">
        <v>3</v>
      </c>
      <c r="AE1235" s="2">
        <v>205</v>
      </c>
      <c r="AF1235" s="2">
        <v>0.47899124267265503</v>
      </c>
      <c r="AH1235" s="2">
        <v>32.217197869265597</v>
      </c>
      <c r="AI1235" s="2">
        <f>AH1235-$AH$1234</f>
        <v>30.588238705717846</v>
      </c>
    </row>
    <row r="1236" spans="1:38" x14ac:dyDescent="0.25">
      <c r="A1236" s="2" t="s">
        <v>226</v>
      </c>
      <c r="B1236" s="2">
        <v>2018</v>
      </c>
      <c r="C1236" s="2" t="s">
        <v>111</v>
      </c>
      <c r="D1236" s="2" t="s">
        <v>282</v>
      </c>
      <c r="E1236" s="2" t="s">
        <v>63</v>
      </c>
      <c r="F1236" s="2" t="s">
        <v>10</v>
      </c>
      <c r="G1236" s="2" t="s">
        <v>207</v>
      </c>
      <c r="H1236" s="2" t="s">
        <v>78</v>
      </c>
      <c r="I1236" s="2" t="s">
        <v>40</v>
      </c>
      <c r="J1236" s="2" t="s">
        <v>12</v>
      </c>
      <c r="L1236" s="2" t="s">
        <v>181</v>
      </c>
      <c r="M1236" s="2" t="s">
        <v>181</v>
      </c>
      <c r="N1236" s="2">
        <v>10</v>
      </c>
      <c r="O1236" s="2" t="s">
        <v>83</v>
      </c>
      <c r="Q1236" s="2" t="s">
        <v>50</v>
      </c>
      <c r="R1236" s="2" t="s">
        <v>82</v>
      </c>
      <c r="S1236" s="2" t="s">
        <v>21</v>
      </c>
      <c r="T1236" s="2">
        <v>37</v>
      </c>
      <c r="U1236" s="2" t="s">
        <v>127</v>
      </c>
      <c r="V1236" s="2">
        <v>1</v>
      </c>
      <c r="W1236" s="2" t="s">
        <v>277</v>
      </c>
      <c r="X1236" s="2">
        <v>32</v>
      </c>
      <c r="Y1236" s="2">
        <v>1.8</v>
      </c>
      <c r="Z1236" s="2">
        <v>3</v>
      </c>
      <c r="AC1236" s="2">
        <v>50</v>
      </c>
      <c r="AD1236" s="2">
        <v>3</v>
      </c>
      <c r="AE1236" s="2">
        <v>205</v>
      </c>
      <c r="AF1236" s="2">
        <v>0.98319334034596495</v>
      </c>
      <c r="AG1236" s="2">
        <f>AF1236-$AF$1236</f>
        <v>0</v>
      </c>
      <c r="AH1236" s="2">
        <v>36.199095285055201</v>
      </c>
      <c r="AI1236" s="2">
        <f t="shared" ref="AI1236:AI1240" si="662">AH1236-$AH$1234</f>
        <v>34.570136121507453</v>
      </c>
      <c r="AJ1236" s="2">
        <f>AI1236/$AI$1236</f>
        <v>1</v>
      </c>
      <c r="AK1236" s="2">
        <f>AI1236-$AI$1240</f>
        <v>30.950224107407504</v>
      </c>
      <c r="AL1236" s="2">
        <f>AK1236/$AK$1236</f>
        <v>1</v>
      </c>
    </row>
    <row r="1237" spans="1:38" x14ac:dyDescent="0.25">
      <c r="A1237" s="2" t="s">
        <v>226</v>
      </c>
      <c r="B1237" s="2">
        <v>2018</v>
      </c>
      <c r="C1237" s="2" t="s">
        <v>111</v>
      </c>
      <c r="D1237" s="2" t="s">
        <v>282</v>
      </c>
      <c r="E1237" s="2" t="s">
        <v>63</v>
      </c>
      <c r="F1237" s="2" t="s">
        <v>10</v>
      </c>
      <c r="G1237" s="2" t="s">
        <v>207</v>
      </c>
      <c r="H1237" s="2" t="s">
        <v>78</v>
      </c>
      <c r="I1237" s="2" t="s">
        <v>40</v>
      </c>
      <c r="J1237" s="2" t="s">
        <v>12</v>
      </c>
      <c r="L1237" s="2" t="s">
        <v>181</v>
      </c>
      <c r="M1237" s="2" t="s">
        <v>181</v>
      </c>
      <c r="N1237" s="2">
        <v>10</v>
      </c>
      <c r="O1237" s="2" t="s">
        <v>83</v>
      </c>
      <c r="Q1237" s="2" t="s">
        <v>50</v>
      </c>
      <c r="R1237" s="2" t="s">
        <v>82</v>
      </c>
      <c r="S1237" s="2" t="s">
        <v>21</v>
      </c>
      <c r="T1237" s="2">
        <v>37</v>
      </c>
      <c r="U1237" s="2" t="s">
        <v>127</v>
      </c>
      <c r="V1237" s="2">
        <v>1</v>
      </c>
      <c r="W1237" s="2" t="s">
        <v>277</v>
      </c>
      <c r="X1237" s="2">
        <v>32</v>
      </c>
      <c r="Y1237" s="2">
        <v>1.8</v>
      </c>
      <c r="Z1237" s="2">
        <v>3</v>
      </c>
      <c r="AC1237" s="2">
        <v>50</v>
      </c>
      <c r="AD1237" s="2">
        <v>3</v>
      </c>
      <c r="AE1237" s="2">
        <v>205</v>
      </c>
      <c r="AF1237" s="2">
        <v>2.0168072366671002</v>
      </c>
      <c r="AG1237" s="2">
        <f t="shared" ref="AG1237:AG1240" si="663">AF1237-$AF$1236</f>
        <v>1.0336138963211352</v>
      </c>
      <c r="AH1237" s="2">
        <v>29.864255474366299</v>
      </c>
      <c r="AI1237" s="2">
        <f t="shared" si="662"/>
        <v>28.235296310818548</v>
      </c>
      <c r="AJ1237" s="2">
        <f t="shared" ref="AJ1237:AJ1240" si="664">AI1237/$AI$1236</f>
        <v>0.81675398128537458</v>
      </c>
      <c r="AK1237" s="2">
        <f t="shared" ref="AK1237:AK1240" si="665">AI1237-$AI$1240</f>
        <v>24.615384296718599</v>
      </c>
      <c r="AL1237" s="2">
        <f t="shared" ref="AL1237:AL1240" si="666">AK1237/$AK$1236</f>
        <v>0.79532168204324083</v>
      </c>
    </row>
    <row r="1238" spans="1:38" x14ac:dyDescent="0.25">
      <c r="A1238" s="2" t="s">
        <v>226</v>
      </c>
      <c r="B1238" s="2">
        <v>2018</v>
      </c>
      <c r="C1238" s="2" t="s">
        <v>111</v>
      </c>
      <c r="D1238" s="2" t="s">
        <v>282</v>
      </c>
      <c r="E1238" s="2" t="s">
        <v>63</v>
      </c>
      <c r="F1238" s="2" t="s">
        <v>10</v>
      </c>
      <c r="G1238" s="2" t="s">
        <v>207</v>
      </c>
      <c r="H1238" s="2" t="s">
        <v>78</v>
      </c>
      <c r="I1238" s="2" t="s">
        <v>40</v>
      </c>
      <c r="J1238" s="2" t="s">
        <v>12</v>
      </c>
      <c r="L1238" s="2" t="s">
        <v>181</v>
      </c>
      <c r="M1238" s="2" t="s">
        <v>181</v>
      </c>
      <c r="N1238" s="2">
        <v>10</v>
      </c>
      <c r="O1238" s="2" t="s">
        <v>83</v>
      </c>
      <c r="Q1238" s="2" t="s">
        <v>50</v>
      </c>
      <c r="R1238" s="2" t="s">
        <v>82</v>
      </c>
      <c r="S1238" s="2" t="s">
        <v>21</v>
      </c>
      <c r="T1238" s="2">
        <v>37</v>
      </c>
      <c r="U1238" s="2" t="s">
        <v>127</v>
      </c>
      <c r="V1238" s="2">
        <v>1</v>
      </c>
      <c r="W1238" s="2" t="s">
        <v>277</v>
      </c>
      <c r="X1238" s="2">
        <v>32</v>
      </c>
      <c r="Y1238" s="2">
        <v>1.8</v>
      </c>
      <c r="Z1238" s="2">
        <v>3</v>
      </c>
      <c r="AC1238" s="2">
        <v>50</v>
      </c>
      <c r="AD1238" s="2">
        <v>3</v>
      </c>
      <c r="AE1238" s="2">
        <v>205</v>
      </c>
      <c r="AF1238" s="2">
        <v>4.0084036183335501</v>
      </c>
      <c r="AG1238" s="2">
        <f t="shared" si="663"/>
        <v>3.0252102779875853</v>
      </c>
      <c r="AH1238" s="2">
        <v>18.6425381730342</v>
      </c>
      <c r="AI1238" s="2">
        <f t="shared" si="662"/>
        <v>17.013579009486449</v>
      </c>
      <c r="AJ1238" s="2">
        <f t="shared" si="664"/>
        <v>0.49214671731945037</v>
      </c>
      <c r="AK1238" s="2">
        <f t="shared" si="665"/>
        <v>13.393666995386498</v>
      </c>
      <c r="AL1238" s="2">
        <f t="shared" si="666"/>
        <v>0.43274862724437951</v>
      </c>
    </row>
    <row r="1239" spans="1:38" x14ac:dyDescent="0.25">
      <c r="A1239" s="2" t="s">
        <v>226</v>
      </c>
      <c r="B1239" s="2">
        <v>2018</v>
      </c>
      <c r="C1239" s="2" t="s">
        <v>111</v>
      </c>
      <c r="D1239" s="2" t="s">
        <v>282</v>
      </c>
      <c r="E1239" s="2" t="s">
        <v>63</v>
      </c>
      <c r="F1239" s="2" t="s">
        <v>10</v>
      </c>
      <c r="G1239" s="2" t="s">
        <v>207</v>
      </c>
      <c r="H1239" s="2" t="s">
        <v>78</v>
      </c>
      <c r="I1239" s="2" t="s">
        <v>40</v>
      </c>
      <c r="J1239" s="2" t="s">
        <v>12</v>
      </c>
      <c r="L1239" s="2" t="s">
        <v>181</v>
      </c>
      <c r="M1239" s="2" t="s">
        <v>181</v>
      </c>
      <c r="N1239" s="2">
        <v>10</v>
      </c>
      <c r="O1239" s="2" t="s">
        <v>83</v>
      </c>
      <c r="Q1239" s="2" t="s">
        <v>50</v>
      </c>
      <c r="R1239" s="2" t="s">
        <v>82</v>
      </c>
      <c r="S1239" s="2" t="s">
        <v>21</v>
      </c>
      <c r="T1239" s="2">
        <v>37</v>
      </c>
      <c r="U1239" s="2" t="s">
        <v>127</v>
      </c>
      <c r="V1239" s="2">
        <v>1</v>
      </c>
      <c r="W1239" s="2" t="s">
        <v>277</v>
      </c>
      <c r="X1239" s="2">
        <v>32</v>
      </c>
      <c r="Y1239" s="2">
        <v>1.8</v>
      </c>
      <c r="Z1239" s="2">
        <v>3</v>
      </c>
      <c r="AC1239" s="2">
        <v>50</v>
      </c>
      <c r="AD1239" s="2">
        <v>3</v>
      </c>
      <c r="AE1239" s="2">
        <v>205</v>
      </c>
      <c r="AF1239" s="2">
        <v>6.0252108550006502</v>
      </c>
      <c r="AG1239" s="2">
        <f t="shared" si="663"/>
        <v>5.0420175146546855</v>
      </c>
      <c r="AH1239" s="2">
        <v>13.212674294541699</v>
      </c>
      <c r="AI1239" s="2">
        <f t="shared" si="662"/>
        <v>11.58371513099395</v>
      </c>
      <c r="AJ1239" s="2">
        <f t="shared" si="664"/>
        <v>0.33507866704022787</v>
      </c>
      <c r="AK1239" s="2">
        <f t="shared" si="665"/>
        <v>7.9638031168939989</v>
      </c>
      <c r="AL1239" s="2">
        <f t="shared" si="666"/>
        <v>0.2573100307531529</v>
      </c>
    </row>
    <row r="1240" spans="1:38" x14ac:dyDescent="0.25">
      <c r="A1240" s="2" t="s">
        <v>226</v>
      </c>
      <c r="B1240" s="2">
        <v>2018</v>
      </c>
      <c r="C1240" s="2" t="s">
        <v>111</v>
      </c>
      <c r="D1240" s="2" t="s">
        <v>282</v>
      </c>
      <c r="E1240" s="2" t="s">
        <v>63</v>
      </c>
      <c r="F1240" s="2" t="s">
        <v>10</v>
      </c>
      <c r="G1240" s="2" t="s">
        <v>207</v>
      </c>
      <c r="H1240" s="2" t="s">
        <v>78</v>
      </c>
      <c r="I1240" s="2" t="s">
        <v>40</v>
      </c>
      <c r="J1240" s="2" t="s">
        <v>12</v>
      </c>
      <c r="L1240" s="2" t="s">
        <v>181</v>
      </c>
      <c r="M1240" s="2" t="s">
        <v>181</v>
      </c>
      <c r="N1240" s="2">
        <v>10</v>
      </c>
      <c r="O1240" s="2" t="s">
        <v>83</v>
      </c>
      <c r="Q1240" s="2" t="s">
        <v>50</v>
      </c>
      <c r="R1240" s="2" t="s">
        <v>82</v>
      </c>
      <c r="S1240" s="2" t="s">
        <v>21</v>
      </c>
      <c r="T1240" s="2">
        <v>37</v>
      </c>
      <c r="U1240" s="2" t="s">
        <v>127</v>
      </c>
      <c r="V1240" s="2">
        <v>1</v>
      </c>
      <c r="W1240" s="2" t="s">
        <v>277</v>
      </c>
      <c r="X1240" s="2">
        <v>32</v>
      </c>
      <c r="Y1240" s="2">
        <v>1.8</v>
      </c>
      <c r="Z1240" s="2">
        <v>3</v>
      </c>
      <c r="AC1240" s="2">
        <v>50</v>
      </c>
      <c r="AD1240" s="2">
        <v>3</v>
      </c>
      <c r="AE1240" s="2">
        <v>205</v>
      </c>
      <c r="AF1240" s="2">
        <v>24</v>
      </c>
      <c r="AG1240" s="2">
        <f t="shared" si="663"/>
        <v>23.016806659654033</v>
      </c>
      <c r="AH1240" s="2">
        <v>5.2488711776477004</v>
      </c>
      <c r="AI1240" s="2">
        <f t="shared" si="662"/>
        <v>3.6199120140999503</v>
      </c>
      <c r="AJ1240" s="2">
        <f t="shared" si="664"/>
        <v>0.10471211340842421</v>
      </c>
      <c r="AK1240" s="2">
        <f t="shared" si="665"/>
        <v>0</v>
      </c>
      <c r="AL1240" s="2">
        <f t="shared" si="666"/>
        <v>0</v>
      </c>
    </row>
    <row r="1241" spans="1:38" x14ac:dyDescent="0.25">
      <c r="A1241" s="2" t="s">
        <v>226</v>
      </c>
      <c r="B1241" s="2">
        <v>2018</v>
      </c>
      <c r="C1241" s="2" t="s">
        <v>111</v>
      </c>
      <c r="D1241" s="2" t="s">
        <v>282</v>
      </c>
      <c r="E1241" s="2" t="s">
        <v>63</v>
      </c>
      <c r="F1241" s="2" t="s">
        <v>10</v>
      </c>
      <c r="G1241" s="2" t="s">
        <v>207</v>
      </c>
      <c r="H1241" s="2" t="s">
        <v>78</v>
      </c>
      <c r="I1241" s="2" t="s">
        <v>40</v>
      </c>
      <c r="J1241" s="2" t="s">
        <v>12</v>
      </c>
      <c r="L1241" s="2" t="s">
        <v>181</v>
      </c>
      <c r="M1241" s="2" t="s">
        <v>181</v>
      </c>
      <c r="N1241" s="2">
        <v>10</v>
      </c>
      <c r="O1241" s="2" t="s">
        <v>83</v>
      </c>
      <c r="Q1241" s="2" t="s">
        <v>50</v>
      </c>
      <c r="R1241" s="2" t="s">
        <v>82</v>
      </c>
      <c r="S1241" s="2" t="s">
        <v>21</v>
      </c>
      <c r="T1241" s="2">
        <v>37</v>
      </c>
      <c r="U1241" s="2" t="s">
        <v>127</v>
      </c>
      <c r="V1241" s="2">
        <v>1</v>
      </c>
      <c r="W1241" s="2" t="s">
        <v>277</v>
      </c>
      <c r="X1241" s="2">
        <v>187</v>
      </c>
      <c r="Y1241" s="2">
        <v>0.5</v>
      </c>
      <c r="Z1241" s="2">
        <v>3</v>
      </c>
      <c r="AC1241" s="2">
        <v>50</v>
      </c>
      <c r="AD1241" s="2">
        <v>3</v>
      </c>
      <c r="AE1241" s="2">
        <v>206</v>
      </c>
      <c r="AF1241" s="2">
        <v>0</v>
      </c>
      <c r="AH1241" s="2">
        <v>1.8099601497073501</v>
      </c>
    </row>
    <row r="1242" spans="1:38" x14ac:dyDescent="0.25">
      <c r="A1242" s="2" t="s">
        <v>226</v>
      </c>
      <c r="B1242" s="2">
        <v>2018</v>
      </c>
      <c r="C1242" s="2" t="s">
        <v>111</v>
      </c>
      <c r="D1242" s="2" t="s">
        <v>282</v>
      </c>
      <c r="E1242" s="2" t="s">
        <v>63</v>
      </c>
      <c r="F1242" s="2" t="s">
        <v>10</v>
      </c>
      <c r="G1242" s="2" t="s">
        <v>207</v>
      </c>
      <c r="H1242" s="2" t="s">
        <v>78</v>
      </c>
      <c r="I1242" s="2" t="s">
        <v>40</v>
      </c>
      <c r="J1242" s="2" t="s">
        <v>12</v>
      </c>
      <c r="L1242" s="2" t="s">
        <v>181</v>
      </c>
      <c r="M1242" s="2" t="s">
        <v>181</v>
      </c>
      <c r="N1242" s="2">
        <v>10</v>
      </c>
      <c r="O1242" s="2" t="s">
        <v>83</v>
      </c>
      <c r="Q1242" s="2" t="s">
        <v>50</v>
      </c>
      <c r="R1242" s="2" t="s">
        <v>82</v>
      </c>
      <c r="S1242" s="2" t="s">
        <v>21</v>
      </c>
      <c r="T1242" s="2">
        <v>37</v>
      </c>
      <c r="U1242" s="2" t="s">
        <v>127</v>
      </c>
      <c r="V1242" s="2">
        <v>1</v>
      </c>
      <c r="W1242" s="2" t="s">
        <v>277</v>
      </c>
      <c r="X1242" s="2">
        <v>187</v>
      </c>
      <c r="Y1242" s="2">
        <v>0.5</v>
      </c>
      <c r="Z1242" s="2">
        <v>3</v>
      </c>
      <c r="AC1242" s="2">
        <v>50</v>
      </c>
      <c r="AD1242" s="2">
        <v>3</v>
      </c>
      <c r="AE1242" s="2">
        <v>206</v>
      </c>
      <c r="AF1242" s="2">
        <v>0.453781541698138</v>
      </c>
      <c r="AG1242" s="2">
        <f>AF1242-$AF$1242</f>
        <v>0</v>
      </c>
      <c r="AH1242" s="2">
        <v>34.932129808511803</v>
      </c>
      <c r="AI1242" s="2">
        <f>AH1242-$AH$1241</f>
        <v>33.122169658804452</v>
      </c>
      <c r="AJ1242" s="2">
        <f>AI1242/$AI$1242</f>
        <v>1</v>
      </c>
      <c r="AK1242" s="2">
        <f>AI1242-$AI$1247</f>
        <v>31.674211481416293</v>
      </c>
      <c r="AL1242" s="2">
        <f>AK1242/$AK$1242</f>
        <v>1</v>
      </c>
    </row>
    <row r="1243" spans="1:38" x14ac:dyDescent="0.25">
      <c r="A1243" s="2" t="s">
        <v>226</v>
      </c>
      <c r="B1243" s="2">
        <v>2018</v>
      </c>
      <c r="C1243" s="2" t="s">
        <v>111</v>
      </c>
      <c r="D1243" s="2" t="s">
        <v>282</v>
      </c>
      <c r="E1243" s="2" t="s">
        <v>63</v>
      </c>
      <c r="F1243" s="2" t="s">
        <v>10</v>
      </c>
      <c r="G1243" s="2" t="s">
        <v>207</v>
      </c>
      <c r="H1243" s="2" t="s">
        <v>78</v>
      </c>
      <c r="I1243" s="2" t="s">
        <v>40</v>
      </c>
      <c r="J1243" s="2" t="s">
        <v>12</v>
      </c>
      <c r="L1243" s="2" t="s">
        <v>181</v>
      </c>
      <c r="M1243" s="2" t="s">
        <v>181</v>
      </c>
      <c r="N1243" s="2">
        <v>10</v>
      </c>
      <c r="O1243" s="2" t="s">
        <v>83</v>
      </c>
      <c r="Q1243" s="2" t="s">
        <v>50</v>
      </c>
      <c r="R1243" s="2" t="s">
        <v>82</v>
      </c>
      <c r="S1243" s="2" t="s">
        <v>21</v>
      </c>
      <c r="T1243" s="2">
        <v>37</v>
      </c>
      <c r="U1243" s="2" t="s">
        <v>127</v>
      </c>
      <c r="V1243" s="2">
        <v>1</v>
      </c>
      <c r="W1243" s="2" t="s">
        <v>277</v>
      </c>
      <c r="X1243" s="2">
        <v>187</v>
      </c>
      <c r="Y1243" s="2">
        <v>0.5</v>
      </c>
      <c r="Z1243" s="2">
        <v>3</v>
      </c>
      <c r="AC1243" s="2">
        <v>50</v>
      </c>
      <c r="AD1243" s="2">
        <v>3</v>
      </c>
      <c r="AE1243" s="2">
        <v>206</v>
      </c>
      <c r="AF1243" s="2">
        <v>0.98319334034596495</v>
      </c>
      <c r="AG1243" s="2">
        <f t="shared" ref="AG1243:AG1247" si="667">AF1243-$AF$1242</f>
        <v>0.52941179864782695</v>
      </c>
      <c r="AH1243" s="2">
        <v>29.502265930019298</v>
      </c>
      <c r="AI1243" s="2">
        <f t="shared" ref="AI1243:AI1247" si="668">AH1243-$AH$1241</f>
        <v>27.692305780311948</v>
      </c>
      <c r="AJ1243" s="2">
        <f t="shared" ref="AJ1243:AJ1247" si="669">AI1243/$AI$1242</f>
        <v>0.83606557377049262</v>
      </c>
      <c r="AK1243" s="2">
        <f t="shared" ref="AK1243:AK1247" si="670">AI1243-$AI$1247</f>
        <v>26.244347602923789</v>
      </c>
      <c r="AL1243" s="2">
        <f t="shared" ref="AL1243:AL1247" si="671">AK1243/$AK$1242</f>
        <v>0.82857145846619473</v>
      </c>
    </row>
    <row r="1244" spans="1:38" x14ac:dyDescent="0.25">
      <c r="A1244" s="2" t="s">
        <v>226</v>
      </c>
      <c r="B1244" s="2">
        <v>2018</v>
      </c>
      <c r="C1244" s="2" t="s">
        <v>111</v>
      </c>
      <c r="D1244" s="2" t="s">
        <v>282</v>
      </c>
      <c r="E1244" s="2" t="s">
        <v>63</v>
      </c>
      <c r="F1244" s="2" t="s">
        <v>10</v>
      </c>
      <c r="G1244" s="2" t="s">
        <v>207</v>
      </c>
      <c r="H1244" s="2" t="s">
        <v>78</v>
      </c>
      <c r="I1244" s="2" t="s">
        <v>40</v>
      </c>
      <c r="J1244" s="2" t="s">
        <v>12</v>
      </c>
      <c r="L1244" s="2" t="s">
        <v>181</v>
      </c>
      <c r="M1244" s="2" t="s">
        <v>181</v>
      </c>
      <c r="N1244" s="2">
        <v>10</v>
      </c>
      <c r="O1244" s="2" t="s">
        <v>83</v>
      </c>
      <c r="Q1244" s="2" t="s">
        <v>50</v>
      </c>
      <c r="R1244" s="2" t="s">
        <v>82</v>
      </c>
      <c r="S1244" s="2" t="s">
        <v>21</v>
      </c>
      <c r="T1244" s="2">
        <v>37</v>
      </c>
      <c r="U1244" s="2" t="s">
        <v>127</v>
      </c>
      <c r="V1244" s="2">
        <v>1</v>
      </c>
      <c r="W1244" s="2" t="s">
        <v>277</v>
      </c>
      <c r="X1244" s="2">
        <v>187</v>
      </c>
      <c r="Y1244" s="2">
        <v>0.5</v>
      </c>
      <c r="Z1244" s="2">
        <v>3</v>
      </c>
      <c r="AC1244" s="2">
        <v>50</v>
      </c>
      <c r="AD1244" s="2">
        <v>3</v>
      </c>
      <c r="AE1244" s="2">
        <v>206</v>
      </c>
      <c r="AF1244" s="2">
        <v>2.0168072366671002</v>
      </c>
      <c r="AG1244" s="2">
        <f t="shared" si="667"/>
        <v>1.563025694968962</v>
      </c>
      <c r="AH1244" s="2">
        <v>22.6244355888238</v>
      </c>
      <c r="AI1244" s="2">
        <f t="shared" si="668"/>
        <v>20.81447543911645</v>
      </c>
      <c r="AJ1244" s="2">
        <f t="shared" si="669"/>
        <v>0.62841521716508686</v>
      </c>
      <c r="AK1244" s="2">
        <f t="shared" si="670"/>
        <v>19.366517261728291</v>
      </c>
      <c r="AL1244" s="2">
        <f t="shared" si="671"/>
        <v>0.61142855199697388</v>
      </c>
    </row>
    <row r="1245" spans="1:38" x14ac:dyDescent="0.25">
      <c r="A1245" s="2" t="s">
        <v>226</v>
      </c>
      <c r="B1245" s="2">
        <v>2018</v>
      </c>
      <c r="C1245" s="2" t="s">
        <v>111</v>
      </c>
      <c r="D1245" s="2" t="s">
        <v>282</v>
      </c>
      <c r="E1245" s="2" t="s">
        <v>63</v>
      </c>
      <c r="F1245" s="2" t="s">
        <v>10</v>
      </c>
      <c r="G1245" s="2" t="s">
        <v>207</v>
      </c>
      <c r="H1245" s="2" t="s">
        <v>78</v>
      </c>
      <c r="I1245" s="2" t="s">
        <v>40</v>
      </c>
      <c r="J1245" s="2" t="s">
        <v>12</v>
      </c>
      <c r="L1245" s="2" t="s">
        <v>181</v>
      </c>
      <c r="M1245" s="2" t="s">
        <v>181</v>
      </c>
      <c r="N1245" s="2">
        <v>10</v>
      </c>
      <c r="O1245" s="2" t="s">
        <v>83</v>
      </c>
      <c r="Q1245" s="2" t="s">
        <v>50</v>
      </c>
      <c r="R1245" s="2" t="s">
        <v>82</v>
      </c>
      <c r="S1245" s="2" t="s">
        <v>21</v>
      </c>
      <c r="T1245" s="2">
        <v>37</v>
      </c>
      <c r="U1245" s="2" t="s">
        <v>127</v>
      </c>
      <c r="V1245" s="2">
        <v>1</v>
      </c>
      <c r="W1245" s="2" t="s">
        <v>277</v>
      </c>
      <c r="X1245" s="2">
        <v>187</v>
      </c>
      <c r="Y1245" s="2">
        <v>0.5</v>
      </c>
      <c r="Z1245" s="2">
        <v>3</v>
      </c>
      <c r="AC1245" s="2">
        <v>50</v>
      </c>
      <c r="AD1245" s="2">
        <v>3</v>
      </c>
      <c r="AE1245" s="2">
        <v>206</v>
      </c>
      <c r="AF1245" s="2">
        <v>4.0084036183335501</v>
      </c>
      <c r="AG1245" s="2">
        <f t="shared" si="667"/>
        <v>3.554622076635412</v>
      </c>
      <c r="AH1245" s="2">
        <v>12.8506806075372</v>
      </c>
      <c r="AI1245" s="2">
        <f t="shared" si="668"/>
        <v>11.040720457829849</v>
      </c>
      <c r="AJ1245" s="2">
        <f t="shared" si="669"/>
        <v>0.33333324995197083</v>
      </c>
      <c r="AK1245" s="2">
        <f t="shared" si="670"/>
        <v>9.5927622804416899</v>
      </c>
      <c r="AL1245" s="2">
        <f t="shared" si="671"/>
        <v>0.30285717723612154</v>
      </c>
    </row>
    <row r="1246" spans="1:38" x14ac:dyDescent="0.25">
      <c r="A1246" s="2" t="s">
        <v>226</v>
      </c>
      <c r="B1246" s="2">
        <v>2018</v>
      </c>
      <c r="C1246" s="2" t="s">
        <v>111</v>
      </c>
      <c r="D1246" s="2" t="s">
        <v>282</v>
      </c>
      <c r="E1246" s="2" t="s">
        <v>63</v>
      </c>
      <c r="F1246" s="2" t="s">
        <v>10</v>
      </c>
      <c r="G1246" s="2" t="s">
        <v>207</v>
      </c>
      <c r="H1246" s="2" t="s">
        <v>78</v>
      </c>
      <c r="I1246" s="2" t="s">
        <v>40</v>
      </c>
      <c r="J1246" s="2" t="s">
        <v>12</v>
      </c>
      <c r="L1246" s="2" t="s">
        <v>181</v>
      </c>
      <c r="M1246" s="2" t="s">
        <v>181</v>
      </c>
      <c r="N1246" s="2">
        <v>10</v>
      </c>
      <c r="O1246" s="2" t="s">
        <v>83</v>
      </c>
      <c r="Q1246" s="2" t="s">
        <v>50</v>
      </c>
      <c r="R1246" s="2" t="s">
        <v>82</v>
      </c>
      <c r="S1246" s="2" t="s">
        <v>21</v>
      </c>
      <c r="T1246" s="2">
        <v>37</v>
      </c>
      <c r="U1246" s="2" t="s">
        <v>127</v>
      </c>
      <c r="V1246" s="2">
        <v>1</v>
      </c>
      <c r="W1246" s="2" t="s">
        <v>277</v>
      </c>
      <c r="X1246" s="2">
        <v>187</v>
      </c>
      <c r="Y1246" s="2">
        <v>0.5</v>
      </c>
      <c r="Z1246" s="2">
        <v>3</v>
      </c>
      <c r="AC1246" s="2">
        <v>50</v>
      </c>
      <c r="AD1246" s="2">
        <v>3</v>
      </c>
      <c r="AE1246" s="2">
        <v>206</v>
      </c>
      <c r="AF1246" s="2">
        <v>6.0252108550006502</v>
      </c>
      <c r="AG1246" s="2">
        <f t="shared" si="667"/>
        <v>5.5714293133025121</v>
      </c>
      <c r="AH1246" s="2">
        <v>9.2307685934373307</v>
      </c>
      <c r="AI1246" s="2">
        <f t="shared" si="668"/>
        <v>7.4208084437299808</v>
      </c>
      <c r="AJ1246" s="2">
        <f t="shared" si="669"/>
        <v>0.22404354908427324</v>
      </c>
      <c r="AK1246" s="2">
        <f t="shared" si="670"/>
        <v>5.9728502663418208</v>
      </c>
      <c r="AL1246" s="2">
        <f t="shared" si="671"/>
        <v>0.18857139568718786</v>
      </c>
    </row>
    <row r="1247" spans="1:38" x14ac:dyDescent="0.25">
      <c r="A1247" s="2" t="s">
        <v>226</v>
      </c>
      <c r="B1247" s="2">
        <v>2018</v>
      </c>
      <c r="C1247" s="2" t="s">
        <v>111</v>
      </c>
      <c r="D1247" s="2" t="s">
        <v>282</v>
      </c>
      <c r="E1247" s="2" t="s">
        <v>63</v>
      </c>
      <c r="F1247" s="2" t="s">
        <v>10</v>
      </c>
      <c r="G1247" s="2" t="s">
        <v>207</v>
      </c>
      <c r="H1247" s="2" t="s">
        <v>78</v>
      </c>
      <c r="I1247" s="2" t="s">
        <v>40</v>
      </c>
      <c r="J1247" s="2" t="s">
        <v>12</v>
      </c>
      <c r="L1247" s="2" t="s">
        <v>181</v>
      </c>
      <c r="M1247" s="2" t="s">
        <v>181</v>
      </c>
      <c r="N1247" s="2">
        <v>10</v>
      </c>
      <c r="O1247" s="2" t="s">
        <v>83</v>
      </c>
      <c r="Q1247" s="2" t="s">
        <v>50</v>
      </c>
      <c r="R1247" s="2" t="s">
        <v>82</v>
      </c>
      <c r="S1247" s="2" t="s">
        <v>21</v>
      </c>
      <c r="T1247" s="2">
        <v>37</v>
      </c>
      <c r="U1247" s="2" t="s">
        <v>127</v>
      </c>
      <c r="V1247" s="2">
        <v>1</v>
      </c>
      <c r="W1247" s="2" t="s">
        <v>277</v>
      </c>
      <c r="X1247" s="2">
        <v>187</v>
      </c>
      <c r="Y1247" s="2">
        <v>0.5</v>
      </c>
      <c r="Z1247" s="2">
        <v>3</v>
      </c>
      <c r="AC1247" s="2">
        <v>50</v>
      </c>
      <c r="AD1247" s="2">
        <v>3</v>
      </c>
      <c r="AE1247" s="2">
        <v>206</v>
      </c>
      <c r="AF1247" s="2">
        <v>24</v>
      </c>
      <c r="AG1247" s="2">
        <f t="shared" si="667"/>
        <v>23.546218458301862</v>
      </c>
      <c r="AH1247" s="2">
        <v>3.2579183270955099</v>
      </c>
      <c r="AI1247" s="2">
        <f t="shared" si="668"/>
        <v>1.4479581773881598</v>
      </c>
      <c r="AJ1247" s="2">
        <f t="shared" si="669"/>
        <v>4.3715680231813173E-2</v>
      </c>
      <c r="AK1247" s="2">
        <f t="shared" si="670"/>
        <v>0</v>
      </c>
      <c r="AL1247" s="2">
        <f t="shared" si="671"/>
        <v>0</v>
      </c>
    </row>
    <row r="1248" spans="1:38" x14ac:dyDescent="0.25">
      <c r="A1248" s="2" t="s">
        <v>226</v>
      </c>
      <c r="B1248" s="2">
        <v>2018</v>
      </c>
      <c r="C1248" s="2" t="s">
        <v>111</v>
      </c>
      <c r="D1248" s="2" t="s">
        <v>282</v>
      </c>
      <c r="E1248" s="2" t="s">
        <v>63</v>
      </c>
      <c r="F1248" s="2" t="s">
        <v>10</v>
      </c>
      <c r="G1248" s="2" t="s">
        <v>207</v>
      </c>
      <c r="H1248" s="2" t="s">
        <v>78</v>
      </c>
      <c r="I1248" s="2" t="s">
        <v>40</v>
      </c>
      <c r="J1248" s="2" t="s">
        <v>12</v>
      </c>
      <c r="L1248" s="2" t="s">
        <v>181</v>
      </c>
      <c r="M1248" s="2" t="s">
        <v>181</v>
      </c>
      <c r="N1248" s="2">
        <v>10</v>
      </c>
      <c r="O1248" s="2" t="s">
        <v>83</v>
      </c>
      <c r="Q1248" s="2" t="s">
        <v>50</v>
      </c>
      <c r="R1248" s="2" t="s">
        <v>85</v>
      </c>
      <c r="S1248" s="2" t="s">
        <v>21</v>
      </c>
      <c r="T1248" s="2">
        <v>37</v>
      </c>
      <c r="U1248" s="2" t="s">
        <v>86</v>
      </c>
      <c r="V1248" s="2">
        <v>0</v>
      </c>
      <c r="W1248" s="2" t="s">
        <v>147</v>
      </c>
      <c r="Z1248" s="2">
        <v>3</v>
      </c>
      <c r="AC1248" s="2">
        <v>50</v>
      </c>
      <c r="AD1248" s="2">
        <v>3</v>
      </c>
      <c r="AE1248" s="2">
        <v>207</v>
      </c>
      <c r="AF1248" s="2">
        <v>0</v>
      </c>
      <c r="AH1248" s="2">
        <v>7.6018094298895598</v>
      </c>
    </row>
    <row r="1249" spans="1:38" x14ac:dyDescent="0.25">
      <c r="A1249" s="2" t="s">
        <v>226</v>
      </c>
      <c r="B1249" s="2">
        <v>2018</v>
      </c>
      <c r="C1249" s="2" t="s">
        <v>111</v>
      </c>
      <c r="D1249" s="2" t="s">
        <v>282</v>
      </c>
      <c r="E1249" s="2" t="s">
        <v>63</v>
      </c>
      <c r="F1249" s="2" t="s">
        <v>10</v>
      </c>
      <c r="G1249" s="2" t="s">
        <v>207</v>
      </c>
      <c r="H1249" s="2" t="s">
        <v>78</v>
      </c>
      <c r="I1249" s="2" t="s">
        <v>40</v>
      </c>
      <c r="J1249" s="2" t="s">
        <v>12</v>
      </c>
      <c r="L1249" s="2" t="s">
        <v>181</v>
      </c>
      <c r="M1249" s="2" t="s">
        <v>181</v>
      </c>
      <c r="N1249" s="2">
        <v>10</v>
      </c>
      <c r="O1249" s="2" t="s">
        <v>83</v>
      </c>
      <c r="Q1249" s="2" t="s">
        <v>50</v>
      </c>
      <c r="R1249" s="2" t="s">
        <v>85</v>
      </c>
      <c r="S1249" s="2" t="s">
        <v>21</v>
      </c>
      <c r="T1249" s="2">
        <v>37</v>
      </c>
      <c r="U1249" s="2" t="s">
        <v>86</v>
      </c>
      <c r="V1249" s="2">
        <v>0</v>
      </c>
      <c r="W1249" s="2" t="s">
        <v>147</v>
      </c>
      <c r="Z1249" s="2">
        <v>3</v>
      </c>
      <c r="AC1249" s="2">
        <v>50</v>
      </c>
      <c r="AD1249" s="2">
        <v>3</v>
      </c>
      <c r="AE1249" s="2">
        <v>207</v>
      </c>
      <c r="AF1249" s="2">
        <v>0.50420200069626198</v>
      </c>
      <c r="AG1249" s="2">
        <f>AF1249-$AF$1249</f>
        <v>0</v>
      </c>
      <c r="AH1249" s="2">
        <v>29.298642927582801</v>
      </c>
      <c r="AI1249" s="2">
        <f>AH1249-$AH$1248</f>
        <v>21.696833497693241</v>
      </c>
      <c r="AJ1249" s="2">
        <f>AI1249/$AI$1249</f>
        <v>1</v>
      </c>
      <c r="AK1249" s="2">
        <f>AI1249-$AI$1254</f>
        <v>21.538457634803599</v>
      </c>
      <c r="AL1249" s="2">
        <f>AK1249/$AK$1249</f>
        <v>1</v>
      </c>
    </row>
    <row r="1250" spans="1:38" x14ac:dyDescent="0.25">
      <c r="A1250" s="2" t="s">
        <v>226</v>
      </c>
      <c r="B1250" s="2">
        <v>2018</v>
      </c>
      <c r="C1250" s="2" t="s">
        <v>111</v>
      </c>
      <c r="D1250" s="2" t="s">
        <v>282</v>
      </c>
      <c r="E1250" s="2" t="s">
        <v>63</v>
      </c>
      <c r="F1250" s="2" t="s">
        <v>10</v>
      </c>
      <c r="G1250" s="2" t="s">
        <v>207</v>
      </c>
      <c r="H1250" s="2" t="s">
        <v>78</v>
      </c>
      <c r="I1250" s="2" t="s">
        <v>40</v>
      </c>
      <c r="J1250" s="2" t="s">
        <v>12</v>
      </c>
      <c r="L1250" s="2" t="s">
        <v>181</v>
      </c>
      <c r="M1250" s="2" t="s">
        <v>181</v>
      </c>
      <c r="N1250" s="2">
        <v>10</v>
      </c>
      <c r="O1250" s="2" t="s">
        <v>83</v>
      </c>
      <c r="Q1250" s="2" t="s">
        <v>50</v>
      </c>
      <c r="R1250" s="2" t="s">
        <v>85</v>
      </c>
      <c r="S1250" s="2" t="s">
        <v>21</v>
      </c>
      <c r="T1250" s="2">
        <v>37</v>
      </c>
      <c r="U1250" s="2" t="s">
        <v>86</v>
      </c>
      <c r="V1250" s="2">
        <v>0</v>
      </c>
      <c r="W1250" s="2" t="s">
        <v>147</v>
      </c>
      <c r="Z1250" s="2">
        <v>3</v>
      </c>
      <c r="AC1250" s="2">
        <v>50</v>
      </c>
      <c r="AD1250" s="2">
        <v>3</v>
      </c>
      <c r="AE1250" s="2">
        <v>207</v>
      </c>
      <c r="AF1250" s="2">
        <v>0.93277375898938097</v>
      </c>
      <c r="AG1250" s="2">
        <f t="shared" ref="AG1250:AG1254" si="672">AF1250-$AF$1249</f>
        <v>0.428571758293119</v>
      </c>
      <c r="AH1250" s="2">
        <v>24.705884271966202</v>
      </c>
      <c r="AI1250" s="2">
        <f t="shared" ref="AI1250:AI1254" si="673">AH1250-$AH$1248</f>
        <v>17.104074842076642</v>
      </c>
      <c r="AJ1250" s="2">
        <f t="shared" ref="AJ1250:AJ1254" si="674">AI1250/$AI$1249</f>
        <v>0.78832124714858087</v>
      </c>
      <c r="AK1250" s="2">
        <f t="shared" ref="AK1250:AK1254" si="675">AI1250-$AI$1254</f>
        <v>16.945698979187</v>
      </c>
      <c r="AL1250" s="2">
        <f t="shared" ref="AL1250:AL1254" si="676">AK1250/$AK$1249</f>
        <v>0.78676473805648717</v>
      </c>
    </row>
    <row r="1251" spans="1:38" x14ac:dyDescent="0.25">
      <c r="A1251" s="2" t="s">
        <v>226</v>
      </c>
      <c r="B1251" s="2">
        <v>2018</v>
      </c>
      <c r="C1251" s="2" t="s">
        <v>111</v>
      </c>
      <c r="D1251" s="2" t="s">
        <v>282</v>
      </c>
      <c r="E1251" s="2" t="s">
        <v>63</v>
      </c>
      <c r="F1251" s="2" t="s">
        <v>10</v>
      </c>
      <c r="G1251" s="2" t="s">
        <v>207</v>
      </c>
      <c r="H1251" s="2" t="s">
        <v>78</v>
      </c>
      <c r="I1251" s="2" t="s">
        <v>40</v>
      </c>
      <c r="J1251" s="2" t="s">
        <v>12</v>
      </c>
      <c r="L1251" s="2" t="s">
        <v>181</v>
      </c>
      <c r="M1251" s="2" t="s">
        <v>181</v>
      </c>
      <c r="N1251" s="2">
        <v>10</v>
      </c>
      <c r="O1251" s="2" t="s">
        <v>83</v>
      </c>
      <c r="Q1251" s="2" t="s">
        <v>50</v>
      </c>
      <c r="R1251" s="2" t="s">
        <v>85</v>
      </c>
      <c r="S1251" s="2" t="s">
        <v>21</v>
      </c>
      <c r="T1251" s="2">
        <v>37</v>
      </c>
      <c r="U1251" s="2" t="s">
        <v>86</v>
      </c>
      <c r="V1251" s="2">
        <v>0</v>
      </c>
      <c r="W1251" s="2" t="s">
        <v>147</v>
      </c>
      <c r="Z1251" s="2">
        <v>3</v>
      </c>
      <c r="AC1251" s="2">
        <v>50</v>
      </c>
      <c r="AD1251" s="2">
        <v>3</v>
      </c>
      <c r="AE1251" s="2">
        <v>207</v>
      </c>
      <c r="AF1251" s="2">
        <v>2.01680684875913</v>
      </c>
      <c r="AG1251" s="2">
        <f t="shared" si="672"/>
        <v>1.512604848062868</v>
      </c>
      <c r="AH1251" s="2">
        <v>18.529414110181001</v>
      </c>
      <c r="AI1251" s="2">
        <f t="shared" si="673"/>
        <v>10.927604680291441</v>
      </c>
      <c r="AJ1251" s="2">
        <f t="shared" si="674"/>
        <v>0.50364974600801726</v>
      </c>
      <c r="AK1251" s="2">
        <f t="shared" si="675"/>
        <v>10.769228817401801</v>
      </c>
      <c r="AL1251" s="2">
        <f t="shared" si="676"/>
        <v>0.50000000000000011</v>
      </c>
    </row>
    <row r="1252" spans="1:38" x14ac:dyDescent="0.25">
      <c r="A1252" s="2" t="s">
        <v>226</v>
      </c>
      <c r="B1252" s="2">
        <v>2018</v>
      </c>
      <c r="C1252" s="2" t="s">
        <v>111</v>
      </c>
      <c r="D1252" s="2" t="s">
        <v>282</v>
      </c>
      <c r="E1252" s="2" t="s">
        <v>63</v>
      </c>
      <c r="F1252" s="2" t="s">
        <v>10</v>
      </c>
      <c r="G1252" s="2" t="s">
        <v>207</v>
      </c>
      <c r="H1252" s="2" t="s">
        <v>78</v>
      </c>
      <c r="I1252" s="2" t="s">
        <v>40</v>
      </c>
      <c r="J1252" s="2" t="s">
        <v>12</v>
      </c>
      <c r="L1252" s="2" t="s">
        <v>181</v>
      </c>
      <c r="M1252" s="2" t="s">
        <v>181</v>
      </c>
      <c r="N1252" s="2">
        <v>10</v>
      </c>
      <c r="O1252" s="2" t="s">
        <v>83</v>
      </c>
      <c r="Q1252" s="2" t="s">
        <v>50</v>
      </c>
      <c r="R1252" s="2" t="s">
        <v>85</v>
      </c>
      <c r="S1252" s="2" t="s">
        <v>21</v>
      </c>
      <c r="T1252" s="2">
        <v>37</v>
      </c>
      <c r="U1252" s="2" t="s">
        <v>86</v>
      </c>
      <c r="V1252" s="2">
        <v>0</v>
      </c>
      <c r="W1252" s="2" t="s">
        <v>147</v>
      </c>
      <c r="Z1252" s="2">
        <v>3</v>
      </c>
      <c r="AC1252" s="2">
        <v>50</v>
      </c>
      <c r="AD1252" s="2">
        <v>3</v>
      </c>
      <c r="AE1252" s="2">
        <v>207</v>
      </c>
      <c r="AF1252" s="2">
        <v>4.0084028473666002</v>
      </c>
      <c r="AG1252" s="2">
        <f t="shared" si="672"/>
        <v>3.5042008466703383</v>
      </c>
      <c r="AH1252" s="2">
        <v>12.986429275828201</v>
      </c>
      <c r="AI1252" s="2">
        <f t="shared" si="673"/>
        <v>5.3846198459386407</v>
      </c>
      <c r="AJ1252" s="2">
        <f t="shared" si="674"/>
        <v>0.24817537759651065</v>
      </c>
      <c r="AK1252" s="2">
        <f t="shared" si="675"/>
        <v>5.2262439830490006</v>
      </c>
      <c r="AL1252" s="2">
        <f t="shared" si="676"/>
        <v>0.24264708604779614</v>
      </c>
    </row>
    <row r="1253" spans="1:38" x14ac:dyDescent="0.25">
      <c r="A1253" s="2" t="s">
        <v>226</v>
      </c>
      <c r="B1253" s="2">
        <v>2018</v>
      </c>
      <c r="C1253" s="2" t="s">
        <v>111</v>
      </c>
      <c r="D1253" s="2" t="s">
        <v>282</v>
      </c>
      <c r="E1253" s="2" t="s">
        <v>63</v>
      </c>
      <c r="F1253" s="2" t="s">
        <v>10</v>
      </c>
      <c r="G1253" s="2" t="s">
        <v>207</v>
      </c>
      <c r="H1253" s="2" t="s">
        <v>78</v>
      </c>
      <c r="I1253" s="2" t="s">
        <v>40</v>
      </c>
      <c r="J1253" s="2" t="s">
        <v>12</v>
      </c>
      <c r="L1253" s="2" t="s">
        <v>181</v>
      </c>
      <c r="M1253" s="2" t="s">
        <v>181</v>
      </c>
      <c r="N1253" s="2">
        <v>10</v>
      </c>
      <c r="O1253" s="2" t="s">
        <v>83</v>
      </c>
      <c r="Q1253" s="2" t="s">
        <v>50</v>
      </c>
      <c r="R1253" s="2" t="s">
        <v>85</v>
      </c>
      <c r="S1253" s="2" t="s">
        <v>21</v>
      </c>
      <c r="T1253" s="2">
        <v>37</v>
      </c>
      <c r="U1253" s="2" t="s">
        <v>86</v>
      </c>
      <c r="V1253" s="2">
        <v>0</v>
      </c>
      <c r="W1253" s="2" t="s">
        <v>147</v>
      </c>
      <c r="Z1253" s="2">
        <v>3</v>
      </c>
      <c r="AC1253" s="2">
        <v>50</v>
      </c>
      <c r="AD1253" s="2">
        <v>3</v>
      </c>
      <c r="AE1253" s="2">
        <v>207</v>
      </c>
      <c r="AF1253" s="2">
        <v>6.0252096961257404</v>
      </c>
      <c r="AG1253" s="2">
        <f t="shared" si="672"/>
        <v>5.5210076954294784</v>
      </c>
      <c r="AH1253" s="2">
        <v>11.5610900077239</v>
      </c>
      <c r="AI1253" s="2">
        <f t="shared" si="673"/>
        <v>3.9592805778343401</v>
      </c>
      <c r="AJ1253" s="2">
        <f t="shared" si="674"/>
        <v>0.18248195425637947</v>
      </c>
      <c r="AK1253" s="2">
        <f t="shared" si="675"/>
        <v>3.8009047149446999</v>
      </c>
      <c r="AL1253" s="2">
        <f t="shared" si="676"/>
        <v>0.17647060803475953</v>
      </c>
    </row>
    <row r="1254" spans="1:38" x14ac:dyDescent="0.25">
      <c r="A1254" s="2" t="s">
        <v>226</v>
      </c>
      <c r="B1254" s="2">
        <v>2018</v>
      </c>
      <c r="C1254" s="2" t="s">
        <v>111</v>
      </c>
      <c r="D1254" s="2" t="s">
        <v>282</v>
      </c>
      <c r="E1254" s="2" t="s">
        <v>63</v>
      </c>
      <c r="F1254" s="2" t="s">
        <v>10</v>
      </c>
      <c r="G1254" s="2" t="s">
        <v>207</v>
      </c>
      <c r="H1254" s="2" t="s">
        <v>78</v>
      </c>
      <c r="I1254" s="2" t="s">
        <v>40</v>
      </c>
      <c r="J1254" s="2" t="s">
        <v>12</v>
      </c>
      <c r="L1254" s="2" t="s">
        <v>181</v>
      </c>
      <c r="M1254" s="2" t="s">
        <v>181</v>
      </c>
      <c r="N1254" s="2">
        <v>10</v>
      </c>
      <c r="O1254" s="2" t="s">
        <v>83</v>
      </c>
      <c r="Q1254" s="2" t="s">
        <v>50</v>
      </c>
      <c r="R1254" s="2" t="s">
        <v>85</v>
      </c>
      <c r="S1254" s="2" t="s">
        <v>21</v>
      </c>
      <c r="T1254" s="2">
        <v>37</v>
      </c>
      <c r="U1254" s="2" t="s">
        <v>86</v>
      </c>
      <c r="V1254" s="2">
        <v>0</v>
      </c>
      <c r="W1254" s="2" t="s">
        <v>147</v>
      </c>
      <c r="Z1254" s="2">
        <v>3</v>
      </c>
      <c r="AC1254" s="2">
        <v>50</v>
      </c>
      <c r="AD1254" s="2">
        <v>3</v>
      </c>
      <c r="AE1254" s="2">
        <v>207</v>
      </c>
      <c r="AF1254" s="2">
        <v>24</v>
      </c>
      <c r="AG1254" s="2">
        <f t="shared" si="672"/>
        <v>23.49579799930374</v>
      </c>
      <c r="AH1254" s="2">
        <v>7.7601852927791999</v>
      </c>
      <c r="AI1254" s="2">
        <f t="shared" si="673"/>
        <v>0.15837586288964012</v>
      </c>
      <c r="AJ1254" s="2">
        <f t="shared" si="674"/>
        <v>7.2994920160344267E-3</v>
      </c>
      <c r="AK1254" s="2">
        <f t="shared" si="675"/>
        <v>0</v>
      </c>
      <c r="AL1254" s="2">
        <f t="shared" si="676"/>
        <v>0</v>
      </c>
    </row>
    <row r="1255" spans="1:38" x14ac:dyDescent="0.25">
      <c r="A1255" s="2" t="s">
        <v>226</v>
      </c>
      <c r="B1255" s="2">
        <v>2018</v>
      </c>
      <c r="C1255" s="2" t="s">
        <v>111</v>
      </c>
      <c r="D1255" s="2" t="s">
        <v>282</v>
      </c>
      <c r="E1255" s="2" t="s">
        <v>63</v>
      </c>
      <c r="F1255" s="2" t="s">
        <v>10</v>
      </c>
      <c r="G1255" s="2" t="s">
        <v>207</v>
      </c>
      <c r="H1255" s="2" t="s">
        <v>78</v>
      </c>
      <c r="I1255" s="2" t="s">
        <v>40</v>
      </c>
      <c r="J1255" s="2" t="s">
        <v>12</v>
      </c>
      <c r="L1255" s="2" t="s">
        <v>181</v>
      </c>
      <c r="M1255" s="2" t="s">
        <v>181</v>
      </c>
      <c r="N1255" s="2">
        <v>10</v>
      </c>
      <c r="O1255" s="2" t="s">
        <v>83</v>
      </c>
      <c r="Q1255" s="2" t="s">
        <v>50</v>
      </c>
      <c r="R1255" s="2" t="s">
        <v>85</v>
      </c>
      <c r="S1255" s="2" t="s">
        <v>21</v>
      </c>
      <c r="T1255" s="2">
        <v>37</v>
      </c>
      <c r="U1255" s="2" t="s">
        <v>127</v>
      </c>
      <c r="V1255" s="2">
        <v>1</v>
      </c>
      <c r="W1255" s="2" t="s">
        <v>277</v>
      </c>
      <c r="X1255" s="2">
        <v>32</v>
      </c>
      <c r="Y1255" s="2">
        <v>1.8</v>
      </c>
      <c r="Z1255" s="2">
        <v>3</v>
      </c>
      <c r="AC1255" s="2">
        <v>50</v>
      </c>
      <c r="AD1255" s="2">
        <v>3</v>
      </c>
      <c r="AE1255" s="2">
        <v>208</v>
      </c>
      <c r="AF1255" s="2">
        <v>0</v>
      </c>
      <c r="AH1255" s="2">
        <v>7.4434408166503303</v>
      </c>
    </row>
    <row r="1256" spans="1:38" x14ac:dyDescent="0.25">
      <c r="A1256" s="2" t="s">
        <v>226</v>
      </c>
      <c r="B1256" s="2">
        <v>2018</v>
      </c>
      <c r="C1256" s="2" t="s">
        <v>111</v>
      </c>
      <c r="D1256" s="2" t="s">
        <v>282</v>
      </c>
      <c r="E1256" s="2" t="s">
        <v>63</v>
      </c>
      <c r="F1256" s="2" t="s">
        <v>10</v>
      </c>
      <c r="G1256" s="2" t="s">
        <v>207</v>
      </c>
      <c r="H1256" s="2" t="s">
        <v>78</v>
      </c>
      <c r="I1256" s="2" t="s">
        <v>40</v>
      </c>
      <c r="J1256" s="2" t="s">
        <v>12</v>
      </c>
      <c r="L1256" s="2" t="s">
        <v>181</v>
      </c>
      <c r="M1256" s="2" t="s">
        <v>181</v>
      </c>
      <c r="N1256" s="2">
        <v>10</v>
      </c>
      <c r="O1256" s="2" t="s">
        <v>83</v>
      </c>
      <c r="Q1256" s="2" t="s">
        <v>50</v>
      </c>
      <c r="R1256" s="2" t="s">
        <v>85</v>
      </c>
      <c r="S1256" s="2" t="s">
        <v>21</v>
      </c>
      <c r="T1256" s="2">
        <v>37</v>
      </c>
      <c r="U1256" s="2" t="s">
        <v>127</v>
      </c>
      <c r="V1256" s="2">
        <v>1</v>
      </c>
      <c r="W1256" s="2" t="s">
        <v>277</v>
      </c>
      <c r="X1256" s="2">
        <v>32</v>
      </c>
      <c r="Y1256" s="2">
        <v>1.8</v>
      </c>
      <c r="Z1256" s="2">
        <v>3</v>
      </c>
      <c r="AC1256" s="2">
        <v>50</v>
      </c>
      <c r="AD1256" s="2">
        <v>3</v>
      </c>
      <c r="AE1256" s="2">
        <v>208</v>
      </c>
      <c r="AF1256" s="2">
        <v>0.478992304570519</v>
      </c>
      <c r="AG1256" s="2">
        <f>AF1256-$AF$1256</f>
        <v>0</v>
      </c>
      <c r="AH1256" s="2">
        <v>29.298642927582801</v>
      </c>
      <c r="AI1256" s="2">
        <f>AH1256-$AH$1255</f>
        <v>21.855202110932471</v>
      </c>
      <c r="AJ1256" s="2">
        <f>AI1256/$AI$1256</f>
        <v>1</v>
      </c>
      <c r="AK1256" s="2">
        <f>AI1256-$AI$1261</f>
        <v>20.588231456067412</v>
      </c>
      <c r="AL1256" s="2">
        <f>AK1256/$AK$1256</f>
        <v>1</v>
      </c>
    </row>
    <row r="1257" spans="1:38" x14ac:dyDescent="0.25">
      <c r="A1257" s="2" t="s">
        <v>226</v>
      </c>
      <c r="B1257" s="2">
        <v>2018</v>
      </c>
      <c r="C1257" s="2" t="s">
        <v>111</v>
      </c>
      <c r="D1257" s="2" t="s">
        <v>282</v>
      </c>
      <c r="E1257" s="2" t="s">
        <v>63</v>
      </c>
      <c r="F1257" s="2" t="s">
        <v>10</v>
      </c>
      <c r="G1257" s="2" t="s">
        <v>207</v>
      </c>
      <c r="H1257" s="2" t="s">
        <v>78</v>
      </c>
      <c r="I1257" s="2" t="s">
        <v>40</v>
      </c>
      <c r="J1257" s="2" t="s">
        <v>12</v>
      </c>
      <c r="L1257" s="2" t="s">
        <v>181</v>
      </c>
      <c r="M1257" s="2" t="s">
        <v>181</v>
      </c>
      <c r="N1257" s="2">
        <v>10</v>
      </c>
      <c r="O1257" s="2" t="s">
        <v>83</v>
      </c>
      <c r="Q1257" s="2" t="s">
        <v>50</v>
      </c>
      <c r="R1257" s="2" t="s">
        <v>85</v>
      </c>
      <c r="S1257" s="2" t="s">
        <v>21</v>
      </c>
      <c r="T1257" s="2">
        <v>37</v>
      </c>
      <c r="U1257" s="2" t="s">
        <v>127</v>
      </c>
      <c r="V1257" s="2">
        <v>1</v>
      </c>
      <c r="W1257" s="2" t="s">
        <v>277</v>
      </c>
      <c r="X1257" s="2">
        <v>32</v>
      </c>
      <c r="Y1257" s="2">
        <v>1.8</v>
      </c>
      <c r="Z1257" s="2">
        <v>3</v>
      </c>
      <c r="AC1257" s="2">
        <v>50</v>
      </c>
      <c r="AD1257" s="2">
        <v>3</v>
      </c>
      <c r="AE1257" s="2">
        <v>208</v>
      </c>
      <c r="AF1257" s="2">
        <v>0.98319315124086604</v>
      </c>
      <c r="AG1257" s="2">
        <f t="shared" ref="AG1257:AG1261" si="677">AF1257-$AF$1256</f>
        <v>0.50420084667034704</v>
      </c>
      <c r="AH1257" s="2">
        <v>27.5565628081748</v>
      </c>
      <c r="AI1257" s="2">
        <f t="shared" ref="AI1257:AI1261" si="678">AH1257-$AH$1255</f>
        <v>20.113121991524469</v>
      </c>
      <c r="AJ1257" s="2">
        <f t="shared" ref="AJ1257:AJ1261" si="679">AI1257/$AI$1256</f>
        <v>0.92028991035792929</v>
      </c>
      <c r="AK1257" s="2">
        <f t="shared" ref="AK1257:AK1261" si="680">AI1257-$AI$1261</f>
        <v>18.84615133665941</v>
      </c>
      <c r="AL1257" s="2">
        <f t="shared" ref="AL1257:AL1261" si="681">AK1257/$AK$1256</f>
        <v>0.91538466414051289</v>
      </c>
    </row>
    <row r="1258" spans="1:38" x14ac:dyDescent="0.25">
      <c r="A1258" s="2" t="s">
        <v>226</v>
      </c>
      <c r="B1258" s="2">
        <v>2018</v>
      </c>
      <c r="C1258" s="2" t="s">
        <v>111</v>
      </c>
      <c r="D1258" s="2" t="s">
        <v>282</v>
      </c>
      <c r="E1258" s="2" t="s">
        <v>63</v>
      </c>
      <c r="F1258" s="2" t="s">
        <v>10</v>
      </c>
      <c r="G1258" s="2" t="s">
        <v>207</v>
      </c>
      <c r="H1258" s="2" t="s">
        <v>78</v>
      </c>
      <c r="I1258" s="2" t="s">
        <v>40</v>
      </c>
      <c r="J1258" s="2" t="s">
        <v>12</v>
      </c>
      <c r="L1258" s="2" t="s">
        <v>181</v>
      </c>
      <c r="M1258" s="2" t="s">
        <v>181</v>
      </c>
      <c r="N1258" s="2">
        <v>10</v>
      </c>
      <c r="O1258" s="2" t="s">
        <v>83</v>
      </c>
      <c r="Q1258" s="2" t="s">
        <v>50</v>
      </c>
      <c r="R1258" s="2" t="s">
        <v>85</v>
      </c>
      <c r="S1258" s="2" t="s">
        <v>21</v>
      </c>
      <c r="T1258" s="2">
        <v>37</v>
      </c>
      <c r="U1258" s="2" t="s">
        <v>127</v>
      </c>
      <c r="V1258" s="2">
        <v>1</v>
      </c>
      <c r="W1258" s="2" t="s">
        <v>277</v>
      </c>
      <c r="X1258" s="2">
        <v>32</v>
      </c>
      <c r="Y1258" s="2">
        <v>1.8</v>
      </c>
      <c r="Z1258" s="2">
        <v>3</v>
      </c>
      <c r="AC1258" s="2">
        <v>50</v>
      </c>
      <c r="AD1258" s="2">
        <v>3</v>
      </c>
      <c r="AE1258" s="2">
        <v>208</v>
      </c>
      <c r="AF1258" s="2">
        <v>2.01680684875913</v>
      </c>
      <c r="AG1258" s="2">
        <f t="shared" si="677"/>
        <v>1.5378145441886111</v>
      </c>
      <c r="AH1258" s="2">
        <v>24.389143420662599</v>
      </c>
      <c r="AI1258" s="2">
        <f t="shared" si="678"/>
        <v>16.945702604012268</v>
      </c>
      <c r="AJ1258" s="2">
        <f t="shared" si="679"/>
        <v>0.7753624294115149</v>
      </c>
      <c r="AK1258" s="2">
        <f t="shared" si="680"/>
        <v>15.678731949147208</v>
      </c>
      <c r="AL1258" s="2">
        <f t="shared" si="681"/>
        <v>0.76153855092427769</v>
      </c>
    </row>
    <row r="1259" spans="1:38" x14ac:dyDescent="0.25">
      <c r="A1259" s="2" t="s">
        <v>226</v>
      </c>
      <c r="B1259" s="2">
        <v>2018</v>
      </c>
      <c r="C1259" s="2" t="s">
        <v>111</v>
      </c>
      <c r="D1259" s="2" t="s">
        <v>282</v>
      </c>
      <c r="E1259" s="2" t="s">
        <v>63</v>
      </c>
      <c r="F1259" s="2" t="s">
        <v>10</v>
      </c>
      <c r="G1259" s="2" t="s">
        <v>207</v>
      </c>
      <c r="H1259" s="2" t="s">
        <v>78</v>
      </c>
      <c r="I1259" s="2" t="s">
        <v>40</v>
      </c>
      <c r="J1259" s="2" t="s">
        <v>12</v>
      </c>
      <c r="L1259" s="2" t="s">
        <v>181</v>
      </c>
      <c r="M1259" s="2" t="s">
        <v>181</v>
      </c>
      <c r="N1259" s="2">
        <v>10</v>
      </c>
      <c r="O1259" s="2" t="s">
        <v>83</v>
      </c>
      <c r="Q1259" s="2" t="s">
        <v>50</v>
      </c>
      <c r="R1259" s="2" t="s">
        <v>85</v>
      </c>
      <c r="S1259" s="2" t="s">
        <v>21</v>
      </c>
      <c r="T1259" s="2">
        <v>37</v>
      </c>
      <c r="U1259" s="2" t="s">
        <v>127</v>
      </c>
      <c r="V1259" s="2">
        <v>1</v>
      </c>
      <c r="W1259" s="2" t="s">
        <v>277</v>
      </c>
      <c r="X1259" s="2">
        <v>32</v>
      </c>
      <c r="Y1259" s="2">
        <v>1.8</v>
      </c>
      <c r="Z1259" s="2">
        <v>3</v>
      </c>
      <c r="AC1259" s="2">
        <v>50</v>
      </c>
      <c r="AD1259" s="2">
        <v>3</v>
      </c>
      <c r="AE1259" s="2">
        <v>208</v>
      </c>
      <c r="AF1259" s="2">
        <v>4.0084028473666002</v>
      </c>
      <c r="AG1259" s="2">
        <f t="shared" si="677"/>
        <v>3.5294105427960814</v>
      </c>
      <c r="AH1259" s="2">
        <v>21.380092646389599</v>
      </c>
      <c r="AI1259" s="2">
        <f t="shared" si="678"/>
        <v>13.936651829739269</v>
      </c>
      <c r="AJ1259" s="2">
        <f t="shared" si="679"/>
        <v>0.63768121470575823</v>
      </c>
      <c r="AK1259" s="2">
        <f t="shared" si="680"/>
        <v>12.669681174874208</v>
      </c>
      <c r="AL1259" s="2">
        <f t="shared" si="681"/>
        <v>0.61538462892792167</v>
      </c>
    </row>
    <row r="1260" spans="1:38" x14ac:dyDescent="0.25">
      <c r="A1260" s="2" t="s">
        <v>226</v>
      </c>
      <c r="B1260" s="2">
        <v>2018</v>
      </c>
      <c r="C1260" s="2" t="s">
        <v>111</v>
      </c>
      <c r="D1260" s="2" t="s">
        <v>282</v>
      </c>
      <c r="E1260" s="2" t="s">
        <v>63</v>
      </c>
      <c r="F1260" s="2" t="s">
        <v>10</v>
      </c>
      <c r="G1260" s="2" t="s">
        <v>207</v>
      </c>
      <c r="H1260" s="2" t="s">
        <v>78</v>
      </c>
      <c r="I1260" s="2" t="s">
        <v>40</v>
      </c>
      <c r="J1260" s="2" t="s">
        <v>12</v>
      </c>
      <c r="L1260" s="2" t="s">
        <v>181</v>
      </c>
      <c r="M1260" s="2" t="s">
        <v>181</v>
      </c>
      <c r="N1260" s="2">
        <v>10</v>
      </c>
      <c r="O1260" s="2" t="s">
        <v>83</v>
      </c>
      <c r="Q1260" s="2" t="s">
        <v>50</v>
      </c>
      <c r="R1260" s="2" t="s">
        <v>85</v>
      </c>
      <c r="S1260" s="2" t="s">
        <v>21</v>
      </c>
      <c r="T1260" s="2">
        <v>37</v>
      </c>
      <c r="U1260" s="2" t="s">
        <v>127</v>
      </c>
      <c r="V1260" s="2">
        <v>1</v>
      </c>
      <c r="W1260" s="2" t="s">
        <v>277</v>
      </c>
      <c r="X1260" s="2">
        <v>32</v>
      </c>
      <c r="Y1260" s="2">
        <v>1.8</v>
      </c>
      <c r="Z1260" s="2">
        <v>3</v>
      </c>
      <c r="AC1260" s="2">
        <v>50</v>
      </c>
      <c r="AD1260" s="2">
        <v>3</v>
      </c>
      <c r="AE1260" s="2">
        <v>208</v>
      </c>
      <c r="AF1260" s="2">
        <v>6.0252096961257404</v>
      </c>
      <c r="AG1260" s="2">
        <f t="shared" si="677"/>
        <v>5.5462173915552215</v>
      </c>
      <c r="AH1260" s="2">
        <v>15.8371078120368</v>
      </c>
      <c r="AI1260" s="2">
        <f t="shared" si="678"/>
        <v>8.3936669953864698</v>
      </c>
      <c r="AJ1260" s="2">
        <f t="shared" si="679"/>
        <v>0.38405808158542565</v>
      </c>
      <c r="AK1260" s="2">
        <f t="shared" si="680"/>
        <v>7.1266963405214092</v>
      </c>
      <c r="AL1260" s="2">
        <f t="shared" si="681"/>
        <v>0.34615388678376019</v>
      </c>
    </row>
    <row r="1261" spans="1:38" x14ac:dyDescent="0.25">
      <c r="A1261" s="2" t="s">
        <v>226</v>
      </c>
      <c r="B1261" s="2">
        <v>2018</v>
      </c>
      <c r="C1261" s="2" t="s">
        <v>111</v>
      </c>
      <c r="D1261" s="2" t="s">
        <v>282</v>
      </c>
      <c r="E1261" s="2" t="s">
        <v>63</v>
      </c>
      <c r="F1261" s="2" t="s">
        <v>10</v>
      </c>
      <c r="G1261" s="2" t="s">
        <v>207</v>
      </c>
      <c r="H1261" s="2" t="s">
        <v>78</v>
      </c>
      <c r="I1261" s="2" t="s">
        <v>40</v>
      </c>
      <c r="J1261" s="2" t="s">
        <v>12</v>
      </c>
      <c r="L1261" s="2" t="s">
        <v>181</v>
      </c>
      <c r="M1261" s="2" t="s">
        <v>181</v>
      </c>
      <c r="N1261" s="2">
        <v>10</v>
      </c>
      <c r="O1261" s="2" t="s">
        <v>83</v>
      </c>
      <c r="Q1261" s="2" t="s">
        <v>50</v>
      </c>
      <c r="R1261" s="2" t="s">
        <v>85</v>
      </c>
      <c r="S1261" s="2" t="s">
        <v>21</v>
      </c>
      <c r="T1261" s="2">
        <v>37</v>
      </c>
      <c r="U1261" s="2" t="s">
        <v>127</v>
      </c>
      <c r="V1261" s="2">
        <v>1</v>
      </c>
      <c r="W1261" s="2" t="s">
        <v>277</v>
      </c>
      <c r="X1261" s="2">
        <v>32</v>
      </c>
      <c r="Y1261" s="2">
        <v>1.8</v>
      </c>
      <c r="Z1261" s="2">
        <v>3</v>
      </c>
      <c r="AC1261" s="2">
        <v>50</v>
      </c>
      <c r="AD1261" s="2">
        <v>3</v>
      </c>
      <c r="AE1261" s="2">
        <v>208</v>
      </c>
      <c r="AF1261" s="2">
        <v>24</v>
      </c>
      <c r="AG1261" s="2">
        <f t="shared" si="677"/>
        <v>23.521007695429482</v>
      </c>
      <c r="AH1261" s="2">
        <v>8.7104114715153909</v>
      </c>
      <c r="AI1261" s="2">
        <f t="shared" si="678"/>
        <v>1.2669706548650606</v>
      </c>
      <c r="AJ1261" s="2">
        <f t="shared" si="679"/>
        <v>5.7971125063688747E-2</v>
      </c>
      <c r="AK1261" s="2">
        <f t="shared" si="680"/>
        <v>0</v>
      </c>
      <c r="AL1261" s="2">
        <f t="shared" si="681"/>
        <v>0</v>
      </c>
    </row>
    <row r="1262" spans="1:38" x14ac:dyDescent="0.25">
      <c r="A1262" s="2" t="s">
        <v>226</v>
      </c>
      <c r="B1262" s="2">
        <v>2018</v>
      </c>
      <c r="C1262" s="2" t="s">
        <v>111</v>
      </c>
      <c r="D1262" s="2" t="s">
        <v>282</v>
      </c>
      <c r="E1262" s="2" t="s">
        <v>63</v>
      </c>
      <c r="F1262" s="2" t="s">
        <v>10</v>
      </c>
      <c r="G1262" s="2" t="s">
        <v>207</v>
      </c>
      <c r="H1262" s="2" t="s">
        <v>78</v>
      </c>
      <c r="I1262" s="2" t="s">
        <v>40</v>
      </c>
      <c r="J1262" s="2" t="s">
        <v>12</v>
      </c>
      <c r="L1262" s="2" t="s">
        <v>181</v>
      </c>
      <c r="M1262" s="2" t="s">
        <v>181</v>
      </c>
      <c r="N1262" s="2">
        <v>10</v>
      </c>
      <c r="O1262" s="2" t="s">
        <v>83</v>
      </c>
      <c r="Q1262" s="2" t="s">
        <v>50</v>
      </c>
      <c r="R1262" s="2" t="s">
        <v>85</v>
      </c>
      <c r="S1262" s="2" t="s">
        <v>21</v>
      </c>
      <c r="T1262" s="2">
        <v>37</v>
      </c>
      <c r="U1262" s="2" t="s">
        <v>127</v>
      </c>
      <c r="V1262" s="2">
        <v>1</v>
      </c>
      <c r="W1262" s="2" t="s">
        <v>277</v>
      </c>
      <c r="X1262" s="2">
        <v>187</v>
      </c>
      <c r="Y1262" s="2">
        <v>0.5</v>
      </c>
      <c r="Z1262" s="2">
        <v>3</v>
      </c>
      <c r="AC1262" s="2">
        <v>50</v>
      </c>
      <c r="AD1262" s="2">
        <v>3</v>
      </c>
      <c r="AE1262" s="2">
        <v>209</v>
      </c>
      <c r="AF1262" s="2">
        <v>0</v>
      </c>
      <c r="AH1262" s="2">
        <v>7.6018094298895598</v>
      </c>
    </row>
    <row r="1263" spans="1:38" x14ac:dyDescent="0.25">
      <c r="A1263" s="2" t="s">
        <v>226</v>
      </c>
      <c r="B1263" s="2">
        <v>2018</v>
      </c>
      <c r="C1263" s="2" t="s">
        <v>111</v>
      </c>
      <c r="D1263" s="2" t="s">
        <v>282</v>
      </c>
      <c r="E1263" s="2" t="s">
        <v>63</v>
      </c>
      <c r="F1263" s="2" t="s">
        <v>10</v>
      </c>
      <c r="G1263" s="2" t="s">
        <v>207</v>
      </c>
      <c r="H1263" s="2" t="s">
        <v>78</v>
      </c>
      <c r="I1263" s="2" t="s">
        <v>40</v>
      </c>
      <c r="J1263" s="2" t="s">
        <v>12</v>
      </c>
      <c r="L1263" s="2" t="s">
        <v>181</v>
      </c>
      <c r="M1263" s="2" t="s">
        <v>181</v>
      </c>
      <c r="N1263" s="2">
        <v>10</v>
      </c>
      <c r="O1263" s="2" t="s">
        <v>83</v>
      </c>
      <c r="Q1263" s="2" t="s">
        <v>50</v>
      </c>
      <c r="R1263" s="2" t="s">
        <v>85</v>
      </c>
      <c r="S1263" s="2" t="s">
        <v>21</v>
      </c>
      <c r="T1263" s="2">
        <v>37</v>
      </c>
      <c r="U1263" s="2" t="s">
        <v>127</v>
      </c>
      <c r="V1263" s="2">
        <v>1</v>
      </c>
      <c r="W1263" s="2" t="s">
        <v>277</v>
      </c>
      <c r="X1263" s="2">
        <v>187</v>
      </c>
      <c r="Y1263" s="2">
        <v>0.5</v>
      </c>
      <c r="Z1263" s="2">
        <v>3</v>
      </c>
      <c r="AC1263" s="2">
        <v>50</v>
      </c>
      <c r="AD1263" s="2">
        <v>3</v>
      </c>
      <c r="AE1263" s="2">
        <v>209</v>
      </c>
      <c r="AF1263" s="2">
        <v>0.478992304570519</v>
      </c>
      <c r="AG1263" s="2">
        <f>AF1263-$AF$1263</f>
        <v>0</v>
      </c>
      <c r="AH1263" s="2">
        <v>29.773756016950902</v>
      </c>
      <c r="AI1263" s="2">
        <f>AH1263-$AH$1262</f>
        <v>22.171946587061342</v>
      </c>
      <c r="AJ1263" s="2">
        <f>AI1263/$AI$1263</f>
        <v>1</v>
      </c>
      <c r="AK1263" s="2">
        <f>AI1263-$AI$1268</f>
        <v>20.904975932196272</v>
      </c>
      <c r="AL1263" s="2">
        <f>AK1263/$AK$1263</f>
        <v>1</v>
      </c>
    </row>
    <row r="1264" spans="1:38" x14ac:dyDescent="0.25">
      <c r="A1264" s="2" t="s">
        <v>226</v>
      </c>
      <c r="B1264" s="2">
        <v>2018</v>
      </c>
      <c r="C1264" s="2" t="s">
        <v>111</v>
      </c>
      <c r="D1264" s="2" t="s">
        <v>282</v>
      </c>
      <c r="E1264" s="2" t="s">
        <v>63</v>
      </c>
      <c r="F1264" s="2" t="s">
        <v>10</v>
      </c>
      <c r="G1264" s="2" t="s">
        <v>207</v>
      </c>
      <c r="H1264" s="2" t="s">
        <v>78</v>
      </c>
      <c r="I1264" s="2" t="s">
        <v>40</v>
      </c>
      <c r="J1264" s="2" t="s">
        <v>12</v>
      </c>
      <c r="L1264" s="2" t="s">
        <v>181</v>
      </c>
      <c r="M1264" s="2" t="s">
        <v>181</v>
      </c>
      <c r="N1264" s="2">
        <v>10</v>
      </c>
      <c r="O1264" s="2" t="s">
        <v>83</v>
      </c>
      <c r="Q1264" s="2" t="s">
        <v>50</v>
      </c>
      <c r="R1264" s="2" t="s">
        <v>85</v>
      </c>
      <c r="S1264" s="2" t="s">
        <v>21</v>
      </c>
      <c r="T1264" s="2">
        <v>37</v>
      </c>
      <c r="U1264" s="2" t="s">
        <v>127</v>
      </c>
      <c r="V1264" s="2">
        <v>1</v>
      </c>
      <c r="W1264" s="2" t="s">
        <v>277</v>
      </c>
      <c r="X1264" s="2">
        <v>187</v>
      </c>
      <c r="Y1264" s="2">
        <v>0.5</v>
      </c>
      <c r="Z1264" s="2">
        <v>3</v>
      </c>
      <c r="AC1264" s="2">
        <v>50</v>
      </c>
      <c r="AD1264" s="2">
        <v>3</v>
      </c>
      <c r="AE1264" s="2">
        <v>209</v>
      </c>
      <c r="AF1264" s="2">
        <v>0.98319315124086604</v>
      </c>
      <c r="AG1264" s="2">
        <f t="shared" ref="AG1264:AG1268" si="682">AF1264-$AF$1263</f>
        <v>0.50420084667034704</v>
      </c>
      <c r="AH1264" s="2">
        <v>25.814482688766901</v>
      </c>
      <c r="AI1264" s="2">
        <f t="shared" ref="AI1264:AI1268" si="683">AH1264-$AH$1262</f>
        <v>18.212673258877341</v>
      </c>
      <c r="AJ1264" s="2">
        <f t="shared" ref="AJ1264:AJ1268" si="684">AI1264/$AI$1263</f>
        <v>0.82142869988264933</v>
      </c>
      <c r="AK1264" s="2">
        <f t="shared" ref="AK1264:AK1268" si="685">AI1264-$AI$1268</f>
        <v>16.945702604012272</v>
      </c>
      <c r="AL1264" s="2">
        <f t="shared" ref="AL1264:AL1268" si="686">AK1264/$AK$1263</f>
        <v>0.81060617620294773</v>
      </c>
    </row>
    <row r="1265" spans="1:38" x14ac:dyDescent="0.25">
      <c r="A1265" s="2" t="s">
        <v>226</v>
      </c>
      <c r="B1265" s="2">
        <v>2018</v>
      </c>
      <c r="C1265" s="2" t="s">
        <v>111</v>
      </c>
      <c r="D1265" s="2" t="s">
        <v>282</v>
      </c>
      <c r="E1265" s="2" t="s">
        <v>63</v>
      </c>
      <c r="F1265" s="2" t="s">
        <v>10</v>
      </c>
      <c r="G1265" s="2" t="s">
        <v>207</v>
      </c>
      <c r="H1265" s="2" t="s">
        <v>78</v>
      </c>
      <c r="I1265" s="2" t="s">
        <v>40</v>
      </c>
      <c r="J1265" s="2" t="s">
        <v>12</v>
      </c>
      <c r="L1265" s="2" t="s">
        <v>181</v>
      </c>
      <c r="M1265" s="2" t="s">
        <v>181</v>
      </c>
      <c r="N1265" s="2">
        <v>10</v>
      </c>
      <c r="O1265" s="2" t="s">
        <v>83</v>
      </c>
      <c r="Q1265" s="2" t="s">
        <v>50</v>
      </c>
      <c r="R1265" s="2" t="s">
        <v>85</v>
      </c>
      <c r="S1265" s="2" t="s">
        <v>21</v>
      </c>
      <c r="T1265" s="2">
        <v>37</v>
      </c>
      <c r="U1265" s="2" t="s">
        <v>127</v>
      </c>
      <c r="V1265" s="2">
        <v>1</v>
      </c>
      <c r="W1265" s="2" t="s">
        <v>277</v>
      </c>
      <c r="X1265" s="2">
        <v>187</v>
      </c>
      <c r="Y1265" s="2">
        <v>0.5</v>
      </c>
      <c r="Z1265" s="2">
        <v>3</v>
      </c>
      <c r="AC1265" s="2">
        <v>50</v>
      </c>
      <c r="AD1265" s="2">
        <v>3</v>
      </c>
      <c r="AE1265" s="2">
        <v>209</v>
      </c>
      <c r="AF1265" s="2">
        <v>1.99159715263339</v>
      </c>
      <c r="AG1265" s="2">
        <f t="shared" si="682"/>
        <v>1.5126048480628711</v>
      </c>
      <c r="AH1265" s="2">
        <v>21.0633517950859</v>
      </c>
      <c r="AI1265" s="2">
        <f t="shared" si="683"/>
        <v>13.46154236519634</v>
      </c>
      <c r="AJ1265" s="2">
        <f t="shared" si="684"/>
        <v>0.60714300895222051</v>
      </c>
      <c r="AK1265" s="2">
        <f t="shared" si="685"/>
        <v>12.194571710331271</v>
      </c>
      <c r="AL1265" s="2">
        <f t="shared" si="686"/>
        <v>0.58333344893021899</v>
      </c>
    </row>
    <row r="1266" spans="1:38" x14ac:dyDescent="0.25">
      <c r="A1266" s="2" t="s">
        <v>226</v>
      </c>
      <c r="B1266" s="2">
        <v>2018</v>
      </c>
      <c r="C1266" s="2" t="s">
        <v>111</v>
      </c>
      <c r="D1266" s="2" t="s">
        <v>282</v>
      </c>
      <c r="E1266" s="2" t="s">
        <v>63</v>
      </c>
      <c r="F1266" s="2" t="s">
        <v>10</v>
      </c>
      <c r="G1266" s="2" t="s">
        <v>207</v>
      </c>
      <c r="H1266" s="2" t="s">
        <v>78</v>
      </c>
      <c r="I1266" s="2" t="s">
        <v>40</v>
      </c>
      <c r="J1266" s="2" t="s">
        <v>12</v>
      </c>
      <c r="L1266" s="2" t="s">
        <v>181</v>
      </c>
      <c r="M1266" s="2" t="s">
        <v>181</v>
      </c>
      <c r="N1266" s="2">
        <v>10</v>
      </c>
      <c r="O1266" s="2" t="s">
        <v>83</v>
      </c>
      <c r="Q1266" s="2" t="s">
        <v>50</v>
      </c>
      <c r="R1266" s="2" t="s">
        <v>85</v>
      </c>
      <c r="S1266" s="2" t="s">
        <v>21</v>
      </c>
      <c r="T1266" s="2">
        <v>37</v>
      </c>
      <c r="U1266" s="2" t="s">
        <v>127</v>
      </c>
      <c r="V1266" s="2">
        <v>1</v>
      </c>
      <c r="W1266" s="2" t="s">
        <v>277</v>
      </c>
      <c r="X1266" s="2">
        <v>187</v>
      </c>
      <c r="Y1266" s="2">
        <v>0.5</v>
      </c>
      <c r="Z1266" s="2">
        <v>3</v>
      </c>
      <c r="AC1266" s="2">
        <v>50</v>
      </c>
      <c r="AD1266" s="2">
        <v>3</v>
      </c>
      <c r="AE1266" s="2">
        <v>209</v>
      </c>
      <c r="AF1266" s="2">
        <v>4.0084028473666002</v>
      </c>
      <c r="AG1266" s="2">
        <f t="shared" si="682"/>
        <v>3.5294105427960814</v>
      </c>
      <c r="AH1266" s="2">
        <v>17.262447080141101</v>
      </c>
      <c r="AI1266" s="2">
        <f t="shared" si="683"/>
        <v>9.660637650251541</v>
      </c>
      <c r="AJ1266" s="2">
        <f t="shared" si="684"/>
        <v>0.43571445620787763</v>
      </c>
      <c r="AK1266" s="2">
        <f t="shared" si="685"/>
        <v>8.3936669953864715</v>
      </c>
      <c r="AL1266" s="2">
        <f t="shared" si="686"/>
        <v>0.40151526711203606</v>
      </c>
    </row>
    <row r="1267" spans="1:38" x14ac:dyDescent="0.25">
      <c r="A1267" s="2" t="s">
        <v>226</v>
      </c>
      <c r="B1267" s="2">
        <v>2018</v>
      </c>
      <c r="C1267" s="2" t="s">
        <v>111</v>
      </c>
      <c r="D1267" s="2" t="s">
        <v>282</v>
      </c>
      <c r="E1267" s="2" t="s">
        <v>63</v>
      </c>
      <c r="F1267" s="2" t="s">
        <v>10</v>
      </c>
      <c r="G1267" s="2" t="s">
        <v>207</v>
      </c>
      <c r="H1267" s="2" t="s">
        <v>78</v>
      </c>
      <c r="I1267" s="2" t="s">
        <v>40</v>
      </c>
      <c r="J1267" s="2" t="s">
        <v>12</v>
      </c>
      <c r="L1267" s="2" t="s">
        <v>181</v>
      </c>
      <c r="M1267" s="2" t="s">
        <v>181</v>
      </c>
      <c r="N1267" s="2">
        <v>10</v>
      </c>
      <c r="O1267" s="2" t="s">
        <v>83</v>
      </c>
      <c r="Q1267" s="2" t="s">
        <v>50</v>
      </c>
      <c r="R1267" s="2" t="s">
        <v>85</v>
      </c>
      <c r="S1267" s="2" t="s">
        <v>21</v>
      </c>
      <c r="T1267" s="2">
        <v>37</v>
      </c>
      <c r="U1267" s="2" t="s">
        <v>127</v>
      </c>
      <c r="V1267" s="2">
        <v>1</v>
      </c>
      <c r="W1267" s="2" t="s">
        <v>277</v>
      </c>
      <c r="X1267" s="2">
        <v>187</v>
      </c>
      <c r="Y1267" s="2">
        <v>0.5</v>
      </c>
      <c r="Z1267" s="2">
        <v>3</v>
      </c>
      <c r="AC1267" s="2">
        <v>50</v>
      </c>
      <c r="AD1267" s="2">
        <v>3</v>
      </c>
      <c r="AE1267" s="2">
        <v>209</v>
      </c>
      <c r="AF1267" s="2">
        <v>6</v>
      </c>
      <c r="AG1267" s="2">
        <f t="shared" si="682"/>
        <v>5.5210076954294811</v>
      </c>
      <c r="AH1267" s="2">
        <v>14.253396305868099</v>
      </c>
      <c r="AI1267" s="2">
        <f t="shared" si="683"/>
        <v>6.6515868759785395</v>
      </c>
      <c r="AJ1267" s="2">
        <f t="shared" si="684"/>
        <v>0.30000013078960502</v>
      </c>
      <c r="AK1267" s="2">
        <f t="shared" si="685"/>
        <v>5.38461622111347</v>
      </c>
      <c r="AL1267" s="2">
        <f t="shared" si="686"/>
        <v>0.25757581537419943</v>
      </c>
    </row>
    <row r="1268" spans="1:38" x14ac:dyDescent="0.25">
      <c r="A1268" s="2" t="s">
        <v>226</v>
      </c>
      <c r="B1268" s="2">
        <v>2018</v>
      </c>
      <c r="C1268" s="2" t="s">
        <v>111</v>
      </c>
      <c r="D1268" s="2" t="s">
        <v>282</v>
      </c>
      <c r="E1268" s="2" t="s">
        <v>63</v>
      </c>
      <c r="F1268" s="2" t="s">
        <v>10</v>
      </c>
      <c r="G1268" s="2" t="s">
        <v>207</v>
      </c>
      <c r="H1268" s="2" t="s">
        <v>78</v>
      </c>
      <c r="I1268" s="2" t="s">
        <v>40</v>
      </c>
      <c r="J1268" s="2" t="s">
        <v>12</v>
      </c>
      <c r="L1268" s="2" t="s">
        <v>181</v>
      </c>
      <c r="M1268" s="2" t="s">
        <v>181</v>
      </c>
      <c r="N1268" s="2">
        <v>10</v>
      </c>
      <c r="O1268" s="2" t="s">
        <v>83</v>
      </c>
      <c r="Q1268" s="2" t="s">
        <v>50</v>
      </c>
      <c r="R1268" s="2" t="s">
        <v>85</v>
      </c>
      <c r="S1268" s="2" t="s">
        <v>21</v>
      </c>
      <c r="T1268" s="2">
        <v>37</v>
      </c>
      <c r="U1268" s="2" t="s">
        <v>127</v>
      </c>
      <c r="V1268" s="2">
        <v>1</v>
      </c>
      <c r="W1268" s="2" t="s">
        <v>277</v>
      </c>
      <c r="X1268" s="2">
        <v>187</v>
      </c>
      <c r="Y1268" s="2">
        <v>0.5</v>
      </c>
      <c r="Z1268" s="2">
        <v>3</v>
      </c>
      <c r="AC1268" s="2">
        <v>50</v>
      </c>
      <c r="AD1268" s="2">
        <v>3</v>
      </c>
      <c r="AE1268" s="2">
        <v>209</v>
      </c>
      <c r="AF1268" s="2">
        <v>24</v>
      </c>
      <c r="AG1268" s="2">
        <f t="shared" si="682"/>
        <v>23.521007695429482</v>
      </c>
      <c r="AH1268" s="2">
        <v>8.8687800847546292</v>
      </c>
      <c r="AI1268" s="2">
        <f t="shared" si="683"/>
        <v>1.2669706548650694</v>
      </c>
      <c r="AJ1268" s="2">
        <f t="shared" si="684"/>
        <v>5.7142959906119506E-2</v>
      </c>
      <c r="AK1268" s="2">
        <f t="shared" si="685"/>
        <v>0</v>
      </c>
      <c r="AL1268" s="2">
        <f t="shared" si="686"/>
        <v>0</v>
      </c>
    </row>
    <row r="1269" spans="1:38" x14ac:dyDescent="0.25">
      <c r="A1269" s="2" t="s">
        <v>228</v>
      </c>
      <c r="B1269" s="2">
        <v>2020</v>
      </c>
      <c r="C1269" s="2" t="s">
        <v>227</v>
      </c>
      <c r="D1269" s="2" t="s">
        <v>282</v>
      </c>
      <c r="E1269" s="2" t="s">
        <v>9</v>
      </c>
      <c r="F1269" s="2" t="s">
        <v>10</v>
      </c>
      <c r="G1269" s="2" t="s">
        <v>206</v>
      </c>
      <c r="H1269" s="2" t="s">
        <v>78</v>
      </c>
      <c r="I1269" s="2" t="s">
        <v>40</v>
      </c>
      <c r="J1269" s="2" t="s">
        <v>12</v>
      </c>
      <c r="L1269" s="2" t="s">
        <v>181</v>
      </c>
      <c r="M1269" s="2" t="s">
        <v>181</v>
      </c>
      <c r="N1269" s="2">
        <v>10</v>
      </c>
      <c r="O1269" s="2" t="s">
        <v>83</v>
      </c>
      <c r="Q1269" s="2" t="s">
        <v>50</v>
      </c>
      <c r="R1269" s="2" t="s">
        <v>82</v>
      </c>
      <c r="S1269" s="2" t="s">
        <v>21</v>
      </c>
      <c r="T1269" s="2">
        <v>37</v>
      </c>
      <c r="U1269" s="2" t="s">
        <v>127</v>
      </c>
      <c r="V1269" s="2">
        <v>1</v>
      </c>
      <c r="W1269" s="2" t="s">
        <v>277</v>
      </c>
      <c r="X1269" s="2">
        <v>20</v>
      </c>
      <c r="Y1269" s="2">
        <v>2.73</v>
      </c>
      <c r="Z1269" s="2">
        <v>1</v>
      </c>
      <c r="AA1269" s="2">
        <v>4</v>
      </c>
      <c r="AB1269" s="2">
        <f>Z1269/AA1269</f>
        <v>0.25</v>
      </c>
      <c r="AC1269" s="2">
        <v>100</v>
      </c>
      <c r="AD1269" s="2" t="s">
        <v>181</v>
      </c>
      <c r="AE1269" s="2">
        <v>210</v>
      </c>
      <c r="AH1269" s="2">
        <v>1.8941494872473199</v>
      </c>
    </row>
    <row r="1270" spans="1:38" x14ac:dyDescent="0.25">
      <c r="A1270" s="2" t="s">
        <v>228</v>
      </c>
      <c r="B1270" s="2">
        <v>2020</v>
      </c>
      <c r="C1270" s="2" t="s">
        <v>227</v>
      </c>
      <c r="D1270" s="2" t="s">
        <v>282</v>
      </c>
      <c r="E1270" s="2" t="s">
        <v>9</v>
      </c>
      <c r="F1270" s="2" t="s">
        <v>10</v>
      </c>
      <c r="G1270" s="2" t="s">
        <v>206</v>
      </c>
      <c r="H1270" s="2" t="s">
        <v>78</v>
      </c>
      <c r="I1270" s="2" t="s">
        <v>40</v>
      </c>
      <c r="J1270" s="2" t="s">
        <v>12</v>
      </c>
      <c r="L1270" s="2" t="s">
        <v>181</v>
      </c>
      <c r="M1270" s="2" t="s">
        <v>181</v>
      </c>
      <c r="N1270" s="2">
        <v>10</v>
      </c>
      <c r="O1270" s="2" t="s">
        <v>83</v>
      </c>
      <c r="Q1270" s="2" t="s">
        <v>50</v>
      </c>
      <c r="R1270" s="2" t="s">
        <v>82</v>
      </c>
      <c r="S1270" s="2" t="s">
        <v>21</v>
      </c>
      <c r="T1270" s="2">
        <v>37</v>
      </c>
      <c r="U1270" s="2" t="s">
        <v>127</v>
      </c>
      <c r="V1270" s="2">
        <v>1</v>
      </c>
      <c r="W1270" s="2" t="s">
        <v>277</v>
      </c>
      <c r="X1270" s="2">
        <v>20</v>
      </c>
      <c r="Y1270" s="2">
        <v>2.73</v>
      </c>
      <c r="Z1270" s="2">
        <v>1</v>
      </c>
      <c r="AA1270" s="2">
        <v>4</v>
      </c>
      <c r="AB1270" s="2">
        <f t="shared" ref="AB1270:AB1275" si="687">Z1270/AA1270</f>
        <v>0.25</v>
      </c>
      <c r="AC1270" s="2">
        <v>100</v>
      </c>
      <c r="AD1270" s="2" t="s">
        <v>181</v>
      </c>
      <c r="AE1270" s="2">
        <v>210</v>
      </c>
      <c r="AF1270" s="2">
        <v>1</v>
      </c>
      <c r="AG1270" s="2">
        <f>AF1270-$AF$1270</f>
        <v>0</v>
      </c>
      <c r="AH1270" s="2">
        <v>15.8774366510572</v>
      </c>
      <c r="AI1270" s="2">
        <f>AH1270-$AH$1269</f>
        <v>13.98328716380988</v>
      </c>
      <c r="AJ1270" s="2">
        <f>AI1270/$AI$1270</f>
        <v>1</v>
      </c>
      <c r="AK1270" s="2">
        <f>AI1270-$AI$1274</f>
        <v>12.479108954762349</v>
      </c>
      <c r="AL1270" s="2">
        <f>AK1270/$AK$1270</f>
        <v>1</v>
      </c>
    </row>
    <row r="1271" spans="1:38" x14ac:dyDescent="0.25">
      <c r="A1271" s="2" t="s">
        <v>228</v>
      </c>
      <c r="B1271" s="2">
        <v>2020</v>
      </c>
      <c r="C1271" s="2" t="s">
        <v>227</v>
      </c>
      <c r="D1271" s="2" t="s">
        <v>282</v>
      </c>
      <c r="E1271" s="2" t="s">
        <v>9</v>
      </c>
      <c r="F1271" s="2" t="s">
        <v>10</v>
      </c>
      <c r="G1271" s="2" t="s">
        <v>206</v>
      </c>
      <c r="H1271" s="2" t="s">
        <v>78</v>
      </c>
      <c r="I1271" s="2" t="s">
        <v>40</v>
      </c>
      <c r="J1271" s="2" t="s">
        <v>12</v>
      </c>
      <c r="L1271" s="2" t="s">
        <v>181</v>
      </c>
      <c r="M1271" s="2" t="s">
        <v>181</v>
      </c>
      <c r="N1271" s="2">
        <v>10</v>
      </c>
      <c r="O1271" s="2" t="s">
        <v>83</v>
      </c>
      <c r="Q1271" s="2" t="s">
        <v>50</v>
      </c>
      <c r="R1271" s="2" t="s">
        <v>82</v>
      </c>
      <c r="S1271" s="2" t="s">
        <v>21</v>
      </c>
      <c r="T1271" s="2">
        <v>37</v>
      </c>
      <c r="U1271" s="2" t="s">
        <v>127</v>
      </c>
      <c r="V1271" s="2">
        <v>1</v>
      </c>
      <c r="W1271" s="2" t="s">
        <v>277</v>
      </c>
      <c r="X1271" s="2">
        <v>20</v>
      </c>
      <c r="Y1271" s="2">
        <v>2.73</v>
      </c>
      <c r="Z1271" s="2">
        <v>1</v>
      </c>
      <c r="AA1271" s="2">
        <v>4</v>
      </c>
      <c r="AB1271" s="2">
        <f t="shared" si="687"/>
        <v>0.25</v>
      </c>
      <c r="AC1271" s="2">
        <v>100</v>
      </c>
      <c r="AD1271" s="2" t="s">
        <v>181</v>
      </c>
      <c r="AE1271" s="2">
        <v>210</v>
      </c>
      <c r="AF1271" s="2">
        <v>2</v>
      </c>
      <c r="AG1271" s="2">
        <f t="shared" ref="AG1271:AG1274" si="688">AF1271-$AF$1270</f>
        <v>1</v>
      </c>
      <c r="AH1271" s="2">
        <v>11.532032936030999</v>
      </c>
      <c r="AI1271" s="2">
        <f t="shared" ref="AI1271:AI1274" si="689">AH1271-$AH$1269</f>
        <v>9.6378834487836791</v>
      </c>
      <c r="AJ1271" s="2">
        <f t="shared" ref="AJ1271:AJ1274" si="690">AI1271/$AI$1270</f>
        <v>0.68924304677997805</v>
      </c>
      <c r="AK1271" s="2">
        <f t="shared" ref="AK1271:AK1274" si="691">AI1271-$AI$1274</f>
        <v>8.1337052397361482</v>
      </c>
      <c r="AL1271" s="2">
        <f t="shared" ref="AL1271:AL1274" si="692">AK1271/$AK$1270</f>
        <v>0.65178573800592687</v>
      </c>
    </row>
    <row r="1272" spans="1:38" x14ac:dyDescent="0.25">
      <c r="A1272" s="2" t="s">
        <v>228</v>
      </c>
      <c r="B1272" s="2">
        <v>2020</v>
      </c>
      <c r="C1272" s="2" t="s">
        <v>227</v>
      </c>
      <c r="D1272" s="2" t="s">
        <v>282</v>
      </c>
      <c r="E1272" s="2" t="s">
        <v>9</v>
      </c>
      <c r="F1272" s="2" t="s">
        <v>10</v>
      </c>
      <c r="G1272" s="2" t="s">
        <v>206</v>
      </c>
      <c r="H1272" s="2" t="s">
        <v>78</v>
      </c>
      <c r="I1272" s="2" t="s">
        <v>40</v>
      </c>
      <c r="J1272" s="2" t="s">
        <v>12</v>
      </c>
      <c r="L1272" s="2" t="s">
        <v>181</v>
      </c>
      <c r="M1272" s="2" t="s">
        <v>181</v>
      </c>
      <c r="N1272" s="2">
        <v>10</v>
      </c>
      <c r="O1272" s="2" t="s">
        <v>83</v>
      </c>
      <c r="Q1272" s="2" t="s">
        <v>50</v>
      </c>
      <c r="R1272" s="2" t="s">
        <v>82</v>
      </c>
      <c r="S1272" s="2" t="s">
        <v>21</v>
      </c>
      <c r="T1272" s="2">
        <v>37</v>
      </c>
      <c r="U1272" s="2" t="s">
        <v>127</v>
      </c>
      <c r="V1272" s="2">
        <v>1</v>
      </c>
      <c r="W1272" s="2" t="s">
        <v>277</v>
      </c>
      <c r="X1272" s="2">
        <v>20</v>
      </c>
      <c r="Y1272" s="2">
        <v>2.73</v>
      </c>
      <c r="Z1272" s="2">
        <v>1</v>
      </c>
      <c r="AA1272" s="2">
        <v>4</v>
      </c>
      <c r="AB1272" s="2">
        <f t="shared" si="687"/>
        <v>0.25</v>
      </c>
      <c r="AC1272" s="2">
        <v>100</v>
      </c>
      <c r="AD1272" s="2" t="s">
        <v>181</v>
      </c>
      <c r="AE1272" s="2">
        <v>210</v>
      </c>
      <c r="AF1272" s="2">
        <v>4</v>
      </c>
      <c r="AG1272" s="2">
        <f t="shared" si="688"/>
        <v>3</v>
      </c>
      <c r="AH1272" s="2">
        <v>7.8551528694704098</v>
      </c>
      <c r="AI1272" s="2">
        <f t="shared" si="689"/>
        <v>5.9610033822230903</v>
      </c>
      <c r="AJ1272" s="2">
        <f t="shared" si="690"/>
        <v>0.42629485559380859</v>
      </c>
      <c r="AK1272" s="2">
        <f t="shared" si="691"/>
        <v>4.4568251731755604</v>
      </c>
      <c r="AL1272" s="2">
        <f t="shared" si="692"/>
        <v>0.35714290093402229</v>
      </c>
    </row>
    <row r="1273" spans="1:38" x14ac:dyDescent="0.25">
      <c r="A1273" s="2" t="s">
        <v>228</v>
      </c>
      <c r="B1273" s="2">
        <v>2020</v>
      </c>
      <c r="C1273" s="2" t="s">
        <v>227</v>
      </c>
      <c r="D1273" s="2" t="s">
        <v>282</v>
      </c>
      <c r="E1273" s="2" t="s">
        <v>9</v>
      </c>
      <c r="F1273" s="2" t="s">
        <v>10</v>
      </c>
      <c r="G1273" s="2" t="s">
        <v>206</v>
      </c>
      <c r="H1273" s="2" t="s">
        <v>78</v>
      </c>
      <c r="I1273" s="2" t="s">
        <v>40</v>
      </c>
      <c r="J1273" s="2" t="s">
        <v>12</v>
      </c>
      <c r="L1273" s="2" t="s">
        <v>181</v>
      </c>
      <c r="M1273" s="2" t="s">
        <v>181</v>
      </c>
      <c r="N1273" s="2">
        <v>10</v>
      </c>
      <c r="O1273" s="2" t="s">
        <v>83</v>
      </c>
      <c r="Q1273" s="2" t="s">
        <v>50</v>
      </c>
      <c r="R1273" s="2" t="s">
        <v>82</v>
      </c>
      <c r="S1273" s="2" t="s">
        <v>21</v>
      </c>
      <c r="T1273" s="2">
        <v>37</v>
      </c>
      <c r="U1273" s="2" t="s">
        <v>127</v>
      </c>
      <c r="V1273" s="2">
        <v>1</v>
      </c>
      <c r="W1273" s="2" t="s">
        <v>277</v>
      </c>
      <c r="X1273" s="2">
        <v>20</v>
      </c>
      <c r="Y1273" s="2">
        <v>2.73</v>
      </c>
      <c r="Z1273" s="2">
        <v>1</v>
      </c>
      <c r="AA1273" s="2">
        <v>4</v>
      </c>
      <c r="AB1273" s="2">
        <f t="shared" si="687"/>
        <v>0.25</v>
      </c>
      <c r="AC1273" s="2">
        <v>100</v>
      </c>
      <c r="AD1273" s="2" t="s">
        <v>181</v>
      </c>
      <c r="AE1273" s="2">
        <v>210</v>
      </c>
      <c r="AF1273" s="2">
        <v>8</v>
      </c>
      <c r="AG1273" s="2">
        <f t="shared" si="688"/>
        <v>7</v>
      </c>
      <c r="AH1273" s="2">
        <v>4.9582179095247296</v>
      </c>
      <c r="AI1273" s="2">
        <f t="shared" si="689"/>
        <v>3.0640684222774097</v>
      </c>
      <c r="AJ1273" s="2">
        <f t="shared" si="690"/>
        <v>0.2191236142391125</v>
      </c>
      <c r="AK1273" s="2">
        <f t="shared" si="691"/>
        <v>1.5598902132298798</v>
      </c>
      <c r="AL1273" s="2">
        <f t="shared" si="692"/>
        <v>0.1250001277242303</v>
      </c>
    </row>
    <row r="1274" spans="1:38" x14ac:dyDescent="0.25">
      <c r="A1274" s="2" t="s">
        <v>228</v>
      </c>
      <c r="B1274" s="2">
        <v>2020</v>
      </c>
      <c r="C1274" s="2" t="s">
        <v>227</v>
      </c>
      <c r="D1274" s="2" t="s">
        <v>282</v>
      </c>
      <c r="E1274" s="2" t="s">
        <v>9</v>
      </c>
      <c r="F1274" s="2" t="s">
        <v>10</v>
      </c>
      <c r="G1274" s="2" t="s">
        <v>206</v>
      </c>
      <c r="H1274" s="2" t="s">
        <v>78</v>
      </c>
      <c r="I1274" s="2" t="s">
        <v>40</v>
      </c>
      <c r="J1274" s="2" t="s">
        <v>12</v>
      </c>
      <c r="L1274" s="2" t="s">
        <v>181</v>
      </c>
      <c r="M1274" s="2" t="s">
        <v>181</v>
      </c>
      <c r="N1274" s="2">
        <v>10</v>
      </c>
      <c r="O1274" s="2" t="s">
        <v>83</v>
      </c>
      <c r="Q1274" s="2" t="s">
        <v>50</v>
      </c>
      <c r="R1274" s="2" t="s">
        <v>82</v>
      </c>
      <c r="S1274" s="2" t="s">
        <v>21</v>
      </c>
      <c r="T1274" s="2">
        <v>37</v>
      </c>
      <c r="U1274" s="2" t="s">
        <v>127</v>
      </c>
      <c r="V1274" s="2">
        <v>1</v>
      </c>
      <c r="W1274" s="2" t="s">
        <v>277</v>
      </c>
      <c r="X1274" s="2">
        <v>20</v>
      </c>
      <c r="Y1274" s="2">
        <v>2.73</v>
      </c>
      <c r="Z1274" s="2">
        <v>1</v>
      </c>
      <c r="AA1274" s="2">
        <v>4</v>
      </c>
      <c r="AB1274" s="2">
        <f t="shared" si="687"/>
        <v>0.25</v>
      </c>
      <c r="AC1274" s="2">
        <v>100</v>
      </c>
      <c r="AD1274" s="2" t="s">
        <v>181</v>
      </c>
      <c r="AE1274" s="2">
        <v>210</v>
      </c>
      <c r="AF1274" s="2">
        <v>12</v>
      </c>
      <c r="AG1274" s="2">
        <f t="shared" si="688"/>
        <v>11</v>
      </c>
      <c r="AH1274" s="2">
        <v>3.3983276962948499</v>
      </c>
      <c r="AI1274" s="2">
        <f t="shared" si="689"/>
        <v>1.50417820904753</v>
      </c>
      <c r="AJ1274" s="2">
        <f t="shared" si="690"/>
        <v>0.10756971457616138</v>
      </c>
      <c r="AK1274" s="2">
        <f t="shared" si="691"/>
        <v>0</v>
      </c>
      <c r="AL1274" s="2">
        <f t="shared" si="692"/>
        <v>0</v>
      </c>
    </row>
    <row r="1275" spans="1:38" x14ac:dyDescent="0.25">
      <c r="A1275" s="2" t="s">
        <v>228</v>
      </c>
      <c r="B1275" s="2">
        <v>2020</v>
      </c>
      <c r="C1275" s="2" t="s">
        <v>227</v>
      </c>
      <c r="D1275" s="2" t="s">
        <v>282</v>
      </c>
      <c r="E1275" s="2" t="s">
        <v>9</v>
      </c>
      <c r="F1275" s="2" t="s">
        <v>10</v>
      </c>
      <c r="G1275" s="2" t="s">
        <v>206</v>
      </c>
      <c r="H1275" s="2" t="s">
        <v>78</v>
      </c>
      <c r="I1275" s="2" t="s">
        <v>40</v>
      </c>
      <c r="J1275" s="2" t="s">
        <v>12</v>
      </c>
      <c r="L1275" s="2" t="s">
        <v>181</v>
      </c>
      <c r="M1275" s="2" t="s">
        <v>181</v>
      </c>
      <c r="N1275" s="2">
        <v>10</v>
      </c>
      <c r="O1275" s="2" t="s">
        <v>83</v>
      </c>
      <c r="Q1275" s="2" t="s">
        <v>50</v>
      </c>
      <c r="R1275" s="2" t="s">
        <v>82</v>
      </c>
      <c r="S1275" s="2" t="s">
        <v>21</v>
      </c>
      <c r="T1275" s="2">
        <v>37</v>
      </c>
      <c r="U1275" s="2" t="s">
        <v>153</v>
      </c>
      <c r="V1275" s="2">
        <v>2</v>
      </c>
      <c r="W1275" s="2" t="s">
        <v>277</v>
      </c>
      <c r="X1275" s="2">
        <v>63</v>
      </c>
      <c r="Y1275" s="2">
        <v>13.2</v>
      </c>
      <c r="Z1275" s="2">
        <v>1</v>
      </c>
      <c r="AA1275" s="2">
        <v>1.4</v>
      </c>
      <c r="AB1275" s="2">
        <f t="shared" si="687"/>
        <v>0.7142857142857143</v>
      </c>
      <c r="AC1275" s="2">
        <v>100</v>
      </c>
      <c r="AD1275" s="2" t="s">
        <v>181</v>
      </c>
      <c r="AE1275" s="2">
        <v>211</v>
      </c>
      <c r="AH1275" s="2">
        <v>1.6155996671969</v>
      </c>
    </row>
    <row r="1276" spans="1:38" x14ac:dyDescent="0.25">
      <c r="A1276" s="2" t="s">
        <v>228</v>
      </c>
      <c r="B1276" s="2">
        <v>2020</v>
      </c>
      <c r="C1276" s="2" t="s">
        <v>227</v>
      </c>
      <c r="D1276" s="2" t="s">
        <v>282</v>
      </c>
      <c r="E1276" s="2" t="s">
        <v>9</v>
      </c>
      <c r="F1276" s="2" t="s">
        <v>10</v>
      </c>
      <c r="G1276" s="2" t="s">
        <v>206</v>
      </c>
      <c r="H1276" s="2" t="s">
        <v>78</v>
      </c>
      <c r="I1276" s="2" t="s">
        <v>40</v>
      </c>
      <c r="J1276" s="2" t="s">
        <v>12</v>
      </c>
      <c r="L1276" s="2" t="s">
        <v>181</v>
      </c>
      <c r="M1276" s="2" t="s">
        <v>181</v>
      </c>
      <c r="N1276" s="2">
        <v>10</v>
      </c>
      <c r="O1276" s="2" t="s">
        <v>83</v>
      </c>
      <c r="Q1276" s="2" t="s">
        <v>50</v>
      </c>
      <c r="R1276" s="2" t="s">
        <v>82</v>
      </c>
      <c r="S1276" s="2" t="s">
        <v>21</v>
      </c>
      <c r="T1276" s="2">
        <v>37</v>
      </c>
      <c r="U1276" s="2" t="s">
        <v>153</v>
      </c>
      <c r="V1276" s="2">
        <v>2</v>
      </c>
      <c r="W1276" s="2" t="s">
        <v>277</v>
      </c>
      <c r="X1276" s="2">
        <v>63</v>
      </c>
      <c r="Y1276" s="2">
        <v>13.2</v>
      </c>
      <c r="Z1276" s="2">
        <v>1</v>
      </c>
      <c r="AA1276" s="2">
        <v>1.4</v>
      </c>
      <c r="AB1276" s="2">
        <f t="shared" ref="AB1276:AB1286" si="693">Z1276/AA1276</f>
        <v>0.7142857142857143</v>
      </c>
      <c r="AC1276" s="2">
        <v>100</v>
      </c>
      <c r="AD1276" s="2" t="s">
        <v>181</v>
      </c>
      <c r="AE1276" s="2">
        <v>211</v>
      </c>
      <c r="AF1276" s="2">
        <v>1</v>
      </c>
      <c r="AG1276" s="2">
        <f>AF1276-$AF$1270</f>
        <v>0</v>
      </c>
      <c r="AH1276" s="2">
        <v>13.927576434735199</v>
      </c>
      <c r="AI1276" s="2">
        <f>AH1276-$AH$1275</f>
        <v>12.311976767538299</v>
      </c>
      <c r="AJ1276" s="2">
        <f>AI1276/$AI$1276</f>
        <v>1</v>
      </c>
      <c r="AK1276" s="2">
        <f>AI1276-$AI$1280</f>
        <v>11.47632220695634</v>
      </c>
      <c r="AL1276" s="2">
        <f>AK1276/$AK$1276</f>
        <v>1</v>
      </c>
    </row>
    <row r="1277" spans="1:38" x14ac:dyDescent="0.25">
      <c r="A1277" s="2" t="s">
        <v>228</v>
      </c>
      <c r="B1277" s="2">
        <v>2020</v>
      </c>
      <c r="C1277" s="2" t="s">
        <v>227</v>
      </c>
      <c r="D1277" s="2" t="s">
        <v>282</v>
      </c>
      <c r="E1277" s="2" t="s">
        <v>9</v>
      </c>
      <c r="F1277" s="2" t="s">
        <v>10</v>
      </c>
      <c r="G1277" s="2" t="s">
        <v>206</v>
      </c>
      <c r="H1277" s="2" t="s">
        <v>78</v>
      </c>
      <c r="I1277" s="2" t="s">
        <v>40</v>
      </c>
      <c r="J1277" s="2" t="s">
        <v>12</v>
      </c>
      <c r="L1277" s="2" t="s">
        <v>181</v>
      </c>
      <c r="M1277" s="2" t="s">
        <v>181</v>
      </c>
      <c r="N1277" s="2">
        <v>10</v>
      </c>
      <c r="O1277" s="2" t="s">
        <v>83</v>
      </c>
      <c r="Q1277" s="2" t="s">
        <v>50</v>
      </c>
      <c r="R1277" s="2" t="s">
        <v>82</v>
      </c>
      <c r="S1277" s="2" t="s">
        <v>21</v>
      </c>
      <c r="T1277" s="2">
        <v>37</v>
      </c>
      <c r="U1277" s="2" t="s">
        <v>153</v>
      </c>
      <c r="V1277" s="2">
        <v>2</v>
      </c>
      <c r="W1277" s="2" t="s">
        <v>277</v>
      </c>
      <c r="X1277" s="2">
        <v>63</v>
      </c>
      <c r="Y1277" s="2">
        <v>13.2</v>
      </c>
      <c r="Z1277" s="2">
        <v>1</v>
      </c>
      <c r="AA1277" s="2">
        <v>1.4</v>
      </c>
      <c r="AB1277" s="2">
        <f t="shared" si="693"/>
        <v>0.7142857142857143</v>
      </c>
      <c r="AC1277" s="2">
        <v>100</v>
      </c>
      <c r="AD1277" s="2" t="s">
        <v>181</v>
      </c>
      <c r="AE1277" s="2">
        <v>211</v>
      </c>
      <c r="AF1277" s="2">
        <v>2</v>
      </c>
      <c r="AG1277" s="2">
        <f t="shared" ref="AG1277:AG1280" si="694">AF1277-$AF$1270</f>
        <v>1</v>
      </c>
      <c r="AH1277" s="2">
        <v>10.640668921482</v>
      </c>
      <c r="AI1277" s="2">
        <f t="shared" ref="AI1277:AI1280" si="695">AH1277-$AH$1275</f>
        <v>9.0250692542850999</v>
      </c>
      <c r="AJ1277" s="2">
        <f t="shared" ref="AJ1277:AJ1280" si="696">AI1277/$AI$1276</f>
        <v>0.73303169951396885</v>
      </c>
      <c r="AK1277" s="2">
        <f t="shared" ref="AK1277:AK1280" si="697">AI1277-$AI$1280</f>
        <v>8.1894146937031405</v>
      </c>
      <c r="AL1277" s="2">
        <f t="shared" ref="AL1277:AL1280" si="698">AK1277/$AK$1276</f>
        <v>0.71359225943823279</v>
      </c>
    </row>
    <row r="1278" spans="1:38" x14ac:dyDescent="0.25">
      <c r="A1278" s="2" t="s">
        <v>228</v>
      </c>
      <c r="B1278" s="2">
        <v>2020</v>
      </c>
      <c r="C1278" s="2" t="s">
        <v>227</v>
      </c>
      <c r="D1278" s="2" t="s">
        <v>282</v>
      </c>
      <c r="E1278" s="2" t="s">
        <v>9</v>
      </c>
      <c r="F1278" s="2" t="s">
        <v>10</v>
      </c>
      <c r="G1278" s="2" t="s">
        <v>206</v>
      </c>
      <c r="H1278" s="2" t="s">
        <v>78</v>
      </c>
      <c r="I1278" s="2" t="s">
        <v>40</v>
      </c>
      <c r="J1278" s="2" t="s">
        <v>12</v>
      </c>
      <c r="L1278" s="2" t="s">
        <v>181</v>
      </c>
      <c r="M1278" s="2" t="s">
        <v>181</v>
      </c>
      <c r="N1278" s="2">
        <v>10</v>
      </c>
      <c r="O1278" s="2" t="s">
        <v>83</v>
      </c>
      <c r="Q1278" s="2" t="s">
        <v>50</v>
      </c>
      <c r="R1278" s="2" t="s">
        <v>82</v>
      </c>
      <c r="S1278" s="2" t="s">
        <v>21</v>
      </c>
      <c r="T1278" s="2">
        <v>37</v>
      </c>
      <c r="U1278" s="2" t="s">
        <v>153</v>
      </c>
      <c r="V1278" s="2">
        <v>2</v>
      </c>
      <c r="W1278" s="2" t="s">
        <v>277</v>
      </c>
      <c r="X1278" s="2">
        <v>63</v>
      </c>
      <c r="Y1278" s="2">
        <v>13.2</v>
      </c>
      <c r="Z1278" s="2">
        <v>1</v>
      </c>
      <c r="AA1278" s="2">
        <v>1.4</v>
      </c>
      <c r="AB1278" s="2">
        <f t="shared" si="693"/>
        <v>0.7142857142857143</v>
      </c>
      <c r="AC1278" s="2">
        <v>100</v>
      </c>
      <c r="AD1278" s="2" t="s">
        <v>181</v>
      </c>
      <c r="AE1278" s="2">
        <v>211</v>
      </c>
      <c r="AF1278" s="2">
        <v>4</v>
      </c>
      <c r="AG1278" s="2">
        <f t="shared" si="694"/>
        <v>3</v>
      </c>
      <c r="AH1278" s="2">
        <v>7.6880219573540201</v>
      </c>
      <c r="AI1278" s="2">
        <f t="shared" si="695"/>
        <v>6.0724222901571201</v>
      </c>
      <c r="AJ1278" s="2">
        <f t="shared" si="696"/>
        <v>0.49321261766572211</v>
      </c>
      <c r="AK1278" s="2">
        <f t="shared" si="697"/>
        <v>5.2367677295751598</v>
      </c>
      <c r="AL1278" s="2">
        <f t="shared" si="698"/>
        <v>0.45631062243973142</v>
      </c>
    </row>
    <row r="1279" spans="1:38" x14ac:dyDescent="0.25">
      <c r="A1279" s="2" t="s">
        <v>228</v>
      </c>
      <c r="B1279" s="2">
        <v>2020</v>
      </c>
      <c r="C1279" s="2" t="s">
        <v>227</v>
      </c>
      <c r="D1279" s="2" t="s">
        <v>282</v>
      </c>
      <c r="E1279" s="2" t="s">
        <v>9</v>
      </c>
      <c r="F1279" s="2" t="s">
        <v>10</v>
      </c>
      <c r="G1279" s="2" t="s">
        <v>206</v>
      </c>
      <c r="H1279" s="2" t="s">
        <v>78</v>
      </c>
      <c r="I1279" s="2" t="s">
        <v>40</v>
      </c>
      <c r="J1279" s="2" t="s">
        <v>12</v>
      </c>
      <c r="L1279" s="2" t="s">
        <v>181</v>
      </c>
      <c r="M1279" s="2" t="s">
        <v>181</v>
      </c>
      <c r="N1279" s="2">
        <v>10</v>
      </c>
      <c r="O1279" s="2" t="s">
        <v>83</v>
      </c>
      <c r="Q1279" s="2" t="s">
        <v>50</v>
      </c>
      <c r="R1279" s="2" t="s">
        <v>82</v>
      </c>
      <c r="S1279" s="2" t="s">
        <v>21</v>
      </c>
      <c r="T1279" s="2">
        <v>37</v>
      </c>
      <c r="U1279" s="2" t="s">
        <v>153</v>
      </c>
      <c r="V1279" s="2">
        <v>2</v>
      </c>
      <c r="W1279" s="2" t="s">
        <v>277</v>
      </c>
      <c r="X1279" s="2">
        <v>63</v>
      </c>
      <c r="Y1279" s="2">
        <v>13.2</v>
      </c>
      <c r="Z1279" s="2">
        <v>1</v>
      </c>
      <c r="AA1279" s="2">
        <v>1.4</v>
      </c>
      <c r="AB1279" s="2">
        <f t="shared" si="693"/>
        <v>0.7142857142857143</v>
      </c>
      <c r="AC1279" s="2">
        <v>100</v>
      </c>
      <c r="AD1279" s="2" t="s">
        <v>181</v>
      </c>
      <c r="AE1279" s="2">
        <v>211</v>
      </c>
      <c r="AF1279" s="2">
        <v>8</v>
      </c>
      <c r="AG1279" s="2">
        <f t="shared" si="694"/>
        <v>7</v>
      </c>
      <c r="AH1279" s="2">
        <v>4.2896942610591697</v>
      </c>
      <c r="AI1279" s="2">
        <f t="shared" si="695"/>
        <v>2.6740945938622698</v>
      </c>
      <c r="AJ1279" s="2">
        <f t="shared" si="696"/>
        <v>0.21719457763377001</v>
      </c>
      <c r="AK1279" s="2">
        <f t="shared" si="697"/>
        <v>1.8384400332803099</v>
      </c>
      <c r="AL1279" s="2">
        <f t="shared" si="698"/>
        <v>0.16019418069021665</v>
      </c>
    </row>
    <row r="1280" spans="1:38" x14ac:dyDescent="0.25">
      <c r="A1280" s="2" t="s">
        <v>228</v>
      </c>
      <c r="B1280" s="2">
        <v>2020</v>
      </c>
      <c r="C1280" s="2" t="s">
        <v>227</v>
      </c>
      <c r="D1280" s="2" t="s">
        <v>282</v>
      </c>
      <c r="E1280" s="2" t="s">
        <v>9</v>
      </c>
      <c r="F1280" s="2" t="s">
        <v>10</v>
      </c>
      <c r="G1280" s="2" t="s">
        <v>206</v>
      </c>
      <c r="H1280" s="2" t="s">
        <v>78</v>
      </c>
      <c r="I1280" s="2" t="s">
        <v>40</v>
      </c>
      <c r="J1280" s="2" t="s">
        <v>12</v>
      </c>
      <c r="L1280" s="2" t="s">
        <v>181</v>
      </c>
      <c r="M1280" s="2" t="s">
        <v>181</v>
      </c>
      <c r="N1280" s="2">
        <v>10</v>
      </c>
      <c r="O1280" s="2" t="s">
        <v>83</v>
      </c>
      <c r="Q1280" s="2" t="s">
        <v>50</v>
      </c>
      <c r="R1280" s="2" t="s">
        <v>82</v>
      </c>
      <c r="S1280" s="2" t="s">
        <v>21</v>
      </c>
      <c r="T1280" s="2">
        <v>37</v>
      </c>
      <c r="U1280" s="2" t="s">
        <v>153</v>
      </c>
      <c r="V1280" s="2">
        <v>2</v>
      </c>
      <c r="W1280" s="2" t="s">
        <v>277</v>
      </c>
      <c r="X1280" s="2">
        <v>63</v>
      </c>
      <c r="Y1280" s="2">
        <v>13.2</v>
      </c>
      <c r="Z1280" s="2">
        <v>1</v>
      </c>
      <c r="AA1280" s="2">
        <v>1.4</v>
      </c>
      <c r="AB1280" s="2">
        <f t="shared" si="693"/>
        <v>0.7142857142857143</v>
      </c>
      <c r="AC1280" s="2">
        <v>100</v>
      </c>
      <c r="AD1280" s="2" t="s">
        <v>181</v>
      </c>
      <c r="AE1280" s="2">
        <v>211</v>
      </c>
      <c r="AF1280" s="2">
        <v>12</v>
      </c>
      <c r="AG1280" s="2">
        <f t="shared" si="694"/>
        <v>11</v>
      </c>
      <c r="AH1280" s="2">
        <v>2.4512542277788598</v>
      </c>
      <c r="AI1280" s="2">
        <f t="shared" si="695"/>
        <v>0.83565456058195986</v>
      </c>
      <c r="AJ1280" s="2">
        <f t="shared" si="696"/>
        <v>6.7873305510553178E-2</v>
      </c>
      <c r="AK1280" s="2">
        <f t="shared" si="697"/>
        <v>0</v>
      </c>
      <c r="AL1280" s="2">
        <f t="shared" si="698"/>
        <v>0</v>
      </c>
    </row>
    <row r="1281" spans="1:38" x14ac:dyDescent="0.25">
      <c r="A1281" s="2" t="s">
        <v>228</v>
      </c>
      <c r="B1281" s="2">
        <v>2020</v>
      </c>
      <c r="C1281" s="2" t="s">
        <v>227</v>
      </c>
      <c r="D1281" s="2" t="s">
        <v>282</v>
      </c>
      <c r="E1281" s="2" t="s">
        <v>9</v>
      </c>
      <c r="F1281" s="2" t="s">
        <v>10</v>
      </c>
      <c r="G1281" s="2" t="s">
        <v>206</v>
      </c>
      <c r="H1281" s="2" t="s">
        <v>78</v>
      </c>
      <c r="I1281" s="2" t="s">
        <v>40</v>
      </c>
      <c r="J1281" s="2" t="s">
        <v>12</v>
      </c>
      <c r="L1281" s="2" t="s">
        <v>181</v>
      </c>
      <c r="M1281" s="2" t="s">
        <v>181</v>
      </c>
      <c r="N1281" s="2">
        <v>10</v>
      </c>
      <c r="O1281" s="2" t="s">
        <v>83</v>
      </c>
      <c r="Q1281" s="2" t="s">
        <v>50</v>
      </c>
      <c r="R1281" s="2" t="s">
        <v>82</v>
      </c>
      <c r="S1281" s="2" t="s">
        <v>21</v>
      </c>
      <c r="T1281" s="2">
        <v>37</v>
      </c>
      <c r="U1281" s="2" t="s">
        <v>70</v>
      </c>
      <c r="V1281" s="2">
        <v>6</v>
      </c>
      <c r="W1281" s="2" t="s">
        <v>277</v>
      </c>
      <c r="X1281" s="2">
        <v>190</v>
      </c>
      <c r="Y1281" s="2">
        <v>124</v>
      </c>
      <c r="Z1281" s="2">
        <v>1</v>
      </c>
      <c r="AA1281" s="2">
        <v>3.4</v>
      </c>
      <c r="AB1281" s="2">
        <f t="shared" si="693"/>
        <v>0.29411764705882354</v>
      </c>
      <c r="AC1281" s="2">
        <v>100</v>
      </c>
      <c r="AD1281" s="2" t="s">
        <v>181</v>
      </c>
      <c r="AE1281" s="2">
        <v>212</v>
      </c>
      <c r="AH1281" s="2">
        <v>1.6155996671969</v>
      </c>
    </row>
    <row r="1282" spans="1:38" x14ac:dyDescent="0.25">
      <c r="A1282" s="2" t="s">
        <v>228</v>
      </c>
      <c r="B1282" s="2">
        <v>2020</v>
      </c>
      <c r="C1282" s="2" t="s">
        <v>227</v>
      </c>
      <c r="D1282" s="2" t="s">
        <v>282</v>
      </c>
      <c r="E1282" s="2" t="s">
        <v>9</v>
      </c>
      <c r="F1282" s="2" t="s">
        <v>10</v>
      </c>
      <c r="G1282" s="2" t="s">
        <v>206</v>
      </c>
      <c r="H1282" s="2" t="s">
        <v>78</v>
      </c>
      <c r="I1282" s="2" t="s">
        <v>40</v>
      </c>
      <c r="J1282" s="2" t="s">
        <v>12</v>
      </c>
      <c r="L1282" s="2" t="s">
        <v>181</v>
      </c>
      <c r="M1282" s="2" t="s">
        <v>181</v>
      </c>
      <c r="N1282" s="2">
        <v>10</v>
      </c>
      <c r="O1282" s="2" t="s">
        <v>83</v>
      </c>
      <c r="Q1282" s="2" t="s">
        <v>50</v>
      </c>
      <c r="R1282" s="2" t="s">
        <v>82</v>
      </c>
      <c r="S1282" s="2" t="s">
        <v>21</v>
      </c>
      <c r="T1282" s="2">
        <v>37</v>
      </c>
      <c r="U1282" s="2" t="s">
        <v>70</v>
      </c>
      <c r="V1282" s="2">
        <v>6</v>
      </c>
      <c r="W1282" s="2" t="s">
        <v>277</v>
      </c>
      <c r="X1282" s="2">
        <v>190</v>
      </c>
      <c r="Y1282" s="2">
        <v>124</v>
      </c>
      <c r="Z1282" s="2">
        <v>1</v>
      </c>
      <c r="AA1282" s="2">
        <v>3.4</v>
      </c>
      <c r="AB1282" s="2">
        <f t="shared" si="693"/>
        <v>0.29411764705882354</v>
      </c>
      <c r="AC1282" s="2">
        <v>100</v>
      </c>
      <c r="AD1282" s="2" t="s">
        <v>181</v>
      </c>
      <c r="AE1282" s="2">
        <v>212</v>
      </c>
      <c r="AF1282" s="2">
        <v>1</v>
      </c>
      <c r="AG1282" s="2">
        <f>AF1282-$AF$1270</f>
        <v>0</v>
      </c>
      <c r="AH1282" s="2">
        <v>11.6991638481474</v>
      </c>
      <c r="AI1282" s="2">
        <f>AH1282-$AH$1281</f>
        <v>10.0835641809505</v>
      </c>
      <c r="AJ1282" s="2">
        <f>AI1282/$AI$1282</f>
        <v>1</v>
      </c>
      <c r="AK1282" s="2">
        <f>AI1282-$AI$1286</f>
        <v>6.6852364846556496</v>
      </c>
      <c r="AL1282" s="2">
        <f>AK1282/$AK$1282</f>
        <v>1</v>
      </c>
    </row>
    <row r="1283" spans="1:38" x14ac:dyDescent="0.25">
      <c r="A1283" s="2" t="s">
        <v>228</v>
      </c>
      <c r="B1283" s="2">
        <v>2020</v>
      </c>
      <c r="C1283" s="2" t="s">
        <v>227</v>
      </c>
      <c r="D1283" s="2" t="s">
        <v>282</v>
      </c>
      <c r="E1283" s="2" t="s">
        <v>9</v>
      </c>
      <c r="F1283" s="2" t="s">
        <v>10</v>
      </c>
      <c r="G1283" s="2" t="s">
        <v>206</v>
      </c>
      <c r="H1283" s="2" t="s">
        <v>78</v>
      </c>
      <c r="I1283" s="2" t="s">
        <v>40</v>
      </c>
      <c r="J1283" s="2" t="s">
        <v>12</v>
      </c>
      <c r="L1283" s="2" t="s">
        <v>181</v>
      </c>
      <c r="M1283" s="2" t="s">
        <v>181</v>
      </c>
      <c r="N1283" s="2">
        <v>10</v>
      </c>
      <c r="O1283" s="2" t="s">
        <v>83</v>
      </c>
      <c r="Q1283" s="2" t="s">
        <v>50</v>
      </c>
      <c r="R1283" s="2" t="s">
        <v>82</v>
      </c>
      <c r="S1283" s="2" t="s">
        <v>21</v>
      </c>
      <c r="T1283" s="2">
        <v>37</v>
      </c>
      <c r="U1283" s="2" t="s">
        <v>70</v>
      </c>
      <c r="V1283" s="2">
        <v>6</v>
      </c>
      <c r="W1283" s="2" t="s">
        <v>277</v>
      </c>
      <c r="X1283" s="2">
        <v>190</v>
      </c>
      <c r="Y1283" s="2">
        <v>124</v>
      </c>
      <c r="Z1283" s="2">
        <v>1</v>
      </c>
      <c r="AA1283" s="2">
        <v>3.4</v>
      </c>
      <c r="AB1283" s="2">
        <f t="shared" si="693"/>
        <v>0.29411764705882354</v>
      </c>
      <c r="AC1283" s="2">
        <v>100</v>
      </c>
      <c r="AD1283" s="2" t="s">
        <v>181</v>
      </c>
      <c r="AE1283" s="2">
        <v>212</v>
      </c>
      <c r="AF1283" s="2">
        <v>2</v>
      </c>
      <c r="AG1283" s="2">
        <f t="shared" ref="AG1283:AG1286" si="699">AF1283-$AF$1270</f>
        <v>1</v>
      </c>
      <c r="AH1283" s="2">
        <v>10.529247463332601</v>
      </c>
      <c r="AI1283" s="2">
        <f t="shared" ref="AI1283:AI1286" si="700">AH1283-$AH$1281</f>
        <v>8.9136477961357006</v>
      </c>
      <c r="AJ1283" s="2">
        <f t="shared" ref="AJ1283:AJ1286" si="701">AI1283/$AI$1282</f>
        <v>0.88397789077150291</v>
      </c>
      <c r="AK1283" s="2">
        <f t="shared" ref="AK1283:AK1286" si="702">AI1283-$AI$1286</f>
        <v>5.5153200998408503</v>
      </c>
      <c r="AL1283" s="2">
        <f t="shared" ref="AL1283:AL1286" si="703">AK1283/$AK$1282</f>
        <v>0.82499999999999096</v>
      </c>
    </row>
    <row r="1284" spans="1:38" x14ac:dyDescent="0.25">
      <c r="A1284" s="2" t="s">
        <v>228</v>
      </c>
      <c r="B1284" s="2">
        <v>2020</v>
      </c>
      <c r="C1284" s="2" t="s">
        <v>227</v>
      </c>
      <c r="D1284" s="2" t="s">
        <v>282</v>
      </c>
      <c r="E1284" s="2" t="s">
        <v>9</v>
      </c>
      <c r="F1284" s="2" t="s">
        <v>10</v>
      </c>
      <c r="G1284" s="2" t="s">
        <v>206</v>
      </c>
      <c r="H1284" s="2" t="s">
        <v>78</v>
      </c>
      <c r="I1284" s="2" t="s">
        <v>40</v>
      </c>
      <c r="J1284" s="2" t="s">
        <v>12</v>
      </c>
      <c r="L1284" s="2" t="s">
        <v>181</v>
      </c>
      <c r="M1284" s="2" t="s">
        <v>181</v>
      </c>
      <c r="N1284" s="2">
        <v>10</v>
      </c>
      <c r="O1284" s="2" t="s">
        <v>83</v>
      </c>
      <c r="Q1284" s="2" t="s">
        <v>50</v>
      </c>
      <c r="R1284" s="2" t="s">
        <v>82</v>
      </c>
      <c r="S1284" s="2" t="s">
        <v>21</v>
      </c>
      <c r="T1284" s="2">
        <v>37</v>
      </c>
      <c r="U1284" s="2" t="s">
        <v>70</v>
      </c>
      <c r="V1284" s="2">
        <v>6</v>
      </c>
      <c r="W1284" s="2" t="s">
        <v>277</v>
      </c>
      <c r="X1284" s="2">
        <v>190</v>
      </c>
      <c r="Y1284" s="2">
        <v>124</v>
      </c>
      <c r="Z1284" s="2">
        <v>1</v>
      </c>
      <c r="AA1284" s="2">
        <v>3.4</v>
      </c>
      <c r="AB1284" s="2">
        <f t="shared" si="693"/>
        <v>0.29411764705882354</v>
      </c>
      <c r="AC1284" s="2">
        <v>100</v>
      </c>
      <c r="AD1284" s="2" t="s">
        <v>181</v>
      </c>
      <c r="AE1284" s="2">
        <v>212</v>
      </c>
      <c r="AF1284" s="2">
        <v>4</v>
      </c>
      <c r="AG1284" s="2">
        <f t="shared" si="699"/>
        <v>3</v>
      </c>
      <c r="AH1284" s="2">
        <v>8.0779932355538193</v>
      </c>
      <c r="AI1284" s="2">
        <f t="shared" si="700"/>
        <v>6.4623935683569194</v>
      </c>
      <c r="AJ1284" s="2">
        <f t="shared" si="701"/>
        <v>0.64088386332339076</v>
      </c>
      <c r="AK1284" s="2">
        <f t="shared" si="702"/>
        <v>3.064065872062069</v>
      </c>
      <c r="AL1284" s="2">
        <f t="shared" si="703"/>
        <v>0.45833320617675893</v>
      </c>
    </row>
    <row r="1285" spans="1:38" x14ac:dyDescent="0.25">
      <c r="A1285" s="2" t="s">
        <v>228</v>
      </c>
      <c r="B1285" s="2">
        <v>2020</v>
      </c>
      <c r="C1285" s="2" t="s">
        <v>227</v>
      </c>
      <c r="D1285" s="2" t="s">
        <v>282</v>
      </c>
      <c r="E1285" s="2" t="s">
        <v>9</v>
      </c>
      <c r="F1285" s="2" t="s">
        <v>10</v>
      </c>
      <c r="G1285" s="2" t="s">
        <v>206</v>
      </c>
      <c r="H1285" s="2" t="s">
        <v>78</v>
      </c>
      <c r="I1285" s="2" t="s">
        <v>40</v>
      </c>
      <c r="J1285" s="2" t="s">
        <v>12</v>
      </c>
      <c r="L1285" s="2" t="s">
        <v>181</v>
      </c>
      <c r="M1285" s="2" t="s">
        <v>181</v>
      </c>
      <c r="N1285" s="2">
        <v>10</v>
      </c>
      <c r="O1285" s="2" t="s">
        <v>83</v>
      </c>
      <c r="Q1285" s="2" t="s">
        <v>50</v>
      </c>
      <c r="R1285" s="2" t="s">
        <v>82</v>
      </c>
      <c r="S1285" s="2" t="s">
        <v>21</v>
      </c>
      <c r="T1285" s="2">
        <v>37</v>
      </c>
      <c r="U1285" s="2" t="s">
        <v>70</v>
      </c>
      <c r="V1285" s="2">
        <v>6</v>
      </c>
      <c r="W1285" s="2" t="s">
        <v>277</v>
      </c>
      <c r="X1285" s="2">
        <v>190</v>
      </c>
      <c r="Y1285" s="2">
        <v>124</v>
      </c>
      <c r="Z1285" s="2">
        <v>1</v>
      </c>
      <c r="AA1285" s="2">
        <v>3.4</v>
      </c>
      <c r="AB1285" s="2">
        <f t="shared" si="693"/>
        <v>0.29411764705882354</v>
      </c>
      <c r="AC1285" s="2">
        <v>100</v>
      </c>
      <c r="AD1285" s="2" t="s">
        <v>181</v>
      </c>
      <c r="AE1285" s="2">
        <v>212</v>
      </c>
      <c r="AF1285" s="2">
        <v>8</v>
      </c>
      <c r="AG1285" s="2">
        <f t="shared" si="699"/>
        <v>7</v>
      </c>
      <c r="AH1285" s="2">
        <v>6.4623961185722596</v>
      </c>
      <c r="AI1285" s="2">
        <f t="shared" si="700"/>
        <v>4.8467964513753596</v>
      </c>
      <c r="AJ1285" s="2">
        <f t="shared" si="701"/>
        <v>0.48066302394660709</v>
      </c>
      <c r="AK1285" s="2">
        <f t="shared" si="702"/>
        <v>1.4484687550805093</v>
      </c>
      <c r="AL1285" s="2">
        <f t="shared" si="703"/>
        <v>0.21666679382324328</v>
      </c>
    </row>
    <row r="1286" spans="1:38" x14ac:dyDescent="0.25">
      <c r="A1286" s="2" t="s">
        <v>228</v>
      </c>
      <c r="B1286" s="2">
        <v>2020</v>
      </c>
      <c r="C1286" s="2" t="s">
        <v>227</v>
      </c>
      <c r="D1286" s="2" t="s">
        <v>282</v>
      </c>
      <c r="E1286" s="2" t="s">
        <v>9</v>
      </c>
      <c r="F1286" s="2" t="s">
        <v>10</v>
      </c>
      <c r="G1286" s="2" t="s">
        <v>206</v>
      </c>
      <c r="H1286" s="2" t="s">
        <v>78</v>
      </c>
      <c r="I1286" s="2" t="s">
        <v>40</v>
      </c>
      <c r="J1286" s="2" t="s">
        <v>12</v>
      </c>
      <c r="L1286" s="2" t="s">
        <v>181</v>
      </c>
      <c r="M1286" s="2" t="s">
        <v>181</v>
      </c>
      <c r="N1286" s="2">
        <v>10</v>
      </c>
      <c r="O1286" s="2" t="s">
        <v>83</v>
      </c>
      <c r="Q1286" s="2" t="s">
        <v>50</v>
      </c>
      <c r="R1286" s="2" t="s">
        <v>82</v>
      </c>
      <c r="S1286" s="2" t="s">
        <v>21</v>
      </c>
      <c r="T1286" s="2">
        <v>37</v>
      </c>
      <c r="U1286" s="2" t="s">
        <v>70</v>
      </c>
      <c r="V1286" s="2">
        <v>6</v>
      </c>
      <c r="W1286" s="2" t="s">
        <v>277</v>
      </c>
      <c r="X1286" s="2">
        <v>190</v>
      </c>
      <c r="Y1286" s="2">
        <v>124</v>
      </c>
      <c r="Z1286" s="2">
        <v>1</v>
      </c>
      <c r="AA1286" s="2">
        <v>3.4</v>
      </c>
      <c r="AB1286" s="2">
        <f t="shared" si="693"/>
        <v>0.29411764705882354</v>
      </c>
      <c r="AC1286" s="2">
        <v>100</v>
      </c>
      <c r="AD1286" s="2" t="s">
        <v>181</v>
      </c>
      <c r="AE1286" s="2">
        <v>212</v>
      </c>
      <c r="AF1286" s="2">
        <v>12</v>
      </c>
      <c r="AG1286" s="2">
        <f t="shared" si="699"/>
        <v>11</v>
      </c>
      <c r="AH1286" s="2">
        <v>5.0139273634917503</v>
      </c>
      <c r="AI1286" s="2">
        <f t="shared" si="700"/>
        <v>3.3983276962948503</v>
      </c>
      <c r="AJ1286" s="2">
        <f t="shared" si="701"/>
        <v>0.33701651869433691</v>
      </c>
      <c r="AK1286" s="2">
        <f t="shared" si="702"/>
        <v>0</v>
      </c>
      <c r="AL1286" s="2">
        <f t="shared" si="703"/>
        <v>0</v>
      </c>
    </row>
    <row r="1287" spans="1:38" x14ac:dyDescent="0.25">
      <c r="A1287" s="2" t="s">
        <v>228</v>
      </c>
      <c r="B1287" s="2">
        <v>2020</v>
      </c>
      <c r="C1287" s="2" t="s">
        <v>227</v>
      </c>
      <c r="D1287" s="2" t="s">
        <v>282</v>
      </c>
      <c r="E1287" s="2" t="s">
        <v>9</v>
      </c>
      <c r="F1287" s="2" t="s">
        <v>10</v>
      </c>
      <c r="G1287" s="2" t="s">
        <v>206</v>
      </c>
      <c r="H1287" s="2" t="s">
        <v>78</v>
      </c>
      <c r="I1287" s="2" t="s">
        <v>40</v>
      </c>
      <c r="J1287" s="2" t="s">
        <v>12</v>
      </c>
      <c r="L1287" s="2" t="s">
        <v>181</v>
      </c>
      <c r="M1287" s="2" t="s">
        <v>181</v>
      </c>
      <c r="N1287" s="2">
        <v>10</v>
      </c>
      <c r="O1287" s="2" t="s">
        <v>83</v>
      </c>
      <c r="Q1287" s="2" t="s">
        <v>50</v>
      </c>
      <c r="R1287" s="2" t="s">
        <v>85</v>
      </c>
      <c r="S1287" s="2" t="s">
        <v>21</v>
      </c>
      <c r="T1287" s="2">
        <v>37</v>
      </c>
      <c r="U1287" s="2" t="s">
        <v>127</v>
      </c>
      <c r="V1287" s="2">
        <v>1</v>
      </c>
      <c r="W1287" s="2" t="s">
        <v>277</v>
      </c>
      <c r="X1287" s="2">
        <v>20</v>
      </c>
      <c r="Y1287" s="2">
        <v>2.73</v>
      </c>
      <c r="Z1287" s="2">
        <v>1</v>
      </c>
      <c r="AA1287" s="2">
        <v>4</v>
      </c>
      <c r="AB1287" s="2">
        <f>Z1287/AA1287</f>
        <v>0.25</v>
      </c>
      <c r="AC1287" s="2">
        <v>100</v>
      </c>
      <c r="AD1287" s="2" t="s">
        <v>181</v>
      </c>
      <c r="AE1287" s="2">
        <v>213</v>
      </c>
      <c r="AH1287" s="2">
        <v>1.0465123799118901</v>
      </c>
    </row>
    <row r="1288" spans="1:38" x14ac:dyDescent="0.25">
      <c r="A1288" s="2" t="s">
        <v>228</v>
      </c>
      <c r="B1288" s="2">
        <v>2020</v>
      </c>
      <c r="C1288" s="2" t="s">
        <v>227</v>
      </c>
      <c r="D1288" s="2" t="s">
        <v>282</v>
      </c>
      <c r="E1288" s="2" t="s">
        <v>9</v>
      </c>
      <c r="F1288" s="2" t="s">
        <v>10</v>
      </c>
      <c r="G1288" s="2" t="s">
        <v>206</v>
      </c>
      <c r="H1288" s="2" t="s">
        <v>78</v>
      </c>
      <c r="I1288" s="2" t="s">
        <v>40</v>
      </c>
      <c r="J1288" s="2" t="s">
        <v>12</v>
      </c>
      <c r="L1288" s="2" t="s">
        <v>181</v>
      </c>
      <c r="M1288" s="2" t="s">
        <v>181</v>
      </c>
      <c r="N1288" s="2">
        <v>10</v>
      </c>
      <c r="O1288" s="2" t="s">
        <v>83</v>
      </c>
      <c r="Q1288" s="2" t="s">
        <v>50</v>
      </c>
      <c r="R1288" s="2" t="s">
        <v>85</v>
      </c>
      <c r="S1288" s="2" t="s">
        <v>21</v>
      </c>
      <c r="T1288" s="2">
        <v>37</v>
      </c>
      <c r="U1288" s="2" t="s">
        <v>127</v>
      </c>
      <c r="V1288" s="2">
        <v>1</v>
      </c>
      <c r="W1288" s="2" t="s">
        <v>277</v>
      </c>
      <c r="X1288" s="2">
        <v>20</v>
      </c>
      <c r="Y1288" s="2">
        <v>2.73</v>
      </c>
      <c r="Z1288" s="2">
        <v>1</v>
      </c>
      <c r="AA1288" s="2">
        <v>4</v>
      </c>
      <c r="AB1288" s="2">
        <f t="shared" ref="AB1288:AB1293" si="704">Z1288/AA1288</f>
        <v>0.25</v>
      </c>
      <c r="AC1288" s="2">
        <v>100</v>
      </c>
      <c r="AD1288" s="2" t="s">
        <v>181</v>
      </c>
      <c r="AE1288" s="2">
        <v>213</v>
      </c>
      <c r="AF1288" s="2">
        <v>1</v>
      </c>
      <c r="AG1288" s="2">
        <f>AF1288-$AF$1270</f>
        <v>0</v>
      </c>
      <c r="AH1288" s="2">
        <v>14.4941858028063</v>
      </c>
      <c r="AI1288" s="2">
        <f>AH1288-$AH$1287</f>
        <v>13.447673422894409</v>
      </c>
      <c r="AJ1288" s="2">
        <f>AI1288/$AI$1288</f>
        <v>1</v>
      </c>
      <c r="AK1288" s="2">
        <f>AI1288-$AI$1292</f>
        <v>12.191859525110109</v>
      </c>
      <c r="AL1288" s="2">
        <f>AK1288/$AK$1288</f>
        <v>1</v>
      </c>
    </row>
    <row r="1289" spans="1:38" x14ac:dyDescent="0.25">
      <c r="A1289" s="2" t="s">
        <v>228</v>
      </c>
      <c r="B1289" s="2">
        <v>2020</v>
      </c>
      <c r="C1289" s="2" t="s">
        <v>227</v>
      </c>
      <c r="D1289" s="2" t="s">
        <v>282</v>
      </c>
      <c r="E1289" s="2" t="s">
        <v>9</v>
      </c>
      <c r="F1289" s="2" t="s">
        <v>10</v>
      </c>
      <c r="G1289" s="2" t="s">
        <v>206</v>
      </c>
      <c r="H1289" s="2" t="s">
        <v>78</v>
      </c>
      <c r="I1289" s="2" t="s">
        <v>40</v>
      </c>
      <c r="J1289" s="2" t="s">
        <v>12</v>
      </c>
      <c r="L1289" s="2" t="s">
        <v>181</v>
      </c>
      <c r="M1289" s="2" t="s">
        <v>181</v>
      </c>
      <c r="N1289" s="2">
        <v>10</v>
      </c>
      <c r="O1289" s="2" t="s">
        <v>83</v>
      </c>
      <c r="Q1289" s="2" t="s">
        <v>50</v>
      </c>
      <c r="R1289" s="2" t="s">
        <v>85</v>
      </c>
      <c r="S1289" s="2" t="s">
        <v>21</v>
      </c>
      <c r="T1289" s="2">
        <v>37</v>
      </c>
      <c r="U1289" s="2" t="s">
        <v>127</v>
      </c>
      <c r="V1289" s="2">
        <v>1</v>
      </c>
      <c r="W1289" s="2" t="s">
        <v>277</v>
      </c>
      <c r="X1289" s="2">
        <v>20</v>
      </c>
      <c r="Y1289" s="2">
        <v>2.73</v>
      </c>
      <c r="Z1289" s="2">
        <v>1</v>
      </c>
      <c r="AA1289" s="2">
        <v>4</v>
      </c>
      <c r="AB1289" s="2">
        <f t="shared" si="704"/>
        <v>0.25</v>
      </c>
      <c r="AC1289" s="2">
        <v>100</v>
      </c>
      <c r="AD1289" s="2" t="s">
        <v>181</v>
      </c>
      <c r="AE1289" s="2">
        <v>213</v>
      </c>
      <c r="AF1289" s="2">
        <v>2</v>
      </c>
      <c r="AG1289" s="2">
        <f t="shared" ref="AG1289:AG1292" si="705">AF1289-$AF$1270</f>
        <v>1</v>
      </c>
      <c r="AH1289" s="2">
        <v>10.360464656720501</v>
      </c>
      <c r="AI1289" s="2">
        <f t="shared" ref="AI1289:AI1292" si="706">AH1289-$AH$1287</f>
        <v>9.3139522768086103</v>
      </c>
      <c r="AJ1289" s="2">
        <f t="shared" ref="AJ1289:AJ1292" si="707">AI1289/$AI$1288</f>
        <v>0.6926069650793113</v>
      </c>
      <c r="AK1289" s="2">
        <f t="shared" ref="AK1289:AK1292" si="708">AI1289-$AI$1292</f>
        <v>8.0581383790243102</v>
      </c>
      <c r="AL1289" s="2">
        <f t="shared" ref="AL1289:AL1292" si="709">AK1289/$AK$1288</f>
        <v>0.66094416216229612</v>
      </c>
    </row>
    <row r="1290" spans="1:38" x14ac:dyDescent="0.25">
      <c r="A1290" s="2" t="s">
        <v>228</v>
      </c>
      <c r="B1290" s="2">
        <v>2020</v>
      </c>
      <c r="C1290" s="2" t="s">
        <v>227</v>
      </c>
      <c r="D1290" s="2" t="s">
        <v>282</v>
      </c>
      <c r="E1290" s="2" t="s">
        <v>9</v>
      </c>
      <c r="F1290" s="2" t="s">
        <v>10</v>
      </c>
      <c r="G1290" s="2" t="s">
        <v>206</v>
      </c>
      <c r="H1290" s="2" t="s">
        <v>78</v>
      </c>
      <c r="I1290" s="2" t="s">
        <v>40</v>
      </c>
      <c r="J1290" s="2" t="s">
        <v>12</v>
      </c>
      <c r="L1290" s="2" t="s">
        <v>181</v>
      </c>
      <c r="M1290" s="2" t="s">
        <v>181</v>
      </c>
      <c r="N1290" s="2">
        <v>10</v>
      </c>
      <c r="O1290" s="2" t="s">
        <v>83</v>
      </c>
      <c r="Q1290" s="2" t="s">
        <v>50</v>
      </c>
      <c r="R1290" s="2" t="s">
        <v>85</v>
      </c>
      <c r="S1290" s="2" t="s">
        <v>21</v>
      </c>
      <c r="T1290" s="2">
        <v>37</v>
      </c>
      <c r="U1290" s="2" t="s">
        <v>127</v>
      </c>
      <c r="V1290" s="2">
        <v>1</v>
      </c>
      <c r="W1290" s="2" t="s">
        <v>277</v>
      </c>
      <c r="X1290" s="2">
        <v>20</v>
      </c>
      <c r="Y1290" s="2">
        <v>2.73</v>
      </c>
      <c r="Z1290" s="2">
        <v>1</v>
      </c>
      <c r="AA1290" s="2">
        <v>4</v>
      </c>
      <c r="AB1290" s="2">
        <f t="shared" si="704"/>
        <v>0.25</v>
      </c>
      <c r="AC1290" s="2">
        <v>100</v>
      </c>
      <c r="AD1290" s="2" t="s">
        <v>181</v>
      </c>
      <c r="AE1290" s="2">
        <v>213</v>
      </c>
      <c r="AF1290" s="2">
        <v>4</v>
      </c>
      <c r="AG1290" s="2">
        <f t="shared" si="705"/>
        <v>3</v>
      </c>
      <c r="AH1290" s="2">
        <v>6.6453477440169602</v>
      </c>
      <c r="AI1290" s="2">
        <f t="shared" si="706"/>
        <v>5.5988353641050699</v>
      </c>
      <c r="AJ1290" s="2">
        <f t="shared" si="707"/>
        <v>0.41634230606560974</v>
      </c>
      <c r="AK1290" s="2">
        <f t="shared" si="708"/>
        <v>4.3430214663207698</v>
      </c>
      <c r="AL1290" s="2">
        <f t="shared" si="709"/>
        <v>0.35622305665316845</v>
      </c>
    </row>
    <row r="1291" spans="1:38" x14ac:dyDescent="0.25">
      <c r="A1291" s="2" t="s">
        <v>228</v>
      </c>
      <c r="B1291" s="2">
        <v>2020</v>
      </c>
      <c r="C1291" s="2" t="s">
        <v>227</v>
      </c>
      <c r="D1291" s="2" t="s">
        <v>282</v>
      </c>
      <c r="E1291" s="2" t="s">
        <v>9</v>
      </c>
      <c r="F1291" s="2" t="s">
        <v>10</v>
      </c>
      <c r="G1291" s="2" t="s">
        <v>206</v>
      </c>
      <c r="H1291" s="2" t="s">
        <v>78</v>
      </c>
      <c r="I1291" s="2" t="s">
        <v>40</v>
      </c>
      <c r="J1291" s="2" t="s">
        <v>12</v>
      </c>
      <c r="L1291" s="2" t="s">
        <v>181</v>
      </c>
      <c r="M1291" s="2" t="s">
        <v>181</v>
      </c>
      <c r="N1291" s="2">
        <v>10</v>
      </c>
      <c r="O1291" s="2" t="s">
        <v>83</v>
      </c>
      <c r="Q1291" s="2" t="s">
        <v>50</v>
      </c>
      <c r="R1291" s="2" t="s">
        <v>85</v>
      </c>
      <c r="S1291" s="2" t="s">
        <v>21</v>
      </c>
      <c r="T1291" s="2">
        <v>37</v>
      </c>
      <c r="U1291" s="2" t="s">
        <v>127</v>
      </c>
      <c r="V1291" s="2">
        <v>1</v>
      </c>
      <c r="W1291" s="2" t="s">
        <v>277</v>
      </c>
      <c r="X1291" s="2">
        <v>20</v>
      </c>
      <c r="Y1291" s="2">
        <v>2.73</v>
      </c>
      <c r="Z1291" s="2">
        <v>1</v>
      </c>
      <c r="AA1291" s="2">
        <v>4</v>
      </c>
      <c r="AB1291" s="2">
        <f t="shared" si="704"/>
        <v>0.25</v>
      </c>
      <c r="AC1291" s="2">
        <v>100</v>
      </c>
      <c r="AD1291" s="2" t="s">
        <v>181</v>
      </c>
      <c r="AE1291" s="2">
        <v>213</v>
      </c>
      <c r="AF1291" s="2">
        <v>8</v>
      </c>
      <c r="AG1291" s="2">
        <f t="shared" si="705"/>
        <v>7</v>
      </c>
      <c r="AH1291" s="2">
        <v>3.34883626233316</v>
      </c>
      <c r="AI1291" s="2">
        <f t="shared" si="706"/>
        <v>2.3023238824212697</v>
      </c>
      <c r="AJ1291" s="2">
        <f t="shared" si="707"/>
        <v>0.17120611201797978</v>
      </c>
      <c r="AK1291" s="2">
        <f t="shared" si="708"/>
        <v>1.0465099846369699</v>
      </c>
      <c r="AL1291" s="2">
        <f t="shared" si="709"/>
        <v>8.583678170516966E-2</v>
      </c>
    </row>
    <row r="1292" spans="1:38" x14ac:dyDescent="0.25">
      <c r="A1292" s="2" t="s">
        <v>228</v>
      </c>
      <c r="B1292" s="2">
        <v>2020</v>
      </c>
      <c r="C1292" s="2" t="s">
        <v>227</v>
      </c>
      <c r="D1292" s="2" t="s">
        <v>282</v>
      </c>
      <c r="E1292" s="2" t="s">
        <v>9</v>
      </c>
      <c r="F1292" s="2" t="s">
        <v>10</v>
      </c>
      <c r="G1292" s="2" t="s">
        <v>206</v>
      </c>
      <c r="H1292" s="2" t="s">
        <v>78</v>
      </c>
      <c r="I1292" s="2" t="s">
        <v>40</v>
      </c>
      <c r="J1292" s="2" t="s">
        <v>12</v>
      </c>
      <c r="L1292" s="2" t="s">
        <v>181</v>
      </c>
      <c r="M1292" s="2" t="s">
        <v>181</v>
      </c>
      <c r="N1292" s="2">
        <v>10</v>
      </c>
      <c r="O1292" s="2" t="s">
        <v>83</v>
      </c>
      <c r="Q1292" s="2" t="s">
        <v>50</v>
      </c>
      <c r="R1292" s="2" t="s">
        <v>85</v>
      </c>
      <c r="S1292" s="2" t="s">
        <v>21</v>
      </c>
      <c r="T1292" s="2">
        <v>37</v>
      </c>
      <c r="U1292" s="2" t="s">
        <v>127</v>
      </c>
      <c r="V1292" s="2">
        <v>1</v>
      </c>
      <c r="W1292" s="2" t="s">
        <v>277</v>
      </c>
      <c r="X1292" s="2">
        <v>20</v>
      </c>
      <c r="Y1292" s="2">
        <v>2.73</v>
      </c>
      <c r="Z1292" s="2">
        <v>1</v>
      </c>
      <c r="AA1292" s="2">
        <v>4</v>
      </c>
      <c r="AB1292" s="2">
        <f t="shared" si="704"/>
        <v>0.25</v>
      </c>
      <c r="AC1292" s="2">
        <v>100</v>
      </c>
      <c r="AD1292" s="2" t="s">
        <v>181</v>
      </c>
      <c r="AE1292" s="2">
        <v>213</v>
      </c>
      <c r="AF1292" s="2">
        <v>12</v>
      </c>
      <c r="AG1292" s="2">
        <f t="shared" si="705"/>
        <v>11</v>
      </c>
      <c r="AH1292" s="2">
        <v>2.3023262776961899</v>
      </c>
      <c r="AI1292" s="2">
        <f t="shared" si="706"/>
        <v>1.2558138977842999</v>
      </c>
      <c r="AJ1292" s="2">
        <f t="shared" si="707"/>
        <v>9.3385216780049143E-2</v>
      </c>
      <c r="AK1292" s="2">
        <f t="shared" si="708"/>
        <v>0</v>
      </c>
      <c r="AL1292" s="2">
        <f t="shared" si="709"/>
        <v>0</v>
      </c>
    </row>
    <row r="1293" spans="1:38" x14ac:dyDescent="0.25">
      <c r="A1293" s="2" t="s">
        <v>228</v>
      </c>
      <c r="B1293" s="2">
        <v>2020</v>
      </c>
      <c r="C1293" s="2" t="s">
        <v>227</v>
      </c>
      <c r="D1293" s="2" t="s">
        <v>282</v>
      </c>
      <c r="E1293" s="2" t="s">
        <v>9</v>
      </c>
      <c r="F1293" s="2" t="s">
        <v>10</v>
      </c>
      <c r="G1293" s="2" t="s">
        <v>206</v>
      </c>
      <c r="H1293" s="2" t="s">
        <v>78</v>
      </c>
      <c r="I1293" s="2" t="s">
        <v>40</v>
      </c>
      <c r="J1293" s="2" t="s">
        <v>12</v>
      </c>
      <c r="L1293" s="2" t="s">
        <v>181</v>
      </c>
      <c r="M1293" s="2" t="s">
        <v>181</v>
      </c>
      <c r="N1293" s="2">
        <v>10</v>
      </c>
      <c r="O1293" s="2" t="s">
        <v>83</v>
      </c>
      <c r="Q1293" s="2" t="s">
        <v>50</v>
      </c>
      <c r="R1293" s="2" t="s">
        <v>85</v>
      </c>
      <c r="S1293" s="2" t="s">
        <v>21</v>
      </c>
      <c r="T1293" s="2">
        <v>37</v>
      </c>
      <c r="U1293" s="2" t="s">
        <v>153</v>
      </c>
      <c r="V1293" s="2">
        <v>2</v>
      </c>
      <c r="W1293" s="2" t="s">
        <v>277</v>
      </c>
      <c r="X1293" s="2">
        <v>63</v>
      </c>
      <c r="Y1293" s="2">
        <v>13.2</v>
      </c>
      <c r="Z1293" s="2">
        <v>1</v>
      </c>
      <c r="AA1293" s="2">
        <v>1.4</v>
      </c>
      <c r="AB1293" s="2">
        <f t="shared" si="704"/>
        <v>0.7142857142857143</v>
      </c>
      <c r="AC1293" s="2">
        <v>100</v>
      </c>
      <c r="AD1293" s="2" t="s">
        <v>181</v>
      </c>
      <c r="AE1293" s="2">
        <v>214</v>
      </c>
      <c r="AH1293" s="2">
        <v>1.3081386784336699</v>
      </c>
    </row>
    <row r="1294" spans="1:38" x14ac:dyDescent="0.25">
      <c r="A1294" s="2" t="s">
        <v>228</v>
      </c>
      <c r="B1294" s="2">
        <v>2020</v>
      </c>
      <c r="C1294" s="2" t="s">
        <v>227</v>
      </c>
      <c r="D1294" s="2" t="s">
        <v>282</v>
      </c>
      <c r="E1294" s="2" t="s">
        <v>9</v>
      </c>
      <c r="F1294" s="2" t="s">
        <v>10</v>
      </c>
      <c r="G1294" s="2" t="s">
        <v>206</v>
      </c>
      <c r="H1294" s="2" t="s">
        <v>78</v>
      </c>
      <c r="I1294" s="2" t="s">
        <v>40</v>
      </c>
      <c r="J1294" s="2" t="s">
        <v>12</v>
      </c>
      <c r="L1294" s="2" t="s">
        <v>181</v>
      </c>
      <c r="M1294" s="2" t="s">
        <v>181</v>
      </c>
      <c r="N1294" s="2">
        <v>10</v>
      </c>
      <c r="O1294" s="2" t="s">
        <v>83</v>
      </c>
      <c r="Q1294" s="2" t="s">
        <v>50</v>
      </c>
      <c r="R1294" s="2" t="s">
        <v>85</v>
      </c>
      <c r="S1294" s="2" t="s">
        <v>21</v>
      </c>
      <c r="T1294" s="2">
        <v>37</v>
      </c>
      <c r="U1294" s="2" t="s">
        <v>153</v>
      </c>
      <c r="V1294" s="2">
        <v>2</v>
      </c>
      <c r="W1294" s="2" t="s">
        <v>277</v>
      </c>
      <c r="X1294" s="2">
        <v>63</v>
      </c>
      <c r="Y1294" s="2">
        <v>13.2</v>
      </c>
      <c r="Z1294" s="2">
        <v>1</v>
      </c>
      <c r="AA1294" s="2">
        <v>1.4</v>
      </c>
      <c r="AB1294" s="2">
        <f t="shared" ref="AB1294:AB1299" si="710">Z1294/AA1294</f>
        <v>0.7142857142857143</v>
      </c>
      <c r="AC1294" s="2">
        <v>100</v>
      </c>
      <c r="AD1294" s="2" t="s">
        <v>181</v>
      </c>
      <c r="AE1294" s="2">
        <v>214</v>
      </c>
      <c r="AF1294" s="2">
        <v>1</v>
      </c>
      <c r="AG1294" s="2">
        <f>AF1294-$AF$1270</f>
        <v>0</v>
      </c>
      <c r="AH1294" s="2">
        <v>11.930232028950799</v>
      </c>
      <c r="AI1294" s="2">
        <f>AH1294-$AH$1293</f>
        <v>10.62209335051713</v>
      </c>
      <c r="AJ1294" s="2">
        <f>AI1294/$AI$1294</f>
        <v>1</v>
      </c>
      <c r="AK1294" s="2">
        <f>AI1294-$AI$1298</f>
        <v>9.6279057512546089</v>
      </c>
      <c r="AL1294" s="2">
        <f>AK1294/$AK$1294</f>
        <v>1</v>
      </c>
    </row>
    <row r="1295" spans="1:38" x14ac:dyDescent="0.25">
      <c r="A1295" s="2" t="s">
        <v>228</v>
      </c>
      <c r="B1295" s="2">
        <v>2020</v>
      </c>
      <c r="C1295" s="2" t="s">
        <v>227</v>
      </c>
      <c r="D1295" s="2" t="s">
        <v>282</v>
      </c>
      <c r="E1295" s="2" t="s">
        <v>9</v>
      </c>
      <c r="F1295" s="2" t="s">
        <v>10</v>
      </c>
      <c r="G1295" s="2" t="s">
        <v>206</v>
      </c>
      <c r="H1295" s="2" t="s">
        <v>78</v>
      </c>
      <c r="I1295" s="2" t="s">
        <v>40</v>
      </c>
      <c r="J1295" s="2" t="s">
        <v>12</v>
      </c>
      <c r="L1295" s="2" t="s">
        <v>181</v>
      </c>
      <c r="M1295" s="2" t="s">
        <v>181</v>
      </c>
      <c r="N1295" s="2">
        <v>10</v>
      </c>
      <c r="O1295" s="2" t="s">
        <v>83</v>
      </c>
      <c r="Q1295" s="2" t="s">
        <v>50</v>
      </c>
      <c r="R1295" s="2" t="s">
        <v>85</v>
      </c>
      <c r="S1295" s="2" t="s">
        <v>21</v>
      </c>
      <c r="T1295" s="2">
        <v>37</v>
      </c>
      <c r="U1295" s="2" t="s">
        <v>153</v>
      </c>
      <c r="V1295" s="2">
        <v>2</v>
      </c>
      <c r="W1295" s="2" t="s">
        <v>277</v>
      </c>
      <c r="X1295" s="2">
        <v>63</v>
      </c>
      <c r="Y1295" s="2">
        <v>13.2</v>
      </c>
      <c r="Z1295" s="2">
        <v>1</v>
      </c>
      <c r="AA1295" s="2">
        <v>1.4</v>
      </c>
      <c r="AB1295" s="2">
        <f t="shared" si="710"/>
        <v>0.7142857142857143</v>
      </c>
      <c r="AC1295" s="2">
        <v>100</v>
      </c>
      <c r="AD1295" s="2" t="s">
        <v>181</v>
      </c>
      <c r="AE1295" s="2">
        <v>214</v>
      </c>
      <c r="AF1295" s="2">
        <v>2</v>
      </c>
      <c r="AG1295" s="2">
        <f t="shared" ref="AG1295:AG1298" si="711">AF1295-$AF$1270</f>
        <v>1</v>
      </c>
      <c r="AH1295" s="2">
        <v>9.5755809706053192</v>
      </c>
      <c r="AI1295" s="2">
        <f t="shared" ref="AI1295:AI1298" si="712">AH1295-$AH$1293</f>
        <v>8.2674422921716495</v>
      </c>
      <c r="AJ1295" s="2">
        <f t="shared" ref="AJ1295:AJ1298" si="713">AI1295/$AI$1294</f>
        <v>0.77832513981522811</v>
      </c>
      <c r="AK1295" s="2">
        <f t="shared" ref="AK1295:AK1298" si="714">AI1295-$AI$1298</f>
        <v>7.2732546929091297</v>
      </c>
      <c r="AL1295" s="2">
        <f t="shared" ref="AL1295:AL1298" si="715">AK1295/$AK$1294</f>
        <v>0.75543476232734774</v>
      </c>
    </row>
    <row r="1296" spans="1:38" x14ac:dyDescent="0.25">
      <c r="A1296" s="2" t="s">
        <v>228</v>
      </c>
      <c r="B1296" s="2">
        <v>2020</v>
      </c>
      <c r="C1296" s="2" t="s">
        <v>227</v>
      </c>
      <c r="D1296" s="2" t="s">
        <v>282</v>
      </c>
      <c r="E1296" s="2" t="s">
        <v>9</v>
      </c>
      <c r="F1296" s="2" t="s">
        <v>10</v>
      </c>
      <c r="G1296" s="2" t="s">
        <v>206</v>
      </c>
      <c r="H1296" s="2" t="s">
        <v>78</v>
      </c>
      <c r="I1296" s="2" t="s">
        <v>40</v>
      </c>
      <c r="J1296" s="2" t="s">
        <v>12</v>
      </c>
      <c r="L1296" s="2" t="s">
        <v>181</v>
      </c>
      <c r="M1296" s="2" t="s">
        <v>181</v>
      </c>
      <c r="N1296" s="2">
        <v>10</v>
      </c>
      <c r="O1296" s="2" t="s">
        <v>83</v>
      </c>
      <c r="Q1296" s="2" t="s">
        <v>50</v>
      </c>
      <c r="R1296" s="2" t="s">
        <v>85</v>
      </c>
      <c r="S1296" s="2" t="s">
        <v>21</v>
      </c>
      <c r="T1296" s="2">
        <v>37</v>
      </c>
      <c r="U1296" s="2" t="s">
        <v>153</v>
      </c>
      <c r="V1296" s="2">
        <v>2</v>
      </c>
      <c r="W1296" s="2" t="s">
        <v>277</v>
      </c>
      <c r="X1296" s="2">
        <v>63</v>
      </c>
      <c r="Y1296" s="2">
        <v>13.2</v>
      </c>
      <c r="Z1296" s="2">
        <v>1</v>
      </c>
      <c r="AA1296" s="2">
        <v>1.4</v>
      </c>
      <c r="AB1296" s="2">
        <f t="shared" si="710"/>
        <v>0.7142857142857143</v>
      </c>
      <c r="AC1296" s="2">
        <v>100</v>
      </c>
      <c r="AD1296" s="2" t="s">
        <v>181</v>
      </c>
      <c r="AE1296" s="2">
        <v>214</v>
      </c>
      <c r="AF1296" s="2">
        <v>4</v>
      </c>
      <c r="AG1296" s="2">
        <f t="shared" si="711"/>
        <v>3</v>
      </c>
      <c r="AH1296" s="2">
        <v>6.6453477440169602</v>
      </c>
      <c r="AI1296" s="2">
        <f t="shared" si="712"/>
        <v>5.3372090655832904</v>
      </c>
      <c r="AJ1296" s="2">
        <f t="shared" si="713"/>
        <v>0.5024630164188354</v>
      </c>
      <c r="AK1296" s="2">
        <f t="shared" si="714"/>
        <v>4.3430214663207707</v>
      </c>
      <c r="AL1296" s="2">
        <f t="shared" si="715"/>
        <v>0.45108682807315942</v>
      </c>
    </row>
    <row r="1297" spans="1:38" x14ac:dyDescent="0.25">
      <c r="A1297" s="2" t="s">
        <v>228</v>
      </c>
      <c r="B1297" s="2">
        <v>2020</v>
      </c>
      <c r="C1297" s="2" t="s">
        <v>227</v>
      </c>
      <c r="D1297" s="2" t="s">
        <v>282</v>
      </c>
      <c r="E1297" s="2" t="s">
        <v>9</v>
      </c>
      <c r="F1297" s="2" t="s">
        <v>10</v>
      </c>
      <c r="G1297" s="2" t="s">
        <v>206</v>
      </c>
      <c r="H1297" s="2" t="s">
        <v>78</v>
      </c>
      <c r="I1297" s="2" t="s">
        <v>40</v>
      </c>
      <c r="J1297" s="2" t="s">
        <v>12</v>
      </c>
      <c r="L1297" s="2" t="s">
        <v>181</v>
      </c>
      <c r="M1297" s="2" t="s">
        <v>181</v>
      </c>
      <c r="N1297" s="2">
        <v>10</v>
      </c>
      <c r="O1297" s="2" t="s">
        <v>83</v>
      </c>
      <c r="Q1297" s="2" t="s">
        <v>50</v>
      </c>
      <c r="R1297" s="2" t="s">
        <v>85</v>
      </c>
      <c r="S1297" s="2" t="s">
        <v>21</v>
      </c>
      <c r="T1297" s="2">
        <v>37</v>
      </c>
      <c r="U1297" s="2" t="s">
        <v>153</v>
      </c>
      <c r="V1297" s="2">
        <v>2</v>
      </c>
      <c r="W1297" s="2" t="s">
        <v>277</v>
      </c>
      <c r="X1297" s="2">
        <v>63</v>
      </c>
      <c r="Y1297" s="2">
        <v>13.2</v>
      </c>
      <c r="Z1297" s="2">
        <v>1</v>
      </c>
      <c r="AA1297" s="2">
        <v>1.4</v>
      </c>
      <c r="AB1297" s="2">
        <f t="shared" si="710"/>
        <v>0.7142857142857143</v>
      </c>
      <c r="AC1297" s="2">
        <v>100</v>
      </c>
      <c r="AD1297" s="2" t="s">
        <v>181</v>
      </c>
      <c r="AE1297" s="2">
        <v>214</v>
      </c>
      <c r="AF1297" s="2">
        <v>8</v>
      </c>
      <c r="AG1297" s="2">
        <f t="shared" si="711"/>
        <v>7</v>
      </c>
      <c r="AH1297" s="2">
        <v>3.92441843057594</v>
      </c>
      <c r="AI1297" s="2">
        <f t="shared" si="712"/>
        <v>2.6162797521422698</v>
      </c>
      <c r="AJ1297" s="2">
        <f t="shared" si="713"/>
        <v>0.2463054753717541</v>
      </c>
      <c r="AK1297" s="2">
        <f t="shared" si="714"/>
        <v>1.6220921528797498</v>
      </c>
      <c r="AL1297" s="2">
        <f t="shared" si="715"/>
        <v>0.1684781919129584</v>
      </c>
    </row>
    <row r="1298" spans="1:38" x14ac:dyDescent="0.25">
      <c r="A1298" s="2" t="s">
        <v>228</v>
      </c>
      <c r="B1298" s="2">
        <v>2020</v>
      </c>
      <c r="C1298" s="2" t="s">
        <v>227</v>
      </c>
      <c r="D1298" s="2" t="s">
        <v>282</v>
      </c>
      <c r="E1298" s="2" t="s">
        <v>9</v>
      </c>
      <c r="F1298" s="2" t="s">
        <v>10</v>
      </c>
      <c r="G1298" s="2" t="s">
        <v>206</v>
      </c>
      <c r="H1298" s="2" t="s">
        <v>78</v>
      </c>
      <c r="I1298" s="2" t="s">
        <v>40</v>
      </c>
      <c r="J1298" s="2" t="s">
        <v>12</v>
      </c>
      <c r="L1298" s="2" t="s">
        <v>181</v>
      </c>
      <c r="M1298" s="2" t="s">
        <v>181</v>
      </c>
      <c r="N1298" s="2">
        <v>10</v>
      </c>
      <c r="O1298" s="2" t="s">
        <v>83</v>
      </c>
      <c r="Q1298" s="2" t="s">
        <v>50</v>
      </c>
      <c r="R1298" s="2" t="s">
        <v>85</v>
      </c>
      <c r="S1298" s="2" t="s">
        <v>21</v>
      </c>
      <c r="T1298" s="2">
        <v>37</v>
      </c>
      <c r="U1298" s="2" t="s">
        <v>153</v>
      </c>
      <c r="V1298" s="2">
        <v>2</v>
      </c>
      <c r="W1298" s="2" t="s">
        <v>277</v>
      </c>
      <c r="X1298" s="2">
        <v>63</v>
      </c>
      <c r="Y1298" s="2">
        <v>13.2</v>
      </c>
      <c r="Z1298" s="2">
        <v>1</v>
      </c>
      <c r="AA1298" s="2">
        <v>1.4</v>
      </c>
      <c r="AB1298" s="2">
        <f t="shared" si="710"/>
        <v>0.7142857142857143</v>
      </c>
      <c r="AC1298" s="2">
        <v>100</v>
      </c>
      <c r="AD1298" s="2" t="s">
        <v>181</v>
      </c>
      <c r="AE1298" s="2">
        <v>214</v>
      </c>
      <c r="AF1298" s="2">
        <v>12</v>
      </c>
      <c r="AG1298" s="2">
        <f t="shared" si="711"/>
        <v>11</v>
      </c>
      <c r="AH1298" s="2">
        <v>2.3023262776961899</v>
      </c>
      <c r="AI1298" s="2">
        <f t="shared" si="712"/>
        <v>0.99418759926251998</v>
      </c>
      <c r="AJ1298" s="2">
        <f t="shared" si="713"/>
        <v>9.359620241090412E-2</v>
      </c>
      <c r="AK1298" s="2">
        <f t="shared" si="714"/>
        <v>0</v>
      </c>
      <c r="AL1298" s="2">
        <f t="shared" si="715"/>
        <v>0</v>
      </c>
    </row>
    <row r="1299" spans="1:38" x14ac:dyDescent="0.25">
      <c r="A1299" s="2" t="s">
        <v>228</v>
      </c>
      <c r="B1299" s="2">
        <v>2020</v>
      </c>
      <c r="C1299" s="2" t="s">
        <v>227</v>
      </c>
      <c r="D1299" s="2" t="s">
        <v>282</v>
      </c>
      <c r="E1299" s="2" t="s">
        <v>9</v>
      </c>
      <c r="F1299" s="2" t="s">
        <v>10</v>
      </c>
      <c r="G1299" s="2" t="s">
        <v>206</v>
      </c>
      <c r="H1299" s="2" t="s">
        <v>78</v>
      </c>
      <c r="I1299" s="2" t="s">
        <v>40</v>
      </c>
      <c r="J1299" s="2" t="s">
        <v>12</v>
      </c>
      <c r="L1299" s="2" t="s">
        <v>181</v>
      </c>
      <c r="M1299" s="2" t="s">
        <v>181</v>
      </c>
      <c r="N1299" s="2">
        <v>10</v>
      </c>
      <c r="O1299" s="2" t="s">
        <v>83</v>
      </c>
      <c r="Q1299" s="2" t="s">
        <v>50</v>
      </c>
      <c r="R1299" s="2" t="s">
        <v>85</v>
      </c>
      <c r="S1299" s="2" t="s">
        <v>21</v>
      </c>
      <c r="T1299" s="2">
        <v>37</v>
      </c>
      <c r="U1299" s="2" t="s">
        <v>70</v>
      </c>
      <c r="V1299" s="2">
        <v>6</v>
      </c>
      <c r="W1299" s="2" t="s">
        <v>277</v>
      </c>
      <c r="X1299" s="2">
        <v>190</v>
      </c>
      <c r="Y1299" s="2">
        <v>124</v>
      </c>
      <c r="Z1299" s="2">
        <v>1</v>
      </c>
      <c r="AA1299" s="2">
        <v>3.4</v>
      </c>
      <c r="AB1299" s="2">
        <f t="shared" si="710"/>
        <v>0.29411764705882354</v>
      </c>
      <c r="AC1299" s="2">
        <v>100</v>
      </c>
      <c r="AD1299" s="2" t="s">
        <v>181</v>
      </c>
      <c r="AE1299" s="2">
        <v>215</v>
      </c>
      <c r="AH1299" s="2">
        <v>1.36046585435797</v>
      </c>
    </row>
    <row r="1300" spans="1:38" x14ac:dyDescent="0.25">
      <c r="A1300" s="2" t="s">
        <v>228</v>
      </c>
      <c r="B1300" s="2">
        <v>2020</v>
      </c>
      <c r="C1300" s="2" t="s">
        <v>227</v>
      </c>
      <c r="D1300" s="2" t="s">
        <v>282</v>
      </c>
      <c r="E1300" s="2" t="s">
        <v>9</v>
      </c>
      <c r="F1300" s="2" t="s">
        <v>10</v>
      </c>
      <c r="G1300" s="2" t="s">
        <v>206</v>
      </c>
      <c r="H1300" s="2" t="s">
        <v>78</v>
      </c>
      <c r="I1300" s="2" t="s">
        <v>40</v>
      </c>
      <c r="J1300" s="2" t="s">
        <v>12</v>
      </c>
      <c r="L1300" s="2" t="s">
        <v>181</v>
      </c>
      <c r="M1300" s="2" t="s">
        <v>181</v>
      </c>
      <c r="N1300" s="2">
        <v>10</v>
      </c>
      <c r="O1300" s="2" t="s">
        <v>83</v>
      </c>
      <c r="Q1300" s="2" t="s">
        <v>50</v>
      </c>
      <c r="R1300" s="2" t="s">
        <v>85</v>
      </c>
      <c r="S1300" s="2" t="s">
        <v>21</v>
      </c>
      <c r="T1300" s="2">
        <v>37</v>
      </c>
      <c r="U1300" s="2" t="s">
        <v>70</v>
      </c>
      <c r="V1300" s="2">
        <v>6</v>
      </c>
      <c r="W1300" s="2" t="s">
        <v>277</v>
      </c>
      <c r="X1300" s="2">
        <v>190</v>
      </c>
      <c r="Y1300" s="2">
        <v>124</v>
      </c>
      <c r="Z1300" s="2">
        <v>1</v>
      </c>
      <c r="AA1300" s="2">
        <v>3.4</v>
      </c>
      <c r="AB1300" s="2">
        <f t="shared" ref="AB1300:AB1310" si="716">Z1300/AA1300</f>
        <v>0.29411764705882354</v>
      </c>
      <c r="AC1300" s="2">
        <v>100</v>
      </c>
      <c r="AD1300" s="2" t="s">
        <v>181</v>
      </c>
      <c r="AE1300" s="2">
        <v>215</v>
      </c>
      <c r="AF1300" s="2">
        <v>1</v>
      </c>
      <c r="AH1300" s="2">
        <v>8.3197670728210102</v>
      </c>
      <c r="AI1300" s="2">
        <f>AH1300-$AH$1299</f>
        <v>6.9593012184630405</v>
      </c>
    </row>
    <row r="1301" spans="1:38" x14ac:dyDescent="0.25">
      <c r="A1301" s="2" t="s">
        <v>228</v>
      </c>
      <c r="B1301" s="2">
        <v>2020</v>
      </c>
      <c r="C1301" s="2" t="s">
        <v>227</v>
      </c>
      <c r="D1301" s="2" t="s">
        <v>282</v>
      </c>
      <c r="E1301" s="2" t="s">
        <v>9</v>
      </c>
      <c r="F1301" s="2" t="s">
        <v>10</v>
      </c>
      <c r="G1301" s="2" t="s">
        <v>206</v>
      </c>
      <c r="H1301" s="2" t="s">
        <v>78</v>
      </c>
      <c r="I1301" s="2" t="s">
        <v>40</v>
      </c>
      <c r="J1301" s="2" t="s">
        <v>12</v>
      </c>
      <c r="L1301" s="2" t="s">
        <v>181</v>
      </c>
      <c r="M1301" s="2" t="s">
        <v>181</v>
      </c>
      <c r="N1301" s="2">
        <v>10</v>
      </c>
      <c r="O1301" s="2" t="s">
        <v>83</v>
      </c>
      <c r="Q1301" s="2" t="s">
        <v>50</v>
      </c>
      <c r="R1301" s="2" t="s">
        <v>85</v>
      </c>
      <c r="S1301" s="2" t="s">
        <v>21</v>
      </c>
      <c r="T1301" s="2">
        <v>37</v>
      </c>
      <c r="U1301" s="2" t="s">
        <v>70</v>
      </c>
      <c r="V1301" s="2">
        <v>6</v>
      </c>
      <c r="W1301" s="2" t="s">
        <v>277</v>
      </c>
      <c r="X1301" s="2">
        <v>190</v>
      </c>
      <c r="Y1301" s="2">
        <v>124</v>
      </c>
      <c r="Z1301" s="2">
        <v>1</v>
      </c>
      <c r="AA1301" s="2">
        <v>3.4</v>
      </c>
      <c r="AB1301" s="2">
        <f t="shared" si="716"/>
        <v>0.29411764705882354</v>
      </c>
      <c r="AC1301" s="2">
        <v>100</v>
      </c>
      <c r="AD1301" s="2" t="s">
        <v>181</v>
      </c>
      <c r="AE1301" s="2">
        <v>215</v>
      </c>
      <c r="AF1301" s="2">
        <v>2</v>
      </c>
      <c r="AG1301" s="2">
        <f>AF1301-$AF$1301</f>
        <v>0</v>
      </c>
      <c r="AH1301" s="2">
        <v>8.3720918534703799</v>
      </c>
      <c r="AI1301" s="2">
        <f t="shared" ref="AI1301:AI1304" si="717">AH1301-$AH$1299</f>
        <v>7.0116259991124101</v>
      </c>
      <c r="AJ1301" s="2">
        <f>AI1301/$AI$1301</f>
        <v>1</v>
      </c>
      <c r="AK1301" s="2">
        <f>AI1301-$AI$1304</f>
        <v>3.5058129995562002</v>
      </c>
      <c r="AL1301" s="2">
        <f>AK1301/$AK$1301</f>
        <v>1</v>
      </c>
    </row>
    <row r="1302" spans="1:38" x14ac:dyDescent="0.25">
      <c r="A1302" s="2" t="s">
        <v>228</v>
      </c>
      <c r="B1302" s="2">
        <v>2020</v>
      </c>
      <c r="C1302" s="2" t="s">
        <v>227</v>
      </c>
      <c r="D1302" s="2" t="s">
        <v>282</v>
      </c>
      <c r="E1302" s="2" t="s">
        <v>9</v>
      </c>
      <c r="F1302" s="2" t="s">
        <v>10</v>
      </c>
      <c r="G1302" s="2" t="s">
        <v>206</v>
      </c>
      <c r="H1302" s="2" t="s">
        <v>78</v>
      </c>
      <c r="I1302" s="2" t="s">
        <v>40</v>
      </c>
      <c r="J1302" s="2" t="s">
        <v>12</v>
      </c>
      <c r="L1302" s="2" t="s">
        <v>181</v>
      </c>
      <c r="M1302" s="2" t="s">
        <v>181</v>
      </c>
      <c r="N1302" s="2">
        <v>10</v>
      </c>
      <c r="O1302" s="2" t="s">
        <v>83</v>
      </c>
      <c r="Q1302" s="2" t="s">
        <v>50</v>
      </c>
      <c r="R1302" s="2" t="s">
        <v>85</v>
      </c>
      <c r="S1302" s="2" t="s">
        <v>21</v>
      </c>
      <c r="T1302" s="2">
        <v>37</v>
      </c>
      <c r="U1302" s="2" t="s">
        <v>70</v>
      </c>
      <c r="V1302" s="2">
        <v>6</v>
      </c>
      <c r="W1302" s="2" t="s">
        <v>277</v>
      </c>
      <c r="X1302" s="2">
        <v>190</v>
      </c>
      <c r="Y1302" s="2">
        <v>124</v>
      </c>
      <c r="Z1302" s="2">
        <v>1</v>
      </c>
      <c r="AA1302" s="2">
        <v>3.4</v>
      </c>
      <c r="AB1302" s="2">
        <f t="shared" si="716"/>
        <v>0.29411764705882354</v>
      </c>
      <c r="AC1302" s="2">
        <v>100</v>
      </c>
      <c r="AD1302" s="2" t="s">
        <v>181</v>
      </c>
      <c r="AE1302" s="2">
        <v>215</v>
      </c>
      <c r="AF1302" s="2">
        <v>4</v>
      </c>
      <c r="AG1302" s="2">
        <f t="shared" ref="AG1302:AG1304" si="718">AF1302-$AF$1301</f>
        <v>2</v>
      </c>
      <c r="AH1302" s="2">
        <v>7.90116164180127</v>
      </c>
      <c r="AI1302" s="2">
        <f t="shared" si="717"/>
        <v>6.5406957874433003</v>
      </c>
      <c r="AJ1302" s="2">
        <f>AI1302/$AI$1301</f>
        <v>0.93283580559933976</v>
      </c>
      <c r="AK1302" s="2">
        <f>AI1302-$AI$1304</f>
        <v>3.0348827878870903</v>
      </c>
      <c r="AL1302" s="2">
        <f>AK1302/$AK$1301</f>
        <v>0.86567161119867919</v>
      </c>
    </row>
    <row r="1303" spans="1:38" x14ac:dyDescent="0.25">
      <c r="A1303" s="2" t="s">
        <v>228</v>
      </c>
      <c r="B1303" s="2">
        <v>2020</v>
      </c>
      <c r="C1303" s="2" t="s">
        <v>227</v>
      </c>
      <c r="D1303" s="2" t="s">
        <v>282</v>
      </c>
      <c r="E1303" s="2" t="s">
        <v>9</v>
      </c>
      <c r="F1303" s="2" t="s">
        <v>10</v>
      </c>
      <c r="G1303" s="2" t="s">
        <v>206</v>
      </c>
      <c r="H1303" s="2" t="s">
        <v>78</v>
      </c>
      <c r="I1303" s="2" t="s">
        <v>40</v>
      </c>
      <c r="J1303" s="2" t="s">
        <v>12</v>
      </c>
      <c r="L1303" s="2" t="s">
        <v>181</v>
      </c>
      <c r="M1303" s="2" t="s">
        <v>181</v>
      </c>
      <c r="N1303" s="2">
        <v>10</v>
      </c>
      <c r="O1303" s="2" t="s">
        <v>83</v>
      </c>
      <c r="Q1303" s="2" t="s">
        <v>50</v>
      </c>
      <c r="R1303" s="2" t="s">
        <v>85</v>
      </c>
      <c r="S1303" s="2" t="s">
        <v>21</v>
      </c>
      <c r="T1303" s="2">
        <v>37</v>
      </c>
      <c r="U1303" s="2" t="s">
        <v>70</v>
      </c>
      <c r="V1303" s="2">
        <v>6</v>
      </c>
      <c r="W1303" s="2" t="s">
        <v>277</v>
      </c>
      <c r="X1303" s="2">
        <v>190</v>
      </c>
      <c r="Y1303" s="2">
        <v>124</v>
      </c>
      <c r="Z1303" s="2">
        <v>1</v>
      </c>
      <c r="AA1303" s="2">
        <v>3.4</v>
      </c>
      <c r="AB1303" s="2">
        <f t="shared" si="716"/>
        <v>0.29411764705882354</v>
      </c>
      <c r="AC1303" s="2">
        <v>100</v>
      </c>
      <c r="AD1303" s="2" t="s">
        <v>181</v>
      </c>
      <c r="AE1303" s="2">
        <v>215</v>
      </c>
      <c r="AF1303" s="2">
        <v>8</v>
      </c>
      <c r="AG1303" s="2">
        <f t="shared" si="718"/>
        <v>6</v>
      </c>
      <c r="AH1303" s="2">
        <v>7.1686051316103701</v>
      </c>
      <c r="AI1303" s="2">
        <f t="shared" si="717"/>
        <v>5.8081392772524003</v>
      </c>
      <c r="AJ1303" s="2">
        <f>AI1303/$AI$1301</f>
        <v>0.82835839760815011</v>
      </c>
      <c r="AK1303" s="2">
        <f>AI1303-$AI$1304</f>
        <v>2.3023262776961904</v>
      </c>
      <c r="AL1303" s="2">
        <f>AK1303/$AK$1301</f>
        <v>0.65671679521629966</v>
      </c>
    </row>
    <row r="1304" spans="1:38" x14ac:dyDescent="0.25">
      <c r="A1304" s="2" t="s">
        <v>228</v>
      </c>
      <c r="B1304" s="2">
        <v>2020</v>
      </c>
      <c r="C1304" s="2" t="s">
        <v>227</v>
      </c>
      <c r="D1304" s="2" t="s">
        <v>282</v>
      </c>
      <c r="E1304" s="2" t="s">
        <v>9</v>
      </c>
      <c r="F1304" s="2" t="s">
        <v>10</v>
      </c>
      <c r="G1304" s="2" t="s">
        <v>206</v>
      </c>
      <c r="H1304" s="2" t="s">
        <v>78</v>
      </c>
      <c r="I1304" s="2" t="s">
        <v>40</v>
      </c>
      <c r="J1304" s="2" t="s">
        <v>12</v>
      </c>
      <c r="L1304" s="2" t="s">
        <v>181</v>
      </c>
      <c r="M1304" s="2" t="s">
        <v>181</v>
      </c>
      <c r="N1304" s="2">
        <v>10</v>
      </c>
      <c r="O1304" s="2" t="s">
        <v>83</v>
      </c>
      <c r="Q1304" s="2" t="s">
        <v>50</v>
      </c>
      <c r="R1304" s="2" t="s">
        <v>85</v>
      </c>
      <c r="S1304" s="2" t="s">
        <v>21</v>
      </c>
      <c r="T1304" s="2">
        <v>37</v>
      </c>
      <c r="U1304" s="2" t="s">
        <v>70</v>
      </c>
      <c r="V1304" s="2">
        <v>6</v>
      </c>
      <c r="W1304" s="2" t="s">
        <v>277</v>
      </c>
      <c r="X1304" s="2">
        <v>190</v>
      </c>
      <c r="Y1304" s="2">
        <v>124</v>
      </c>
      <c r="Z1304" s="2">
        <v>1</v>
      </c>
      <c r="AA1304" s="2">
        <v>3.4</v>
      </c>
      <c r="AB1304" s="2">
        <f t="shared" si="716"/>
        <v>0.29411764705882354</v>
      </c>
      <c r="AC1304" s="2">
        <v>100</v>
      </c>
      <c r="AD1304" s="2" t="s">
        <v>181</v>
      </c>
      <c r="AE1304" s="2">
        <v>215</v>
      </c>
      <c r="AF1304" s="2">
        <v>12</v>
      </c>
      <c r="AG1304" s="2">
        <f t="shared" si="718"/>
        <v>10</v>
      </c>
      <c r="AH1304" s="2">
        <v>4.8662788539141797</v>
      </c>
      <c r="AI1304" s="2">
        <f t="shared" si="717"/>
        <v>3.50581299955621</v>
      </c>
      <c r="AJ1304" s="2">
        <f>AI1304/$AI$1301</f>
        <v>0.50000000000000067</v>
      </c>
      <c r="AK1304" s="2">
        <f>AI1304-$AI$1304</f>
        <v>0</v>
      </c>
      <c r="AL1304" s="2">
        <f>AK1304/$AK$1301</f>
        <v>0</v>
      </c>
    </row>
    <row r="1305" spans="1:38" x14ac:dyDescent="0.25">
      <c r="A1305" s="2" t="s">
        <v>229</v>
      </c>
      <c r="B1305" s="2">
        <v>1996</v>
      </c>
      <c r="C1305" s="2" t="s">
        <v>230</v>
      </c>
      <c r="D1305" s="2" t="s">
        <v>317</v>
      </c>
      <c r="E1305" s="2" t="s">
        <v>9</v>
      </c>
      <c r="F1305" s="2" t="s">
        <v>202</v>
      </c>
      <c r="G1305" s="2" t="s">
        <v>271</v>
      </c>
      <c r="H1305" s="2" t="s">
        <v>78</v>
      </c>
      <c r="I1305" s="2" t="s">
        <v>39</v>
      </c>
      <c r="J1305" s="2" t="s">
        <v>12</v>
      </c>
      <c r="L1305" s="2" t="s">
        <v>37</v>
      </c>
      <c r="M1305" s="2" t="s">
        <v>312</v>
      </c>
      <c r="N1305" s="2">
        <v>10</v>
      </c>
      <c r="O1305" s="2" t="s">
        <v>23</v>
      </c>
      <c r="P1305" s="2">
        <v>37</v>
      </c>
      <c r="S1305" s="2" t="s">
        <v>22</v>
      </c>
      <c r="T1305" s="2">
        <v>37</v>
      </c>
      <c r="U1305" s="2" t="s">
        <v>86</v>
      </c>
      <c r="V1305" s="2">
        <v>0</v>
      </c>
      <c r="W1305" s="2" t="s">
        <v>41</v>
      </c>
      <c r="Z1305" s="2">
        <v>20</v>
      </c>
      <c r="AA1305" s="2">
        <v>0.75</v>
      </c>
      <c r="AB1305" s="2">
        <f t="shared" si="716"/>
        <v>26.666666666666668</v>
      </c>
      <c r="AC1305" s="2">
        <v>4</v>
      </c>
      <c r="AD1305" s="2">
        <v>2</v>
      </c>
      <c r="AE1305" s="2">
        <v>216</v>
      </c>
      <c r="AF1305" s="2">
        <v>0</v>
      </c>
      <c r="AG1305" s="2">
        <v>0</v>
      </c>
      <c r="AH1305" s="2">
        <v>20</v>
      </c>
      <c r="AI1305" s="2">
        <v>20</v>
      </c>
      <c r="AJ1305" s="2">
        <f>AI1305/$AI$1305</f>
        <v>1</v>
      </c>
      <c r="AK1305" s="2">
        <f>AI1305-$AI$1310</f>
        <v>19.173437818406942</v>
      </c>
      <c r="AL1305" s="2">
        <f>AK1305/$AK$1305</f>
        <v>1</v>
      </c>
    </row>
    <row r="1306" spans="1:38" x14ac:dyDescent="0.25">
      <c r="A1306" s="2" t="s">
        <v>229</v>
      </c>
      <c r="B1306" s="2">
        <v>1996</v>
      </c>
      <c r="C1306" s="2" t="s">
        <v>230</v>
      </c>
      <c r="D1306" s="2" t="s">
        <v>317</v>
      </c>
      <c r="E1306" s="2" t="s">
        <v>9</v>
      </c>
      <c r="F1306" s="2" t="s">
        <v>202</v>
      </c>
      <c r="G1306" s="2" t="s">
        <v>271</v>
      </c>
      <c r="H1306" s="2" t="s">
        <v>78</v>
      </c>
      <c r="I1306" s="2" t="s">
        <v>39</v>
      </c>
      <c r="J1306" s="2" t="s">
        <v>12</v>
      </c>
      <c r="L1306" s="2" t="s">
        <v>37</v>
      </c>
      <c r="M1306" s="2" t="s">
        <v>312</v>
      </c>
      <c r="N1306" s="2">
        <v>10</v>
      </c>
      <c r="O1306" s="2" t="s">
        <v>23</v>
      </c>
      <c r="P1306" s="2">
        <v>37</v>
      </c>
      <c r="S1306" s="2" t="s">
        <v>22</v>
      </c>
      <c r="T1306" s="2">
        <v>37</v>
      </c>
      <c r="U1306" s="2" t="s">
        <v>86</v>
      </c>
      <c r="V1306" s="2">
        <v>0</v>
      </c>
      <c r="W1306" s="2" t="s">
        <v>41</v>
      </c>
      <c r="Z1306" s="2">
        <v>20</v>
      </c>
      <c r="AA1306" s="2">
        <v>0.75</v>
      </c>
      <c r="AB1306" s="2">
        <f t="shared" si="716"/>
        <v>26.666666666666668</v>
      </c>
      <c r="AC1306" s="2">
        <v>4</v>
      </c>
      <c r="AD1306" s="2">
        <v>2</v>
      </c>
      <c r="AE1306" s="2">
        <v>216</v>
      </c>
      <c r="AF1306" s="2">
        <v>0.68789776417445403</v>
      </c>
      <c r="AG1306" s="2">
        <v>0.68789776417445403</v>
      </c>
      <c r="AH1306" s="2">
        <v>8.5611132808044506</v>
      </c>
      <c r="AI1306" s="2">
        <v>8.5611132808044506</v>
      </c>
      <c r="AJ1306" s="2">
        <f t="shared" ref="AJ1306:AJ1310" si="719">AI1306/$AI$1305</f>
        <v>0.42805566404022255</v>
      </c>
      <c r="AK1306" s="2">
        <f t="shared" ref="AK1306:AK1310" si="720">AI1306-$AI$1310</f>
        <v>7.7345510992113917</v>
      </c>
      <c r="AL1306" s="2">
        <f t="shared" ref="AL1306:AL1310" si="721">AK1306/$AK$1305</f>
        <v>0.40339928459705043</v>
      </c>
    </row>
    <row r="1307" spans="1:38" x14ac:dyDescent="0.25">
      <c r="A1307" s="2" t="s">
        <v>229</v>
      </c>
      <c r="B1307" s="2">
        <v>1996</v>
      </c>
      <c r="C1307" s="2" t="s">
        <v>230</v>
      </c>
      <c r="D1307" s="2" t="s">
        <v>317</v>
      </c>
      <c r="E1307" s="2" t="s">
        <v>9</v>
      </c>
      <c r="F1307" s="2" t="s">
        <v>202</v>
      </c>
      <c r="G1307" s="2" t="s">
        <v>271</v>
      </c>
      <c r="H1307" s="2" t="s">
        <v>78</v>
      </c>
      <c r="I1307" s="2" t="s">
        <v>39</v>
      </c>
      <c r="J1307" s="2" t="s">
        <v>12</v>
      </c>
      <c r="L1307" s="2" t="s">
        <v>37</v>
      </c>
      <c r="M1307" s="2" t="s">
        <v>312</v>
      </c>
      <c r="N1307" s="2">
        <v>10</v>
      </c>
      <c r="O1307" s="2" t="s">
        <v>23</v>
      </c>
      <c r="P1307" s="2">
        <v>37</v>
      </c>
      <c r="S1307" s="2" t="s">
        <v>22</v>
      </c>
      <c r="T1307" s="2">
        <v>37</v>
      </c>
      <c r="U1307" s="2" t="s">
        <v>86</v>
      </c>
      <c r="V1307" s="2">
        <v>0</v>
      </c>
      <c r="W1307" s="2" t="s">
        <v>41</v>
      </c>
      <c r="Z1307" s="2">
        <v>20</v>
      </c>
      <c r="AA1307" s="2">
        <v>0.75</v>
      </c>
      <c r="AB1307" s="2">
        <f t="shared" si="716"/>
        <v>26.666666666666668</v>
      </c>
      <c r="AC1307" s="2">
        <v>4</v>
      </c>
      <c r="AD1307" s="2">
        <v>2</v>
      </c>
      <c r="AE1307" s="2">
        <v>216</v>
      </c>
      <c r="AF1307" s="2">
        <v>1.019107258834</v>
      </c>
      <c r="AG1307" s="2">
        <v>1.019107258834</v>
      </c>
      <c r="AH1307" s="2">
        <v>6.7180692664424697</v>
      </c>
      <c r="AI1307" s="2">
        <v>6.7180692664424697</v>
      </c>
      <c r="AJ1307" s="2">
        <f t="shared" si="719"/>
        <v>0.33590346332212351</v>
      </c>
      <c r="AK1307" s="2">
        <f t="shared" si="720"/>
        <v>5.8915070848494109</v>
      </c>
      <c r="AL1307" s="2">
        <f t="shared" si="721"/>
        <v>0.30727442520471882</v>
      </c>
    </row>
    <row r="1308" spans="1:38" x14ac:dyDescent="0.25">
      <c r="A1308" s="2" t="s">
        <v>229</v>
      </c>
      <c r="B1308" s="2">
        <v>1996</v>
      </c>
      <c r="C1308" s="2" t="s">
        <v>230</v>
      </c>
      <c r="D1308" s="2" t="s">
        <v>317</v>
      </c>
      <c r="E1308" s="2" t="s">
        <v>9</v>
      </c>
      <c r="F1308" s="2" t="s">
        <v>202</v>
      </c>
      <c r="G1308" s="2" t="s">
        <v>271</v>
      </c>
      <c r="H1308" s="2" t="s">
        <v>78</v>
      </c>
      <c r="I1308" s="2" t="s">
        <v>39</v>
      </c>
      <c r="J1308" s="2" t="s">
        <v>12</v>
      </c>
      <c r="L1308" s="2" t="s">
        <v>37</v>
      </c>
      <c r="M1308" s="2" t="s">
        <v>312</v>
      </c>
      <c r="N1308" s="2">
        <v>10</v>
      </c>
      <c r="O1308" s="2" t="s">
        <v>23</v>
      </c>
      <c r="P1308" s="2">
        <v>37</v>
      </c>
      <c r="S1308" s="2" t="s">
        <v>22</v>
      </c>
      <c r="T1308" s="2">
        <v>37</v>
      </c>
      <c r="U1308" s="2" t="s">
        <v>86</v>
      </c>
      <c r="V1308" s="2">
        <v>0</v>
      </c>
      <c r="W1308" s="2" t="s">
        <v>41</v>
      </c>
      <c r="Z1308" s="2">
        <v>20</v>
      </c>
      <c r="AA1308" s="2">
        <v>0.75</v>
      </c>
      <c r="AB1308" s="2">
        <f t="shared" si="716"/>
        <v>26.666666666666668</v>
      </c>
      <c r="AC1308" s="2">
        <v>4</v>
      </c>
      <c r="AD1308" s="2">
        <v>2</v>
      </c>
      <c r="AE1308" s="2">
        <v>216</v>
      </c>
      <c r="AF1308" s="2">
        <v>2.01273865850467</v>
      </c>
      <c r="AG1308" s="2">
        <v>2.01273865850467</v>
      </c>
      <c r="AH1308" s="2">
        <v>4.0658622015344799</v>
      </c>
      <c r="AI1308" s="2">
        <v>4.0658622015344799</v>
      </c>
      <c r="AJ1308" s="2">
        <f t="shared" si="719"/>
        <v>0.20329311007672399</v>
      </c>
      <c r="AK1308" s="2">
        <f t="shared" si="720"/>
        <v>3.239300019941421</v>
      </c>
      <c r="AL1308" s="2">
        <f t="shared" si="721"/>
        <v>0.16894727229519677</v>
      </c>
    </row>
    <row r="1309" spans="1:38" x14ac:dyDescent="0.25">
      <c r="A1309" s="2" t="s">
        <v>229</v>
      </c>
      <c r="B1309" s="2">
        <v>1996</v>
      </c>
      <c r="C1309" s="2" t="s">
        <v>230</v>
      </c>
      <c r="D1309" s="2" t="s">
        <v>317</v>
      </c>
      <c r="E1309" s="2" t="s">
        <v>9</v>
      </c>
      <c r="F1309" s="2" t="s">
        <v>202</v>
      </c>
      <c r="G1309" s="2" t="s">
        <v>271</v>
      </c>
      <c r="H1309" s="2" t="s">
        <v>78</v>
      </c>
      <c r="I1309" s="2" t="s">
        <v>39</v>
      </c>
      <c r="J1309" s="2" t="s">
        <v>12</v>
      </c>
      <c r="L1309" s="2" t="s">
        <v>37</v>
      </c>
      <c r="M1309" s="2" t="s">
        <v>312</v>
      </c>
      <c r="N1309" s="2">
        <v>10</v>
      </c>
      <c r="O1309" s="2" t="s">
        <v>23</v>
      </c>
      <c r="P1309" s="2">
        <v>37</v>
      </c>
      <c r="S1309" s="2" t="s">
        <v>22</v>
      </c>
      <c r="T1309" s="2">
        <v>37</v>
      </c>
      <c r="U1309" s="2" t="s">
        <v>86</v>
      </c>
      <c r="V1309" s="2">
        <v>0</v>
      </c>
      <c r="W1309" s="2" t="s">
        <v>41</v>
      </c>
      <c r="Z1309" s="2">
        <v>20</v>
      </c>
      <c r="AA1309" s="2">
        <v>0.75</v>
      </c>
      <c r="AB1309" s="2">
        <f t="shared" si="716"/>
        <v>26.666666666666668</v>
      </c>
      <c r="AC1309" s="2">
        <v>4</v>
      </c>
      <c r="AD1309" s="2">
        <v>2</v>
      </c>
      <c r="AE1309" s="2">
        <v>216</v>
      </c>
      <c r="AF1309" s="2">
        <v>4.0254773170093401</v>
      </c>
      <c r="AG1309" s="2">
        <v>4.0254773170093401</v>
      </c>
      <c r="AH1309" s="2">
        <v>2.33614592547818</v>
      </c>
      <c r="AI1309" s="2">
        <v>2.33614592547818</v>
      </c>
      <c r="AJ1309" s="2">
        <f t="shared" si="719"/>
        <v>0.116807296273909</v>
      </c>
      <c r="AK1309" s="2">
        <f t="shared" si="720"/>
        <v>1.509583743885121</v>
      </c>
      <c r="AL1309" s="2">
        <f t="shared" si="721"/>
        <v>7.8733076362335286E-2</v>
      </c>
    </row>
    <row r="1310" spans="1:38" x14ac:dyDescent="0.25">
      <c r="A1310" s="2" t="s">
        <v>229</v>
      </c>
      <c r="B1310" s="2">
        <v>1996</v>
      </c>
      <c r="C1310" s="2" t="s">
        <v>230</v>
      </c>
      <c r="D1310" s="2" t="s">
        <v>317</v>
      </c>
      <c r="E1310" s="2" t="s">
        <v>9</v>
      </c>
      <c r="F1310" s="2" t="s">
        <v>202</v>
      </c>
      <c r="G1310" s="2" t="s">
        <v>271</v>
      </c>
      <c r="H1310" s="2" t="s">
        <v>78</v>
      </c>
      <c r="I1310" s="2" t="s">
        <v>39</v>
      </c>
      <c r="J1310" s="2" t="s">
        <v>12</v>
      </c>
      <c r="L1310" s="2" t="s">
        <v>37</v>
      </c>
      <c r="M1310" s="2" t="s">
        <v>312</v>
      </c>
      <c r="N1310" s="2">
        <v>10</v>
      </c>
      <c r="O1310" s="2" t="s">
        <v>23</v>
      </c>
      <c r="P1310" s="2">
        <v>37</v>
      </c>
      <c r="S1310" s="2" t="s">
        <v>22</v>
      </c>
      <c r="T1310" s="2">
        <v>37</v>
      </c>
      <c r="U1310" s="2" t="s">
        <v>86</v>
      </c>
      <c r="V1310" s="2">
        <v>0</v>
      </c>
      <c r="W1310" s="2" t="s">
        <v>41</v>
      </c>
      <c r="Z1310" s="2">
        <v>20</v>
      </c>
      <c r="AA1310" s="2">
        <v>0.75</v>
      </c>
      <c r="AB1310" s="2">
        <f t="shared" si="716"/>
        <v>26.666666666666668</v>
      </c>
      <c r="AC1310" s="2">
        <v>4</v>
      </c>
      <c r="AD1310" s="2">
        <v>2</v>
      </c>
      <c r="AE1310" s="2">
        <v>216</v>
      </c>
      <c r="AF1310" s="2">
        <v>6.01273865850467</v>
      </c>
      <c r="AG1310" s="2">
        <v>6.01273865850467</v>
      </c>
      <c r="AH1310" s="2">
        <v>0.82656218159305905</v>
      </c>
      <c r="AI1310" s="2">
        <v>0.82656218159305905</v>
      </c>
      <c r="AJ1310" s="2">
        <f t="shared" si="719"/>
        <v>4.1328109079652953E-2</v>
      </c>
      <c r="AK1310" s="2">
        <f t="shared" si="720"/>
        <v>0</v>
      </c>
      <c r="AL1310" s="2">
        <f t="shared" si="721"/>
        <v>0</v>
      </c>
    </row>
    <row r="1311" spans="1:38" x14ac:dyDescent="0.25">
      <c r="A1311" s="2" t="s">
        <v>229</v>
      </c>
      <c r="B1311" s="2">
        <v>1996</v>
      </c>
      <c r="C1311" s="2" t="s">
        <v>230</v>
      </c>
      <c r="D1311" s="2" t="s">
        <v>317</v>
      </c>
      <c r="E1311" s="2" t="s">
        <v>9</v>
      </c>
      <c r="F1311" s="2" t="s">
        <v>202</v>
      </c>
      <c r="G1311" s="2" t="s">
        <v>271</v>
      </c>
      <c r="H1311" s="2" t="s">
        <v>78</v>
      </c>
      <c r="I1311" s="2" t="s">
        <v>39</v>
      </c>
      <c r="J1311" s="2" t="s">
        <v>12</v>
      </c>
      <c r="L1311" s="2" t="s">
        <v>37</v>
      </c>
      <c r="M1311" s="2" t="s">
        <v>312</v>
      </c>
      <c r="N1311" s="2">
        <v>10</v>
      </c>
      <c r="O1311" s="2" t="s">
        <v>23</v>
      </c>
      <c r="P1311" s="2">
        <v>37</v>
      </c>
      <c r="S1311" s="2" t="s">
        <v>22</v>
      </c>
      <c r="T1311" s="2">
        <v>37</v>
      </c>
      <c r="U1311" s="2" t="s">
        <v>121</v>
      </c>
      <c r="V1311" s="2">
        <v>7</v>
      </c>
      <c r="W1311" s="2" t="s">
        <v>277</v>
      </c>
      <c r="X1311" s="2">
        <v>32</v>
      </c>
      <c r="Y1311" s="2">
        <v>125</v>
      </c>
      <c r="Z1311" s="2">
        <v>20</v>
      </c>
      <c r="AC1311" s="2">
        <v>4</v>
      </c>
      <c r="AD1311" s="2">
        <v>2</v>
      </c>
      <c r="AE1311" s="2">
        <v>217</v>
      </c>
      <c r="AF1311" s="2">
        <v>0</v>
      </c>
      <c r="AG1311" s="2">
        <v>0</v>
      </c>
      <c r="AH1311" s="2">
        <v>20</v>
      </c>
      <c r="AI1311" s="2">
        <v>20</v>
      </c>
      <c r="AJ1311" s="2">
        <f>AI1311/$AI$1311</f>
        <v>1</v>
      </c>
      <c r="AK1311" s="2">
        <f>AI1311-$AI$1316</f>
        <v>14.63611800262343</v>
      </c>
      <c r="AL1311" s="2">
        <f>AK1311/$AK$1311</f>
        <v>1</v>
      </c>
    </row>
    <row r="1312" spans="1:38" x14ac:dyDescent="0.25">
      <c r="A1312" s="2" t="s">
        <v>229</v>
      </c>
      <c r="B1312" s="2">
        <v>1996</v>
      </c>
      <c r="C1312" s="2" t="s">
        <v>230</v>
      </c>
      <c r="D1312" s="2" t="s">
        <v>317</v>
      </c>
      <c r="E1312" s="2" t="s">
        <v>9</v>
      </c>
      <c r="F1312" s="2" t="s">
        <v>202</v>
      </c>
      <c r="G1312" s="2" t="s">
        <v>271</v>
      </c>
      <c r="H1312" s="2" t="s">
        <v>78</v>
      </c>
      <c r="I1312" s="2" t="s">
        <v>39</v>
      </c>
      <c r="J1312" s="2" t="s">
        <v>12</v>
      </c>
      <c r="L1312" s="2" t="s">
        <v>37</v>
      </c>
      <c r="M1312" s="2" t="s">
        <v>312</v>
      </c>
      <c r="N1312" s="2">
        <v>10</v>
      </c>
      <c r="O1312" s="2" t="s">
        <v>23</v>
      </c>
      <c r="P1312" s="2">
        <v>37</v>
      </c>
      <c r="S1312" s="2" t="s">
        <v>22</v>
      </c>
      <c r="T1312" s="2">
        <v>37</v>
      </c>
      <c r="U1312" s="2" t="s">
        <v>121</v>
      </c>
      <c r="V1312" s="2">
        <v>7</v>
      </c>
      <c r="W1312" s="2" t="s">
        <v>277</v>
      </c>
      <c r="X1312" s="2">
        <v>32</v>
      </c>
      <c r="Y1312" s="2">
        <v>125</v>
      </c>
      <c r="Z1312" s="2">
        <v>20</v>
      </c>
      <c r="AC1312" s="2">
        <v>4</v>
      </c>
      <c r="AD1312" s="2">
        <v>2</v>
      </c>
      <c r="AE1312" s="2">
        <v>217</v>
      </c>
      <c r="AF1312" s="2">
        <v>0.713375081183799</v>
      </c>
      <c r="AG1312" s="2">
        <v>0.713375081183799</v>
      </c>
      <c r="AH1312" s="2">
        <v>11.896463735284501</v>
      </c>
      <c r="AI1312" s="2">
        <v>11.896463735284501</v>
      </c>
      <c r="AJ1312" s="2">
        <f t="shared" ref="AJ1312:AJ1316" si="722">AI1312/$AI$1311</f>
        <v>0.59482318676422508</v>
      </c>
      <c r="AK1312" s="2">
        <f t="shared" ref="AK1312:AK1316" si="723">AI1312-$AI$1316</f>
        <v>6.5325817379079307</v>
      </c>
      <c r="AL1312" s="2">
        <f t="shared" ref="AL1312:AL1316" si="724">AK1312/$AK$1311</f>
        <v>0.44633295090522007</v>
      </c>
    </row>
    <row r="1313" spans="1:38" x14ac:dyDescent="0.25">
      <c r="A1313" s="2" t="s">
        <v>229</v>
      </c>
      <c r="B1313" s="2">
        <v>1996</v>
      </c>
      <c r="C1313" s="2" t="s">
        <v>230</v>
      </c>
      <c r="D1313" s="2" t="s">
        <v>317</v>
      </c>
      <c r="E1313" s="2" t="s">
        <v>9</v>
      </c>
      <c r="F1313" s="2" t="s">
        <v>202</v>
      </c>
      <c r="G1313" s="2" t="s">
        <v>271</v>
      </c>
      <c r="H1313" s="2" t="s">
        <v>78</v>
      </c>
      <c r="I1313" s="2" t="s">
        <v>39</v>
      </c>
      <c r="J1313" s="2" t="s">
        <v>12</v>
      </c>
      <c r="L1313" s="2" t="s">
        <v>37</v>
      </c>
      <c r="M1313" s="2" t="s">
        <v>312</v>
      </c>
      <c r="N1313" s="2">
        <v>10</v>
      </c>
      <c r="O1313" s="2" t="s">
        <v>23</v>
      </c>
      <c r="P1313" s="2">
        <v>37</v>
      </c>
      <c r="S1313" s="2" t="s">
        <v>22</v>
      </c>
      <c r="T1313" s="2">
        <v>37</v>
      </c>
      <c r="U1313" s="2" t="s">
        <v>121</v>
      </c>
      <c r="V1313" s="2">
        <v>7</v>
      </c>
      <c r="W1313" s="2" t="s">
        <v>277</v>
      </c>
      <c r="X1313" s="2">
        <v>32</v>
      </c>
      <c r="Y1313" s="2">
        <v>125</v>
      </c>
      <c r="Z1313" s="2">
        <v>20</v>
      </c>
      <c r="AC1313" s="2">
        <v>4</v>
      </c>
      <c r="AD1313" s="2">
        <v>2</v>
      </c>
      <c r="AE1313" s="2">
        <v>217</v>
      </c>
      <c r="AF1313" s="2">
        <v>1.24840748545616</v>
      </c>
      <c r="AG1313" s="2">
        <v>1.24840748545616</v>
      </c>
      <c r="AH1313" s="2">
        <v>10.9097696194991</v>
      </c>
      <c r="AI1313" s="2">
        <v>10.9097696194991</v>
      </c>
      <c r="AJ1313" s="2">
        <f t="shared" si="722"/>
        <v>0.54548848097495495</v>
      </c>
      <c r="AK1313" s="2">
        <f t="shared" si="723"/>
        <v>5.5458876221225299</v>
      </c>
      <c r="AL1313" s="2">
        <f t="shared" si="724"/>
        <v>0.37891793583028405</v>
      </c>
    </row>
    <row r="1314" spans="1:38" x14ac:dyDescent="0.25">
      <c r="A1314" s="2" t="s">
        <v>229</v>
      </c>
      <c r="B1314" s="2">
        <v>1996</v>
      </c>
      <c r="C1314" s="2" t="s">
        <v>230</v>
      </c>
      <c r="D1314" s="2" t="s">
        <v>317</v>
      </c>
      <c r="E1314" s="2" t="s">
        <v>9</v>
      </c>
      <c r="F1314" s="2" t="s">
        <v>202</v>
      </c>
      <c r="G1314" s="2" t="s">
        <v>271</v>
      </c>
      <c r="H1314" s="2" t="s">
        <v>78</v>
      </c>
      <c r="I1314" s="2" t="s">
        <v>39</v>
      </c>
      <c r="J1314" s="2" t="s">
        <v>12</v>
      </c>
      <c r="L1314" s="2" t="s">
        <v>37</v>
      </c>
      <c r="M1314" s="2" t="s">
        <v>312</v>
      </c>
      <c r="N1314" s="2">
        <v>10</v>
      </c>
      <c r="O1314" s="2" t="s">
        <v>23</v>
      </c>
      <c r="P1314" s="2">
        <v>37</v>
      </c>
      <c r="S1314" s="2" t="s">
        <v>22</v>
      </c>
      <c r="T1314" s="2">
        <v>37</v>
      </c>
      <c r="U1314" s="2" t="s">
        <v>121</v>
      </c>
      <c r="V1314" s="2">
        <v>7</v>
      </c>
      <c r="W1314" s="2" t="s">
        <v>277</v>
      </c>
      <c r="X1314" s="2">
        <v>32</v>
      </c>
      <c r="Y1314" s="2">
        <v>125</v>
      </c>
      <c r="Z1314" s="2">
        <v>20</v>
      </c>
      <c r="AC1314" s="2">
        <v>4</v>
      </c>
      <c r="AD1314" s="2">
        <v>2</v>
      </c>
      <c r="AE1314" s="2">
        <v>217</v>
      </c>
      <c r="AF1314" s="2">
        <v>2.2929949769915399</v>
      </c>
      <c r="AG1314" s="2">
        <v>2.2929949769915399</v>
      </c>
      <c r="AH1314" s="2">
        <v>8.4141359431542693</v>
      </c>
      <c r="AI1314" s="2">
        <v>8.4141359431542693</v>
      </c>
      <c r="AJ1314" s="2">
        <f t="shared" si="722"/>
        <v>0.42070679715771347</v>
      </c>
      <c r="AK1314" s="2">
        <f t="shared" si="723"/>
        <v>3.0502539457776994</v>
      </c>
      <c r="AL1314" s="2">
        <f t="shared" si="724"/>
        <v>0.20840594105834354</v>
      </c>
    </row>
    <row r="1315" spans="1:38" x14ac:dyDescent="0.25">
      <c r="A1315" s="2" t="s">
        <v>229</v>
      </c>
      <c r="B1315" s="2">
        <v>1996</v>
      </c>
      <c r="C1315" s="2" t="s">
        <v>230</v>
      </c>
      <c r="D1315" s="2" t="s">
        <v>317</v>
      </c>
      <c r="E1315" s="2" t="s">
        <v>9</v>
      </c>
      <c r="F1315" s="2" t="s">
        <v>202</v>
      </c>
      <c r="G1315" s="2" t="s">
        <v>271</v>
      </c>
      <c r="H1315" s="2" t="s">
        <v>78</v>
      </c>
      <c r="I1315" s="2" t="s">
        <v>39</v>
      </c>
      <c r="J1315" s="2" t="s">
        <v>12</v>
      </c>
      <c r="L1315" s="2" t="s">
        <v>37</v>
      </c>
      <c r="M1315" s="2" t="s">
        <v>312</v>
      </c>
      <c r="N1315" s="2">
        <v>10</v>
      </c>
      <c r="O1315" s="2" t="s">
        <v>23</v>
      </c>
      <c r="P1315" s="2">
        <v>37</v>
      </c>
      <c r="S1315" s="2" t="s">
        <v>22</v>
      </c>
      <c r="T1315" s="2">
        <v>37</v>
      </c>
      <c r="U1315" s="2" t="s">
        <v>121</v>
      </c>
      <c r="V1315" s="2">
        <v>7</v>
      </c>
      <c r="W1315" s="2" t="s">
        <v>277</v>
      </c>
      <c r="X1315" s="2">
        <v>32</v>
      </c>
      <c r="Y1315" s="2">
        <v>125</v>
      </c>
      <c r="Z1315" s="2">
        <v>20</v>
      </c>
      <c r="AC1315" s="2">
        <v>4</v>
      </c>
      <c r="AD1315" s="2">
        <v>2</v>
      </c>
      <c r="AE1315" s="2">
        <v>217</v>
      </c>
      <c r="AF1315" s="2">
        <v>4.0509560918647001</v>
      </c>
      <c r="AG1315" s="2">
        <v>4.0509560918647001</v>
      </c>
      <c r="AH1315" s="2">
        <v>7.19988978253319</v>
      </c>
      <c r="AI1315" s="2">
        <v>7.19988978253319</v>
      </c>
      <c r="AJ1315" s="2">
        <f t="shared" si="722"/>
        <v>0.35999448912665949</v>
      </c>
      <c r="AK1315" s="2">
        <f t="shared" si="723"/>
        <v>1.8360077851566201</v>
      </c>
      <c r="AL1315" s="2">
        <f t="shared" si="724"/>
        <v>0.12544363094281746</v>
      </c>
    </row>
    <row r="1316" spans="1:38" x14ac:dyDescent="0.25">
      <c r="A1316" s="2" t="s">
        <v>229</v>
      </c>
      <c r="B1316" s="2">
        <v>1996</v>
      </c>
      <c r="C1316" s="2" t="s">
        <v>230</v>
      </c>
      <c r="D1316" s="2" t="s">
        <v>317</v>
      </c>
      <c r="E1316" s="2" t="s">
        <v>9</v>
      </c>
      <c r="F1316" s="2" t="s">
        <v>202</v>
      </c>
      <c r="G1316" s="2" t="s">
        <v>271</v>
      </c>
      <c r="H1316" s="2" t="s">
        <v>78</v>
      </c>
      <c r="I1316" s="2" t="s">
        <v>39</v>
      </c>
      <c r="J1316" s="2" t="s">
        <v>12</v>
      </c>
      <c r="L1316" s="2" t="s">
        <v>37</v>
      </c>
      <c r="M1316" s="2" t="s">
        <v>312</v>
      </c>
      <c r="N1316" s="2">
        <v>10</v>
      </c>
      <c r="O1316" s="2" t="s">
        <v>23</v>
      </c>
      <c r="P1316" s="2">
        <v>37</v>
      </c>
      <c r="S1316" s="2" t="s">
        <v>22</v>
      </c>
      <c r="T1316" s="2">
        <v>37</v>
      </c>
      <c r="U1316" s="2" t="s">
        <v>121</v>
      </c>
      <c r="V1316" s="2">
        <v>7</v>
      </c>
      <c r="W1316" s="2" t="s">
        <v>277</v>
      </c>
      <c r="X1316" s="2">
        <v>32</v>
      </c>
      <c r="Y1316" s="2">
        <v>125</v>
      </c>
      <c r="Z1316" s="2">
        <v>20</v>
      </c>
      <c r="AC1316" s="2">
        <v>4</v>
      </c>
      <c r="AD1316" s="2">
        <v>2</v>
      </c>
      <c r="AE1316" s="2">
        <v>217</v>
      </c>
      <c r="AF1316" s="2">
        <v>6.03821743336003</v>
      </c>
      <c r="AG1316" s="2">
        <v>6.03821743336003</v>
      </c>
      <c r="AH1316" s="2">
        <v>5.3638819973765699</v>
      </c>
      <c r="AI1316" s="2">
        <v>5.3638819973765699</v>
      </c>
      <c r="AJ1316" s="2">
        <f t="shared" si="722"/>
        <v>0.26819409986882847</v>
      </c>
      <c r="AK1316" s="2">
        <f t="shared" si="723"/>
        <v>0</v>
      </c>
      <c r="AL1316" s="2">
        <f t="shared" si="724"/>
        <v>0</v>
      </c>
    </row>
    <row r="1317" spans="1:38" x14ac:dyDescent="0.25">
      <c r="A1317" s="2" t="s">
        <v>229</v>
      </c>
      <c r="B1317" s="2">
        <v>1996</v>
      </c>
      <c r="C1317" s="2" t="s">
        <v>230</v>
      </c>
      <c r="D1317" s="2" t="s">
        <v>317</v>
      </c>
      <c r="E1317" s="2" t="s">
        <v>9</v>
      </c>
      <c r="F1317" s="2" t="s">
        <v>202</v>
      </c>
      <c r="G1317" s="2" t="s">
        <v>271</v>
      </c>
      <c r="H1317" s="2" t="s">
        <v>78</v>
      </c>
      <c r="I1317" s="2" t="s">
        <v>39</v>
      </c>
      <c r="J1317" s="2" t="s">
        <v>12</v>
      </c>
      <c r="L1317" s="2" t="s">
        <v>37</v>
      </c>
      <c r="M1317" s="2" t="s">
        <v>312</v>
      </c>
      <c r="N1317" s="2">
        <v>10</v>
      </c>
      <c r="O1317" s="2" t="s">
        <v>23</v>
      </c>
      <c r="P1317" s="2">
        <v>37</v>
      </c>
      <c r="S1317" s="2" t="s">
        <v>22</v>
      </c>
      <c r="T1317" s="2">
        <v>37</v>
      </c>
      <c r="U1317" s="2" t="s">
        <v>86</v>
      </c>
      <c r="V1317" s="2">
        <v>0</v>
      </c>
      <c r="W1317" s="2" t="s">
        <v>41</v>
      </c>
      <c r="Z1317" s="2">
        <v>10</v>
      </c>
      <c r="AA1317" s="2">
        <v>0.75</v>
      </c>
      <c r="AB1317" s="2">
        <f t="shared" ref="AB1317" si="725">Z1317/AA1317</f>
        <v>13.333333333333334</v>
      </c>
      <c r="AC1317" s="2">
        <v>4</v>
      </c>
      <c r="AD1317" s="2">
        <v>2</v>
      </c>
      <c r="AE1317" s="2">
        <v>218</v>
      </c>
      <c r="AF1317" s="2">
        <v>0</v>
      </c>
      <c r="AG1317" s="2">
        <v>0</v>
      </c>
      <c r="AH1317" s="2">
        <v>10</v>
      </c>
      <c r="AI1317" s="2">
        <v>10</v>
      </c>
      <c r="AJ1317" s="2">
        <f>AI1317/$AI$1317</f>
        <v>1</v>
      </c>
      <c r="AK1317" s="2">
        <f>AI1317-$AI$1322</f>
        <v>8.9080594635941193</v>
      </c>
      <c r="AL1317" s="2">
        <f>AK1317/$AK$1317</f>
        <v>1</v>
      </c>
    </row>
    <row r="1318" spans="1:38" x14ac:dyDescent="0.25">
      <c r="A1318" s="2" t="s">
        <v>229</v>
      </c>
      <c r="B1318" s="2">
        <v>1996</v>
      </c>
      <c r="C1318" s="2" t="s">
        <v>230</v>
      </c>
      <c r="D1318" s="2" t="s">
        <v>317</v>
      </c>
      <c r="E1318" s="2" t="s">
        <v>9</v>
      </c>
      <c r="F1318" s="2" t="s">
        <v>202</v>
      </c>
      <c r="G1318" s="2" t="s">
        <v>271</v>
      </c>
      <c r="H1318" s="2" t="s">
        <v>78</v>
      </c>
      <c r="I1318" s="2" t="s">
        <v>39</v>
      </c>
      <c r="J1318" s="2" t="s">
        <v>12</v>
      </c>
      <c r="L1318" s="2" t="s">
        <v>37</v>
      </c>
      <c r="M1318" s="2" t="s">
        <v>312</v>
      </c>
      <c r="N1318" s="2">
        <v>10</v>
      </c>
      <c r="O1318" s="2" t="s">
        <v>23</v>
      </c>
      <c r="P1318" s="2">
        <v>37</v>
      </c>
      <c r="S1318" s="2" t="s">
        <v>22</v>
      </c>
      <c r="T1318" s="2">
        <v>37</v>
      </c>
      <c r="U1318" s="2" t="s">
        <v>86</v>
      </c>
      <c r="V1318" s="2">
        <v>0</v>
      </c>
      <c r="W1318" s="2" t="s">
        <v>41</v>
      </c>
      <c r="Z1318" s="2">
        <v>10</v>
      </c>
      <c r="AA1318" s="2">
        <v>0.75</v>
      </c>
      <c r="AB1318" s="2">
        <f t="shared" ref="AB1318:AB1322" si="726">Z1318/AA1318</f>
        <v>13.333333333333334</v>
      </c>
      <c r="AC1318" s="2">
        <v>4</v>
      </c>
      <c r="AD1318" s="2">
        <v>2</v>
      </c>
      <c r="AE1318" s="2">
        <v>218</v>
      </c>
      <c r="AF1318" s="2">
        <v>0.69566240633423204</v>
      </c>
      <c r="AG1318" s="2">
        <v>0.69566240633423204</v>
      </c>
      <c r="AH1318" s="2">
        <v>4.0400230759848199</v>
      </c>
      <c r="AI1318" s="2">
        <v>4.0400230759848199</v>
      </c>
      <c r="AJ1318" s="2">
        <f t="shared" ref="AJ1318:AJ1322" si="727">AI1318/$AI$1317</f>
        <v>0.40400230759848199</v>
      </c>
      <c r="AK1318" s="2">
        <f t="shared" ref="AK1318:AK1322" si="728">AI1318-$AI$1322</f>
        <v>2.9480825395789401</v>
      </c>
      <c r="AL1318" s="2">
        <f t="shared" ref="AL1318:AL1322" si="729">AK1318/$AK$1317</f>
        <v>0.33094553888277284</v>
      </c>
    </row>
    <row r="1319" spans="1:38" x14ac:dyDescent="0.25">
      <c r="A1319" s="2" t="s">
        <v>229</v>
      </c>
      <c r="B1319" s="2">
        <v>1996</v>
      </c>
      <c r="C1319" s="2" t="s">
        <v>230</v>
      </c>
      <c r="D1319" s="2" t="s">
        <v>317</v>
      </c>
      <c r="E1319" s="2" t="s">
        <v>9</v>
      </c>
      <c r="F1319" s="2" t="s">
        <v>202</v>
      </c>
      <c r="G1319" s="2" t="s">
        <v>271</v>
      </c>
      <c r="H1319" s="2" t="s">
        <v>78</v>
      </c>
      <c r="I1319" s="2" t="s">
        <v>39</v>
      </c>
      <c r="J1319" s="2" t="s">
        <v>12</v>
      </c>
      <c r="L1319" s="2" t="s">
        <v>37</v>
      </c>
      <c r="M1319" s="2" t="s">
        <v>312</v>
      </c>
      <c r="N1319" s="2">
        <v>10</v>
      </c>
      <c r="O1319" s="2" t="s">
        <v>23</v>
      </c>
      <c r="P1319" s="2">
        <v>37</v>
      </c>
      <c r="S1319" s="2" t="s">
        <v>22</v>
      </c>
      <c r="T1319" s="2">
        <v>37</v>
      </c>
      <c r="U1319" s="2" t="s">
        <v>86</v>
      </c>
      <c r="V1319" s="2">
        <v>0</v>
      </c>
      <c r="W1319" s="2" t="s">
        <v>41</v>
      </c>
      <c r="Z1319" s="2">
        <v>10</v>
      </c>
      <c r="AA1319" s="2">
        <v>0.75</v>
      </c>
      <c r="AB1319" s="2">
        <f t="shared" si="726"/>
        <v>13.333333333333334</v>
      </c>
      <c r="AC1319" s="2">
        <v>4</v>
      </c>
      <c r="AD1319" s="2">
        <v>2</v>
      </c>
      <c r="AE1319" s="2">
        <v>218</v>
      </c>
      <c r="AF1319" s="2">
        <v>1.00325657857425</v>
      </c>
      <c r="AG1319" s="2">
        <v>1.00325657857425</v>
      </c>
      <c r="AH1319" s="2">
        <v>2.9958022185448501</v>
      </c>
      <c r="AI1319" s="2">
        <v>2.9958022185448501</v>
      </c>
      <c r="AJ1319" s="2">
        <f t="shared" si="727"/>
        <v>0.29958022185448502</v>
      </c>
      <c r="AK1319" s="2">
        <f t="shared" si="728"/>
        <v>1.90386168213897</v>
      </c>
      <c r="AL1319" s="2">
        <f t="shared" si="729"/>
        <v>0.2137235039707315</v>
      </c>
    </row>
    <row r="1320" spans="1:38" x14ac:dyDescent="0.25">
      <c r="A1320" s="2" t="s">
        <v>229</v>
      </c>
      <c r="B1320" s="2">
        <v>1996</v>
      </c>
      <c r="C1320" s="2" t="s">
        <v>230</v>
      </c>
      <c r="D1320" s="2" t="s">
        <v>317</v>
      </c>
      <c r="E1320" s="2" t="s">
        <v>9</v>
      </c>
      <c r="F1320" s="2" t="s">
        <v>202</v>
      </c>
      <c r="G1320" s="2" t="s">
        <v>271</v>
      </c>
      <c r="H1320" s="2" t="s">
        <v>78</v>
      </c>
      <c r="I1320" s="2" t="s">
        <v>39</v>
      </c>
      <c r="J1320" s="2" t="s">
        <v>12</v>
      </c>
      <c r="L1320" s="2" t="s">
        <v>37</v>
      </c>
      <c r="M1320" s="2" t="s">
        <v>312</v>
      </c>
      <c r="N1320" s="2">
        <v>10</v>
      </c>
      <c r="O1320" s="2" t="s">
        <v>23</v>
      </c>
      <c r="P1320" s="2">
        <v>37</v>
      </c>
      <c r="S1320" s="2" t="s">
        <v>22</v>
      </c>
      <c r="T1320" s="2">
        <v>37</v>
      </c>
      <c r="U1320" s="2" t="s">
        <v>86</v>
      </c>
      <c r="V1320" s="2">
        <v>0</v>
      </c>
      <c r="W1320" s="2" t="s">
        <v>41</v>
      </c>
      <c r="Z1320" s="2">
        <v>10</v>
      </c>
      <c r="AA1320" s="2">
        <v>0.75</v>
      </c>
      <c r="AB1320" s="2">
        <f t="shared" si="726"/>
        <v>13.333333333333334</v>
      </c>
      <c r="AC1320" s="2">
        <v>4</v>
      </c>
      <c r="AD1320" s="2">
        <v>2</v>
      </c>
      <c r="AE1320" s="2">
        <v>218</v>
      </c>
      <c r="AF1320" s="2">
        <v>1.9943901051069399</v>
      </c>
      <c r="AG1320" s="2">
        <v>1.9943901051069399</v>
      </c>
      <c r="AH1320" s="2">
        <v>2.7800016418873001</v>
      </c>
      <c r="AI1320" s="2">
        <v>2.7800016418873001</v>
      </c>
      <c r="AJ1320" s="2">
        <f t="shared" si="727"/>
        <v>0.27800016418873003</v>
      </c>
      <c r="AK1320" s="2">
        <f t="shared" si="728"/>
        <v>1.6880611054814201</v>
      </c>
      <c r="AL1320" s="2">
        <f t="shared" si="729"/>
        <v>0.18949818559028131</v>
      </c>
    </row>
    <row r="1321" spans="1:38" x14ac:dyDescent="0.25">
      <c r="A1321" s="2" t="s">
        <v>229</v>
      </c>
      <c r="B1321" s="2">
        <v>1996</v>
      </c>
      <c r="C1321" s="2" t="s">
        <v>230</v>
      </c>
      <c r="D1321" s="2" t="s">
        <v>317</v>
      </c>
      <c r="E1321" s="2" t="s">
        <v>9</v>
      </c>
      <c r="F1321" s="2" t="s">
        <v>202</v>
      </c>
      <c r="G1321" s="2" t="s">
        <v>271</v>
      </c>
      <c r="H1321" s="2" t="s">
        <v>78</v>
      </c>
      <c r="I1321" s="2" t="s">
        <v>39</v>
      </c>
      <c r="J1321" s="2" t="s">
        <v>12</v>
      </c>
      <c r="L1321" s="2" t="s">
        <v>37</v>
      </c>
      <c r="M1321" s="2" t="s">
        <v>312</v>
      </c>
      <c r="N1321" s="2">
        <v>10</v>
      </c>
      <c r="O1321" s="2" t="s">
        <v>23</v>
      </c>
      <c r="P1321" s="2">
        <v>37</v>
      </c>
      <c r="S1321" s="2" t="s">
        <v>22</v>
      </c>
      <c r="T1321" s="2">
        <v>37</v>
      </c>
      <c r="U1321" s="2" t="s">
        <v>86</v>
      </c>
      <c r="V1321" s="2">
        <v>0</v>
      </c>
      <c r="W1321" s="2" t="s">
        <v>41</v>
      </c>
      <c r="Z1321" s="2">
        <v>10</v>
      </c>
      <c r="AA1321" s="2">
        <v>0.75</v>
      </c>
      <c r="AB1321" s="2">
        <f t="shared" si="726"/>
        <v>13.333333333333334</v>
      </c>
      <c r="AC1321" s="2">
        <v>4</v>
      </c>
      <c r="AD1321" s="2">
        <v>2</v>
      </c>
      <c r="AE1321" s="2">
        <v>218</v>
      </c>
      <c r="AF1321" s="2">
        <v>4.0108352445050697</v>
      </c>
      <c r="AG1321" s="2">
        <v>4.0108352445050697</v>
      </c>
      <c r="AH1321" s="2">
        <v>2.2214780256256002</v>
      </c>
      <c r="AI1321" s="2">
        <v>2.2214780256256002</v>
      </c>
      <c r="AJ1321" s="2">
        <f t="shared" si="727"/>
        <v>0.22214780256256</v>
      </c>
      <c r="AK1321" s="2">
        <f t="shared" si="728"/>
        <v>1.1295374892197201</v>
      </c>
      <c r="AL1321" s="2">
        <f t="shared" si="729"/>
        <v>0.12679950036660256</v>
      </c>
    </row>
    <row r="1322" spans="1:38" x14ac:dyDescent="0.25">
      <c r="A1322" s="2" t="s">
        <v>229</v>
      </c>
      <c r="B1322" s="2">
        <v>1996</v>
      </c>
      <c r="C1322" s="2" t="s">
        <v>230</v>
      </c>
      <c r="D1322" s="2" t="s">
        <v>317</v>
      </c>
      <c r="E1322" s="2" t="s">
        <v>9</v>
      </c>
      <c r="F1322" s="2" t="s">
        <v>202</v>
      </c>
      <c r="G1322" s="2" t="s">
        <v>271</v>
      </c>
      <c r="H1322" s="2" t="s">
        <v>78</v>
      </c>
      <c r="I1322" s="2" t="s">
        <v>39</v>
      </c>
      <c r="J1322" s="2" t="s">
        <v>12</v>
      </c>
      <c r="L1322" s="2" t="s">
        <v>37</v>
      </c>
      <c r="M1322" s="2" t="s">
        <v>312</v>
      </c>
      <c r="N1322" s="2">
        <v>10</v>
      </c>
      <c r="O1322" s="2" t="s">
        <v>23</v>
      </c>
      <c r="P1322" s="2">
        <v>37</v>
      </c>
      <c r="S1322" s="2" t="s">
        <v>22</v>
      </c>
      <c r="T1322" s="2">
        <v>37</v>
      </c>
      <c r="U1322" s="2" t="s">
        <v>86</v>
      </c>
      <c r="V1322" s="2">
        <v>0</v>
      </c>
      <c r="W1322" s="2" t="s">
        <v>41</v>
      </c>
      <c r="Z1322" s="2">
        <v>10</v>
      </c>
      <c r="AA1322" s="2">
        <v>0.75</v>
      </c>
      <c r="AB1322" s="2">
        <f t="shared" si="726"/>
        <v>13.333333333333334</v>
      </c>
      <c r="AC1322" s="2">
        <v>4</v>
      </c>
      <c r="AD1322" s="2">
        <v>2</v>
      </c>
      <c r="AE1322" s="2">
        <v>218</v>
      </c>
      <c r="AF1322" s="2">
        <v>6.0272838258051502</v>
      </c>
      <c r="AG1322" s="2">
        <v>6.0272838258051502</v>
      </c>
      <c r="AH1322" s="2">
        <v>1.0919405364058801</v>
      </c>
      <c r="AI1322" s="2">
        <v>1.0919405364058801</v>
      </c>
      <c r="AJ1322" s="2">
        <f t="shared" si="727"/>
        <v>0.10919405364058801</v>
      </c>
      <c r="AK1322" s="2">
        <f t="shared" si="728"/>
        <v>0</v>
      </c>
      <c r="AL1322" s="2">
        <f t="shared" si="729"/>
        <v>0</v>
      </c>
    </row>
    <row r="1323" spans="1:38" x14ac:dyDescent="0.25">
      <c r="A1323" s="2" t="s">
        <v>229</v>
      </c>
      <c r="B1323" s="2">
        <v>1996</v>
      </c>
      <c r="C1323" s="2" t="s">
        <v>230</v>
      </c>
      <c r="D1323" s="2" t="s">
        <v>317</v>
      </c>
      <c r="E1323" s="2" t="s">
        <v>9</v>
      </c>
      <c r="F1323" s="2" t="s">
        <v>202</v>
      </c>
      <c r="G1323" s="2" t="s">
        <v>271</v>
      </c>
      <c r="H1323" s="2" t="s">
        <v>78</v>
      </c>
      <c r="I1323" s="2" t="s">
        <v>39</v>
      </c>
      <c r="J1323" s="2" t="s">
        <v>12</v>
      </c>
      <c r="L1323" s="2" t="s">
        <v>37</v>
      </c>
      <c r="M1323" s="2" t="s">
        <v>312</v>
      </c>
      <c r="N1323" s="2">
        <v>10</v>
      </c>
      <c r="O1323" s="2" t="s">
        <v>23</v>
      </c>
      <c r="P1323" s="2">
        <v>37</v>
      </c>
      <c r="S1323" s="2" t="s">
        <v>22</v>
      </c>
      <c r="T1323" s="2">
        <v>37</v>
      </c>
      <c r="U1323" s="2" t="s">
        <v>121</v>
      </c>
      <c r="V1323" s="2">
        <v>7</v>
      </c>
      <c r="W1323" s="2" t="s">
        <v>277</v>
      </c>
      <c r="X1323" s="2">
        <v>32</v>
      </c>
      <c r="Y1323" s="2">
        <v>125</v>
      </c>
      <c r="Z1323" s="2">
        <v>10</v>
      </c>
      <c r="AC1323" s="2">
        <v>4</v>
      </c>
      <c r="AD1323" s="2">
        <v>2</v>
      </c>
      <c r="AE1323" s="2">
        <v>219</v>
      </c>
      <c r="AF1323" s="2">
        <v>0</v>
      </c>
      <c r="AG1323" s="2">
        <v>0</v>
      </c>
      <c r="AH1323" s="2">
        <v>10</v>
      </c>
      <c r="AI1323" s="2">
        <v>10</v>
      </c>
      <c r="AJ1323" s="2">
        <f>AI1323/$AI$1323</f>
        <v>1</v>
      </c>
      <c r="AK1323" s="2">
        <f>AI1323-$AI$1328</f>
        <v>7.8196548120595395</v>
      </c>
      <c r="AL1323" s="2">
        <f>AK1323/$AK$1323</f>
        <v>1</v>
      </c>
    </row>
    <row r="1324" spans="1:38" x14ac:dyDescent="0.25">
      <c r="A1324" s="2" t="s">
        <v>229</v>
      </c>
      <c r="B1324" s="2">
        <v>1996</v>
      </c>
      <c r="C1324" s="2" t="s">
        <v>230</v>
      </c>
      <c r="D1324" s="2" t="s">
        <v>317</v>
      </c>
      <c r="E1324" s="2" t="s">
        <v>9</v>
      </c>
      <c r="F1324" s="2" t="s">
        <v>202</v>
      </c>
      <c r="G1324" s="2" t="s">
        <v>271</v>
      </c>
      <c r="H1324" s="2" t="s">
        <v>78</v>
      </c>
      <c r="I1324" s="2" t="s">
        <v>39</v>
      </c>
      <c r="J1324" s="2" t="s">
        <v>12</v>
      </c>
      <c r="L1324" s="2" t="s">
        <v>37</v>
      </c>
      <c r="M1324" s="2" t="s">
        <v>312</v>
      </c>
      <c r="N1324" s="2">
        <v>10</v>
      </c>
      <c r="O1324" s="2" t="s">
        <v>23</v>
      </c>
      <c r="P1324" s="2">
        <v>37</v>
      </c>
      <c r="S1324" s="2" t="s">
        <v>22</v>
      </c>
      <c r="T1324" s="2">
        <v>37</v>
      </c>
      <c r="U1324" s="2" t="s">
        <v>121</v>
      </c>
      <c r="V1324" s="2">
        <v>7</v>
      </c>
      <c r="W1324" s="2" t="s">
        <v>277</v>
      </c>
      <c r="X1324" s="2">
        <v>32</v>
      </c>
      <c r="Y1324" s="2">
        <v>125</v>
      </c>
      <c r="Z1324" s="2">
        <v>10</v>
      </c>
      <c r="AC1324" s="2">
        <v>4</v>
      </c>
      <c r="AD1324" s="2">
        <v>2</v>
      </c>
      <c r="AE1324" s="2">
        <v>219</v>
      </c>
      <c r="AF1324" s="2">
        <v>0.72984049266699702</v>
      </c>
      <c r="AG1324" s="2">
        <v>0.72984049266699702</v>
      </c>
      <c r="AH1324" s="2">
        <v>6.0947509906741599</v>
      </c>
      <c r="AI1324" s="2">
        <v>6.0947509906741599</v>
      </c>
      <c r="AJ1324" s="2">
        <f t="shared" ref="AJ1324:AJ1328" si="730">AI1324/$AI$1323</f>
        <v>0.60947509906741604</v>
      </c>
      <c r="AK1324" s="2">
        <f t="shared" ref="AK1324:AK1328" si="731">AI1324-$AI$1328</f>
        <v>3.9144058027336999</v>
      </c>
      <c r="AL1324" s="2">
        <f t="shared" ref="AL1324:AL1328" si="732">AK1324/$AK$1323</f>
        <v>0.50058549856917844</v>
      </c>
    </row>
    <row r="1325" spans="1:38" x14ac:dyDescent="0.25">
      <c r="A1325" s="2" t="s">
        <v>229</v>
      </c>
      <c r="B1325" s="2">
        <v>1996</v>
      </c>
      <c r="C1325" s="2" t="s">
        <v>230</v>
      </c>
      <c r="D1325" s="2" t="s">
        <v>317</v>
      </c>
      <c r="E1325" s="2" t="s">
        <v>9</v>
      </c>
      <c r="F1325" s="2" t="s">
        <v>202</v>
      </c>
      <c r="G1325" s="2" t="s">
        <v>271</v>
      </c>
      <c r="H1325" s="2" t="s">
        <v>78</v>
      </c>
      <c r="I1325" s="2" t="s">
        <v>39</v>
      </c>
      <c r="J1325" s="2" t="s">
        <v>12</v>
      </c>
      <c r="L1325" s="2" t="s">
        <v>37</v>
      </c>
      <c r="M1325" s="2" t="s">
        <v>312</v>
      </c>
      <c r="N1325" s="2">
        <v>10</v>
      </c>
      <c r="O1325" s="2" t="s">
        <v>23</v>
      </c>
      <c r="P1325" s="2">
        <v>37</v>
      </c>
      <c r="S1325" s="2" t="s">
        <v>22</v>
      </c>
      <c r="T1325" s="2">
        <v>37</v>
      </c>
      <c r="U1325" s="2" t="s">
        <v>121</v>
      </c>
      <c r="V1325" s="2">
        <v>7</v>
      </c>
      <c r="W1325" s="2" t="s">
        <v>277</v>
      </c>
      <c r="X1325" s="2">
        <v>32</v>
      </c>
      <c r="Y1325" s="2">
        <v>125</v>
      </c>
      <c r="Z1325" s="2">
        <v>10</v>
      </c>
      <c r="AC1325" s="2">
        <v>4</v>
      </c>
      <c r="AD1325" s="2">
        <v>2</v>
      </c>
      <c r="AE1325" s="2">
        <v>219</v>
      </c>
      <c r="AF1325" s="2">
        <v>1.2424962990997199</v>
      </c>
      <c r="AG1325" s="2">
        <v>1.2424962990997199</v>
      </c>
      <c r="AH1325" s="2">
        <v>5.6557277294818498</v>
      </c>
      <c r="AI1325" s="2">
        <v>5.6557277294818498</v>
      </c>
      <c r="AJ1325" s="2">
        <f t="shared" si="730"/>
        <v>0.56557277294818498</v>
      </c>
      <c r="AK1325" s="2">
        <f t="shared" si="731"/>
        <v>3.4753825415413897</v>
      </c>
      <c r="AL1325" s="2">
        <f t="shared" si="732"/>
        <v>0.44444193830418505</v>
      </c>
    </row>
    <row r="1326" spans="1:38" x14ac:dyDescent="0.25">
      <c r="A1326" s="2" t="s">
        <v>229</v>
      </c>
      <c r="B1326" s="2">
        <v>1996</v>
      </c>
      <c r="C1326" s="2" t="s">
        <v>230</v>
      </c>
      <c r="D1326" s="2" t="s">
        <v>317</v>
      </c>
      <c r="E1326" s="2" t="s">
        <v>9</v>
      </c>
      <c r="F1326" s="2" t="s">
        <v>202</v>
      </c>
      <c r="G1326" s="2" t="s">
        <v>271</v>
      </c>
      <c r="H1326" s="2" t="s">
        <v>78</v>
      </c>
      <c r="I1326" s="2" t="s">
        <v>39</v>
      </c>
      <c r="J1326" s="2" t="s">
        <v>12</v>
      </c>
      <c r="L1326" s="2" t="s">
        <v>37</v>
      </c>
      <c r="M1326" s="2" t="s">
        <v>312</v>
      </c>
      <c r="N1326" s="2">
        <v>10</v>
      </c>
      <c r="O1326" s="2" t="s">
        <v>23</v>
      </c>
      <c r="P1326" s="2">
        <v>37</v>
      </c>
      <c r="S1326" s="2" t="s">
        <v>22</v>
      </c>
      <c r="T1326" s="2">
        <v>37</v>
      </c>
      <c r="U1326" s="2" t="s">
        <v>121</v>
      </c>
      <c r="V1326" s="2">
        <v>7</v>
      </c>
      <c r="W1326" s="2" t="s">
        <v>277</v>
      </c>
      <c r="X1326" s="2">
        <v>32</v>
      </c>
      <c r="Y1326" s="2">
        <v>125</v>
      </c>
      <c r="Z1326" s="2">
        <v>10</v>
      </c>
      <c r="AC1326" s="2">
        <v>4</v>
      </c>
      <c r="AD1326" s="2">
        <v>2</v>
      </c>
      <c r="AE1326" s="2">
        <v>219</v>
      </c>
      <c r="AF1326" s="2">
        <v>2.26780619101419</v>
      </c>
      <c r="AG1326" s="2">
        <v>2.26780619101419</v>
      </c>
      <c r="AH1326" s="2">
        <v>4.43576462360436</v>
      </c>
      <c r="AI1326" s="2">
        <v>4.43576462360436</v>
      </c>
      <c r="AJ1326" s="2">
        <f t="shared" si="730"/>
        <v>0.44357646236043602</v>
      </c>
      <c r="AK1326" s="2">
        <f t="shared" si="731"/>
        <v>2.2554194356638999</v>
      </c>
      <c r="AL1326" s="2">
        <f t="shared" si="732"/>
        <v>0.28842953939419069</v>
      </c>
    </row>
    <row r="1327" spans="1:38" x14ac:dyDescent="0.25">
      <c r="A1327" s="2" t="s">
        <v>229</v>
      </c>
      <c r="B1327" s="2">
        <v>1996</v>
      </c>
      <c r="C1327" s="2" t="s">
        <v>230</v>
      </c>
      <c r="D1327" s="2" t="s">
        <v>317</v>
      </c>
      <c r="E1327" s="2" t="s">
        <v>9</v>
      </c>
      <c r="F1327" s="2" t="s">
        <v>202</v>
      </c>
      <c r="G1327" s="2" t="s">
        <v>271</v>
      </c>
      <c r="H1327" s="2" t="s">
        <v>78</v>
      </c>
      <c r="I1327" s="2" t="s">
        <v>39</v>
      </c>
      <c r="J1327" s="2" t="s">
        <v>12</v>
      </c>
      <c r="L1327" s="2" t="s">
        <v>37</v>
      </c>
      <c r="M1327" s="2" t="s">
        <v>312</v>
      </c>
      <c r="N1327" s="2">
        <v>10</v>
      </c>
      <c r="O1327" s="2" t="s">
        <v>23</v>
      </c>
      <c r="P1327" s="2">
        <v>37</v>
      </c>
      <c r="S1327" s="2" t="s">
        <v>22</v>
      </c>
      <c r="T1327" s="2">
        <v>37</v>
      </c>
      <c r="U1327" s="2" t="s">
        <v>121</v>
      </c>
      <c r="V1327" s="2">
        <v>7</v>
      </c>
      <c r="W1327" s="2" t="s">
        <v>277</v>
      </c>
      <c r="X1327" s="2">
        <v>32</v>
      </c>
      <c r="Y1327" s="2">
        <v>125</v>
      </c>
      <c r="Z1327" s="2">
        <v>10</v>
      </c>
      <c r="AC1327" s="2">
        <v>4</v>
      </c>
      <c r="AD1327" s="2">
        <v>2</v>
      </c>
      <c r="AE1327" s="2">
        <v>219</v>
      </c>
      <c r="AF1327" s="2">
        <v>4.0791914171706001</v>
      </c>
      <c r="AG1327" s="2">
        <v>4.0791914171706001</v>
      </c>
      <c r="AH1327" s="2">
        <v>2.6780058445621999</v>
      </c>
      <c r="AI1327" s="2">
        <v>2.6780058445621999</v>
      </c>
      <c r="AJ1327" s="2">
        <f t="shared" si="730"/>
        <v>0.26780058445622001</v>
      </c>
      <c r="AK1327" s="2">
        <f t="shared" si="731"/>
        <v>0.49766065662173986</v>
      </c>
      <c r="AL1327" s="2">
        <f t="shared" si="732"/>
        <v>6.3642279433389223E-2</v>
      </c>
    </row>
    <row r="1328" spans="1:38" x14ac:dyDescent="0.25">
      <c r="A1328" s="2" t="s">
        <v>229</v>
      </c>
      <c r="B1328" s="2">
        <v>1996</v>
      </c>
      <c r="C1328" s="2" t="s">
        <v>230</v>
      </c>
      <c r="D1328" s="2" t="s">
        <v>317</v>
      </c>
      <c r="E1328" s="2" t="s">
        <v>9</v>
      </c>
      <c r="F1328" s="2" t="s">
        <v>202</v>
      </c>
      <c r="G1328" s="2" t="s">
        <v>271</v>
      </c>
      <c r="H1328" s="2" t="s">
        <v>78</v>
      </c>
      <c r="I1328" s="2" t="s">
        <v>39</v>
      </c>
      <c r="J1328" s="2" t="s">
        <v>12</v>
      </c>
      <c r="L1328" s="2" t="s">
        <v>37</v>
      </c>
      <c r="M1328" s="2" t="s">
        <v>312</v>
      </c>
      <c r="N1328" s="2">
        <v>10</v>
      </c>
      <c r="O1328" s="2" t="s">
        <v>23</v>
      </c>
      <c r="P1328" s="2">
        <v>37</v>
      </c>
      <c r="S1328" s="2" t="s">
        <v>22</v>
      </c>
      <c r="T1328" s="2">
        <v>37</v>
      </c>
      <c r="U1328" s="2" t="s">
        <v>121</v>
      </c>
      <c r="V1328" s="2">
        <v>7</v>
      </c>
      <c r="W1328" s="2" t="s">
        <v>277</v>
      </c>
      <c r="X1328" s="2">
        <v>32</v>
      </c>
      <c r="Y1328" s="2">
        <v>125</v>
      </c>
      <c r="Z1328" s="2">
        <v>10</v>
      </c>
      <c r="AC1328" s="2">
        <v>4</v>
      </c>
      <c r="AD1328" s="2">
        <v>2</v>
      </c>
      <c r="AE1328" s="2">
        <v>219</v>
      </c>
      <c r="AF1328" s="2">
        <v>6.0614584702359702</v>
      </c>
      <c r="AG1328" s="2">
        <v>6.0614584702359702</v>
      </c>
      <c r="AH1328" s="2">
        <v>2.1803451879404601</v>
      </c>
      <c r="AI1328" s="2">
        <v>2.1803451879404601</v>
      </c>
      <c r="AJ1328" s="2">
        <f t="shared" si="730"/>
        <v>0.21803451879404601</v>
      </c>
      <c r="AK1328" s="2">
        <f t="shared" si="731"/>
        <v>0</v>
      </c>
      <c r="AL1328" s="2">
        <f t="shared" si="732"/>
        <v>0</v>
      </c>
    </row>
    <row r="1329" spans="1:38" x14ac:dyDescent="0.25">
      <c r="A1329" s="2" t="s">
        <v>229</v>
      </c>
      <c r="B1329" s="2">
        <v>1996</v>
      </c>
      <c r="C1329" s="2" t="s">
        <v>161</v>
      </c>
      <c r="D1329" s="2" t="s">
        <v>294</v>
      </c>
      <c r="E1329" s="2" t="s">
        <v>48</v>
      </c>
      <c r="F1329" s="2" t="s">
        <v>10</v>
      </c>
      <c r="G1329" s="2" t="s">
        <v>211</v>
      </c>
      <c r="H1329" s="2" t="s">
        <v>78</v>
      </c>
      <c r="I1329" s="2" t="s">
        <v>39</v>
      </c>
      <c r="J1329" s="2" t="s">
        <v>12</v>
      </c>
      <c r="L1329" s="2" t="s">
        <v>37</v>
      </c>
      <c r="M1329" s="2" t="s">
        <v>312</v>
      </c>
      <c r="N1329" s="2">
        <v>10</v>
      </c>
      <c r="O1329" s="2" t="s">
        <v>23</v>
      </c>
      <c r="P1329" s="2">
        <v>37</v>
      </c>
      <c r="S1329" s="2" t="s">
        <v>22</v>
      </c>
      <c r="T1329" s="2">
        <v>37</v>
      </c>
      <c r="U1329" s="2" t="s">
        <v>86</v>
      </c>
      <c r="V1329" s="2">
        <v>0</v>
      </c>
      <c r="W1329" s="2" t="s">
        <v>41</v>
      </c>
      <c r="Z1329" s="2">
        <v>10</v>
      </c>
      <c r="AA1329" s="2">
        <v>0.75</v>
      </c>
      <c r="AB1329" s="2">
        <f t="shared" ref="AB1329" si="733">Z1329/AA1329</f>
        <v>13.333333333333334</v>
      </c>
      <c r="AC1329" s="2">
        <v>4</v>
      </c>
      <c r="AD1329" s="2">
        <v>2</v>
      </c>
      <c r="AE1329" s="2">
        <v>220</v>
      </c>
      <c r="AF1329" s="2">
        <v>0</v>
      </c>
      <c r="AG1329" s="2">
        <v>0</v>
      </c>
      <c r="AH1329" s="2">
        <v>10</v>
      </c>
      <c r="AI1329" s="2">
        <v>10</v>
      </c>
      <c r="AJ1329" s="2">
        <f>AI1329/$AI$1329</f>
        <v>1</v>
      </c>
      <c r="AK1329" s="2">
        <f>AI1329-$AI$1334</f>
        <v>9.4320905090140936</v>
      </c>
      <c r="AL1329" s="2">
        <f>AK1329/$AK$1329</f>
        <v>1</v>
      </c>
    </row>
    <row r="1330" spans="1:38" x14ac:dyDescent="0.25">
      <c r="A1330" s="2" t="s">
        <v>229</v>
      </c>
      <c r="B1330" s="2">
        <v>1996</v>
      </c>
      <c r="C1330" s="2" t="s">
        <v>161</v>
      </c>
      <c r="D1330" s="2" t="s">
        <v>294</v>
      </c>
      <c r="E1330" s="2" t="s">
        <v>48</v>
      </c>
      <c r="F1330" s="2" t="s">
        <v>10</v>
      </c>
      <c r="G1330" s="2" t="s">
        <v>211</v>
      </c>
      <c r="H1330" s="2" t="s">
        <v>78</v>
      </c>
      <c r="I1330" s="2" t="s">
        <v>39</v>
      </c>
      <c r="J1330" s="2" t="s">
        <v>12</v>
      </c>
      <c r="L1330" s="2" t="s">
        <v>37</v>
      </c>
      <c r="M1330" s="2" t="s">
        <v>312</v>
      </c>
      <c r="N1330" s="2">
        <v>10</v>
      </c>
      <c r="O1330" s="2" t="s">
        <v>23</v>
      </c>
      <c r="P1330" s="2">
        <v>37</v>
      </c>
      <c r="S1330" s="2" t="s">
        <v>22</v>
      </c>
      <c r="T1330" s="2">
        <v>37</v>
      </c>
      <c r="U1330" s="2" t="s">
        <v>86</v>
      </c>
      <c r="V1330" s="2">
        <v>0</v>
      </c>
      <c r="W1330" s="2" t="s">
        <v>41</v>
      </c>
      <c r="Z1330" s="2">
        <v>10</v>
      </c>
      <c r="AA1330" s="2">
        <v>0.75</v>
      </c>
      <c r="AB1330" s="2">
        <f t="shared" ref="AB1330:AB1334" si="734">Z1330/AA1330</f>
        <v>13.333333333333334</v>
      </c>
      <c r="AC1330" s="2">
        <v>4</v>
      </c>
      <c r="AD1330" s="2">
        <v>2</v>
      </c>
      <c r="AE1330" s="2">
        <v>220</v>
      </c>
      <c r="AF1330" s="2">
        <v>0.69486028204384398</v>
      </c>
      <c r="AG1330" s="2">
        <v>0.69486028204384398</v>
      </c>
      <c r="AH1330" s="2">
        <v>5.0087448861301196</v>
      </c>
      <c r="AI1330" s="2">
        <v>5.0087448861301196</v>
      </c>
      <c r="AJ1330" s="2">
        <f t="shared" ref="AJ1330:AJ1334" si="735">AI1330/$AI$1329</f>
        <v>0.50087448861301198</v>
      </c>
      <c r="AK1330" s="2">
        <f t="shared" ref="AK1330:AK1334" si="736">AI1330-$AI$1334</f>
        <v>4.4408353951442123</v>
      </c>
      <c r="AL1330" s="2">
        <f t="shared" ref="AL1330:AL1334" si="737">AK1330/$AK$1329</f>
        <v>0.47082196580918928</v>
      </c>
    </row>
    <row r="1331" spans="1:38" x14ac:dyDescent="0.25">
      <c r="A1331" s="2" t="s">
        <v>229</v>
      </c>
      <c r="B1331" s="2">
        <v>1996</v>
      </c>
      <c r="C1331" s="2" t="s">
        <v>161</v>
      </c>
      <c r="D1331" s="2" t="s">
        <v>294</v>
      </c>
      <c r="E1331" s="2" t="s">
        <v>48</v>
      </c>
      <c r="F1331" s="2" t="s">
        <v>10</v>
      </c>
      <c r="G1331" s="2" t="s">
        <v>211</v>
      </c>
      <c r="H1331" s="2" t="s">
        <v>78</v>
      </c>
      <c r="I1331" s="2" t="s">
        <v>39</v>
      </c>
      <c r="J1331" s="2" t="s">
        <v>12</v>
      </c>
      <c r="L1331" s="2" t="s">
        <v>37</v>
      </c>
      <c r="M1331" s="2" t="s">
        <v>312</v>
      </c>
      <c r="N1331" s="2">
        <v>10</v>
      </c>
      <c r="O1331" s="2" t="s">
        <v>23</v>
      </c>
      <c r="P1331" s="2">
        <v>37</v>
      </c>
      <c r="S1331" s="2" t="s">
        <v>22</v>
      </c>
      <c r="T1331" s="2">
        <v>37</v>
      </c>
      <c r="U1331" s="2" t="s">
        <v>86</v>
      </c>
      <c r="V1331" s="2">
        <v>0</v>
      </c>
      <c r="W1331" s="2" t="s">
        <v>41</v>
      </c>
      <c r="Z1331" s="2">
        <v>10</v>
      </c>
      <c r="AA1331" s="2">
        <v>0.75</v>
      </c>
      <c r="AB1331" s="2">
        <f t="shared" si="734"/>
        <v>13.333333333333334</v>
      </c>
      <c r="AC1331" s="2">
        <v>4</v>
      </c>
      <c r="AD1331" s="2">
        <v>2</v>
      </c>
      <c r="AE1331" s="2">
        <v>220</v>
      </c>
      <c r="AF1331" s="2">
        <v>1.0257936484157699</v>
      </c>
      <c r="AG1331" s="2">
        <v>1.0257936484157699</v>
      </c>
      <c r="AH1331" s="2">
        <v>4.3079899207134504</v>
      </c>
      <c r="AI1331" s="2">
        <v>4.3079899207134504</v>
      </c>
      <c r="AJ1331" s="2">
        <f t="shared" si="735"/>
        <v>0.43079899207134503</v>
      </c>
      <c r="AK1331" s="2">
        <f t="shared" si="736"/>
        <v>3.7400804297275432</v>
      </c>
      <c r="AL1331" s="2">
        <f t="shared" si="737"/>
        <v>0.39652719894420119</v>
      </c>
    </row>
    <row r="1332" spans="1:38" x14ac:dyDescent="0.25">
      <c r="A1332" s="2" t="s">
        <v>229</v>
      </c>
      <c r="B1332" s="2">
        <v>1996</v>
      </c>
      <c r="C1332" s="2" t="s">
        <v>161</v>
      </c>
      <c r="D1332" s="2" t="s">
        <v>294</v>
      </c>
      <c r="E1332" s="2" t="s">
        <v>48</v>
      </c>
      <c r="F1332" s="2" t="s">
        <v>10</v>
      </c>
      <c r="G1332" s="2" t="s">
        <v>211</v>
      </c>
      <c r="H1332" s="2" t="s">
        <v>78</v>
      </c>
      <c r="I1332" s="2" t="s">
        <v>39</v>
      </c>
      <c r="J1332" s="2" t="s">
        <v>12</v>
      </c>
      <c r="L1332" s="2" t="s">
        <v>37</v>
      </c>
      <c r="M1332" s="2" t="s">
        <v>312</v>
      </c>
      <c r="N1332" s="2">
        <v>10</v>
      </c>
      <c r="O1332" s="2" t="s">
        <v>23</v>
      </c>
      <c r="P1332" s="2">
        <v>37</v>
      </c>
      <c r="S1332" s="2" t="s">
        <v>22</v>
      </c>
      <c r="T1332" s="2">
        <v>37</v>
      </c>
      <c r="U1332" s="2" t="s">
        <v>86</v>
      </c>
      <c r="V1332" s="2">
        <v>0</v>
      </c>
      <c r="W1332" s="2" t="s">
        <v>41</v>
      </c>
      <c r="Z1332" s="2">
        <v>10</v>
      </c>
      <c r="AA1332" s="2">
        <v>0.75</v>
      </c>
      <c r="AB1332" s="2">
        <f t="shared" si="734"/>
        <v>13.333333333333334</v>
      </c>
      <c r="AC1332" s="2">
        <v>4</v>
      </c>
      <c r="AD1332" s="2">
        <v>2</v>
      </c>
      <c r="AE1332" s="2">
        <v>220</v>
      </c>
      <c r="AF1332" s="2">
        <v>2.0185937475315501</v>
      </c>
      <c r="AG1332" s="2">
        <v>2.0185937475315501</v>
      </c>
      <c r="AH1332" s="2">
        <v>1.47510340984695</v>
      </c>
      <c r="AI1332" s="2">
        <v>1.47510340984695</v>
      </c>
      <c r="AJ1332" s="2">
        <f t="shared" si="735"/>
        <v>0.14751034098469501</v>
      </c>
      <c r="AK1332" s="2">
        <f t="shared" si="736"/>
        <v>0.90719391886104295</v>
      </c>
      <c r="AL1332" s="2">
        <f t="shared" si="737"/>
        <v>9.6181638417703122E-2</v>
      </c>
    </row>
    <row r="1333" spans="1:38" x14ac:dyDescent="0.25">
      <c r="A1333" s="2" t="s">
        <v>229</v>
      </c>
      <c r="B1333" s="2">
        <v>1996</v>
      </c>
      <c r="C1333" s="2" t="s">
        <v>161</v>
      </c>
      <c r="D1333" s="2" t="s">
        <v>294</v>
      </c>
      <c r="E1333" s="2" t="s">
        <v>48</v>
      </c>
      <c r="F1333" s="2" t="s">
        <v>10</v>
      </c>
      <c r="G1333" s="2" t="s">
        <v>211</v>
      </c>
      <c r="H1333" s="2" t="s">
        <v>78</v>
      </c>
      <c r="I1333" s="2" t="s">
        <v>39</v>
      </c>
      <c r="J1333" s="2" t="s">
        <v>12</v>
      </c>
      <c r="L1333" s="2" t="s">
        <v>37</v>
      </c>
      <c r="M1333" s="2" t="s">
        <v>312</v>
      </c>
      <c r="N1333" s="2">
        <v>10</v>
      </c>
      <c r="O1333" s="2" t="s">
        <v>23</v>
      </c>
      <c r="P1333" s="2">
        <v>37</v>
      </c>
      <c r="S1333" s="2" t="s">
        <v>22</v>
      </c>
      <c r="T1333" s="2">
        <v>37</v>
      </c>
      <c r="U1333" s="2" t="s">
        <v>86</v>
      </c>
      <c r="V1333" s="2">
        <v>0</v>
      </c>
      <c r="W1333" s="2" t="s">
        <v>41</v>
      </c>
      <c r="Z1333" s="2">
        <v>10</v>
      </c>
      <c r="AA1333" s="2">
        <v>0.75</v>
      </c>
      <c r="AB1333" s="2">
        <f t="shared" si="734"/>
        <v>13.333333333333334</v>
      </c>
      <c r="AC1333" s="2">
        <v>4</v>
      </c>
      <c r="AD1333" s="2">
        <v>2</v>
      </c>
      <c r="AE1333" s="2">
        <v>220</v>
      </c>
      <c r="AF1333" s="2">
        <v>4.03427832776008</v>
      </c>
      <c r="AG1333" s="2">
        <v>4.03427832776008</v>
      </c>
      <c r="AH1333" s="2">
        <v>1.9940265380794799</v>
      </c>
      <c r="AI1333" s="2">
        <v>1.9940265380794799</v>
      </c>
      <c r="AJ1333" s="2">
        <f t="shared" si="735"/>
        <v>0.199402653807948</v>
      </c>
      <c r="AK1333" s="2">
        <f t="shared" si="736"/>
        <v>1.4261170470935729</v>
      </c>
      <c r="AL1333" s="2">
        <f t="shared" si="737"/>
        <v>0.15119840566952325</v>
      </c>
    </row>
    <row r="1334" spans="1:38" x14ac:dyDescent="0.25">
      <c r="A1334" s="2" t="s">
        <v>229</v>
      </c>
      <c r="B1334" s="2">
        <v>1996</v>
      </c>
      <c r="C1334" s="2" t="s">
        <v>161</v>
      </c>
      <c r="D1334" s="2" t="s">
        <v>294</v>
      </c>
      <c r="E1334" s="2" t="s">
        <v>48</v>
      </c>
      <c r="F1334" s="2" t="s">
        <v>10</v>
      </c>
      <c r="G1334" s="2" t="s">
        <v>211</v>
      </c>
      <c r="H1334" s="2" t="s">
        <v>78</v>
      </c>
      <c r="I1334" s="2" t="s">
        <v>39</v>
      </c>
      <c r="J1334" s="2" t="s">
        <v>12</v>
      </c>
      <c r="L1334" s="2" t="s">
        <v>37</v>
      </c>
      <c r="M1334" s="2" t="s">
        <v>312</v>
      </c>
      <c r="N1334" s="2">
        <v>10</v>
      </c>
      <c r="O1334" s="2" t="s">
        <v>23</v>
      </c>
      <c r="P1334" s="2">
        <v>37</v>
      </c>
      <c r="S1334" s="2" t="s">
        <v>22</v>
      </c>
      <c r="T1334" s="2">
        <v>37</v>
      </c>
      <c r="U1334" s="2" t="s">
        <v>86</v>
      </c>
      <c r="V1334" s="2">
        <v>0</v>
      </c>
      <c r="W1334" s="2" t="s">
        <v>41</v>
      </c>
      <c r="Z1334" s="2">
        <v>10</v>
      </c>
      <c r="AA1334" s="2">
        <v>0.75</v>
      </c>
      <c r="AB1334" s="2">
        <f t="shared" si="734"/>
        <v>13.333333333333334</v>
      </c>
      <c r="AC1334" s="2">
        <v>4</v>
      </c>
      <c r="AD1334" s="2">
        <v>2</v>
      </c>
      <c r="AE1334" s="2">
        <v>220</v>
      </c>
      <c r="AF1334" s="2">
        <v>5.9897941439946703</v>
      </c>
      <c r="AG1334" s="2">
        <v>5.9897941439946703</v>
      </c>
      <c r="AH1334" s="2">
        <v>0.56790949098590704</v>
      </c>
      <c r="AI1334" s="2">
        <v>0.56790949098590704</v>
      </c>
      <c r="AJ1334" s="2">
        <f t="shared" si="735"/>
        <v>5.6790949098590705E-2</v>
      </c>
      <c r="AK1334" s="2">
        <f t="shared" si="736"/>
        <v>0</v>
      </c>
      <c r="AL1334" s="2">
        <f t="shared" si="737"/>
        <v>0</v>
      </c>
    </row>
    <row r="1335" spans="1:38" x14ac:dyDescent="0.25">
      <c r="A1335" s="2" t="s">
        <v>229</v>
      </c>
      <c r="B1335" s="2">
        <v>1996</v>
      </c>
      <c r="C1335" s="2" t="s">
        <v>161</v>
      </c>
      <c r="D1335" s="2" t="s">
        <v>294</v>
      </c>
      <c r="E1335" s="2" t="s">
        <v>48</v>
      </c>
      <c r="F1335" s="2" t="s">
        <v>10</v>
      </c>
      <c r="G1335" s="2" t="s">
        <v>211</v>
      </c>
      <c r="H1335" s="2" t="s">
        <v>78</v>
      </c>
      <c r="I1335" s="2" t="s">
        <v>39</v>
      </c>
      <c r="J1335" s="2" t="s">
        <v>12</v>
      </c>
      <c r="L1335" s="2" t="s">
        <v>37</v>
      </c>
      <c r="M1335" s="2" t="s">
        <v>312</v>
      </c>
      <c r="N1335" s="2">
        <v>10</v>
      </c>
      <c r="O1335" s="2" t="s">
        <v>23</v>
      </c>
      <c r="P1335" s="2">
        <v>37</v>
      </c>
      <c r="S1335" s="2" t="s">
        <v>22</v>
      </c>
      <c r="T1335" s="2">
        <v>37</v>
      </c>
      <c r="U1335" s="2" t="s">
        <v>121</v>
      </c>
      <c r="V1335" s="2">
        <v>7</v>
      </c>
      <c r="W1335" s="2" t="s">
        <v>277</v>
      </c>
      <c r="X1335" s="2">
        <v>32</v>
      </c>
      <c r="Y1335" s="2">
        <v>125</v>
      </c>
      <c r="Z1335" s="2">
        <v>10</v>
      </c>
      <c r="AC1335" s="2" t="s">
        <v>181</v>
      </c>
      <c r="AD1335" s="2" t="s">
        <v>181</v>
      </c>
      <c r="AE1335" s="2">
        <v>221</v>
      </c>
      <c r="AF1335" s="2">
        <v>0</v>
      </c>
      <c r="AG1335" s="2">
        <v>0</v>
      </c>
      <c r="AH1335" s="2">
        <v>10</v>
      </c>
      <c r="AI1335" s="2">
        <v>10</v>
      </c>
      <c r="AJ1335" s="2">
        <f>AI1335/$AI$1335</f>
        <v>1</v>
      </c>
      <c r="AK1335" s="2">
        <f>AI1335-$AI$1340</f>
        <v>9.2061596607622711</v>
      </c>
      <c r="AL1335" s="2">
        <f>AK1335/$AK$1335</f>
        <v>1</v>
      </c>
    </row>
    <row r="1336" spans="1:38" x14ac:dyDescent="0.25">
      <c r="A1336" s="2" t="s">
        <v>229</v>
      </c>
      <c r="B1336" s="2">
        <v>1996</v>
      </c>
      <c r="C1336" s="2" t="s">
        <v>161</v>
      </c>
      <c r="D1336" s="2" t="s">
        <v>294</v>
      </c>
      <c r="E1336" s="2" t="s">
        <v>48</v>
      </c>
      <c r="F1336" s="2" t="s">
        <v>10</v>
      </c>
      <c r="G1336" s="2" t="s">
        <v>211</v>
      </c>
      <c r="H1336" s="2" t="s">
        <v>78</v>
      </c>
      <c r="I1336" s="2" t="s">
        <v>39</v>
      </c>
      <c r="J1336" s="2" t="s">
        <v>12</v>
      </c>
      <c r="L1336" s="2" t="s">
        <v>37</v>
      </c>
      <c r="M1336" s="2" t="s">
        <v>312</v>
      </c>
      <c r="N1336" s="2">
        <v>10</v>
      </c>
      <c r="O1336" s="2" t="s">
        <v>23</v>
      </c>
      <c r="P1336" s="2">
        <v>37</v>
      </c>
      <c r="S1336" s="2" t="s">
        <v>22</v>
      </c>
      <c r="T1336" s="2">
        <v>37</v>
      </c>
      <c r="U1336" s="2" t="s">
        <v>121</v>
      </c>
      <c r="V1336" s="2">
        <v>7</v>
      </c>
      <c r="W1336" s="2" t="s">
        <v>277</v>
      </c>
      <c r="X1336" s="2">
        <v>32</v>
      </c>
      <c r="Y1336" s="2">
        <v>125</v>
      </c>
      <c r="Z1336" s="2">
        <v>10</v>
      </c>
      <c r="AC1336" s="2" t="s">
        <v>181</v>
      </c>
      <c r="AD1336" s="2" t="s">
        <v>181</v>
      </c>
      <c r="AE1336" s="2">
        <v>221</v>
      </c>
      <c r="AF1336" s="2">
        <v>0.75503076750620002</v>
      </c>
      <c r="AG1336" s="2">
        <v>0.75503076750620002</v>
      </c>
      <c r="AH1336" s="2">
        <v>7.36207897971821</v>
      </c>
      <c r="AI1336" s="2">
        <v>7.36207897971821</v>
      </c>
      <c r="AJ1336" s="2">
        <f t="shared" ref="AJ1336:AJ1340" si="738">AI1336/$AI$1335</f>
        <v>0.73620789797182096</v>
      </c>
      <c r="AK1336" s="2">
        <f t="shared" ref="AK1336:AK1340" si="739">AI1336-$AI$1340</f>
        <v>6.5682386404804811</v>
      </c>
      <c r="AL1336" s="2">
        <f t="shared" ref="AL1336:AL1340" si="740">AK1336/$AK$1335</f>
        <v>0.71346130009835507</v>
      </c>
    </row>
    <row r="1337" spans="1:38" x14ac:dyDescent="0.25">
      <c r="A1337" s="2" t="s">
        <v>229</v>
      </c>
      <c r="B1337" s="2">
        <v>1996</v>
      </c>
      <c r="C1337" s="2" t="s">
        <v>161</v>
      </c>
      <c r="D1337" s="2" t="s">
        <v>294</v>
      </c>
      <c r="E1337" s="2" t="s">
        <v>48</v>
      </c>
      <c r="F1337" s="2" t="s">
        <v>10</v>
      </c>
      <c r="G1337" s="2" t="s">
        <v>211</v>
      </c>
      <c r="H1337" s="2" t="s">
        <v>78</v>
      </c>
      <c r="I1337" s="2" t="s">
        <v>39</v>
      </c>
      <c r="J1337" s="2" t="s">
        <v>12</v>
      </c>
      <c r="L1337" s="2" t="s">
        <v>37</v>
      </c>
      <c r="M1337" s="2" t="s">
        <v>312</v>
      </c>
      <c r="N1337" s="2">
        <v>10</v>
      </c>
      <c r="O1337" s="2" t="s">
        <v>23</v>
      </c>
      <c r="P1337" s="2">
        <v>37</v>
      </c>
      <c r="S1337" s="2" t="s">
        <v>22</v>
      </c>
      <c r="T1337" s="2">
        <v>37</v>
      </c>
      <c r="U1337" s="2" t="s">
        <v>121</v>
      </c>
      <c r="V1337" s="2">
        <v>7</v>
      </c>
      <c r="W1337" s="2" t="s">
        <v>277</v>
      </c>
      <c r="X1337" s="2">
        <v>32</v>
      </c>
      <c r="Y1337" s="2">
        <v>125</v>
      </c>
      <c r="Z1337" s="2">
        <v>10</v>
      </c>
      <c r="AC1337" s="2" t="s">
        <v>181</v>
      </c>
      <c r="AD1337" s="2" t="s">
        <v>181</v>
      </c>
      <c r="AE1337" s="2">
        <v>221</v>
      </c>
      <c r="AF1337" s="2">
        <v>1.2363877653313899</v>
      </c>
      <c r="AG1337" s="2">
        <v>1.2363877653313899</v>
      </c>
      <c r="AH1337" s="2">
        <v>5.5381536212686999</v>
      </c>
      <c r="AI1337" s="2">
        <v>5.5381536212686999</v>
      </c>
      <c r="AJ1337" s="2">
        <f t="shared" si="738"/>
        <v>0.55381536212686999</v>
      </c>
      <c r="AK1337" s="2">
        <f t="shared" si="739"/>
        <v>4.744313282030971</v>
      </c>
      <c r="AL1337" s="2">
        <f t="shared" si="740"/>
        <v>0.51534119077380214</v>
      </c>
    </row>
    <row r="1338" spans="1:38" x14ac:dyDescent="0.25">
      <c r="A1338" s="2" t="s">
        <v>229</v>
      </c>
      <c r="B1338" s="2">
        <v>1996</v>
      </c>
      <c r="C1338" s="2" t="s">
        <v>161</v>
      </c>
      <c r="D1338" s="2" t="s">
        <v>294</v>
      </c>
      <c r="E1338" s="2" t="s">
        <v>48</v>
      </c>
      <c r="F1338" s="2" t="s">
        <v>10</v>
      </c>
      <c r="G1338" s="2" t="s">
        <v>211</v>
      </c>
      <c r="H1338" s="2" t="s">
        <v>78</v>
      </c>
      <c r="I1338" s="2" t="s">
        <v>39</v>
      </c>
      <c r="J1338" s="2" t="s">
        <v>12</v>
      </c>
      <c r="L1338" s="2" t="s">
        <v>37</v>
      </c>
      <c r="M1338" s="2" t="s">
        <v>312</v>
      </c>
      <c r="N1338" s="2">
        <v>10</v>
      </c>
      <c r="O1338" s="2" t="s">
        <v>23</v>
      </c>
      <c r="P1338" s="2">
        <v>37</v>
      </c>
      <c r="S1338" s="2" t="s">
        <v>22</v>
      </c>
      <c r="T1338" s="2">
        <v>37</v>
      </c>
      <c r="U1338" s="2" t="s">
        <v>121</v>
      </c>
      <c r="V1338" s="2">
        <v>7</v>
      </c>
      <c r="W1338" s="2" t="s">
        <v>277</v>
      </c>
      <c r="X1338" s="2">
        <v>32</v>
      </c>
      <c r="Y1338" s="2">
        <v>125</v>
      </c>
      <c r="Z1338" s="2">
        <v>10</v>
      </c>
      <c r="AC1338" s="2" t="s">
        <v>181</v>
      </c>
      <c r="AD1338" s="2" t="s">
        <v>181</v>
      </c>
      <c r="AE1338" s="2">
        <v>221</v>
      </c>
      <c r="AF1338" s="2">
        <v>2.3194410104380898</v>
      </c>
      <c r="AG1338" s="2">
        <v>2.3194410104380898</v>
      </c>
      <c r="AH1338" s="2">
        <v>3.1868852018108602</v>
      </c>
      <c r="AI1338" s="2">
        <v>3.1868852018108602</v>
      </c>
      <c r="AJ1338" s="2">
        <f t="shared" si="738"/>
        <v>0.31868852018108601</v>
      </c>
      <c r="AK1338" s="2">
        <f t="shared" si="739"/>
        <v>2.3930448625731313</v>
      </c>
      <c r="AL1338" s="2">
        <f t="shared" si="740"/>
        <v>0.25993953513239276</v>
      </c>
    </row>
    <row r="1339" spans="1:38" x14ac:dyDescent="0.25">
      <c r="A1339" s="2" t="s">
        <v>229</v>
      </c>
      <c r="B1339" s="2">
        <v>1996</v>
      </c>
      <c r="C1339" s="2" t="s">
        <v>161</v>
      </c>
      <c r="D1339" s="2" t="s">
        <v>294</v>
      </c>
      <c r="E1339" s="2" t="s">
        <v>48</v>
      </c>
      <c r="F1339" s="2" t="s">
        <v>10</v>
      </c>
      <c r="G1339" s="2" t="s">
        <v>211</v>
      </c>
      <c r="H1339" s="2" t="s">
        <v>78</v>
      </c>
      <c r="I1339" s="2" t="s">
        <v>39</v>
      </c>
      <c r="J1339" s="2" t="s">
        <v>12</v>
      </c>
      <c r="L1339" s="2" t="s">
        <v>37</v>
      </c>
      <c r="M1339" s="2" t="s">
        <v>312</v>
      </c>
      <c r="N1339" s="2">
        <v>10</v>
      </c>
      <c r="O1339" s="2" t="s">
        <v>23</v>
      </c>
      <c r="P1339" s="2">
        <v>37</v>
      </c>
      <c r="S1339" s="2" t="s">
        <v>22</v>
      </c>
      <c r="T1339" s="2">
        <v>37</v>
      </c>
      <c r="U1339" s="2" t="s">
        <v>121</v>
      </c>
      <c r="V1339" s="2">
        <v>7</v>
      </c>
      <c r="W1339" s="2" t="s">
        <v>277</v>
      </c>
      <c r="X1339" s="2">
        <v>32</v>
      </c>
      <c r="Y1339" s="2">
        <v>125</v>
      </c>
      <c r="Z1339" s="2">
        <v>10</v>
      </c>
      <c r="AC1339" s="2" t="s">
        <v>181</v>
      </c>
      <c r="AD1339" s="2" t="s">
        <v>181</v>
      </c>
      <c r="AE1339" s="2">
        <v>221</v>
      </c>
      <c r="AF1339" s="2">
        <v>4.12453319521941</v>
      </c>
      <c r="AG1339" s="2">
        <v>4.12453319521941</v>
      </c>
      <c r="AH1339" s="2">
        <v>1.80341068943074</v>
      </c>
      <c r="AI1339" s="2">
        <v>1.80341068943074</v>
      </c>
      <c r="AJ1339" s="2">
        <f t="shared" si="738"/>
        <v>0.180341068943074</v>
      </c>
      <c r="AK1339" s="2">
        <f t="shared" si="739"/>
        <v>1.0095703501930111</v>
      </c>
      <c r="AL1339" s="2">
        <f t="shared" si="740"/>
        <v>0.10966248548739796</v>
      </c>
    </row>
    <row r="1340" spans="1:38" x14ac:dyDescent="0.25">
      <c r="A1340" s="2" t="s">
        <v>229</v>
      </c>
      <c r="B1340" s="2">
        <v>1996</v>
      </c>
      <c r="C1340" s="2" t="s">
        <v>161</v>
      </c>
      <c r="D1340" s="2" t="s">
        <v>294</v>
      </c>
      <c r="E1340" s="2" t="s">
        <v>48</v>
      </c>
      <c r="F1340" s="2" t="s">
        <v>10</v>
      </c>
      <c r="G1340" s="2" t="s">
        <v>211</v>
      </c>
      <c r="H1340" s="2" t="s">
        <v>78</v>
      </c>
      <c r="I1340" s="2" t="s">
        <v>39</v>
      </c>
      <c r="J1340" s="2" t="s">
        <v>12</v>
      </c>
      <c r="L1340" s="2" t="s">
        <v>37</v>
      </c>
      <c r="M1340" s="2" t="s">
        <v>312</v>
      </c>
      <c r="N1340" s="2">
        <v>10</v>
      </c>
      <c r="O1340" s="2" t="s">
        <v>23</v>
      </c>
      <c r="P1340" s="2">
        <v>37</v>
      </c>
      <c r="S1340" s="2" t="s">
        <v>22</v>
      </c>
      <c r="T1340" s="2">
        <v>37</v>
      </c>
      <c r="U1340" s="2" t="s">
        <v>121</v>
      </c>
      <c r="V1340" s="2">
        <v>7</v>
      </c>
      <c r="W1340" s="2" t="s">
        <v>277</v>
      </c>
      <c r="X1340" s="2">
        <v>32</v>
      </c>
      <c r="Y1340" s="2">
        <v>125</v>
      </c>
      <c r="Z1340" s="2">
        <v>10</v>
      </c>
      <c r="AC1340" s="2" t="s">
        <v>181</v>
      </c>
      <c r="AD1340" s="2" t="s">
        <v>181</v>
      </c>
      <c r="AE1340" s="2">
        <v>221</v>
      </c>
      <c r="AF1340" s="2">
        <v>6.0800490114540002</v>
      </c>
      <c r="AG1340" s="2">
        <v>6.0800490114540002</v>
      </c>
      <c r="AH1340" s="2">
        <v>0.79384033923772901</v>
      </c>
      <c r="AI1340" s="2">
        <v>0.79384033923772901</v>
      </c>
      <c r="AJ1340" s="2">
        <f t="shared" si="738"/>
        <v>7.9384033923772898E-2</v>
      </c>
      <c r="AK1340" s="2">
        <f t="shared" si="739"/>
        <v>0</v>
      </c>
      <c r="AL1340" s="2">
        <f t="shared" si="740"/>
        <v>0</v>
      </c>
    </row>
    <row r="1341" spans="1:38" x14ac:dyDescent="0.25">
      <c r="A1341" s="2" t="s">
        <v>114</v>
      </c>
      <c r="B1341" s="2">
        <v>1995</v>
      </c>
      <c r="C1341" s="2" t="s">
        <v>115</v>
      </c>
      <c r="D1341" s="2" t="s">
        <v>282</v>
      </c>
      <c r="E1341" s="2" t="s">
        <v>9</v>
      </c>
      <c r="F1341" s="2" t="s">
        <v>10</v>
      </c>
      <c r="G1341" s="2" t="s">
        <v>206</v>
      </c>
      <c r="H1341" s="2" t="s">
        <v>69</v>
      </c>
      <c r="I1341" s="2" t="s">
        <v>39</v>
      </c>
      <c r="J1341" s="2" t="s">
        <v>12</v>
      </c>
      <c r="L1341" s="2" t="s">
        <v>13</v>
      </c>
      <c r="M1341" s="2" t="s">
        <v>285</v>
      </c>
      <c r="N1341" s="2">
        <v>20</v>
      </c>
      <c r="O1341" s="2" t="s">
        <v>23</v>
      </c>
      <c r="P1341" s="2">
        <v>50</v>
      </c>
      <c r="S1341" s="2" t="s">
        <v>22</v>
      </c>
      <c r="T1341" s="2">
        <v>37</v>
      </c>
      <c r="U1341" s="2" t="s">
        <v>86</v>
      </c>
      <c r="V1341" s="2">
        <v>0</v>
      </c>
      <c r="W1341" s="2" t="s">
        <v>77</v>
      </c>
      <c r="Z1341" s="2">
        <v>30</v>
      </c>
      <c r="AA1341" s="2">
        <v>1.45</v>
      </c>
      <c r="AB1341" s="2">
        <f>Z1341/AA1341</f>
        <v>20.689655172413794</v>
      </c>
      <c r="AC1341" s="2" t="s">
        <v>181</v>
      </c>
      <c r="AD1341" s="2">
        <v>3</v>
      </c>
      <c r="AE1341" s="2">
        <v>222</v>
      </c>
      <c r="AF1341" s="2">
        <v>0</v>
      </c>
      <c r="AG1341" s="2">
        <v>0</v>
      </c>
      <c r="AH1341" s="2">
        <v>100</v>
      </c>
      <c r="AI1341" s="2">
        <v>100</v>
      </c>
      <c r="AJ1341" s="2">
        <f>AI1341/$AI$1341</f>
        <v>1</v>
      </c>
      <c r="AK1341" s="2">
        <f>AI1341-$AI$1348</f>
        <v>99.327355976469491</v>
      </c>
      <c r="AL1341" s="2">
        <f>AK1341/$AK$1341</f>
        <v>1</v>
      </c>
    </row>
    <row r="1342" spans="1:38" x14ac:dyDescent="0.25">
      <c r="A1342" s="2" t="s">
        <v>114</v>
      </c>
      <c r="B1342" s="2">
        <v>1995</v>
      </c>
      <c r="C1342" s="2" t="s">
        <v>115</v>
      </c>
      <c r="D1342" s="2" t="s">
        <v>282</v>
      </c>
      <c r="E1342" s="2" t="s">
        <v>9</v>
      </c>
      <c r="F1342" s="2" t="s">
        <v>10</v>
      </c>
      <c r="G1342" s="2" t="s">
        <v>206</v>
      </c>
      <c r="H1342" s="2" t="s">
        <v>69</v>
      </c>
      <c r="I1342" s="2" t="s">
        <v>39</v>
      </c>
      <c r="J1342" s="2" t="s">
        <v>12</v>
      </c>
      <c r="L1342" s="2" t="s">
        <v>13</v>
      </c>
      <c r="M1342" s="2" t="s">
        <v>285</v>
      </c>
      <c r="N1342" s="2">
        <v>20</v>
      </c>
      <c r="O1342" s="2" t="s">
        <v>23</v>
      </c>
      <c r="P1342" s="2">
        <v>50</v>
      </c>
      <c r="S1342" s="2" t="s">
        <v>22</v>
      </c>
      <c r="T1342" s="2">
        <v>37</v>
      </c>
      <c r="U1342" s="2" t="s">
        <v>86</v>
      </c>
      <c r="V1342" s="2">
        <v>0</v>
      </c>
      <c r="W1342" s="2" t="s">
        <v>77</v>
      </c>
      <c r="Z1342" s="2">
        <v>30</v>
      </c>
      <c r="AA1342" s="2">
        <v>1.45</v>
      </c>
      <c r="AB1342" s="2">
        <f t="shared" ref="AB1342:AB1348" si="741">Z1342/AA1342</f>
        <v>20.689655172413794</v>
      </c>
      <c r="AC1342" s="2" t="s">
        <v>181</v>
      </c>
      <c r="AD1342" s="2">
        <v>3</v>
      </c>
      <c r="AE1342" s="2">
        <v>222</v>
      </c>
      <c r="AF1342" s="2">
        <v>0.368421435686341</v>
      </c>
      <c r="AG1342" s="2">
        <v>0.368421435686341</v>
      </c>
      <c r="AH1342" s="2">
        <v>68.385653915870094</v>
      </c>
      <c r="AI1342" s="2">
        <v>68.385653915870094</v>
      </c>
      <c r="AJ1342" s="2">
        <f t="shared" ref="AJ1342:AJ1348" si="742">AI1342/$AI$1341</f>
        <v>0.68385653915870093</v>
      </c>
      <c r="AK1342" s="2">
        <f t="shared" ref="AK1342:AK1348" si="743">AI1342-$AI$1348</f>
        <v>67.713009892339585</v>
      </c>
      <c r="AL1342" s="2">
        <f t="shared" ref="AL1342:AL1348" si="744">AK1342/$AK$1341</f>
        <v>0.68171561828727933</v>
      </c>
    </row>
    <row r="1343" spans="1:38" x14ac:dyDescent="0.25">
      <c r="A1343" s="2" t="s">
        <v>114</v>
      </c>
      <c r="B1343" s="2">
        <v>1995</v>
      </c>
      <c r="C1343" s="2" t="s">
        <v>115</v>
      </c>
      <c r="D1343" s="2" t="s">
        <v>282</v>
      </c>
      <c r="E1343" s="2" t="s">
        <v>9</v>
      </c>
      <c r="F1343" s="2" t="s">
        <v>10</v>
      </c>
      <c r="G1343" s="2" t="s">
        <v>206</v>
      </c>
      <c r="H1343" s="2" t="s">
        <v>69</v>
      </c>
      <c r="I1343" s="2" t="s">
        <v>39</v>
      </c>
      <c r="J1343" s="2" t="s">
        <v>12</v>
      </c>
      <c r="L1343" s="2" t="s">
        <v>13</v>
      </c>
      <c r="M1343" s="2" t="s">
        <v>285</v>
      </c>
      <c r="N1343" s="2">
        <v>20</v>
      </c>
      <c r="O1343" s="2" t="s">
        <v>23</v>
      </c>
      <c r="P1343" s="2">
        <v>50</v>
      </c>
      <c r="S1343" s="2" t="s">
        <v>22</v>
      </c>
      <c r="T1343" s="2">
        <v>37</v>
      </c>
      <c r="U1343" s="2" t="s">
        <v>86</v>
      </c>
      <c r="V1343" s="2">
        <v>0</v>
      </c>
      <c r="W1343" s="2" t="s">
        <v>77</v>
      </c>
      <c r="Z1343" s="2">
        <v>30</v>
      </c>
      <c r="AA1343" s="2">
        <v>1.45</v>
      </c>
      <c r="AB1343" s="2">
        <f t="shared" si="741"/>
        <v>20.689655172413794</v>
      </c>
      <c r="AC1343" s="2" t="s">
        <v>181</v>
      </c>
      <c r="AD1343" s="2">
        <v>3</v>
      </c>
      <c r="AE1343" s="2">
        <v>222</v>
      </c>
      <c r="AF1343" s="2">
        <v>0.52631576305611405</v>
      </c>
      <c r="AG1343" s="2">
        <v>0.52631576305611405</v>
      </c>
      <c r="AH1343" s="2">
        <v>59.641260227141203</v>
      </c>
      <c r="AI1343" s="2">
        <v>59.641260227141203</v>
      </c>
      <c r="AJ1343" s="2">
        <f t="shared" si="742"/>
        <v>0.59641260227141202</v>
      </c>
      <c r="AK1343" s="2">
        <f t="shared" si="743"/>
        <v>58.968616203610694</v>
      </c>
      <c r="AL1343" s="2">
        <f t="shared" si="744"/>
        <v>0.59367951179109479</v>
      </c>
    </row>
    <row r="1344" spans="1:38" x14ac:dyDescent="0.25">
      <c r="A1344" s="2" t="s">
        <v>114</v>
      </c>
      <c r="B1344" s="2">
        <v>1995</v>
      </c>
      <c r="C1344" s="2" t="s">
        <v>115</v>
      </c>
      <c r="D1344" s="2" t="s">
        <v>282</v>
      </c>
      <c r="E1344" s="2" t="s">
        <v>9</v>
      </c>
      <c r="F1344" s="2" t="s">
        <v>10</v>
      </c>
      <c r="G1344" s="2" t="s">
        <v>206</v>
      </c>
      <c r="H1344" s="2" t="s">
        <v>69</v>
      </c>
      <c r="I1344" s="2" t="s">
        <v>39</v>
      </c>
      <c r="J1344" s="2" t="s">
        <v>12</v>
      </c>
      <c r="L1344" s="2" t="s">
        <v>13</v>
      </c>
      <c r="M1344" s="2" t="s">
        <v>285</v>
      </c>
      <c r="N1344" s="2">
        <v>20</v>
      </c>
      <c r="O1344" s="2" t="s">
        <v>23</v>
      </c>
      <c r="P1344" s="2">
        <v>50</v>
      </c>
      <c r="S1344" s="2" t="s">
        <v>22</v>
      </c>
      <c r="T1344" s="2">
        <v>37</v>
      </c>
      <c r="U1344" s="2" t="s">
        <v>86</v>
      </c>
      <c r="V1344" s="2">
        <v>0</v>
      </c>
      <c r="W1344" s="2" t="s">
        <v>77</v>
      </c>
      <c r="Z1344" s="2">
        <v>30</v>
      </c>
      <c r="AA1344" s="2">
        <v>1.45</v>
      </c>
      <c r="AB1344" s="2">
        <f t="shared" si="741"/>
        <v>20.689655172413794</v>
      </c>
      <c r="AC1344" s="2" t="s">
        <v>181</v>
      </c>
      <c r="AD1344" s="2">
        <v>3</v>
      </c>
      <c r="AE1344" s="2">
        <v>222</v>
      </c>
      <c r="AF1344" s="2">
        <v>1.00000075290073</v>
      </c>
      <c r="AG1344" s="2">
        <v>1.00000075290073</v>
      </c>
      <c r="AH1344" s="2">
        <v>46.188345543999503</v>
      </c>
      <c r="AI1344" s="2">
        <v>46.188345543999503</v>
      </c>
      <c r="AJ1344" s="2">
        <f t="shared" si="742"/>
        <v>0.46188345543999504</v>
      </c>
      <c r="AK1344" s="2">
        <f t="shared" si="743"/>
        <v>45.515701520468994</v>
      </c>
      <c r="AL1344" s="2">
        <f t="shared" si="744"/>
        <v>0.45823933470303591</v>
      </c>
    </row>
    <row r="1345" spans="1:38" x14ac:dyDescent="0.25">
      <c r="A1345" s="2" t="s">
        <v>114</v>
      </c>
      <c r="B1345" s="2">
        <v>1995</v>
      </c>
      <c r="C1345" s="2" t="s">
        <v>115</v>
      </c>
      <c r="D1345" s="2" t="s">
        <v>282</v>
      </c>
      <c r="E1345" s="2" t="s">
        <v>9</v>
      </c>
      <c r="F1345" s="2" t="s">
        <v>10</v>
      </c>
      <c r="G1345" s="2" t="s">
        <v>206</v>
      </c>
      <c r="H1345" s="2" t="s">
        <v>69</v>
      </c>
      <c r="I1345" s="2" t="s">
        <v>39</v>
      </c>
      <c r="J1345" s="2" t="s">
        <v>12</v>
      </c>
      <c r="L1345" s="2" t="s">
        <v>13</v>
      </c>
      <c r="M1345" s="2" t="s">
        <v>285</v>
      </c>
      <c r="N1345" s="2">
        <v>20</v>
      </c>
      <c r="O1345" s="2" t="s">
        <v>23</v>
      </c>
      <c r="P1345" s="2">
        <v>50</v>
      </c>
      <c r="S1345" s="2" t="s">
        <v>22</v>
      </c>
      <c r="T1345" s="2">
        <v>37</v>
      </c>
      <c r="U1345" s="2" t="s">
        <v>86</v>
      </c>
      <c r="V1345" s="2">
        <v>0</v>
      </c>
      <c r="W1345" s="2" t="s">
        <v>77</v>
      </c>
      <c r="Z1345" s="2">
        <v>30</v>
      </c>
      <c r="AA1345" s="2">
        <v>1.45</v>
      </c>
      <c r="AB1345" s="2">
        <f t="shared" si="741"/>
        <v>20.689655172413794</v>
      </c>
      <c r="AC1345" s="2" t="s">
        <v>181</v>
      </c>
      <c r="AD1345" s="2">
        <v>3</v>
      </c>
      <c r="AE1345" s="2">
        <v>222</v>
      </c>
      <c r="AF1345" s="2">
        <v>1.9999994980661699</v>
      </c>
      <c r="AG1345" s="2">
        <v>1.9999994980661699</v>
      </c>
      <c r="AH1345" s="2">
        <v>35.650227331578598</v>
      </c>
      <c r="AI1345" s="2">
        <v>35.650227331578598</v>
      </c>
      <c r="AJ1345" s="2">
        <f t="shared" si="742"/>
        <v>0.35650227331578599</v>
      </c>
      <c r="AK1345" s="2">
        <f t="shared" si="743"/>
        <v>34.977583308048089</v>
      </c>
      <c r="AL1345" s="2">
        <f t="shared" si="744"/>
        <v>0.35214451209528047</v>
      </c>
    </row>
    <row r="1346" spans="1:38" x14ac:dyDescent="0.25">
      <c r="A1346" s="2" t="s">
        <v>114</v>
      </c>
      <c r="B1346" s="2">
        <v>1995</v>
      </c>
      <c r="C1346" s="2" t="s">
        <v>115</v>
      </c>
      <c r="D1346" s="2" t="s">
        <v>282</v>
      </c>
      <c r="E1346" s="2" t="s">
        <v>9</v>
      </c>
      <c r="F1346" s="2" t="s">
        <v>10</v>
      </c>
      <c r="G1346" s="2" t="s">
        <v>206</v>
      </c>
      <c r="H1346" s="2" t="s">
        <v>69</v>
      </c>
      <c r="I1346" s="2" t="s">
        <v>39</v>
      </c>
      <c r="J1346" s="2" t="s">
        <v>12</v>
      </c>
      <c r="L1346" s="2" t="s">
        <v>13</v>
      </c>
      <c r="M1346" s="2" t="s">
        <v>285</v>
      </c>
      <c r="N1346" s="2">
        <v>20</v>
      </c>
      <c r="O1346" s="2" t="s">
        <v>23</v>
      </c>
      <c r="P1346" s="2">
        <v>50</v>
      </c>
      <c r="S1346" s="2" t="s">
        <v>22</v>
      </c>
      <c r="T1346" s="2">
        <v>37</v>
      </c>
      <c r="U1346" s="2" t="s">
        <v>86</v>
      </c>
      <c r="V1346" s="2">
        <v>0</v>
      </c>
      <c r="W1346" s="2" t="s">
        <v>77</v>
      </c>
      <c r="Z1346" s="2">
        <v>30</v>
      </c>
      <c r="AA1346" s="2">
        <v>1.45</v>
      </c>
      <c r="AB1346" s="2">
        <f t="shared" si="741"/>
        <v>20.689655172413794</v>
      </c>
      <c r="AC1346" s="2" t="s">
        <v>181</v>
      </c>
      <c r="AD1346" s="2">
        <v>3</v>
      </c>
      <c r="AE1346" s="2">
        <v>222</v>
      </c>
      <c r="AF1346" s="2">
        <v>3.9999989961323501</v>
      </c>
      <c r="AG1346" s="2">
        <v>3.9999989961323501</v>
      </c>
      <c r="AH1346" s="2">
        <v>26.905829366283399</v>
      </c>
      <c r="AI1346" s="2">
        <v>26.905829366283399</v>
      </c>
      <c r="AJ1346" s="2">
        <f t="shared" si="742"/>
        <v>0.26905829366283401</v>
      </c>
      <c r="AK1346" s="2">
        <f t="shared" si="743"/>
        <v>26.23318534275289</v>
      </c>
      <c r="AL1346" s="2">
        <f t="shared" si="744"/>
        <v>0.26410836254382425</v>
      </c>
    </row>
    <row r="1347" spans="1:38" x14ac:dyDescent="0.25">
      <c r="A1347" s="2" t="s">
        <v>114</v>
      </c>
      <c r="B1347" s="2">
        <v>1995</v>
      </c>
      <c r="C1347" s="2" t="s">
        <v>115</v>
      </c>
      <c r="D1347" s="2" t="s">
        <v>282</v>
      </c>
      <c r="E1347" s="2" t="s">
        <v>9</v>
      </c>
      <c r="F1347" s="2" t="s">
        <v>10</v>
      </c>
      <c r="G1347" s="2" t="s">
        <v>206</v>
      </c>
      <c r="H1347" s="2" t="s">
        <v>69</v>
      </c>
      <c r="I1347" s="2" t="s">
        <v>39</v>
      </c>
      <c r="J1347" s="2" t="s">
        <v>12</v>
      </c>
      <c r="L1347" s="2" t="s">
        <v>13</v>
      </c>
      <c r="M1347" s="2" t="s">
        <v>285</v>
      </c>
      <c r="N1347" s="2">
        <v>20</v>
      </c>
      <c r="O1347" s="2" t="s">
        <v>23</v>
      </c>
      <c r="P1347" s="2">
        <v>50</v>
      </c>
      <c r="S1347" s="2" t="s">
        <v>22</v>
      </c>
      <c r="T1347" s="2">
        <v>37</v>
      </c>
      <c r="U1347" s="2" t="s">
        <v>86</v>
      </c>
      <c r="V1347" s="2">
        <v>0</v>
      </c>
      <c r="W1347" s="2" t="s">
        <v>77</v>
      </c>
      <c r="Z1347" s="2">
        <v>30</v>
      </c>
      <c r="AA1347" s="2">
        <v>1.45</v>
      </c>
      <c r="AB1347" s="2">
        <f t="shared" si="741"/>
        <v>20.689655172413794</v>
      </c>
      <c r="AC1347" s="2" t="s">
        <v>181</v>
      </c>
      <c r="AD1347" s="2">
        <v>3</v>
      </c>
      <c r="AE1347" s="2">
        <v>222</v>
      </c>
      <c r="AF1347" s="2">
        <v>6.05263127514531</v>
      </c>
      <c r="AG1347" s="2">
        <v>6.05263127514531</v>
      </c>
      <c r="AH1347" s="2">
        <v>17.9372195775222</v>
      </c>
      <c r="AI1347" s="2">
        <v>17.9372195775222</v>
      </c>
      <c r="AJ1347" s="2">
        <f t="shared" si="742"/>
        <v>0.17937219577522201</v>
      </c>
      <c r="AK1347" s="2">
        <f t="shared" si="743"/>
        <v>17.264575553991691</v>
      </c>
      <c r="AL1347" s="2">
        <f t="shared" si="744"/>
        <v>0.17381491115178424</v>
      </c>
    </row>
    <row r="1348" spans="1:38" x14ac:dyDescent="0.25">
      <c r="A1348" s="2" t="s">
        <v>114</v>
      </c>
      <c r="B1348" s="2">
        <v>1995</v>
      </c>
      <c r="C1348" s="2" t="s">
        <v>115</v>
      </c>
      <c r="D1348" s="2" t="s">
        <v>282</v>
      </c>
      <c r="E1348" s="2" t="s">
        <v>9</v>
      </c>
      <c r="F1348" s="2" t="s">
        <v>10</v>
      </c>
      <c r="G1348" s="2" t="s">
        <v>206</v>
      </c>
      <c r="H1348" s="2" t="s">
        <v>69</v>
      </c>
      <c r="I1348" s="2" t="s">
        <v>39</v>
      </c>
      <c r="J1348" s="2" t="s">
        <v>12</v>
      </c>
      <c r="L1348" s="2" t="s">
        <v>13</v>
      </c>
      <c r="M1348" s="2" t="s">
        <v>285</v>
      </c>
      <c r="N1348" s="2">
        <v>20</v>
      </c>
      <c r="O1348" s="2" t="s">
        <v>23</v>
      </c>
      <c r="P1348" s="2">
        <v>50</v>
      </c>
      <c r="S1348" s="2" t="s">
        <v>22</v>
      </c>
      <c r="T1348" s="2">
        <v>37</v>
      </c>
      <c r="U1348" s="2" t="s">
        <v>86</v>
      </c>
      <c r="V1348" s="2">
        <v>0</v>
      </c>
      <c r="W1348" s="2" t="s">
        <v>77</v>
      </c>
      <c r="Z1348" s="2">
        <v>30</v>
      </c>
      <c r="AA1348" s="2">
        <v>1.45</v>
      </c>
      <c r="AB1348" s="2">
        <f t="shared" si="741"/>
        <v>20.689655172413794</v>
      </c>
      <c r="AC1348" s="2" t="s">
        <v>181</v>
      </c>
      <c r="AD1348" s="2">
        <v>3</v>
      </c>
      <c r="AE1348" s="2">
        <v>222</v>
      </c>
      <c r="AF1348" s="2">
        <v>23.947369226788499</v>
      </c>
      <c r="AG1348" s="2">
        <v>23.947369226788499</v>
      </c>
      <c r="AH1348" s="2">
        <v>0.67264402353051</v>
      </c>
      <c r="AI1348" s="2">
        <v>0.67264402353051</v>
      </c>
      <c r="AJ1348" s="2">
        <f t="shared" si="742"/>
        <v>6.7264402353051003E-3</v>
      </c>
      <c r="AK1348" s="2">
        <f t="shared" si="743"/>
        <v>0</v>
      </c>
      <c r="AL1348" s="2">
        <f t="shared" si="744"/>
        <v>0</v>
      </c>
    </row>
    <row r="1349" spans="1:38" x14ac:dyDescent="0.25">
      <c r="A1349" s="2" t="s">
        <v>114</v>
      </c>
      <c r="B1349" s="2">
        <v>1995</v>
      </c>
      <c r="C1349" s="2" t="s">
        <v>60</v>
      </c>
      <c r="D1349" s="2" t="s">
        <v>282</v>
      </c>
      <c r="E1349" s="2" t="s">
        <v>9</v>
      </c>
      <c r="F1349" s="2" t="s">
        <v>10</v>
      </c>
      <c r="G1349" s="2" t="s">
        <v>201</v>
      </c>
      <c r="H1349" s="2" t="s">
        <v>69</v>
      </c>
      <c r="I1349" s="2" t="s">
        <v>39</v>
      </c>
      <c r="J1349" s="2" t="s">
        <v>316</v>
      </c>
      <c r="K1349" s="2" t="s">
        <v>131</v>
      </c>
      <c r="L1349" s="2" t="s">
        <v>13</v>
      </c>
      <c r="M1349" s="2" t="s">
        <v>285</v>
      </c>
      <c r="N1349" s="2">
        <v>20</v>
      </c>
      <c r="O1349" s="2" t="s">
        <v>23</v>
      </c>
      <c r="P1349" s="2">
        <v>50</v>
      </c>
      <c r="S1349" s="2" t="s">
        <v>22</v>
      </c>
      <c r="T1349" s="2">
        <v>37</v>
      </c>
      <c r="U1349" s="2" t="s">
        <v>86</v>
      </c>
      <c r="V1349" s="2">
        <v>0</v>
      </c>
      <c r="W1349" s="2" t="s">
        <v>77</v>
      </c>
      <c r="Z1349" s="2">
        <v>30</v>
      </c>
      <c r="AA1349" s="2">
        <v>1.45</v>
      </c>
      <c r="AB1349" s="2">
        <f t="shared" ref="AB1349:AB1358" si="745">Z1349/AA1349</f>
        <v>20.689655172413794</v>
      </c>
      <c r="AC1349" s="2" t="s">
        <v>181</v>
      </c>
      <c r="AD1349" s="2">
        <v>3</v>
      </c>
      <c r="AE1349" s="2">
        <v>223</v>
      </c>
      <c r="AF1349" s="2">
        <v>0</v>
      </c>
      <c r="AG1349" s="2">
        <v>0</v>
      </c>
      <c r="AH1349" s="2">
        <v>100</v>
      </c>
      <c r="AI1349" s="2">
        <v>100</v>
      </c>
      <c r="AJ1349" s="2">
        <f>AI1349/$AI$1349</f>
        <v>1</v>
      </c>
      <c r="AK1349" s="2">
        <f>AI1349-$AI$1357</f>
        <v>60.758827528001397</v>
      </c>
      <c r="AL1349" s="2">
        <f>AK1349/$AK$1349</f>
        <v>1</v>
      </c>
    </row>
    <row r="1350" spans="1:38" x14ac:dyDescent="0.25">
      <c r="A1350" s="2" t="s">
        <v>114</v>
      </c>
      <c r="B1350" s="2">
        <v>1995</v>
      </c>
      <c r="C1350" s="2" t="s">
        <v>60</v>
      </c>
      <c r="D1350" s="2" t="s">
        <v>282</v>
      </c>
      <c r="E1350" s="2" t="s">
        <v>9</v>
      </c>
      <c r="F1350" s="2" t="s">
        <v>10</v>
      </c>
      <c r="G1350" s="2" t="s">
        <v>201</v>
      </c>
      <c r="H1350" s="2" t="s">
        <v>69</v>
      </c>
      <c r="I1350" s="2" t="s">
        <v>39</v>
      </c>
      <c r="J1350" s="2" t="s">
        <v>316</v>
      </c>
      <c r="K1350" s="2" t="s">
        <v>131</v>
      </c>
      <c r="L1350" s="2" t="s">
        <v>13</v>
      </c>
      <c r="M1350" s="2" t="s">
        <v>285</v>
      </c>
      <c r="N1350" s="2">
        <v>20</v>
      </c>
      <c r="O1350" s="2" t="s">
        <v>23</v>
      </c>
      <c r="P1350" s="2">
        <v>50</v>
      </c>
      <c r="S1350" s="2" t="s">
        <v>22</v>
      </c>
      <c r="T1350" s="2">
        <v>37</v>
      </c>
      <c r="U1350" s="2" t="s">
        <v>86</v>
      </c>
      <c r="V1350" s="2">
        <v>0</v>
      </c>
      <c r="W1350" s="2" t="s">
        <v>77</v>
      </c>
      <c r="Z1350" s="2">
        <v>30</v>
      </c>
      <c r="AA1350" s="2">
        <v>1.45</v>
      </c>
      <c r="AB1350" s="2">
        <f t="shared" si="745"/>
        <v>20.689655172413794</v>
      </c>
      <c r="AC1350" s="2" t="s">
        <v>181</v>
      </c>
      <c r="AD1350" s="2">
        <v>3</v>
      </c>
      <c r="AE1350" s="2">
        <v>223</v>
      </c>
      <c r="AF1350" s="2">
        <v>0.15789432736977399</v>
      </c>
      <c r="AG1350" s="2">
        <v>0.15789432736977399</v>
      </c>
      <c r="AH1350" s="2">
        <v>93.725479504662403</v>
      </c>
      <c r="AI1350" s="2">
        <v>93.725479504662403</v>
      </c>
      <c r="AJ1350" s="2">
        <f t="shared" ref="AJ1350:AJ1357" si="746">AI1350/$AI$1349</f>
        <v>0.93725479504662401</v>
      </c>
      <c r="AK1350" s="2">
        <f t="shared" ref="AK1350:AK1357" si="747">AI1350-$AI$1357</f>
        <v>54.4843070326638</v>
      </c>
      <c r="AL1350" s="2">
        <f t="shared" ref="AL1350:AL1357" si="748">AK1350/$AK$1349</f>
        <v>0.89673071797763193</v>
      </c>
    </row>
    <row r="1351" spans="1:38" x14ac:dyDescent="0.25">
      <c r="A1351" s="2" t="s">
        <v>114</v>
      </c>
      <c r="B1351" s="2">
        <v>1995</v>
      </c>
      <c r="C1351" s="2" t="s">
        <v>60</v>
      </c>
      <c r="D1351" s="2" t="s">
        <v>282</v>
      </c>
      <c r="E1351" s="2" t="s">
        <v>9</v>
      </c>
      <c r="F1351" s="2" t="s">
        <v>10</v>
      </c>
      <c r="G1351" s="2" t="s">
        <v>201</v>
      </c>
      <c r="H1351" s="2" t="s">
        <v>69</v>
      </c>
      <c r="I1351" s="2" t="s">
        <v>39</v>
      </c>
      <c r="J1351" s="2" t="s">
        <v>316</v>
      </c>
      <c r="K1351" s="2" t="s">
        <v>131</v>
      </c>
      <c r="L1351" s="2" t="s">
        <v>13</v>
      </c>
      <c r="M1351" s="2" t="s">
        <v>285</v>
      </c>
      <c r="N1351" s="2">
        <v>20</v>
      </c>
      <c r="O1351" s="2" t="s">
        <v>23</v>
      </c>
      <c r="P1351" s="2">
        <v>50</v>
      </c>
      <c r="S1351" s="2" t="s">
        <v>22</v>
      </c>
      <c r="T1351" s="2">
        <v>37</v>
      </c>
      <c r="U1351" s="2" t="s">
        <v>86</v>
      </c>
      <c r="V1351" s="2">
        <v>0</v>
      </c>
      <c r="W1351" s="2" t="s">
        <v>77</v>
      </c>
      <c r="Z1351" s="2">
        <v>30</v>
      </c>
      <c r="AA1351" s="2">
        <v>1.45</v>
      </c>
      <c r="AB1351" s="2">
        <f t="shared" si="745"/>
        <v>20.689655172413794</v>
      </c>
      <c r="AC1351" s="2" t="s">
        <v>181</v>
      </c>
      <c r="AD1351" s="2">
        <v>3</v>
      </c>
      <c r="AE1351" s="2">
        <v>223</v>
      </c>
      <c r="AF1351" s="2">
        <v>0.31578865473954698</v>
      </c>
      <c r="AG1351" s="2">
        <v>0.31578865473954698</v>
      </c>
      <c r="AH1351" s="2">
        <v>83.411577392273799</v>
      </c>
      <c r="AI1351" s="2">
        <v>83.411577392273799</v>
      </c>
      <c r="AJ1351" s="2">
        <f t="shared" si="746"/>
        <v>0.83411577392273795</v>
      </c>
      <c r="AK1351" s="2">
        <f t="shared" si="747"/>
        <v>44.170404920275196</v>
      </c>
      <c r="AL1351" s="2">
        <f t="shared" si="748"/>
        <v>0.72697921795674481</v>
      </c>
    </row>
    <row r="1352" spans="1:38" x14ac:dyDescent="0.25">
      <c r="A1352" s="2" t="s">
        <v>114</v>
      </c>
      <c r="B1352" s="2">
        <v>1995</v>
      </c>
      <c r="C1352" s="2" t="s">
        <v>60</v>
      </c>
      <c r="D1352" s="2" t="s">
        <v>282</v>
      </c>
      <c r="E1352" s="2" t="s">
        <v>9</v>
      </c>
      <c r="F1352" s="2" t="s">
        <v>10</v>
      </c>
      <c r="G1352" s="2" t="s">
        <v>201</v>
      </c>
      <c r="H1352" s="2" t="s">
        <v>69</v>
      </c>
      <c r="I1352" s="2" t="s">
        <v>39</v>
      </c>
      <c r="J1352" s="2" t="s">
        <v>316</v>
      </c>
      <c r="K1352" s="2" t="s">
        <v>131</v>
      </c>
      <c r="L1352" s="2" t="s">
        <v>13</v>
      </c>
      <c r="M1352" s="2" t="s">
        <v>285</v>
      </c>
      <c r="N1352" s="2">
        <v>20</v>
      </c>
      <c r="O1352" s="2" t="s">
        <v>23</v>
      </c>
      <c r="P1352" s="2">
        <v>50</v>
      </c>
      <c r="S1352" s="2" t="s">
        <v>22</v>
      </c>
      <c r="T1352" s="2">
        <v>37</v>
      </c>
      <c r="U1352" s="2" t="s">
        <v>86</v>
      </c>
      <c r="V1352" s="2">
        <v>0</v>
      </c>
      <c r="W1352" s="2" t="s">
        <v>77</v>
      </c>
      <c r="Z1352" s="2">
        <v>30</v>
      </c>
      <c r="AA1352" s="2">
        <v>1.45</v>
      </c>
      <c r="AB1352" s="2">
        <f t="shared" si="745"/>
        <v>20.689655172413794</v>
      </c>
      <c r="AC1352" s="2" t="s">
        <v>181</v>
      </c>
      <c r="AD1352" s="2">
        <v>3</v>
      </c>
      <c r="AE1352" s="2">
        <v>223</v>
      </c>
      <c r="AF1352" s="2">
        <v>0.52631576305611405</v>
      </c>
      <c r="AG1352" s="2">
        <v>0.52631576305611405</v>
      </c>
      <c r="AH1352" s="2">
        <v>80.720992745018904</v>
      </c>
      <c r="AI1352" s="2">
        <v>80.720992745018904</v>
      </c>
      <c r="AJ1352" s="2">
        <f t="shared" si="746"/>
        <v>0.80720992745018905</v>
      </c>
      <c r="AK1352" s="2">
        <f t="shared" si="747"/>
        <v>41.479820273020302</v>
      </c>
      <c r="AL1352" s="2">
        <f t="shared" si="748"/>
        <v>0.6826961934692346</v>
      </c>
    </row>
    <row r="1353" spans="1:38" x14ac:dyDescent="0.25">
      <c r="A1353" s="2" t="s">
        <v>114</v>
      </c>
      <c r="B1353" s="2">
        <v>1995</v>
      </c>
      <c r="C1353" s="2" t="s">
        <v>60</v>
      </c>
      <c r="D1353" s="2" t="s">
        <v>282</v>
      </c>
      <c r="E1353" s="2" t="s">
        <v>9</v>
      </c>
      <c r="F1353" s="2" t="s">
        <v>10</v>
      </c>
      <c r="G1353" s="2" t="s">
        <v>201</v>
      </c>
      <c r="H1353" s="2" t="s">
        <v>69</v>
      </c>
      <c r="I1353" s="2" t="s">
        <v>39</v>
      </c>
      <c r="J1353" s="2" t="s">
        <v>316</v>
      </c>
      <c r="K1353" s="2" t="s">
        <v>131</v>
      </c>
      <c r="L1353" s="2" t="s">
        <v>13</v>
      </c>
      <c r="M1353" s="2" t="s">
        <v>285</v>
      </c>
      <c r="N1353" s="2">
        <v>20</v>
      </c>
      <c r="O1353" s="2" t="s">
        <v>23</v>
      </c>
      <c r="P1353" s="2">
        <v>50</v>
      </c>
      <c r="S1353" s="2" t="s">
        <v>22</v>
      </c>
      <c r="T1353" s="2">
        <v>37</v>
      </c>
      <c r="U1353" s="2" t="s">
        <v>86</v>
      </c>
      <c r="V1353" s="2">
        <v>0</v>
      </c>
      <c r="W1353" s="2" t="s">
        <v>77</v>
      </c>
      <c r="Z1353" s="2">
        <v>30</v>
      </c>
      <c r="AA1353" s="2">
        <v>1.45</v>
      </c>
      <c r="AB1353" s="2">
        <f t="shared" si="745"/>
        <v>20.689655172413794</v>
      </c>
      <c r="AC1353" s="2" t="s">
        <v>181</v>
      </c>
      <c r="AD1353" s="2">
        <v>3</v>
      </c>
      <c r="AE1353" s="2">
        <v>223</v>
      </c>
      <c r="AF1353" s="2">
        <v>1.0526315261122201</v>
      </c>
      <c r="AG1353" s="2">
        <v>1.0526315261122201</v>
      </c>
      <c r="AH1353" s="2">
        <v>83.635793492306107</v>
      </c>
      <c r="AI1353" s="2">
        <v>83.635793492306107</v>
      </c>
      <c r="AJ1353" s="2">
        <f t="shared" si="746"/>
        <v>0.8363579349230611</v>
      </c>
      <c r="AK1353" s="2">
        <f t="shared" si="747"/>
        <v>44.394621020307504</v>
      </c>
      <c r="AL1353" s="2">
        <f t="shared" si="748"/>
        <v>0.73066948172835855</v>
      </c>
    </row>
    <row r="1354" spans="1:38" x14ac:dyDescent="0.25">
      <c r="A1354" s="2" t="s">
        <v>114</v>
      </c>
      <c r="B1354" s="2">
        <v>1995</v>
      </c>
      <c r="C1354" s="2" t="s">
        <v>60</v>
      </c>
      <c r="D1354" s="2" t="s">
        <v>282</v>
      </c>
      <c r="E1354" s="2" t="s">
        <v>9</v>
      </c>
      <c r="F1354" s="2" t="s">
        <v>10</v>
      </c>
      <c r="G1354" s="2" t="s">
        <v>201</v>
      </c>
      <c r="H1354" s="2" t="s">
        <v>69</v>
      </c>
      <c r="I1354" s="2" t="s">
        <v>39</v>
      </c>
      <c r="J1354" s="2" t="s">
        <v>316</v>
      </c>
      <c r="K1354" s="2" t="s">
        <v>131</v>
      </c>
      <c r="L1354" s="2" t="s">
        <v>13</v>
      </c>
      <c r="M1354" s="2" t="s">
        <v>285</v>
      </c>
      <c r="N1354" s="2">
        <v>20</v>
      </c>
      <c r="O1354" s="2" t="s">
        <v>23</v>
      </c>
      <c r="P1354" s="2">
        <v>50</v>
      </c>
      <c r="S1354" s="2" t="s">
        <v>22</v>
      </c>
      <c r="T1354" s="2">
        <v>37</v>
      </c>
      <c r="U1354" s="2" t="s">
        <v>86</v>
      </c>
      <c r="V1354" s="2">
        <v>0</v>
      </c>
      <c r="W1354" s="2" t="s">
        <v>77</v>
      </c>
      <c r="Z1354" s="2">
        <v>30</v>
      </c>
      <c r="AA1354" s="2">
        <v>1.45</v>
      </c>
      <c r="AB1354" s="2">
        <f t="shared" si="745"/>
        <v>20.689655172413794</v>
      </c>
      <c r="AC1354" s="2" t="s">
        <v>181</v>
      </c>
      <c r="AD1354" s="2">
        <v>3</v>
      </c>
      <c r="AE1354" s="2">
        <v>223</v>
      </c>
      <c r="AF1354" s="2">
        <v>2.0526322790129599</v>
      </c>
      <c r="AG1354" s="2">
        <v>2.0526322790129599</v>
      </c>
      <c r="AH1354" s="2">
        <v>72.873459179852901</v>
      </c>
      <c r="AI1354" s="2">
        <v>72.873459179852901</v>
      </c>
      <c r="AJ1354" s="2">
        <f t="shared" si="746"/>
        <v>0.72873459179852906</v>
      </c>
      <c r="AK1354" s="2">
        <f t="shared" si="747"/>
        <v>33.632286707854298</v>
      </c>
      <c r="AL1354" s="2">
        <f t="shared" si="748"/>
        <v>0.55353745416424427</v>
      </c>
    </row>
    <row r="1355" spans="1:38" x14ac:dyDescent="0.25">
      <c r="A1355" s="2" t="s">
        <v>114</v>
      </c>
      <c r="B1355" s="2">
        <v>1995</v>
      </c>
      <c r="C1355" s="2" t="s">
        <v>60</v>
      </c>
      <c r="D1355" s="2" t="s">
        <v>282</v>
      </c>
      <c r="E1355" s="2" t="s">
        <v>9</v>
      </c>
      <c r="F1355" s="2" t="s">
        <v>10</v>
      </c>
      <c r="G1355" s="2" t="s">
        <v>201</v>
      </c>
      <c r="H1355" s="2" t="s">
        <v>69</v>
      </c>
      <c r="I1355" s="2" t="s">
        <v>39</v>
      </c>
      <c r="J1355" s="2" t="s">
        <v>316</v>
      </c>
      <c r="K1355" s="2" t="s">
        <v>131</v>
      </c>
      <c r="L1355" s="2" t="s">
        <v>13</v>
      </c>
      <c r="M1355" s="2" t="s">
        <v>285</v>
      </c>
      <c r="N1355" s="2">
        <v>20</v>
      </c>
      <c r="O1355" s="2" t="s">
        <v>23</v>
      </c>
      <c r="P1355" s="2">
        <v>50</v>
      </c>
      <c r="S1355" s="2" t="s">
        <v>22</v>
      </c>
      <c r="T1355" s="2">
        <v>37</v>
      </c>
      <c r="U1355" s="2" t="s">
        <v>86</v>
      </c>
      <c r="V1355" s="2">
        <v>0</v>
      </c>
      <c r="W1355" s="2" t="s">
        <v>77</v>
      </c>
      <c r="Z1355" s="2">
        <v>30</v>
      </c>
      <c r="AA1355" s="2">
        <v>1.45</v>
      </c>
      <c r="AB1355" s="2">
        <f t="shared" si="745"/>
        <v>20.689655172413794</v>
      </c>
      <c r="AC1355" s="2" t="s">
        <v>181</v>
      </c>
      <c r="AD1355" s="2">
        <v>3</v>
      </c>
      <c r="AE1355" s="2">
        <v>223</v>
      </c>
      <c r="AF1355" s="2">
        <v>4.0526317770791396</v>
      </c>
      <c r="AG1355" s="2">
        <v>4.0526317770791396</v>
      </c>
      <c r="AH1355" s="2">
        <v>76.236687850638305</v>
      </c>
      <c r="AI1355" s="2">
        <v>76.236687850638305</v>
      </c>
      <c r="AJ1355" s="2">
        <f t="shared" si="746"/>
        <v>0.76236687850638307</v>
      </c>
      <c r="AK1355" s="2">
        <f t="shared" si="747"/>
        <v>36.995515378639702</v>
      </c>
      <c r="AL1355" s="2">
        <f t="shared" si="748"/>
        <v>0.60889119958066829</v>
      </c>
    </row>
    <row r="1356" spans="1:38" x14ac:dyDescent="0.25">
      <c r="A1356" s="2" t="s">
        <v>114</v>
      </c>
      <c r="B1356" s="2">
        <v>1995</v>
      </c>
      <c r="C1356" s="2" t="s">
        <v>60</v>
      </c>
      <c r="D1356" s="2" t="s">
        <v>282</v>
      </c>
      <c r="E1356" s="2" t="s">
        <v>9</v>
      </c>
      <c r="F1356" s="2" t="s">
        <v>10</v>
      </c>
      <c r="G1356" s="2" t="s">
        <v>201</v>
      </c>
      <c r="H1356" s="2" t="s">
        <v>69</v>
      </c>
      <c r="I1356" s="2" t="s">
        <v>39</v>
      </c>
      <c r="J1356" s="2" t="s">
        <v>316</v>
      </c>
      <c r="K1356" s="2" t="s">
        <v>131</v>
      </c>
      <c r="L1356" s="2" t="s">
        <v>13</v>
      </c>
      <c r="M1356" s="2" t="s">
        <v>285</v>
      </c>
      <c r="N1356" s="2">
        <v>20</v>
      </c>
      <c r="O1356" s="2" t="s">
        <v>23</v>
      </c>
      <c r="P1356" s="2">
        <v>50</v>
      </c>
      <c r="S1356" s="2" t="s">
        <v>22</v>
      </c>
      <c r="T1356" s="2">
        <v>37</v>
      </c>
      <c r="U1356" s="2" t="s">
        <v>86</v>
      </c>
      <c r="V1356" s="2">
        <v>0</v>
      </c>
      <c r="W1356" s="2" t="s">
        <v>77</v>
      </c>
      <c r="Z1356" s="2">
        <v>30</v>
      </c>
      <c r="AA1356" s="2">
        <v>1.45</v>
      </c>
      <c r="AB1356" s="2">
        <f t="shared" si="745"/>
        <v>20.689655172413794</v>
      </c>
      <c r="AC1356" s="2" t="s">
        <v>181</v>
      </c>
      <c r="AD1356" s="2">
        <v>3</v>
      </c>
      <c r="AE1356" s="2">
        <v>223</v>
      </c>
      <c r="AF1356" s="2">
        <v>6.05263127514531</v>
      </c>
      <c r="AG1356" s="2">
        <v>6.05263127514531</v>
      </c>
      <c r="AH1356" s="2">
        <v>68.389154285472301</v>
      </c>
      <c r="AI1356" s="2">
        <v>68.389154285472301</v>
      </c>
      <c r="AJ1356" s="2">
        <f t="shared" si="746"/>
        <v>0.68389154285472298</v>
      </c>
      <c r="AK1356" s="2">
        <f t="shared" si="747"/>
        <v>29.147981813473699</v>
      </c>
      <c r="AL1356" s="2">
        <f t="shared" si="748"/>
        <v>0.47973246027567795</v>
      </c>
    </row>
    <row r="1357" spans="1:38" x14ac:dyDescent="0.25">
      <c r="A1357" s="2" t="s">
        <v>114</v>
      </c>
      <c r="B1357" s="2">
        <v>1995</v>
      </c>
      <c r="C1357" s="2" t="s">
        <v>60</v>
      </c>
      <c r="D1357" s="2" t="s">
        <v>282</v>
      </c>
      <c r="E1357" s="2" t="s">
        <v>9</v>
      </c>
      <c r="F1357" s="2" t="s">
        <v>10</v>
      </c>
      <c r="G1357" s="2" t="s">
        <v>201</v>
      </c>
      <c r="H1357" s="2" t="s">
        <v>69</v>
      </c>
      <c r="I1357" s="2" t="s">
        <v>39</v>
      </c>
      <c r="J1357" s="2" t="s">
        <v>316</v>
      </c>
      <c r="K1357" s="2" t="s">
        <v>131</v>
      </c>
      <c r="L1357" s="2" t="s">
        <v>13</v>
      </c>
      <c r="M1357" s="2" t="s">
        <v>285</v>
      </c>
      <c r="N1357" s="2">
        <v>20</v>
      </c>
      <c r="O1357" s="2" t="s">
        <v>23</v>
      </c>
      <c r="P1357" s="2">
        <v>50</v>
      </c>
      <c r="S1357" s="2" t="s">
        <v>22</v>
      </c>
      <c r="T1357" s="2">
        <v>37</v>
      </c>
      <c r="U1357" s="2" t="s">
        <v>86</v>
      </c>
      <c r="V1357" s="2">
        <v>0</v>
      </c>
      <c r="W1357" s="2" t="s">
        <v>77</v>
      </c>
      <c r="Z1357" s="2">
        <v>30</v>
      </c>
      <c r="AA1357" s="2">
        <v>1.45</v>
      </c>
      <c r="AB1357" s="2">
        <f t="shared" si="745"/>
        <v>20.689655172413794</v>
      </c>
      <c r="AC1357" s="2" t="s">
        <v>181</v>
      </c>
      <c r="AD1357" s="2">
        <v>3</v>
      </c>
      <c r="AE1357" s="2">
        <v>223</v>
      </c>
      <c r="AF1357" s="2">
        <v>24</v>
      </c>
      <c r="AG1357" s="2">
        <v>24</v>
      </c>
      <c r="AH1357" s="2">
        <v>39.241172471998603</v>
      </c>
      <c r="AI1357" s="2">
        <v>39.241172471998603</v>
      </c>
      <c r="AJ1357" s="2">
        <f t="shared" si="746"/>
        <v>0.39241172471998603</v>
      </c>
      <c r="AK1357" s="2">
        <f t="shared" si="747"/>
        <v>0</v>
      </c>
      <c r="AL1357" s="2">
        <f t="shared" si="748"/>
        <v>0</v>
      </c>
    </row>
    <row r="1358" spans="1:38" x14ac:dyDescent="0.25">
      <c r="A1358" s="2" t="s">
        <v>233</v>
      </c>
      <c r="B1358" s="2">
        <v>1993</v>
      </c>
      <c r="C1358" s="2" t="s">
        <v>232</v>
      </c>
      <c r="D1358" s="2" t="s">
        <v>294</v>
      </c>
      <c r="E1358" s="2" t="s">
        <v>48</v>
      </c>
      <c r="F1358" s="2" t="s">
        <v>10</v>
      </c>
      <c r="G1358" s="2" t="s">
        <v>211</v>
      </c>
      <c r="H1358" s="2" t="s">
        <v>78</v>
      </c>
      <c r="I1358" s="2" t="s">
        <v>39</v>
      </c>
      <c r="J1358" s="2" t="s">
        <v>12</v>
      </c>
      <c r="L1358" s="2" t="s">
        <v>13</v>
      </c>
      <c r="M1358" s="2" t="s">
        <v>285</v>
      </c>
      <c r="N1358" s="2">
        <v>10</v>
      </c>
      <c r="O1358" s="2" t="s">
        <v>23</v>
      </c>
      <c r="P1358" s="2">
        <v>50</v>
      </c>
      <c r="S1358" s="2" t="s">
        <v>22</v>
      </c>
      <c r="T1358" s="2">
        <v>37</v>
      </c>
      <c r="U1358" s="2" t="s">
        <v>86</v>
      </c>
      <c r="V1358" s="2">
        <v>0</v>
      </c>
      <c r="W1358" s="2" t="s">
        <v>269</v>
      </c>
      <c r="Z1358" s="2">
        <v>10</v>
      </c>
      <c r="AA1358" s="2">
        <v>2.9</v>
      </c>
      <c r="AB1358" s="2">
        <f t="shared" si="745"/>
        <v>3.4482758620689657</v>
      </c>
      <c r="AC1358" s="2" t="s">
        <v>181</v>
      </c>
      <c r="AD1358" s="2">
        <v>3</v>
      </c>
      <c r="AE1358" s="2">
        <v>224</v>
      </c>
      <c r="AF1358" s="2">
        <v>0</v>
      </c>
      <c r="AG1358" s="2">
        <v>0</v>
      </c>
      <c r="AH1358" s="2">
        <v>100</v>
      </c>
      <c r="AI1358" s="2">
        <v>100</v>
      </c>
      <c r="AJ1358" s="2">
        <f>AI1358/$AI$1358</f>
        <v>1</v>
      </c>
      <c r="AK1358" s="2">
        <f>AI1358-$AI$1369</f>
        <v>97.368411146042916</v>
      </c>
      <c r="AL1358" s="2">
        <f>AK1358/$AK$1358</f>
        <v>1</v>
      </c>
    </row>
    <row r="1359" spans="1:38" x14ac:dyDescent="0.25">
      <c r="A1359" s="2" t="s">
        <v>233</v>
      </c>
      <c r="B1359" s="2">
        <v>1993</v>
      </c>
      <c r="C1359" s="2" t="s">
        <v>232</v>
      </c>
      <c r="D1359" s="2" t="s">
        <v>294</v>
      </c>
      <c r="E1359" s="2" t="s">
        <v>48</v>
      </c>
      <c r="F1359" s="2" t="s">
        <v>10</v>
      </c>
      <c r="G1359" s="2" t="s">
        <v>211</v>
      </c>
      <c r="H1359" s="2" t="s">
        <v>78</v>
      </c>
      <c r="I1359" s="2" t="s">
        <v>39</v>
      </c>
      <c r="J1359" s="2" t="s">
        <v>12</v>
      </c>
      <c r="L1359" s="2" t="s">
        <v>13</v>
      </c>
      <c r="M1359" s="2" t="s">
        <v>285</v>
      </c>
      <c r="N1359" s="2">
        <v>10</v>
      </c>
      <c r="O1359" s="2" t="s">
        <v>23</v>
      </c>
      <c r="P1359" s="2">
        <v>50</v>
      </c>
      <c r="S1359" s="2" t="s">
        <v>22</v>
      </c>
      <c r="T1359" s="2">
        <v>37</v>
      </c>
      <c r="U1359" s="2" t="s">
        <v>86</v>
      </c>
      <c r="V1359" s="2">
        <v>0</v>
      </c>
      <c r="W1359" s="2" t="s">
        <v>269</v>
      </c>
      <c r="Z1359" s="2">
        <v>10</v>
      </c>
      <c r="AA1359" s="2">
        <v>2.9</v>
      </c>
      <c r="AB1359" s="2">
        <f t="shared" ref="AB1359:AB1369" si="749">Z1359/AA1359</f>
        <v>3.4482758620689657</v>
      </c>
      <c r="AC1359" s="2" t="s">
        <v>181</v>
      </c>
      <c r="AD1359" s="2">
        <v>3</v>
      </c>
      <c r="AE1359" s="2">
        <v>224</v>
      </c>
      <c r="AF1359" s="2">
        <v>0.16236138468149999</v>
      </c>
      <c r="AG1359" s="2">
        <v>0.16236138468149999</v>
      </c>
      <c r="AH1359" s="2">
        <v>37.280699883141402</v>
      </c>
      <c r="AI1359" s="2">
        <v>37.280699883141402</v>
      </c>
      <c r="AJ1359" s="2">
        <f t="shared" ref="AJ1359:AJ1369" si="750">AI1359/$AI$1358</f>
        <v>0.37280699883141399</v>
      </c>
      <c r="AK1359" s="2">
        <f t="shared" ref="AK1359:AK1369" si="751">AI1359-$AI$1369</f>
        <v>34.649111029184326</v>
      </c>
      <c r="AL1359" s="2">
        <f t="shared" ref="AL1359:AL1369" si="752">AK1359/$AK$1358</f>
        <v>0.35585577110028127</v>
      </c>
    </row>
    <row r="1360" spans="1:38" x14ac:dyDescent="0.25">
      <c r="A1360" s="2" t="s">
        <v>233</v>
      </c>
      <c r="B1360" s="2">
        <v>1993</v>
      </c>
      <c r="C1360" s="2" t="s">
        <v>232</v>
      </c>
      <c r="D1360" s="2" t="s">
        <v>294</v>
      </c>
      <c r="E1360" s="2" t="s">
        <v>48</v>
      </c>
      <c r="F1360" s="2" t="s">
        <v>10</v>
      </c>
      <c r="G1360" s="2" t="s">
        <v>211</v>
      </c>
      <c r="H1360" s="2" t="s">
        <v>78</v>
      </c>
      <c r="I1360" s="2" t="s">
        <v>39</v>
      </c>
      <c r="J1360" s="2" t="s">
        <v>12</v>
      </c>
      <c r="L1360" s="2" t="s">
        <v>13</v>
      </c>
      <c r="M1360" s="2" t="s">
        <v>285</v>
      </c>
      <c r="N1360" s="2">
        <v>10</v>
      </c>
      <c r="O1360" s="2" t="s">
        <v>23</v>
      </c>
      <c r="P1360" s="2">
        <v>50</v>
      </c>
      <c r="S1360" s="2" t="s">
        <v>22</v>
      </c>
      <c r="T1360" s="2">
        <v>37</v>
      </c>
      <c r="U1360" s="2" t="s">
        <v>86</v>
      </c>
      <c r="V1360" s="2">
        <v>0</v>
      </c>
      <c r="W1360" s="2" t="s">
        <v>269</v>
      </c>
      <c r="Z1360" s="2">
        <v>10</v>
      </c>
      <c r="AA1360" s="2">
        <v>2.9</v>
      </c>
      <c r="AB1360" s="2">
        <f t="shared" si="749"/>
        <v>3.4482758620689657</v>
      </c>
      <c r="AC1360" s="2" t="s">
        <v>181</v>
      </c>
      <c r="AD1360" s="2">
        <v>3</v>
      </c>
      <c r="AE1360" s="2">
        <v>224</v>
      </c>
      <c r="AF1360" s="2">
        <v>0.32472333241790002</v>
      </c>
      <c r="AG1360" s="2">
        <v>0.32472333241790002</v>
      </c>
      <c r="AH1360" s="2">
        <v>30.263163068177501</v>
      </c>
      <c r="AI1360" s="2">
        <v>30.263163068177501</v>
      </c>
      <c r="AJ1360" s="2">
        <f t="shared" si="750"/>
        <v>0.30263163068177501</v>
      </c>
      <c r="AK1360" s="2">
        <f t="shared" si="751"/>
        <v>27.631574214220421</v>
      </c>
      <c r="AL1360" s="2">
        <f t="shared" si="752"/>
        <v>0.28378376404618344</v>
      </c>
    </row>
    <row r="1361" spans="1:38" x14ac:dyDescent="0.25">
      <c r="A1361" s="2" t="s">
        <v>233</v>
      </c>
      <c r="B1361" s="2">
        <v>1993</v>
      </c>
      <c r="C1361" s="2" t="s">
        <v>232</v>
      </c>
      <c r="D1361" s="2" t="s">
        <v>294</v>
      </c>
      <c r="E1361" s="2" t="s">
        <v>48</v>
      </c>
      <c r="F1361" s="2" t="s">
        <v>10</v>
      </c>
      <c r="G1361" s="2" t="s">
        <v>211</v>
      </c>
      <c r="H1361" s="2" t="s">
        <v>78</v>
      </c>
      <c r="I1361" s="2" t="s">
        <v>39</v>
      </c>
      <c r="J1361" s="2" t="s">
        <v>12</v>
      </c>
      <c r="L1361" s="2" t="s">
        <v>13</v>
      </c>
      <c r="M1361" s="2" t="s">
        <v>285</v>
      </c>
      <c r="N1361" s="2">
        <v>10</v>
      </c>
      <c r="O1361" s="2" t="s">
        <v>23</v>
      </c>
      <c r="P1361" s="2">
        <v>50</v>
      </c>
      <c r="S1361" s="2" t="s">
        <v>22</v>
      </c>
      <c r="T1361" s="2">
        <v>37</v>
      </c>
      <c r="U1361" s="2" t="s">
        <v>86</v>
      </c>
      <c r="V1361" s="2">
        <v>0</v>
      </c>
      <c r="W1361" s="2" t="s">
        <v>269</v>
      </c>
      <c r="Z1361" s="2">
        <v>10</v>
      </c>
      <c r="AA1361" s="2">
        <v>2.9</v>
      </c>
      <c r="AB1361" s="2">
        <f t="shared" si="749"/>
        <v>3.4482758620689657</v>
      </c>
      <c r="AC1361" s="2" t="s">
        <v>181</v>
      </c>
      <c r="AD1361" s="2">
        <v>3</v>
      </c>
      <c r="AE1361" s="2">
        <v>224</v>
      </c>
      <c r="AF1361" s="2">
        <v>0.51660512242010004</v>
      </c>
      <c r="AG1361" s="2">
        <v>0.51660512242010004</v>
      </c>
      <c r="AH1361" s="2">
        <v>25.8771983760432</v>
      </c>
      <c r="AI1361" s="2">
        <v>25.8771983760432</v>
      </c>
      <c r="AJ1361" s="2">
        <f t="shared" si="750"/>
        <v>0.25877198376043198</v>
      </c>
      <c r="AK1361" s="2">
        <f t="shared" si="751"/>
        <v>23.24560952208612</v>
      </c>
      <c r="AL1361" s="2">
        <f t="shared" si="752"/>
        <v>0.23873871667906774</v>
      </c>
    </row>
    <row r="1362" spans="1:38" x14ac:dyDescent="0.25">
      <c r="A1362" s="2" t="s">
        <v>233</v>
      </c>
      <c r="B1362" s="2">
        <v>1993</v>
      </c>
      <c r="C1362" s="2" t="s">
        <v>232</v>
      </c>
      <c r="D1362" s="2" t="s">
        <v>294</v>
      </c>
      <c r="E1362" s="2" t="s">
        <v>48</v>
      </c>
      <c r="F1362" s="2" t="s">
        <v>10</v>
      </c>
      <c r="G1362" s="2" t="s">
        <v>211</v>
      </c>
      <c r="H1362" s="2" t="s">
        <v>78</v>
      </c>
      <c r="I1362" s="2" t="s">
        <v>39</v>
      </c>
      <c r="J1362" s="2" t="s">
        <v>12</v>
      </c>
      <c r="L1362" s="2" t="s">
        <v>13</v>
      </c>
      <c r="M1362" s="2" t="s">
        <v>285</v>
      </c>
      <c r="N1362" s="2">
        <v>10</v>
      </c>
      <c r="O1362" s="2" t="s">
        <v>23</v>
      </c>
      <c r="P1362" s="2">
        <v>50</v>
      </c>
      <c r="S1362" s="2" t="s">
        <v>22</v>
      </c>
      <c r="T1362" s="2">
        <v>37</v>
      </c>
      <c r="U1362" s="2" t="s">
        <v>86</v>
      </c>
      <c r="V1362" s="2">
        <v>0</v>
      </c>
      <c r="W1362" s="2" t="s">
        <v>269</v>
      </c>
      <c r="Z1362" s="2">
        <v>10</v>
      </c>
      <c r="AA1362" s="2">
        <v>2.9</v>
      </c>
      <c r="AB1362" s="2">
        <f t="shared" si="749"/>
        <v>3.4482758620689657</v>
      </c>
      <c r="AC1362" s="2" t="s">
        <v>181</v>
      </c>
      <c r="AD1362" s="2">
        <v>3</v>
      </c>
      <c r="AE1362" s="2">
        <v>224</v>
      </c>
      <c r="AF1362" s="2">
        <v>0.66420658596869997</v>
      </c>
      <c r="AG1362" s="2">
        <v>0.66420658596869997</v>
      </c>
      <c r="AH1362" s="2">
        <v>24.561412314628502</v>
      </c>
      <c r="AI1362" s="2">
        <v>24.561412314628502</v>
      </c>
      <c r="AJ1362" s="2">
        <f t="shared" si="750"/>
        <v>0.24561412314628503</v>
      </c>
      <c r="AK1362" s="2">
        <f t="shared" si="751"/>
        <v>21.929823460671422</v>
      </c>
      <c r="AL1362" s="2">
        <f t="shared" si="752"/>
        <v>0.22522523683557771</v>
      </c>
    </row>
    <row r="1363" spans="1:38" x14ac:dyDescent="0.25">
      <c r="A1363" s="2" t="s">
        <v>233</v>
      </c>
      <c r="B1363" s="2">
        <v>1993</v>
      </c>
      <c r="C1363" s="2" t="s">
        <v>232</v>
      </c>
      <c r="D1363" s="2" t="s">
        <v>294</v>
      </c>
      <c r="E1363" s="2" t="s">
        <v>48</v>
      </c>
      <c r="F1363" s="2" t="s">
        <v>10</v>
      </c>
      <c r="G1363" s="2" t="s">
        <v>211</v>
      </c>
      <c r="H1363" s="2" t="s">
        <v>78</v>
      </c>
      <c r="I1363" s="2" t="s">
        <v>39</v>
      </c>
      <c r="J1363" s="2" t="s">
        <v>12</v>
      </c>
      <c r="L1363" s="2" t="s">
        <v>13</v>
      </c>
      <c r="M1363" s="2" t="s">
        <v>285</v>
      </c>
      <c r="N1363" s="2">
        <v>10</v>
      </c>
      <c r="O1363" s="2" t="s">
        <v>23</v>
      </c>
      <c r="P1363" s="2">
        <v>50</v>
      </c>
      <c r="S1363" s="2" t="s">
        <v>22</v>
      </c>
      <c r="T1363" s="2">
        <v>37</v>
      </c>
      <c r="U1363" s="2" t="s">
        <v>86</v>
      </c>
      <c r="V1363" s="2">
        <v>0</v>
      </c>
      <c r="W1363" s="2" t="s">
        <v>269</v>
      </c>
      <c r="Z1363" s="2">
        <v>10</v>
      </c>
      <c r="AA1363" s="2">
        <v>2.9</v>
      </c>
      <c r="AB1363" s="2">
        <f t="shared" si="749"/>
        <v>3.4482758620689657</v>
      </c>
      <c r="AC1363" s="2" t="s">
        <v>181</v>
      </c>
      <c r="AD1363" s="2">
        <v>3</v>
      </c>
      <c r="AE1363" s="2">
        <v>224</v>
      </c>
      <c r="AF1363" s="2">
        <v>0.82656797065020005</v>
      </c>
      <c r="AG1363" s="2">
        <v>0.82656797065020005</v>
      </c>
      <c r="AH1363" s="2">
        <v>17.1052689917747</v>
      </c>
      <c r="AI1363" s="2">
        <v>17.1052689917747</v>
      </c>
      <c r="AJ1363" s="2">
        <f t="shared" si="750"/>
        <v>0.171052689917747</v>
      </c>
      <c r="AK1363" s="2">
        <f t="shared" si="751"/>
        <v>14.47368013781762</v>
      </c>
      <c r="AL1363" s="2">
        <f t="shared" si="752"/>
        <v>0.14864862194483736</v>
      </c>
    </row>
    <row r="1364" spans="1:38" x14ac:dyDescent="0.25">
      <c r="A1364" s="2" t="s">
        <v>233</v>
      </c>
      <c r="B1364" s="2">
        <v>1993</v>
      </c>
      <c r="C1364" s="2" t="s">
        <v>232</v>
      </c>
      <c r="D1364" s="2" t="s">
        <v>294</v>
      </c>
      <c r="E1364" s="2" t="s">
        <v>48</v>
      </c>
      <c r="F1364" s="2" t="s">
        <v>10</v>
      </c>
      <c r="G1364" s="2" t="s">
        <v>211</v>
      </c>
      <c r="H1364" s="2" t="s">
        <v>78</v>
      </c>
      <c r="I1364" s="2" t="s">
        <v>39</v>
      </c>
      <c r="J1364" s="2" t="s">
        <v>12</v>
      </c>
      <c r="L1364" s="2" t="s">
        <v>13</v>
      </c>
      <c r="M1364" s="2" t="s">
        <v>285</v>
      </c>
      <c r="N1364" s="2">
        <v>10</v>
      </c>
      <c r="O1364" s="2" t="s">
        <v>23</v>
      </c>
      <c r="P1364" s="2">
        <v>50</v>
      </c>
      <c r="S1364" s="2" t="s">
        <v>22</v>
      </c>
      <c r="T1364" s="2">
        <v>37</v>
      </c>
      <c r="U1364" s="2" t="s">
        <v>86</v>
      </c>
      <c r="V1364" s="2">
        <v>0</v>
      </c>
      <c r="W1364" s="2" t="s">
        <v>269</v>
      </c>
      <c r="Z1364" s="2">
        <v>10</v>
      </c>
      <c r="AA1364" s="2">
        <v>2.9</v>
      </c>
      <c r="AB1364" s="2">
        <f t="shared" si="749"/>
        <v>3.4482758620689657</v>
      </c>
      <c r="AC1364" s="2" t="s">
        <v>181</v>
      </c>
      <c r="AD1364" s="2">
        <v>3</v>
      </c>
      <c r="AE1364" s="2">
        <v>224</v>
      </c>
      <c r="AF1364" s="2">
        <v>1.0036898395195</v>
      </c>
      <c r="AG1364" s="2">
        <v>1.0036898395195</v>
      </c>
      <c r="AH1364" s="2">
        <v>13.5965005842927</v>
      </c>
      <c r="AI1364" s="2">
        <v>13.5965005842927</v>
      </c>
      <c r="AJ1364" s="2">
        <f t="shared" si="750"/>
        <v>0.13596500584292701</v>
      </c>
      <c r="AK1364" s="2">
        <f t="shared" si="751"/>
        <v>10.96491173033562</v>
      </c>
      <c r="AL1364" s="2">
        <f t="shared" si="752"/>
        <v>0.11261261841778793</v>
      </c>
    </row>
    <row r="1365" spans="1:38" x14ac:dyDescent="0.25">
      <c r="A1365" s="2" t="s">
        <v>233</v>
      </c>
      <c r="B1365" s="2">
        <v>1993</v>
      </c>
      <c r="C1365" s="2" t="s">
        <v>232</v>
      </c>
      <c r="D1365" s="2" t="s">
        <v>294</v>
      </c>
      <c r="E1365" s="2" t="s">
        <v>48</v>
      </c>
      <c r="F1365" s="2" t="s">
        <v>10</v>
      </c>
      <c r="G1365" s="2" t="s">
        <v>211</v>
      </c>
      <c r="H1365" s="2" t="s">
        <v>78</v>
      </c>
      <c r="I1365" s="2" t="s">
        <v>39</v>
      </c>
      <c r="J1365" s="2" t="s">
        <v>12</v>
      </c>
      <c r="L1365" s="2" t="s">
        <v>13</v>
      </c>
      <c r="M1365" s="2" t="s">
        <v>285</v>
      </c>
      <c r="N1365" s="2">
        <v>10</v>
      </c>
      <c r="O1365" s="2" t="s">
        <v>23</v>
      </c>
      <c r="P1365" s="2">
        <v>50</v>
      </c>
      <c r="S1365" s="2" t="s">
        <v>22</v>
      </c>
      <c r="T1365" s="2">
        <v>37</v>
      </c>
      <c r="U1365" s="2" t="s">
        <v>86</v>
      </c>
      <c r="V1365" s="2">
        <v>0</v>
      </c>
      <c r="W1365" s="2" t="s">
        <v>269</v>
      </c>
      <c r="Z1365" s="2">
        <v>10</v>
      </c>
      <c r="AA1365" s="2">
        <v>2.9</v>
      </c>
      <c r="AB1365" s="2">
        <f t="shared" si="749"/>
        <v>3.4482758620689657</v>
      </c>
      <c r="AC1365" s="2" t="s">
        <v>181</v>
      </c>
      <c r="AD1365" s="2">
        <v>3</v>
      </c>
      <c r="AE1365" s="2">
        <v>224</v>
      </c>
      <c r="AF1365" s="2">
        <v>1.5055350408066901</v>
      </c>
      <c r="AG1365" s="2">
        <v>1.5055350408066901</v>
      </c>
      <c r="AH1365" s="2">
        <v>9.2105358921585196</v>
      </c>
      <c r="AI1365" s="2">
        <v>9.2105358921585196</v>
      </c>
      <c r="AJ1365" s="2">
        <f t="shared" si="750"/>
        <v>9.2105358921585195E-2</v>
      </c>
      <c r="AK1365" s="2">
        <f t="shared" si="751"/>
        <v>6.5789470382014397</v>
      </c>
      <c r="AL1365" s="2">
        <f t="shared" si="752"/>
        <v>6.7567571050673458E-2</v>
      </c>
    </row>
    <row r="1366" spans="1:38" x14ac:dyDescent="0.25">
      <c r="A1366" s="2" t="s">
        <v>233</v>
      </c>
      <c r="B1366" s="2">
        <v>1993</v>
      </c>
      <c r="C1366" s="2" t="s">
        <v>232</v>
      </c>
      <c r="D1366" s="2" t="s">
        <v>294</v>
      </c>
      <c r="E1366" s="2" t="s">
        <v>48</v>
      </c>
      <c r="F1366" s="2" t="s">
        <v>10</v>
      </c>
      <c r="G1366" s="2" t="s">
        <v>211</v>
      </c>
      <c r="H1366" s="2" t="s">
        <v>78</v>
      </c>
      <c r="I1366" s="2" t="s">
        <v>39</v>
      </c>
      <c r="J1366" s="2" t="s">
        <v>12</v>
      </c>
      <c r="L1366" s="2" t="s">
        <v>13</v>
      </c>
      <c r="M1366" s="2" t="s">
        <v>285</v>
      </c>
      <c r="N1366" s="2">
        <v>10</v>
      </c>
      <c r="O1366" s="2" t="s">
        <v>23</v>
      </c>
      <c r="P1366" s="2">
        <v>50</v>
      </c>
      <c r="S1366" s="2" t="s">
        <v>22</v>
      </c>
      <c r="T1366" s="2">
        <v>37</v>
      </c>
      <c r="U1366" s="2" t="s">
        <v>86</v>
      </c>
      <c r="V1366" s="2">
        <v>0</v>
      </c>
      <c r="W1366" s="2" t="s">
        <v>269</v>
      </c>
      <c r="Z1366" s="2">
        <v>10</v>
      </c>
      <c r="AA1366" s="2">
        <v>2.9</v>
      </c>
      <c r="AB1366" s="2">
        <f t="shared" si="749"/>
        <v>3.4482758620689657</v>
      </c>
      <c r="AC1366" s="2" t="s">
        <v>181</v>
      </c>
      <c r="AD1366" s="2">
        <v>3</v>
      </c>
      <c r="AE1366" s="2">
        <v>224</v>
      </c>
      <c r="AF1366" s="2">
        <v>2.0073796790389999</v>
      </c>
      <c r="AG1366" s="2">
        <v>2.0073796790389999</v>
      </c>
      <c r="AH1366" s="2">
        <v>7.4561433228537703</v>
      </c>
      <c r="AI1366" s="2">
        <v>7.4561433228537703</v>
      </c>
      <c r="AJ1366" s="2">
        <f t="shared" si="750"/>
        <v>7.4561433228537699E-2</v>
      </c>
      <c r="AK1366" s="2">
        <f t="shared" si="751"/>
        <v>4.8245544688966904</v>
      </c>
      <c r="AL1366" s="2">
        <f t="shared" si="752"/>
        <v>4.9549483370539334E-2</v>
      </c>
    </row>
    <row r="1367" spans="1:38" x14ac:dyDescent="0.25">
      <c r="A1367" s="2" t="s">
        <v>233</v>
      </c>
      <c r="B1367" s="2">
        <v>1993</v>
      </c>
      <c r="C1367" s="2" t="s">
        <v>232</v>
      </c>
      <c r="D1367" s="2" t="s">
        <v>294</v>
      </c>
      <c r="E1367" s="2" t="s">
        <v>48</v>
      </c>
      <c r="F1367" s="2" t="s">
        <v>10</v>
      </c>
      <c r="G1367" s="2" t="s">
        <v>211</v>
      </c>
      <c r="H1367" s="2" t="s">
        <v>78</v>
      </c>
      <c r="I1367" s="2" t="s">
        <v>39</v>
      </c>
      <c r="J1367" s="2" t="s">
        <v>12</v>
      </c>
      <c r="L1367" s="2" t="s">
        <v>13</v>
      </c>
      <c r="M1367" s="2" t="s">
        <v>285</v>
      </c>
      <c r="N1367" s="2">
        <v>10</v>
      </c>
      <c r="O1367" s="2" t="s">
        <v>23</v>
      </c>
      <c r="P1367" s="2">
        <v>50</v>
      </c>
      <c r="S1367" s="2" t="s">
        <v>22</v>
      </c>
      <c r="T1367" s="2">
        <v>37</v>
      </c>
      <c r="U1367" s="2" t="s">
        <v>86</v>
      </c>
      <c r="V1367" s="2">
        <v>0</v>
      </c>
      <c r="W1367" s="2" t="s">
        <v>269</v>
      </c>
      <c r="Z1367" s="2">
        <v>10</v>
      </c>
      <c r="AA1367" s="2">
        <v>2.9</v>
      </c>
      <c r="AB1367" s="2">
        <f t="shared" si="749"/>
        <v>3.4482758620689657</v>
      </c>
      <c r="AC1367" s="2" t="s">
        <v>181</v>
      </c>
      <c r="AD1367" s="2">
        <v>3</v>
      </c>
      <c r="AE1367" s="2">
        <v>224</v>
      </c>
      <c r="AF1367" s="2">
        <v>3.0110700816134002</v>
      </c>
      <c r="AG1367" s="2">
        <v>3.0110700816134002</v>
      </c>
      <c r="AH1367" s="2">
        <v>6.1403572614390098</v>
      </c>
      <c r="AI1367" s="2">
        <v>6.1403572614390098</v>
      </c>
      <c r="AJ1367" s="2">
        <f t="shared" si="750"/>
        <v>6.1403572614390098E-2</v>
      </c>
      <c r="AK1367" s="2">
        <f t="shared" si="751"/>
        <v>3.5087684074819299</v>
      </c>
      <c r="AL1367" s="2">
        <f t="shared" si="752"/>
        <v>3.6036003527048693E-2</v>
      </c>
    </row>
    <row r="1368" spans="1:38" x14ac:dyDescent="0.25">
      <c r="A1368" s="2" t="s">
        <v>233</v>
      </c>
      <c r="B1368" s="2">
        <v>1993</v>
      </c>
      <c r="C1368" s="2" t="s">
        <v>232</v>
      </c>
      <c r="D1368" s="2" t="s">
        <v>294</v>
      </c>
      <c r="E1368" s="2" t="s">
        <v>48</v>
      </c>
      <c r="F1368" s="2" t="s">
        <v>10</v>
      </c>
      <c r="G1368" s="2" t="s">
        <v>211</v>
      </c>
      <c r="H1368" s="2" t="s">
        <v>78</v>
      </c>
      <c r="I1368" s="2" t="s">
        <v>39</v>
      </c>
      <c r="J1368" s="2" t="s">
        <v>12</v>
      </c>
      <c r="L1368" s="2" t="s">
        <v>13</v>
      </c>
      <c r="M1368" s="2" t="s">
        <v>285</v>
      </c>
      <c r="N1368" s="2">
        <v>10</v>
      </c>
      <c r="O1368" s="2" t="s">
        <v>23</v>
      </c>
      <c r="P1368" s="2">
        <v>50</v>
      </c>
      <c r="S1368" s="2" t="s">
        <v>22</v>
      </c>
      <c r="T1368" s="2">
        <v>37</v>
      </c>
      <c r="U1368" s="2" t="s">
        <v>86</v>
      </c>
      <c r="V1368" s="2">
        <v>0</v>
      </c>
      <c r="W1368" s="2" t="s">
        <v>269</v>
      </c>
      <c r="Z1368" s="2">
        <v>10</v>
      </c>
      <c r="AA1368" s="2">
        <v>2.9</v>
      </c>
      <c r="AB1368" s="2">
        <f t="shared" si="749"/>
        <v>3.4482758620689657</v>
      </c>
      <c r="AC1368" s="2" t="s">
        <v>181</v>
      </c>
      <c r="AD1368" s="2">
        <v>3</v>
      </c>
      <c r="AE1368" s="2">
        <v>224</v>
      </c>
      <c r="AF1368" s="2">
        <v>3.9999999999999898</v>
      </c>
      <c r="AG1368" s="2">
        <v>3.9999999999999898</v>
      </c>
      <c r="AH1368" s="2">
        <v>10.5263219535732</v>
      </c>
      <c r="AI1368" s="2">
        <v>10.5263219535732</v>
      </c>
      <c r="AJ1368" s="2">
        <f t="shared" si="750"/>
        <v>0.10526321953573201</v>
      </c>
      <c r="AK1368" s="2">
        <f t="shared" si="751"/>
        <v>7.8947330996161202</v>
      </c>
      <c r="AL1368" s="2">
        <f t="shared" si="752"/>
        <v>8.1081050894163273E-2</v>
      </c>
    </row>
    <row r="1369" spans="1:38" x14ac:dyDescent="0.25">
      <c r="A1369" s="2" t="s">
        <v>233</v>
      </c>
      <c r="B1369" s="2">
        <v>1993</v>
      </c>
      <c r="C1369" s="2" t="s">
        <v>232</v>
      </c>
      <c r="D1369" s="2" t="s">
        <v>294</v>
      </c>
      <c r="E1369" s="2" t="s">
        <v>48</v>
      </c>
      <c r="F1369" s="2" t="s">
        <v>10</v>
      </c>
      <c r="G1369" s="2" t="s">
        <v>211</v>
      </c>
      <c r="H1369" s="2" t="s">
        <v>78</v>
      </c>
      <c r="I1369" s="2" t="s">
        <v>39</v>
      </c>
      <c r="J1369" s="2" t="s">
        <v>12</v>
      </c>
      <c r="L1369" s="2" t="s">
        <v>13</v>
      </c>
      <c r="M1369" s="2" t="s">
        <v>285</v>
      </c>
      <c r="N1369" s="2">
        <v>10</v>
      </c>
      <c r="O1369" s="2" t="s">
        <v>23</v>
      </c>
      <c r="P1369" s="2">
        <v>50</v>
      </c>
      <c r="S1369" s="2" t="s">
        <v>22</v>
      </c>
      <c r="T1369" s="2">
        <v>37</v>
      </c>
      <c r="U1369" s="2" t="s">
        <v>86</v>
      </c>
      <c r="V1369" s="2">
        <v>0</v>
      </c>
      <c r="W1369" s="2" t="s">
        <v>269</v>
      </c>
      <c r="Z1369" s="2">
        <v>10</v>
      </c>
      <c r="AA1369" s="2">
        <v>2.9</v>
      </c>
      <c r="AB1369" s="2">
        <f t="shared" si="749"/>
        <v>3.4482758620689657</v>
      </c>
      <c r="AC1369" s="2" t="s">
        <v>181</v>
      </c>
      <c r="AD1369" s="2">
        <v>3</v>
      </c>
      <c r="AE1369" s="2">
        <v>224</v>
      </c>
      <c r="AF1369" s="2">
        <v>24</v>
      </c>
      <c r="AG1369" s="2">
        <v>4.5313650435529897</v>
      </c>
      <c r="AH1369" s="2">
        <v>2.63158885395708</v>
      </c>
      <c r="AI1369" s="2">
        <v>2.63158885395708</v>
      </c>
      <c r="AJ1369" s="2">
        <f t="shared" si="750"/>
        <v>2.63158885395708E-2</v>
      </c>
      <c r="AK1369" s="2">
        <f t="shared" si="751"/>
        <v>0</v>
      </c>
      <c r="AL1369" s="2">
        <f t="shared" si="752"/>
        <v>0</v>
      </c>
    </row>
    <row r="1370" spans="1:38" x14ac:dyDescent="0.25">
      <c r="A1370" s="2" t="s">
        <v>233</v>
      </c>
      <c r="B1370" s="2">
        <v>1993</v>
      </c>
      <c r="C1370" s="2" t="s">
        <v>232</v>
      </c>
      <c r="D1370" s="2" t="s">
        <v>294</v>
      </c>
      <c r="E1370" s="2" t="s">
        <v>48</v>
      </c>
      <c r="F1370" s="2" t="s">
        <v>10</v>
      </c>
      <c r="G1370" s="2" t="s">
        <v>211</v>
      </c>
      <c r="H1370" s="2" t="s">
        <v>78</v>
      </c>
      <c r="I1370" s="2" t="s">
        <v>39</v>
      </c>
      <c r="J1370" s="2" t="s">
        <v>12</v>
      </c>
      <c r="L1370" s="2" t="s">
        <v>13</v>
      </c>
      <c r="M1370" s="2" t="s">
        <v>285</v>
      </c>
      <c r="N1370" s="2">
        <v>10</v>
      </c>
      <c r="O1370" s="2" t="s">
        <v>23</v>
      </c>
      <c r="P1370" s="2">
        <v>50</v>
      </c>
      <c r="S1370" s="2" t="s">
        <v>22</v>
      </c>
      <c r="T1370" s="2">
        <v>37</v>
      </c>
      <c r="U1370" s="2" t="s">
        <v>86</v>
      </c>
      <c r="V1370" s="2">
        <v>0</v>
      </c>
      <c r="W1370" s="2" t="s">
        <v>269</v>
      </c>
      <c r="Z1370" s="2">
        <v>20</v>
      </c>
      <c r="AA1370" s="2">
        <v>2.9</v>
      </c>
      <c r="AB1370" s="2">
        <f t="shared" ref="AB1370:AB1381" si="753">Z1370/AA1370</f>
        <v>6.8965517241379315</v>
      </c>
      <c r="AC1370" s="2" t="s">
        <v>181</v>
      </c>
      <c r="AD1370" s="2">
        <v>3</v>
      </c>
      <c r="AE1370" s="2">
        <v>225</v>
      </c>
      <c r="AF1370" s="2">
        <v>0</v>
      </c>
      <c r="AG1370" s="2">
        <v>0</v>
      </c>
      <c r="AH1370" s="2">
        <v>99.999999999999901</v>
      </c>
      <c r="AI1370" s="2">
        <v>99.999999999999901</v>
      </c>
      <c r="AJ1370" s="2">
        <f>AI1370/$AI$1370</f>
        <v>1</v>
      </c>
      <c r="AK1370" s="2">
        <f>AI1370-$AI$1381</f>
        <v>93.83260889091693</v>
      </c>
      <c r="AL1370" s="2">
        <f>AK1370/$AK$1370</f>
        <v>1</v>
      </c>
    </row>
    <row r="1371" spans="1:38" x14ac:dyDescent="0.25">
      <c r="A1371" s="2" t="s">
        <v>233</v>
      </c>
      <c r="B1371" s="2">
        <v>1993</v>
      </c>
      <c r="C1371" s="2" t="s">
        <v>232</v>
      </c>
      <c r="D1371" s="2" t="s">
        <v>294</v>
      </c>
      <c r="E1371" s="2" t="s">
        <v>48</v>
      </c>
      <c r="F1371" s="2" t="s">
        <v>10</v>
      </c>
      <c r="G1371" s="2" t="s">
        <v>211</v>
      </c>
      <c r="H1371" s="2" t="s">
        <v>78</v>
      </c>
      <c r="I1371" s="2" t="s">
        <v>39</v>
      </c>
      <c r="J1371" s="2" t="s">
        <v>12</v>
      </c>
      <c r="L1371" s="2" t="s">
        <v>13</v>
      </c>
      <c r="M1371" s="2" t="s">
        <v>285</v>
      </c>
      <c r="N1371" s="2">
        <v>10</v>
      </c>
      <c r="O1371" s="2" t="s">
        <v>23</v>
      </c>
      <c r="P1371" s="2">
        <v>50</v>
      </c>
      <c r="S1371" s="2" t="s">
        <v>22</v>
      </c>
      <c r="T1371" s="2">
        <v>37</v>
      </c>
      <c r="U1371" s="2" t="s">
        <v>86</v>
      </c>
      <c r="V1371" s="2">
        <v>0</v>
      </c>
      <c r="W1371" s="2" t="s">
        <v>269</v>
      </c>
      <c r="Z1371" s="2">
        <v>20</v>
      </c>
      <c r="AA1371" s="2">
        <v>2.9</v>
      </c>
      <c r="AB1371" s="2">
        <f t="shared" si="753"/>
        <v>6.8965517241379315</v>
      </c>
      <c r="AC1371" s="2" t="s">
        <v>181</v>
      </c>
      <c r="AD1371" s="2">
        <v>3</v>
      </c>
      <c r="AE1371" s="2">
        <v>225</v>
      </c>
      <c r="AF1371" s="2">
        <v>0.148148127217027</v>
      </c>
      <c r="AG1371" s="2">
        <v>0.148148127217027</v>
      </c>
      <c r="AH1371" s="2">
        <v>55.066073668865897</v>
      </c>
      <c r="AI1371" s="2">
        <v>55.066073668865897</v>
      </c>
      <c r="AJ1371" s="2">
        <f t="shared" ref="AJ1371:AJ1381" si="754">AI1371/$AI$1370</f>
        <v>0.55066073668865956</v>
      </c>
      <c r="AK1371" s="2">
        <f t="shared" ref="AK1371:AK1381" si="755">AI1371-$AI$1381</f>
        <v>48.898682559782927</v>
      </c>
      <c r="AL1371" s="2">
        <f t="shared" ref="AL1371:AL1381" si="756">AK1371/$AK$1370</f>
        <v>0.52112675047359103</v>
      </c>
    </row>
    <row r="1372" spans="1:38" x14ac:dyDescent="0.25">
      <c r="A1372" s="2" t="s">
        <v>233</v>
      </c>
      <c r="B1372" s="2">
        <v>1993</v>
      </c>
      <c r="C1372" s="2" t="s">
        <v>232</v>
      </c>
      <c r="D1372" s="2" t="s">
        <v>294</v>
      </c>
      <c r="E1372" s="2" t="s">
        <v>48</v>
      </c>
      <c r="F1372" s="2" t="s">
        <v>10</v>
      </c>
      <c r="G1372" s="2" t="s">
        <v>211</v>
      </c>
      <c r="H1372" s="2" t="s">
        <v>78</v>
      </c>
      <c r="I1372" s="2" t="s">
        <v>39</v>
      </c>
      <c r="J1372" s="2" t="s">
        <v>12</v>
      </c>
      <c r="L1372" s="2" t="s">
        <v>13</v>
      </c>
      <c r="M1372" s="2" t="s">
        <v>285</v>
      </c>
      <c r="N1372" s="2">
        <v>10</v>
      </c>
      <c r="O1372" s="2" t="s">
        <v>23</v>
      </c>
      <c r="P1372" s="2">
        <v>50</v>
      </c>
      <c r="S1372" s="2" t="s">
        <v>22</v>
      </c>
      <c r="T1372" s="2">
        <v>37</v>
      </c>
      <c r="U1372" s="2" t="s">
        <v>86</v>
      </c>
      <c r="V1372" s="2">
        <v>0</v>
      </c>
      <c r="W1372" s="2" t="s">
        <v>269</v>
      </c>
      <c r="Z1372" s="2">
        <v>20</v>
      </c>
      <c r="AA1372" s="2">
        <v>2.9</v>
      </c>
      <c r="AB1372" s="2">
        <f t="shared" si="753"/>
        <v>6.8965517241379315</v>
      </c>
      <c r="AC1372" s="2" t="s">
        <v>181</v>
      </c>
      <c r="AD1372" s="2">
        <v>3</v>
      </c>
      <c r="AE1372" s="2">
        <v>225</v>
      </c>
      <c r="AF1372" s="2">
        <v>0.325925992905511</v>
      </c>
      <c r="AG1372" s="2">
        <v>0.325925992905511</v>
      </c>
      <c r="AH1372" s="2">
        <v>40.088101025960299</v>
      </c>
      <c r="AI1372" s="2">
        <v>40.088101025960299</v>
      </c>
      <c r="AJ1372" s="2">
        <f t="shared" si="754"/>
        <v>0.40088101025960338</v>
      </c>
      <c r="AK1372" s="2">
        <f t="shared" si="755"/>
        <v>33.920709916877328</v>
      </c>
      <c r="AL1372" s="2">
        <f t="shared" si="756"/>
        <v>0.36150236381374745</v>
      </c>
    </row>
    <row r="1373" spans="1:38" x14ac:dyDescent="0.25">
      <c r="A1373" s="2" t="s">
        <v>233</v>
      </c>
      <c r="B1373" s="2">
        <v>1993</v>
      </c>
      <c r="C1373" s="2" t="s">
        <v>232</v>
      </c>
      <c r="D1373" s="2" t="s">
        <v>294</v>
      </c>
      <c r="E1373" s="2" t="s">
        <v>48</v>
      </c>
      <c r="F1373" s="2" t="s">
        <v>10</v>
      </c>
      <c r="G1373" s="2" t="s">
        <v>211</v>
      </c>
      <c r="H1373" s="2" t="s">
        <v>78</v>
      </c>
      <c r="I1373" s="2" t="s">
        <v>39</v>
      </c>
      <c r="J1373" s="2" t="s">
        <v>12</v>
      </c>
      <c r="L1373" s="2" t="s">
        <v>13</v>
      </c>
      <c r="M1373" s="2" t="s">
        <v>285</v>
      </c>
      <c r="N1373" s="2">
        <v>10</v>
      </c>
      <c r="O1373" s="2" t="s">
        <v>23</v>
      </c>
      <c r="P1373" s="2">
        <v>50</v>
      </c>
      <c r="S1373" s="2" t="s">
        <v>22</v>
      </c>
      <c r="T1373" s="2">
        <v>37</v>
      </c>
      <c r="U1373" s="2" t="s">
        <v>86</v>
      </c>
      <c r="V1373" s="2">
        <v>0</v>
      </c>
      <c r="W1373" s="2" t="s">
        <v>269</v>
      </c>
      <c r="Z1373" s="2">
        <v>20</v>
      </c>
      <c r="AA1373" s="2">
        <v>2.9</v>
      </c>
      <c r="AB1373" s="2">
        <f t="shared" si="753"/>
        <v>6.8965517241379315</v>
      </c>
      <c r="AC1373" s="2" t="s">
        <v>181</v>
      </c>
      <c r="AD1373" s="2">
        <v>3</v>
      </c>
      <c r="AE1373" s="2">
        <v>225</v>
      </c>
      <c r="AF1373" s="2">
        <v>0.50370385859399602</v>
      </c>
      <c r="AG1373" s="2">
        <v>0.50370385859399602</v>
      </c>
      <c r="AH1373" s="2">
        <v>32.599110503298903</v>
      </c>
      <c r="AI1373" s="2">
        <v>32.599110503298903</v>
      </c>
      <c r="AJ1373" s="2">
        <f t="shared" si="754"/>
        <v>0.32599110503298934</v>
      </c>
      <c r="AK1373" s="2">
        <f t="shared" si="755"/>
        <v>26.431719394215932</v>
      </c>
      <c r="AL1373" s="2">
        <f t="shared" si="756"/>
        <v>0.28169012571038665</v>
      </c>
    </row>
    <row r="1374" spans="1:38" x14ac:dyDescent="0.25">
      <c r="A1374" s="2" t="s">
        <v>233</v>
      </c>
      <c r="B1374" s="2">
        <v>1993</v>
      </c>
      <c r="C1374" s="2" t="s">
        <v>232</v>
      </c>
      <c r="D1374" s="2" t="s">
        <v>294</v>
      </c>
      <c r="E1374" s="2" t="s">
        <v>48</v>
      </c>
      <c r="F1374" s="2" t="s">
        <v>10</v>
      </c>
      <c r="G1374" s="2" t="s">
        <v>211</v>
      </c>
      <c r="H1374" s="2" t="s">
        <v>78</v>
      </c>
      <c r="I1374" s="2" t="s">
        <v>39</v>
      </c>
      <c r="J1374" s="2" t="s">
        <v>12</v>
      </c>
      <c r="L1374" s="2" t="s">
        <v>13</v>
      </c>
      <c r="M1374" s="2" t="s">
        <v>285</v>
      </c>
      <c r="N1374" s="2">
        <v>10</v>
      </c>
      <c r="O1374" s="2" t="s">
        <v>23</v>
      </c>
      <c r="P1374" s="2">
        <v>50</v>
      </c>
      <c r="S1374" s="2" t="s">
        <v>22</v>
      </c>
      <c r="T1374" s="2">
        <v>37</v>
      </c>
      <c r="U1374" s="2" t="s">
        <v>86</v>
      </c>
      <c r="V1374" s="2">
        <v>0</v>
      </c>
      <c r="W1374" s="2" t="s">
        <v>269</v>
      </c>
      <c r="Z1374" s="2">
        <v>20</v>
      </c>
      <c r="AA1374" s="2">
        <v>2.9</v>
      </c>
      <c r="AB1374" s="2">
        <f t="shared" si="753"/>
        <v>6.8965517241379315</v>
      </c>
      <c r="AC1374" s="2" t="s">
        <v>181</v>
      </c>
      <c r="AD1374" s="2">
        <v>3</v>
      </c>
      <c r="AE1374" s="2">
        <v>225</v>
      </c>
      <c r="AF1374" s="2">
        <v>0.65185198581102299</v>
      </c>
      <c r="AG1374" s="2">
        <v>0.65185198581102299</v>
      </c>
      <c r="AH1374" s="2">
        <v>26.872241328852301</v>
      </c>
      <c r="AI1374" s="2">
        <v>26.872241328852301</v>
      </c>
      <c r="AJ1374" s="2">
        <f t="shared" si="754"/>
        <v>0.26872241328852325</v>
      </c>
      <c r="AK1374" s="2">
        <f t="shared" si="755"/>
        <v>20.70485021976933</v>
      </c>
      <c r="AL1374" s="2">
        <f t="shared" si="756"/>
        <v>0.22065730095855382</v>
      </c>
    </row>
    <row r="1375" spans="1:38" x14ac:dyDescent="0.25">
      <c r="A1375" s="2" t="s">
        <v>233</v>
      </c>
      <c r="B1375" s="2">
        <v>1993</v>
      </c>
      <c r="C1375" s="2" t="s">
        <v>232</v>
      </c>
      <c r="D1375" s="2" t="s">
        <v>294</v>
      </c>
      <c r="E1375" s="2" t="s">
        <v>48</v>
      </c>
      <c r="F1375" s="2" t="s">
        <v>10</v>
      </c>
      <c r="G1375" s="2" t="s">
        <v>211</v>
      </c>
      <c r="H1375" s="2" t="s">
        <v>78</v>
      </c>
      <c r="I1375" s="2" t="s">
        <v>39</v>
      </c>
      <c r="J1375" s="2" t="s">
        <v>12</v>
      </c>
      <c r="L1375" s="2" t="s">
        <v>13</v>
      </c>
      <c r="M1375" s="2" t="s">
        <v>285</v>
      </c>
      <c r="N1375" s="2">
        <v>10</v>
      </c>
      <c r="O1375" s="2" t="s">
        <v>23</v>
      </c>
      <c r="P1375" s="2">
        <v>50</v>
      </c>
      <c r="S1375" s="2" t="s">
        <v>22</v>
      </c>
      <c r="T1375" s="2">
        <v>37</v>
      </c>
      <c r="U1375" s="2" t="s">
        <v>86</v>
      </c>
      <c r="V1375" s="2">
        <v>0</v>
      </c>
      <c r="W1375" s="2" t="s">
        <v>269</v>
      </c>
      <c r="Z1375" s="2">
        <v>20</v>
      </c>
      <c r="AA1375" s="2">
        <v>2.9</v>
      </c>
      <c r="AB1375" s="2">
        <f t="shared" si="753"/>
        <v>6.8965517241379315</v>
      </c>
      <c r="AC1375" s="2" t="s">
        <v>181</v>
      </c>
      <c r="AD1375" s="2">
        <v>3</v>
      </c>
      <c r="AE1375" s="2">
        <v>225</v>
      </c>
      <c r="AF1375" s="2">
        <v>0.84444443816510795</v>
      </c>
      <c r="AG1375" s="2">
        <v>0.84444443816510795</v>
      </c>
      <c r="AH1375" s="2">
        <v>27.753302002959799</v>
      </c>
      <c r="AI1375" s="2">
        <v>27.753302002959799</v>
      </c>
      <c r="AJ1375" s="2">
        <f t="shared" si="754"/>
        <v>0.27753302002959829</v>
      </c>
      <c r="AK1375" s="2">
        <f t="shared" si="755"/>
        <v>21.585910893876829</v>
      </c>
      <c r="AL1375" s="2">
        <f t="shared" si="756"/>
        <v>0.23004700763431893</v>
      </c>
    </row>
    <row r="1376" spans="1:38" x14ac:dyDescent="0.25">
      <c r="A1376" s="2" t="s">
        <v>233</v>
      </c>
      <c r="B1376" s="2">
        <v>1993</v>
      </c>
      <c r="C1376" s="2" t="s">
        <v>232</v>
      </c>
      <c r="D1376" s="2" t="s">
        <v>294</v>
      </c>
      <c r="E1376" s="2" t="s">
        <v>48</v>
      </c>
      <c r="F1376" s="2" t="s">
        <v>10</v>
      </c>
      <c r="G1376" s="2" t="s">
        <v>211</v>
      </c>
      <c r="H1376" s="2" t="s">
        <v>78</v>
      </c>
      <c r="I1376" s="2" t="s">
        <v>39</v>
      </c>
      <c r="J1376" s="2" t="s">
        <v>12</v>
      </c>
      <c r="L1376" s="2" t="s">
        <v>13</v>
      </c>
      <c r="M1376" s="2" t="s">
        <v>285</v>
      </c>
      <c r="N1376" s="2">
        <v>10</v>
      </c>
      <c r="O1376" s="2" t="s">
        <v>23</v>
      </c>
      <c r="P1376" s="2">
        <v>50</v>
      </c>
      <c r="S1376" s="2" t="s">
        <v>22</v>
      </c>
      <c r="T1376" s="2">
        <v>37</v>
      </c>
      <c r="U1376" s="2" t="s">
        <v>86</v>
      </c>
      <c r="V1376" s="2">
        <v>0</v>
      </c>
      <c r="W1376" s="2" t="s">
        <v>269</v>
      </c>
      <c r="Z1376" s="2">
        <v>20</v>
      </c>
      <c r="AA1376" s="2">
        <v>2.9</v>
      </c>
      <c r="AB1376" s="2">
        <f t="shared" si="753"/>
        <v>6.8965517241379315</v>
      </c>
      <c r="AC1376" s="2" t="s">
        <v>181</v>
      </c>
      <c r="AD1376" s="2">
        <v>3</v>
      </c>
      <c r="AE1376" s="2">
        <v>225</v>
      </c>
      <c r="AF1376" s="2">
        <v>1.00740771718799</v>
      </c>
      <c r="AG1376" s="2">
        <v>1.00740771718799</v>
      </c>
      <c r="AH1376" s="2">
        <v>18.502190132083399</v>
      </c>
      <c r="AI1376" s="2">
        <v>18.502190132083399</v>
      </c>
      <c r="AJ1376" s="2">
        <f t="shared" si="754"/>
        <v>0.18502190132083418</v>
      </c>
      <c r="AK1376" s="2">
        <f t="shared" si="755"/>
        <v>12.334799023000429</v>
      </c>
      <c r="AL1376" s="2">
        <f t="shared" si="756"/>
        <v>0.1314553561794278</v>
      </c>
    </row>
    <row r="1377" spans="1:38" x14ac:dyDescent="0.25">
      <c r="A1377" s="2" t="s">
        <v>233</v>
      </c>
      <c r="B1377" s="2">
        <v>1993</v>
      </c>
      <c r="C1377" s="2" t="s">
        <v>232</v>
      </c>
      <c r="D1377" s="2" t="s">
        <v>294</v>
      </c>
      <c r="E1377" s="2" t="s">
        <v>48</v>
      </c>
      <c r="F1377" s="2" t="s">
        <v>10</v>
      </c>
      <c r="G1377" s="2" t="s">
        <v>211</v>
      </c>
      <c r="H1377" s="2" t="s">
        <v>78</v>
      </c>
      <c r="I1377" s="2" t="s">
        <v>39</v>
      </c>
      <c r="J1377" s="2" t="s">
        <v>12</v>
      </c>
      <c r="L1377" s="2" t="s">
        <v>13</v>
      </c>
      <c r="M1377" s="2" t="s">
        <v>285</v>
      </c>
      <c r="N1377" s="2">
        <v>10</v>
      </c>
      <c r="O1377" s="2" t="s">
        <v>23</v>
      </c>
      <c r="P1377" s="2">
        <v>50</v>
      </c>
      <c r="S1377" s="2" t="s">
        <v>22</v>
      </c>
      <c r="T1377" s="2">
        <v>37</v>
      </c>
      <c r="U1377" s="2" t="s">
        <v>86</v>
      </c>
      <c r="V1377" s="2">
        <v>0</v>
      </c>
      <c r="W1377" s="2" t="s">
        <v>269</v>
      </c>
      <c r="Z1377" s="2">
        <v>20</v>
      </c>
      <c r="AA1377" s="2">
        <v>2.9</v>
      </c>
      <c r="AB1377" s="2">
        <f t="shared" si="753"/>
        <v>6.8965517241379315</v>
      </c>
      <c r="AC1377" s="2" t="s">
        <v>181</v>
      </c>
      <c r="AD1377" s="2">
        <v>3</v>
      </c>
      <c r="AE1377" s="2">
        <v>225</v>
      </c>
      <c r="AF1377" s="2">
        <v>1.51111101064173</v>
      </c>
      <c r="AG1377" s="2">
        <v>1.51111101064173</v>
      </c>
      <c r="AH1377" s="2">
        <v>14.096903566380799</v>
      </c>
      <c r="AI1377" s="2">
        <v>14.096903566380799</v>
      </c>
      <c r="AJ1377" s="2">
        <f t="shared" si="754"/>
        <v>0.14096903566380814</v>
      </c>
      <c r="AK1377" s="2">
        <f t="shared" si="755"/>
        <v>7.9295124572978297</v>
      </c>
      <c r="AL1377" s="2">
        <f t="shared" si="756"/>
        <v>8.4507001894363956E-2</v>
      </c>
    </row>
    <row r="1378" spans="1:38" x14ac:dyDescent="0.25">
      <c r="A1378" s="2" t="s">
        <v>233</v>
      </c>
      <c r="B1378" s="2">
        <v>1993</v>
      </c>
      <c r="C1378" s="2" t="s">
        <v>232</v>
      </c>
      <c r="D1378" s="2" t="s">
        <v>294</v>
      </c>
      <c r="E1378" s="2" t="s">
        <v>48</v>
      </c>
      <c r="F1378" s="2" t="s">
        <v>10</v>
      </c>
      <c r="G1378" s="2" t="s">
        <v>211</v>
      </c>
      <c r="H1378" s="2" t="s">
        <v>78</v>
      </c>
      <c r="I1378" s="2" t="s">
        <v>39</v>
      </c>
      <c r="J1378" s="2" t="s">
        <v>12</v>
      </c>
      <c r="L1378" s="2" t="s">
        <v>13</v>
      </c>
      <c r="M1378" s="2" t="s">
        <v>285</v>
      </c>
      <c r="N1378" s="2">
        <v>10</v>
      </c>
      <c r="O1378" s="2" t="s">
        <v>23</v>
      </c>
      <c r="P1378" s="2">
        <v>50</v>
      </c>
      <c r="S1378" s="2" t="s">
        <v>22</v>
      </c>
      <c r="T1378" s="2">
        <v>37</v>
      </c>
      <c r="U1378" s="2" t="s">
        <v>86</v>
      </c>
      <c r="V1378" s="2">
        <v>0</v>
      </c>
      <c r="W1378" s="2" t="s">
        <v>269</v>
      </c>
      <c r="Z1378" s="2">
        <v>20</v>
      </c>
      <c r="AA1378" s="2">
        <v>2.9</v>
      </c>
      <c r="AB1378" s="2">
        <f t="shared" si="753"/>
        <v>6.8965517241379315</v>
      </c>
      <c r="AC1378" s="2" t="s">
        <v>181</v>
      </c>
      <c r="AD1378" s="2">
        <v>3</v>
      </c>
      <c r="AE1378" s="2">
        <v>225</v>
      </c>
      <c r="AF1378" s="2">
        <v>1.9851851307642701</v>
      </c>
      <c r="AG1378" s="2">
        <v>1.9851851307642701</v>
      </c>
      <c r="AH1378" s="2">
        <v>14.096903566380799</v>
      </c>
      <c r="AI1378" s="2">
        <v>14.096903566380799</v>
      </c>
      <c r="AJ1378" s="2">
        <f t="shared" si="754"/>
        <v>0.14096903566380814</v>
      </c>
      <c r="AK1378" s="2">
        <f t="shared" si="755"/>
        <v>7.9295124572978297</v>
      </c>
      <c r="AL1378" s="2">
        <f t="shared" si="756"/>
        <v>8.4507001894363956E-2</v>
      </c>
    </row>
    <row r="1379" spans="1:38" x14ac:dyDescent="0.25">
      <c r="A1379" s="2" t="s">
        <v>233</v>
      </c>
      <c r="B1379" s="2">
        <v>1993</v>
      </c>
      <c r="C1379" s="2" t="s">
        <v>232</v>
      </c>
      <c r="D1379" s="2" t="s">
        <v>294</v>
      </c>
      <c r="E1379" s="2" t="s">
        <v>48</v>
      </c>
      <c r="F1379" s="2" t="s">
        <v>10</v>
      </c>
      <c r="G1379" s="2" t="s">
        <v>211</v>
      </c>
      <c r="H1379" s="2" t="s">
        <v>78</v>
      </c>
      <c r="I1379" s="2" t="s">
        <v>39</v>
      </c>
      <c r="J1379" s="2" t="s">
        <v>12</v>
      </c>
      <c r="L1379" s="2" t="s">
        <v>13</v>
      </c>
      <c r="M1379" s="2" t="s">
        <v>285</v>
      </c>
      <c r="N1379" s="2">
        <v>10</v>
      </c>
      <c r="O1379" s="2" t="s">
        <v>23</v>
      </c>
      <c r="P1379" s="2">
        <v>50</v>
      </c>
      <c r="S1379" s="2" t="s">
        <v>22</v>
      </c>
      <c r="T1379" s="2">
        <v>37</v>
      </c>
      <c r="U1379" s="2" t="s">
        <v>86</v>
      </c>
      <c r="V1379" s="2">
        <v>0</v>
      </c>
      <c r="W1379" s="2" t="s">
        <v>269</v>
      </c>
      <c r="Z1379" s="2">
        <v>20</v>
      </c>
      <c r="AA1379" s="2">
        <v>2.9</v>
      </c>
      <c r="AB1379" s="2">
        <f t="shared" si="753"/>
        <v>6.8965517241379315</v>
      </c>
      <c r="AC1379" s="2" t="s">
        <v>181</v>
      </c>
      <c r="AD1379" s="2">
        <v>3</v>
      </c>
      <c r="AE1379" s="2">
        <v>225</v>
      </c>
      <c r="AF1379" s="2">
        <v>3.0074074346178601</v>
      </c>
      <c r="AG1379" s="2">
        <v>3.0074074346178601</v>
      </c>
      <c r="AH1379" s="2">
        <v>11.8942602835294</v>
      </c>
      <c r="AI1379" s="2">
        <v>11.8942602835294</v>
      </c>
      <c r="AJ1379" s="2">
        <f t="shared" si="754"/>
        <v>0.11894260283529412</v>
      </c>
      <c r="AK1379" s="2">
        <f t="shared" si="755"/>
        <v>5.7268691744464304</v>
      </c>
      <c r="AL1379" s="2">
        <f t="shared" si="756"/>
        <v>6.1032824751830979E-2</v>
      </c>
    </row>
    <row r="1380" spans="1:38" x14ac:dyDescent="0.25">
      <c r="A1380" s="2" t="s">
        <v>233</v>
      </c>
      <c r="B1380" s="2">
        <v>1993</v>
      </c>
      <c r="C1380" s="2" t="s">
        <v>232</v>
      </c>
      <c r="D1380" s="2" t="s">
        <v>294</v>
      </c>
      <c r="E1380" s="2" t="s">
        <v>48</v>
      </c>
      <c r="F1380" s="2" t="s">
        <v>10</v>
      </c>
      <c r="G1380" s="2" t="s">
        <v>211</v>
      </c>
      <c r="H1380" s="2" t="s">
        <v>78</v>
      </c>
      <c r="I1380" s="2" t="s">
        <v>39</v>
      </c>
      <c r="J1380" s="2" t="s">
        <v>12</v>
      </c>
      <c r="L1380" s="2" t="s">
        <v>13</v>
      </c>
      <c r="M1380" s="2" t="s">
        <v>285</v>
      </c>
      <c r="N1380" s="2">
        <v>10</v>
      </c>
      <c r="O1380" s="2" t="s">
        <v>23</v>
      </c>
      <c r="P1380" s="2">
        <v>50</v>
      </c>
      <c r="S1380" s="2" t="s">
        <v>22</v>
      </c>
      <c r="T1380" s="2">
        <v>37</v>
      </c>
      <c r="U1380" s="2" t="s">
        <v>86</v>
      </c>
      <c r="V1380" s="2">
        <v>0</v>
      </c>
      <c r="W1380" s="2" t="s">
        <v>269</v>
      </c>
      <c r="Z1380" s="2">
        <v>20</v>
      </c>
      <c r="AA1380" s="2">
        <v>2.9</v>
      </c>
      <c r="AB1380" s="2">
        <f t="shared" si="753"/>
        <v>6.8965517241379315</v>
      </c>
      <c r="AC1380" s="2" t="s">
        <v>181</v>
      </c>
      <c r="AD1380" s="2">
        <v>3</v>
      </c>
      <c r="AE1380" s="2">
        <v>225</v>
      </c>
      <c r="AF1380" s="2">
        <v>4.0148145866656</v>
      </c>
      <c r="AG1380" s="2">
        <v>4.0148145866656</v>
      </c>
      <c r="AH1380" s="2">
        <v>18.502190132083399</v>
      </c>
      <c r="AI1380" s="2">
        <v>18.502190132083399</v>
      </c>
      <c r="AJ1380" s="2">
        <f t="shared" si="754"/>
        <v>0.18502190132083418</v>
      </c>
      <c r="AK1380" s="2">
        <f t="shared" si="755"/>
        <v>12.334799023000429</v>
      </c>
      <c r="AL1380" s="2">
        <f t="shared" si="756"/>
        <v>0.1314553561794278</v>
      </c>
    </row>
    <row r="1381" spans="1:38" x14ac:dyDescent="0.25">
      <c r="A1381" s="2" t="s">
        <v>233</v>
      </c>
      <c r="B1381" s="2">
        <v>1993</v>
      </c>
      <c r="C1381" s="2" t="s">
        <v>232</v>
      </c>
      <c r="D1381" s="2" t="s">
        <v>294</v>
      </c>
      <c r="E1381" s="2" t="s">
        <v>48</v>
      </c>
      <c r="F1381" s="2" t="s">
        <v>10</v>
      </c>
      <c r="G1381" s="2" t="s">
        <v>211</v>
      </c>
      <c r="H1381" s="2" t="s">
        <v>78</v>
      </c>
      <c r="I1381" s="2" t="s">
        <v>39</v>
      </c>
      <c r="J1381" s="2" t="s">
        <v>12</v>
      </c>
      <c r="L1381" s="2" t="s">
        <v>13</v>
      </c>
      <c r="M1381" s="2" t="s">
        <v>285</v>
      </c>
      <c r="N1381" s="2">
        <v>10</v>
      </c>
      <c r="O1381" s="2" t="s">
        <v>23</v>
      </c>
      <c r="P1381" s="2">
        <v>50</v>
      </c>
      <c r="S1381" s="2" t="s">
        <v>22</v>
      </c>
      <c r="T1381" s="2">
        <v>37</v>
      </c>
      <c r="U1381" s="2" t="s">
        <v>86</v>
      </c>
      <c r="V1381" s="2">
        <v>0</v>
      </c>
      <c r="W1381" s="2" t="s">
        <v>269</v>
      </c>
      <c r="Z1381" s="2">
        <v>20</v>
      </c>
      <c r="AA1381" s="2">
        <v>2.9</v>
      </c>
      <c r="AB1381" s="2">
        <f t="shared" si="753"/>
        <v>6.8965517241379315</v>
      </c>
      <c r="AC1381" s="2" t="s">
        <v>181</v>
      </c>
      <c r="AD1381" s="2">
        <v>3</v>
      </c>
      <c r="AE1381" s="2">
        <v>225</v>
      </c>
      <c r="AF1381" s="2">
        <v>24</v>
      </c>
      <c r="AG1381" s="2">
        <v>24</v>
      </c>
      <c r="AH1381" s="2">
        <v>6.1673911090829696</v>
      </c>
      <c r="AI1381" s="2">
        <v>6.1673911090829696</v>
      </c>
      <c r="AJ1381" s="2">
        <f t="shared" si="754"/>
        <v>6.1673911090829758E-2</v>
      </c>
      <c r="AK1381" s="2">
        <f t="shared" si="755"/>
        <v>0</v>
      </c>
      <c r="AL1381" s="2">
        <f t="shared" si="756"/>
        <v>0</v>
      </c>
    </row>
    <row r="1382" spans="1:38" x14ac:dyDescent="0.25">
      <c r="A1382" s="2" t="s">
        <v>233</v>
      </c>
      <c r="B1382" s="2">
        <v>1993</v>
      </c>
      <c r="C1382" s="2" t="s">
        <v>232</v>
      </c>
      <c r="D1382" s="2" t="s">
        <v>294</v>
      </c>
      <c r="E1382" s="2" t="s">
        <v>48</v>
      </c>
      <c r="F1382" s="2" t="s">
        <v>10</v>
      </c>
      <c r="G1382" s="2" t="s">
        <v>211</v>
      </c>
      <c r="H1382" s="2" t="s">
        <v>78</v>
      </c>
      <c r="I1382" s="2" t="s">
        <v>39</v>
      </c>
      <c r="J1382" s="2" t="s">
        <v>12</v>
      </c>
      <c r="L1382" s="2" t="s">
        <v>13</v>
      </c>
      <c r="M1382" s="2" t="s">
        <v>285</v>
      </c>
      <c r="N1382" s="2">
        <v>10</v>
      </c>
      <c r="O1382" s="2" t="s">
        <v>23</v>
      </c>
      <c r="P1382" s="2">
        <v>50</v>
      </c>
      <c r="S1382" s="2" t="s">
        <v>22</v>
      </c>
      <c r="T1382" s="2">
        <v>37</v>
      </c>
      <c r="U1382" s="2" t="s">
        <v>86</v>
      </c>
      <c r="V1382" s="2">
        <v>0</v>
      </c>
      <c r="W1382" s="2" t="s">
        <v>269</v>
      </c>
      <c r="Z1382" s="2">
        <v>50</v>
      </c>
      <c r="AA1382" s="2">
        <v>2.9</v>
      </c>
      <c r="AB1382" s="2">
        <f t="shared" ref="AB1382:AB1400" si="757">Z1382/AA1382</f>
        <v>17.241379310344829</v>
      </c>
      <c r="AC1382" s="2" t="s">
        <v>181</v>
      </c>
      <c r="AD1382" s="2">
        <v>3</v>
      </c>
      <c r="AE1382" s="2">
        <v>226</v>
      </c>
      <c r="AF1382" s="2">
        <v>0</v>
      </c>
      <c r="AG1382" s="2">
        <v>0</v>
      </c>
      <c r="AH1382" s="2">
        <v>100</v>
      </c>
      <c r="AI1382" s="2">
        <v>100</v>
      </c>
      <c r="AJ1382" s="2">
        <f>AI1382/$AI$1382</f>
        <v>1</v>
      </c>
      <c r="AK1382" s="2">
        <f>AI1382-$AI$1393</f>
        <v>94.782605378524124</v>
      </c>
      <c r="AL1382" s="2">
        <f>AK1382/$AK$1382</f>
        <v>1</v>
      </c>
    </row>
    <row r="1383" spans="1:38" x14ac:dyDescent="0.25">
      <c r="A1383" s="2" t="s">
        <v>233</v>
      </c>
      <c r="B1383" s="2">
        <v>1993</v>
      </c>
      <c r="C1383" s="2" t="s">
        <v>232</v>
      </c>
      <c r="D1383" s="2" t="s">
        <v>294</v>
      </c>
      <c r="E1383" s="2" t="s">
        <v>48</v>
      </c>
      <c r="F1383" s="2" t="s">
        <v>10</v>
      </c>
      <c r="G1383" s="2" t="s">
        <v>211</v>
      </c>
      <c r="H1383" s="2" t="s">
        <v>78</v>
      </c>
      <c r="I1383" s="2" t="s">
        <v>39</v>
      </c>
      <c r="J1383" s="2" t="s">
        <v>12</v>
      </c>
      <c r="L1383" s="2" t="s">
        <v>13</v>
      </c>
      <c r="M1383" s="2" t="s">
        <v>285</v>
      </c>
      <c r="N1383" s="2">
        <v>10</v>
      </c>
      <c r="O1383" s="2" t="s">
        <v>23</v>
      </c>
      <c r="P1383" s="2">
        <v>50</v>
      </c>
      <c r="S1383" s="2" t="s">
        <v>22</v>
      </c>
      <c r="T1383" s="2">
        <v>37</v>
      </c>
      <c r="U1383" s="2" t="s">
        <v>86</v>
      </c>
      <c r="V1383" s="2">
        <v>0</v>
      </c>
      <c r="W1383" s="2" t="s">
        <v>269</v>
      </c>
      <c r="Z1383" s="2">
        <v>50</v>
      </c>
      <c r="AA1383" s="2">
        <v>2.9</v>
      </c>
      <c r="AB1383" s="2">
        <f t="shared" si="757"/>
        <v>17.241379310344829</v>
      </c>
      <c r="AC1383" s="2" t="s">
        <v>181</v>
      </c>
      <c r="AD1383" s="2">
        <v>3</v>
      </c>
      <c r="AE1383" s="2">
        <v>226</v>
      </c>
      <c r="AF1383" s="2">
        <v>0.177777890805844</v>
      </c>
      <c r="AG1383" s="2">
        <v>0.177777890805844</v>
      </c>
      <c r="AH1383" s="2">
        <v>70.869570193083305</v>
      </c>
      <c r="AI1383" s="2">
        <v>70.869570193083305</v>
      </c>
      <c r="AJ1383" s="2">
        <f t="shared" ref="AJ1383:AJ1393" si="758">AI1383/$AI$1382</f>
        <v>0.70869570193083309</v>
      </c>
      <c r="AK1383" s="2">
        <f t="shared" ref="AK1383:AK1393" si="759">AI1383-$AI$1393</f>
        <v>65.65217557160743</v>
      </c>
      <c r="AL1383" s="2">
        <f t="shared" ref="AL1383:AL1393" si="760">AK1383/$AK$1382</f>
        <v>0.69266059219852294</v>
      </c>
    </row>
    <row r="1384" spans="1:38" x14ac:dyDescent="0.25">
      <c r="A1384" s="2" t="s">
        <v>233</v>
      </c>
      <c r="B1384" s="2">
        <v>1993</v>
      </c>
      <c r="C1384" s="2" t="s">
        <v>232</v>
      </c>
      <c r="D1384" s="2" t="s">
        <v>294</v>
      </c>
      <c r="E1384" s="2" t="s">
        <v>48</v>
      </c>
      <c r="F1384" s="2" t="s">
        <v>10</v>
      </c>
      <c r="G1384" s="2" t="s">
        <v>211</v>
      </c>
      <c r="H1384" s="2" t="s">
        <v>78</v>
      </c>
      <c r="I1384" s="2" t="s">
        <v>39</v>
      </c>
      <c r="J1384" s="2" t="s">
        <v>12</v>
      </c>
      <c r="L1384" s="2" t="s">
        <v>13</v>
      </c>
      <c r="M1384" s="2" t="s">
        <v>285</v>
      </c>
      <c r="N1384" s="2">
        <v>10</v>
      </c>
      <c r="O1384" s="2" t="s">
        <v>23</v>
      </c>
      <c r="P1384" s="2">
        <v>50</v>
      </c>
      <c r="S1384" s="2" t="s">
        <v>22</v>
      </c>
      <c r="T1384" s="2">
        <v>37</v>
      </c>
      <c r="U1384" s="2" t="s">
        <v>86</v>
      </c>
      <c r="V1384" s="2">
        <v>0</v>
      </c>
      <c r="W1384" s="2" t="s">
        <v>269</v>
      </c>
      <c r="Z1384" s="2">
        <v>50</v>
      </c>
      <c r="AA1384" s="2">
        <v>2.9</v>
      </c>
      <c r="AB1384" s="2">
        <f t="shared" si="757"/>
        <v>17.241379310344829</v>
      </c>
      <c r="AC1384" s="2" t="s">
        <v>181</v>
      </c>
      <c r="AD1384" s="2">
        <v>3</v>
      </c>
      <c r="AE1384" s="2">
        <v>226</v>
      </c>
      <c r="AF1384" s="2">
        <v>0.32592603895399302</v>
      </c>
      <c r="AG1384" s="2">
        <v>0.32592603895399302</v>
      </c>
      <c r="AH1384" s="2">
        <v>56.956523397694397</v>
      </c>
      <c r="AI1384" s="2">
        <v>56.956523397694397</v>
      </c>
      <c r="AJ1384" s="2">
        <f t="shared" si="758"/>
        <v>0.56956523397694392</v>
      </c>
      <c r="AK1384" s="2">
        <f t="shared" si="759"/>
        <v>51.739128776218514</v>
      </c>
      <c r="AL1384" s="2">
        <f t="shared" si="760"/>
        <v>0.54587156123840408</v>
      </c>
    </row>
    <row r="1385" spans="1:38" x14ac:dyDescent="0.25">
      <c r="A1385" s="2" t="s">
        <v>233</v>
      </c>
      <c r="B1385" s="2">
        <v>1993</v>
      </c>
      <c r="C1385" s="2" t="s">
        <v>232</v>
      </c>
      <c r="D1385" s="2" t="s">
        <v>294</v>
      </c>
      <c r="E1385" s="2" t="s">
        <v>48</v>
      </c>
      <c r="F1385" s="2" t="s">
        <v>10</v>
      </c>
      <c r="G1385" s="2" t="s">
        <v>211</v>
      </c>
      <c r="H1385" s="2" t="s">
        <v>78</v>
      </c>
      <c r="I1385" s="2" t="s">
        <v>39</v>
      </c>
      <c r="J1385" s="2" t="s">
        <v>12</v>
      </c>
      <c r="L1385" s="2" t="s">
        <v>13</v>
      </c>
      <c r="M1385" s="2" t="s">
        <v>285</v>
      </c>
      <c r="N1385" s="2">
        <v>10</v>
      </c>
      <c r="O1385" s="2" t="s">
        <v>23</v>
      </c>
      <c r="P1385" s="2">
        <v>50</v>
      </c>
      <c r="S1385" s="2" t="s">
        <v>22</v>
      </c>
      <c r="T1385" s="2">
        <v>37</v>
      </c>
      <c r="U1385" s="2" t="s">
        <v>86</v>
      </c>
      <c r="V1385" s="2">
        <v>0</v>
      </c>
      <c r="W1385" s="2" t="s">
        <v>269</v>
      </c>
      <c r="Z1385" s="2">
        <v>50</v>
      </c>
      <c r="AA1385" s="2">
        <v>2.9</v>
      </c>
      <c r="AB1385" s="2">
        <f t="shared" si="757"/>
        <v>17.241379310344829</v>
      </c>
      <c r="AC1385" s="2" t="s">
        <v>181</v>
      </c>
      <c r="AD1385" s="2">
        <v>3</v>
      </c>
      <c r="AE1385" s="2">
        <v>226</v>
      </c>
      <c r="AF1385" s="2">
        <v>0.50370392975983802</v>
      </c>
      <c r="AG1385" s="2">
        <v>0.50370392975983802</v>
      </c>
      <c r="AH1385" s="2">
        <v>44.782605378524103</v>
      </c>
      <c r="AI1385" s="2">
        <v>44.782605378524103</v>
      </c>
      <c r="AJ1385" s="2">
        <f t="shared" si="758"/>
        <v>0.44782605378524104</v>
      </c>
      <c r="AK1385" s="2">
        <f t="shared" si="759"/>
        <v>39.56521075704822</v>
      </c>
      <c r="AL1385" s="2">
        <f t="shared" si="760"/>
        <v>0.4174311372750355</v>
      </c>
    </row>
    <row r="1386" spans="1:38" x14ac:dyDescent="0.25">
      <c r="A1386" s="2" t="s">
        <v>233</v>
      </c>
      <c r="B1386" s="2">
        <v>1993</v>
      </c>
      <c r="C1386" s="2" t="s">
        <v>232</v>
      </c>
      <c r="D1386" s="2" t="s">
        <v>294</v>
      </c>
      <c r="E1386" s="2" t="s">
        <v>48</v>
      </c>
      <c r="F1386" s="2" t="s">
        <v>10</v>
      </c>
      <c r="G1386" s="2" t="s">
        <v>211</v>
      </c>
      <c r="H1386" s="2" t="s">
        <v>78</v>
      </c>
      <c r="I1386" s="2" t="s">
        <v>39</v>
      </c>
      <c r="J1386" s="2" t="s">
        <v>12</v>
      </c>
      <c r="L1386" s="2" t="s">
        <v>13</v>
      </c>
      <c r="M1386" s="2" t="s">
        <v>285</v>
      </c>
      <c r="N1386" s="2">
        <v>10</v>
      </c>
      <c r="O1386" s="2" t="s">
        <v>23</v>
      </c>
      <c r="P1386" s="2">
        <v>50</v>
      </c>
      <c r="S1386" s="2" t="s">
        <v>22</v>
      </c>
      <c r="T1386" s="2">
        <v>37</v>
      </c>
      <c r="U1386" s="2" t="s">
        <v>86</v>
      </c>
      <c r="V1386" s="2">
        <v>0</v>
      </c>
      <c r="W1386" s="2" t="s">
        <v>269</v>
      </c>
      <c r="Z1386" s="2">
        <v>50</v>
      </c>
      <c r="AA1386" s="2">
        <v>2.9</v>
      </c>
      <c r="AB1386" s="2">
        <f t="shared" si="757"/>
        <v>17.241379310344829</v>
      </c>
      <c r="AC1386" s="2" t="s">
        <v>181</v>
      </c>
      <c r="AD1386" s="2">
        <v>3</v>
      </c>
      <c r="AE1386" s="2">
        <v>226</v>
      </c>
      <c r="AF1386" s="2">
        <v>0.66666666666666596</v>
      </c>
      <c r="AG1386" s="2">
        <v>0.66666666666666596</v>
      </c>
      <c r="AH1386" s="2">
        <v>41.304347826086897</v>
      </c>
      <c r="AI1386" s="2">
        <v>41.304347826086897</v>
      </c>
      <c r="AJ1386" s="2">
        <f t="shared" si="758"/>
        <v>0.41304347826086896</v>
      </c>
      <c r="AK1386" s="2">
        <f t="shared" si="759"/>
        <v>36.086953204611014</v>
      </c>
      <c r="AL1386" s="2">
        <f t="shared" si="760"/>
        <v>0.38073392328153505</v>
      </c>
    </row>
    <row r="1387" spans="1:38" x14ac:dyDescent="0.25">
      <c r="A1387" s="2" t="s">
        <v>233</v>
      </c>
      <c r="B1387" s="2">
        <v>1993</v>
      </c>
      <c r="C1387" s="2" t="s">
        <v>232</v>
      </c>
      <c r="D1387" s="2" t="s">
        <v>294</v>
      </c>
      <c r="E1387" s="2" t="s">
        <v>48</v>
      </c>
      <c r="F1387" s="2" t="s">
        <v>10</v>
      </c>
      <c r="G1387" s="2" t="s">
        <v>211</v>
      </c>
      <c r="H1387" s="2" t="s">
        <v>78</v>
      </c>
      <c r="I1387" s="2" t="s">
        <v>39</v>
      </c>
      <c r="J1387" s="2" t="s">
        <v>12</v>
      </c>
      <c r="L1387" s="2" t="s">
        <v>13</v>
      </c>
      <c r="M1387" s="2" t="s">
        <v>285</v>
      </c>
      <c r="N1387" s="2">
        <v>10</v>
      </c>
      <c r="O1387" s="2" t="s">
        <v>23</v>
      </c>
      <c r="P1387" s="2">
        <v>50</v>
      </c>
      <c r="S1387" s="2" t="s">
        <v>22</v>
      </c>
      <c r="T1387" s="2">
        <v>37</v>
      </c>
      <c r="U1387" s="2" t="s">
        <v>86</v>
      </c>
      <c r="V1387" s="2">
        <v>0</v>
      </c>
      <c r="W1387" s="2" t="s">
        <v>269</v>
      </c>
      <c r="Z1387" s="2">
        <v>50</v>
      </c>
      <c r="AA1387" s="2">
        <v>2.9</v>
      </c>
      <c r="AB1387" s="2">
        <f t="shared" si="757"/>
        <v>17.241379310344829</v>
      </c>
      <c r="AC1387" s="2" t="s">
        <v>181</v>
      </c>
      <c r="AD1387" s="2">
        <v>3</v>
      </c>
      <c r="AE1387" s="2">
        <v>226</v>
      </c>
      <c r="AF1387" s="2">
        <v>0.81481481481481399</v>
      </c>
      <c r="AG1387" s="2">
        <v>0.81481481481481399</v>
      </c>
      <c r="AH1387" s="2">
        <v>33.478264186693202</v>
      </c>
      <c r="AI1387" s="2">
        <v>33.478264186693202</v>
      </c>
      <c r="AJ1387" s="2">
        <f t="shared" si="758"/>
        <v>0.33478264186693202</v>
      </c>
      <c r="AK1387" s="2">
        <f t="shared" si="759"/>
        <v>28.260869565217323</v>
      </c>
      <c r="AL1387" s="2">
        <f t="shared" si="760"/>
        <v>0.29816514804963024</v>
      </c>
    </row>
    <row r="1388" spans="1:38" x14ac:dyDescent="0.25">
      <c r="A1388" s="2" t="s">
        <v>233</v>
      </c>
      <c r="B1388" s="2">
        <v>1993</v>
      </c>
      <c r="C1388" s="2" t="s">
        <v>232</v>
      </c>
      <c r="D1388" s="2" t="s">
        <v>294</v>
      </c>
      <c r="E1388" s="2" t="s">
        <v>48</v>
      </c>
      <c r="F1388" s="2" t="s">
        <v>10</v>
      </c>
      <c r="G1388" s="2" t="s">
        <v>211</v>
      </c>
      <c r="H1388" s="2" t="s">
        <v>78</v>
      </c>
      <c r="I1388" s="2" t="s">
        <v>39</v>
      </c>
      <c r="J1388" s="2" t="s">
        <v>12</v>
      </c>
      <c r="L1388" s="2" t="s">
        <v>13</v>
      </c>
      <c r="M1388" s="2" t="s">
        <v>285</v>
      </c>
      <c r="N1388" s="2">
        <v>10</v>
      </c>
      <c r="O1388" s="2" t="s">
        <v>23</v>
      </c>
      <c r="P1388" s="2">
        <v>50</v>
      </c>
      <c r="S1388" s="2" t="s">
        <v>22</v>
      </c>
      <c r="T1388" s="2">
        <v>37</v>
      </c>
      <c r="U1388" s="2" t="s">
        <v>86</v>
      </c>
      <c r="V1388" s="2">
        <v>0</v>
      </c>
      <c r="W1388" s="2" t="s">
        <v>269</v>
      </c>
      <c r="Z1388" s="2">
        <v>50</v>
      </c>
      <c r="AA1388" s="2">
        <v>2.9</v>
      </c>
      <c r="AB1388" s="2">
        <f t="shared" si="757"/>
        <v>17.241379310344829</v>
      </c>
      <c r="AC1388" s="2" t="s">
        <v>181</v>
      </c>
      <c r="AD1388" s="2">
        <v>3</v>
      </c>
      <c r="AE1388" s="2">
        <v>226</v>
      </c>
      <c r="AF1388" s="2">
        <v>1.00740729437934</v>
      </c>
      <c r="AG1388" s="2">
        <v>1.00740729437934</v>
      </c>
      <c r="AH1388" s="2">
        <v>33.043471626613403</v>
      </c>
      <c r="AI1388" s="2">
        <v>33.043471626613403</v>
      </c>
      <c r="AJ1388" s="2">
        <f t="shared" si="758"/>
        <v>0.33043471626613402</v>
      </c>
      <c r="AK1388" s="2">
        <f t="shared" si="759"/>
        <v>27.826077005137524</v>
      </c>
      <c r="AL1388" s="2">
        <f t="shared" si="760"/>
        <v>0.29357788693411846</v>
      </c>
    </row>
    <row r="1389" spans="1:38" x14ac:dyDescent="0.25">
      <c r="A1389" s="2" t="s">
        <v>233</v>
      </c>
      <c r="B1389" s="2">
        <v>1993</v>
      </c>
      <c r="C1389" s="2" t="s">
        <v>232</v>
      </c>
      <c r="D1389" s="2" t="s">
        <v>294</v>
      </c>
      <c r="E1389" s="2" t="s">
        <v>48</v>
      </c>
      <c r="F1389" s="2" t="s">
        <v>10</v>
      </c>
      <c r="G1389" s="2" t="s">
        <v>211</v>
      </c>
      <c r="H1389" s="2" t="s">
        <v>78</v>
      </c>
      <c r="I1389" s="2" t="s">
        <v>39</v>
      </c>
      <c r="J1389" s="2" t="s">
        <v>12</v>
      </c>
      <c r="L1389" s="2" t="s">
        <v>13</v>
      </c>
      <c r="M1389" s="2" t="s">
        <v>285</v>
      </c>
      <c r="N1389" s="2">
        <v>10</v>
      </c>
      <c r="O1389" s="2" t="s">
        <v>23</v>
      </c>
      <c r="P1389" s="2">
        <v>50</v>
      </c>
      <c r="S1389" s="2" t="s">
        <v>22</v>
      </c>
      <c r="T1389" s="2">
        <v>37</v>
      </c>
      <c r="U1389" s="2" t="s">
        <v>86</v>
      </c>
      <c r="V1389" s="2">
        <v>0</v>
      </c>
      <c r="W1389" s="2" t="s">
        <v>269</v>
      </c>
      <c r="Z1389" s="2">
        <v>50</v>
      </c>
      <c r="AA1389" s="2">
        <v>2.9</v>
      </c>
      <c r="AB1389" s="2">
        <f t="shared" si="757"/>
        <v>17.241379310344829</v>
      </c>
      <c r="AC1389" s="2" t="s">
        <v>181</v>
      </c>
      <c r="AD1389" s="2">
        <v>3</v>
      </c>
      <c r="AE1389" s="2">
        <v>226</v>
      </c>
      <c r="AF1389" s="2">
        <v>1.4962966353804901</v>
      </c>
      <c r="AG1389" s="2">
        <v>1.4962966353804901</v>
      </c>
      <c r="AH1389" s="2">
        <v>19.999993365743801</v>
      </c>
      <c r="AI1389" s="2">
        <v>19.999993365743801</v>
      </c>
      <c r="AJ1389" s="2">
        <f t="shared" si="758"/>
        <v>0.19999993365743801</v>
      </c>
      <c r="AK1389" s="2">
        <f t="shared" si="759"/>
        <v>14.782598744267922</v>
      </c>
      <c r="AL1389" s="2">
        <f t="shared" si="760"/>
        <v>0.15596320321890381</v>
      </c>
    </row>
    <row r="1390" spans="1:38" x14ac:dyDescent="0.25">
      <c r="A1390" s="2" t="s">
        <v>233</v>
      </c>
      <c r="B1390" s="2">
        <v>1993</v>
      </c>
      <c r="C1390" s="2" t="s">
        <v>232</v>
      </c>
      <c r="D1390" s="2" t="s">
        <v>294</v>
      </c>
      <c r="E1390" s="2" t="s">
        <v>48</v>
      </c>
      <c r="F1390" s="2" t="s">
        <v>10</v>
      </c>
      <c r="G1390" s="2" t="s">
        <v>211</v>
      </c>
      <c r="H1390" s="2" t="s">
        <v>78</v>
      </c>
      <c r="I1390" s="2" t="s">
        <v>39</v>
      </c>
      <c r="J1390" s="2" t="s">
        <v>12</v>
      </c>
      <c r="L1390" s="2" t="s">
        <v>13</v>
      </c>
      <c r="M1390" s="2" t="s">
        <v>285</v>
      </c>
      <c r="N1390" s="2">
        <v>10</v>
      </c>
      <c r="O1390" s="2" t="s">
        <v>23</v>
      </c>
      <c r="P1390" s="2">
        <v>50</v>
      </c>
      <c r="S1390" s="2" t="s">
        <v>22</v>
      </c>
      <c r="T1390" s="2">
        <v>37</v>
      </c>
      <c r="U1390" s="2" t="s">
        <v>86</v>
      </c>
      <c r="V1390" s="2">
        <v>0</v>
      </c>
      <c r="W1390" s="2" t="s">
        <v>269</v>
      </c>
      <c r="Z1390" s="2">
        <v>50</v>
      </c>
      <c r="AA1390" s="2">
        <v>2.9</v>
      </c>
      <c r="AB1390" s="2">
        <f t="shared" si="757"/>
        <v>17.241379310344829</v>
      </c>
      <c r="AC1390" s="2" t="s">
        <v>181</v>
      </c>
      <c r="AD1390" s="2">
        <v>3</v>
      </c>
      <c r="AE1390" s="2">
        <v>226</v>
      </c>
      <c r="AF1390" s="2">
        <v>2</v>
      </c>
      <c r="AG1390" s="2">
        <v>2</v>
      </c>
      <c r="AH1390" s="2">
        <v>19.130441416864802</v>
      </c>
      <c r="AI1390" s="2">
        <v>19.130441416864802</v>
      </c>
      <c r="AJ1390" s="2">
        <f t="shared" si="758"/>
        <v>0.19130441416864802</v>
      </c>
      <c r="AK1390" s="2">
        <f t="shared" si="759"/>
        <v>13.913046795388922</v>
      </c>
      <c r="AL1390" s="2">
        <f t="shared" si="760"/>
        <v>0.14678903096011903</v>
      </c>
    </row>
    <row r="1391" spans="1:38" x14ac:dyDescent="0.25">
      <c r="A1391" s="2" t="s">
        <v>233</v>
      </c>
      <c r="B1391" s="2">
        <v>1993</v>
      </c>
      <c r="C1391" s="2" t="s">
        <v>232</v>
      </c>
      <c r="D1391" s="2" t="s">
        <v>294</v>
      </c>
      <c r="E1391" s="2" t="s">
        <v>48</v>
      </c>
      <c r="F1391" s="2" t="s">
        <v>10</v>
      </c>
      <c r="G1391" s="2" t="s">
        <v>211</v>
      </c>
      <c r="H1391" s="2" t="s">
        <v>78</v>
      </c>
      <c r="I1391" s="2" t="s">
        <v>39</v>
      </c>
      <c r="J1391" s="2" t="s">
        <v>12</v>
      </c>
      <c r="L1391" s="2" t="s">
        <v>13</v>
      </c>
      <c r="M1391" s="2" t="s">
        <v>285</v>
      </c>
      <c r="N1391" s="2">
        <v>10</v>
      </c>
      <c r="O1391" s="2" t="s">
        <v>23</v>
      </c>
      <c r="P1391" s="2">
        <v>50</v>
      </c>
      <c r="S1391" s="2" t="s">
        <v>22</v>
      </c>
      <c r="T1391" s="2">
        <v>37</v>
      </c>
      <c r="U1391" s="2" t="s">
        <v>86</v>
      </c>
      <c r="V1391" s="2">
        <v>0</v>
      </c>
      <c r="W1391" s="2" t="s">
        <v>269</v>
      </c>
      <c r="Z1391" s="2">
        <v>50</v>
      </c>
      <c r="AA1391" s="2">
        <v>2.9</v>
      </c>
      <c r="AB1391" s="2">
        <f t="shared" si="757"/>
        <v>17.241379310344829</v>
      </c>
      <c r="AC1391" s="2" t="s">
        <v>181</v>
      </c>
      <c r="AD1391" s="2">
        <v>3</v>
      </c>
      <c r="AE1391" s="2">
        <v>226</v>
      </c>
      <c r="AF1391" s="2">
        <v>3.0222224482783502</v>
      </c>
      <c r="AG1391" s="2">
        <v>3.0222224482783502</v>
      </c>
      <c r="AH1391" s="2">
        <v>11.7391337519106</v>
      </c>
      <c r="AI1391" s="2">
        <v>11.7391337519106</v>
      </c>
      <c r="AJ1391" s="2">
        <f t="shared" si="758"/>
        <v>0.11739133751910601</v>
      </c>
      <c r="AK1391" s="2">
        <f t="shared" si="759"/>
        <v>6.5217391304347201</v>
      </c>
      <c r="AL1391" s="2">
        <f t="shared" si="760"/>
        <v>6.880734185760648E-2</v>
      </c>
    </row>
    <row r="1392" spans="1:38" x14ac:dyDescent="0.25">
      <c r="A1392" s="2" t="s">
        <v>233</v>
      </c>
      <c r="B1392" s="2">
        <v>1993</v>
      </c>
      <c r="C1392" s="2" t="s">
        <v>232</v>
      </c>
      <c r="D1392" s="2" t="s">
        <v>294</v>
      </c>
      <c r="E1392" s="2" t="s">
        <v>48</v>
      </c>
      <c r="F1392" s="2" t="s">
        <v>10</v>
      </c>
      <c r="G1392" s="2" t="s">
        <v>211</v>
      </c>
      <c r="H1392" s="2" t="s">
        <v>78</v>
      </c>
      <c r="I1392" s="2" t="s">
        <v>39</v>
      </c>
      <c r="J1392" s="2" t="s">
        <v>12</v>
      </c>
      <c r="L1392" s="2" t="s">
        <v>13</v>
      </c>
      <c r="M1392" s="2" t="s">
        <v>285</v>
      </c>
      <c r="N1392" s="2">
        <v>10</v>
      </c>
      <c r="O1392" s="2" t="s">
        <v>23</v>
      </c>
      <c r="P1392" s="2">
        <v>50</v>
      </c>
      <c r="S1392" s="2" t="s">
        <v>22</v>
      </c>
      <c r="T1392" s="2">
        <v>37</v>
      </c>
      <c r="U1392" s="2" t="s">
        <v>86</v>
      </c>
      <c r="V1392" s="2">
        <v>0</v>
      </c>
      <c r="W1392" s="2" t="s">
        <v>269</v>
      </c>
      <c r="Z1392" s="2">
        <v>50</v>
      </c>
      <c r="AA1392" s="2">
        <v>2.9</v>
      </c>
      <c r="AB1392" s="2">
        <f t="shared" si="757"/>
        <v>17.241379310344829</v>
      </c>
      <c r="AC1392" s="2" t="s">
        <v>181</v>
      </c>
      <c r="AD1392" s="2">
        <v>3</v>
      </c>
      <c r="AE1392" s="2">
        <v>226</v>
      </c>
      <c r="AF1392" s="2">
        <v>4</v>
      </c>
      <c r="AG1392" s="2">
        <v>4</v>
      </c>
      <c r="AH1392" s="2">
        <v>12.608702286430001</v>
      </c>
      <c r="AI1392" s="2">
        <v>12.608702286430001</v>
      </c>
      <c r="AJ1392" s="2">
        <f t="shared" si="758"/>
        <v>0.12608702286430001</v>
      </c>
      <c r="AK1392" s="2">
        <f t="shared" si="759"/>
        <v>7.3913076649541205</v>
      </c>
      <c r="AL1392" s="2">
        <f t="shared" si="760"/>
        <v>7.7981689102511687E-2</v>
      </c>
    </row>
    <row r="1393" spans="1:38" x14ac:dyDescent="0.25">
      <c r="A1393" s="2" t="s">
        <v>233</v>
      </c>
      <c r="B1393" s="2">
        <v>1993</v>
      </c>
      <c r="C1393" s="2" t="s">
        <v>232</v>
      </c>
      <c r="D1393" s="2" t="s">
        <v>294</v>
      </c>
      <c r="E1393" s="2" t="s">
        <v>48</v>
      </c>
      <c r="F1393" s="2" t="s">
        <v>10</v>
      </c>
      <c r="G1393" s="2" t="s">
        <v>211</v>
      </c>
      <c r="H1393" s="2" t="s">
        <v>78</v>
      </c>
      <c r="I1393" s="2" t="s">
        <v>39</v>
      </c>
      <c r="J1393" s="2" t="s">
        <v>12</v>
      </c>
      <c r="L1393" s="2" t="s">
        <v>13</v>
      </c>
      <c r="M1393" s="2" t="s">
        <v>285</v>
      </c>
      <c r="N1393" s="2">
        <v>10</v>
      </c>
      <c r="O1393" s="2" t="s">
        <v>23</v>
      </c>
      <c r="P1393" s="2">
        <v>50</v>
      </c>
      <c r="S1393" s="2" t="s">
        <v>22</v>
      </c>
      <c r="T1393" s="2">
        <v>37</v>
      </c>
      <c r="U1393" s="2" t="s">
        <v>86</v>
      </c>
      <c r="V1393" s="2">
        <v>0</v>
      </c>
      <c r="W1393" s="2" t="s">
        <v>269</v>
      </c>
      <c r="Z1393" s="2">
        <v>50</v>
      </c>
      <c r="AA1393" s="2">
        <v>2.9</v>
      </c>
      <c r="AB1393" s="2">
        <f t="shared" si="757"/>
        <v>17.241379310344829</v>
      </c>
      <c r="AC1393" s="2" t="s">
        <v>181</v>
      </c>
      <c r="AD1393" s="2">
        <v>3</v>
      </c>
      <c r="AE1393" s="2">
        <v>226</v>
      </c>
      <c r="AF1393" s="2">
        <v>24</v>
      </c>
      <c r="AG1393" s="2">
        <v>24</v>
      </c>
      <c r="AH1393" s="2">
        <v>5.2173946214758802</v>
      </c>
      <c r="AI1393" s="2">
        <v>5.2173946214758802</v>
      </c>
      <c r="AJ1393" s="2">
        <f t="shared" si="758"/>
        <v>5.21739462147588E-2</v>
      </c>
      <c r="AK1393" s="2">
        <f t="shared" si="759"/>
        <v>0</v>
      </c>
      <c r="AL1393" s="2">
        <f t="shared" si="760"/>
        <v>0</v>
      </c>
    </row>
    <row r="1394" spans="1:38" x14ac:dyDescent="0.25">
      <c r="A1394" s="2" t="s">
        <v>234</v>
      </c>
      <c r="B1394" s="2">
        <v>2004</v>
      </c>
      <c r="C1394" s="2" t="s">
        <v>51</v>
      </c>
      <c r="D1394" s="2" t="s">
        <v>286</v>
      </c>
      <c r="E1394" s="2" t="s">
        <v>48</v>
      </c>
      <c r="F1394" s="2" t="s">
        <v>10</v>
      </c>
      <c r="G1394" s="2" t="s">
        <v>205</v>
      </c>
      <c r="H1394" s="2" t="s">
        <v>106</v>
      </c>
      <c r="I1394" s="2" t="s">
        <v>40</v>
      </c>
      <c r="J1394" s="2" t="s">
        <v>12</v>
      </c>
      <c r="L1394" s="2" t="s">
        <v>13</v>
      </c>
      <c r="M1394" s="2" t="s">
        <v>285</v>
      </c>
      <c r="N1394" s="2">
        <v>10</v>
      </c>
      <c r="O1394" s="2" t="s">
        <v>23</v>
      </c>
      <c r="P1394" s="2">
        <v>50</v>
      </c>
      <c r="S1394" s="2" t="s">
        <v>22</v>
      </c>
      <c r="T1394" s="2">
        <v>37</v>
      </c>
      <c r="U1394" s="2" t="s">
        <v>86</v>
      </c>
      <c r="V1394" s="2">
        <v>0</v>
      </c>
      <c r="W1394" s="2" t="s">
        <v>49</v>
      </c>
      <c r="Z1394" s="2">
        <v>80</v>
      </c>
      <c r="AA1394" s="2">
        <v>6</v>
      </c>
      <c r="AB1394" s="2">
        <f t="shared" si="757"/>
        <v>13.333333333333334</v>
      </c>
      <c r="AC1394" s="2" t="s">
        <v>181</v>
      </c>
      <c r="AD1394" s="2">
        <v>2</v>
      </c>
      <c r="AE1394" s="2">
        <v>227</v>
      </c>
      <c r="AF1394" s="2">
        <v>0</v>
      </c>
      <c r="AG1394" s="2">
        <v>0</v>
      </c>
      <c r="AH1394" s="2">
        <v>100</v>
      </c>
      <c r="AI1394" s="2">
        <v>100</v>
      </c>
      <c r="AJ1394" s="2">
        <f>AI1394/$AI$1394</f>
        <v>1</v>
      </c>
      <c r="AK1394" s="2">
        <f>AI1394-$AI$1400</f>
        <v>96.283776338646121</v>
      </c>
      <c r="AL1394" s="2">
        <f>AK1394/$AK$1394</f>
        <v>1</v>
      </c>
    </row>
    <row r="1395" spans="1:38" x14ac:dyDescent="0.25">
      <c r="A1395" s="2" t="s">
        <v>234</v>
      </c>
      <c r="B1395" s="2">
        <v>2004</v>
      </c>
      <c r="C1395" s="2" t="s">
        <v>51</v>
      </c>
      <c r="D1395" s="2" t="s">
        <v>286</v>
      </c>
      <c r="E1395" s="2" t="s">
        <v>48</v>
      </c>
      <c r="F1395" s="2" t="s">
        <v>10</v>
      </c>
      <c r="G1395" s="2" t="s">
        <v>205</v>
      </c>
      <c r="H1395" s="2" t="s">
        <v>106</v>
      </c>
      <c r="I1395" s="2" t="s">
        <v>40</v>
      </c>
      <c r="J1395" s="2" t="s">
        <v>12</v>
      </c>
      <c r="L1395" s="2" t="s">
        <v>13</v>
      </c>
      <c r="M1395" s="2" t="s">
        <v>285</v>
      </c>
      <c r="N1395" s="2">
        <v>10</v>
      </c>
      <c r="O1395" s="2" t="s">
        <v>23</v>
      </c>
      <c r="P1395" s="2">
        <v>50</v>
      </c>
      <c r="S1395" s="2" t="s">
        <v>22</v>
      </c>
      <c r="T1395" s="2">
        <v>37</v>
      </c>
      <c r="U1395" s="2" t="s">
        <v>86</v>
      </c>
      <c r="V1395" s="2">
        <v>0</v>
      </c>
      <c r="W1395" s="2" t="s">
        <v>49</v>
      </c>
      <c r="Z1395" s="2">
        <v>80</v>
      </c>
      <c r="AA1395" s="2">
        <v>6</v>
      </c>
      <c r="AB1395" s="2">
        <f t="shared" si="757"/>
        <v>13.333333333333334</v>
      </c>
      <c r="AC1395" s="2" t="s">
        <v>181</v>
      </c>
      <c r="AD1395" s="2">
        <v>2</v>
      </c>
      <c r="AE1395" s="2">
        <v>227</v>
      </c>
      <c r="AF1395" s="2">
        <v>1.0362684827525199</v>
      </c>
      <c r="AG1395" s="2">
        <v>1.0362684827525199</v>
      </c>
      <c r="AH1395" s="2">
        <v>17.567568786654402</v>
      </c>
      <c r="AI1395" s="2">
        <v>17.567568786654402</v>
      </c>
      <c r="AJ1395" s="2">
        <f t="shared" ref="AJ1395:AJ1400" si="761">AI1395/$AI$1394</f>
        <v>0.17567568786654403</v>
      </c>
      <c r="AK1395" s="2">
        <f t="shared" ref="AK1395:AK1400" si="762">AI1395-$AI$1400</f>
        <v>13.851345125300522</v>
      </c>
      <c r="AL1395" s="2">
        <f t="shared" ref="AL1395:AL1400" si="763">AK1395/$AK$1394</f>
        <v>0.14385959558319594</v>
      </c>
    </row>
    <row r="1396" spans="1:38" x14ac:dyDescent="0.25">
      <c r="A1396" s="2" t="s">
        <v>234</v>
      </c>
      <c r="B1396" s="2">
        <v>2004</v>
      </c>
      <c r="C1396" s="2" t="s">
        <v>51</v>
      </c>
      <c r="D1396" s="2" t="s">
        <v>286</v>
      </c>
      <c r="E1396" s="2" t="s">
        <v>48</v>
      </c>
      <c r="F1396" s="2" t="s">
        <v>10</v>
      </c>
      <c r="G1396" s="2" t="s">
        <v>205</v>
      </c>
      <c r="H1396" s="2" t="s">
        <v>106</v>
      </c>
      <c r="I1396" s="2" t="s">
        <v>40</v>
      </c>
      <c r="J1396" s="2" t="s">
        <v>12</v>
      </c>
      <c r="L1396" s="2" t="s">
        <v>13</v>
      </c>
      <c r="M1396" s="2" t="s">
        <v>285</v>
      </c>
      <c r="N1396" s="2">
        <v>10</v>
      </c>
      <c r="O1396" s="2" t="s">
        <v>23</v>
      </c>
      <c r="P1396" s="2">
        <v>50</v>
      </c>
      <c r="S1396" s="2" t="s">
        <v>22</v>
      </c>
      <c r="T1396" s="2">
        <v>37</v>
      </c>
      <c r="U1396" s="2" t="s">
        <v>86</v>
      </c>
      <c r="V1396" s="2">
        <v>0</v>
      </c>
      <c r="W1396" s="2" t="s">
        <v>49</v>
      </c>
      <c r="Z1396" s="2">
        <v>80</v>
      </c>
      <c r="AA1396" s="2">
        <v>6</v>
      </c>
      <c r="AB1396" s="2">
        <f t="shared" si="757"/>
        <v>13.333333333333334</v>
      </c>
      <c r="AC1396" s="2" t="s">
        <v>181</v>
      </c>
      <c r="AD1396" s="2">
        <v>2</v>
      </c>
      <c r="AE1396" s="2">
        <v>227</v>
      </c>
      <c r="AF1396" s="2">
        <v>2.0725394361639999</v>
      </c>
      <c r="AG1396" s="2">
        <v>2.0725394361639999</v>
      </c>
      <c r="AH1396" s="2">
        <v>11.8243234100091</v>
      </c>
      <c r="AI1396" s="2">
        <v>11.8243234100091</v>
      </c>
      <c r="AJ1396" s="2">
        <f t="shared" si="761"/>
        <v>0.11824323410009101</v>
      </c>
      <c r="AK1396" s="2">
        <f t="shared" si="762"/>
        <v>8.1080997486552207</v>
      </c>
      <c r="AL1396" s="2">
        <f t="shared" si="763"/>
        <v>8.4210446006372661E-2</v>
      </c>
    </row>
    <row r="1397" spans="1:38" x14ac:dyDescent="0.25">
      <c r="A1397" s="2" t="s">
        <v>234</v>
      </c>
      <c r="B1397" s="2">
        <v>2004</v>
      </c>
      <c r="C1397" s="2" t="s">
        <v>51</v>
      </c>
      <c r="D1397" s="2" t="s">
        <v>286</v>
      </c>
      <c r="E1397" s="2" t="s">
        <v>48</v>
      </c>
      <c r="F1397" s="2" t="s">
        <v>10</v>
      </c>
      <c r="G1397" s="2" t="s">
        <v>205</v>
      </c>
      <c r="H1397" s="2" t="s">
        <v>106</v>
      </c>
      <c r="I1397" s="2" t="s">
        <v>40</v>
      </c>
      <c r="J1397" s="2" t="s">
        <v>12</v>
      </c>
      <c r="L1397" s="2" t="s">
        <v>13</v>
      </c>
      <c r="M1397" s="2" t="s">
        <v>285</v>
      </c>
      <c r="N1397" s="2">
        <v>10</v>
      </c>
      <c r="O1397" s="2" t="s">
        <v>23</v>
      </c>
      <c r="P1397" s="2">
        <v>50</v>
      </c>
      <c r="S1397" s="2" t="s">
        <v>22</v>
      </c>
      <c r="T1397" s="2">
        <v>37</v>
      </c>
      <c r="U1397" s="2" t="s">
        <v>86</v>
      </c>
      <c r="V1397" s="2">
        <v>0</v>
      </c>
      <c r="W1397" s="2" t="s">
        <v>49</v>
      </c>
      <c r="Z1397" s="2">
        <v>80</v>
      </c>
      <c r="AA1397" s="2">
        <v>6</v>
      </c>
      <c r="AB1397" s="2">
        <f t="shared" si="757"/>
        <v>13.333333333333334</v>
      </c>
      <c r="AC1397" s="2" t="s">
        <v>181</v>
      </c>
      <c r="AD1397" s="2">
        <v>2</v>
      </c>
      <c r="AE1397" s="2">
        <v>227</v>
      </c>
      <c r="AF1397" s="2">
        <v>4.08031054799413</v>
      </c>
      <c r="AG1397" s="2">
        <v>4.08031054799413</v>
      </c>
      <c r="AH1397" s="2">
        <v>5.7432453766452696</v>
      </c>
      <c r="AI1397" s="2">
        <v>5.7432453766452696</v>
      </c>
      <c r="AJ1397" s="2">
        <f t="shared" si="761"/>
        <v>5.7432453766452694E-2</v>
      </c>
      <c r="AK1397" s="2">
        <f t="shared" si="762"/>
        <v>2.0270217152913896</v>
      </c>
      <c r="AL1397" s="2">
        <f t="shared" si="763"/>
        <v>2.1052578039336717E-2</v>
      </c>
    </row>
    <row r="1398" spans="1:38" x14ac:dyDescent="0.25">
      <c r="A1398" s="2" t="s">
        <v>234</v>
      </c>
      <c r="B1398" s="2">
        <v>2004</v>
      </c>
      <c r="C1398" s="2" t="s">
        <v>51</v>
      </c>
      <c r="D1398" s="2" t="s">
        <v>286</v>
      </c>
      <c r="E1398" s="2" t="s">
        <v>48</v>
      </c>
      <c r="F1398" s="2" t="s">
        <v>10</v>
      </c>
      <c r="G1398" s="2" t="s">
        <v>205</v>
      </c>
      <c r="H1398" s="2" t="s">
        <v>106</v>
      </c>
      <c r="I1398" s="2" t="s">
        <v>40</v>
      </c>
      <c r="J1398" s="2" t="s">
        <v>12</v>
      </c>
      <c r="L1398" s="2" t="s">
        <v>13</v>
      </c>
      <c r="M1398" s="2" t="s">
        <v>285</v>
      </c>
      <c r="N1398" s="2">
        <v>10</v>
      </c>
      <c r="O1398" s="2" t="s">
        <v>23</v>
      </c>
      <c r="P1398" s="2">
        <v>50</v>
      </c>
      <c r="S1398" s="2" t="s">
        <v>22</v>
      </c>
      <c r="T1398" s="2">
        <v>37</v>
      </c>
      <c r="U1398" s="2" t="s">
        <v>86</v>
      </c>
      <c r="V1398" s="2">
        <v>0</v>
      </c>
      <c r="W1398" s="2" t="s">
        <v>49</v>
      </c>
      <c r="Z1398" s="2">
        <v>80</v>
      </c>
      <c r="AA1398" s="2">
        <v>6</v>
      </c>
      <c r="AB1398" s="2">
        <f t="shared" si="757"/>
        <v>13.333333333333334</v>
      </c>
      <c r="AC1398" s="2" t="s">
        <v>181</v>
      </c>
      <c r="AD1398" s="2">
        <v>2</v>
      </c>
      <c r="AE1398" s="2">
        <v>227</v>
      </c>
      <c r="AF1398" s="2">
        <v>6.0233158061493297</v>
      </c>
      <c r="AG1398" s="2">
        <v>6.0233158061493297</v>
      </c>
      <c r="AH1398" s="2">
        <v>7.0946017784993698</v>
      </c>
      <c r="AI1398" s="2">
        <v>7.0946017784993698</v>
      </c>
      <c r="AJ1398" s="2">
        <f t="shared" si="761"/>
        <v>7.0946017784993695E-2</v>
      </c>
      <c r="AK1398" s="2">
        <f t="shared" si="762"/>
        <v>3.3783781171454899</v>
      </c>
      <c r="AL1398" s="2">
        <f t="shared" si="763"/>
        <v>3.5087719298245737E-2</v>
      </c>
    </row>
    <row r="1399" spans="1:38" x14ac:dyDescent="0.25">
      <c r="A1399" s="2" t="s">
        <v>234</v>
      </c>
      <c r="B1399" s="2">
        <v>2004</v>
      </c>
      <c r="C1399" s="2" t="s">
        <v>51</v>
      </c>
      <c r="D1399" s="2" t="s">
        <v>286</v>
      </c>
      <c r="E1399" s="2" t="s">
        <v>48</v>
      </c>
      <c r="F1399" s="2" t="s">
        <v>10</v>
      </c>
      <c r="G1399" s="2" t="s">
        <v>205</v>
      </c>
      <c r="H1399" s="2" t="s">
        <v>106</v>
      </c>
      <c r="I1399" s="2" t="s">
        <v>40</v>
      </c>
      <c r="J1399" s="2" t="s">
        <v>12</v>
      </c>
      <c r="L1399" s="2" t="s">
        <v>13</v>
      </c>
      <c r="M1399" s="2" t="s">
        <v>285</v>
      </c>
      <c r="N1399" s="2">
        <v>10</v>
      </c>
      <c r="O1399" s="2" t="s">
        <v>23</v>
      </c>
      <c r="P1399" s="2">
        <v>50</v>
      </c>
      <c r="S1399" s="2" t="s">
        <v>22</v>
      </c>
      <c r="T1399" s="2">
        <v>37</v>
      </c>
      <c r="U1399" s="2" t="s">
        <v>86</v>
      </c>
      <c r="V1399" s="2">
        <v>0</v>
      </c>
      <c r="W1399" s="2" t="s">
        <v>49</v>
      </c>
      <c r="Z1399" s="2">
        <v>80</v>
      </c>
      <c r="AA1399" s="2">
        <v>6</v>
      </c>
      <c r="AB1399" s="2">
        <f t="shared" si="757"/>
        <v>13.333333333333334</v>
      </c>
      <c r="AC1399" s="2" t="s">
        <v>181</v>
      </c>
      <c r="AD1399" s="2">
        <v>2</v>
      </c>
      <c r="AE1399" s="2">
        <v>227</v>
      </c>
      <c r="AF1399" s="2">
        <v>16.062178777276799</v>
      </c>
      <c r="AG1399" s="2">
        <v>16.062178777276799</v>
      </c>
      <c r="AH1399" s="2">
        <v>1.68918905857274</v>
      </c>
      <c r="AI1399" s="2">
        <v>1.68918905857274</v>
      </c>
      <c r="AJ1399" s="2">
        <f t="shared" si="761"/>
        <v>1.68918905857274E-2</v>
      </c>
      <c r="AK1399" s="2">
        <f t="shared" si="762"/>
        <v>-2.0270346027811401</v>
      </c>
      <c r="AL1399" s="2">
        <f t="shared" si="763"/>
        <v>-2.1052711888363423E-2</v>
      </c>
    </row>
    <row r="1400" spans="1:38" x14ac:dyDescent="0.25">
      <c r="A1400" s="2" t="s">
        <v>234</v>
      </c>
      <c r="B1400" s="2">
        <v>2004</v>
      </c>
      <c r="C1400" s="2" t="s">
        <v>51</v>
      </c>
      <c r="D1400" s="2" t="s">
        <v>286</v>
      </c>
      <c r="E1400" s="2" t="s">
        <v>48</v>
      </c>
      <c r="F1400" s="2" t="s">
        <v>10</v>
      </c>
      <c r="G1400" s="2" t="s">
        <v>205</v>
      </c>
      <c r="H1400" s="2" t="s">
        <v>106</v>
      </c>
      <c r="I1400" s="2" t="s">
        <v>40</v>
      </c>
      <c r="J1400" s="2" t="s">
        <v>12</v>
      </c>
      <c r="L1400" s="2" t="s">
        <v>13</v>
      </c>
      <c r="M1400" s="2" t="s">
        <v>285</v>
      </c>
      <c r="N1400" s="2">
        <v>10</v>
      </c>
      <c r="O1400" s="2" t="s">
        <v>23</v>
      </c>
      <c r="P1400" s="2">
        <v>50</v>
      </c>
      <c r="S1400" s="2" t="s">
        <v>22</v>
      </c>
      <c r="T1400" s="2">
        <v>37</v>
      </c>
      <c r="U1400" s="2" t="s">
        <v>86</v>
      </c>
      <c r="V1400" s="2">
        <v>0</v>
      </c>
      <c r="W1400" s="2" t="s">
        <v>49</v>
      </c>
      <c r="Z1400" s="2">
        <v>80</v>
      </c>
      <c r="AA1400" s="2">
        <v>6</v>
      </c>
      <c r="AB1400" s="2">
        <f t="shared" si="757"/>
        <v>13.333333333333334</v>
      </c>
      <c r="AC1400" s="2" t="s">
        <v>181</v>
      </c>
      <c r="AD1400" s="2">
        <v>2</v>
      </c>
      <c r="AE1400" s="2">
        <v>227</v>
      </c>
      <c r="AF1400" s="2">
        <v>24</v>
      </c>
      <c r="AG1400" s="2">
        <v>24</v>
      </c>
      <c r="AH1400" s="2">
        <v>3.7162236613538799</v>
      </c>
      <c r="AI1400" s="2">
        <v>3.7162236613538799</v>
      </c>
      <c r="AJ1400" s="2">
        <f t="shared" si="761"/>
        <v>3.7162236613538797E-2</v>
      </c>
      <c r="AK1400" s="2">
        <f t="shared" si="762"/>
        <v>0</v>
      </c>
      <c r="AL1400" s="2">
        <f t="shared" si="763"/>
        <v>0</v>
      </c>
    </row>
    <row r="1401" spans="1:38" x14ac:dyDescent="0.25">
      <c r="A1401" s="2" t="s">
        <v>234</v>
      </c>
      <c r="B1401" s="2">
        <v>2004</v>
      </c>
      <c r="C1401" s="2" t="s">
        <v>51</v>
      </c>
      <c r="D1401" s="2" t="s">
        <v>286</v>
      </c>
      <c r="E1401" s="2" t="s">
        <v>48</v>
      </c>
      <c r="F1401" s="2" t="s">
        <v>10</v>
      </c>
      <c r="G1401" s="2" t="s">
        <v>205</v>
      </c>
      <c r="H1401" s="2" t="s">
        <v>11</v>
      </c>
      <c r="I1401" s="2" t="s">
        <v>40</v>
      </c>
      <c r="J1401" s="2" t="s">
        <v>12</v>
      </c>
      <c r="L1401" s="2" t="s">
        <v>13</v>
      </c>
      <c r="M1401" s="2" t="s">
        <v>285</v>
      </c>
      <c r="N1401" s="2">
        <v>10</v>
      </c>
      <c r="O1401" s="2" t="s">
        <v>23</v>
      </c>
      <c r="P1401" s="2">
        <v>50</v>
      </c>
      <c r="S1401" s="2" t="s">
        <v>22</v>
      </c>
      <c r="T1401" s="2">
        <v>37</v>
      </c>
      <c r="U1401" s="2" t="s">
        <v>86</v>
      </c>
      <c r="V1401" s="2">
        <v>0</v>
      </c>
      <c r="W1401" s="2" t="s">
        <v>49</v>
      </c>
      <c r="Z1401" s="2">
        <v>80</v>
      </c>
      <c r="AA1401" s="2">
        <v>6</v>
      </c>
      <c r="AB1401" s="2">
        <f t="shared" ref="AB1401:AB1408" si="764">Z1401/AA1401</f>
        <v>13.333333333333334</v>
      </c>
      <c r="AC1401" s="2" t="s">
        <v>181</v>
      </c>
      <c r="AD1401" s="2">
        <v>2</v>
      </c>
      <c r="AE1401" s="2">
        <v>228</v>
      </c>
      <c r="AF1401" s="2">
        <v>0</v>
      </c>
      <c r="AG1401" s="2">
        <v>0</v>
      </c>
      <c r="AH1401" s="2">
        <v>100</v>
      </c>
      <c r="AI1401" s="2">
        <v>100</v>
      </c>
      <c r="AJ1401" s="2">
        <f>AI1401/$AI$1401</f>
        <v>1</v>
      </c>
      <c r="AK1401" s="2">
        <f>AI1401-$AI$1408</f>
        <v>98.310810941427263</v>
      </c>
      <c r="AL1401" s="2">
        <f>AK1401/$AK$1401</f>
        <v>1</v>
      </c>
    </row>
    <row r="1402" spans="1:38" x14ac:dyDescent="0.25">
      <c r="A1402" s="2" t="s">
        <v>234</v>
      </c>
      <c r="B1402" s="2">
        <v>2004</v>
      </c>
      <c r="C1402" s="2" t="s">
        <v>51</v>
      </c>
      <c r="D1402" s="2" t="s">
        <v>286</v>
      </c>
      <c r="E1402" s="2" t="s">
        <v>48</v>
      </c>
      <c r="F1402" s="2" t="s">
        <v>10</v>
      </c>
      <c r="G1402" s="2" t="s">
        <v>205</v>
      </c>
      <c r="H1402" s="2" t="s">
        <v>11</v>
      </c>
      <c r="I1402" s="2" t="s">
        <v>40</v>
      </c>
      <c r="J1402" s="2" t="s">
        <v>12</v>
      </c>
      <c r="L1402" s="2" t="s">
        <v>13</v>
      </c>
      <c r="M1402" s="2" t="s">
        <v>285</v>
      </c>
      <c r="N1402" s="2">
        <v>10</v>
      </c>
      <c r="O1402" s="2" t="s">
        <v>23</v>
      </c>
      <c r="P1402" s="2">
        <v>50</v>
      </c>
      <c r="S1402" s="2" t="s">
        <v>22</v>
      </c>
      <c r="T1402" s="2">
        <v>37</v>
      </c>
      <c r="U1402" s="2" t="s">
        <v>86</v>
      </c>
      <c r="V1402" s="2">
        <v>0</v>
      </c>
      <c r="W1402" s="2" t="s">
        <v>49</v>
      </c>
      <c r="Z1402" s="2">
        <v>80</v>
      </c>
      <c r="AA1402" s="2">
        <v>6</v>
      </c>
      <c r="AB1402" s="2">
        <f t="shared" si="764"/>
        <v>13.333333333333334</v>
      </c>
      <c r="AC1402" s="2" t="s">
        <v>181</v>
      </c>
      <c r="AD1402" s="2">
        <v>2</v>
      </c>
      <c r="AE1402" s="2">
        <v>228</v>
      </c>
      <c r="AF1402" s="2">
        <v>1.1010368070864001</v>
      </c>
      <c r="AG1402" s="2">
        <v>1.1010368070864001</v>
      </c>
      <c r="AH1402" s="2">
        <v>18.5810796443001</v>
      </c>
      <c r="AI1402" s="2">
        <v>18.5810796443001</v>
      </c>
      <c r="AJ1402" s="2">
        <f t="shared" ref="AJ1402:AJ1408" si="765">AI1402/$AI$1401</f>
        <v>0.185810796443001</v>
      </c>
      <c r="AK1402" s="2">
        <f t="shared" ref="AK1402:AK1408" si="766">AI1402-$AI$1408</f>
        <v>16.89189058572736</v>
      </c>
      <c r="AL1402" s="2">
        <f t="shared" ref="AL1402:AL1408" si="767">AK1402/$AK$1401</f>
        <v>0.17182129232756918</v>
      </c>
    </row>
    <row r="1403" spans="1:38" x14ac:dyDescent="0.25">
      <c r="A1403" s="2" t="s">
        <v>234</v>
      </c>
      <c r="B1403" s="2">
        <v>2004</v>
      </c>
      <c r="C1403" s="2" t="s">
        <v>51</v>
      </c>
      <c r="D1403" s="2" t="s">
        <v>286</v>
      </c>
      <c r="E1403" s="2" t="s">
        <v>48</v>
      </c>
      <c r="F1403" s="2" t="s">
        <v>10</v>
      </c>
      <c r="G1403" s="2" t="s">
        <v>205</v>
      </c>
      <c r="H1403" s="2" t="s">
        <v>11</v>
      </c>
      <c r="I1403" s="2" t="s">
        <v>40</v>
      </c>
      <c r="J1403" s="2" t="s">
        <v>12</v>
      </c>
      <c r="L1403" s="2" t="s">
        <v>13</v>
      </c>
      <c r="M1403" s="2" t="s">
        <v>285</v>
      </c>
      <c r="N1403" s="2">
        <v>10</v>
      </c>
      <c r="O1403" s="2" t="s">
        <v>23</v>
      </c>
      <c r="P1403" s="2">
        <v>50</v>
      </c>
      <c r="S1403" s="2" t="s">
        <v>22</v>
      </c>
      <c r="T1403" s="2">
        <v>37</v>
      </c>
      <c r="U1403" s="2" t="s">
        <v>86</v>
      </c>
      <c r="V1403" s="2">
        <v>0</v>
      </c>
      <c r="W1403" s="2" t="s">
        <v>49</v>
      </c>
      <c r="Z1403" s="2">
        <v>80</v>
      </c>
      <c r="AA1403" s="2">
        <v>6</v>
      </c>
      <c r="AB1403" s="2">
        <f t="shared" si="764"/>
        <v>13.333333333333334</v>
      </c>
      <c r="AC1403" s="2" t="s">
        <v>181</v>
      </c>
      <c r="AD1403" s="2">
        <v>2</v>
      </c>
      <c r="AE1403" s="2">
        <v>228</v>
      </c>
      <c r="AF1403" s="2">
        <v>2.0077711118301198</v>
      </c>
      <c r="AG1403" s="2">
        <v>2.0077711118301198</v>
      </c>
      <c r="AH1403" s="2">
        <v>9.4594690379991295</v>
      </c>
      <c r="AI1403" s="2">
        <v>9.4594690379991295</v>
      </c>
      <c r="AJ1403" s="2">
        <f t="shared" si="765"/>
        <v>9.4594690379991297E-2</v>
      </c>
      <c r="AK1403" s="2">
        <f t="shared" si="766"/>
        <v>7.7702799794263893</v>
      </c>
      <c r="AL1403" s="2">
        <f t="shared" si="767"/>
        <v>7.9037899342075973E-2</v>
      </c>
    </row>
    <row r="1404" spans="1:38" x14ac:dyDescent="0.25">
      <c r="A1404" s="2" t="s">
        <v>234</v>
      </c>
      <c r="B1404" s="2">
        <v>2004</v>
      </c>
      <c r="C1404" s="2" t="s">
        <v>51</v>
      </c>
      <c r="D1404" s="2" t="s">
        <v>286</v>
      </c>
      <c r="E1404" s="2" t="s">
        <v>48</v>
      </c>
      <c r="F1404" s="2" t="s">
        <v>10</v>
      </c>
      <c r="G1404" s="2" t="s">
        <v>205</v>
      </c>
      <c r="H1404" s="2" t="s">
        <v>11</v>
      </c>
      <c r="I1404" s="2" t="s">
        <v>40</v>
      </c>
      <c r="J1404" s="2" t="s">
        <v>12</v>
      </c>
      <c r="L1404" s="2" t="s">
        <v>13</v>
      </c>
      <c r="M1404" s="2" t="s">
        <v>285</v>
      </c>
      <c r="N1404" s="2">
        <v>10</v>
      </c>
      <c r="O1404" s="2" t="s">
        <v>23</v>
      </c>
      <c r="P1404" s="2">
        <v>50</v>
      </c>
      <c r="S1404" s="2" t="s">
        <v>22</v>
      </c>
      <c r="T1404" s="2">
        <v>37</v>
      </c>
      <c r="U1404" s="2" t="s">
        <v>86</v>
      </c>
      <c r="V1404" s="2">
        <v>0</v>
      </c>
      <c r="W1404" s="2" t="s">
        <v>49</v>
      </c>
      <c r="Z1404" s="2">
        <v>80</v>
      </c>
      <c r="AA1404" s="2">
        <v>6</v>
      </c>
      <c r="AB1404" s="2">
        <f t="shared" si="764"/>
        <v>13.333333333333334</v>
      </c>
      <c r="AC1404" s="2" t="s">
        <v>181</v>
      </c>
      <c r="AD1404" s="2">
        <v>2</v>
      </c>
      <c r="AE1404" s="2">
        <v>228</v>
      </c>
      <c r="AF1404" s="2">
        <v>4.08031054799413</v>
      </c>
      <c r="AG1404" s="2">
        <v>4.08031054799413</v>
      </c>
      <c r="AH1404" s="2">
        <v>6.4189235775723201</v>
      </c>
      <c r="AI1404" s="2">
        <v>6.4189235775723201</v>
      </c>
      <c r="AJ1404" s="2">
        <f t="shared" si="765"/>
        <v>6.4189235775723205E-2</v>
      </c>
      <c r="AK1404" s="2">
        <f t="shared" si="766"/>
        <v>4.7297345189995799</v>
      </c>
      <c r="AL1404" s="2">
        <f t="shared" si="767"/>
        <v>4.8110014287416618E-2</v>
      </c>
    </row>
    <row r="1405" spans="1:38" x14ac:dyDescent="0.25">
      <c r="A1405" s="2" t="s">
        <v>234</v>
      </c>
      <c r="B1405" s="2">
        <v>2004</v>
      </c>
      <c r="C1405" s="2" t="s">
        <v>51</v>
      </c>
      <c r="D1405" s="2" t="s">
        <v>286</v>
      </c>
      <c r="E1405" s="2" t="s">
        <v>48</v>
      </c>
      <c r="F1405" s="2" t="s">
        <v>10</v>
      </c>
      <c r="G1405" s="2" t="s">
        <v>205</v>
      </c>
      <c r="H1405" s="2" t="s">
        <v>11</v>
      </c>
      <c r="I1405" s="2" t="s">
        <v>40</v>
      </c>
      <c r="J1405" s="2" t="s">
        <v>12</v>
      </c>
      <c r="L1405" s="2" t="s">
        <v>13</v>
      </c>
      <c r="M1405" s="2" t="s">
        <v>285</v>
      </c>
      <c r="N1405" s="2">
        <v>10</v>
      </c>
      <c r="O1405" s="2" t="s">
        <v>23</v>
      </c>
      <c r="P1405" s="2">
        <v>50</v>
      </c>
      <c r="S1405" s="2" t="s">
        <v>22</v>
      </c>
      <c r="T1405" s="2">
        <v>37</v>
      </c>
      <c r="U1405" s="2" t="s">
        <v>86</v>
      </c>
      <c r="V1405" s="2">
        <v>0</v>
      </c>
      <c r="W1405" s="2" t="s">
        <v>49</v>
      </c>
      <c r="Z1405" s="2">
        <v>80</v>
      </c>
      <c r="AA1405" s="2">
        <v>6</v>
      </c>
      <c r="AB1405" s="2">
        <f t="shared" si="764"/>
        <v>13.333333333333334</v>
      </c>
      <c r="AC1405" s="2" t="s">
        <v>181</v>
      </c>
      <c r="AD1405" s="2">
        <v>2</v>
      </c>
      <c r="AE1405" s="2">
        <v>228</v>
      </c>
      <c r="AF1405" s="2">
        <v>6.0880816598242502</v>
      </c>
      <c r="AG1405" s="2">
        <v>6.0880816598242502</v>
      </c>
      <c r="AH1405" s="2">
        <v>4.7297345189995799</v>
      </c>
      <c r="AI1405" s="2">
        <v>4.7297345189995799</v>
      </c>
      <c r="AJ1405" s="2">
        <f t="shared" si="765"/>
        <v>4.7297345189995801E-2</v>
      </c>
      <c r="AK1405" s="2">
        <f t="shared" si="766"/>
        <v>3.0405454604268396</v>
      </c>
      <c r="AL1405" s="2">
        <f t="shared" si="767"/>
        <v>3.0927885054659661E-2</v>
      </c>
    </row>
    <row r="1406" spans="1:38" x14ac:dyDescent="0.25">
      <c r="A1406" s="2" t="s">
        <v>234</v>
      </c>
      <c r="B1406" s="2">
        <v>2004</v>
      </c>
      <c r="C1406" s="2" t="s">
        <v>51</v>
      </c>
      <c r="D1406" s="2" t="s">
        <v>286</v>
      </c>
      <c r="E1406" s="2" t="s">
        <v>48</v>
      </c>
      <c r="F1406" s="2" t="s">
        <v>10</v>
      </c>
      <c r="G1406" s="2" t="s">
        <v>205</v>
      </c>
      <c r="H1406" s="2" t="s">
        <v>11</v>
      </c>
      <c r="I1406" s="2" t="s">
        <v>40</v>
      </c>
      <c r="J1406" s="2" t="s">
        <v>12</v>
      </c>
      <c r="L1406" s="2" t="s">
        <v>13</v>
      </c>
      <c r="M1406" s="2" t="s">
        <v>285</v>
      </c>
      <c r="N1406" s="2">
        <v>10</v>
      </c>
      <c r="O1406" s="2" t="s">
        <v>23</v>
      </c>
      <c r="P1406" s="2">
        <v>50</v>
      </c>
      <c r="S1406" s="2" t="s">
        <v>22</v>
      </c>
      <c r="T1406" s="2">
        <v>37</v>
      </c>
      <c r="U1406" s="2" t="s">
        <v>86</v>
      </c>
      <c r="V1406" s="2">
        <v>0</v>
      </c>
      <c r="W1406" s="2" t="s">
        <v>49</v>
      </c>
      <c r="Z1406" s="2">
        <v>80</v>
      </c>
      <c r="AA1406" s="2">
        <v>6</v>
      </c>
      <c r="AB1406" s="2">
        <f t="shared" si="764"/>
        <v>13.333333333333334</v>
      </c>
      <c r="AC1406" s="2" t="s">
        <v>181</v>
      </c>
      <c r="AD1406" s="2">
        <v>2</v>
      </c>
      <c r="AE1406" s="2">
        <v>228</v>
      </c>
      <c r="AF1406" s="2">
        <v>8.0310869179794508</v>
      </c>
      <c r="AG1406" s="2">
        <v>8.0310869179794508</v>
      </c>
      <c r="AH1406" s="2">
        <v>6.4189235775723201</v>
      </c>
      <c r="AI1406" s="2">
        <v>6.4189235775723201</v>
      </c>
      <c r="AJ1406" s="2">
        <f t="shared" si="765"/>
        <v>6.4189235775723205E-2</v>
      </c>
      <c r="AK1406" s="2">
        <f t="shared" si="766"/>
        <v>4.7297345189995799</v>
      </c>
      <c r="AL1406" s="2">
        <f t="shared" si="767"/>
        <v>4.8110014287416618E-2</v>
      </c>
    </row>
    <row r="1407" spans="1:38" x14ac:dyDescent="0.25">
      <c r="A1407" s="2" t="s">
        <v>234</v>
      </c>
      <c r="B1407" s="2">
        <v>2004</v>
      </c>
      <c r="C1407" s="2" t="s">
        <v>51</v>
      </c>
      <c r="D1407" s="2" t="s">
        <v>286</v>
      </c>
      <c r="E1407" s="2" t="s">
        <v>48</v>
      </c>
      <c r="F1407" s="2" t="s">
        <v>10</v>
      </c>
      <c r="G1407" s="2" t="s">
        <v>205</v>
      </c>
      <c r="H1407" s="2" t="s">
        <v>11</v>
      </c>
      <c r="I1407" s="2" t="s">
        <v>40</v>
      </c>
      <c r="J1407" s="2" t="s">
        <v>12</v>
      </c>
      <c r="L1407" s="2" t="s">
        <v>13</v>
      </c>
      <c r="M1407" s="2" t="s">
        <v>285</v>
      </c>
      <c r="N1407" s="2">
        <v>10</v>
      </c>
      <c r="O1407" s="2" t="s">
        <v>23</v>
      </c>
      <c r="P1407" s="2">
        <v>50</v>
      </c>
      <c r="S1407" s="2" t="s">
        <v>22</v>
      </c>
      <c r="T1407" s="2">
        <v>37</v>
      </c>
      <c r="U1407" s="2" t="s">
        <v>86</v>
      </c>
      <c r="V1407" s="2">
        <v>0</v>
      </c>
      <c r="W1407" s="2" t="s">
        <v>49</v>
      </c>
      <c r="Z1407" s="2">
        <v>80</v>
      </c>
      <c r="AA1407" s="2">
        <v>6</v>
      </c>
      <c r="AB1407" s="2">
        <f t="shared" si="764"/>
        <v>13.333333333333334</v>
      </c>
      <c r="AC1407" s="2" t="s">
        <v>181</v>
      </c>
      <c r="AD1407" s="2">
        <v>2</v>
      </c>
      <c r="AE1407" s="2">
        <v>228</v>
      </c>
      <c r="AF1407" s="2">
        <v>16.191710484626601</v>
      </c>
      <c r="AG1407" s="2">
        <v>16.191710484626601</v>
      </c>
      <c r="AH1407" s="2">
        <v>4.39190186228093</v>
      </c>
      <c r="AI1407" s="2">
        <v>4.39190186228093</v>
      </c>
      <c r="AJ1407" s="2">
        <f t="shared" si="765"/>
        <v>4.3919018622809301E-2</v>
      </c>
      <c r="AK1407" s="2">
        <f t="shared" si="766"/>
        <v>2.7027128037081898</v>
      </c>
      <c r="AL1407" s="2">
        <f t="shared" si="767"/>
        <v>2.7491511643805307E-2</v>
      </c>
    </row>
    <row r="1408" spans="1:38" x14ac:dyDescent="0.25">
      <c r="A1408" s="2" t="s">
        <v>234</v>
      </c>
      <c r="B1408" s="2">
        <v>2004</v>
      </c>
      <c r="C1408" s="2" t="s">
        <v>51</v>
      </c>
      <c r="D1408" s="2" t="s">
        <v>286</v>
      </c>
      <c r="E1408" s="2" t="s">
        <v>48</v>
      </c>
      <c r="F1408" s="2" t="s">
        <v>10</v>
      </c>
      <c r="G1408" s="2" t="s">
        <v>205</v>
      </c>
      <c r="H1408" s="2" t="s">
        <v>11</v>
      </c>
      <c r="I1408" s="2" t="s">
        <v>40</v>
      </c>
      <c r="J1408" s="2" t="s">
        <v>12</v>
      </c>
      <c r="L1408" s="2" t="s">
        <v>13</v>
      </c>
      <c r="M1408" s="2" t="s">
        <v>285</v>
      </c>
      <c r="N1408" s="2">
        <v>10</v>
      </c>
      <c r="O1408" s="2" t="s">
        <v>23</v>
      </c>
      <c r="P1408" s="2">
        <v>50</v>
      </c>
      <c r="S1408" s="2" t="s">
        <v>22</v>
      </c>
      <c r="T1408" s="2">
        <v>37</v>
      </c>
      <c r="U1408" s="2" t="s">
        <v>86</v>
      </c>
      <c r="V1408" s="2">
        <v>0</v>
      </c>
      <c r="W1408" s="2" t="s">
        <v>49</v>
      </c>
      <c r="Z1408" s="2">
        <v>80</v>
      </c>
      <c r="AA1408" s="2">
        <v>6</v>
      </c>
      <c r="AB1408" s="2">
        <f t="shared" si="764"/>
        <v>13.333333333333334</v>
      </c>
      <c r="AC1408" s="2" t="s">
        <v>181</v>
      </c>
      <c r="AD1408" s="2">
        <v>2</v>
      </c>
      <c r="AE1408" s="2">
        <v>228</v>
      </c>
      <c r="AF1408" s="2">
        <v>24</v>
      </c>
      <c r="AG1408" s="2">
        <v>24.028497370922398</v>
      </c>
      <c r="AH1408" s="2">
        <v>1.68918905857274</v>
      </c>
      <c r="AI1408" s="2">
        <v>1.68918905857274</v>
      </c>
      <c r="AJ1408" s="2">
        <f t="shared" si="765"/>
        <v>1.68918905857274E-2</v>
      </c>
      <c r="AK1408" s="2">
        <f t="shared" si="766"/>
        <v>0</v>
      </c>
      <c r="AL1408" s="2">
        <f t="shared" si="767"/>
        <v>0</v>
      </c>
    </row>
    <row r="1409" spans="1:38" x14ac:dyDescent="0.25">
      <c r="A1409" s="2" t="s">
        <v>234</v>
      </c>
      <c r="B1409" s="2">
        <v>2004</v>
      </c>
      <c r="C1409" s="2" t="s">
        <v>61</v>
      </c>
      <c r="D1409" s="2" t="s">
        <v>286</v>
      </c>
      <c r="E1409" s="2" t="s">
        <v>48</v>
      </c>
      <c r="F1409" s="2" t="s">
        <v>10</v>
      </c>
      <c r="G1409" s="2" t="s">
        <v>205</v>
      </c>
      <c r="H1409" s="2" t="s">
        <v>106</v>
      </c>
      <c r="I1409" s="2" t="s">
        <v>40</v>
      </c>
      <c r="J1409" s="2" t="s">
        <v>12</v>
      </c>
      <c r="L1409" s="2" t="s">
        <v>13</v>
      </c>
      <c r="M1409" s="2" t="s">
        <v>285</v>
      </c>
      <c r="N1409" s="2">
        <v>10</v>
      </c>
      <c r="O1409" s="2" t="s">
        <v>23</v>
      </c>
      <c r="P1409" s="2">
        <v>50</v>
      </c>
      <c r="S1409" s="2" t="s">
        <v>22</v>
      </c>
      <c r="T1409" s="2">
        <v>37</v>
      </c>
      <c r="U1409" s="2" t="s">
        <v>86</v>
      </c>
      <c r="V1409" s="2">
        <v>0</v>
      </c>
      <c r="W1409" s="2" t="s">
        <v>49</v>
      </c>
      <c r="Z1409" s="2">
        <v>80</v>
      </c>
      <c r="AA1409" s="2">
        <v>6</v>
      </c>
      <c r="AB1409" s="2">
        <f t="shared" ref="AB1409:AB1415" si="768">Z1409/AA1409</f>
        <v>13.333333333333334</v>
      </c>
      <c r="AC1409" s="2" t="s">
        <v>181</v>
      </c>
      <c r="AD1409" s="2">
        <v>2</v>
      </c>
      <c r="AE1409" s="2">
        <v>229</v>
      </c>
      <c r="AF1409" s="2">
        <v>0</v>
      </c>
      <c r="AG1409" s="2">
        <v>0</v>
      </c>
      <c r="AH1409" s="2">
        <v>100</v>
      </c>
      <c r="AI1409" s="2">
        <v>100</v>
      </c>
      <c r="AJ1409" s="2">
        <f>AI1409/$AI$1409</f>
        <v>1</v>
      </c>
      <c r="AK1409" s="2">
        <f>AI1409-$AI$1415</f>
        <v>97.610918835608544</v>
      </c>
      <c r="AL1409" s="2">
        <f>AK1409/$AK$1409</f>
        <v>1</v>
      </c>
    </row>
    <row r="1410" spans="1:38" x14ac:dyDescent="0.25">
      <c r="A1410" s="2" t="s">
        <v>234</v>
      </c>
      <c r="B1410" s="2">
        <v>2004</v>
      </c>
      <c r="C1410" s="2" t="s">
        <v>61</v>
      </c>
      <c r="D1410" s="2" t="s">
        <v>286</v>
      </c>
      <c r="E1410" s="2" t="s">
        <v>48</v>
      </c>
      <c r="F1410" s="2" t="s">
        <v>10</v>
      </c>
      <c r="G1410" s="2" t="s">
        <v>205</v>
      </c>
      <c r="H1410" s="2" t="s">
        <v>106</v>
      </c>
      <c r="I1410" s="2" t="s">
        <v>40</v>
      </c>
      <c r="J1410" s="2" t="s">
        <v>12</v>
      </c>
      <c r="L1410" s="2" t="s">
        <v>13</v>
      </c>
      <c r="M1410" s="2" t="s">
        <v>285</v>
      </c>
      <c r="N1410" s="2">
        <v>10</v>
      </c>
      <c r="O1410" s="2" t="s">
        <v>23</v>
      </c>
      <c r="P1410" s="2">
        <v>50</v>
      </c>
      <c r="S1410" s="2" t="s">
        <v>22</v>
      </c>
      <c r="T1410" s="2">
        <v>37</v>
      </c>
      <c r="U1410" s="2" t="s">
        <v>86</v>
      </c>
      <c r="V1410" s="2">
        <v>0</v>
      </c>
      <c r="W1410" s="2" t="s">
        <v>49</v>
      </c>
      <c r="Z1410" s="2">
        <v>80</v>
      </c>
      <c r="AA1410" s="2">
        <v>6</v>
      </c>
      <c r="AB1410" s="2">
        <f t="shared" si="768"/>
        <v>13.333333333333334</v>
      </c>
      <c r="AC1410" s="2" t="s">
        <v>181</v>
      </c>
      <c r="AD1410" s="2">
        <v>2</v>
      </c>
      <c r="AE1410" s="2">
        <v>229</v>
      </c>
      <c r="AF1410" s="2">
        <v>0.98167537306390296</v>
      </c>
      <c r="AG1410" s="2">
        <v>0.98167537306390296</v>
      </c>
      <c r="AH1410" s="2">
        <v>17.747443339050101</v>
      </c>
      <c r="AI1410" s="2">
        <v>17.747443339050101</v>
      </c>
      <c r="AJ1410" s="2">
        <f t="shared" ref="AJ1410:AJ1415" si="769">AI1410/$AI$1409</f>
        <v>0.17747443339050101</v>
      </c>
      <c r="AK1410" s="2">
        <f t="shared" ref="AK1410:AK1415" si="770">AI1410-$AI$1415</f>
        <v>15.358362174658652</v>
      </c>
      <c r="AL1410" s="2">
        <f t="shared" ref="AL1410:AL1415" si="771">AK1410/$AK$1409</f>
        <v>0.15734266573726696</v>
      </c>
    </row>
    <row r="1411" spans="1:38" x14ac:dyDescent="0.25">
      <c r="A1411" s="2" t="s">
        <v>234</v>
      </c>
      <c r="B1411" s="2">
        <v>2004</v>
      </c>
      <c r="C1411" s="2" t="s">
        <v>61</v>
      </c>
      <c r="D1411" s="2" t="s">
        <v>286</v>
      </c>
      <c r="E1411" s="2" t="s">
        <v>48</v>
      </c>
      <c r="F1411" s="2" t="s">
        <v>10</v>
      </c>
      <c r="G1411" s="2" t="s">
        <v>205</v>
      </c>
      <c r="H1411" s="2" t="s">
        <v>106</v>
      </c>
      <c r="I1411" s="2" t="s">
        <v>40</v>
      </c>
      <c r="J1411" s="2" t="s">
        <v>12</v>
      </c>
      <c r="L1411" s="2" t="s">
        <v>13</v>
      </c>
      <c r="M1411" s="2" t="s">
        <v>285</v>
      </c>
      <c r="N1411" s="2">
        <v>10</v>
      </c>
      <c r="O1411" s="2" t="s">
        <v>23</v>
      </c>
      <c r="P1411" s="2">
        <v>50</v>
      </c>
      <c r="S1411" s="2" t="s">
        <v>22</v>
      </c>
      <c r="T1411" s="2">
        <v>37</v>
      </c>
      <c r="U1411" s="2" t="s">
        <v>86</v>
      </c>
      <c r="V1411" s="2">
        <v>0</v>
      </c>
      <c r="W1411" s="2" t="s">
        <v>49</v>
      </c>
      <c r="Z1411" s="2">
        <v>80</v>
      </c>
      <c r="AA1411" s="2">
        <v>6</v>
      </c>
      <c r="AB1411" s="2">
        <f t="shared" si="768"/>
        <v>13.333333333333334</v>
      </c>
      <c r="AC1411" s="2" t="s">
        <v>181</v>
      </c>
      <c r="AD1411" s="2">
        <v>2</v>
      </c>
      <c r="AE1411" s="2">
        <v>229</v>
      </c>
      <c r="AF1411" s="2">
        <v>1.8979042233391299</v>
      </c>
      <c r="AG1411" s="2">
        <v>1.8979042233391299</v>
      </c>
      <c r="AH1411" s="2">
        <v>12.969281010267199</v>
      </c>
      <c r="AI1411" s="2">
        <v>12.969281010267199</v>
      </c>
      <c r="AJ1411" s="2">
        <f t="shared" si="769"/>
        <v>0.129692810102672</v>
      </c>
      <c r="AK1411" s="2">
        <f t="shared" si="770"/>
        <v>10.58019984587575</v>
      </c>
      <c r="AL1411" s="2">
        <f t="shared" si="771"/>
        <v>0.10839156082214939</v>
      </c>
    </row>
    <row r="1412" spans="1:38" x14ac:dyDescent="0.25">
      <c r="A1412" s="2" t="s">
        <v>234</v>
      </c>
      <c r="B1412" s="2">
        <v>2004</v>
      </c>
      <c r="C1412" s="2" t="s">
        <v>61</v>
      </c>
      <c r="D1412" s="2" t="s">
        <v>286</v>
      </c>
      <c r="E1412" s="2" t="s">
        <v>48</v>
      </c>
      <c r="F1412" s="2" t="s">
        <v>10</v>
      </c>
      <c r="G1412" s="2" t="s">
        <v>205</v>
      </c>
      <c r="H1412" s="2" t="s">
        <v>106</v>
      </c>
      <c r="I1412" s="2" t="s">
        <v>40</v>
      </c>
      <c r="J1412" s="2" t="s">
        <v>12</v>
      </c>
      <c r="L1412" s="2" t="s">
        <v>13</v>
      </c>
      <c r="M1412" s="2" t="s">
        <v>285</v>
      </c>
      <c r="N1412" s="2">
        <v>10</v>
      </c>
      <c r="O1412" s="2" t="s">
        <v>23</v>
      </c>
      <c r="P1412" s="2">
        <v>50</v>
      </c>
      <c r="S1412" s="2" t="s">
        <v>22</v>
      </c>
      <c r="T1412" s="2">
        <v>37</v>
      </c>
      <c r="U1412" s="2" t="s">
        <v>86</v>
      </c>
      <c r="V1412" s="2">
        <v>0</v>
      </c>
      <c r="W1412" s="2" t="s">
        <v>49</v>
      </c>
      <c r="Z1412" s="2">
        <v>80</v>
      </c>
      <c r="AA1412" s="2">
        <v>6</v>
      </c>
      <c r="AB1412" s="2">
        <f t="shared" si="768"/>
        <v>13.333333333333334</v>
      </c>
      <c r="AC1412" s="2" t="s">
        <v>181</v>
      </c>
      <c r="AD1412" s="2">
        <v>2</v>
      </c>
      <c r="AE1412" s="2">
        <v>229</v>
      </c>
      <c r="AF1412" s="2">
        <v>4.12303606756248</v>
      </c>
      <c r="AG1412" s="2">
        <v>4.12303606756248</v>
      </c>
      <c r="AH1412" s="2">
        <v>7.5085352226110302</v>
      </c>
      <c r="AI1412" s="2">
        <v>7.5085352226110302</v>
      </c>
      <c r="AJ1412" s="2">
        <f t="shared" si="769"/>
        <v>7.5085352226110305E-2</v>
      </c>
      <c r="AK1412" s="2">
        <f t="shared" si="770"/>
        <v>5.1194540582195804</v>
      </c>
      <c r="AL1412" s="2">
        <f t="shared" si="771"/>
        <v>5.2447555245755964E-2</v>
      </c>
    </row>
    <row r="1413" spans="1:38" x14ac:dyDescent="0.25">
      <c r="A1413" s="2" t="s">
        <v>234</v>
      </c>
      <c r="B1413" s="2">
        <v>2004</v>
      </c>
      <c r="C1413" s="2" t="s">
        <v>61</v>
      </c>
      <c r="D1413" s="2" t="s">
        <v>286</v>
      </c>
      <c r="E1413" s="2" t="s">
        <v>48</v>
      </c>
      <c r="F1413" s="2" t="s">
        <v>10</v>
      </c>
      <c r="G1413" s="2" t="s">
        <v>205</v>
      </c>
      <c r="H1413" s="2" t="s">
        <v>106</v>
      </c>
      <c r="I1413" s="2" t="s">
        <v>40</v>
      </c>
      <c r="J1413" s="2" t="s">
        <v>12</v>
      </c>
      <c r="L1413" s="2" t="s">
        <v>13</v>
      </c>
      <c r="M1413" s="2" t="s">
        <v>285</v>
      </c>
      <c r="N1413" s="2">
        <v>10</v>
      </c>
      <c r="O1413" s="2" t="s">
        <v>23</v>
      </c>
      <c r="P1413" s="2">
        <v>50</v>
      </c>
      <c r="S1413" s="2" t="s">
        <v>22</v>
      </c>
      <c r="T1413" s="2">
        <v>37</v>
      </c>
      <c r="U1413" s="2" t="s">
        <v>86</v>
      </c>
      <c r="V1413" s="2">
        <v>0</v>
      </c>
      <c r="W1413" s="2" t="s">
        <v>49</v>
      </c>
      <c r="Z1413" s="2">
        <v>80</v>
      </c>
      <c r="AA1413" s="2">
        <v>6</v>
      </c>
      <c r="AB1413" s="2">
        <f t="shared" si="768"/>
        <v>13.333333333333334</v>
      </c>
      <c r="AC1413" s="2" t="s">
        <v>181</v>
      </c>
      <c r="AD1413" s="2">
        <v>2</v>
      </c>
      <c r="AE1413" s="2">
        <v>229</v>
      </c>
      <c r="AF1413" s="2">
        <v>6.0209402909016099</v>
      </c>
      <c r="AG1413" s="2">
        <v>6.0209402909016099</v>
      </c>
      <c r="AH1413" s="2">
        <v>4.7781493093379801</v>
      </c>
      <c r="AI1413" s="2">
        <v>4.7781493093379801</v>
      </c>
      <c r="AJ1413" s="2">
        <f t="shared" si="769"/>
        <v>4.7781493093379798E-2</v>
      </c>
      <c r="AK1413" s="2">
        <f t="shared" si="770"/>
        <v>2.3890681449465303</v>
      </c>
      <c r="AL1413" s="2">
        <f t="shared" si="771"/>
        <v>2.4475419076528518E-2</v>
      </c>
    </row>
    <row r="1414" spans="1:38" x14ac:dyDescent="0.25">
      <c r="A1414" s="2" t="s">
        <v>234</v>
      </c>
      <c r="B1414" s="2">
        <v>2004</v>
      </c>
      <c r="C1414" s="2" t="s">
        <v>61</v>
      </c>
      <c r="D1414" s="2" t="s">
        <v>286</v>
      </c>
      <c r="E1414" s="2" t="s">
        <v>48</v>
      </c>
      <c r="F1414" s="2" t="s">
        <v>10</v>
      </c>
      <c r="G1414" s="2" t="s">
        <v>205</v>
      </c>
      <c r="H1414" s="2" t="s">
        <v>106</v>
      </c>
      <c r="I1414" s="2" t="s">
        <v>40</v>
      </c>
      <c r="J1414" s="2" t="s">
        <v>12</v>
      </c>
      <c r="L1414" s="2" t="s">
        <v>13</v>
      </c>
      <c r="M1414" s="2" t="s">
        <v>285</v>
      </c>
      <c r="N1414" s="2">
        <v>10</v>
      </c>
      <c r="O1414" s="2" t="s">
        <v>23</v>
      </c>
      <c r="P1414" s="2">
        <v>50</v>
      </c>
      <c r="S1414" s="2" t="s">
        <v>22</v>
      </c>
      <c r="T1414" s="2">
        <v>37</v>
      </c>
      <c r="U1414" s="2" t="s">
        <v>86</v>
      </c>
      <c r="V1414" s="2">
        <v>0</v>
      </c>
      <c r="W1414" s="2" t="s">
        <v>49</v>
      </c>
      <c r="Z1414" s="2">
        <v>80</v>
      </c>
      <c r="AA1414" s="2">
        <v>6</v>
      </c>
      <c r="AB1414" s="2">
        <f t="shared" si="768"/>
        <v>13.333333333333334</v>
      </c>
      <c r="AC1414" s="2" t="s">
        <v>181</v>
      </c>
      <c r="AD1414" s="2">
        <v>2</v>
      </c>
      <c r="AE1414" s="2">
        <v>229</v>
      </c>
      <c r="AF1414" s="2">
        <v>8.1806281088658608</v>
      </c>
      <c r="AG1414" s="2">
        <v>8.1806281088658608</v>
      </c>
      <c r="AH1414" s="2">
        <v>4.7781493093379801</v>
      </c>
      <c r="AI1414" s="2">
        <v>4.7781493093379801</v>
      </c>
      <c r="AJ1414" s="2">
        <f t="shared" si="769"/>
        <v>4.7781493093379798E-2</v>
      </c>
      <c r="AK1414" s="2">
        <f t="shared" si="770"/>
        <v>2.3890681449465303</v>
      </c>
      <c r="AL1414" s="2">
        <f t="shared" si="771"/>
        <v>2.4475419076528518E-2</v>
      </c>
    </row>
    <row r="1415" spans="1:38" x14ac:dyDescent="0.25">
      <c r="A1415" s="2" t="s">
        <v>234</v>
      </c>
      <c r="B1415" s="2">
        <v>2004</v>
      </c>
      <c r="C1415" s="2" t="s">
        <v>61</v>
      </c>
      <c r="D1415" s="2" t="s">
        <v>286</v>
      </c>
      <c r="E1415" s="2" t="s">
        <v>48</v>
      </c>
      <c r="F1415" s="2" t="s">
        <v>10</v>
      </c>
      <c r="G1415" s="2" t="s">
        <v>205</v>
      </c>
      <c r="H1415" s="2" t="s">
        <v>106</v>
      </c>
      <c r="I1415" s="2" t="s">
        <v>40</v>
      </c>
      <c r="J1415" s="2" t="s">
        <v>12</v>
      </c>
      <c r="L1415" s="2" t="s">
        <v>13</v>
      </c>
      <c r="M1415" s="2" t="s">
        <v>285</v>
      </c>
      <c r="N1415" s="2">
        <v>10</v>
      </c>
      <c r="O1415" s="2" t="s">
        <v>23</v>
      </c>
      <c r="P1415" s="2">
        <v>50</v>
      </c>
      <c r="S1415" s="2" t="s">
        <v>22</v>
      </c>
      <c r="T1415" s="2">
        <v>37</v>
      </c>
      <c r="U1415" s="2" t="s">
        <v>86</v>
      </c>
      <c r="V1415" s="2">
        <v>0</v>
      </c>
      <c r="W1415" s="2" t="s">
        <v>49</v>
      </c>
      <c r="Z1415" s="2">
        <v>80</v>
      </c>
      <c r="AA1415" s="2">
        <v>6</v>
      </c>
      <c r="AB1415" s="2">
        <f t="shared" si="768"/>
        <v>13.333333333333334</v>
      </c>
      <c r="AC1415" s="2" t="s">
        <v>181</v>
      </c>
      <c r="AD1415" s="2">
        <v>2</v>
      </c>
      <c r="AE1415" s="2">
        <v>229</v>
      </c>
      <c r="AF1415" s="2">
        <v>24</v>
      </c>
      <c r="AG1415" s="2">
        <v>24</v>
      </c>
      <c r="AH1415" s="2">
        <v>2.3890811643914498</v>
      </c>
      <c r="AI1415" s="2">
        <v>2.3890811643914498</v>
      </c>
      <c r="AJ1415" s="2">
        <f t="shared" si="769"/>
        <v>2.3890811643914499E-2</v>
      </c>
      <c r="AK1415" s="2">
        <f t="shared" si="770"/>
        <v>0</v>
      </c>
      <c r="AL1415" s="2">
        <f t="shared" si="771"/>
        <v>0</v>
      </c>
    </row>
    <row r="1416" spans="1:38" x14ac:dyDescent="0.25">
      <c r="A1416" s="2" t="s">
        <v>234</v>
      </c>
      <c r="B1416" s="2">
        <v>2004</v>
      </c>
      <c r="C1416" s="2" t="s">
        <v>61</v>
      </c>
      <c r="D1416" s="2" t="s">
        <v>286</v>
      </c>
      <c r="E1416" s="2" t="s">
        <v>48</v>
      </c>
      <c r="F1416" s="2" t="s">
        <v>10</v>
      </c>
      <c r="G1416" s="2" t="s">
        <v>205</v>
      </c>
      <c r="H1416" s="2" t="s">
        <v>11</v>
      </c>
      <c r="I1416" s="2" t="s">
        <v>40</v>
      </c>
      <c r="J1416" s="2" t="s">
        <v>12</v>
      </c>
      <c r="L1416" s="2" t="s">
        <v>13</v>
      </c>
      <c r="M1416" s="2" t="s">
        <v>285</v>
      </c>
      <c r="N1416" s="2">
        <v>10</v>
      </c>
      <c r="O1416" s="2" t="s">
        <v>23</v>
      </c>
      <c r="P1416" s="2">
        <v>50</v>
      </c>
      <c r="S1416" s="2" t="s">
        <v>22</v>
      </c>
      <c r="T1416" s="2">
        <v>37</v>
      </c>
      <c r="U1416" s="2" t="s">
        <v>86</v>
      </c>
      <c r="V1416" s="2">
        <v>0</v>
      </c>
      <c r="W1416" s="2" t="s">
        <v>49</v>
      </c>
      <c r="Z1416" s="2">
        <v>80</v>
      </c>
      <c r="AA1416" s="2">
        <v>6</v>
      </c>
      <c r="AB1416" s="2">
        <f t="shared" ref="AB1416:AB1422" si="772">Z1416/AA1416</f>
        <v>13.333333333333334</v>
      </c>
      <c r="AC1416" s="2" t="s">
        <v>181</v>
      </c>
      <c r="AD1416" s="2">
        <v>2</v>
      </c>
      <c r="AE1416" s="2">
        <v>230</v>
      </c>
      <c r="AF1416" s="2">
        <v>0</v>
      </c>
      <c r="AG1416" s="2">
        <v>0</v>
      </c>
      <c r="AH1416" s="2">
        <v>100</v>
      </c>
      <c r="AI1416" s="2">
        <v>100</v>
      </c>
      <c r="AJ1416" s="2">
        <f>AI1416/$AI$1416</f>
        <v>1</v>
      </c>
      <c r="AK1416" s="2">
        <f>AI1416-$AI$1422</f>
        <v>97.610918835608544</v>
      </c>
      <c r="AL1416" s="2">
        <f>AK1416/$AK$1416</f>
        <v>1</v>
      </c>
    </row>
    <row r="1417" spans="1:38" x14ac:dyDescent="0.25">
      <c r="A1417" s="2" t="s">
        <v>234</v>
      </c>
      <c r="B1417" s="2">
        <v>2004</v>
      </c>
      <c r="C1417" s="2" t="s">
        <v>61</v>
      </c>
      <c r="D1417" s="2" t="s">
        <v>286</v>
      </c>
      <c r="E1417" s="2" t="s">
        <v>48</v>
      </c>
      <c r="F1417" s="2" t="s">
        <v>10</v>
      </c>
      <c r="G1417" s="2" t="s">
        <v>205</v>
      </c>
      <c r="H1417" s="2" t="s">
        <v>11</v>
      </c>
      <c r="I1417" s="2" t="s">
        <v>40</v>
      </c>
      <c r="J1417" s="2" t="s">
        <v>12</v>
      </c>
      <c r="L1417" s="2" t="s">
        <v>13</v>
      </c>
      <c r="M1417" s="2" t="s">
        <v>285</v>
      </c>
      <c r="N1417" s="2">
        <v>10</v>
      </c>
      <c r="O1417" s="2" t="s">
        <v>23</v>
      </c>
      <c r="P1417" s="2">
        <v>50</v>
      </c>
      <c r="S1417" s="2" t="s">
        <v>22</v>
      </c>
      <c r="T1417" s="2">
        <v>37</v>
      </c>
      <c r="U1417" s="2" t="s">
        <v>86</v>
      </c>
      <c r="V1417" s="2">
        <v>0</v>
      </c>
      <c r="W1417" s="2" t="s">
        <v>49</v>
      </c>
      <c r="Z1417" s="2">
        <v>80</v>
      </c>
      <c r="AA1417" s="2">
        <v>6</v>
      </c>
      <c r="AB1417" s="2">
        <f t="shared" si="772"/>
        <v>13.333333333333334</v>
      </c>
      <c r="AC1417" s="2" t="s">
        <v>181</v>
      </c>
      <c r="AD1417" s="2">
        <v>2</v>
      </c>
      <c r="AE1417" s="2">
        <v>230</v>
      </c>
      <c r="AF1417" s="2">
        <v>0.98167537306390296</v>
      </c>
      <c r="AG1417" s="2">
        <v>0.98167537306390296</v>
      </c>
      <c r="AH1417" s="2">
        <v>22.184300918951401</v>
      </c>
      <c r="AI1417" s="2">
        <v>22.184300918951401</v>
      </c>
      <c r="AJ1417" s="2">
        <f t="shared" ref="AJ1417:AJ1422" si="773">AI1417/$AI$1416</f>
        <v>0.221843009189514</v>
      </c>
      <c r="AK1417" s="2">
        <f t="shared" ref="AK1417:AK1422" si="774">AI1417-$AI$1422</f>
        <v>19.795219754559952</v>
      </c>
      <c r="AL1417" s="2">
        <f t="shared" ref="AL1417:AL1422" si="775">AK1417/$AK$1416</f>
        <v>0.20279718694071588</v>
      </c>
    </row>
    <row r="1418" spans="1:38" x14ac:dyDescent="0.25">
      <c r="A1418" s="2" t="s">
        <v>234</v>
      </c>
      <c r="B1418" s="2">
        <v>2004</v>
      </c>
      <c r="C1418" s="2" t="s">
        <v>61</v>
      </c>
      <c r="D1418" s="2" t="s">
        <v>286</v>
      </c>
      <c r="E1418" s="2" t="s">
        <v>48</v>
      </c>
      <c r="F1418" s="2" t="s">
        <v>10</v>
      </c>
      <c r="G1418" s="2" t="s">
        <v>205</v>
      </c>
      <c r="H1418" s="2" t="s">
        <v>11</v>
      </c>
      <c r="I1418" s="2" t="s">
        <v>40</v>
      </c>
      <c r="J1418" s="2" t="s">
        <v>12</v>
      </c>
      <c r="L1418" s="2" t="s">
        <v>13</v>
      </c>
      <c r="M1418" s="2" t="s">
        <v>285</v>
      </c>
      <c r="N1418" s="2">
        <v>10</v>
      </c>
      <c r="O1418" s="2" t="s">
        <v>23</v>
      </c>
      <c r="P1418" s="2">
        <v>50</v>
      </c>
      <c r="S1418" s="2" t="s">
        <v>22</v>
      </c>
      <c r="T1418" s="2">
        <v>37</v>
      </c>
      <c r="U1418" s="2" t="s">
        <v>86</v>
      </c>
      <c r="V1418" s="2">
        <v>0</v>
      </c>
      <c r="W1418" s="2" t="s">
        <v>49</v>
      </c>
      <c r="Z1418" s="2">
        <v>80</v>
      </c>
      <c r="AA1418" s="2">
        <v>6</v>
      </c>
      <c r="AB1418" s="2">
        <f t="shared" si="772"/>
        <v>13.333333333333334</v>
      </c>
      <c r="AC1418" s="2" t="s">
        <v>181</v>
      </c>
      <c r="AD1418" s="2">
        <v>2</v>
      </c>
      <c r="AE1418" s="2">
        <v>230</v>
      </c>
      <c r="AF1418" s="2">
        <v>2.0287947723869002</v>
      </c>
      <c r="AG1418" s="2">
        <v>2.0287947723869002</v>
      </c>
      <c r="AH1418" s="2">
        <v>16.382250382413599</v>
      </c>
      <c r="AI1418" s="2">
        <v>16.382250382413599</v>
      </c>
      <c r="AJ1418" s="2">
        <f t="shared" si="773"/>
        <v>0.16382250382413599</v>
      </c>
      <c r="AK1418" s="2">
        <f t="shared" si="774"/>
        <v>13.99316921802215</v>
      </c>
      <c r="AL1418" s="2">
        <f t="shared" si="775"/>
        <v>0.14335659765265349</v>
      </c>
    </row>
    <row r="1419" spans="1:38" x14ac:dyDescent="0.25">
      <c r="A1419" s="2" t="s">
        <v>234</v>
      </c>
      <c r="B1419" s="2">
        <v>2004</v>
      </c>
      <c r="C1419" s="2" t="s">
        <v>61</v>
      </c>
      <c r="D1419" s="2" t="s">
        <v>286</v>
      </c>
      <c r="E1419" s="2" t="s">
        <v>48</v>
      </c>
      <c r="F1419" s="2" t="s">
        <v>10</v>
      </c>
      <c r="G1419" s="2" t="s">
        <v>205</v>
      </c>
      <c r="H1419" s="2" t="s">
        <v>11</v>
      </c>
      <c r="I1419" s="2" t="s">
        <v>40</v>
      </c>
      <c r="J1419" s="2" t="s">
        <v>12</v>
      </c>
      <c r="L1419" s="2" t="s">
        <v>13</v>
      </c>
      <c r="M1419" s="2" t="s">
        <v>285</v>
      </c>
      <c r="N1419" s="2">
        <v>10</v>
      </c>
      <c r="O1419" s="2" t="s">
        <v>23</v>
      </c>
      <c r="P1419" s="2">
        <v>50</v>
      </c>
      <c r="S1419" s="2" t="s">
        <v>22</v>
      </c>
      <c r="T1419" s="2">
        <v>37</v>
      </c>
      <c r="U1419" s="2" t="s">
        <v>86</v>
      </c>
      <c r="V1419" s="2">
        <v>0</v>
      </c>
      <c r="W1419" s="2" t="s">
        <v>49</v>
      </c>
      <c r="Z1419" s="2">
        <v>80</v>
      </c>
      <c r="AA1419" s="2">
        <v>6</v>
      </c>
      <c r="AB1419" s="2">
        <f t="shared" si="772"/>
        <v>13.333333333333334</v>
      </c>
      <c r="AC1419" s="2" t="s">
        <v>181</v>
      </c>
      <c r="AD1419" s="2">
        <v>2</v>
      </c>
      <c r="AE1419" s="2">
        <v>230</v>
      </c>
      <c r="AF1419" s="2">
        <v>4.0575895447738102</v>
      </c>
      <c r="AG1419" s="2">
        <v>4.0575895447738102</v>
      </c>
      <c r="AH1419" s="2">
        <v>5.8020505365378403</v>
      </c>
      <c r="AI1419" s="2">
        <v>5.8020505365378403</v>
      </c>
      <c r="AJ1419" s="2">
        <f t="shared" si="773"/>
        <v>5.8020505365378401E-2</v>
      </c>
      <c r="AK1419" s="2">
        <f t="shared" si="774"/>
        <v>3.4129693721463905</v>
      </c>
      <c r="AL1419" s="2">
        <f t="shared" si="775"/>
        <v>3.4965036830504011E-2</v>
      </c>
    </row>
    <row r="1420" spans="1:38" x14ac:dyDescent="0.25">
      <c r="A1420" s="2" t="s">
        <v>234</v>
      </c>
      <c r="B1420" s="2">
        <v>2004</v>
      </c>
      <c r="C1420" s="2" t="s">
        <v>61</v>
      </c>
      <c r="D1420" s="2" t="s">
        <v>286</v>
      </c>
      <c r="E1420" s="2" t="s">
        <v>48</v>
      </c>
      <c r="F1420" s="2" t="s">
        <v>10</v>
      </c>
      <c r="G1420" s="2" t="s">
        <v>205</v>
      </c>
      <c r="H1420" s="2" t="s">
        <v>11</v>
      </c>
      <c r="I1420" s="2" t="s">
        <v>40</v>
      </c>
      <c r="J1420" s="2" t="s">
        <v>12</v>
      </c>
      <c r="L1420" s="2" t="s">
        <v>13</v>
      </c>
      <c r="M1420" s="2" t="s">
        <v>285</v>
      </c>
      <c r="N1420" s="2">
        <v>10</v>
      </c>
      <c r="O1420" s="2" t="s">
        <v>23</v>
      </c>
      <c r="P1420" s="2">
        <v>50</v>
      </c>
      <c r="S1420" s="2" t="s">
        <v>22</v>
      </c>
      <c r="T1420" s="2">
        <v>37</v>
      </c>
      <c r="U1420" s="2" t="s">
        <v>86</v>
      </c>
      <c r="V1420" s="2">
        <v>0</v>
      </c>
      <c r="W1420" s="2" t="s">
        <v>49</v>
      </c>
      <c r="Z1420" s="2">
        <v>80</v>
      </c>
      <c r="AA1420" s="2">
        <v>6</v>
      </c>
      <c r="AB1420" s="2">
        <f t="shared" si="772"/>
        <v>13.333333333333334</v>
      </c>
      <c r="AC1420" s="2" t="s">
        <v>181</v>
      </c>
      <c r="AD1420" s="2">
        <v>2</v>
      </c>
      <c r="AE1420" s="2">
        <v>230</v>
      </c>
      <c r="AF1420" s="2">
        <v>6.0863868136902797</v>
      </c>
      <c r="AG1420" s="2">
        <v>6.0863868136902797</v>
      </c>
      <c r="AH1420" s="2">
        <v>3.7542611015830301</v>
      </c>
      <c r="AI1420" s="2">
        <v>3.7542611015830301</v>
      </c>
      <c r="AJ1420" s="2">
        <f t="shared" si="773"/>
        <v>3.7542611015830299E-2</v>
      </c>
      <c r="AK1420" s="2">
        <f t="shared" si="774"/>
        <v>1.3651799371915803</v>
      </c>
      <c r="AL1420" s="2">
        <f t="shared" si="775"/>
        <v>1.3985934703583197E-2</v>
      </c>
    </row>
    <row r="1421" spans="1:38" x14ac:dyDescent="0.25">
      <c r="A1421" s="2" t="s">
        <v>234</v>
      </c>
      <c r="B1421" s="2">
        <v>2004</v>
      </c>
      <c r="C1421" s="2" t="s">
        <v>61</v>
      </c>
      <c r="D1421" s="2" t="s">
        <v>286</v>
      </c>
      <c r="E1421" s="2" t="s">
        <v>48</v>
      </c>
      <c r="F1421" s="2" t="s">
        <v>10</v>
      </c>
      <c r="G1421" s="2" t="s">
        <v>205</v>
      </c>
      <c r="H1421" s="2" t="s">
        <v>11</v>
      </c>
      <c r="I1421" s="2" t="s">
        <v>40</v>
      </c>
      <c r="J1421" s="2" t="s">
        <v>12</v>
      </c>
      <c r="L1421" s="2" t="s">
        <v>13</v>
      </c>
      <c r="M1421" s="2" t="s">
        <v>285</v>
      </c>
      <c r="N1421" s="2">
        <v>10</v>
      </c>
      <c r="O1421" s="2" t="s">
        <v>23</v>
      </c>
      <c r="P1421" s="2">
        <v>50</v>
      </c>
      <c r="S1421" s="2" t="s">
        <v>22</v>
      </c>
      <c r="T1421" s="2">
        <v>37</v>
      </c>
      <c r="U1421" s="2" t="s">
        <v>86</v>
      </c>
      <c r="V1421" s="2">
        <v>0</v>
      </c>
      <c r="W1421" s="2" t="s">
        <v>49</v>
      </c>
      <c r="Z1421" s="2">
        <v>80</v>
      </c>
      <c r="AA1421" s="2">
        <v>6</v>
      </c>
      <c r="AB1421" s="2">
        <f t="shared" si="772"/>
        <v>13.333333333333334</v>
      </c>
      <c r="AC1421" s="2" t="s">
        <v>181</v>
      </c>
      <c r="AD1421" s="2">
        <v>2</v>
      </c>
      <c r="AE1421" s="2">
        <v>230</v>
      </c>
      <c r="AF1421" s="2">
        <v>8.1806281088658608</v>
      </c>
      <c r="AG1421" s="2">
        <v>8.1806281088658608</v>
      </c>
      <c r="AH1421" s="2">
        <v>5.4607457876562497</v>
      </c>
      <c r="AI1421" s="2">
        <v>5.4607457876562497</v>
      </c>
      <c r="AJ1421" s="2">
        <f t="shared" si="773"/>
        <v>5.4607457876562494E-2</v>
      </c>
      <c r="AK1421" s="2">
        <f t="shared" si="774"/>
        <v>3.0716646232647999</v>
      </c>
      <c r="AL1421" s="2">
        <f t="shared" si="775"/>
        <v>3.1468453118835456E-2</v>
      </c>
    </row>
    <row r="1422" spans="1:38" x14ac:dyDescent="0.25">
      <c r="A1422" s="2" t="s">
        <v>234</v>
      </c>
      <c r="B1422" s="2">
        <v>2004</v>
      </c>
      <c r="C1422" s="2" t="s">
        <v>61</v>
      </c>
      <c r="D1422" s="2" t="s">
        <v>286</v>
      </c>
      <c r="E1422" s="2" t="s">
        <v>48</v>
      </c>
      <c r="F1422" s="2" t="s">
        <v>10</v>
      </c>
      <c r="G1422" s="2" t="s">
        <v>205</v>
      </c>
      <c r="H1422" s="2" t="s">
        <v>11</v>
      </c>
      <c r="I1422" s="2" t="s">
        <v>40</v>
      </c>
      <c r="J1422" s="2" t="s">
        <v>12</v>
      </c>
      <c r="L1422" s="2" t="s">
        <v>13</v>
      </c>
      <c r="M1422" s="2" t="s">
        <v>285</v>
      </c>
      <c r="N1422" s="2">
        <v>10</v>
      </c>
      <c r="O1422" s="2" t="s">
        <v>23</v>
      </c>
      <c r="P1422" s="2">
        <v>50</v>
      </c>
      <c r="S1422" s="2" t="s">
        <v>22</v>
      </c>
      <c r="T1422" s="2">
        <v>37</v>
      </c>
      <c r="U1422" s="2" t="s">
        <v>86</v>
      </c>
      <c r="V1422" s="2">
        <v>0</v>
      </c>
      <c r="W1422" s="2" t="s">
        <v>49</v>
      </c>
      <c r="Z1422" s="2">
        <v>80</v>
      </c>
      <c r="AA1422" s="2">
        <v>6</v>
      </c>
      <c r="AB1422" s="2">
        <f t="shared" si="772"/>
        <v>13.333333333333334</v>
      </c>
      <c r="AC1422" s="2" t="s">
        <v>181</v>
      </c>
      <c r="AD1422" s="2">
        <v>2</v>
      </c>
      <c r="AE1422" s="2">
        <v>230</v>
      </c>
      <c r="AF1422" s="2">
        <v>24</v>
      </c>
      <c r="AG1422" s="2">
        <v>24</v>
      </c>
      <c r="AH1422" s="2">
        <v>2.3890811643914498</v>
      </c>
      <c r="AI1422" s="2">
        <v>2.3890811643914498</v>
      </c>
      <c r="AJ1422" s="2">
        <f t="shared" si="773"/>
        <v>2.3890811643914499E-2</v>
      </c>
      <c r="AK1422" s="2">
        <f t="shared" si="774"/>
        <v>0</v>
      </c>
      <c r="AL1422" s="2">
        <f t="shared" si="775"/>
        <v>0</v>
      </c>
    </row>
    <row r="1423" spans="1:38" x14ac:dyDescent="0.25">
      <c r="A1423" s="2" t="s">
        <v>234</v>
      </c>
      <c r="B1423" s="2">
        <v>2004</v>
      </c>
      <c r="C1423" s="2" t="s">
        <v>52</v>
      </c>
      <c r="D1423" s="2" t="s">
        <v>286</v>
      </c>
      <c r="E1423" s="2" t="s">
        <v>48</v>
      </c>
      <c r="F1423" s="2" t="s">
        <v>10</v>
      </c>
      <c r="G1423" s="2" t="s">
        <v>205</v>
      </c>
      <c r="H1423" s="2" t="s">
        <v>106</v>
      </c>
      <c r="I1423" s="2" t="s">
        <v>40</v>
      </c>
      <c r="J1423" s="2" t="s">
        <v>315</v>
      </c>
      <c r="K1423" s="2" t="s">
        <v>140</v>
      </c>
      <c r="L1423" s="2" t="s">
        <v>13</v>
      </c>
      <c r="M1423" s="2" t="s">
        <v>285</v>
      </c>
      <c r="N1423" s="2">
        <v>10</v>
      </c>
      <c r="O1423" s="2" t="s">
        <v>23</v>
      </c>
      <c r="P1423" s="2">
        <v>50</v>
      </c>
      <c r="S1423" s="2" t="s">
        <v>22</v>
      </c>
      <c r="T1423" s="2">
        <v>37</v>
      </c>
      <c r="U1423" s="2" t="s">
        <v>86</v>
      </c>
      <c r="V1423" s="2">
        <v>0</v>
      </c>
      <c r="W1423" s="2" t="s">
        <v>49</v>
      </c>
      <c r="Z1423" s="2">
        <v>80</v>
      </c>
      <c r="AA1423" s="2">
        <v>6</v>
      </c>
      <c r="AB1423" s="2">
        <f t="shared" ref="AB1423:AB1429" si="776">Z1423/AA1423</f>
        <v>13.333333333333334</v>
      </c>
      <c r="AC1423" s="2" t="s">
        <v>181</v>
      </c>
      <c r="AD1423" s="2">
        <v>2</v>
      </c>
      <c r="AE1423" s="2">
        <v>231</v>
      </c>
      <c r="AF1423" s="2">
        <v>0</v>
      </c>
      <c r="AG1423" s="2">
        <v>0</v>
      </c>
      <c r="AH1423" s="2">
        <v>100</v>
      </c>
      <c r="AI1423" s="2">
        <v>100</v>
      </c>
      <c r="AJ1423" s="2">
        <f>AI1423/$AI$1423</f>
        <v>1</v>
      </c>
      <c r="AK1423" s="2">
        <f>AI1423-$AI$1429</f>
        <v>95.254232115664749</v>
      </c>
      <c r="AL1423" s="2">
        <f>AK1423/$AK$1423</f>
        <v>1</v>
      </c>
    </row>
    <row r="1424" spans="1:38" x14ac:dyDescent="0.25">
      <c r="A1424" s="2" t="s">
        <v>234</v>
      </c>
      <c r="B1424" s="2">
        <v>2004</v>
      </c>
      <c r="C1424" s="2" t="s">
        <v>52</v>
      </c>
      <c r="D1424" s="2" t="s">
        <v>286</v>
      </c>
      <c r="E1424" s="2" t="s">
        <v>48</v>
      </c>
      <c r="F1424" s="2" t="s">
        <v>10</v>
      </c>
      <c r="G1424" s="2" t="s">
        <v>205</v>
      </c>
      <c r="H1424" s="2" t="s">
        <v>106</v>
      </c>
      <c r="I1424" s="2" t="s">
        <v>40</v>
      </c>
      <c r="J1424" s="2" t="s">
        <v>315</v>
      </c>
      <c r="K1424" s="2" t="s">
        <v>140</v>
      </c>
      <c r="L1424" s="2" t="s">
        <v>13</v>
      </c>
      <c r="M1424" s="2" t="s">
        <v>285</v>
      </c>
      <c r="N1424" s="2">
        <v>10</v>
      </c>
      <c r="O1424" s="2" t="s">
        <v>23</v>
      </c>
      <c r="P1424" s="2">
        <v>50</v>
      </c>
      <c r="S1424" s="2" t="s">
        <v>22</v>
      </c>
      <c r="T1424" s="2">
        <v>37</v>
      </c>
      <c r="U1424" s="2" t="s">
        <v>86</v>
      </c>
      <c r="V1424" s="2">
        <v>0</v>
      </c>
      <c r="W1424" s="2" t="s">
        <v>49</v>
      </c>
      <c r="Z1424" s="2">
        <v>80</v>
      </c>
      <c r="AA1424" s="2">
        <v>6</v>
      </c>
      <c r="AB1424" s="2">
        <f t="shared" si="776"/>
        <v>13.333333333333334</v>
      </c>
      <c r="AC1424" s="2" t="s">
        <v>181</v>
      </c>
      <c r="AD1424" s="2">
        <v>2</v>
      </c>
      <c r="AE1424" s="2">
        <v>231</v>
      </c>
      <c r="AF1424" s="2">
        <v>1.02564239251137</v>
      </c>
      <c r="AG1424" s="2">
        <v>1.02564239251137</v>
      </c>
      <c r="AH1424" s="2">
        <v>21.016951738777799</v>
      </c>
      <c r="AI1424" s="2">
        <v>21.016951738777799</v>
      </c>
      <c r="AJ1424" s="2">
        <f t="shared" ref="AJ1424:AJ1429" si="777">AI1424/$AI$1423</f>
        <v>0.21016951738777798</v>
      </c>
      <c r="AK1424" s="2">
        <f t="shared" ref="AK1424:AK1429" si="778">AI1424-$AI$1429</f>
        <v>16.271183854442548</v>
      </c>
      <c r="AL1424" s="2">
        <f t="shared" ref="AL1424:AL1429" si="779">AK1424/$AK$1423</f>
        <v>0.17081848746294936</v>
      </c>
    </row>
    <row r="1425" spans="1:38" x14ac:dyDescent="0.25">
      <c r="A1425" s="2" t="s">
        <v>234</v>
      </c>
      <c r="B1425" s="2">
        <v>2004</v>
      </c>
      <c r="C1425" s="2" t="s">
        <v>52</v>
      </c>
      <c r="D1425" s="2" t="s">
        <v>286</v>
      </c>
      <c r="E1425" s="2" t="s">
        <v>48</v>
      </c>
      <c r="F1425" s="2" t="s">
        <v>10</v>
      </c>
      <c r="G1425" s="2" t="s">
        <v>205</v>
      </c>
      <c r="H1425" s="2" t="s">
        <v>106</v>
      </c>
      <c r="I1425" s="2" t="s">
        <v>40</v>
      </c>
      <c r="J1425" s="2" t="s">
        <v>315</v>
      </c>
      <c r="K1425" s="2" t="s">
        <v>140</v>
      </c>
      <c r="L1425" s="2" t="s">
        <v>13</v>
      </c>
      <c r="M1425" s="2" t="s">
        <v>285</v>
      </c>
      <c r="N1425" s="2">
        <v>10</v>
      </c>
      <c r="O1425" s="2" t="s">
        <v>23</v>
      </c>
      <c r="P1425" s="2">
        <v>50</v>
      </c>
      <c r="S1425" s="2" t="s">
        <v>22</v>
      </c>
      <c r="T1425" s="2">
        <v>37</v>
      </c>
      <c r="U1425" s="2" t="s">
        <v>86</v>
      </c>
      <c r="V1425" s="2">
        <v>0</v>
      </c>
      <c r="W1425" s="2" t="s">
        <v>49</v>
      </c>
      <c r="Z1425" s="2">
        <v>80</v>
      </c>
      <c r="AA1425" s="2">
        <v>6</v>
      </c>
      <c r="AB1425" s="2">
        <f t="shared" si="776"/>
        <v>13.333333333333334</v>
      </c>
      <c r="AC1425" s="2" t="s">
        <v>181</v>
      </c>
      <c r="AD1425" s="2">
        <v>2</v>
      </c>
      <c r="AE1425" s="2">
        <v>231</v>
      </c>
      <c r="AF1425" s="2">
        <v>2.0512823397042301</v>
      </c>
      <c r="AG1425" s="2">
        <v>2.0512823397042301</v>
      </c>
      <c r="AH1425" s="2">
        <v>16.610174663996201</v>
      </c>
      <c r="AI1425" s="2">
        <v>16.610174663996201</v>
      </c>
      <c r="AJ1425" s="2">
        <f t="shared" si="777"/>
        <v>0.16610174663996202</v>
      </c>
      <c r="AK1425" s="2">
        <f t="shared" si="778"/>
        <v>11.86440677966095</v>
      </c>
      <c r="AL1425" s="2">
        <f t="shared" si="779"/>
        <v>0.12455516690591036</v>
      </c>
    </row>
    <row r="1426" spans="1:38" x14ac:dyDescent="0.25">
      <c r="A1426" s="2" t="s">
        <v>234</v>
      </c>
      <c r="B1426" s="2">
        <v>2004</v>
      </c>
      <c r="C1426" s="2" t="s">
        <v>52</v>
      </c>
      <c r="D1426" s="2" t="s">
        <v>286</v>
      </c>
      <c r="E1426" s="2" t="s">
        <v>48</v>
      </c>
      <c r="F1426" s="2" t="s">
        <v>10</v>
      </c>
      <c r="G1426" s="2" t="s">
        <v>205</v>
      </c>
      <c r="H1426" s="2" t="s">
        <v>106</v>
      </c>
      <c r="I1426" s="2" t="s">
        <v>40</v>
      </c>
      <c r="J1426" s="2" t="s">
        <v>315</v>
      </c>
      <c r="K1426" s="2" t="s">
        <v>140</v>
      </c>
      <c r="L1426" s="2" t="s">
        <v>13</v>
      </c>
      <c r="M1426" s="2" t="s">
        <v>285</v>
      </c>
      <c r="N1426" s="2">
        <v>10</v>
      </c>
      <c r="O1426" s="2" t="s">
        <v>23</v>
      </c>
      <c r="P1426" s="2">
        <v>50</v>
      </c>
      <c r="S1426" s="2" t="s">
        <v>22</v>
      </c>
      <c r="T1426" s="2">
        <v>37</v>
      </c>
      <c r="U1426" s="2" t="s">
        <v>86</v>
      </c>
      <c r="V1426" s="2">
        <v>0</v>
      </c>
      <c r="W1426" s="2" t="s">
        <v>49</v>
      </c>
      <c r="Z1426" s="2">
        <v>80</v>
      </c>
      <c r="AA1426" s="2">
        <v>6</v>
      </c>
      <c r="AB1426" s="2">
        <f t="shared" si="776"/>
        <v>13.333333333333334</v>
      </c>
      <c r="AC1426" s="2" t="s">
        <v>181</v>
      </c>
      <c r="AD1426" s="2">
        <v>2</v>
      </c>
      <c r="AE1426" s="2">
        <v>231</v>
      </c>
      <c r="AF1426" s="2">
        <v>3.9743590746797302</v>
      </c>
      <c r="AG1426" s="2">
        <v>3.9743590746797302</v>
      </c>
      <c r="AH1426" s="2">
        <v>12.8813533459679</v>
      </c>
      <c r="AI1426" s="2">
        <v>12.8813533459679</v>
      </c>
      <c r="AJ1426" s="2">
        <f t="shared" si="777"/>
        <v>0.128813533459679</v>
      </c>
      <c r="AK1426" s="2">
        <f t="shared" si="778"/>
        <v>8.1355854616326511</v>
      </c>
      <c r="AL1426" s="2">
        <f t="shared" si="779"/>
        <v>8.5409175854295069E-2</v>
      </c>
    </row>
    <row r="1427" spans="1:38" x14ac:dyDescent="0.25">
      <c r="A1427" s="2" t="s">
        <v>234</v>
      </c>
      <c r="B1427" s="2">
        <v>2004</v>
      </c>
      <c r="C1427" s="2" t="s">
        <v>52</v>
      </c>
      <c r="D1427" s="2" t="s">
        <v>286</v>
      </c>
      <c r="E1427" s="2" t="s">
        <v>48</v>
      </c>
      <c r="F1427" s="2" t="s">
        <v>10</v>
      </c>
      <c r="G1427" s="2" t="s">
        <v>205</v>
      </c>
      <c r="H1427" s="2" t="s">
        <v>106</v>
      </c>
      <c r="I1427" s="2" t="s">
        <v>40</v>
      </c>
      <c r="J1427" s="2" t="s">
        <v>315</v>
      </c>
      <c r="K1427" s="2" t="s">
        <v>140</v>
      </c>
      <c r="L1427" s="2" t="s">
        <v>13</v>
      </c>
      <c r="M1427" s="2" t="s">
        <v>285</v>
      </c>
      <c r="N1427" s="2">
        <v>10</v>
      </c>
      <c r="O1427" s="2" t="s">
        <v>23</v>
      </c>
      <c r="P1427" s="2">
        <v>50</v>
      </c>
      <c r="S1427" s="2" t="s">
        <v>22</v>
      </c>
      <c r="T1427" s="2">
        <v>37</v>
      </c>
      <c r="U1427" s="2" t="s">
        <v>86</v>
      </c>
      <c r="V1427" s="2">
        <v>0</v>
      </c>
      <c r="W1427" s="2" t="s">
        <v>49</v>
      </c>
      <c r="Z1427" s="2">
        <v>80</v>
      </c>
      <c r="AA1427" s="2">
        <v>6</v>
      </c>
      <c r="AB1427" s="2">
        <f t="shared" si="776"/>
        <v>13.333333333333334</v>
      </c>
      <c r="AC1427" s="2" t="s">
        <v>181</v>
      </c>
      <c r="AD1427" s="2">
        <v>2</v>
      </c>
      <c r="AE1427" s="2">
        <v>231</v>
      </c>
      <c r="AF1427" s="2">
        <v>6.0256414143839603</v>
      </c>
      <c r="AG1427" s="2">
        <v>6.0256414143839603</v>
      </c>
      <c r="AH1427" s="2">
        <v>9.8305136470471197</v>
      </c>
      <c r="AI1427" s="2">
        <v>9.8305136470471197</v>
      </c>
      <c r="AJ1427" s="2">
        <f t="shared" si="777"/>
        <v>9.8305136470471191E-2</v>
      </c>
      <c r="AK1427" s="2">
        <f t="shared" si="778"/>
        <v>5.0847457627118695</v>
      </c>
      <c r="AL1427" s="2">
        <f t="shared" si="779"/>
        <v>5.3380785816819085E-2</v>
      </c>
    </row>
    <row r="1428" spans="1:38" x14ac:dyDescent="0.25">
      <c r="A1428" s="2" t="s">
        <v>234</v>
      </c>
      <c r="B1428" s="2">
        <v>2004</v>
      </c>
      <c r="C1428" s="2" t="s">
        <v>52</v>
      </c>
      <c r="D1428" s="2" t="s">
        <v>286</v>
      </c>
      <c r="E1428" s="2" t="s">
        <v>48</v>
      </c>
      <c r="F1428" s="2" t="s">
        <v>10</v>
      </c>
      <c r="G1428" s="2" t="s">
        <v>205</v>
      </c>
      <c r="H1428" s="2" t="s">
        <v>106</v>
      </c>
      <c r="I1428" s="2" t="s">
        <v>40</v>
      </c>
      <c r="J1428" s="2" t="s">
        <v>315</v>
      </c>
      <c r="K1428" s="2" t="s">
        <v>140</v>
      </c>
      <c r="L1428" s="2" t="s">
        <v>13</v>
      </c>
      <c r="M1428" s="2" t="s">
        <v>285</v>
      </c>
      <c r="N1428" s="2">
        <v>10</v>
      </c>
      <c r="O1428" s="2" t="s">
        <v>23</v>
      </c>
      <c r="P1428" s="2">
        <v>50</v>
      </c>
      <c r="S1428" s="2" t="s">
        <v>22</v>
      </c>
      <c r="T1428" s="2">
        <v>37</v>
      </c>
      <c r="U1428" s="2" t="s">
        <v>86</v>
      </c>
      <c r="V1428" s="2">
        <v>0</v>
      </c>
      <c r="W1428" s="2" t="s">
        <v>49</v>
      </c>
      <c r="Z1428" s="2">
        <v>80</v>
      </c>
      <c r="AA1428" s="2">
        <v>6</v>
      </c>
      <c r="AB1428" s="2">
        <f t="shared" si="776"/>
        <v>13.333333333333334</v>
      </c>
      <c r="AC1428" s="2" t="s">
        <v>181</v>
      </c>
      <c r="AD1428" s="2">
        <v>2</v>
      </c>
      <c r="AE1428" s="2">
        <v>231</v>
      </c>
      <c r="AF1428" s="2">
        <v>16.0256419034476</v>
      </c>
      <c r="AG1428" s="2">
        <v>16.0256419034476</v>
      </c>
      <c r="AH1428" s="2">
        <v>6.7796610169491398</v>
      </c>
      <c r="AI1428" s="2">
        <v>6.7796610169491398</v>
      </c>
      <c r="AJ1428" s="2">
        <f t="shared" si="777"/>
        <v>6.77966101694914E-2</v>
      </c>
      <c r="AK1428" s="2">
        <f t="shared" si="778"/>
        <v>2.0338931326138896</v>
      </c>
      <c r="AL1428" s="2">
        <f t="shared" si="779"/>
        <v>2.1352260024984356E-2</v>
      </c>
    </row>
    <row r="1429" spans="1:38" x14ac:dyDescent="0.25">
      <c r="A1429" s="2" t="s">
        <v>234</v>
      </c>
      <c r="B1429" s="2">
        <v>2004</v>
      </c>
      <c r="C1429" s="2" t="s">
        <v>52</v>
      </c>
      <c r="D1429" s="2" t="s">
        <v>286</v>
      </c>
      <c r="E1429" s="2" t="s">
        <v>48</v>
      </c>
      <c r="F1429" s="2" t="s">
        <v>10</v>
      </c>
      <c r="G1429" s="2" t="s">
        <v>205</v>
      </c>
      <c r="H1429" s="2" t="s">
        <v>106</v>
      </c>
      <c r="I1429" s="2" t="s">
        <v>40</v>
      </c>
      <c r="J1429" s="2" t="s">
        <v>315</v>
      </c>
      <c r="K1429" s="2" t="s">
        <v>140</v>
      </c>
      <c r="L1429" s="2" t="s">
        <v>13</v>
      </c>
      <c r="M1429" s="2" t="s">
        <v>285</v>
      </c>
      <c r="N1429" s="2">
        <v>10</v>
      </c>
      <c r="O1429" s="2" t="s">
        <v>23</v>
      </c>
      <c r="P1429" s="2">
        <v>50</v>
      </c>
      <c r="S1429" s="2" t="s">
        <v>22</v>
      </c>
      <c r="T1429" s="2">
        <v>37</v>
      </c>
      <c r="U1429" s="2" t="s">
        <v>86</v>
      </c>
      <c r="V1429" s="2">
        <v>0</v>
      </c>
      <c r="W1429" s="2" t="s">
        <v>49</v>
      </c>
      <c r="Z1429" s="2">
        <v>80</v>
      </c>
      <c r="AA1429" s="2">
        <v>6</v>
      </c>
      <c r="AB1429" s="2">
        <f t="shared" si="776"/>
        <v>13.333333333333334</v>
      </c>
      <c r="AC1429" s="2" t="s">
        <v>181</v>
      </c>
      <c r="AD1429" s="2">
        <v>2</v>
      </c>
      <c r="AE1429" s="2">
        <v>231</v>
      </c>
      <c r="AF1429" s="2">
        <v>24</v>
      </c>
      <c r="AG1429" s="2">
        <v>24</v>
      </c>
      <c r="AH1429" s="2">
        <v>4.7457678843352502</v>
      </c>
      <c r="AI1429" s="2">
        <v>4.7457678843352502</v>
      </c>
      <c r="AJ1429" s="2">
        <f t="shared" si="777"/>
        <v>4.7457678843352502E-2</v>
      </c>
      <c r="AK1429" s="2">
        <f t="shared" si="778"/>
        <v>0</v>
      </c>
      <c r="AL1429" s="2">
        <f t="shared" si="779"/>
        <v>0</v>
      </c>
    </row>
    <row r="1430" spans="1:38" x14ac:dyDescent="0.25">
      <c r="A1430" s="2" t="s">
        <v>234</v>
      </c>
      <c r="B1430" s="2">
        <v>2004</v>
      </c>
      <c r="C1430" s="2" t="s">
        <v>52</v>
      </c>
      <c r="D1430" s="2" t="s">
        <v>286</v>
      </c>
      <c r="E1430" s="2" t="s">
        <v>48</v>
      </c>
      <c r="F1430" s="2" t="s">
        <v>10</v>
      </c>
      <c r="G1430" s="2" t="s">
        <v>205</v>
      </c>
      <c r="H1430" s="2" t="s">
        <v>11</v>
      </c>
      <c r="I1430" s="2" t="s">
        <v>40</v>
      </c>
      <c r="J1430" s="2" t="s">
        <v>315</v>
      </c>
      <c r="K1430" s="2" t="s">
        <v>140</v>
      </c>
      <c r="L1430" s="2" t="s">
        <v>13</v>
      </c>
      <c r="M1430" s="2" t="s">
        <v>285</v>
      </c>
      <c r="N1430" s="2">
        <v>10</v>
      </c>
      <c r="O1430" s="2" t="s">
        <v>23</v>
      </c>
      <c r="P1430" s="2">
        <v>50</v>
      </c>
      <c r="S1430" s="2" t="s">
        <v>22</v>
      </c>
      <c r="T1430" s="2">
        <v>37</v>
      </c>
      <c r="U1430" s="2" t="s">
        <v>86</v>
      </c>
      <c r="V1430" s="2">
        <v>0</v>
      </c>
      <c r="W1430" s="2" t="s">
        <v>49</v>
      </c>
      <c r="Z1430" s="2">
        <v>80</v>
      </c>
      <c r="AA1430" s="2">
        <v>6</v>
      </c>
      <c r="AB1430" s="2">
        <f t="shared" ref="AB1430:AB1436" si="780">Z1430/AA1430</f>
        <v>13.333333333333334</v>
      </c>
      <c r="AC1430" s="2" t="s">
        <v>181</v>
      </c>
      <c r="AD1430" s="2">
        <v>2</v>
      </c>
      <c r="AE1430" s="2">
        <v>232</v>
      </c>
      <c r="AF1430" s="2">
        <v>0</v>
      </c>
      <c r="AG1430" s="2">
        <v>0</v>
      </c>
      <c r="AH1430" s="2">
        <v>100</v>
      </c>
      <c r="AI1430" s="2">
        <v>100</v>
      </c>
      <c r="AJ1430" s="2">
        <f>AI1430/$AI$1430</f>
        <v>1</v>
      </c>
      <c r="AK1430" s="2">
        <f>AI1430-$AI$1436</f>
        <v>96.949147369902022</v>
      </c>
      <c r="AL1430" s="2">
        <f>AK1430/$AK$1430</f>
        <v>1</v>
      </c>
    </row>
    <row r="1431" spans="1:38" x14ac:dyDescent="0.25">
      <c r="A1431" s="2" t="s">
        <v>234</v>
      </c>
      <c r="B1431" s="2">
        <v>2004</v>
      </c>
      <c r="C1431" s="2" t="s">
        <v>52</v>
      </c>
      <c r="D1431" s="2" t="s">
        <v>286</v>
      </c>
      <c r="E1431" s="2" t="s">
        <v>48</v>
      </c>
      <c r="F1431" s="2" t="s">
        <v>10</v>
      </c>
      <c r="G1431" s="2" t="s">
        <v>205</v>
      </c>
      <c r="H1431" s="2" t="s">
        <v>11</v>
      </c>
      <c r="I1431" s="2" t="s">
        <v>40</v>
      </c>
      <c r="J1431" s="2" t="s">
        <v>315</v>
      </c>
      <c r="K1431" s="2" t="s">
        <v>140</v>
      </c>
      <c r="L1431" s="2" t="s">
        <v>13</v>
      </c>
      <c r="M1431" s="2" t="s">
        <v>285</v>
      </c>
      <c r="N1431" s="2">
        <v>10</v>
      </c>
      <c r="O1431" s="2" t="s">
        <v>23</v>
      </c>
      <c r="P1431" s="2">
        <v>50</v>
      </c>
      <c r="S1431" s="2" t="s">
        <v>22</v>
      </c>
      <c r="T1431" s="2">
        <v>37</v>
      </c>
      <c r="U1431" s="2" t="s">
        <v>86</v>
      </c>
      <c r="V1431" s="2">
        <v>0</v>
      </c>
      <c r="W1431" s="2" t="s">
        <v>49</v>
      </c>
      <c r="Z1431" s="2">
        <v>80</v>
      </c>
      <c r="AA1431" s="2">
        <v>6</v>
      </c>
      <c r="AB1431" s="2">
        <f t="shared" si="780"/>
        <v>13.333333333333334</v>
      </c>
      <c r="AC1431" s="2" t="s">
        <v>181</v>
      </c>
      <c r="AD1431" s="2">
        <v>2</v>
      </c>
      <c r="AE1431" s="2">
        <v>232</v>
      </c>
      <c r="AF1431" s="2">
        <v>0.96153836748774901</v>
      </c>
      <c r="AG1431" s="2">
        <v>0.96153836748774901</v>
      </c>
      <c r="AH1431" s="2">
        <v>17.966099108679799</v>
      </c>
      <c r="AI1431" s="2">
        <v>17.966099108679799</v>
      </c>
      <c r="AJ1431" s="2">
        <f t="shared" ref="AJ1431:AJ1436" si="781">AI1431/$AI$1430</f>
        <v>0.17966099108679801</v>
      </c>
      <c r="AK1431" s="2">
        <f t="shared" ref="AK1431:AK1436" si="782">AI1431-$AI$1436</f>
        <v>14.915246478581819</v>
      </c>
      <c r="AL1431" s="2">
        <f t="shared" ref="AL1431:AL1436" si="783">AK1431/$AK$1430</f>
        <v>0.15384608202559888</v>
      </c>
    </row>
    <row r="1432" spans="1:38" x14ac:dyDescent="0.25">
      <c r="A1432" s="2" t="s">
        <v>234</v>
      </c>
      <c r="B1432" s="2">
        <v>2004</v>
      </c>
      <c r="C1432" s="2" t="s">
        <v>52</v>
      </c>
      <c r="D1432" s="2" t="s">
        <v>286</v>
      </c>
      <c r="E1432" s="2" t="s">
        <v>48</v>
      </c>
      <c r="F1432" s="2" t="s">
        <v>10</v>
      </c>
      <c r="G1432" s="2" t="s">
        <v>205</v>
      </c>
      <c r="H1432" s="2" t="s">
        <v>11</v>
      </c>
      <c r="I1432" s="2" t="s">
        <v>40</v>
      </c>
      <c r="J1432" s="2" t="s">
        <v>315</v>
      </c>
      <c r="K1432" s="2" t="s">
        <v>140</v>
      </c>
      <c r="L1432" s="2" t="s">
        <v>13</v>
      </c>
      <c r="M1432" s="2" t="s">
        <v>285</v>
      </c>
      <c r="N1432" s="2">
        <v>10</v>
      </c>
      <c r="O1432" s="2" t="s">
        <v>23</v>
      </c>
      <c r="P1432" s="2">
        <v>50</v>
      </c>
      <c r="S1432" s="2" t="s">
        <v>22</v>
      </c>
      <c r="T1432" s="2">
        <v>37</v>
      </c>
      <c r="U1432" s="2" t="s">
        <v>86</v>
      </c>
      <c r="V1432" s="2">
        <v>0</v>
      </c>
      <c r="W1432" s="2" t="s">
        <v>49</v>
      </c>
      <c r="Z1432" s="2">
        <v>80</v>
      </c>
      <c r="AA1432" s="2">
        <v>6</v>
      </c>
      <c r="AB1432" s="2">
        <f t="shared" si="780"/>
        <v>13.333333333333334</v>
      </c>
      <c r="AC1432" s="2" t="s">
        <v>181</v>
      </c>
      <c r="AD1432" s="2">
        <v>2</v>
      </c>
      <c r="AE1432" s="2">
        <v>232</v>
      </c>
      <c r="AF1432" s="2">
        <v>1.98718075999912</v>
      </c>
      <c r="AG1432" s="2">
        <v>1.98718075999912</v>
      </c>
      <c r="AH1432" s="2">
        <v>13.898299912274799</v>
      </c>
      <c r="AI1432" s="2">
        <v>13.898299912274799</v>
      </c>
      <c r="AJ1432" s="2">
        <f t="shared" si="781"/>
        <v>0.138982999122748</v>
      </c>
      <c r="AK1432" s="2">
        <f t="shared" si="782"/>
        <v>10.84744728217682</v>
      </c>
      <c r="AL1432" s="2">
        <f t="shared" si="783"/>
        <v>0.11188801115278732</v>
      </c>
    </row>
    <row r="1433" spans="1:38" x14ac:dyDescent="0.25">
      <c r="A1433" s="2" t="s">
        <v>234</v>
      </c>
      <c r="B1433" s="2">
        <v>2004</v>
      </c>
      <c r="C1433" s="2" t="s">
        <v>52</v>
      </c>
      <c r="D1433" s="2" t="s">
        <v>286</v>
      </c>
      <c r="E1433" s="2" t="s">
        <v>48</v>
      </c>
      <c r="F1433" s="2" t="s">
        <v>10</v>
      </c>
      <c r="G1433" s="2" t="s">
        <v>205</v>
      </c>
      <c r="H1433" s="2" t="s">
        <v>11</v>
      </c>
      <c r="I1433" s="2" t="s">
        <v>40</v>
      </c>
      <c r="J1433" s="2" t="s">
        <v>315</v>
      </c>
      <c r="K1433" s="2" t="s">
        <v>140</v>
      </c>
      <c r="L1433" s="2" t="s">
        <v>13</v>
      </c>
      <c r="M1433" s="2" t="s">
        <v>285</v>
      </c>
      <c r="N1433" s="2">
        <v>10</v>
      </c>
      <c r="O1433" s="2" t="s">
        <v>23</v>
      </c>
      <c r="P1433" s="2">
        <v>50</v>
      </c>
      <c r="S1433" s="2" t="s">
        <v>22</v>
      </c>
      <c r="T1433" s="2">
        <v>37</v>
      </c>
      <c r="U1433" s="2" t="s">
        <v>86</v>
      </c>
      <c r="V1433" s="2">
        <v>0</v>
      </c>
      <c r="W1433" s="2" t="s">
        <v>49</v>
      </c>
      <c r="Z1433" s="2">
        <v>80</v>
      </c>
      <c r="AA1433" s="2">
        <v>6</v>
      </c>
      <c r="AB1433" s="2">
        <f t="shared" si="780"/>
        <v>13.333333333333334</v>
      </c>
      <c r="AC1433" s="2" t="s">
        <v>181</v>
      </c>
      <c r="AD1433" s="2">
        <v>2</v>
      </c>
      <c r="AE1433" s="2">
        <v>232</v>
      </c>
      <c r="AF1433" s="2">
        <v>4.10256467940847</v>
      </c>
      <c r="AG1433" s="2">
        <v>4.10256467940847</v>
      </c>
      <c r="AH1433" s="2">
        <v>8.8135541495630196</v>
      </c>
      <c r="AI1433" s="2">
        <v>8.8135541495630196</v>
      </c>
      <c r="AJ1433" s="2">
        <f t="shared" si="781"/>
        <v>8.8135541495630201E-2</v>
      </c>
      <c r="AK1433" s="2">
        <f t="shared" si="782"/>
        <v>5.7627015194650397</v>
      </c>
      <c r="AL1433" s="2">
        <f t="shared" si="783"/>
        <v>5.944045590703232E-2</v>
      </c>
    </row>
    <row r="1434" spans="1:38" x14ac:dyDescent="0.25">
      <c r="A1434" s="2" t="s">
        <v>234</v>
      </c>
      <c r="B1434" s="2">
        <v>2004</v>
      </c>
      <c r="C1434" s="2" t="s">
        <v>52</v>
      </c>
      <c r="D1434" s="2" t="s">
        <v>286</v>
      </c>
      <c r="E1434" s="2" t="s">
        <v>48</v>
      </c>
      <c r="F1434" s="2" t="s">
        <v>10</v>
      </c>
      <c r="G1434" s="2" t="s">
        <v>205</v>
      </c>
      <c r="H1434" s="2" t="s">
        <v>11</v>
      </c>
      <c r="I1434" s="2" t="s">
        <v>40</v>
      </c>
      <c r="J1434" s="2" t="s">
        <v>315</v>
      </c>
      <c r="K1434" s="2" t="s">
        <v>140</v>
      </c>
      <c r="L1434" s="2" t="s">
        <v>13</v>
      </c>
      <c r="M1434" s="2" t="s">
        <v>285</v>
      </c>
      <c r="N1434" s="2">
        <v>10</v>
      </c>
      <c r="O1434" s="2" t="s">
        <v>23</v>
      </c>
      <c r="P1434" s="2">
        <v>50</v>
      </c>
      <c r="S1434" s="2" t="s">
        <v>22</v>
      </c>
      <c r="T1434" s="2">
        <v>37</v>
      </c>
      <c r="U1434" s="2" t="s">
        <v>86</v>
      </c>
      <c r="V1434" s="2">
        <v>0</v>
      </c>
      <c r="W1434" s="2" t="s">
        <v>49</v>
      </c>
      <c r="Z1434" s="2">
        <v>80</v>
      </c>
      <c r="AA1434" s="2">
        <v>6</v>
      </c>
      <c r="AB1434" s="2">
        <f t="shared" si="780"/>
        <v>13.333333333333334</v>
      </c>
      <c r="AC1434" s="2" t="s">
        <v>181</v>
      </c>
      <c r="AD1434" s="2">
        <v>2</v>
      </c>
      <c r="AE1434" s="2">
        <v>232</v>
      </c>
      <c r="AF1434" s="2">
        <v>6.0897429940890699</v>
      </c>
      <c r="AG1434" s="2">
        <v>6.0897429940890699</v>
      </c>
      <c r="AH1434" s="2">
        <v>6.4406831385725702</v>
      </c>
      <c r="AI1434" s="2">
        <v>6.4406831385725702</v>
      </c>
      <c r="AJ1434" s="2">
        <f t="shared" si="781"/>
        <v>6.4406831385725699E-2</v>
      </c>
      <c r="AK1434" s="2">
        <f t="shared" si="782"/>
        <v>3.3898305084745903</v>
      </c>
      <c r="AL1434" s="2">
        <f t="shared" si="783"/>
        <v>3.4965036830504066E-2</v>
      </c>
    </row>
    <row r="1435" spans="1:38" x14ac:dyDescent="0.25">
      <c r="A1435" s="2" t="s">
        <v>234</v>
      </c>
      <c r="B1435" s="2">
        <v>2004</v>
      </c>
      <c r="C1435" s="2" t="s">
        <v>52</v>
      </c>
      <c r="D1435" s="2" t="s">
        <v>286</v>
      </c>
      <c r="E1435" s="2" t="s">
        <v>48</v>
      </c>
      <c r="F1435" s="2" t="s">
        <v>10</v>
      </c>
      <c r="G1435" s="2" t="s">
        <v>205</v>
      </c>
      <c r="H1435" s="2" t="s">
        <v>11</v>
      </c>
      <c r="I1435" s="2" t="s">
        <v>40</v>
      </c>
      <c r="J1435" s="2" t="s">
        <v>315</v>
      </c>
      <c r="K1435" s="2" t="s">
        <v>140</v>
      </c>
      <c r="L1435" s="2" t="s">
        <v>13</v>
      </c>
      <c r="M1435" s="2" t="s">
        <v>285</v>
      </c>
      <c r="N1435" s="2">
        <v>10</v>
      </c>
      <c r="O1435" s="2" t="s">
        <v>23</v>
      </c>
      <c r="P1435" s="2">
        <v>50</v>
      </c>
      <c r="S1435" s="2" t="s">
        <v>22</v>
      </c>
      <c r="T1435" s="2">
        <v>37</v>
      </c>
      <c r="U1435" s="2" t="s">
        <v>86</v>
      </c>
      <c r="V1435" s="2">
        <v>0</v>
      </c>
      <c r="W1435" s="2" t="s">
        <v>49</v>
      </c>
      <c r="Z1435" s="2">
        <v>80</v>
      </c>
      <c r="AA1435" s="2">
        <v>6</v>
      </c>
      <c r="AB1435" s="2">
        <f t="shared" si="780"/>
        <v>13.333333333333334</v>
      </c>
      <c r="AC1435" s="2" t="s">
        <v>181</v>
      </c>
      <c r="AD1435" s="2">
        <v>2</v>
      </c>
      <c r="AE1435" s="2">
        <v>232</v>
      </c>
      <c r="AF1435" s="2">
        <v>8.2692309385220497</v>
      </c>
      <c r="AG1435" s="2">
        <v>8.2692309385220497</v>
      </c>
      <c r="AH1435" s="2">
        <v>5.4237236410884604</v>
      </c>
      <c r="AI1435" s="2">
        <v>5.4237236410884604</v>
      </c>
      <c r="AJ1435" s="2">
        <f t="shared" si="781"/>
        <v>5.4237236410884605E-2</v>
      </c>
      <c r="AK1435" s="2">
        <f t="shared" si="782"/>
        <v>2.3728710109904805</v>
      </c>
      <c r="AL1435" s="2">
        <f t="shared" si="783"/>
        <v>2.447541907652858E-2</v>
      </c>
    </row>
    <row r="1436" spans="1:38" x14ac:dyDescent="0.25">
      <c r="A1436" s="2" t="s">
        <v>234</v>
      </c>
      <c r="B1436" s="2">
        <v>2004</v>
      </c>
      <c r="C1436" s="2" t="s">
        <v>52</v>
      </c>
      <c r="D1436" s="2" t="s">
        <v>286</v>
      </c>
      <c r="E1436" s="2" t="s">
        <v>48</v>
      </c>
      <c r="F1436" s="2" t="s">
        <v>10</v>
      </c>
      <c r="G1436" s="2" t="s">
        <v>205</v>
      </c>
      <c r="H1436" s="2" t="s">
        <v>11</v>
      </c>
      <c r="I1436" s="2" t="s">
        <v>40</v>
      </c>
      <c r="J1436" s="2" t="s">
        <v>315</v>
      </c>
      <c r="K1436" s="2" t="s">
        <v>140</v>
      </c>
      <c r="L1436" s="2" t="s">
        <v>13</v>
      </c>
      <c r="M1436" s="2" t="s">
        <v>285</v>
      </c>
      <c r="N1436" s="2">
        <v>10</v>
      </c>
      <c r="O1436" s="2" t="s">
        <v>23</v>
      </c>
      <c r="P1436" s="2">
        <v>50</v>
      </c>
      <c r="S1436" s="2" t="s">
        <v>22</v>
      </c>
      <c r="T1436" s="2">
        <v>37</v>
      </c>
      <c r="U1436" s="2" t="s">
        <v>86</v>
      </c>
      <c r="V1436" s="2">
        <v>0</v>
      </c>
      <c r="W1436" s="2" t="s">
        <v>49</v>
      </c>
      <c r="Z1436" s="2">
        <v>80</v>
      </c>
      <c r="AA1436" s="2">
        <v>6</v>
      </c>
      <c r="AB1436" s="2">
        <f t="shared" si="780"/>
        <v>13.333333333333334</v>
      </c>
      <c r="AC1436" s="2" t="s">
        <v>181</v>
      </c>
      <c r="AD1436" s="2">
        <v>2</v>
      </c>
      <c r="AE1436" s="2">
        <v>232</v>
      </c>
      <c r="AF1436" s="2">
        <v>24</v>
      </c>
      <c r="AG1436" s="2">
        <v>24</v>
      </c>
      <c r="AH1436" s="2">
        <v>3.0508526300979799</v>
      </c>
      <c r="AI1436" s="2">
        <v>3.0508526300979799</v>
      </c>
      <c r="AJ1436" s="2">
        <f t="shared" si="781"/>
        <v>3.0508526300979798E-2</v>
      </c>
      <c r="AK1436" s="2">
        <f t="shared" si="782"/>
        <v>0</v>
      </c>
      <c r="AL1436" s="2">
        <f t="shared" si="783"/>
        <v>0</v>
      </c>
    </row>
    <row r="1437" spans="1:38" x14ac:dyDescent="0.25">
      <c r="A1437" s="2" t="s">
        <v>234</v>
      </c>
      <c r="B1437" s="2">
        <v>2004</v>
      </c>
      <c r="C1437" s="2" t="s">
        <v>53</v>
      </c>
      <c r="D1437" s="2" t="s">
        <v>286</v>
      </c>
      <c r="E1437" s="2" t="s">
        <v>48</v>
      </c>
      <c r="F1437" s="2" t="s">
        <v>10</v>
      </c>
      <c r="G1437" s="2" t="s">
        <v>205</v>
      </c>
      <c r="H1437" s="2" t="s">
        <v>106</v>
      </c>
      <c r="I1437" s="2" t="s">
        <v>40</v>
      </c>
      <c r="J1437" s="2" t="s">
        <v>316</v>
      </c>
      <c r="K1437" s="2" t="s">
        <v>193</v>
      </c>
      <c r="L1437" s="2" t="s">
        <v>13</v>
      </c>
      <c r="M1437" s="2" t="s">
        <v>285</v>
      </c>
      <c r="N1437" s="2">
        <v>10</v>
      </c>
      <c r="O1437" s="2" t="s">
        <v>23</v>
      </c>
      <c r="P1437" s="2">
        <v>50</v>
      </c>
      <c r="S1437" s="2" t="s">
        <v>22</v>
      </c>
      <c r="T1437" s="2">
        <v>37</v>
      </c>
      <c r="U1437" s="2" t="s">
        <v>86</v>
      </c>
      <c r="V1437" s="2">
        <v>0</v>
      </c>
      <c r="W1437" s="2" t="s">
        <v>49</v>
      </c>
      <c r="Z1437" s="2">
        <v>80</v>
      </c>
      <c r="AA1437" s="2">
        <v>6</v>
      </c>
      <c r="AB1437" s="2">
        <f t="shared" ref="AB1437:AB1443" si="784">Z1437/AA1437</f>
        <v>13.333333333333334</v>
      </c>
      <c r="AC1437" s="2" t="s">
        <v>181</v>
      </c>
      <c r="AD1437" s="2">
        <v>2</v>
      </c>
      <c r="AE1437" s="2">
        <v>233</v>
      </c>
      <c r="AF1437" s="2">
        <v>0</v>
      </c>
      <c r="AG1437" s="2">
        <v>0</v>
      </c>
      <c r="AH1437" s="2">
        <v>100</v>
      </c>
      <c r="AI1437" s="2">
        <v>100</v>
      </c>
      <c r="AJ1437" s="2">
        <f>AI1437/$AI$1437</f>
        <v>1</v>
      </c>
      <c r="AK1437" s="2">
        <f>AI1437-$AI$1443</f>
        <v>88.435381784703594</v>
      </c>
      <c r="AL1437" s="2">
        <f>AK1437/$AK$1437</f>
        <v>1</v>
      </c>
    </row>
    <row r="1438" spans="1:38" x14ac:dyDescent="0.25">
      <c r="A1438" s="2" t="s">
        <v>234</v>
      </c>
      <c r="B1438" s="2">
        <v>2004</v>
      </c>
      <c r="C1438" s="2" t="s">
        <v>53</v>
      </c>
      <c r="D1438" s="2" t="s">
        <v>286</v>
      </c>
      <c r="E1438" s="2" t="s">
        <v>48</v>
      </c>
      <c r="F1438" s="2" t="s">
        <v>10</v>
      </c>
      <c r="G1438" s="2" t="s">
        <v>205</v>
      </c>
      <c r="H1438" s="2" t="s">
        <v>106</v>
      </c>
      <c r="I1438" s="2" t="s">
        <v>40</v>
      </c>
      <c r="J1438" s="2" t="s">
        <v>316</v>
      </c>
      <c r="K1438" s="2" t="s">
        <v>193</v>
      </c>
      <c r="L1438" s="2" t="s">
        <v>13</v>
      </c>
      <c r="M1438" s="2" t="s">
        <v>285</v>
      </c>
      <c r="N1438" s="2">
        <v>10</v>
      </c>
      <c r="O1438" s="2" t="s">
        <v>23</v>
      </c>
      <c r="P1438" s="2">
        <v>50</v>
      </c>
      <c r="S1438" s="2" t="s">
        <v>22</v>
      </c>
      <c r="T1438" s="2">
        <v>37</v>
      </c>
      <c r="U1438" s="2" t="s">
        <v>86</v>
      </c>
      <c r="V1438" s="2">
        <v>0</v>
      </c>
      <c r="W1438" s="2" t="s">
        <v>49</v>
      </c>
      <c r="Z1438" s="2">
        <v>80</v>
      </c>
      <c r="AA1438" s="2">
        <v>6</v>
      </c>
      <c r="AB1438" s="2">
        <f t="shared" si="784"/>
        <v>13.333333333333334</v>
      </c>
      <c r="AC1438" s="2" t="s">
        <v>181</v>
      </c>
      <c r="AD1438" s="2">
        <v>2</v>
      </c>
      <c r="AE1438" s="2">
        <v>233</v>
      </c>
      <c r="AF1438" s="2">
        <v>1.03895994518726</v>
      </c>
      <c r="AG1438" s="2">
        <v>1.03895994518726</v>
      </c>
      <c r="AH1438" s="2">
        <v>29.591839713684902</v>
      </c>
      <c r="AI1438" s="2">
        <v>29.591839713684902</v>
      </c>
      <c r="AJ1438" s="2">
        <f t="shared" ref="AJ1438:AJ1443" si="785">AI1438/$AI$1437</f>
        <v>0.29591839713684903</v>
      </c>
      <c r="AK1438" s="2">
        <f t="shared" ref="AK1438:AK1443" si="786">AI1438-$AI$1443</f>
        <v>18.027221498388499</v>
      </c>
      <c r="AL1438" s="2">
        <f t="shared" ref="AL1438:AL1443" si="787">AK1438/$AK$1437</f>
        <v>0.20384625626738251</v>
      </c>
    </row>
    <row r="1439" spans="1:38" x14ac:dyDescent="0.25">
      <c r="A1439" s="2" t="s">
        <v>234</v>
      </c>
      <c r="B1439" s="2">
        <v>2004</v>
      </c>
      <c r="C1439" s="2" t="s">
        <v>53</v>
      </c>
      <c r="D1439" s="2" t="s">
        <v>286</v>
      </c>
      <c r="E1439" s="2" t="s">
        <v>48</v>
      </c>
      <c r="F1439" s="2" t="s">
        <v>10</v>
      </c>
      <c r="G1439" s="2" t="s">
        <v>205</v>
      </c>
      <c r="H1439" s="2" t="s">
        <v>106</v>
      </c>
      <c r="I1439" s="2" t="s">
        <v>40</v>
      </c>
      <c r="J1439" s="2" t="s">
        <v>316</v>
      </c>
      <c r="K1439" s="2" t="s">
        <v>193</v>
      </c>
      <c r="L1439" s="2" t="s">
        <v>13</v>
      </c>
      <c r="M1439" s="2" t="s">
        <v>285</v>
      </c>
      <c r="N1439" s="2">
        <v>10</v>
      </c>
      <c r="O1439" s="2" t="s">
        <v>23</v>
      </c>
      <c r="P1439" s="2">
        <v>50</v>
      </c>
      <c r="S1439" s="2" t="s">
        <v>22</v>
      </c>
      <c r="T1439" s="2">
        <v>37</v>
      </c>
      <c r="U1439" s="2" t="s">
        <v>86</v>
      </c>
      <c r="V1439" s="2">
        <v>0</v>
      </c>
      <c r="W1439" s="2" t="s">
        <v>49</v>
      </c>
      <c r="Z1439" s="2">
        <v>80</v>
      </c>
      <c r="AA1439" s="2">
        <v>6</v>
      </c>
      <c r="AB1439" s="2">
        <f t="shared" si="784"/>
        <v>13.333333333333334</v>
      </c>
      <c r="AC1439" s="2" t="s">
        <v>181</v>
      </c>
      <c r="AD1439" s="2">
        <v>2</v>
      </c>
      <c r="AE1439" s="2">
        <v>233</v>
      </c>
      <c r="AF1439" s="2">
        <v>2.0129858227037798</v>
      </c>
      <c r="AG1439" s="2">
        <v>2.0129858227037798</v>
      </c>
      <c r="AH1439" s="2">
        <v>26.530609994104701</v>
      </c>
      <c r="AI1439" s="2">
        <v>26.530609994104701</v>
      </c>
      <c r="AJ1439" s="2">
        <f t="shared" si="785"/>
        <v>0.26530609994104704</v>
      </c>
      <c r="AK1439" s="2">
        <f t="shared" si="786"/>
        <v>14.9659917788083</v>
      </c>
      <c r="AL1439" s="2">
        <f t="shared" si="787"/>
        <v>0.16923081550372096</v>
      </c>
    </row>
    <row r="1440" spans="1:38" x14ac:dyDescent="0.25">
      <c r="A1440" s="2" t="s">
        <v>234</v>
      </c>
      <c r="B1440" s="2">
        <v>2004</v>
      </c>
      <c r="C1440" s="2" t="s">
        <v>53</v>
      </c>
      <c r="D1440" s="2" t="s">
        <v>286</v>
      </c>
      <c r="E1440" s="2" t="s">
        <v>48</v>
      </c>
      <c r="F1440" s="2" t="s">
        <v>10</v>
      </c>
      <c r="G1440" s="2" t="s">
        <v>205</v>
      </c>
      <c r="H1440" s="2" t="s">
        <v>106</v>
      </c>
      <c r="I1440" s="2" t="s">
        <v>40</v>
      </c>
      <c r="J1440" s="2" t="s">
        <v>316</v>
      </c>
      <c r="K1440" s="2" t="s">
        <v>193</v>
      </c>
      <c r="L1440" s="2" t="s">
        <v>13</v>
      </c>
      <c r="M1440" s="2" t="s">
        <v>285</v>
      </c>
      <c r="N1440" s="2">
        <v>10</v>
      </c>
      <c r="O1440" s="2" t="s">
        <v>23</v>
      </c>
      <c r="P1440" s="2">
        <v>50</v>
      </c>
      <c r="S1440" s="2" t="s">
        <v>22</v>
      </c>
      <c r="T1440" s="2">
        <v>37</v>
      </c>
      <c r="U1440" s="2" t="s">
        <v>86</v>
      </c>
      <c r="V1440" s="2">
        <v>0</v>
      </c>
      <c r="W1440" s="2" t="s">
        <v>49</v>
      </c>
      <c r="Z1440" s="2">
        <v>80</v>
      </c>
      <c r="AA1440" s="2">
        <v>6</v>
      </c>
      <c r="AB1440" s="2">
        <f t="shared" si="784"/>
        <v>13.333333333333334</v>
      </c>
      <c r="AC1440" s="2" t="s">
        <v>181</v>
      </c>
      <c r="AD1440" s="2">
        <v>2</v>
      </c>
      <c r="AE1440" s="2">
        <v>233</v>
      </c>
      <c r="AF1440" s="2">
        <v>4.0259741224834702</v>
      </c>
      <c r="AG1440" s="2">
        <v>4.0259741224834702</v>
      </c>
      <c r="AH1440" s="2">
        <v>20.408163530105298</v>
      </c>
      <c r="AI1440" s="2">
        <v>20.408163530105298</v>
      </c>
      <c r="AJ1440" s="2">
        <f t="shared" si="785"/>
        <v>0.20408163530105297</v>
      </c>
      <c r="AK1440" s="2">
        <f t="shared" si="786"/>
        <v>8.8435453148088978</v>
      </c>
      <c r="AL1440" s="2">
        <f t="shared" si="787"/>
        <v>0.10000008069551343</v>
      </c>
    </row>
    <row r="1441" spans="1:38" x14ac:dyDescent="0.25">
      <c r="A1441" s="2" t="s">
        <v>234</v>
      </c>
      <c r="B1441" s="2">
        <v>2004</v>
      </c>
      <c r="C1441" s="2" t="s">
        <v>53</v>
      </c>
      <c r="D1441" s="2" t="s">
        <v>286</v>
      </c>
      <c r="E1441" s="2" t="s">
        <v>48</v>
      </c>
      <c r="F1441" s="2" t="s">
        <v>10</v>
      </c>
      <c r="G1441" s="2" t="s">
        <v>205</v>
      </c>
      <c r="H1441" s="2" t="s">
        <v>106</v>
      </c>
      <c r="I1441" s="2" t="s">
        <v>40</v>
      </c>
      <c r="J1441" s="2" t="s">
        <v>316</v>
      </c>
      <c r="K1441" s="2" t="s">
        <v>193</v>
      </c>
      <c r="L1441" s="2" t="s">
        <v>13</v>
      </c>
      <c r="M1441" s="2" t="s">
        <v>285</v>
      </c>
      <c r="N1441" s="2">
        <v>10</v>
      </c>
      <c r="O1441" s="2" t="s">
        <v>23</v>
      </c>
      <c r="P1441" s="2">
        <v>50</v>
      </c>
      <c r="S1441" s="2" t="s">
        <v>22</v>
      </c>
      <c r="T1441" s="2">
        <v>37</v>
      </c>
      <c r="U1441" s="2" t="s">
        <v>86</v>
      </c>
      <c r="V1441" s="2">
        <v>0</v>
      </c>
      <c r="W1441" s="2" t="s">
        <v>49</v>
      </c>
      <c r="Z1441" s="2">
        <v>80</v>
      </c>
      <c r="AA1441" s="2">
        <v>6</v>
      </c>
      <c r="AB1441" s="2">
        <f t="shared" si="784"/>
        <v>13.333333333333334</v>
      </c>
      <c r="AC1441" s="2" t="s">
        <v>181</v>
      </c>
      <c r="AD1441" s="2">
        <v>2</v>
      </c>
      <c r="AE1441" s="2">
        <v>233</v>
      </c>
      <c r="AF1441" s="2">
        <v>6.2337646252753798</v>
      </c>
      <c r="AG1441" s="2">
        <v>6.2337646252753798</v>
      </c>
      <c r="AH1441" s="2">
        <v>20.408163530105298</v>
      </c>
      <c r="AI1441" s="2">
        <v>20.408163530105298</v>
      </c>
      <c r="AJ1441" s="2">
        <f t="shared" si="785"/>
        <v>0.20408163530105297</v>
      </c>
      <c r="AK1441" s="2">
        <f t="shared" si="786"/>
        <v>8.8435453148088978</v>
      </c>
      <c r="AL1441" s="2">
        <f t="shared" si="787"/>
        <v>0.10000008069551343</v>
      </c>
    </row>
    <row r="1442" spans="1:38" x14ac:dyDescent="0.25">
      <c r="A1442" s="2" t="s">
        <v>234</v>
      </c>
      <c r="B1442" s="2">
        <v>2004</v>
      </c>
      <c r="C1442" s="2" t="s">
        <v>53</v>
      </c>
      <c r="D1442" s="2" t="s">
        <v>286</v>
      </c>
      <c r="E1442" s="2" t="s">
        <v>48</v>
      </c>
      <c r="F1442" s="2" t="s">
        <v>10</v>
      </c>
      <c r="G1442" s="2" t="s">
        <v>205</v>
      </c>
      <c r="H1442" s="2" t="s">
        <v>106</v>
      </c>
      <c r="I1442" s="2" t="s">
        <v>40</v>
      </c>
      <c r="J1442" s="2" t="s">
        <v>316</v>
      </c>
      <c r="K1442" s="2" t="s">
        <v>193</v>
      </c>
      <c r="L1442" s="2" t="s">
        <v>13</v>
      </c>
      <c r="M1442" s="2" t="s">
        <v>285</v>
      </c>
      <c r="N1442" s="2">
        <v>10</v>
      </c>
      <c r="O1442" s="2" t="s">
        <v>23</v>
      </c>
      <c r="P1442" s="2">
        <v>50</v>
      </c>
      <c r="S1442" s="2" t="s">
        <v>22</v>
      </c>
      <c r="T1442" s="2">
        <v>37</v>
      </c>
      <c r="U1442" s="2" t="s">
        <v>86</v>
      </c>
      <c r="V1442" s="2">
        <v>0</v>
      </c>
      <c r="W1442" s="2" t="s">
        <v>49</v>
      </c>
      <c r="Z1442" s="2">
        <v>80</v>
      </c>
      <c r="AA1442" s="2">
        <v>6</v>
      </c>
      <c r="AB1442" s="2">
        <f t="shared" si="784"/>
        <v>13.333333333333334</v>
      </c>
      <c r="AC1442" s="2" t="s">
        <v>181</v>
      </c>
      <c r="AD1442" s="2">
        <v>2</v>
      </c>
      <c r="AE1442" s="2">
        <v>233</v>
      </c>
      <c r="AF1442" s="2">
        <v>16.103894012857999</v>
      </c>
      <c r="AG1442" s="2">
        <v>16.103894012857999</v>
      </c>
      <c r="AH1442" s="2">
        <v>11.9047620592281</v>
      </c>
      <c r="AI1442" s="2">
        <v>11.9047620592281</v>
      </c>
      <c r="AJ1442" s="2">
        <f t="shared" si="785"/>
        <v>0.11904762059228099</v>
      </c>
      <c r="AK1442" s="2">
        <f t="shared" si="786"/>
        <v>0.34014384393169905</v>
      </c>
      <c r="AL1442" s="2">
        <f t="shared" si="787"/>
        <v>3.8462415954711548E-3</v>
      </c>
    </row>
    <row r="1443" spans="1:38" x14ac:dyDescent="0.25">
      <c r="A1443" s="2" t="s">
        <v>234</v>
      </c>
      <c r="B1443" s="2">
        <v>2004</v>
      </c>
      <c r="C1443" s="2" t="s">
        <v>53</v>
      </c>
      <c r="D1443" s="2" t="s">
        <v>286</v>
      </c>
      <c r="E1443" s="2" t="s">
        <v>48</v>
      </c>
      <c r="F1443" s="2" t="s">
        <v>10</v>
      </c>
      <c r="G1443" s="2" t="s">
        <v>205</v>
      </c>
      <c r="H1443" s="2" t="s">
        <v>106</v>
      </c>
      <c r="I1443" s="2" t="s">
        <v>40</v>
      </c>
      <c r="J1443" s="2" t="s">
        <v>316</v>
      </c>
      <c r="K1443" s="2" t="s">
        <v>193</v>
      </c>
      <c r="L1443" s="2" t="s">
        <v>13</v>
      </c>
      <c r="M1443" s="2" t="s">
        <v>285</v>
      </c>
      <c r="N1443" s="2">
        <v>10</v>
      </c>
      <c r="O1443" s="2" t="s">
        <v>23</v>
      </c>
      <c r="P1443" s="2">
        <v>50</v>
      </c>
      <c r="S1443" s="2" t="s">
        <v>22</v>
      </c>
      <c r="T1443" s="2">
        <v>37</v>
      </c>
      <c r="U1443" s="2" t="s">
        <v>86</v>
      </c>
      <c r="V1443" s="2">
        <v>0</v>
      </c>
      <c r="W1443" s="2" t="s">
        <v>49</v>
      </c>
      <c r="Z1443" s="2">
        <v>80</v>
      </c>
      <c r="AA1443" s="2">
        <v>6</v>
      </c>
      <c r="AB1443" s="2">
        <f t="shared" si="784"/>
        <v>13.333333333333334</v>
      </c>
      <c r="AC1443" s="2" t="s">
        <v>181</v>
      </c>
      <c r="AD1443" s="2">
        <v>2</v>
      </c>
      <c r="AE1443" s="2">
        <v>233</v>
      </c>
      <c r="AF1443" s="2">
        <v>24</v>
      </c>
      <c r="AG1443" s="2">
        <v>24</v>
      </c>
      <c r="AH1443" s="2">
        <v>11.564618215296401</v>
      </c>
      <c r="AI1443" s="2">
        <v>11.564618215296401</v>
      </c>
      <c r="AJ1443" s="2">
        <f t="shared" si="785"/>
        <v>0.115646182152964</v>
      </c>
      <c r="AK1443" s="2">
        <f t="shared" si="786"/>
        <v>0</v>
      </c>
      <c r="AL1443" s="2">
        <f t="shared" si="787"/>
        <v>0</v>
      </c>
    </row>
    <row r="1444" spans="1:38" x14ac:dyDescent="0.25">
      <c r="A1444" s="2" t="s">
        <v>234</v>
      </c>
      <c r="B1444" s="2">
        <v>2004</v>
      </c>
      <c r="C1444" s="2" t="s">
        <v>53</v>
      </c>
      <c r="D1444" s="2" t="s">
        <v>286</v>
      </c>
      <c r="E1444" s="2" t="s">
        <v>48</v>
      </c>
      <c r="F1444" s="2" t="s">
        <v>10</v>
      </c>
      <c r="G1444" s="2" t="s">
        <v>205</v>
      </c>
      <c r="H1444" s="2" t="s">
        <v>11</v>
      </c>
      <c r="I1444" s="2" t="s">
        <v>40</v>
      </c>
      <c r="J1444" s="2" t="s">
        <v>316</v>
      </c>
      <c r="K1444" s="2" t="s">
        <v>193</v>
      </c>
      <c r="L1444" s="2" t="s">
        <v>13</v>
      </c>
      <c r="M1444" s="2" t="s">
        <v>285</v>
      </c>
      <c r="N1444" s="2">
        <v>10</v>
      </c>
      <c r="O1444" s="2" t="s">
        <v>23</v>
      </c>
      <c r="P1444" s="2">
        <v>50</v>
      </c>
      <c r="S1444" s="2" t="s">
        <v>22</v>
      </c>
      <c r="T1444" s="2">
        <v>37</v>
      </c>
      <c r="U1444" s="2" t="s">
        <v>86</v>
      </c>
      <c r="V1444" s="2">
        <v>0</v>
      </c>
      <c r="W1444" s="2" t="s">
        <v>49</v>
      </c>
      <c r="Z1444" s="2">
        <v>80</v>
      </c>
      <c r="AA1444" s="2">
        <v>6</v>
      </c>
      <c r="AB1444" s="2">
        <f t="shared" ref="AB1444:AB1450" si="788">Z1444/AA1444</f>
        <v>13.333333333333334</v>
      </c>
      <c r="AC1444" s="2" t="s">
        <v>181</v>
      </c>
      <c r="AD1444" s="2">
        <v>2</v>
      </c>
      <c r="AE1444" s="2">
        <v>234</v>
      </c>
      <c r="AF1444" s="2">
        <v>0</v>
      </c>
      <c r="AG1444" s="2">
        <v>0</v>
      </c>
      <c r="AH1444" s="2">
        <v>100</v>
      </c>
      <c r="AI1444" s="2">
        <v>100</v>
      </c>
      <c r="AJ1444" s="2">
        <f>AI1444/$AI$1444</f>
        <v>1</v>
      </c>
      <c r="AK1444" s="2">
        <f>AI1444-$AI$1450</f>
        <v>65.986394116491198</v>
      </c>
      <c r="AL1444" s="2">
        <f>AK1444/$AK$1444</f>
        <v>1</v>
      </c>
    </row>
    <row r="1445" spans="1:38" x14ac:dyDescent="0.25">
      <c r="A1445" s="2" t="s">
        <v>234</v>
      </c>
      <c r="B1445" s="2">
        <v>2004</v>
      </c>
      <c r="C1445" s="2" t="s">
        <v>53</v>
      </c>
      <c r="D1445" s="2" t="s">
        <v>286</v>
      </c>
      <c r="E1445" s="2" t="s">
        <v>48</v>
      </c>
      <c r="F1445" s="2" t="s">
        <v>10</v>
      </c>
      <c r="G1445" s="2" t="s">
        <v>205</v>
      </c>
      <c r="H1445" s="2" t="s">
        <v>11</v>
      </c>
      <c r="I1445" s="2" t="s">
        <v>40</v>
      </c>
      <c r="J1445" s="2" t="s">
        <v>316</v>
      </c>
      <c r="K1445" s="2" t="s">
        <v>193</v>
      </c>
      <c r="L1445" s="2" t="s">
        <v>13</v>
      </c>
      <c r="M1445" s="2" t="s">
        <v>285</v>
      </c>
      <c r="N1445" s="2">
        <v>10</v>
      </c>
      <c r="O1445" s="2" t="s">
        <v>23</v>
      </c>
      <c r="P1445" s="2">
        <v>50</v>
      </c>
      <c r="S1445" s="2" t="s">
        <v>22</v>
      </c>
      <c r="T1445" s="2">
        <v>37</v>
      </c>
      <c r="U1445" s="2" t="s">
        <v>86</v>
      </c>
      <c r="V1445" s="2">
        <v>0</v>
      </c>
      <c r="W1445" s="2" t="s">
        <v>49</v>
      </c>
      <c r="Z1445" s="2">
        <v>80</v>
      </c>
      <c r="AA1445" s="2">
        <v>6</v>
      </c>
      <c r="AB1445" s="2">
        <f t="shared" si="788"/>
        <v>13.333333333333334</v>
      </c>
      <c r="AC1445" s="2" t="s">
        <v>181</v>
      </c>
      <c r="AD1445" s="2">
        <v>2</v>
      </c>
      <c r="AE1445" s="2">
        <v>234</v>
      </c>
      <c r="AF1445" s="2">
        <v>1.03895994518726</v>
      </c>
      <c r="AG1445" s="2">
        <v>1.03895994518726</v>
      </c>
      <c r="AH1445" s="2">
        <v>51.020408825263303</v>
      </c>
      <c r="AI1445" s="2">
        <v>51.020408825263303</v>
      </c>
      <c r="AJ1445" s="2">
        <f t="shared" ref="AJ1445:AJ1450" si="789">AI1445/$AI$1444</f>
        <v>0.51020408825263308</v>
      </c>
      <c r="AK1445" s="2">
        <f t="shared" ref="AK1445:AK1450" si="790">AI1445-$AI$1450</f>
        <v>17.006802941754501</v>
      </c>
      <c r="AL1445" s="2">
        <f t="shared" ref="AL1445:AL1450" si="791">AK1445/$AK$1444</f>
        <v>0.25773196383077085</v>
      </c>
    </row>
    <row r="1446" spans="1:38" x14ac:dyDescent="0.25">
      <c r="A1446" s="2" t="s">
        <v>234</v>
      </c>
      <c r="B1446" s="2">
        <v>2004</v>
      </c>
      <c r="C1446" s="2" t="s">
        <v>53</v>
      </c>
      <c r="D1446" s="2" t="s">
        <v>286</v>
      </c>
      <c r="E1446" s="2" t="s">
        <v>48</v>
      </c>
      <c r="F1446" s="2" t="s">
        <v>10</v>
      </c>
      <c r="G1446" s="2" t="s">
        <v>205</v>
      </c>
      <c r="H1446" s="2" t="s">
        <v>11</v>
      </c>
      <c r="I1446" s="2" t="s">
        <v>40</v>
      </c>
      <c r="J1446" s="2" t="s">
        <v>316</v>
      </c>
      <c r="K1446" s="2" t="s">
        <v>193</v>
      </c>
      <c r="L1446" s="2" t="s">
        <v>13</v>
      </c>
      <c r="M1446" s="2" t="s">
        <v>285</v>
      </c>
      <c r="N1446" s="2">
        <v>10</v>
      </c>
      <c r="O1446" s="2" t="s">
        <v>23</v>
      </c>
      <c r="P1446" s="2">
        <v>50</v>
      </c>
      <c r="S1446" s="2" t="s">
        <v>22</v>
      </c>
      <c r="T1446" s="2">
        <v>37</v>
      </c>
      <c r="U1446" s="2" t="s">
        <v>86</v>
      </c>
      <c r="V1446" s="2">
        <v>0</v>
      </c>
      <c r="W1446" s="2" t="s">
        <v>49</v>
      </c>
      <c r="Z1446" s="2">
        <v>80</v>
      </c>
      <c r="AA1446" s="2">
        <v>6</v>
      </c>
      <c r="AB1446" s="2">
        <f t="shared" si="788"/>
        <v>13.333333333333334</v>
      </c>
      <c r="AC1446" s="2" t="s">
        <v>181</v>
      </c>
      <c r="AD1446" s="2">
        <v>2</v>
      </c>
      <c r="AE1446" s="2">
        <v>234</v>
      </c>
      <c r="AF1446" s="2">
        <v>2.0129858227037798</v>
      </c>
      <c r="AG1446" s="2">
        <v>2.0129858227037798</v>
      </c>
      <c r="AH1446" s="2">
        <v>47.278904392980699</v>
      </c>
      <c r="AI1446" s="2">
        <v>47.278904392980699</v>
      </c>
      <c r="AJ1446" s="2">
        <f t="shared" si="789"/>
        <v>0.47278904392980697</v>
      </c>
      <c r="AK1446" s="2">
        <f t="shared" si="790"/>
        <v>13.265298509471897</v>
      </c>
      <c r="AL1446" s="2">
        <f t="shared" si="791"/>
        <v>0.20103081380767038</v>
      </c>
    </row>
    <row r="1447" spans="1:38" x14ac:dyDescent="0.25">
      <c r="A1447" s="2" t="s">
        <v>234</v>
      </c>
      <c r="B1447" s="2">
        <v>2004</v>
      </c>
      <c r="C1447" s="2" t="s">
        <v>53</v>
      </c>
      <c r="D1447" s="2" t="s">
        <v>286</v>
      </c>
      <c r="E1447" s="2" t="s">
        <v>48</v>
      </c>
      <c r="F1447" s="2" t="s">
        <v>10</v>
      </c>
      <c r="G1447" s="2" t="s">
        <v>205</v>
      </c>
      <c r="H1447" s="2" t="s">
        <v>11</v>
      </c>
      <c r="I1447" s="2" t="s">
        <v>40</v>
      </c>
      <c r="J1447" s="2" t="s">
        <v>316</v>
      </c>
      <c r="K1447" s="2" t="s">
        <v>193</v>
      </c>
      <c r="L1447" s="2" t="s">
        <v>13</v>
      </c>
      <c r="M1447" s="2" t="s">
        <v>285</v>
      </c>
      <c r="N1447" s="2">
        <v>10</v>
      </c>
      <c r="O1447" s="2" t="s">
        <v>23</v>
      </c>
      <c r="P1447" s="2">
        <v>50</v>
      </c>
      <c r="S1447" s="2" t="s">
        <v>22</v>
      </c>
      <c r="T1447" s="2">
        <v>37</v>
      </c>
      <c r="U1447" s="2" t="s">
        <v>86</v>
      </c>
      <c r="V1447" s="2">
        <v>0</v>
      </c>
      <c r="W1447" s="2" t="s">
        <v>49</v>
      </c>
      <c r="Z1447" s="2">
        <v>80</v>
      </c>
      <c r="AA1447" s="2">
        <v>6</v>
      </c>
      <c r="AB1447" s="2">
        <f t="shared" si="788"/>
        <v>13.333333333333334</v>
      </c>
      <c r="AC1447" s="2" t="s">
        <v>181</v>
      </c>
      <c r="AD1447" s="2">
        <v>2</v>
      </c>
      <c r="AE1447" s="2">
        <v>234</v>
      </c>
      <c r="AF1447" s="2">
        <v>4.0259741224834702</v>
      </c>
      <c r="AG1447" s="2">
        <v>4.0259741224834702</v>
      </c>
      <c r="AH1447" s="2">
        <v>41.156457928981297</v>
      </c>
      <c r="AI1447" s="2">
        <v>41.156457928981297</v>
      </c>
      <c r="AJ1447" s="2">
        <f t="shared" si="789"/>
        <v>0.41156457928981299</v>
      </c>
      <c r="AK1447" s="2">
        <f t="shared" si="790"/>
        <v>7.1428520454724946</v>
      </c>
      <c r="AL1447" s="2">
        <f t="shared" si="791"/>
        <v>0.10824734615537003</v>
      </c>
    </row>
    <row r="1448" spans="1:38" x14ac:dyDescent="0.25">
      <c r="A1448" s="2" t="s">
        <v>234</v>
      </c>
      <c r="B1448" s="2">
        <v>2004</v>
      </c>
      <c r="C1448" s="2" t="s">
        <v>53</v>
      </c>
      <c r="D1448" s="2" t="s">
        <v>286</v>
      </c>
      <c r="E1448" s="2" t="s">
        <v>48</v>
      </c>
      <c r="F1448" s="2" t="s">
        <v>10</v>
      </c>
      <c r="G1448" s="2" t="s">
        <v>205</v>
      </c>
      <c r="H1448" s="2" t="s">
        <v>11</v>
      </c>
      <c r="I1448" s="2" t="s">
        <v>40</v>
      </c>
      <c r="J1448" s="2" t="s">
        <v>316</v>
      </c>
      <c r="K1448" s="2" t="s">
        <v>193</v>
      </c>
      <c r="L1448" s="2" t="s">
        <v>13</v>
      </c>
      <c r="M1448" s="2" t="s">
        <v>285</v>
      </c>
      <c r="N1448" s="2">
        <v>10</v>
      </c>
      <c r="O1448" s="2" t="s">
        <v>23</v>
      </c>
      <c r="P1448" s="2">
        <v>50</v>
      </c>
      <c r="S1448" s="2" t="s">
        <v>22</v>
      </c>
      <c r="T1448" s="2">
        <v>37</v>
      </c>
      <c r="U1448" s="2" t="s">
        <v>86</v>
      </c>
      <c r="V1448" s="2">
        <v>0</v>
      </c>
      <c r="W1448" s="2" t="s">
        <v>49</v>
      </c>
      <c r="Z1448" s="2">
        <v>80</v>
      </c>
      <c r="AA1448" s="2">
        <v>6</v>
      </c>
      <c r="AB1448" s="2">
        <f t="shared" si="788"/>
        <v>13.333333333333334</v>
      </c>
      <c r="AC1448" s="2" t="s">
        <v>181</v>
      </c>
      <c r="AD1448" s="2">
        <v>2</v>
      </c>
      <c r="AE1448" s="2">
        <v>234</v>
      </c>
      <c r="AF1448" s="2">
        <v>6.1038964899339003</v>
      </c>
      <c r="AG1448" s="2">
        <v>6.1038964899339003</v>
      </c>
      <c r="AH1448" s="2">
        <v>38.095241184562099</v>
      </c>
      <c r="AI1448" s="2">
        <v>38.095241184562099</v>
      </c>
      <c r="AJ1448" s="2">
        <f t="shared" si="789"/>
        <v>0.38095241184562101</v>
      </c>
      <c r="AK1448" s="2">
        <f t="shared" si="790"/>
        <v>4.0816353010532964</v>
      </c>
      <c r="AL1448" s="2">
        <f t="shared" si="791"/>
        <v>6.1855710646162153E-2</v>
      </c>
    </row>
    <row r="1449" spans="1:38" x14ac:dyDescent="0.25">
      <c r="A1449" s="2" t="s">
        <v>234</v>
      </c>
      <c r="B1449" s="2">
        <v>2004</v>
      </c>
      <c r="C1449" s="2" t="s">
        <v>53</v>
      </c>
      <c r="D1449" s="2" t="s">
        <v>286</v>
      </c>
      <c r="E1449" s="2" t="s">
        <v>48</v>
      </c>
      <c r="F1449" s="2" t="s">
        <v>10</v>
      </c>
      <c r="G1449" s="2" t="s">
        <v>205</v>
      </c>
      <c r="H1449" s="2" t="s">
        <v>11</v>
      </c>
      <c r="I1449" s="2" t="s">
        <v>40</v>
      </c>
      <c r="J1449" s="2" t="s">
        <v>316</v>
      </c>
      <c r="K1449" s="2" t="s">
        <v>193</v>
      </c>
      <c r="L1449" s="2" t="s">
        <v>13</v>
      </c>
      <c r="M1449" s="2" t="s">
        <v>285</v>
      </c>
      <c r="N1449" s="2">
        <v>10</v>
      </c>
      <c r="O1449" s="2" t="s">
        <v>23</v>
      </c>
      <c r="P1449" s="2">
        <v>50</v>
      </c>
      <c r="S1449" s="2" t="s">
        <v>22</v>
      </c>
      <c r="T1449" s="2">
        <v>37</v>
      </c>
      <c r="U1449" s="2" t="s">
        <v>86</v>
      </c>
      <c r="V1449" s="2">
        <v>0</v>
      </c>
      <c r="W1449" s="2" t="s">
        <v>49</v>
      </c>
      <c r="Z1449" s="2">
        <v>80</v>
      </c>
      <c r="AA1449" s="2">
        <v>6</v>
      </c>
      <c r="AB1449" s="2">
        <f t="shared" si="788"/>
        <v>13.333333333333334</v>
      </c>
      <c r="AC1449" s="2" t="s">
        <v>181</v>
      </c>
      <c r="AD1449" s="2">
        <v>2</v>
      </c>
      <c r="AE1449" s="2">
        <v>234</v>
      </c>
      <c r="AF1449" s="2">
        <v>8.1168823126376903</v>
      </c>
      <c r="AG1449" s="2">
        <v>8.1168823126376903</v>
      </c>
      <c r="AH1449" s="2">
        <v>36.054417046455001</v>
      </c>
      <c r="AI1449" s="2">
        <v>36.054417046455001</v>
      </c>
      <c r="AJ1449" s="2">
        <f t="shared" si="789"/>
        <v>0.36054417046455001</v>
      </c>
      <c r="AK1449" s="2">
        <f t="shared" si="790"/>
        <v>2.0408111629461985</v>
      </c>
      <c r="AL1449" s="2">
        <f t="shared" si="791"/>
        <v>3.0927757006139586E-2</v>
      </c>
    </row>
    <row r="1450" spans="1:38" x14ac:dyDescent="0.25">
      <c r="A1450" s="2" t="s">
        <v>234</v>
      </c>
      <c r="B1450" s="2">
        <v>2004</v>
      </c>
      <c r="C1450" s="2" t="s">
        <v>53</v>
      </c>
      <c r="D1450" s="2" t="s">
        <v>286</v>
      </c>
      <c r="E1450" s="2" t="s">
        <v>48</v>
      </c>
      <c r="F1450" s="2" t="s">
        <v>10</v>
      </c>
      <c r="G1450" s="2" t="s">
        <v>205</v>
      </c>
      <c r="H1450" s="2" t="s">
        <v>11</v>
      </c>
      <c r="I1450" s="2" t="s">
        <v>40</v>
      </c>
      <c r="J1450" s="2" t="s">
        <v>316</v>
      </c>
      <c r="K1450" s="2" t="s">
        <v>193</v>
      </c>
      <c r="L1450" s="2" t="s">
        <v>13</v>
      </c>
      <c r="M1450" s="2" t="s">
        <v>285</v>
      </c>
      <c r="N1450" s="2">
        <v>10</v>
      </c>
      <c r="O1450" s="2" t="s">
        <v>23</v>
      </c>
      <c r="P1450" s="2">
        <v>50</v>
      </c>
      <c r="S1450" s="2" t="s">
        <v>22</v>
      </c>
      <c r="T1450" s="2">
        <v>37</v>
      </c>
      <c r="U1450" s="2" t="s">
        <v>86</v>
      </c>
      <c r="V1450" s="2">
        <v>0</v>
      </c>
      <c r="W1450" s="2" t="s">
        <v>49</v>
      </c>
      <c r="Z1450" s="2">
        <v>80</v>
      </c>
      <c r="AA1450" s="2">
        <v>6</v>
      </c>
      <c r="AB1450" s="2">
        <f t="shared" si="788"/>
        <v>13.333333333333334</v>
      </c>
      <c r="AC1450" s="2" t="s">
        <v>181</v>
      </c>
      <c r="AD1450" s="2">
        <v>2</v>
      </c>
      <c r="AE1450" s="2">
        <v>234</v>
      </c>
      <c r="AF1450" s="2">
        <v>24</v>
      </c>
      <c r="AG1450" s="2">
        <v>24</v>
      </c>
      <c r="AH1450" s="2">
        <v>34.013605883508802</v>
      </c>
      <c r="AI1450" s="2">
        <v>34.013605883508802</v>
      </c>
      <c r="AJ1450" s="2">
        <f t="shared" si="789"/>
        <v>0.34013605883508802</v>
      </c>
      <c r="AK1450" s="2">
        <f t="shared" si="790"/>
        <v>0</v>
      </c>
      <c r="AL1450" s="2">
        <f t="shared" si="791"/>
        <v>0</v>
      </c>
    </row>
    <row r="1451" spans="1:38" x14ac:dyDescent="0.25">
      <c r="A1451" s="2" t="s">
        <v>234</v>
      </c>
      <c r="B1451" s="2">
        <v>2004</v>
      </c>
      <c r="C1451" s="2" t="s">
        <v>62</v>
      </c>
      <c r="D1451" s="2" t="s">
        <v>286</v>
      </c>
      <c r="E1451" s="2" t="s">
        <v>48</v>
      </c>
      <c r="F1451" s="2" t="s">
        <v>10</v>
      </c>
      <c r="G1451" s="2" t="s">
        <v>205</v>
      </c>
      <c r="H1451" s="2" t="s">
        <v>106</v>
      </c>
      <c r="I1451" s="2" t="s">
        <v>40</v>
      </c>
      <c r="J1451" s="2" t="s">
        <v>316</v>
      </c>
      <c r="K1451" s="2" t="s">
        <v>134</v>
      </c>
      <c r="L1451" s="2" t="s">
        <v>13</v>
      </c>
      <c r="M1451" s="2" t="s">
        <v>285</v>
      </c>
      <c r="N1451" s="2">
        <v>10</v>
      </c>
      <c r="O1451" s="2" t="s">
        <v>23</v>
      </c>
      <c r="P1451" s="2">
        <v>50</v>
      </c>
      <c r="S1451" s="2" t="s">
        <v>22</v>
      </c>
      <c r="T1451" s="2">
        <v>37</v>
      </c>
      <c r="U1451" s="2" t="s">
        <v>86</v>
      </c>
      <c r="V1451" s="2">
        <v>0</v>
      </c>
      <c r="W1451" s="2" t="s">
        <v>49</v>
      </c>
      <c r="Z1451" s="2">
        <v>80</v>
      </c>
      <c r="AA1451" s="2">
        <v>6</v>
      </c>
      <c r="AB1451" s="2">
        <f t="shared" ref="AB1451:AB1458" si="792">Z1451/AA1451</f>
        <v>13.333333333333334</v>
      </c>
      <c r="AC1451" s="2" t="s">
        <v>181</v>
      </c>
      <c r="AD1451" s="2">
        <v>2</v>
      </c>
      <c r="AE1451" s="2">
        <v>235</v>
      </c>
      <c r="AF1451" s="2">
        <v>0</v>
      </c>
      <c r="AG1451" s="2">
        <v>0</v>
      </c>
      <c r="AH1451" s="2">
        <v>100</v>
      </c>
      <c r="AI1451" s="2">
        <v>100</v>
      </c>
      <c r="AJ1451" s="2">
        <f>AI1451/$AI$1451</f>
        <v>1</v>
      </c>
      <c r="AK1451" s="2">
        <f>AI1451-$AI$1458</f>
        <v>78.231287044490003</v>
      </c>
      <c r="AL1451" s="2">
        <f>AK1451/$AK$1451</f>
        <v>1</v>
      </c>
    </row>
    <row r="1452" spans="1:38" x14ac:dyDescent="0.25">
      <c r="A1452" s="2" t="s">
        <v>234</v>
      </c>
      <c r="B1452" s="2">
        <v>2004</v>
      </c>
      <c r="C1452" s="2" t="s">
        <v>62</v>
      </c>
      <c r="D1452" s="2" t="s">
        <v>286</v>
      </c>
      <c r="E1452" s="2" t="s">
        <v>48</v>
      </c>
      <c r="F1452" s="2" t="s">
        <v>10</v>
      </c>
      <c r="G1452" s="2" t="s">
        <v>205</v>
      </c>
      <c r="H1452" s="2" t="s">
        <v>106</v>
      </c>
      <c r="I1452" s="2" t="s">
        <v>40</v>
      </c>
      <c r="J1452" s="2" t="s">
        <v>316</v>
      </c>
      <c r="K1452" s="2" t="s">
        <v>134</v>
      </c>
      <c r="L1452" s="2" t="s">
        <v>13</v>
      </c>
      <c r="M1452" s="2" t="s">
        <v>285</v>
      </c>
      <c r="N1452" s="2">
        <v>10</v>
      </c>
      <c r="O1452" s="2" t="s">
        <v>23</v>
      </c>
      <c r="P1452" s="2">
        <v>50</v>
      </c>
      <c r="S1452" s="2" t="s">
        <v>22</v>
      </c>
      <c r="T1452" s="2">
        <v>37</v>
      </c>
      <c r="U1452" s="2" t="s">
        <v>86</v>
      </c>
      <c r="V1452" s="2">
        <v>0</v>
      </c>
      <c r="W1452" s="2" t="s">
        <v>49</v>
      </c>
      <c r="Z1452" s="2">
        <v>80</v>
      </c>
      <c r="AA1452" s="2">
        <v>6</v>
      </c>
      <c r="AB1452" s="2">
        <f t="shared" si="792"/>
        <v>13.333333333333334</v>
      </c>
      <c r="AC1452" s="2" t="s">
        <v>181</v>
      </c>
      <c r="AD1452" s="2">
        <v>2</v>
      </c>
      <c r="AE1452" s="2">
        <v>235</v>
      </c>
      <c r="AF1452" s="2">
        <v>0.979112193524457</v>
      </c>
      <c r="AG1452" s="2">
        <v>0.979112193524457</v>
      </c>
      <c r="AH1452" s="2">
        <v>32.653056458104103</v>
      </c>
      <c r="AI1452" s="2">
        <v>32.653056458104103</v>
      </c>
      <c r="AJ1452" s="2">
        <f t="shared" ref="AJ1452:AJ1458" si="793">AI1452/$AI$1451</f>
        <v>0.32653056458104102</v>
      </c>
      <c r="AK1452" s="2">
        <f t="shared" ref="AK1452:AK1458" si="794">AI1452-$AI$1458</f>
        <v>10.884343502594103</v>
      </c>
      <c r="AL1452" s="2">
        <f t="shared" ref="AL1452:AL1458" si="795">AK1452/$AK$1451</f>
        <v>0.13913031363531314</v>
      </c>
    </row>
    <row r="1453" spans="1:38" x14ac:dyDescent="0.25">
      <c r="A1453" s="2" t="s">
        <v>234</v>
      </c>
      <c r="B1453" s="2">
        <v>2004</v>
      </c>
      <c r="C1453" s="2" t="s">
        <v>62</v>
      </c>
      <c r="D1453" s="2" t="s">
        <v>286</v>
      </c>
      <c r="E1453" s="2" t="s">
        <v>48</v>
      </c>
      <c r="F1453" s="2" t="s">
        <v>10</v>
      </c>
      <c r="G1453" s="2" t="s">
        <v>205</v>
      </c>
      <c r="H1453" s="2" t="s">
        <v>106</v>
      </c>
      <c r="I1453" s="2" t="s">
        <v>40</v>
      </c>
      <c r="J1453" s="2" t="s">
        <v>316</v>
      </c>
      <c r="K1453" s="2" t="s">
        <v>134</v>
      </c>
      <c r="L1453" s="2" t="s">
        <v>13</v>
      </c>
      <c r="M1453" s="2" t="s">
        <v>285</v>
      </c>
      <c r="N1453" s="2">
        <v>10</v>
      </c>
      <c r="O1453" s="2" t="s">
        <v>23</v>
      </c>
      <c r="P1453" s="2">
        <v>50</v>
      </c>
      <c r="S1453" s="2" t="s">
        <v>22</v>
      </c>
      <c r="T1453" s="2">
        <v>37</v>
      </c>
      <c r="U1453" s="2" t="s">
        <v>86</v>
      </c>
      <c r="V1453" s="2">
        <v>0</v>
      </c>
      <c r="W1453" s="2" t="s">
        <v>49</v>
      </c>
      <c r="Z1453" s="2">
        <v>80</v>
      </c>
      <c r="AA1453" s="2">
        <v>6</v>
      </c>
      <c r="AB1453" s="2">
        <f t="shared" si="792"/>
        <v>13.333333333333334</v>
      </c>
      <c r="AC1453" s="2" t="s">
        <v>181</v>
      </c>
      <c r="AD1453" s="2">
        <v>2</v>
      </c>
      <c r="AE1453" s="2">
        <v>235</v>
      </c>
      <c r="AF1453" s="2">
        <v>1.95822438704891</v>
      </c>
      <c r="AG1453" s="2">
        <v>1.95822438704891</v>
      </c>
      <c r="AH1453" s="2">
        <v>29.251695869753199</v>
      </c>
      <c r="AI1453" s="2">
        <v>29.251695869753199</v>
      </c>
      <c r="AJ1453" s="2">
        <f t="shared" si="793"/>
        <v>0.29251695869753197</v>
      </c>
      <c r="AK1453" s="2">
        <f t="shared" si="794"/>
        <v>7.4829829142431983</v>
      </c>
      <c r="AL1453" s="2">
        <f t="shared" si="795"/>
        <v>9.5652049160173447E-2</v>
      </c>
    </row>
    <row r="1454" spans="1:38" x14ac:dyDescent="0.25">
      <c r="A1454" s="2" t="s">
        <v>234</v>
      </c>
      <c r="B1454" s="2">
        <v>2004</v>
      </c>
      <c r="C1454" s="2" t="s">
        <v>62</v>
      </c>
      <c r="D1454" s="2" t="s">
        <v>286</v>
      </c>
      <c r="E1454" s="2" t="s">
        <v>48</v>
      </c>
      <c r="F1454" s="2" t="s">
        <v>10</v>
      </c>
      <c r="G1454" s="2" t="s">
        <v>205</v>
      </c>
      <c r="H1454" s="2" t="s">
        <v>106</v>
      </c>
      <c r="I1454" s="2" t="s">
        <v>40</v>
      </c>
      <c r="J1454" s="2" t="s">
        <v>316</v>
      </c>
      <c r="K1454" s="2" t="s">
        <v>134</v>
      </c>
      <c r="L1454" s="2" t="s">
        <v>13</v>
      </c>
      <c r="M1454" s="2" t="s">
        <v>285</v>
      </c>
      <c r="N1454" s="2">
        <v>10</v>
      </c>
      <c r="O1454" s="2" t="s">
        <v>23</v>
      </c>
      <c r="P1454" s="2">
        <v>50</v>
      </c>
      <c r="S1454" s="2" t="s">
        <v>22</v>
      </c>
      <c r="T1454" s="2">
        <v>37</v>
      </c>
      <c r="U1454" s="2" t="s">
        <v>86</v>
      </c>
      <c r="V1454" s="2">
        <v>0</v>
      </c>
      <c r="W1454" s="2" t="s">
        <v>49</v>
      </c>
      <c r="Z1454" s="2">
        <v>80</v>
      </c>
      <c r="AA1454" s="2">
        <v>6</v>
      </c>
      <c r="AB1454" s="2">
        <f t="shared" si="792"/>
        <v>13.333333333333334</v>
      </c>
      <c r="AC1454" s="2" t="s">
        <v>181</v>
      </c>
      <c r="AD1454" s="2">
        <v>2</v>
      </c>
      <c r="AE1454" s="2">
        <v>235</v>
      </c>
      <c r="AF1454" s="2">
        <v>3.9817219243283599</v>
      </c>
      <c r="AG1454" s="2">
        <v>3.9817219243283599</v>
      </c>
      <c r="AH1454" s="2">
        <v>29.591839713684902</v>
      </c>
      <c r="AI1454" s="2">
        <v>29.591839713684902</v>
      </c>
      <c r="AJ1454" s="2">
        <f t="shared" si="793"/>
        <v>0.29591839713684903</v>
      </c>
      <c r="AK1454" s="2">
        <f t="shared" si="794"/>
        <v>7.8231267581749009</v>
      </c>
      <c r="AL1454" s="2">
        <f t="shared" si="795"/>
        <v>9.9999975121538034E-2</v>
      </c>
    </row>
    <row r="1455" spans="1:38" x14ac:dyDescent="0.25">
      <c r="A1455" s="2" t="s">
        <v>234</v>
      </c>
      <c r="B1455" s="2">
        <v>2004</v>
      </c>
      <c r="C1455" s="2" t="s">
        <v>62</v>
      </c>
      <c r="D1455" s="2" t="s">
        <v>286</v>
      </c>
      <c r="E1455" s="2" t="s">
        <v>48</v>
      </c>
      <c r="F1455" s="2" t="s">
        <v>10</v>
      </c>
      <c r="G1455" s="2" t="s">
        <v>205</v>
      </c>
      <c r="H1455" s="2" t="s">
        <v>106</v>
      </c>
      <c r="I1455" s="2" t="s">
        <v>40</v>
      </c>
      <c r="J1455" s="2" t="s">
        <v>316</v>
      </c>
      <c r="K1455" s="2" t="s">
        <v>134</v>
      </c>
      <c r="L1455" s="2" t="s">
        <v>13</v>
      </c>
      <c r="M1455" s="2" t="s">
        <v>285</v>
      </c>
      <c r="N1455" s="2">
        <v>10</v>
      </c>
      <c r="O1455" s="2" t="s">
        <v>23</v>
      </c>
      <c r="P1455" s="2">
        <v>50</v>
      </c>
      <c r="S1455" s="2" t="s">
        <v>22</v>
      </c>
      <c r="T1455" s="2">
        <v>37</v>
      </c>
      <c r="U1455" s="2" t="s">
        <v>86</v>
      </c>
      <c r="V1455" s="2">
        <v>0</v>
      </c>
      <c r="W1455" s="2" t="s">
        <v>49</v>
      </c>
      <c r="Z1455" s="2">
        <v>80</v>
      </c>
      <c r="AA1455" s="2">
        <v>6</v>
      </c>
      <c r="AB1455" s="2">
        <f t="shared" si="792"/>
        <v>13.333333333333334</v>
      </c>
      <c r="AC1455" s="2" t="s">
        <v>181</v>
      </c>
      <c r="AD1455" s="2">
        <v>2</v>
      </c>
      <c r="AE1455" s="2">
        <v>235</v>
      </c>
      <c r="AF1455" s="2">
        <v>6.0704951018494198</v>
      </c>
      <c r="AG1455" s="2">
        <v>6.0704951018494198</v>
      </c>
      <c r="AH1455" s="2">
        <v>27.2108847068071</v>
      </c>
      <c r="AI1455" s="2">
        <v>27.2108847068071</v>
      </c>
      <c r="AJ1455" s="2">
        <f t="shared" si="793"/>
        <v>0.27210884706807098</v>
      </c>
      <c r="AK1455" s="2">
        <f t="shared" si="794"/>
        <v>5.4421717512970993</v>
      </c>
      <c r="AL1455" s="2">
        <f t="shared" si="795"/>
        <v>6.9565156817657181E-2</v>
      </c>
    </row>
    <row r="1456" spans="1:38" x14ac:dyDescent="0.25">
      <c r="A1456" s="2" t="s">
        <v>234</v>
      </c>
      <c r="B1456" s="2">
        <v>2004</v>
      </c>
      <c r="C1456" s="2" t="s">
        <v>62</v>
      </c>
      <c r="D1456" s="2" t="s">
        <v>286</v>
      </c>
      <c r="E1456" s="2" t="s">
        <v>48</v>
      </c>
      <c r="F1456" s="2" t="s">
        <v>10</v>
      </c>
      <c r="G1456" s="2" t="s">
        <v>205</v>
      </c>
      <c r="H1456" s="2" t="s">
        <v>106</v>
      </c>
      <c r="I1456" s="2" t="s">
        <v>40</v>
      </c>
      <c r="J1456" s="2" t="s">
        <v>316</v>
      </c>
      <c r="K1456" s="2" t="s">
        <v>134</v>
      </c>
      <c r="L1456" s="2" t="s">
        <v>13</v>
      </c>
      <c r="M1456" s="2" t="s">
        <v>285</v>
      </c>
      <c r="N1456" s="2">
        <v>10</v>
      </c>
      <c r="O1456" s="2" t="s">
        <v>23</v>
      </c>
      <c r="P1456" s="2">
        <v>50</v>
      </c>
      <c r="S1456" s="2" t="s">
        <v>22</v>
      </c>
      <c r="T1456" s="2">
        <v>37</v>
      </c>
      <c r="U1456" s="2" t="s">
        <v>86</v>
      </c>
      <c r="V1456" s="2">
        <v>0</v>
      </c>
      <c r="W1456" s="2" t="s">
        <v>49</v>
      </c>
      <c r="Z1456" s="2">
        <v>80</v>
      </c>
      <c r="AA1456" s="2">
        <v>6</v>
      </c>
      <c r="AB1456" s="2">
        <f t="shared" si="792"/>
        <v>13.333333333333334</v>
      </c>
      <c r="AC1456" s="2" t="s">
        <v>181</v>
      </c>
      <c r="AD1456" s="2">
        <v>2</v>
      </c>
      <c r="AE1456" s="2">
        <v>235</v>
      </c>
      <c r="AF1456" s="2">
        <v>8.0287194888983304</v>
      </c>
      <c r="AG1456" s="2">
        <v>8.0287194888983304</v>
      </c>
      <c r="AH1456" s="2">
        <v>21.088438242807602</v>
      </c>
      <c r="AI1456" s="2">
        <v>21.088438242807602</v>
      </c>
      <c r="AJ1456" s="2">
        <f t="shared" si="793"/>
        <v>0.21088438242807603</v>
      </c>
      <c r="AK1456" s="2">
        <f t="shared" si="794"/>
        <v>-0.68027471270239914</v>
      </c>
      <c r="AL1456" s="2">
        <f t="shared" si="795"/>
        <v>-8.6956860663116534E-3</v>
      </c>
    </row>
    <row r="1457" spans="1:38" x14ac:dyDescent="0.25">
      <c r="A1457" s="2" t="s">
        <v>234</v>
      </c>
      <c r="B1457" s="2">
        <v>2004</v>
      </c>
      <c r="C1457" s="2" t="s">
        <v>62</v>
      </c>
      <c r="D1457" s="2" t="s">
        <v>286</v>
      </c>
      <c r="E1457" s="2" t="s">
        <v>48</v>
      </c>
      <c r="F1457" s="2" t="s">
        <v>10</v>
      </c>
      <c r="G1457" s="2" t="s">
        <v>205</v>
      </c>
      <c r="H1457" s="2" t="s">
        <v>106</v>
      </c>
      <c r="I1457" s="2" t="s">
        <v>40</v>
      </c>
      <c r="J1457" s="2" t="s">
        <v>316</v>
      </c>
      <c r="K1457" s="2" t="s">
        <v>134</v>
      </c>
      <c r="L1457" s="2" t="s">
        <v>13</v>
      </c>
      <c r="M1457" s="2" t="s">
        <v>285</v>
      </c>
      <c r="N1457" s="2">
        <v>10</v>
      </c>
      <c r="O1457" s="2" t="s">
        <v>23</v>
      </c>
      <c r="P1457" s="2">
        <v>50</v>
      </c>
      <c r="S1457" s="2" t="s">
        <v>22</v>
      </c>
      <c r="T1457" s="2">
        <v>37</v>
      </c>
      <c r="U1457" s="2" t="s">
        <v>86</v>
      </c>
      <c r="V1457" s="2">
        <v>0</v>
      </c>
      <c r="W1457" s="2" t="s">
        <v>49</v>
      </c>
      <c r="Z1457" s="2">
        <v>80</v>
      </c>
      <c r="AA1457" s="2">
        <v>6</v>
      </c>
      <c r="AB1457" s="2">
        <f t="shared" si="792"/>
        <v>13.333333333333334</v>
      </c>
      <c r="AC1457" s="2" t="s">
        <v>181</v>
      </c>
      <c r="AD1457" s="2">
        <v>2</v>
      </c>
      <c r="AE1457" s="2">
        <v>235</v>
      </c>
      <c r="AF1457" s="2">
        <v>15.992165827566099</v>
      </c>
      <c r="AG1457" s="2">
        <v>15.992165827566099</v>
      </c>
      <c r="AH1457" s="2">
        <v>24.489798831158499</v>
      </c>
      <c r="AI1457" s="2">
        <v>24.489798831158499</v>
      </c>
      <c r="AJ1457" s="2">
        <f t="shared" si="793"/>
        <v>0.24489798831158499</v>
      </c>
      <c r="AK1457" s="2">
        <f t="shared" si="794"/>
        <v>2.7210858756484981</v>
      </c>
      <c r="AL1457" s="2">
        <f t="shared" si="795"/>
        <v>3.4782578408827931E-2</v>
      </c>
    </row>
    <row r="1458" spans="1:38" x14ac:dyDescent="0.25">
      <c r="A1458" s="2" t="s">
        <v>234</v>
      </c>
      <c r="B1458" s="2">
        <v>2004</v>
      </c>
      <c r="C1458" s="2" t="s">
        <v>62</v>
      </c>
      <c r="D1458" s="2" t="s">
        <v>286</v>
      </c>
      <c r="E1458" s="2" t="s">
        <v>48</v>
      </c>
      <c r="F1458" s="2" t="s">
        <v>10</v>
      </c>
      <c r="G1458" s="2" t="s">
        <v>205</v>
      </c>
      <c r="H1458" s="2" t="s">
        <v>106</v>
      </c>
      <c r="I1458" s="2" t="s">
        <v>40</v>
      </c>
      <c r="J1458" s="2" t="s">
        <v>316</v>
      </c>
      <c r="K1458" s="2" t="s">
        <v>134</v>
      </c>
      <c r="L1458" s="2" t="s">
        <v>13</v>
      </c>
      <c r="M1458" s="2" t="s">
        <v>285</v>
      </c>
      <c r="N1458" s="2">
        <v>10</v>
      </c>
      <c r="O1458" s="2" t="s">
        <v>23</v>
      </c>
      <c r="P1458" s="2">
        <v>50</v>
      </c>
      <c r="S1458" s="2" t="s">
        <v>22</v>
      </c>
      <c r="T1458" s="2">
        <v>37</v>
      </c>
      <c r="U1458" s="2" t="s">
        <v>86</v>
      </c>
      <c r="V1458" s="2">
        <v>0</v>
      </c>
      <c r="W1458" s="2" t="s">
        <v>49</v>
      </c>
      <c r="Z1458" s="2">
        <v>80</v>
      </c>
      <c r="AA1458" s="2">
        <v>6</v>
      </c>
      <c r="AB1458" s="2">
        <f t="shared" si="792"/>
        <v>13.333333333333334</v>
      </c>
      <c r="AC1458" s="2" t="s">
        <v>181</v>
      </c>
      <c r="AD1458" s="2">
        <v>2</v>
      </c>
      <c r="AE1458" s="2">
        <v>235</v>
      </c>
      <c r="AF1458" s="2">
        <v>24</v>
      </c>
      <c r="AG1458" s="2">
        <v>24</v>
      </c>
      <c r="AH1458" s="2">
        <v>21.768712955510001</v>
      </c>
      <c r="AI1458" s="2">
        <v>21.768712955510001</v>
      </c>
      <c r="AJ1458" s="2">
        <f t="shared" si="793"/>
        <v>0.2176871295551</v>
      </c>
      <c r="AK1458" s="2">
        <f t="shared" si="794"/>
        <v>0</v>
      </c>
      <c r="AL1458" s="2">
        <f t="shared" si="795"/>
        <v>0</v>
      </c>
    </row>
    <row r="1459" spans="1:38" x14ac:dyDescent="0.25">
      <c r="A1459" s="2" t="s">
        <v>234</v>
      </c>
      <c r="B1459" s="2">
        <v>2004</v>
      </c>
      <c r="C1459" s="2" t="s">
        <v>62</v>
      </c>
      <c r="D1459" s="2" t="s">
        <v>286</v>
      </c>
      <c r="E1459" s="2" t="s">
        <v>48</v>
      </c>
      <c r="F1459" s="2" t="s">
        <v>10</v>
      </c>
      <c r="G1459" s="2" t="s">
        <v>205</v>
      </c>
      <c r="H1459" s="2" t="s">
        <v>11</v>
      </c>
      <c r="I1459" s="2" t="s">
        <v>40</v>
      </c>
      <c r="J1459" s="2" t="s">
        <v>316</v>
      </c>
      <c r="K1459" s="2" t="s">
        <v>134</v>
      </c>
      <c r="L1459" s="2" t="s">
        <v>13</v>
      </c>
      <c r="M1459" s="2" t="s">
        <v>285</v>
      </c>
      <c r="N1459" s="2">
        <v>10</v>
      </c>
      <c r="O1459" s="2" t="s">
        <v>23</v>
      </c>
      <c r="P1459" s="2">
        <v>50</v>
      </c>
      <c r="S1459" s="2" t="s">
        <v>22</v>
      </c>
      <c r="T1459" s="2">
        <v>37</v>
      </c>
      <c r="U1459" s="2" t="s">
        <v>86</v>
      </c>
      <c r="V1459" s="2">
        <v>0</v>
      </c>
      <c r="W1459" s="2" t="s">
        <v>49</v>
      </c>
      <c r="Z1459" s="2">
        <v>80</v>
      </c>
      <c r="AA1459" s="2">
        <v>6</v>
      </c>
      <c r="AB1459" s="2">
        <f t="shared" ref="AB1459:AB1467" si="796">Z1459/AA1459</f>
        <v>13.333333333333334</v>
      </c>
      <c r="AC1459" s="2" t="s">
        <v>181</v>
      </c>
      <c r="AD1459" s="2">
        <v>2</v>
      </c>
      <c r="AE1459" s="2">
        <v>236</v>
      </c>
      <c r="AF1459" s="2">
        <v>0</v>
      </c>
      <c r="AG1459" s="2">
        <v>0</v>
      </c>
      <c r="AH1459" s="2">
        <v>100</v>
      </c>
      <c r="AI1459" s="2">
        <v>100</v>
      </c>
      <c r="AJ1459" s="2">
        <f>AI1459/$AI$1459</f>
        <v>1</v>
      </c>
      <c r="AK1459" s="2">
        <f>AI1459-$AI$1466</f>
        <v>57.482992645613898</v>
      </c>
      <c r="AL1459" s="2">
        <f>AK1459/$AK$1459</f>
        <v>1</v>
      </c>
    </row>
    <row r="1460" spans="1:38" x14ac:dyDescent="0.25">
      <c r="A1460" s="2" t="s">
        <v>234</v>
      </c>
      <c r="B1460" s="2">
        <v>2004</v>
      </c>
      <c r="C1460" s="2" t="s">
        <v>62</v>
      </c>
      <c r="D1460" s="2" t="s">
        <v>286</v>
      </c>
      <c r="E1460" s="2" t="s">
        <v>48</v>
      </c>
      <c r="F1460" s="2" t="s">
        <v>10</v>
      </c>
      <c r="G1460" s="2" t="s">
        <v>205</v>
      </c>
      <c r="H1460" s="2" t="s">
        <v>11</v>
      </c>
      <c r="I1460" s="2" t="s">
        <v>40</v>
      </c>
      <c r="J1460" s="2" t="s">
        <v>316</v>
      </c>
      <c r="K1460" s="2" t="s">
        <v>134</v>
      </c>
      <c r="L1460" s="2" t="s">
        <v>13</v>
      </c>
      <c r="M1460" s="2" t="s">
        <v>285</v>
      </c>
      <c r="N1460" s="2">
        <v>10</v>
      </c>
      <c r="O1460" s="2" t="s">
        <v>23</v>
      </c>
      <c r="P1460" s="2">
        <v>50</v>
      </c>
      <c r="S1460" s="2" t="s">
        <v>22</v>
      </c>
      <c r="T1460" s="2">
        <v>37</v>
      </c>
      <c r="U1460" s="2" t="s">
        <v>86</v>
      </c>
      <c r="V1460" s="2">
        <v>0</v>
      </c>
      <c r="W1460" s="2" t="s">
        <v>49</v>
      </c>
      <c r="Z1460" s="2">
        <v>80</v>
      </c>
      <c r="AA1460" s="2">
        <v>6</v>
      </c>
      <c r="AB1460" s="2">
        <f t="shared" si="796"/>
        <v>13.333333333333334</v>
      </c>
      <c r="AC1460" s="2" t="s">
        <v>181</v>
      </c>
      <c r="AD1460" s="2">
        <v>2</v>
      </c>
      <c r="AE1460" s="2">
        <v>236</v>
      </c>
      <c r="AF1460" s="2">
        <v>1.0443853437549899</v>
      </c>
      <c r="AG1460" s="2">
        <v>1.0443853437549899</v>
      </c>
      <c r="AH1460" s="2">
        <v>62.585033528140201</v>
      </c>
      <c r="AI1460" s="2">
        <v>62.585033528140201</v>
      </c>
      <c r="AJ1460" s="2">
        <f t="shared" ref="AJ1460:AJ1466" si="797">AI1460/$AI$1459</f>
        <v>0.62585033528140199</v>
      </c>
      <c r="AK1460" s="2">
        <f t="shared" ref="AK1460:AK1466" si="798">AI1460-$AI$1466</f>
        <v>20.068026173754099</v>
      </c>
      <c r="AL1460" s="2">
        <f t="shared" ref="AL1460:AL1466" si="799">AK1460/$AK$1459</f>
        <v>0.34911241134355486</v>
      </c>
    </row>
    <row r="1461" spans="1:38" x14ac:dyDescent="0.25">
      <c r="A1461" s="2" t="s">
        <v>234</v>
      </c>
      <c r="B1461" s="2">
        <v>2004</v>
      </c>
      <c r="C1461" s="2" t="s">
        <v>62</v>
      </c>
      <c r="D1461" s="2" t="s">
        <v>286</v>
      </c>
      <c r="E1461" s="2" t="s">
        <v>48</v>
      </c>
      <c r="F1461" s="2" t="s">
        <v>10</v>
      </c>
      <c r="G1461" s="2" t="s">
        <v>205</v>
      </c>
      <c r="H1461" s="2" t="s">
        <v>11</v>
      </c>
      <c r="I1461" s="2" t="s">
        <v>40</v>
      </c>
      <c r="J1461" s="2" t="s">
        <v>316</v>
      </c>
      <c r="K1461" s="2" t="s">
        <v>134</v>
      </c>
      <c r="L1461" s="2" t="s">
        <v>13</v>
      </c>
      <c r="M1461" s="2" t="s">
        <v>285</v>
      </c>
      <c r="N1461" s="2">
        <v>10</v>
      </c>
      <c r="O1461" s="2" t="s">
        <v>23</v>
      </c>
      <c r="P1461" s="2">
        <v>50</v>
      </c>
      <c r="S1461" s="2" t="s">
        <v>22</v>
      </c>
      <c r="T1461" s="2">
        <v>37</v>
      </c>
      <c r="U1461" s="2" t="s">
        <v>86</v>
      </c>
      <c r="V1461" s="2">
        <v>0</v>
      </c>
      <c r="W1461" s="2" t="s">
        <v>49</v>
      </c>
      <c r="Z1461" s="2">
        <v>80</v>
      </c>
      <c r="AA1461" s="2">
        <v>6</v>
      </c>
      <c r="AB1461" s="2">
        <f t="shared" si="796"/>
        <v>13.333333333333334</v>
      </c>
      <c r="AC1461" s="2" t="s">
        <v>181</v>
      </c>
      <c r="AD1461" s="2">
        <v>2</v>
      </c>
      <c r="AE1461" s="2">
        <v>236</v>
      </c>
      <c r="AF1461" s="2">
        <v>2.0234975372794399</v>
      </c>
      <c r="AG1461" s="2">
        <v>2.0234975372794399</v>
      </c>
      <c r="AH1461" s="2">
        <v>55.1020441263165</v>
      </c>
      <c r="AI1461" s="2">
        <v>55.1020441263165</v>
      </c>
      <c r="AJ1461" s="2">
        <f t="shared" si="797"/>
        <v>0.55102044126316496</v>
      </c>
      <c r="AK1461" s="2">
        <f t="shared" si="798"/>
        <v>12.585036771930397</v>
      </c>
      <c r="AL1461" s="2">
        <f t="shared" si="799"/>
        <v>0.21893496132878651</v>
      </c>
    </row>
    <row r="1462" spans="1:38" x14ac:dyDescent="0.25">
      <c r="A1462" s="2" t="s">
        <v>234</v>
      </c>
      <c r="B1462" s="2">
        <v>2004</v>
      </c>
      <c r="C1462" s="2" t="s">
        <v>62</v>
      </c>
      <c r="D1462" s="2" t="s">
        <v>286</v>
      </c>
      <c r="E1462" s="2" t="s">
        <v>48</v>
      </c>
      <c r="F1462" s="2" t="s">
        <v>10</v>
      </c>
      <c r="G1462" s="2" t="s">
        <v>205</v>
      </c>
      <c r="H1462" s="2" t="s">
        <v>11</v>
      </c>
      <c r="I1462" s="2" t="s">
        <v>40</v>
      </c>
      <c r="J1462" s="2" t="s">
        <v>316</v>
      </c>
      <c r="K1462" s="2" t="s">
        <v>134</v>
      </c>
      <c r="L1462" s="2" t="s">
        <v>13</v>
      </c>
      <c r="M1462" s="2" t="s">
        <v>285</v>
      </c>
      <c r="N1462" s="2">
        <v>10</v>
      </c>
      <c r="O1462" s="2" t="s">
        <v>23</v>
      </c>
      <c r="P1462" s="2">
        <v>50</v>
      </c>
      <c r="S1462" s="2" t="s">
        <v>22</v>
      </c>
      <c r="T1462" s="2">
        <v>37</v>
      </c>
      <c r="U1462" s="2" t="s">
        <v>86</v>
      </c>
      <c r="V1462" s="2">
        <v>0</v>
      </c>
      <c r="W1462" s="2" t="s">
        <v>49</v>
      </c>
      <c r="Z1462" s="2">
        <v>80</v>
      </c>
      <c r="AA1462" s="2">
        <v>6</v>
      </c>
      <c r="AB1462" s="2">
        <f t="shared" si="796"/>
        <v>13.333333333333334</v>
      </c>
      <c r="AC1462" s="2" t="s">
        <v>181</v>
      </c>
      <c r="AD1462" s="2">
        <v>2</v>
      </c>
      <c r="AE1462" s="2">
        <v>236</v>
      </c>
      <c r="AF1462" s="2">
        <v>3.91644877409782</v>
      </c>
      <c r="AG1462" s="2">
        <v>3.91644877409782</v>
      </c>
      <c r="AH1462" s="2">
        <v>60.544222365194003</v>
      </c>
      <c r="AI1462" s="2">
        <v>60.544222365194003</v>
      </c>
      <c r="AJ1462" s="2">
        <f t="shared" si="797"/>
        <v>0.60544222365194</v>
      </c>
      <c r="AK1462" s="2">
        <f t="shared" si="798"/>
        <v>18.0272150108079</v>
      </c>
      <c r="AL1462" s="2">
        <f t="shared" si="799"/>
        <v>0.3136095422509883</v>
      </c>
    </row>
    <row r="1463" spans="1:38" x14ac:dyDescent="0.25">
      <c r="A1463" s="2" t="s">
        <v>234</v>
      </c>
      <c r="B1463" s="2">
        <v>2004</v>
      </c>
      <c r="C1463" s="2" t="s">
        <v>62</v>
      </c>
      <c r="D1463" s="2" t="s">
        <v>286</v>
      </c>
      <c r="E1463" s="2" t="s">
        <v>48</v>
      </c>
      <c r="F1463" s="2" t="s">
        <v>10</v>
      </c>
      <c r="G1463" s="2" t="s">
        <v>205</v>
      </c>
      <c r="H1463" s="2" t="s">
        <v>11</v>
      </c>
      <c r="I1463" s="2" t="s">
        <v>40</v>
      </c>
      <c r="J1463" s="2" t="s">
        <v>316</v>
      </c>
      <c r="K1463" s="2" t="s">
        <v>134</v>
      </c>
      <c r="L1463" s="2" t="s">
        <v>13</v>
      </c>
      <c r="M1463" s="2" t="s">
        <v>285</v>
      </c>
      <c r="N1463" s="2">
        <v>10</v>
      </c>
      <c r="O1463" s="2" t="s">
        <v>23</v>
      </c>
      <c r="P1463" s="2">
        <v>50</v>
      </c>
      <c r="S1463" s="2" t="s">
        <v>22</v>
      </c>
      <c r="T1463" s="2">
        <v>37</v>
      </c>
      <c r="U1463" s="2" t="s">
        <v>86</v>
      </c>
      <c r="V1463" s="2">
        <v>0</v>
      </c>
      <c r="W1463" s="2" t="s">
        <v>49</v>
      </c>
      <c r="Z1463" s="2">
        <v>80</v>
      </c>
      <c r="AA1463" s="2">
        <v>6</v>
      </c>
      <c r="AB1463" s="2">
        <f t="shared" si="796"/>
        <v>13.333333333333334</v>
      </c>
      <c r="AC1463" s="2" t="s">
        <v>181</v>
      </c>
      <c r="AD1463" s="2">
        <v>2</v>
      </c>
      <c r="AE1463" s="2">
        <v>236</v>
      </c>
      <c r="AF1463" s="2">
        <v>5.9399463113772697</v>
      </c>
      <c r="AG1463" s="2">
        <v>5.9399463113772697</v>
      </c>
      <c r="AH1463" s="2">
        <v>48.979591174736697</v>
      </c>
      <c r="AI1463" s="2">
        <v>48.979591174736697</v>
      </c>
      <c r="AJ1463" s="2">
        <f t="shared" si="797"/>
        <v>0.48979591174736697</v>
      </c>
      <c r="AK1463" s="2">
        <f t="shared" si="798"/>
        <v>6.462583820350595</v>
      </c>
      <c r="AL1463" s="2">
        <f t="shared" si="799"/>
        <v>0.11242601546848495</v>
      </c>
    </row>
    <row r="1464" spans="1:38" x14ac:dyDescent="0.25">
      <c r="A1464" s="2" t="s">
        <v>234</v>
      </c>
      <c r="B1464" s="2">
        <v>2004</v>
      </c>
      <c r="C1464" s="2" t="s">
        <v>62</v>
      </c>
      <c r="D1464" s="2" t="s">
        <v>286</v>
      </c>
      <c r="E1464" s="2" t="s">
        <v>48</v>
      </c>
      <c r="F1464" s="2" t="s">
        <v>10</v>
      </c>
      <c r="G1464" s="2" t="s">
        <v>205</v>
      </c>
      <c r="H1464" s="2" t="s">
        <v>11</v>
      </c>
      <c r="I1464" s="2" t="s">
        <v>40</v>
      </c>
      <c r="J1464" s="2" t="s">
        <v>316</v>
      </c>
      <c r="K1464" s="2" t="s">
        <v>134</v>
      </c>
      <c r="L1464" s="2" t="s">
        <v>13</v>
      </c>
      <c r="M1464" s="2" t="s">
        <v>285</v>
      </c>
      <c r="N1464" s="2">
        <v>10</v>
      </c>
      <c r="O1464" s="2" t="s">
        <v>23</v>
      </c>
      <c r="P1464" s="2">
        <v>50</v>
      </c>
      <c r="S1464" s="2" t="s">
        <v>22</v>
      </c>
      <c r="T1464" s="2">
        <v>37</v>
      </c>
      <c r="U1464" s="2" t="s">
        <v>86</v>
      </c>
      <c r="V1464" s="2">
        <v>0</v>
      </c>
      <c r="W1464" s="2" t="s">
        <v>49</v>
      </c>
      <c r="Z1464" s="2">
        <v>80</v>
      </c>
      <c r="AA1464" s="2">
        <v>6</v>
      </c>
      <c r="AB1464" s="2">
        <f t="shared" si="796"/>
        <v>13.333333333333334</v>
      </c>
      <c r="AC1464" s="2" t="s">
        <v>181</v>
      </c>
      <c r="AD1464" s="2">
        <v>2</v>
      </c>
      <c r="AE1464" s="2">
        <v>236</v>
      </c>
      <c r="AF1464" s="2">
        <v>8.0939926391288708</v>
      </c>
      <c r="AG1464" s="2">
        <v>8.0939926391288708</v>
      </c>
      <c r="AH1464" s="2">
        <v>53.061226475789901</v>
      </c>
      <c r="AI1464" s="2">
        <v>53.061226475789901</v>
      </c>
      <c r="AJ1464" s="2">
        <f t="shared" si="797"/>
        <v>0.53061226475789902</v>
      </c>
      <c r="AK1464" s="2">
        <f t="shared" si="798"/>
        <v>10.544219121403799</v>
      </c>
      <c r="AL1464" s="2">
        <f t="shared" si="799"/>
        <v>0.18343197937535269</v>
      </c>
    </row>
    <row r="1465" spans="1:38" x14ac:dyDescent="0.25">
      <c r="A1465" s="2" t="s">
        <v>234</v>
      </c>
      <c r="B1465" s="2">
        <v>2004</v>
      </c>
      <c r="C1465" s="2" t="s">
        <v>62</v>
      </c>
      <c r="D1465" s="2" t="s">
        <v>286</v>
      </c>
      <c r="E1465" s="2" t="s">
        <v>48</v>
      </c>
      <c r="F1465" s="2" t="s">
        <v>10</v>
      </c>
      <c r="G1465" s="2" t="s">
        <v>205</v>
      </c>
      <c r="H1465" s="2" t="s">
        <v>11</v>
      </c>
      <c r="I1465" s="2" t="s">
        <v>40</v>
      </c>
      <c r="J1465" s="2" t="s">
        <v>316</v>
      </c>
      <c r="K1465" s="2" t="s">
        <v>134</v>
      </c>
      <c r="L1465" s="2" t="s">
        <v>13</v>
      </c>
      <c r="M1465" s="2" t="s">
        <v>285</v>
      </c>
      <c r="N1465" s="2">
        <v>10</v>
      </c>
      <c r="O1465" s="2" t="s">
        <v>23</v>
      </c>
      <c r="P1465" s="2">
        <v>50</v>
      </c>
      <c r="S1465" s="2" t="s">
        <v>22</v>
      </c>
      <c r="T1465" s="2">
        <v>37</v>
      </c>
      <c r="U1465" s="2" t="s">
        <v>86</v>
      </c>
      <c r="V1465" s="2">
        <v>0</v>
      </c>
      <c r="W1465" s="2" t="s">
        <v>49</v>
      </c>
      <c r="Z1465" s="2">
        <v>80</v>
      </c>
      <c r="AA1465" s="2">
        <v>6</v>
      </c>
      <c r="AB1465" s="2">
        <f t="shared" si="796"/>
        <v>13.333333333333334</v>
      </c>
      <c r="AC1465" s="2" t="s">
        <v>181</v>
      </c>
      <c r="AD1465" s="2">
        <v>2</v>
      </c>
      <c r="AE1465" s="2">
        <v>236</v>
      </c>
      <c r="AF1465" s="2">
        <v>15.992165827566099</v>
      </c>
      <c r="AG1465" s="2">
        <v>15.992165827566099</v>
      </c>
      <c r="AH1465" s="2">
        <v>48.639460305965898</v>
      </c>
      <c r="AI1465" s="2">
        <v>48.639460305965898</v>
      </c>
      <c r="AJ1465" s="2">
        <f t="shared" si="797"/>
        <v>0.48639460305965898</v>
      </c>
      <c r="AK1465" s="2">
        <f t="shared" si="798"/>
        <v>6.1224529515797954</v>
      </c>
      <c r="AL1465" s="2">
        <f t="shared" si="799"/>
        <v>0.10650894586030142</v>
      </c>
    </row>
    <row r="1466" spans="1:38" x14ac:dyDescent="0.25">
      <c r="A1466" s="2" t="s">
        <v>234</v>
      </c>
      <c r="B1466" s="2">
        <v>2004</v>
      </c>
      <c r="C1466" s="2" t="s">
        <v>62</v>
      </c>
      <c r="D1466" s="2" t="s">
        <v>286</v>
      </c>
      <c r="E1466" s="2" t="s">
        <v>48</v>
      </c>
      <c r="F1466" s="2" t="s">
        <v>10</v>
      </c>
      <c r="G1466" s="2" t="s">
        <v>205</v>
      </c>
      <c r="H1466" s="2" t="s">
        <v>11</v>
      </c>
      <c r="I1466" s="2" t="s">
        <v>40</v>
      </c>
      <c r="J1466" s="2" t="s">
        <v>316</v>
      </c>
      <c r="K1466" s="2" t="s">
        <v>134</v>
      </c>
      <c r="L1466" s="2" t="s">
        <v>13</v>
      </c>
      <c r="M1466" s="2" t="s">
        <v>285</v>
      </c>
      <c r="N1466" s="2">
        <v>10</v>
      </c>
      <c r="O1466" s="2" t="s">
        <v>23</v>
      </c>
      <c r="P1466" s="2">
        <v>50</v>
      </c>
      <c r="S1466" s="2" t="s">
        <v>22</v>
      </c>
      <c r="T1466" s="2">
        <v>37</v>
      </c>
      <c r="U1466" s="2" t="s">
        <v>86</v>
      </c>
      <c r="V1466" s="2">
        <v>0</v>
      </c>
      <c r="W1466" s="2" t="s">
        <v>49</v>
      </c>
      <c r="Z1466" s="2">
        <v>80</v>
      </c>
      <c r="AA1466" s="2">
        <v>6</v>
      </c>
      <c r="AB1466" s="2">
        <f t="shared" si="796"/>
        <v>13.333333333333334</v>
      </c>
      <c r="AC1466" s="2" t="s">
        <v>181</v>
      </c>
      <c r="AD1466" s="2">
        <v>2</v>
      </c>
      <c r="AE1466" s="2">
        <v>236</v>
      </c>
      <c r="AF1466" s="2">
        <v>24</v>
      </c>
      <c r="AG1466" s="2">
        <v>24</v>
      </c>
      <c r="AH1466" s="2">
        <v>42.517007354386102</v>
      </c>
      <c r="AI1466" s="2">
        <v>42.517007354386102</v>
      </c>
      <c r="AJ1466" s="2">
        <f t="shared" si="797"/>
        <v>0.42517007354386105</v>
      </c>
      <c r="AK1466" s="2">
        <f t="shared" si="798"/>
        <v>0</v>
      </c>
      <c r="AL1466" s="2">
        <f t="shared" si="799"/>
        <v>0</v>
      </c>
    </row>
    <row r="1467" spans="1:38" x14ac:dyDescent="0.25">
      <c r="A1467" s="2" t="s">
        <v>237</v>
      </c>
      <c r="B1467" s="2">
        <v>2023</v>
      </c>
      <c r="C1467" s="2" t="s">
        <v>236</v>
      </c>
      <c r="D1467" s="2" t="s">
        <v>320</v>
      </c>
      <c r="E1467" s="2" t="s">
        <v>63</v>
      </c>
      <c r="F1467" s="2" t="s">
        <v>202</v>
      </c>
      <c r="G1467" s="2" t="s">
        <v>272</v>
      </c>
      <c r="H1467" s="2" t="s">
        <v>78</v>
      </c>
      <c r="I1467" s="2" t="s">
        <v>40</v>
      </c>
      <c r="J1467" s="2" t="s">
        <v>12</v>
      </c>
      <c r="L1467" s="2" t="s">
        <v>37</v>
      </c>
      <c r="M1467" s="2" t="s">
        <v>297</v>
      </c>
      <c r="N1467" s="2">
        <v>13</v>
      </c>
      <c r="O1467" s="2" t="s">
        <v>83</v>
      </c>
      <c r="Q1467" s="2" t="s">
        <v>50</v>
      </c>
      <c r="R1467" s="2" t="s">
        <v>82</v>
      </c>
      <c r="S1467" s="2" t="s">
        <v>21</v>
      </c>
      <c r="T1467" s="2">
        <v>37</v>
      </c>
      <c r="U1467" s="2" t="s">
        <v>86</v>
      </c>
      <c r="V1467" s="2">
        <v>0</v>
      </c>
      <c r="W1467" s="2" t="s">
        <v>270</v>
      </c>
      <c r="Z1467" s="2">
        <v>0.5</v>
      </c>
      <c r="AA1467" s="2">
        <v>0.495</v>
      </c>
      <c r="AB1467" s="2">
        <f t="shared" si="796"/>
        <v>1.0101010101010102</v>
      </c>
      <c r="AC1467" s="2">
        <v>200</v>
      </c>
      <c r="AD1467" s="2">
        <v>3</v>
      </c>
      <c r="AE1467" s="2">
        <v>237</v>
      </c>
      <c r="AF1467" s="2">
        <v>0.25</v>
      </c>
      <c r="AG1467" s="2">
        <f t="shared" ref="AG1467:AG1511" si="800">AF1467-$AF$1467</f>
        <v>0</v>
      </c>
      <c r="AH1467" s="2">
        <v>25.9090860816072</v>
      </c>
      <c r="AI1467" s="2">
        <v>11.5909057904866</v>
      </c>
      <c r="AJ1467" s="2">
        <f>AI1467/$AI$1467</f>
        <v>1</v>
      </c>
      <c r="AK1467" s="2">
        <f>AI1467-$AI$1471</f>
        <v>10.909089332769801</v>
      </c>
      <c r="AL1467" s="2">
        <f>AK1467/$AK$1467</f>
        <v>1</v>
      </c>
    </row>
    <row r="1468" spans="1:38" x14ac:dyDescent="0.25">
      <c r="A1468" s="2" t="s">
        <v>237</v>
      </c>
      <c r="B1468" s="2">
        <v>2023</v>
      </c>
      <c r="C1468" s="2" t="s">
        <v>236</v>
      </c>
      <c r="D1468" s="2" t="s">
        <v>320</v>
      </c>
      <c r="E1468" s="2" t="s">
        <v>63</v>
      </c>
      <c r="F1468" s="2" t="s">
        <v>202</v>
      </c>
      <c r="G1468" s="2" t="s">
        <v>272</v>
      </c>
      <c r="H1468" s="2" t="s">
        <v>78</v>
      </c>
      <c r="I1468" s="2" t="s">
        <v>40</v>
      </c>
      <c r="J1468" s="2" t="s">
        <v>12</v>
      </c>
      <c r="L1468" s="2" t="s">
        <v>37</v>
      </c>
      <c r="M1468" s="2" t="s">
        <v>297</v>
      </c>
      <c r="N1468" s="2">
        <v>13</v>
      </c>
      <c r="O1468" s="2" t="s">
        <v>83</v>
      </c>
      <c r="Q1468" s="2" t="s">
        <v>50</v>
      </c>
      <c r="R1468" s="2" t="s">
        <v>82</v>
      </c>
      <c r="S1468" s="2" t="s">
        <v>21</v>
      </c>
      <c r="T1468" s="2">
        <v>37</v>
      </c>
      <c r="U1468" s="2" t="s">
        <v>86</v>
      </c>
      <c r="V1468" s="2">
        <v>0</v>
      </c>
      <c r="W1468" s="2" t="s">
        <v>270</v>
      </c>
      <c r="Z1468" s="2">
        <v>0.5</v>
      </c>
      <c r="AA1468" s="2">
        <v>0.495</v>
      </c>
      <c r="AB1468" s="2">
        <f t="shared" ref="AB1468:AB1471" si="801">Z1468/AA1468</f>
        <v>1.0101010101010102</v>
      </c>
      <c r="AC1468" s="2">
        <v>200</v>
      </c>
      <c r="AD1468" s="2">
        <v>3</v>
      </c>
      <c r="AE1468" s="2">
        <v>237</v>
      </c>
      <c r="AF1468" s="2">
        <v>2</v>
      </c>
      <c r="AG1468" s="2">
        <f t="shared" si="800"/>
        <v>1.75</v>
      </c>
      <c r="AH1468" s="2">
        <v>24.772722428823499</v>
      </c>
      <c r="AI1468" s="2">
        <v>7.9545455694855001</v>
      </c>
      <c r="AJ1468" s="2">
        <f>AI1468/$AI$1467</f>
        <v>0.68627471513178084</v>
      </c>
      <c r="AK1468" s="2">
        <f>AI1468-$AI$1471</f>
        <v>7.272729111768701</v>
      </c>
      <c r="AL1468" s="2">
        <f>AK1468/$AK$1467</f>
        <v>0.66666693157623691</v>
      </c>
    </row>
    <row r="1469" spans="1:38" x14ac:dyDescent="0.25">
      <c r="A1469" s="2" t="s">
        <v>237</v>
      </c>
      <c r="B1469" s="2">
        <v>2023</v>
      </c>
      <c r="C1469" s="2" t="s">
        <v>236</v>
      </c>
      <c r="D1469" s="2" t="s">
        <v>320</v>
      </c>
      <c r="E1469" s="2" t="s">
        <v>63</v>
      </c>
      <c r="F1469" s="2" t="s">
        <v>202</v>
      </c>
      <c r="G1469" s="2" t="s">
        <v>272</v>
      </c>
      <c r="H1469" s="2" t="s">
        <v>78</v>
      </c>
      <c r="I1469" s="2" t="s">
        <v>40</v>
      </c>
      <c r="J1469" s="2" t="s">
        <v>12</v>
      </c>
      <c r="L1469" s="2" t="s">
        <v>37</v>
      </c>
      <c r="M1469" s="2" t="s">
        <v>297</v>
      </c>
      <c r="N1469" s="2">
        <v>13</v>
      </c>
      <c r="O1469" s="2" t="s">
        <v>83</v>
      </c>
      <c r="Q1469" s="2" t="s">
        <v>50</v>
      </c>
      <c r="R1469" s="2" t="s">
        <v>82</v>
      </c>
      <c r="S1469" s="2" t="s">
        <v>21</v>
      </c>
      <c r="T1469" s="2">
        <v>37</v>
      </c>
      <c r="U1469" s="2" t="s">
        <v>86</v>
      </c>
      <c r="V1469" s="2">
        <v>0</v>
      </c>
      <c r="W1469" s="2" t="s">
        <v>270</v>
      </c>
      <c r="Z1469" s="2">
        <v>0.5</v>
      </c>
      <c r="AA1469" s="2">
        <v>0.495</v>
      </c>
      <c r="AB1469" s="2">
        <f t="shared" si="801"/>
        <v>1.0101010101010102</v>
      </c>
      <c r="AC1469" s="2">
        <v>200</v>
      </c>
      <c r="AD1469" s="2">
        <v>3</v>
      </c>
      <c r="AE1469" s="2">
        <v>237</v>
      </c>
      <c r="AF1469" s="2">
        <v>6</v>
      </c>
      <c r="AG1469" s="2">
        <f t="shared" si="800"/>
        <v>5.75</v>
      </c>
      <c r="AH1469" s="2">
        <v>15.227274681254199</v>
      </c>
      <c r="AI1469" s="2">
        <v>-0.68181645771680088</v>
      </c>
      <c r="AJ1469" s="2">
        <f>AI1469/$AI$1467</f>
        <v>-5.8823397415274599E-2</v>
      </c>
      <c r="AK1469" s="2">
        <f>AI1469-$AI$1471</f>
        <v>-1.3636329154336</v>
      </c>
      <c r="AL1469" s="2">
        <f>AK1469/$AK$1467</f>
        <v>-0.1249997019767163</v>
      </c>
    </row>
    <row r="1470" spans="1:38" x14ac:dyDescent="0.25">
      <c r="A1470" s="2" t="s">
        <v>237</v>
      </c>
      <c r="B1470" s="2">
        <v>2023</v>
      </c>
      <c r="C1470" s="2" t="s">
        <v>236</v>
      </c>
      <c r="D1470" s="2" t="s">
        <v>320</v>
      </c>
      <c r="E1470" s="2" t="s">
        <v>63</v>
      </c>
      <c r="F1470" s="2" t="s">
        <v>202</v>
      </c>
      <c r="G1470" s="2" t="s">
        <v>272</v>
      </c>
      <c r="H1470" s="2" t="s">
        <v>78</v>
      </c>
      <c r="I1470" s="2" t="s">
        <v>40</v>
      </c>
      <c r="J1470" s="2" t="s">
        <v>12</v>
      </c>
      <c r="L1470" s="2" t="s">
        <v>37</v>
      </c>
      <c r="M1470" s="2" t="s">
        <v>297</v>
      </c>
      <c r="N1470" s="2">
        <v>13</v>
      </c>
      <c r="O1470" s="2" t="s">
        <v>83</v>
      </c>
      <c r="Q1470" s="2" t="s">
        <v>50</v>
      </c>
      <c r="R1470" s="2" t="s">
        <v>82</v>
      </c>
      <c r="S1470" s="2" t="s">
        <v>21</v>
      </c>
      <c r="T1470" s="2">
        <v>37</v>
      </c>
      <c r="U1470" s="2" t="s">
        <v>86</v>
      </c>
      <c r="V1470" s="2">
        <v>0</v>
      </c>
      <c r="W1470" s="2" t="s">
        <v>270</v>
      </c>
      <c r="Z1470" s="2">
        <v>0.5</v>
      </c>
      <c r="AA1470" s="2">
        <v>0.495</v>
      </c>
      <c r="AB1470" s="2">
        <f t="shared" si="801"/>
        <v>1.0101010101010102</v>
      </c>
      <c r="AC1470" s="2">
        <v>200</v>
      </c>
      <c r="AD1470" s="2">
        <v>3</v>
      </c>
      <c r="AE1470" s="2">
        <v>237</v>
      </c>
      <c r="AF1470" s="2">
        <v>12</v>
      </c>
      <c r="AG1470" s="2">
        <f t="shared" si="800"/>
        <v>11.75</v>
      </c>
      <c r="AH1470" s="2">
        <v>12.272722248203401</v>
      </c>
      <c r="AI1470" s="2">
        <v>-0.90909439013359972</v>
      </c>
      <c r="AJ1470" s="2">
        <f>AI1470/$AI$1467</f>
        <v>-7.8431695207095184E-2</v>
      </c>
      <c r="AK1470" s="2">
        <f>AI1470-$AI$1471</f>
        <v>-1.5909108478503988</v>
      </c>
      <c r="AL1470" s="2">
        <f>AK1470/$AK$1467</f>
        <v>-0.14583351545866102</v>
      </c>
    </row>
    <row r="1471" spans="1:38" x14ac:dyDescent="0.25">
      <c r="A1471" s="2" t="s">
        <v>237</v>
      </c>
      <c r="B1471" s="2">
        <v>2023</v>
      </c>
      <c r="C1471" s="2" t="s">
        <v>236</v>
      </c>
      <c r="D1471" s="2" t="s">
        <v>320</v>
      </c>
      <c r="E1471" s="2" t="s">
        <v>63</v>
      </c>
      <c r="F1471" s="2" t="s">
        <v>202</v>
      </c>
      <c r="G1471" s="2" t="s">
        <v>272</v>
      </c>
      <c r="H1471" s="2" t="s">
        <v>78</v>
      </c>
      <c r="I1471" s="2" t="s">
        <v>40</v>
      </c>
      <c r="J1471" s="2" t="s">
        <v>12</v>
      </c>
      <c r="L1471" s="2" t="s">
        <v>37</v>
      </c>
      <c r="M1471" s="2" t="s">
        <v>297</v>
      </c>
      <c r="N1471" s="2">
        <v>13</v>
      </c>
      <c r="O1471" s="2" t="s">
        <v>83</v>
      </c>
      <c r="Q1471" s="2" t="s">
        <v>50</v>
      </c>
      <c r="R1471" s="2" t="s">
        <v>82</v>
      </c>
      <c r="S1471" s="2" t="s">
        <v>21</v>
      </c>
      <c r="T1471" s="2">
        <v>37</v>
      </c>
      <c r="U1471" s="2" t="s">
        <v>86</v>
      </c>
      <c r="V1471" s="2">
        <v>0</v>
      </c>
      <c r="W1471" s="2" t="s">
        <v>270</v>
      </c>
      <c r="Z1471" s="2">
        <v>0.5</v>
      </c>
      <c r="AA1471" s="2">
        <v>0.495</v>
      </c>
      <c r="AB1471" s="2">
        <f t="shared" si="801"/>
        <v>1.0101010101010102</v>
      </c>
      <c r="AC1471" s="2">
        <v>200</v>
      </c>
      <c r="AD1471" s="2">
        <v>3</v>
      </c>
      <c r="AE1471" s="2">
        <v>237</v>
      </c>
      <c r="AF1471" s="2">
        <v>24</v>
      </c>
      <c r="AG1471" s="2">
        <f t="shared" si="800"/>
        <v>23.75</v>
      </c>
      <c r="AH1471" s="2">
        <v>13.636363833403699</v>
      </c>
      <c r="AI1471" s="2">
        <v>0.68181645771679911</v>
      </c>
      <c r="AJ1471" s="2">
        <f>AI1471/$AI$1467</f>
        <v>5.8823397415274446E-2</v>
      </c>
      <c r="AK1471" s="2">
        <f>AI1471-$AI$1471</f>
        <v>0</v>
      </c>
      <c r="AL1471" s="2">
        <f>AK1471/$AK$1467</f>
        <v>0</v>
      </c>
    </row>
    <row r="1472" spans="1:38" x14ac:dyDescent="0.25">
      <c r="A1472" s="2" t="s">
        <v>237</v>
      </c>
      <c r="B1472" s="2">
        <v>2023</v>
      </c>
      <c r="C1472" s="2" t="s">
        <v>236</v>
      </c>
      <c r="D1472" s="2" t="s">
        <v>320</v>
      </c>
      <c r="E1472" s="2" t="s">
        <v>63</v>
      </c>
      <c r="F1472" s="2" t="s">
        <v>202</v>
      </c>
      <c r="G1472" s="2" t="s">
        <v>272</v>
      </c>
      <c r="H1472" s="2" t="s">
        <v>78</v>
      </c>
      <c r="I1472" s="2" t="s">
        <v>40</v>
      </c>
      <c r="J1472" s="2" t="s">
        <v>12</v>
      </c>
      <c r="L1472" s="2" t="s">
        <v>37</v>
      </c>
      <c r="M1472" s="2" t="s">
        <v>297</v>
      </c>
      <c r="N1472" s="2">
        <v>13</v>
      </c>
      <c r="O1472" s="2" t="s">
        <v>83</v>
      </c>
      <c r="Q1472" s="2" t="s">
        <v>50</v>
      </c>
      <c r="R1472" s="2" t="s">
        <v>82</v>
      </c>
      <c r="S1472" s="2" t="s">
        <v>21</v>
      </c>
      <c r="T1472" s="2">
        <v>37</v>
      </c>
      <c r="U1472" s="2" t="s">
        <v>86</v>
      </c>
      <c r="V1472" s="2">
        <v>0</v>
      </c>
      <c r="W1472" s="2" t="s">
        <v>270</v>
      </c>
      <c r="Z1472" s="2">
        <v>2</v>
      </c>
      <c r="AA1472" s="2">
        <v>0.495</v>
      </c>
      <c r="AB1472" s="2">
        <f t="shared" ref="AB1472:AB1523" si="802">Z1472/AA1472</f>
        <v>4.0404040404040407</v>
      </c>
      <c r="AC1472" s="2">
        <v>200</v>
      </c>
      <c r="AD1472" s="2">
        <v>3</v>
      </c>
      <c r="AE1472" s="2">
        <v>238</v>
      </c>
      <c r="AF1472" s="2">
        <v>0.25</v>
      </c>
      <c r="AG1472" s="2">
        <f t="shared" si="800"/>
        <v>0</v>
      </c>
      <c r="AH1472" s="2">
        <v>36.818179749260203</v>
      </c>
      <c r="AI1472" s="2">
        <v>22.499999458139605</v>
      </c>
      <c r="AJ1472" s="2">
        <f>AI1472/$AI$1472</f>
        <v>1</v>
      </c>
      <c r="AK1472" s="2">
        <f>AI1472-$AI$1476</f>
        <v>20.454550084989005</v>
      </c>
      <c r="AL1472" s="2">
        <f>AK1472/$AK$1472</f>
        <v>1</v>
      </c>
    </row>
    <row r="1473" spans="1:38" x14ac:dyDescent="0.25">
      <c r="A1473" s="2" t="s">
        <v>237</v>
      </c>
      <c r="B1473" s="2">
        <v>2023</v>
      </c>
      <c r="C1473" s="2" t="s">
        <v>236</v>
      </c>
      <c r="D1473" s="2" t="s">
        <v>320</v>
      </c>
      <c r="E1473" s="2" t="s">
        <v>63</v>
      </c>
      <c r="F1473" s="2" t="s">
        <v>202</v>
      </c>
      <c r="G1473" s="2" t="s">
        <v>272</v>
      </c>
      <c r="H1473" s="2" t="s">
        <v>78</v>
      </c>
      <c r="I1473" s="2" t="s">
        <v>40</v>
      </c>
      <c r="J1473" s="2" t="s">
        <v>12</v>
      </c>
      <c r="L1473" s="2" t="s">
        <v>37</v>
      </c>
      <c r="M1473" s="2" t="s">
        <v>297</v>
      </c>
      <c r="N1473" s="2">
        <v>13</v>
      </c>
      <c r="O1473" s="2" t="s">
        <v>83</v>
      </c>
      <c r="Q1473" s="2" t="s">
        <v>50</v>
      </c>
      <c r="R1473" s="2" t="s">
        <v>82</v>
      </c>
      <c r="S1473" s="2" t="s">
        <v>21</v>
      </c>
      <c r="T1473" s="2">
        <v>37</v>
      </c>
      <c r="U1473" s="2" t="s">
        <v>86</v>
      </c>
      <c r="V1473" s="2">
        <v>0</v>
      </c>
      <c r="W1473" s="2" t="s">
        <v>270</v>
      </c>
      <c r="Z1473" s="2">
        <v>2</v>
      </c>
      <c r="AA1473" s="2">
        <v>0.495</v>
      </c>
      <c r="AB1473" s="2">
        <f t="shared" si="802"/>
        <v>4.0404040404040407</v>
      </c>
      <c r="AC1473" s="2">
        <v>200</v>
      </c>
      <c r="AD1473" s="2">
        <v>3</v>
      </c>
      <c r="AE1473" s="2">
        <v>238</v>
      </c>
      <c r="AF1473" s="2">
        <v>2</v>
      </c>
      <c r="AG1473" s="2">
        <f t="shared" si="800"/>
        <v>1.75</v>
      </c>
      <c r="AH1473" s="2">
        <v>27.272727666807501</v>
      </c>
      <c r="AI1473" s="2">
        <v>10.454550807469502</v>
      </c>
      <c r="AJ1473" s="2">
        <f>AI1473/$AI$1472</f>
        <v>0.46464671374414018</v>
      </c>
      <c r="AK1473" s="2">
        <f>AI1473-$AI$1476</f>
        <v>8.4091014343189023</v>
      </c>
      <c r="AL1473" s="2">
        <f>AK1473/$AK$1472</f>
        <v>0.41111153261151884</v>
      </c>
    </row>
    <row r="1474" spans="1:38" x14ac:dyDescent="0.25">
      <c r="A1474" s="2" t="s">
        <v>237</v>
      </c>
      <c r="B1474" s="2">
        <v>2023</v>
      </c>
      <c r="C1474" s="2" t="s">
        <v>236</v>
      </c>
      <c r="D1474" s="2" t="s">
        <v>320</v>
      </c>
      <c r="E1474" s="2" t="s">
        <v>63</v>
      </c>
      <c r="F1474" s="2" t="s">
        <v>202</v>
      </c>
      <c r="G1474" s="2" t="s">
        <v>272</v>
      </c>
      <c r="H1474" s="2" t="s">
        <v>78</v>
      </c>
      <c r="I1474" s="2" t="s">
        <v>40</v>
      </c>
      <c r="J1474" s="2" t="s">
        <v>12</v>
      </c>
      <c r="L1474" s="2" t="s">
        <v>37</v>
      </c>
      <c r="M1474" s="2" t="s">
        <v>297</v>
      </c>
      <c r="N1474" s="2">
        <v>13</v>
      </c>
      <c r="O1474" s="2" t="s">
        <v>83</v>
      </c>
      <c r="Q1474" s="2" t="s">
        <v>50</v>
      </c>
      <c r="R1474" s="2" t="s">
        <v>82</v>
      </c>
      <c r="S1474" s="2" t="s">
        <v>21</v>
      </c>
      <c r="T1474" s="2">
        <v>37</v>
      </c>
      <c r="U1474" s="2" t="s">
        <v>86</v>
      </c>
      <c r="V1474" s="2">
        <v>0</v>
      </c>
      <c r="W1474" s="2" t="s">
        <v>270</v>
      </c>
      <c r="Z1474" s="2">
        <v>2</v>
      </c>
      <c r="AA1474" s="2">
        <v>0.495</v>
      </c>
      <c r="AB1474" s="2">
        <f t="shared" si="802"/>
        <v>4.0404040404040407</v>
      </c>
      <c r="AC1474" s="2">
        <v>200</v>
      </c>
      <c r="AD1474" s="2">
        <v>3</v>
      </c>
      <c r="AE1474" s="2">
        <v>238</v>
      </c>
      <c r="AF1474" s="2">
        <v>6</v>
      </c>
      <c r="AG1474" s="2">
        <f t="shared" si="800"/>
        <v>5.75</v>
      </c>
      <c r="AH1474" s="2">
        <v>17.727271249471499</v>
      </c>
      <c r="AI1474" s="2">
        <v>1.8181801105004993</v>
      </c>
      <c r="AJ1474" s="2">
        <f>AI1474/$AI$1472</f>
        <v>8.0808006857207015E-2</v>
      </c>
      <c r="AK1474" s="2">
        <f>AI1474-$AI$1476</f>
        <v>-0.2272692626501005</v>
      </c>
      <c r="AL1474" s="2">
        <f>AK1474/$AK$1472</f>
        <v>-1.1110939214296713E-2</v>
      </c>
    </row>
    <row r="1475" spans="1:38" x14ac:dyDescent="0.25">
      <c r="A1475" s="2" t="s">
        <v>237</v>
      </c>
      <c r="B1475" s="2">
        <v>2023</v>
      </c>
      <c r="C1475" s="2" t="s">
        <v>236</v>
      </c>
      <c r="D1475" s="2" t="s">
        <v>320</v>
      </c>
      <c r="E1475" s="2" t="s">
        <v>63</v>
      </c>
      <c r="F1475" s="2" t="s">
        <v>202</v>
      </c>
      <c r="G1475" s="2" t="s">
        <v>272</v>
      </c>
      <c r="H1475" s="2" t="s">
        <v>78</v>
      </c>
      <c r="I1475" s="2" t="s">
        <v>40</v>
      </c>
      <c r="J1475" s="2" t="s">
        <v>12</v>
      </c>
      <c r="L1475" s="2" t="s">
        <v>37</v>
      </c>
      <c r="M1475" s="2" t="s">
        <v>297</v>
      </c>
      <c r="N1475" s="2">
        <v>13</v>
      </c>
      <c r="O1475" s="2" t="s">
        <v>83</v>
      </c>
      <c r="Q1475" s="2" t="s">
        <v>50</v>
      </c>
      <c r="R1475" s="2" t="s">
        <v>82</v>
      </c>
      <c r="S1475" s="2" t="s">
        <v>21</v>
      </c>
      <c r="T1475" s="2">
        <v>37</v>
      </c>
      <c r="U1475" s="2" t="s">
        <v>86</v>
      </c>
      <c r="V1475" s="2">
        <v>0</v>
      </c>
      <c r="W1475" s="2" t="s">
        <v>270</v>
      </c>
      <c r="Z1475" s="2">
        <v>2</v>
      </c>
      <c r="AA1475" s="2">
        <v>0.495</v>
      </c>
      <c r="AB1475" s="2">
        <f t="shared" si="802"/>
        <v>4.0404040404040407</v>
      </c>
      <c r="AC1475" s="2">
        <v>200</v>
      </c>
      <c r="AD1475" s="2">
        <v>3</v>
      </c>
      <c r="AE1475" s="2">
        <v>238</v>
      </c>
      <c r="AF1475" s="2">
        <v>12</v>
      </c>
      <c r="AG1475" s="2">
        <f t="shared" si="800"/>
        <v>11.75</v>
      </c>
      <c r="AH1475" s="2">
        <v>13.181816638337001</v>
      </c>
      <c r="AI1475" s="2">
        <v>0</v>
      </c>
      <c r="AJ1475" s="2">
        <f>AI1475/$AI$1472</f>
        <v>0</v>
      </c>
      <c r="AK1475" s="2">
        <f>AI1475-$AI$1476</f>
        <v>-2.0454493731505998</v>
      </c>
      <c r="AL1475" s="2">
        <f>AK1475/$AK$1472</f>
        <v>-9.9999724494145445E-2</v>
      </c>
    </row>
    <row r="1476" spans="1:38" x14ac:dyDescent="0.25">
      <c r="A1476" s="2" t="s">
        <v>237</v>
      </c>
      <c r="B1476" s="2">
        <v>2023</v>
      </c>
      <c r="C1476" s="2" t="s">
        <v>236</v>
      </c>
      <c r="D1476" s="2" t="s">
        <v>320</v>
      </c>
      <c r="E1476" s="2" t="s">
        <v>63</v>
      </c>
      <c r="F1476" s="2" t="s">
        <v>202</v>
      </c>
      <c r="G1476" s="2" t="s">
        <v>272</v>
      </c>
      <c r="H1476" s="2" t="s">
        <v>78</v>
      </c>
      <c r="I1476" s="2" t="s">
        <v>40</v>
      </c>
      <c r="J1476" s="2" t="s">
        <v>12</v>
      </c>
      <c r="L1476" s="2" t="s">
        <v>37</v>
      </c>
      <c r="M1476" s="2" t="s">
        <v>297</v>
      </c>
      <c r="N1476" s="2">
        <v>13</v>
      </c>
      <c r="O1476" s="2" t="s">
        <v>83</v>
      </c>
      <c r="Q1476" s="2" t="s">
        <v>50</v>
      </c>
      <c r="R1476" s="2" t="s">
        <v>82</v>
      </c>
      <c r="S1476" s="2" t="s">
        <v>21</v>
      </c>
      <c r="T1476" s="2">
        <v>37</v>
      </c>
      <c r="U1476" s="2" t="s">
        <v>86</v>
      </c>
      <c r="V1476" s="2">
        <v>0</v>
      </c>
      <c r="W1476" s="2" t="s">
        <v>270</v>
      </c>
      <c r="Z1476" s="2">
        <v>2</v>
      </c>
      <c r="AA1476" s="2">
        <v>0.495</v>
      </c>
      <c r="AB1476" s="2">
        <f t="shared" si="802"/>
        <v>4.0404040404040407</v>
      </c>
      <c r="AC1476" s="2">
        <v>200</v>
      </c>
      <c r="AD1476" s="2">
        <v>3</v>
      </c>
      <c r="AE1476" s="2">
        <v>238</v>
      </c>
      <c r="AF1476" s="2">
        <v>24</v>
      </c>
      <c r="AG1476" s="2">
        <f t="shared" si="800"/>
        <v>23.75</v>
      </c>
      <c r="AH1476" s="2">
        <v>14.9999967488375</v>
      </c>
      <c r="AI1476" s="2">
        <v>2.0454493731505998</v>
      </c>
      <c r="AJ1476" s="2">
        <f>AI1476/$AI$1472</f>
        <v>9.0908863218244998E-2</v>
      </c>
      <c r="AK1476" s="2">
        <f>AI1476-$AI$1476</f>
        <v>0</v>
      </c>
      <c r="AL1476" s="2">
        <f>AK1476/$AK$1472</f>
        <v>0</v>
      </c>
    </row>
    <row r="1477" spans="1:38" x14ac:dyDescent="0.25">
      <c r="A1477" s="2" t="s">
        <v>237</v>
      </c>
      <c r="B1477" s="2">
        <v>2023</v>
      </c>
      <c r="C1477" s="2" t="s">
        <v>236</v>
      </c>
      <c r="D1477" s="2" t="s">
        <v>320</v>
      </c>
      <c r="E1477" s="2" t="s">
        <v>63</v>
      </c>
      <c r="F1477" s="2" t="s">
        <v>202</v>
      </c>
      <c r="G1477" s="2" t="s">
        <v>272</v>
      </c>
      <c r="H1477" s="2" t="s">
        <v>78</v>
      </c>
      <c r="I1477" s="2" t="s">
        <v>40</v>
      </c>
      <c r="J1477" s="2" t="s">
        <v>12</v>
      </c>
      <c r="L1477" s="2" t="s">
        <v>37</v>
      </c>
      <c r="M1477" s="2" t="s">
        <v>297</v>
      </c>
      <c r="N1477" s="2">
        <v>13</v>
      </c>
      <c r="O1477" s="2" t="s">
        <v>83</v>
      </c>
      <c r="Q1477" s="2" t="s">
        <v>50</v>
      </c>
      <c r="R1477" s="2" t="s">
        <v>82</v>
      </c>
      <c r="S1477" s="2" t="s">
        <v>21</v>
      </c>
      <c r="T1477" s="2">
        <v>37</v>
      </c>
      <c r="U1477" s="2" t="s">
        <v>86</v>
      </c>
      <c r="V1477" s="2">
        <v>0</v>
      </c>
      <c r="W1477" s="2" t="s">
        <v>270</v>
      </c>
      <c r="Z1477" s="2">
        <v>4</v>
      </c>
      <c r="AA1477" s="2">
        <v>0.495</v>
      </c>
      <c r="AB1477" s="2">
        <f t="shared" si="802"/>
        <v>8.0808080808080813</v>
      </c>
      <c r="AC1477" s="2">
        <v>200</v>
      </c>
      <c r="AD1477" s="2">
        <v>3</v>
      </c>
      <c r="AE1477" s="2">
        <v>239</v>
      </c>
      <c r="AF1477" s="2">
        <v>0.25</v>
      </c>
      <c r="AG1477" s="2">
        <f t="shared" si="800"/>
        <v>0</v>
      </c>
      <c r="AH1477" s="2">
        <v>41.818181555461599</v>
      </c>
      <c r="AI1477" s="2">
        <v>27.500001264341002</v>
      </c>
      <c r="AJ1477" s="2">
        <f>AI1477/$AI$1477</f>
        <v>1</v>
      </c>
    </row>
    <row r="1478" spans="1:38" x14ac:dyDescent="0.25">
      <c r="A1478" s="2" t="s">
        <v>237</v>
      </c>
      <c r="B1478" s="2">
        <v>2023</v>
      </c>
      <c r="C1478" s="2" t="s">
        <v>236</v>
      </c>
      <c r="D1478" s="2" t="s">
        <v>320</v>
      </c>
      <c r="E1478" s="2" t="s">
        <v>63</v>
      </c>
      <c r="F1478" s="2" t="s">
        <v>202</v>
      </c>
      <c r="G1478" s="2" t="s">
        <v>272</v>
      </c>
      <c r="H1478" s="2" t="s">
        <v>78</v>
      </c>
      <c r="I1478" s="2" t="s">
        <v>40</v>
      </c>
      <c r="J1478" s="2" t="s">
        <v>12</v>
      </c>
      <c r="L1478" s="2" t="s">
        <v>37</v>
      </c>
      <c r="M1478" s="2" t="s">
        <v>297</v>
      </c>
      <c r="N1478" s="2">
        <v>13</v>
      </c>
      <c r="O1478" s="2" t="s">
        <v>83</v>
      </c>
      <c r="Q1478" s="2" t="s">
        <v>50</v>
      </c>
      <c r="R1478" s="2" t="s">
        <v>82</v>
      </c>
      <c r="S1478" s="2" t="s">
        <v>21</v>
      </c>
      <c r="T1478" s="2">
        <v>37</v>
      </c>
      <c r="U1478" s="2" t="s">
        <v>86</v>
      </c>
      <c r="V1478" s="2">
        <v>0</v>
      </c>
      <c r="W1478" s="2" t="s">
        <v>270</v>
      </c>
      <c r="Z1478" s="2">
        <v>4</v>
      </c>
      <c r="AA1478" s="2">
        <v>0.495</v>
      </c>
      <c r="AB1478" s="2">
        <f t="shared" si="802"/>
        <v>8.0808080808080813</v>
      </c>
      <c r="AC1478" s="2">
        <v>200</v>
      </c>
      <c r="AD1478" s="2">
        <v>3</v>
      </c>
      <c r="AE1478" s="2">
        <v>239</v>
      </c>
      <c r="AF1478" s="2">
        <v>2</v>
      </c>
      <c r="AG1478" s="2">
        <f t="shared" si="800"/>
        <v>1.75</v>
      </c>
      <c r="AH1478" s="2">
        <v>33.863631651092703</v>
      </c>
      <c r="AI1478" s="2">
        <v>19.545451359972105</v>
      </c>
      <c r="AJ1478" s="2">
        <f>AI1478/$AI$1477</f>
        <v>0.71074365313999133</v>
      </c>
    </row>
    <row r="1479" spans="1:38" x14ac:dyDescent="0.25">
      <c r="A1479" s="2" t="s">
        <v>237</v>
      </c>
      <c r="B1479" s="2">
        <v>2023</v>
      </c>
      <c r="C1479" s="2" t="s">
        <v>236</v>
      </c>
      <c r="D1479" s="2" t="s">
        <v>320</v>
      </c>
      <c r="E1479" s="2" t="s">
        <v>63</v>
      </c>
      <c r="F1479" s="2" t="s">
        <v>202</v>
      </c>
      <c r="G1479" s="2" t="s">
        <v>272</v>
      </c>
      <c r="H1479" s="2" t="s">
        <v>78</v>
      </c>
      <c r="I1479" s="2" t="s">
        <v>40</v>
      </c>
      <c r="J1479" s="2" t="s">
        <v>12</v>
      </c>
      <c r="L1479" s="2" t="s">
        <v>37</v>
      </c>
      <c r="M1479" s="2" t="s">
        <v>297</v>
      </c>
      <c r="N1479" s="2">
        <v>13</v>
      </c>
      <c r="O1479" s="2" t="s">
        <v>83</v>
      </c>
      <c r="Q1479" s="2" t="s">
        <v>50</v>
      </c>
      <c r="R1479" s="2" t="s">
        <v>82</v>
      </c>
      <c r="S1479" s="2" t="s">
        <v>21</v>
      </c>
      <c r="T1479" s="2">
        <v>37</v>
      </c>
      <c r="U1479" s="2" t="s">
        <v>86</v>
      </c>
      <c r="V1479" s="2">
        <v>0</v>
      </c>
      <c r="W1479" s="2" t="s">
        <v>270</v>
      </c>
      <c r="Z1479" s="2">
        <v>4</v>
      </c>
      <c r="AA1479" s="2">
        <v>0.495</v>
      </c>
      <c r="AB1479" s="2">
        <f t="shared" si="802"/>
        <v>8.0808080808080813</v>
      </c>
      <c r="AC1479" s="2">
        <v>200</v>
      </c>
      <c r="AD1479" s="2">
        <v>3</v>
      </c>
      <c r="AE1479" s="2">
        <v>239</v>
      </c>
      <c r="AF1479" s="2">
        <v>6</v>
      </c>
      <c r="AG1479" s="2">
        <f t="shared" si="800"/>
        <v>5.75</v>
      </c>
      <c r="AH1479" s="2">
        <v>23.409089513389802</v>
      </c>
      <c r="AI1479" s="2">
        <v>9.0909092222692021</v>
      </c>
      <c r="AJ1479" s="2">
        <f>AI1479/$AI$1477</f>
        <v>0.33057850197473626</v>
      </c>
    </row>
    <row r="1480" spans="1:38" x14ac:dyDescent="0.25">
      <c r="A1480" s="2" t="s">
        <v>237</v>
      </c>
      <c r="B1480" s="2">
        <v>2023</v>
      </c>
      <c r="C1480" s="2" t="s">
        <v>236</v>
      </c>
      <c r="D1480" s="2" t="s">
        <v>320</v>
      </c>
      <c r="E1480" s="2" t="s">
        <v>63</v>
      </c>
      <c r="F1480" s="2" t="s">
        <v>202</v>
      </c>
      <c r="G1480" s="2" t="s">
        <v>272</v>
      </c>
      <c r="H1480" s="2" t="s">
        <v>78</v>
      </c>
      <c r="I1480" s="2" t="s">
        <v>40</v>
      </c>
      <c r="J1480" s="2" t="s">
        <v>12</v>
      </c>
      <c r="L1480" s="2" t="s">
        <v>37</v>
      </c>
      <c r="M1480" s="2" t="s">
        <v>297</v>
      </c>
      <c r="N1480" s="2">
        <v>13</v>
      </c>
      <c r="O1480" s="2" t="s">
        <v>83</v>
      </c>
      <c r="Q1480" s="2" t="s">
        <v>50</v>
      </c>
      <c r="R1480" s="2" t="s">
        <v>82</v>
      </c>
      <c r="S1480" s="2" t="s">
        <v>21</v>
      </c>
      <c r="T1480" s="2">
        <v>37</v>
      </c>
      <c r="U1480" s="2" t="s">
        <v>86</v>
      </c>
      <c r="V1480" s="2">
        <v>0</v>
      </c>
      <c r="W1480" s="2" t="s">
        <v>270</v>
      </c>
      <c r="Z1480" s="2">
        <v>4</v>
      </c>
      <c r="AA1480" s="2">
        <v>0.495</v>
      </c>
      <c r="AB1480" s="2">
        <f t="shared" si="802"/>
        <v>8.0808080808080813</v>
      </c>
      <c r="AC1480" s="2">
        <v>200</v>
      </c>
      <c r="AD1480" s="2">
        <v>3</v>
      </c>
      <c r="AE1480" s="2">
        <v>239</v>
      </c>
      <c r="AF1480" s="2">
        <v>12</v>
      </c>
      <c r="AG1480" s="2">
        <f t="shared" si="800"/>
        <v>11.75</v>
      </c>
      <c r="AH1480" s="2">
        <v>16.590907596687899</v>
      </c>
      <c r="AI1480" s="2">
        <v>2.2727273055672992</v>
      </c>
      <c r="AJ1480" s="2">
        <f>AI1480/$AI$1477</f>
        <v>8.2644625493684024E-2</v>
      </c>
    </row>
    <row r="1481" spans="1:38" x14ac:dyDescent="0.25">
      <c r="A1481" s="2" t="s">
        <v>237</v>
      </c>
      <c r="B1481" s="2">
        <v>2023</v>
      </c>
      <c r="C1481" s="2" t="s">
        <v>236</v>
      </c>
      <c r="D1481" s="2" t="s">
        <v>320</v>
      </c>
      <c r="E1481" s="2" t="s">
        <v>63</v>
      </c>
      <c r="F1481" s="2" t="s">
        <v>202</v>
      </c>
      <c r="G1481" s="2" t="s">
        <v>272</v>
      </c>
      <c r="H1481" s="2" t="s">
        <v>78</v>
      </c>
      <c r="I1481" s="2" t="s">
        <v>40</v>
      </c>
      <c r="J1481" s="2" t="s">
        <v>12</v>
      </c>
      <c r="L1481" s="2" t="s">
        <v>37</v>
      </c>
      <c r="M1481" s="2" t="s">
        <v>297</v>
      </c>
      <c r="N1481" s="2">
        <v>13</v>
      </c>
      <c r="O1481" s="2" t="s">
        <v>83</v>
      </c>
      <c r="Q1481" s="2" t="s">
        <v>50</v>
      </c>
      <c r="R1481" s="2" t="s">
        <v>82</v>
      </c>
      <c r="S1481" s="2" t="s">
        <v>21</v>
      </c>
      <c r="T1481" s="2">
        <v>37</v>
      </c>
      <c r="U1481" s="2" t="s">
        <v>86</v>
      </c>
      <c r="V1481" s="2">
        <v>0</v>
      </c>
      <c r="W1481" s="2" t="s">
        <v>270</v>
      </c>
      <c r="Z1481" s="2">
        <v>4</v>
      </c>
      <c r="AA1481" s="2">
        <v>0.495</v>
      </c>
      <c r="AB1481" s="2">
        <f t="shared" si="802"/>
        <v>8.0808080808080813</v>
      </c>
      <c r="AC1481" s="2">
        <v>200</v>
      </c>
      <c r="AD1481" s="2">
        <v>3</v>
      </c>
      <c r="AE1481" s="2">
        <v>239</v>
      </c>
      <c r="AF1481" s="2">
        <v>24</v>
      </c>
      <c r="AG1481" s="2">
        <f t="shared" si="800"/>
        <v>23.75</v>
      </c>
      <c r="AH1481" s="2">
        <v>13.409085900987</v>
      </c>
      <c r="AI1481" s="2">
        <v>-0.90909439013359972</v>
      </c>
      <c r="AJ1481" s="2">
        <f>AI1481/$AI$1477</f>
        <v>-3.3057976303165267E-2</v>
      </c>
    </row>
    <row r="1482" spans="1:38" x14ac:dyDescent="0.25">
      <c r="A1482" s="2" t="s">
        <v>237</v>
      </c>
      <c r="B1482" s="2">
        <v>2023</v>
      </c>
      <c r="C1482" s="2" t="s">
        <v>238</v>
      </c>
      <c r="D1482" s="2" t="s">
        <v>286</v>
      </c>
      <c r="E1482" s="2" t="s">
        <v>63</v>
      </c>
      <c r="F1482" s="2" t="s">
        <v>202</v>
      </c>
      <c r="G1482" s="2" t="s">
        <v>203</v>
      </c>
      <c r="H1482" s="2" t="s">
        <v>78</v>
      </c>
      <c r="I1482" s="2" t="s">
        <v>40</v>
      </c>
      <c r="J1482" s="2" t="s">
        <v>12</v>
      </c>
      <c r="L1482" s="2" t="s">
        <v>37</v>
      </c>
      <c r="M1482" s="2" t="s">
        <v>297</v>
      </c>
      <c r="N1482" s="2">
        <v>13</v>
      </c>
      <c r="O1482" s="2" t="s">
        <v>83</v>
      </c>
      <c r="Q1482" s="2" t="s">
        <v>50</v>
      </c>
      <c r="R1482" s="2" t="s">
        <v>82</v>
      </c>
      <c r="S1482" s="2" t="s">
        <v>21</v>
      </c>
      <c r="T1482" s="2">
        <v>37</v>
      </c>
      <c r="U1482" s="2" t="s">
        <v>86</v>
      </c>
      <c r="V1482" s="2">
        <v>0</v>
      </c>
      <c r="W1482" s="2" t="s">
        <v>270</v>
      </c>
      <c r="Z1482" s="2">
        <v>0.5</v>
      </c>
      <c r="AA1482" s="2">
        <v>0.495</v>
      </c>
      <c r="AB1482" s="2">
        <f t="shared" si="802"/>
        <v>1.0101010101010102</v>
      </c>
      <c r="AC1482" s="2">
        <v>200</v>
      </c>
      <c r="AD1482" s="2">
        <v>3</v>
      </c>
      <c r="AE1482" s="2">
        <v>240</v>
      </c>
      <c r="AF1482" s="2">
        <v>0.25</v>
      </c>
      <c r="AG1482" s="2">
        <f t="shared" si="800"/>
        <v>0</v>
      </c>
      <c r="AH1482" s="2">
        <v>11.181439777646601</v>
      </c>
      <c r="AI1482" s="2">
        <v>4.0084415860865406</v>
      </c>
      <c r="AJ1482" s="2">
        <f>AI1482/$AI$1482</f>
        <v>1</v>
      </c>
      <c r="AK1482" s="2">
        <f>AI1482-$AI$1486</f>
        <v>3.7974743648750904</v>
      </c>
      <c r="AL1482" s="2">
        <f>AK1482/$AK$1482</f>
        <v>1</v>
      </c>
    </row>
    <row r="1483" spans="1:38" x14ac:dyDescent="0.25">
      <c r="A1483" s="2" t="s">
        <v>237</v>
      </c>
      <c r="B1483" s="2">
        <v>2023</v>
      </c>
      <c r="C1483" s="2" t="s">
        <v>238</v>
      </c>
      <c r="D1483" s="2" t="s">
        <v>286</v>
      </c>
      <c r="E1483" s="2" t="s">
        <v>63</v>
      </c>
      <c r="F1483" s="2" t="s">
        <v>202</v>
      </c>
      <c r="G1483" s="2" t="s">
        <v>203</v>
      </c>
      <c r="H1483" s="2" t="s">
        <v>78</v>
      </c>
      <c r="I1483" s="2" t="s">
        <v>40</v>
      </c>
      <c r="J1483" s="2" t="s">
        <v>12</v>
      </c>
      <c r="L1483" s="2" t="s">
        <v>37</v>
      </c>
      <c r="M1483" s="2" t="s">
        <v>297</v>
      </c>
      <c r="N1483" s="2">
        <v>13</v>
      </c>
      <c r="O1483" s="2" t="s">
        <v>83</v>
      </c>
      <c r="Q1483" s="2" t="s">
        <v>50</v>
      </c>
      <c r="R1483" s="2" t="s">
        <v>82</v>
      </c>
      <c r="S1483" s="2" t="s">
        <v>21</v>
      </c>
      <c r="T1483" s="2">
        <v>37</v>
      </c>
      <c r="U1483" s="2" t="s">
        <v>86</v>
      </c>
      <c r="V1483" s="2">
        <v>0</v>
      </c>
      <c r="W1483" s="2" t="s">
        <v>270</v>
      </c>
      <c r="Z1483" s="2">
        <v>0.5</v>
      </c>
      <c r="AA1483" s="2">
        <v>0.495</v>
      </c>
      <c r="AB1483" s="2">
        <f t="shared" si="802"/>
        <v>1.0101010101010102</v>
      </c>
      <c r="AC1483" s="2">
        <v>200</v>
      </c>
      <c r="AD1483" s="2">
        <v>3</v>
      </c>
      <c r="AE1483" s="2">
        <v>240</v>
      </c>
      <c r="AF1483" s="2">
        <v>2</v>
      </c>
      <c r="AG1483" s="2">
        <f t="shared" si="800"/>
        <v>1.75</v>
      </c>
      <c r="AH1483" s="2">
        <v>8.8607601049025497</v>
      </c>
      <c r="AI1483" s="2">
        <v>3.58649909578003</v>
      </c>
      <c r="AJ1483" s="2">
        <f>AI1483/$AI$1482</f>
        <v>0.89473652509466783</v>
      </c>
      <c r="AK1483" s="2">
        <f>AI1483-$AI$1486</f>
        <v>3.3755318745685798</v>
      </c>
      <c r="AL1483" s="2">
        <f>AK1483/$AK$1482</f>
        <v>0.88888865341415169</v>
      </c>
    </row>
    <row r="1484" spans="1:38" x14ac:dyDescent="0.25">
      <c r="A1484" s="2" t="s">
        <v>237</v>
      </c>
      <c r="B1484" s="2">
        <v>2023</v>
      </c>
      <c r="C1484" s="2" t="s">
        <v>238</v>
      </c>
      <c r="D1484" s="2" t="s">
        <v>286</v>
      </c>
      <c r="E1484" s="2" t="s">
        <v>63</v>
      </c>
      <c r="F1484" s="2" t="s">
        <v>202</v>
      </c>
      <c r="G1484" s="2" t="s">
        <v>203</v>
      </c>
      <c r="H1484" s="2" t="s">
        <v>78</v>
      </c>
      <c r="I1484" s="2" t="s">
        <v>40</v>
      </c>
      <c r="J1484" s="2" t="s">
        <v>12</v>
      </c>
      <c r="L1484" s="2" t="s">
        <v>37</v>
      </c>
      <c r="M1484" s="2" t="s">
        <v>297</v>
      </c>
      <c r="N1484" s="2">
        <v>13</v>
      </c>
      <c r="O1484" s="2" t="s">
        <v>83</v>
      </c>
      <c r="Q1484" s="2" t="s">
        <v>50</v>
      </c>
      <c r="R1484" s="2" t="s">
        <v>82</v>
      </c>
      <c r="S1484" s="2" t="s">
        <v>21</v>
      </c>
      <c r="T1484" s="2">
        <v>37</v>
      </c>
      <c r="U1484" s="2" t="s">
        <v>86</v>
      </c>
      <c r="V1484" s="2">
        <v>0</v>
      </c>
      <c r="W1484" s="2" t="s">
        <v>270</v>
      </c>
      <c r="Z1484" s="2">
        <v>0.5</v>
      </c>
      <c r="AA1484" s="2">
        <v>0.495</v>
      </c>
      <c r="AB1484" s="2">
        <f t="shared" si="802"/>
        <v>1.0101010101010102</v>
      </c>
      <c r="AC1484" s="2">
        <v>200</v>
      </c>
      <c r="AD1484" s="2">
        <v>3</v>
      </c>
      <c r="AE1484" s="2">
        <v>240</v>
      </c>
      <c r="AF1484" s="2">
        <v>6</v>
      </c>
      <c r="AG1484" s="2">
        <f t="shared" si="800"/>
        <v>5.75</v>
      </c>
      <c r="AH1484" s="2">
        <v>4.8523265666996096</v>
      </c>
      <c r="AI1484" s="2">
        <v>1.0548522018244997</v>
      </c>
      <c r="AJ1484" s="2">
        <f>AI1484/$AI$1482</f>
        <v>0.26315768339644352</v>
      </c>
      <c r="AK1484" s="2">
        <f>AI1484-$AI$1486</f>
        <v>0.84388498061304951</v>
      </c>
      <c r="AL1484" s="2">
        <f>AK1484/$AK$1482</f>
        <v>0.22222269317170421</v>
      </c>
    </row>
    <row r="1485" spans="1:38" x14ac:dyDescent="0.25">
      <c r="A1485" s="2" t="s">
        <v>237</v>
      </c>
      <c r="B1485" s="2">
        <v>2023</v>
      </c>
      <c r="C1485" s="2" t="s">
        <v>238</v>
      </c>
      <c r="D1485" s="2" t="s">
        <v>286</v>
      </c>
      <c r="E1485" s="2" t="s">
        <v>63</v>
      </c>
      <c r="F1485" s="2" t="s">
        <v>202</v>
      </c>
      <c r="G1485" s="2" t="s">
        <v>203</v>
      </c>
      <c r="H1485" s="2" t="s">
        <v>78</v>
      </c>
      <c r="I1485" s="2" t="s">
        <v>40</v>
      </c>
      <c r="J1485" s="2" t="s">
        <v>12</v>
      </c>
      <c r="L1485" s="2" t="s">
        <v>37</v>
      </c>
      <c r="M1485" s="2" t="s">
        <v>297</v>
      </c>
      <c r="N1485" s="2">
        <v>13</v>
      </c>
      <c r="O1485" s="2" t="s">
        <v>83</v>
      </c>
      <c r="Q1485" s="2" t="s">
        <v>50</v>
      </c>
      <c r="R1485" s="2" t="s">
        <v>82</v>
      </c>
      <c r="S1485" s="2" t="s">
        <v>21</v>
      </c>
      <c r="T1485" s="2">
        <v>37</v>
      </c>
      <c r="U1485" s="2" t="s">
        <v>86</v>
      </c>
      <c r="V1485" s="2">
        <v>0</v>
      </c>
      <c r="W1485" s="2" t="s">
        <v>270</v>
      </c>
      <c r="Z1485" s="2">
        <v>0.5</v>
      </c>
      <c r="AA1485" s="2">
        <v>0.495</v>
      </c>
      <c r="AB1485" s="2">
        <f t="shared" si="802"/>
        <v>1.0101010101010102</v>
      </c>
      <c r="AC1485" s="2">
        <v>200</v>
      </c>
      <c r="AD1485" s="2">
        <v>3</v>
      </c>
      <c r="AE1485" s="2">
        <v>240</v>
      </c>
      <c r="AF1485" s="2">
        <v>12</v>
      </c>
      <c r="AG1485" s="2">
        <f t="shared" si="800"/>
        <v>11.75</v>
      </c>
      <c r="AH1485" s="2">
        <v>4.4303840763930902</v>
      </c>
      <c r="AI1485" s="2">
        <v>0.63290971151798026</v>
      </c>
      <c r="AJ1485" s="2">
        <f>AI1485/$AI$1482</f>
        <v>0.15789420849110911</v>
      </c>
      <c r="AK1485" s="2">
        <f>AI1485-$AI$1486</f>
        <v>0.42194249030653008</v>
      </c>
      <c r="AL1485" s="2">
        <f>AK1485/$AK$1482</f>
        <v>0.1111113465858535</v>
      </c>
    </row>
    <row r="1486" spans="1:38" x14ac:dyDescent="0.25">
      <c r="A1486" s="2" t="s">
        <v>237</v>
      </c>
      <c r="B1486" s="2">
        <v>2023</v>
      </c>
      <c r="C1486" s="2" t="s">
        <v>238</v>
      </c>
      <c r="D1486" s="2" t="s">
        <v>286</v>
      </c>
      <c r="E1486" s="2" t="s">
        <v>63</v>
      </c>
      <c r="F1486" s="2" t="s">
        <v>202</v>
      </c>
      <c r="G1486" s="2" t="s">
        <v>203</v>
      </c>
      <c r="H1486" s="2" t="s">
        <v>78</v>
      </c>
      <c r="I1486" s="2" t="s">
        <v>40</v>
      </c>
      <c r="J1486" s="2" t="s">
        <v>12</v>
      </c>
      <c r="L1486" s="2" t="s">
        <v>37</v>
      </c>
      <c r="M1486" s="2" t="s">
        <v>297</v>
      </c>
      <c r="N1486" s="2">
        <v>13</v>
      </c>
      <c r="O1486" s="2" t="s">
        <v>83</v>
      </c>
      <c r="Q1486" s="2" t="s">
        <v>50</v>
      </c>
      <c r="R1486" s="2" t="s">
        <v>82</v>
      </c>
      <c r="S1486" s="2" t="s">
        <v>21</v>
      </c>
      <c r="T1486" s="2">
        <v>37</v>
      </c>
      <c r="U1486" s="2" t="s">
        <v>86</v>
      </c>
      <c r="V1486" s="2">
        <v>0</v>
      </c>
      <c r="W1486" s="2" t="s">
        <v>270</v>
      </c>
      <c r="Z1486" s="2">
        <v>0.5</v>
      </c>
      <c r="AA1486" s="2">
        <v>0.495</v>
      </c>
      <c r="AB1486" s="2">
        <f t="shared" si="802"/>
        <v>1.0101010101010102</v>
      </c>
      <c r="AC1486" s="2">
        <v>200</v>
      </c>
      <c r="AD1486" s="2">
        <v>3</v>
      </c>
      <c r="AE1486" s="2">
        <v>240</v>
      </c>
      <c r="AF1486" s="2">
        <v>24</v>
      </c>
      <c r="AG1486" s="2">
        <f t="shared" si="800"/>
        <v>23.75</v>
      </c>
      <c r="AH1486" s="2">
        <v>1.8987371824375501</v>
      </c>
      <c r="AI1486" s="2">
        <v>0.21096722121145017</v>
      </c>
      <c r="AJ1486" s="2">
        <f>AI1486/$AI$1482</f>
        <v>5.2630733585772027E-2</v>
      </c>
      <c r="AK1486" s="2">
        <f>AI1486-$AI$1486</f>
        <v>0</v>
      </c>
      <c r="AL1486" s="2">
        <f>AK1486/$AK$1482</f>
        <v>0</v>
      </c>
    </row>
    <row r="1487" spans="1:38" x14ac:dyDescent="0.25">
      <c r="A1487" s="2" t="s">
        <v>237</v>
      </c>
      <c r="B1487" s="2">
        <v>2023</v>
      </c>
      <c r="C1487" s="2" t="s">
        <v>238</v>
      </c>
      <c r="D1487" s="2" t="s">
        <v>286</v>
      </c>
      <c r="E1487" s="2" t="s">
        <v>63</v>
      </c>
      <c r="F1487" s="2" t="s">
        <v>202</v>
      </c>
      <c r="G1487" s="2" t="s">
        <v>203</v>
      </c>
      <c r="H1487" s="2" t="s">
        <v>78</v>
      </c>
      <c r="I1487" s="2" t="s">
        <v>40</v>
      </c>
      <c r="J1487" s="2" t="s">
        <v>12</v>
      </c>
      <c r="L1487" s="2" t="s">
        <v>37</v>
      </c>
      <c r="M1487" s="2" t="s">
        <v>297</v>
      </c>
      <c r="N1487" s="2">
        <v>13</v>
      </c>
      <c r="O1487" s="2" t="s">
        <v>83</v>
      </c>
      <c r="Q1487" s="2" t="s">
        <v>50</v>
      </c>
      <c r="R1487" s="2" t="s">
        <v>82</v>
      </c>
      <c r="S1487" s="2" t="s">
        <v>21</v>
      </c>
      <c r="T1487" s="2">
        <v>37</v>
      </c>
      <c r="U1487" s="2" t="s">
        <v>86</v>
      </c>
      <c r="V1487" s="2">
        <v>0</v>
      </c>
      <c r="W1487" s="2" t="s">
        <v>270</v>
      </c>
      <c r="Z1487" s="2">
        <v>2</v>
      </c>
      <c r="AA1487" s="2">
        <v>0.495</v>
      </c>
      <c r="AB1487" s="2">
        <f t="shared" si="802"/>
        <v>4.0404040404040407</v>
      </c>
      <c r="AC1487" s="2">
        <v>200</v>
      </c>
      <c r="AD1487" s="2">
        <v>3</v>
      </c>
      <c r="AE1487" s="2">
        <v>241</v>
      </c>
      <c r="AF1487" s="2">
        <v>0.25</v>
      </c>
      <c r="AG1487" s="2">
        <f t="shared" si="800"/>
        <v>0</v>
      </c>
      <c r="AH1487" s="2">
        <v>25.316452843787999</v>
      </c>
      <c r="AI1487" s="2">
        <v>18.143454652227938</v>
      </c>
      <c r="AJ1487" s="2">
        <f>AI1487/$AI$1487</f>
        <v>1</v>
      </c>
      <c r="AK1487" s="2">
        <f>AI1487-$AI$1491</f>
        <v>17.510544940709956</v>
      </c>
      <c r="AL1487" s="2">
        <f>AK1487/$AK$1487</f>
        <v>1</v>
      </c>
    </row>
    <row r="1488" spans="1:38" x14ac:dyDescent="0.25">
      <c r="A1488" s="2" t="s">
        <v>237</v>
      </c>
      <c r="B1488" s="2">
        <v>2023</v>
      </c>
      <c r="C1488" s="2" t="s">
        <v>238</v>
      </c>
      <c r="D1488" s="2" t="s">
        <v>286</v>
      </c>
      <c r="E1488" s="2" t="s">
        <v>63</v>
      </c>
      <c r="F1488" s="2" t="s">
        <v>202</v>
      </c>
      <c r="G1488" s="2" t="s">
        <v>203</v>
      </c>
      <c r="H1488" s="2" t="s">
        <v>78</v>
      </c>
      <c r="I1488" s="2" t="s">
        <v>40</v>
      </c>
      <c r="J1488" s="2" t="s">
        <v>12</v>
      </c>
      <c r="L1488" s="2" t="s">
        <v>37</v>
      </c>
      <c r="M1488" s="2" t="s">
        <v>297</v>
      </c>
      <c r="N1488" s="2">
        <v>13</v>
      </c>
      <c r="O1488" s="2" t="s">
        <v>83</v>
      </c>
      <c r="Q1488" s="2" t="s">
        <v>50</v>
      </c>
      <c r="R1488" s="2" t="s">
        <v>82</v>
      </c>
      <c r="S1488" s="2" t="s">
        <v>21</v>
      </c>
      <c r="T1488" s="2">
        <v>37</v>
      </c>
      <c r="U1488" s="2" t="s">
        <v>86</v>
      </c>
      <c r="V1488" s="2">
        <v>0</v>
      </c>
      <c r="W1488" s="2" t="s">
        <v>270</v>
      </c>
      <c r="Z1488" s="2">
        <v>2</v>
      </c>
      <c r="AA1488" s="2">
        <v>0.495</v>
      </c>
      <c r="AB1488" s="2">
        <f t="shared" si="802"/>
        <v>4.0404040404040407</v>
      </c>
      <c r="AC1488" s="2">
        <v>200</v>
      </c>
      <c r="AD1488" s="2">
        <v>3</v>
      </c>
      <c r="AE1488" s="2">
        <v>241</v>
      </c>
      <c r="AF1488" s="2">
        <v>2</v>
      </c>
      <c r="AG1488" s="2">
        <f t="shared" si="800"/>
        <v>1.75</v>
      </c>
      <c r="AH1488" s="2">
        <v>16.666668007980501</v>
      </c>
      <c r="AI1488" s="2">
        <v>11.392406998857982</v>
      </c>
      <c r="AJ1488" s="2">
        <f>AI1488/$AI$1487</f>
        <v>0.62790726558015475</v>
      </c>
      <c r="AK1488" s="2">
        <f>AI1488-$AI$1491</f>
        <v>10.759497287340002</v>
      </c>
      <c r="AL1488" s="2">
        <f>AK1488/$AK$1487</f>
        <v>0.61445816356779603</v>
      </c>
    </row>
    <row r="1489" spans="1:38" x14ac:dyDescent="0.25">
      <c r="A1489" s="2" t="s">
        <v>237</v>
      </c>
      <c r="B1489" s="2">
        <v>2023</v>
      </c>
      <c r="C1489" s="2" t="s">
        <v>238</v>
      </c>
      <c r="D1489" s="2" t="s">
        <v>286</v>
      </c>
      <c r="E1489" s="2" t="s">
        <v>63</v>
      </c>
      <c r="F1489" s="2" t="s">
        <v>202</v>
      </c>
      <c r="G1489" s="2" t="s">
        <v>203</v>
      </c>
      <c r="H1489" s="2" t="s">
        <v>78</v>
      </c>
      <c r="I1489" s="2" t="s">
        <v>40</v>
      </c>
      <c r="J1489" s="2" t="s">
        <v>12</v>
      </c>
      <c r="L1489" s="2" t="s">
        <v>37</v>
      </c>
      <c r="M1489" s="2" t="s">
        <v>297</v>
      </c>
      <c r="N1489" s="2">
        <v>13</v>
      </c>
      <c r="O1489" s="2" t="s">
        <v>83</v>
      </c>
      <c r="Q1489" s="2" t="s">
        <v>50</v>
      </c>
      <c r="R1489" s="2" t="s">
        <v>82</v>
      </c>
      <c r="S1489" s="2" t="s">
        <v>21</v>
      </c>
      <c r="T1489" s="2">
        <v>37</v>
      </c>
      <c r="U1489" s="2" t="s">
        <v>86</v>
      </c>
      <c r="V1489" s="2">
        <v>0</v>
      </c>
      <c r="W1489" s="2" t="s">
        <v>270</v>
      </c>
      <c r="Z1489" s="2">
        <v>2</v>
      </c>
      <c r="AA1489" s="2">
        <v>0.495</v>
      </c>
      <c r="AB1489" s="2">
        <f t="shared" si="802"/>
        <v>4.0404040404040407</v>
      </c>
      <c r="AC1489" s="2">
        <v>200</v>
      </c>
      <c r="AD1489" s="2">
        <v>3</v>
      </c>
      <c r="AE1489" s="2">
        <v>241</v>
      </c>
      <c r="AF1489" s="2">
        <v>6</v>
      </c>
      <c r="AG1489" s="2">
        <f t="shared" si="800"/>
        <v>5.75</v>
      </c>
      <c r="AH1489" s="2">
        <v>10.7594972873401</v>
      </c>
      <c r="AI1489" s="2">
        <v>6.9620229224649899</v>
      </c>
      <c r="AJ1489" s="2">
        <f>AI1489/$AI$1487</f>
        <v>0.38372090960141836</v>
      </c>
      <c r="AK1489" s="2">
        <f>AI1489-$AI$1491</f>
        <v>6.3291132109470096</v>
      </c>
      <c r="AL1489" s="2">
        <f>AK1489/$AK$1487</f>
        <v>0.36144581635678091</v>
      </c>
    </row>
    <row r="1490" spans="1:38" x14ac:dyDescent="0.25">
      <c r="A1490" s="2" t="s">
        <v>237</v>
      </c>
      <c r="B1490" s="2">
        <v>2023</v>
      </c>
      <c r="C1490" s="2" t="s">
        <v>238</v>
      </c>
      <c r="D1490" s="2" t="s">
        <v>286</v>
      </c>
      <c r="E1490" s="2" t="s">
        <v>63</v>
      </c>
      <c r="F1490" s="2" t="s">
        <v>202</v>
      </c>
      <c r="G1490" s="2" t="s">
        <v>203</v>
      </c>
      <c r="H1490" s="2" t="s">
        <v>78</v>
      </c>
      <c r="I1490" s="2" t="s">
        <v>40</v>
      </c>
      <c r="J1490" s="2" t="s">
        <v>12</v>
      </c>
      <c r="L1490" s="2" t="s">
        <v>37</v>
      </c>
      <c r="M1490" s="2" t="s">
        <v>297</v>
      </c>
      <c r="N1490" s="2">
        <v>13</v>
      </c>
      <c r="O1490" s="2" t="s">
        <v>83</v>
      </c>
      <c r="Q1490" s="2" t="s">
        <v>50</v>
      </c>
      <c r="R1490" s="2" t="s">
        <v>82</v>
      </c>
      <c r="S1490" s="2" t="s">
        <v>21</v>
      </c>
      <c r="T1490" s="2">
        <v>37</v>
      </c>
      <c r="U1490" s="2" t="s">
        <v>86</v>
      </c>
      <c r="V1490" s="2">
        <v>0</v>
      </c>
      <c r="W1490" s="2" t="s">
        <v>270</v>
      </c>
      <c r="Z1490" s="2">
        <v>2</v>
      </c>
      <c r="AA1490" s="2">
        <v>0.495</v>
      </c>
      <c r="AB1490" s="2">
        <f t="shared" si="802"/>
        <v>4.0404040404040407</v>
      </c>
      <c r="AC1490" s="2">
        <v>200</v>
      </c>
      <c r="AD1490" s="2">
        <v>3</v>
      </c>
      <c r="AE1490" s="2">
        <v>241</v>
      </c>
      <c r="AF1490" s="2">
        <v>12</v>
      </c>
      <c r="AG1490" s="2">
        <f t="shared" si="800"/>
        <v>11.75</v>
      </c>
      <c r="AH1490" s="2">
        <v>5.0632937879110704</v>
      </c>
      <c r="AI1490" s="2">
        <v>1.2658194230359605</v>
      </c>
      <c r="AJ1490" s="2">
        <f>AI1490/$AI$1487</f>
        <v>6.9767276811338874E-2</v>
      </c>
      <c r="AK1490" s="2">
        <f>AI1490-$AI$1491</f>
        <v>0.63290971151798026</v>
      </c>
      <c r="AL1490" s="2">
        <f>AK1490/$AK$1487</f>
        <v>3.6144489715253789E-2</v>
      </c>
    </row>
    <row r="1491" spans="1:38" x14ac:dyDescent="0.25">
      <c r="A1491" s="2" t="s">
        <v>237</v>
      </c>
      <c r="B1491" s="2">
        <v>2023</v>
      </c>
      <c r="C1491" s="2" t="s">
        <v>238</v>
      </c>
      <c r="D1491" s="2" t="s">
        <v>286</v>
      </c>
      <c r="E1491" s="2" t="s">
        <v>63</v>
      </c>
      <c r="F1491" s="2" t="s">
        <v>202</v>
      </c>
      <c r="G1491" s="2" t="s">
        <v>203</v>
      </c>
      <c r="H1491" s="2" t="s">
        <v>78</v>
      </c>
      <c r="I1491" s="2" t="s">
        <v>40</v>
      </c>
      <c r="J1491" s="2" t="s">
        <v>12</v>
      </c>
      <c r="L1491" s="2" t="s">
        <v>37</v>
      </c>
      <c r="M1491" s="2" t="s">
        <v>297</v>
      </c>
      <c r="N1491" s="2">
        <v>13</v>
      </c>
      <c r="O1491" s="2" t="s">
        <v>83</v>
      </c>
      <c r="Q1491" s="2" t="s">
        <v>50</v>
      </c>
      <c r="R1491" s="2" t="s">
        <v>82</v>
      </c>
      <c r="S1491" s="2" t="s">
        <v>21</v>
      </c>
      <c r="T1491" s="2">
        <v>37</v>
      </c>
      <c r="U1491" s="2" t="s">
        <v>86</v>
      </c>
      <c r="V1491" s="2">
        <v>0</v>
      </c>
      <c r="W1491" s="2" t="s">
        <v>270</v>
      </c>
      <c r="Z1491" s="2">
        <v>2</v>
      </c>
      <c r="AA1491" s="2">
        <v>0.495</v>
      </c>
      <c r="AB1491" s="2">
        <f t="shared" si="802"/>
        <v>4.0404040404040407</v>
      </c>
      <c r="AC1491" s="2">
        <v>200</v>
      </c>
      <c r="AD1491" s="2">
        <v>3</v>
      </c>
      <c r="AE1491" s="2">
        <v>241</v>
      </c>
      <c r="AF1491" s="2">
        <v>24</v>
      </c>
      <c r="AG1491" s="2">
        <f t="shared" si="800"/>
        <v>23.75</v>
      </c>
      <c r="AH1491" s="2">
        <v>2.3206796727440802</v>
      </c>
      <c r="AI1491" s="2">
        <v>0.63290971151798026</v>
      </c>
      <c r="AJ1491" s="2">
        <f>AI1491/$AI$1487</f>
        <v>3.4883638405669437E-2</v>
      </c>
      <c r="AK1491" s="2">
        <f>AI1491-$AI$1491</f>
        <v>0</v>
      </c>
      <c r="AL1491" s="2">
        <f>AK1491/$AK$1487</f>
        <v>0</v>
      </c>
    </row>
    <row r="1492" spans="1:38" x14ac:dyDescent="0.25">
      <c r="A1492" s="2" t="s">
        <v>237</v>
      </c>
      <c r="B1492" s="2">
        <v>2023</v>
      </c>
      <c r="C1492" s="2" t="s">
        <v>238</v>
      </c>
      <c r="D1492" s="2" t="s">
        <v>286</v>
      </c>
      <c r="E1492" s="2" t="s">
        <v>63</v>
      </c>
      <c r="F1492" s="2" t="s">
        <v>202</v>
      </c>
      <c r="G1492" s="2" t="s">
        <v>203</v>
      </c>
      <c r="H1492" s="2" t="s">
        <v>78</v>
      </c>
      <c r="I1492" s="2" t="s">
        <v>40</v>
      </c>
      <c r="J1492" s="2" t="s">
        <v>12</v>
      </c>
      <c r="L1492" s="2" t="s">
        <v>37</v>
      </c>
      <c r="M1492" s="2" t="s">
        <v>297</v>
      </c>
      <c r="N1492" s="2">
        <v>13</v>
      </c>
      <c r="O1492" s="2" t="s">
        <v>83</v>
      </c>
      <c r="Q1492" s="2" t="s">
        <v>50</v>
      </c>
      <c r="R1492" s="2" t="s">
        <v>82</v>
      </c>
      <c r="S1492" s="2" t="s">
        <v>21</v>
      </c>
      <c r="T1492" s="2">
        <v>37</v>
      </c>
      <c r="U1492" s="2" t="s">
        <v>86</v>
      </c>
      <c r="V1492" s="2">
        <v>0</v>
      </c>
      <c r="W1492" s="2" t="s">
        <v>270</v>
      </c>
      <c r="Z1492" s="2">
        <v>4</v>
      </c>
      <c r="AA1492" s="2">
        <v>0.495</v>
      </c>
      <c r="AB1492" s="2">
        <f t="shared" si="802"/>
        <v>8.0808080808080813</v>
      </c>
      <c r="AC1492" s="2">
        <v>200</v>
      </c>
      <c r="AD1492" s="2">
        <v>3</v>
      </c>
      <c r="AE1492" s="2">
        <v>242</v>
      </c>
      <c r="AF1492" s="2">
        <v>0.25</v>
      </c>
      <c r="AG1492" s="2">
        <f t="shared" si="800"/>
        <v>0</v>
      </c>
      <c r="AH1492" s="2">
        <v>38.396625779930403</v>
      </c>
      <c r="AI1492" s="2">
        <v>31.223627588370341</v>
      </c>
      <c r="AJ1492" s="2">
        <f>AI1492/$AI$1492</f>
        <v>1</v>
      </c>
      <c r="AK1492" s="2">
        <f>AI1492-$AI$1496</f>
        <v>28.059070982896831</v>
      </c>
      <c r="AL1492" s="2">
        <f>AK1492/$AK$1492</f>
        <v>1</v>
      </c>
    </row>
    <row r="1493" spans="1:38" x14ac:dyDescent="0.25">
      <c r="A1493" s="2" t="s">
        <v>237</v>
      </c>
      <c r="B1493" s="2">
        <v>2023</v>
      </c>
      <c r="C1493" s="2" t="s">
        <v>238</v>
      </c>
      <c r="D1493" s="2" t="s">
        <v>286</v>
      </c>
      <c r="E1493" s="2" t="s">
        <v>63</v>
      </c>
      <c r="F1493" s="2" t="s">
        <v>202</v>
      </c>
      <c r="G1493" s="2" t="s">
        <v>203</v>
      </c>
      <c r="H1493" s="2" t="s">
        <v>78</v>
      </c>
      <c r="I1493" s="2" t="s">
        <v>40</v>
      </c>
      <c r="J1493" s="2" t="s">
        <v>12</v>
      </c>
      <c r="L1493" s="2" t="s">
        <v>37</v>
      </c>
      <c r="M1493" s="2" t="s">
        <v>297</v>
      </c>
      <c r="N1493" s="2">
        <v>13</v>
      </c>
      <c r="O1493" s="2" t="s">
        <v>83</v>
      </c>
      <c r="Q1493" s="2" t="s">
        <v>50</v>
      </c>
      <c r="R1493" s="2" t="s">
        <v>82</v>
      </c>
      <c r="S1493" s="2" t="s">
        <v>21</v>
      </c>
      <c r="T1493" s="2">
        <v>37</v>
      </c>
      <c r="U1493" s="2" t="s">
        <v>86</v>
      </c>
      <c r="V1493" s="2">
        <v>0</v>
      </c>
      <c r="W1493" s="2" t="s">
        <v>270</v>
      </c>
      <c r="Z1493" s="2">
        <v>4</v>
      </c>
      <c r="AA1493" s="2">
        <v>0.495</v>
      </c>
      <c r="AB1493" s="2">
        <f t="shared" si="802"/>
        <v>8.0808080808080813</v>
      </c>
      <c r="AC1493" s="2">
        <v>200</v>
      </c>
      <c r="AD1493" s="2">
        <v>3</v>
      </c>
      <c r="AE1493" s="2">
        <v>242</v>
      </c>
      <c r="AF1493" s="2">
        <v>2</v>
      </c>
      <c r="AG1493" s="2">
        <f t="shared" si="800"/>
        <v>1.75</v>
      </c>
      <c r="AH1493" s="2">
        <v>29.113927208663199</v>
      </c>
      <c r="AI1493" s="2">
        <v>23.83966619954068</v>
      </c>
      <c r="AJ1493" s="2">
        <f>AI1493/$AI$1492</f>
        <v>0.7635136606747156</v>
      </c>
      <c r="AK1493" s="2">
        <f>AI1493-$AI$1496</f>
        <v>20.67510959406717</v>
      </c>
      <c r="AL1493" s="2">
        <f>AK1493/$AK$1492</f>
        <v>0.73684227131644908</v>
      </c>
    </row>
    <row r="1494" spans="1:38" x14ac:dyDescent="0.25">
      <c r="A1494" s="2" t="s">
        <v>237</v>
      </c>
      <c r="B1494" s="2">
        <v>2023</v>
      </c>
      <c r="C1494" s="2" t="s">
        <v>238</v>
      </c>
      <c r="D1494" s="2" t="s">
        <v>286</v>
      </c>
      <c r="E1494" s="2" t="s">
        <v>63</v>
      </c>
      <c r="F1494" s="2" t="s">
        <v>202</v>
      </c>
      <c r="G1494" s="2" t="s">
        <v>203</v>
      </c>
      <c r="H1494" s="2" t="s">
        <v>78</v>
      </c>
      <c r="I1494" s="2" t="s">
        <v>40</v>
      </c>
      <c r="J1494" s="2" t="s">
        <v>12</v>
      </c>
      <c r="L1494" s="2" t="s">
        <v>37</v>
      </c>
      <c r="M1494" s="2" t="s">
        <v>297</v>
      </c>
      <c r="N1494" s="2">
        <v>13</v>
      </c>
      <c r="O1494" s="2" t="s">
        <v>83</v>
      </c>
      <c r="Q1494" s="2" t="s">
        <v>50</v>
      </c>
      <c r="R1494" s="2" t="s">
        <v>82</v>
      </c>
      <c r="S1494" s="2" t="s">
        <v>21</v>
      </c>
      <c r="T1494" s="2">
        <v>37</v>
      </c>
      <c r="U1494" s="2" t="s">
        <v>86</v>
      </c>
      <c r="V1494" s="2">
        <v>0</v>
      </c>
      <c r="W1494" s="2" t="s">
        <v>270</v>
      </c>
      <c r="Z1494" s="2">
        <v>4</v>
      </c>
      <c r="AA1494" s="2">
        <v>0.495</v>
      </c>
      <c r="AB1494" s="2">
        <f t="shared" si="802"/>
        <v>8.0808080808080813</v>
      </c>
      <c r="AC1494" s="2">
        <v>200</v>
      </c>
      <c r="AD1494" s="2">
        <v>3</v>
      </c>
      <c r="AE1494" s="2">
        <v>242</v>
      </c>
      <c r="AF1494" s="2">
        <v>6</v>
      </c>
      <c r="AG1494" s="2">
        <f t="shared" si="800"/>
        <v>5.75</v>
      </c>
      <c r="AH1494" s="2">
        <v>17.0886104982871</v>
      </c>
      <c r="AI1494" s="2">
        <v>13.291136133411989</v>
      </c>
      <c r="AJ1494" s="2">
        <f>AI1494/$AI$1492</f>
        <v>0.4256755912103708</v>
      </c>
      <c r="AK1494" s="2">
        <f>AI1494-$AI$1496</f>
        <v>10.126579527938478</v>
      </c>
      <c r="AL1494" s="2">
        <f>AK1494/$AK$1492</f>
        <v>0.36090216722111179</v>
      </c>
    </row>
    <row r="1495" spans="1:38" x14ac:dyDescent="0.25">
      <c r="A1495" s="2" t="s">
        <v>237</v>
      </c>
      <c r="B1495" s="2">
        <v>2023</v>
      </c>
      <c r="C1495" s="2" t="s">
        <v>238</v>
      </c>
      <c r="D1495" s="2" t="s">
        <v>286</v>
      </c>
      <c r="E1495" s="2" t="s">
        <v>63</v>
      </c>
      <c r="F1495" s="2" t="s">
        <v>202</v>
      </c>
      <c r="G1495" s="2" t="s">
        <v>203</v>
      </c>
      <c r="H1495" s="2" t="s">
        <v>78</v>
      </c>
      <c r="I1495" s="2" t="s">
        <v>40</v>
      </c>
      <c r="J1495" s="2" t="s">
        <v>12</v>
      </c>
      <c r="L1495" s="2" t="s">
        <v>37</v>
      </c>
      <c r="M1495" s="2" t="s">
        <v>297</v>
      </c>
      <c r="N1495" s="2">
        <v>13</v>
      </c>
      <c r="O1495" s="2" t="s">
        <v>83</v>
      </c>
      <c r="Q1495" s="2" t="s">
        <v>50</v>
      </c>
      <c r="R1495" s="2" t="s">
        <v>82</v>
      </c>
      <c r="S1495" s="2" t="s">
        <v>21</v>
      </c>
      <c r="T1495" s="2">
        <v>37</v>
      </c>
      <c r="U1495" s="2" t="s">
        <v>86</v>
      </c>
      <c r="V1495" s="2">
        <v>0</v>
      </c>
      <c r="W1495" s="2" t="s">
        <v>270</v>
      </c>
      <c r="Z1495" s="2">
        <v>4</v>
      </c>
      <c r="AA1495" s="2">
        <v>0.495</v>
      </c>
      <c r="AB1495" s="2">
        <f t="shared" si="802"/>
        <v>8.0808080808080813</v>
      </c>
      <c r="AC1495" s="2">
        <v>200</v>
      </c>
      <c r="AD1495" s="2">
        <v>3</v>
      </c>
      <c r="AE1495" s="2">
        <v>242</v>
      </c>
      <c r="AF1495" s="2">
        <v>12</v>
      </c>
      <c r="AG1495" s="2">
        <f t="shared" si="800"/>
        <v>11.75</v>
      </c>
      <c r="AH1495" s="2">
        <v>8.0168831721731308</v>
      </c>
      <c r="AI1495" s="2">
        <v>4.2194088072980209</v>
      </c>
      <c r="AJ1495" s="2">
        <f>AI1495/$AI$1492</f>
        <v>0.13513512468581954</v>
      </c>
      <c r="AK1495" s="2">
        <f>AI1495-$AI$1496</f>
        <v>1.0548522018245112</v>
      </c>
      <c r="AL1495" s="2">
        <f>AK1495/$AK$1492</f>
        <v>3.7593981727602012E-2</v>
      </c>
    </row>
    <row r="1496" spans="1:38" x14ac:dyDescent="0.25">
      <c r="A1496" s="2" t="s">
        <v>237</v>
      </c>
      <c r="B1496" s="2">
        <v>2023</v>
      </c>
      <c r="C1496" s="2" t="s">
        <v>238</v>
      </c>
      <c r="D1496" s="2" t="s">
        <v>286</v>
      </c>
      <c r="E1496" s="2" t="s">
        <v>63</v>
      </c>
      <c r="F1496" s="2" t="s">
        <v>202</v>
      </c>
      <c r="G1496" s="2" t="s">
        <v>203</v>
      </c>
      <c r="H1496" s="2" t="s">
        <v>78</v>
      </c>
      <c r="I1496" s="2" t="s">
        <v>40</v>
      </c>
      <c r="J1496" s="2" t="s">
        <v>12</v>
      </c>
      <c r="L1496" s="2" t="s">
        <v>37</v>
      </c>
      <c r="M1496" s="2" t="s">
        <v>297</v>
      </c>
      <c r="N1496" s="2">
        <v>13</v>
      </c>
      <c r="O1496" s="2" t="s">
        <v>83</v>
      </c>
      <c r="Q1496" s="2" t="s">
        <v>50</v>
      </c>
      <c r="R1496" s="2" t="s">
        <v>82</v>
      </c>
      <c r="S1496" s="2" t="s">
        <v>21</v>
      </c>
      <c r="T1496" s="2">
        <v>37</v>
      </c>
      <c r="U1496" s="2" t="s">
        <v>86</v>
      </c>
      <c r="V1496" s="2">
        <v>0</v>
      </c>
      <c r="W1496" s="2" t="s">
        <v>270</v>
      </c>
      <c r="Z1496" s="2">
        <v>4</v>
      </c>
      <c r="AA1496" s="2">
        <v>0.495</v>
      </c>
      <c r="AB1496" s="2">
        <f t="shared" si="802"/>
        <v>8.0808080808080813</v>
      </c>
      <c r="AC1496" s="2">
        <v>200</v>
      </c>
      <c r="AD1496" s="2">
        <v>3</v>
      </c>
      <c r="AE1496" s="2">
        <v>242</v>
      </c>
      <c r="AF1496" s="2">
        <v>24</v>
      </c>
      <c r="AG1496" s="2">
        <f t="shared" si="800"/>
        <v>23.75</v>
      </c>
      <c r="AH1496" s="2">
        <v>4.8523265666996096</v>
      </c>
      <c r="AI1496" s="2">
        <v>3.1645566054735097</v>
      </c>
      <c r="AJ1496" s="2">
        <f>AI1496/$AI$1492</f>
        <v>0.10135134351436446</v>
      </c>
      <c r="AK1496" s="2">
        <f>AI1496-$AI$1496</f>
        <v>0</v>
      </c>
      <c r="AL1496" s="2">
        <f>AK1496/$AK$1492</f>
        <v>0</v>
      </c>
    </row>
    <row r="1497" spans="1:38" x14ac:dyDescent="0.25">
      <c r="A1497" s="2" t="s">
        <v>237</v>
      </c>
      <c r="B1497" s="2">
        <v>2023</v>
      </c>
      <c r="C1497" s="2" t="s">
        <v>179</v>
      </c>
      <c r="D1497" s="2" t="s">
        <v>286</v>
      </c>
      <c r="E1497" s="2" t="s">
        <v>9</v>
      </c>
      <c r="F1497" s="2" t="s">
        <v>202</v>
      </c>
      <c r="G1497" s="2" t="s">
        <v>214</v>
      </c>
      <c r="H1497" s="2" t="s">
        <v>78</v>
      </c>
      <c r="I1497" s="2" t="s">
        <v>40</v>
      </c>
      <c r="J1497" s="2" t="s">
        <v>12</v>
      </c>
      <c r="L1497" s="2" t="s">
        <v>37</v>
      </c>
      <c r="M1497" s="2" t="s">
        <v>297</v>
      </c>
      <c r="N1497" s="2">
        <v>13</v>
      </c>
      <c r="O1497" s="2" t="s">
        <v>83</v>
      </c>
      <c r="Q1497" s="2" t="s">
        <v>50</v>
      </c>
      <c r="R1497" s="2" t="s">
        <v>82</v>
      </c>
      <c r="S1497" s="2" t="s">
        <v>21</v>
      </c>
      <c r="T1497" s="2">
        <v>37</v>
      </c>
      <c r="U1497" s="2" t="s">
        <v>86</v>
      </c>
      <c r="V1497" s="2">
        <v>0</v>
      </c>
      <c r="W1497" s="2" t="s">
        <v>270</v>
      </c>
      <c r="Z1497" s="2">
        <v>0.5</v>
      </c>
      <c r="AA1497" s="2">
        <v>0.495</v>
      </c>
      <c r="AB1497" s="2">
        <f t="shared" si="802"/>
        <v>1.0101010101010102</v>
      </c>
      <c r="AC1497" s="2">
        <v>200</v>
      </c>
      <c r="AD1497" s="2">
        <v>3</v>
      </c>
      <c r="AE1497" s="2">
        <v>243</v>
      </c>
      <c r="AF1497" s="2">
        <v>0.25</v>
      </c>
      <c r="AG1497" s="2">
        <f t="shared" si="800"/>
        <v>0</v>
      </c>
      <c r="AH1497" s="2">
        <v>15.637069134387801</v>
      </c>
      <c r="AI1497" s="2">
        <v>8.8803127757002311</v>
      </c>
      <c r="AJ1497" s="2">
        <f>AI1497/$AI$1497</f>
        <v>1</v>
      </c>
      <c r="AK1497" s="2">
        <f>AI1497-$AI$1501</f>
        <v>8.4942183037706407</v>
      </c>
      <c r="AL1497" s="2">
        <f>AK1497/$AK$1497</f>
        <v>1</v>
      </c>
    </row>
    <row r="1498" spans="1:38" x14ac:dyDescent="0.25">
      <c r="A1498" s="2" t="s">
        <v>237</v>
      </c>
      <c r="B1498" s="2">
        <v>2023</v>
      </c>
      <c r="C1498" s="2" t="s">
        <v>179</v>
      </c>
      <c r="D1498" s="2" t="s">
        <v>286</v>
      </c>
      <c r="E1498" s="2" t="s">
        <v>9</v>
      </c>
      <c r="F1498" s="2" t="s">
        <v>202</v>
      </c>
      <c r="G1498" s="2" t="s">
        <v>214</v>
      </c>
      <c r="H1498" s="2" t="s">
        <v>78</v>
      </c>
      <c r="I1498" s="2" t="s">
        <v>40</v>
      </c>
      <c r="J1498" s="2" t="s">
        <v>12</v>
      </c>
      <c r="L1498" s="2" t="s">
        <v>37</v>
      </c>
      <c r="M1498" s="2" t="s">
        <v>297</v>
      </c>
      <c r="N1498" s="2">
        <v>13</v>
      </c>
      <c r="O1498" s="2" t="s">
        <v>83</v>
      </c>
      <c r="Q1498" s="2" t="s">
        <v>50</v>
      </c>
      <c r="R1498" s="2" t="s">
        <v>82</v>
      </c>
      <c r="S1498" s="2" t="s">
        <v>21</v>
      </c>
      <c r="T1498" s="2">
        <v>37</v>
      </c>
      <c r="U1498" s="2" t="s">
        <v>86</v>
      </c>
      <c r="V1498" s="2">
        <v>0</v>
      </c>
      <c r="W1498" s="2" t="s">
        <v>270</v>
      </c>
      <c r="Z1498" s="2">
        <v>0.5</v>
      </c>
      <c r="AA1498" s="2">
        <v>0.495</v>
      </c>
      <c r="AB1498" s="2">
        <f t="shared" si="802"/>
        <v>1.0101010101010102</v>
      </c>
      <c r="AC1498" s="2">
        <v>200</v>
      </c>
      <c r="AD1498" s="2">
        <v>3</v>
      </c>
      <c r="AE1498" s="2">
        <v>243</v>
      </c>
      <c r="AF1498" s="2">
        <v>2</v>
      </c>
      <c r="AG1498" s="2">
        <f t="shared" si="800"/>
        <v>1.75</v>
      </c>
      <c r="AH1498" s="2">
        <v>14.671818226003801</v>
      </c>
      <c r="AI1498" s="2">
        <v>6.1776072865131404</v>
      </c>
      <c r="AJ1498" s="2">
        <f t="shared" ref="AJ1498:AJ1501" si="803">AI1498/$AI$1497</f>
        <v>0.69565199363442731</v>
      </c>
      <c r="AK1498" s="2">
        <f t="shared" ref="AK1498:AK1501" si="804">AI1498-$AI$1501</f>
        <v>5.7915128145835508</v>
      </c>
      <c r="AL1498" s="2">
        <f t="shared" ref="AL1498:AL1501" si="805">AK1498/$AK$1497</f>
        <v>0.68181822122615554</v>
      </c>
    </row>
    <row r="1499" spans="1:38" x14ac:dyDescent="0.25">
      <c r="A1499" s="2" t="s">
        <v>237</v>
      </c>
      <c r="B1499" s="2">
        <v>2023</v>
      </c>
      <c r="C1499" s="2" t="s">
        <v>179</v>
      </c>
      <c r="D1499" s="2" t="s">
        <v>286</v>
      </c>
      <c r="E1499" s="2" t="s">
        <v>9</v>
      </c>
      <c r="F1499" s="2" t="s">
        <v>202</v>
      </c>
      <c r="G1499" s="2" t="s">
        <v>214</v>
      </c>
      <c r="H1499" s="2" t="s">
        <v>78</v>
      </c>
      <c r="I1499" s="2" t="s">
        <v>40</v>
      </c>
      <c r="J1499" s="2" t="s">
        <v>12</v>
      </c>
      <c r="L1499" s="2" t="s">
        <v>37</v>
      </c>
      <c r="M1499" s="2" t="s">
        <v>297</v>
      </c>
      <c r="N1499" s="2">
        <v>13</v>
      </c>
      <c r="O1499" s="2" t="s">
        <v>83</v>
      </c>
      <c r="Q1499" s="2" t="s">
        <v>50</v>
      </c>
      <c r="R1499" s="2" t="s">
        <v>82</v>
      </c>
      <c r="S1499" s="2" t="s">
        <v>21</v>
      </c>
      <c r="T1499" s="2">
        <v>37</v>
      </c>
      <c r="U1499" s="2" t="s">
        <v>86</v>
      </c>
      <c r="V1499" s="2">
        <v>0</v>
      </c>
      <c r="W1499" s="2" t="s">
        <v>270</v>
      </c>
      <c r="Z1499" s="2">
        <v>0.5</v>
      </c>
      <c r="AA1499" s="2">
        <v>0.495</v>
      </c>
      <c r="AB1499" s="2">
        <f t="shared" si="802"/>
        <v>1.0101010101010102</v>
      </c>
      <c r="AC1499" s="2">
        <v>200</v>
      </c>
      <c r="AD1499" s="2">
        <v>3</v>
      </c>
      <c r="AE1499" s="2">
        <v>243</v>
      </c>
      <c r="AF1499" s="2">
        <v>6</v>
      </c>
      <c r="AG1499" s="2">
        <f t="shared" si="800"/>
        <v>5.75</v>
      </c>
      <c r="AH1499" s="2">
        <v>11.776065500852001</v>
      </c>
      <c r="AI1499" s="2">
        <v>3.0888073253965516</v>
      </c>
      <c r="AJ1499" s="2">
        <f t="shared" si="803"/>
        <v>0.34782641145801224</v>
      </c>
      <c r="AK1499" s="2">
        <f t="shared" si="804"/>
        <v>2.702712853466962</v>
      </c>
      <c r="AL1499" s="2">
        <f t="shared" si="805"/>
        <v>0.31818264574942812</v>
      </c>
    </row>
    <row r="1500" spans="1:38" x14ac:dyDescent="0.25">
      <c r="A1500" s="2" t="s">
        <v>237</v>
      </c>
      <c r="B1500" s="2">
        <v>2023</v>
      </c>
      <c r="C1500" s="2" t="s">
        <v>179</v>
      </c>
      <c r="D1500" s="2" t="s">
        <v>286</v>
      </c>
      <c r="E1500" s="2" t="s">
        <v>9</v>
      </c>
      <c r="F1500" s="2" t="s">
        <v>202</v>
      </c>
      <c r="G1500" s="2" t="s">
        <v>214</v>
      </c>
      <c r="H1500" s="2" t="s">
        <v>78</v>
      </c>
      <c r="I1500" s="2" t="s">
        <v>40</v>
      </c>
      <c r="J1500" s="2" t="s">
        <v>12</v>
      </c>
      <c r="L1500" s="2" t="s">
        <v>37</v>
      </c>
      <c r="M1500" s="2" t="s">
        <v>297</v>
      </c>
      <c r="N1500" s="2">
        <v>13</v>
      </c>
      <c r="O1500" s="2" t="s">
        <v>83</v>
      </c>
      <c r="Q1500" s="2" t="s">
        <v>50</v>
      </c>
      <c r="R1500" s="2" t="s">
        <v>82</v>
      </c>
      <c r="S1500" s="2" t="s">
        <v>21</v>
      </c>
      <c r="T1500" s="2">
        <v>37</v>
      </c>
      <c r="U1500" s="2" t="s">
        <v>86</v>
      </c>
      <c r="V1500" s="2">
        <v>0</v>
      </c>
      <c r="W1500" s="2" t="s">
        <v>270</v>
      </c>
      <c r="Z1500" s="2">
        <v>0.5</v>
      </c>
      <c r="AA1500" s="2">
        <v>0.495</v>
      </c>
      <c r="AB1500" s="2">
        <f t="shared" si="802"/>
        <v>1.0101010101010102</v>
      </c>
      <c r="AC1500" s="2">
        <v>200</v>
      </c>
      <c r="AD1500" s="2">
        <v>3</v>
      </c>
      <c r="AE1500" s="2">
        <v>243</v>
      </c>
      <c r="AF1500" s="2">
        <v>12</v>
      </c>
      <c r="AG1500" s="2">
        <f t="shared" si="800"/>
        <v>11.75</v>
      </c>
      <c r="AH1500" s="2">
        <v>10.424712756258501</v>
      </c>
      <c r="AI1500" s="2">
        <v>3.6679563975709311</v>
      </c>
      <c r="AJ1500" s="2">
        <f t="shared" si="803"/>
        <v>0.41304360445589205</v>
      </c>
      <c r="AK1500" s="2">
        <f t="shared" si="804"/>
        <v>3.2818619256413415</v>
      </c>
      <c r="AL1500" s="2">
        <f t="shared" si="805"/>
        <v>0.38636420777936692</v>
      </c>
    </row>
    <row r="1501" spans="1:38" x14ac:dyDescent="0.25">
      <c r="A1501" s="2" t="s">
        <v>237</v>
      </c>
      <c r="B1501" s="2">
        <v>2023</v>
      </c>
      <c r="C1501" s="2" t="s">
        <v>179</v>
      </c>
      <c r="D1501" s="2" t="s">
        <v>286</v>
      </c>
      <c r="E1501" s="2" t="s">
        <v>9</v>
      </c>
      <c r="F1501" s="2" t="s">
        <v>202</v>
      </c>
      <c r="G1501" s="2" t="s">
        <v>214</v>
      </c>
      <c r="H1501" s="2" t="s">
        <v>78</v>
      </c>
      <c r="I1501" s="2" t="s">
        <v>40</v>
      </c>
      <c r="J1501" s="2" t="s">
        <v>12</v>
      </c>
      <c r="L1501" s="2" t="s">
        <v>37</v>
      </c>
      <c r="M1501" s="2" t="s">
        <v>297</v>
      </c>
      <c r="N1501" s="2">
        <v>13</v>
      </c>
      <c r="O1501" s="2" t="s">
        <v>83</v>
      </c>
      <c r="Q1501" s="2" t="s">
        <v>50</v>
      </c>
      <c r="R1501" s="2" t="s">
        <v>82</v>
      </c>
      <c r="S1501" s="2" t="s">
        <v>21</v>
      </c>
      <c r="T1501" s="2">
        <v>37</v>
      </c>
      <c r="U1501" s="2" t="s">
        <v>86</v>
      </c>
      <c r="V1501" s="2">
        <v>0</v>
      </c>
      <c r="W1501" s="2" t="s">
        <v>270</v>
      </c>
      <c r="Z1501" s="2">
        <v>0.5</v>
      </c>
      <c r="AA1501" s="2">
        <v>0.495</v>
      </c>
      <c r="AB1501" s="2">
        <f t="shared" si="802"/>
        <v>1.0101010101010102</v>
      </c>
      <c r="AC1501" s="2">
        <v>200</v>
      </c>
      <c r="AD1501" s="2">
        <v>3</v>
      </c>
      <c r="AE1501" s="2">
        <v>243</v>
      </c>
      <c r="AF1501" s="2">
        <v>24</v>
      </c>
      <c r="AG1501" s="2">
        <f t="shared" si="800"/>
        <v>23.75</v>
      </c>
      <c r="AH1501" s="2">
        <v>6.7567563586875696</v>
      </c>
      <c r="AI1501" s="2">
        <v>0.38609447192958957</v>
      </c>
      <c r="AJ1501" s="2">
        <f t="shared" si="803"/>
        <v>4.3477575810852584E-2</v>
      </c>
      <c r="AK1501" s="2">
        <f t="shared" si="804"/>
        <v>0</v>
      </c>
      <c r="AL1501" s="2">
        <f t="shared" si="805"/>
        <v>0</v>
      </c>
    </row>
    <row r="1502" spans="1:38" x14ac:dyDescent="0.25">
      <c r="A1502" s="2" t="s">
        <v>237</v>
      </c>
      <c r="B1502" s="2">
        <v>2023</v>
      </c>
      <c r="C1502" s="2" t="s">
        <v>179</v>
      </c>
      <c r="D1502" s="2" t="s">
        <v>286</v>
      </c>
      <c r="E1502" s="2" t="s">
        <v>9</v>
      </c>
      <c r="F1502" s="2" t="s">
        <v>202</v>
      </c>
      <c r="G1502" s="2" t="s">
        <v>214</v>
      </c>
      <c r="H1502" s="2" t="s">
        <v>78</v>
      </c>
      <c r="I1502" s="2" t="s">
        <v>40</v>
      </c>
      <c r="J1502" s="2" t="s">
        <v>12</v>
      </c>
      <c r="L1502" s="2" t="s">
        <v>37</v>
      </c>
      <c r="M1502" s="2" t="s">
        <v>297</v>
      </c>
      <c r="N1502" s="2">
        <v>13</v>
      </c>
      <c r="O1502" s="2" t="s">
        <v>83</v>
      </c>
      <c r="Q1502" s="2" t="s">
        <v>50</v>
      </c>
      <c r="R1502" s="2" t="s">
        <v>82</v>
      </c>
      <c r="S1502" s="2" t="s">
        <v>21</v>
      </c>
      <c r="T1502" s="2">
        <v>37</v>
      </c>
      <c r="U1502" s="2" t="s">
        <v>86</v>
      </c>
      <c r="V1502" s="2">
        <v>0</v>
      </c>
      <c r="W1502" s="2" t="s">
        <v>270</v>
      </c>
      <c r="Z1502" s="2">
        <v>2</v>
      </c>
      <c r="AA1502" s="2">
        <v>0.495</v>
      </c>
      <c r="AB1502" s="2">
        <f t="shared" si="802"/>
        <v>4.0404040404040407</v>
      </c>
      <c r="AC1502" s="2">
        <v>200</v>
      </c>
      <c r="AD1502" s="2">
        <v>3</v>
      </c>
      <c r="AE1502" s="2">
        <v>244</v>
      </c>
      <c r="AF1502" s="2">
        <v>0.25</v>
      </c>
      <c r="AG1502" s="2">
        <f t="shared" si="800"/>
        <v>0</v>
      </c>
      <c r="AH1502" s="2">
        <v>23.938225473633601</v>
      </c>
      <c r="AI1502" s="2">
        <v>17.181469114946033</v>
      </c>
      <c r="AJ1502" s="2">
        <f>AI1502/$AI$1502</f>
        <v>1</v>
      </c>
      <c r="AK1502" s="2">
        <f>AI1502-$AI$1506</f>
        <v>14.478770990038992</v>
      </c>
      <c r="AL1502" s="2">
        <f>AK1502/$AK$1502</f>
        <v>1</v>
      </c>
    </row>
    <row r="1503" spans="1:38" x14ac:dyDescent="0.25">
      <c r="A1503" s="2" t="s">
        <v>237</v>
      </c>
      <c r="B1503" s="2">
        <v>2023</v>
      </c>
      <c r="C1503" s="2" t="s">
        <v>179</v>
      </c>
      <c r="D1503" s="2" t="s">
        <v>286</v>
      </c>
      <c r="E1503" s="2" t="s">
        <v>9</v>
      </c>
      <c r="F1503" s="2" t="s">
        <v>202</v>
      </c>
      <c r="G1503" s="2" t="s">
        <v>214</v>
      </c>
      <c r="H1503" s="2" t="s">
        <v>78</v>
      </c>
      <c r="I1503" s="2" t="s">
        <v>40</v>
      </c>
      <c r="J1503" s="2" t="s">
        <v>12</v>
      </c>
      <c r="L1503" s="2" t="s">
        <v>37</v>
      </c>
      <c r="M1503" s="2" t="s">
        <v>297</v>
      </c>
      <c r="N1503" s="2">
        <v>13</v>
      </c>
      <c r="O1503" s="2" t="s">
        <v>83</v>
      </c>
      <c r="Q1503" s="2" t="s">
        <v>50</v>
      </c>
      <c r="R1503" s="2" t="s">
        <v>82</v>
      </c>
      <c r="S1503" s="2" t="s">
        <v>21</v>
      </c>
      <c r="T1503" s="2">
        <v>37</v>
      </c>
      <c r="U1503" s="2" t="s">
        <v>86</v>
      </c>
      <c r="V1503" s="2">
        <v>0</v>
      </c>
      <c r="W1503" s="2" t="s">
        <v>270</v>
      </c>
      <c r="Z1503" s="2">
        <v>2</v>
      </c>
      <c r="AA1503" s="2">
        <v>0.495</v>
      </c>
      <c r="AB1503" s="2">
        <f t="shared" si="802"/>
        <v>4.0404040404040407</v>
      </c>
      <c r="AC1503" s="2">
        <v>200</v>
      </c>
      <c r="AD1503" s="2">
        <v>3</v>
      </c>
      <c r="AE1503" s="2">
        <v>244</v>
      </c>
      <c r="AF1503" s="2">
        <v>2</v>
      </c>
      <c r="AG1503" s="2">
        <f t="shared" si="800"/>
        <v>1.75</v>
      </c>
      <c r="AH1503" s="2">
        <v>23.166021801214502</v>
      </c>
      <c r="AI1503" s="2">
        <v>14.671810861723841</v>
      </c>
      <c r="AJ1503" s="2">
        <f>AI1503/$AI$1502</f>
        <v>0.85393226641841369</v>
      </c>
      <c r="AK1503" s="2">
        <f>AI1503-$AI$1506</f>
        <v>11.9691127368168</v>
      </c>
      <c r="AL1503" s="2">
        <f>AK1503/$AK$1502</f>
        <v>0.8266663479276819</v>
      </c>
    </row>
    <row r="1504" spans="1:38" x14ac:dyDescent="0.25">
      <c r="A1504" s="2" t="s">
        <v>237</v>
      </c>
      <c r="B1504" s="2">
        <v>2023</v>
      </c>
      <c r="C1504" s="2" t="s">
        <v>179</v>
      </c>
      <c r="D1504" s="2" t="s">
        <v>286</v>
      </c>
      <c r="E1504" s="2" t="s">
        <v>9</v>
      </c>
      <c r="F1504" s="2" t="s">
        <v>202</v>
      </c>
      <c r="G1504" s="2" t="s">
        <v>214</v>
      </c>
      <c r="H1504" s="2" t="s">
        <v>78</v>
      </c>
      <c r="I1504" s="2" t="s">
        <v>40</v>
      </c>
      <c r="J1504" s="2" t="s">
        <v>12</v>
      </c>
      <c r="L1504" s="2" t="s">
        <v>37</v>
      </c>
      <c r="M1504" s="2" t="s">
        <v>297</v>
      </c>
      <c r="N1504" s="2">
        <v>13</v>
      </c>
      <c r="O1504" s="2" t="s">
        <v>83</v>
      </c>
      <c r="Q1504" s="2" t="s">
        <v>50</v>
      </c>
      <c r="R1504" s="2" t="s">
        <v>82</v>
      </c>
      <c r="S1504" s="2" t="s">
        <v>21</v>
      </c>
      <c r="T1504" s="2">
        <v>37</v>
      </c>
      <c r="U1504" s="2" t="s">
        <v>86</v>
      </c>
      <c r="V1504" s="2">
        <v>0</v>
      </c>
      <c r="W1504" s="2" t="s">
        <v>270</v>
      </c>
      <c r="Z1504" s="2">
        <v>2</v>
      </c>
      <c r="AA1504" s="2">
        <v>0.495</v>
      </c>
      <c r="AB1504" s="2">
        <f t="shared" si="802"/>
        <v>4.0404040404040407</v>
      </c>
      <c r="AC1504" s="2">
        <v>200</v>
      </c>
      <c r="AD1504" s="2">
        <v>3</v>
      </c>
      <c r="AE1504" s="2">
        <v>244</v>
      </c>
      <c r="AF1504" s="2">
        <v>6</v>
      </c>
      <c r="AG1504" s="2">
        <f t="shared" si="800"/>
        <v>5.75</v>
      </c>
      <c r="AH1504" s="2">
        <v>20.849425512517001</v>
      </c>
      <c r="AI1504" s="2">
        <v>12.162167337061552</v>
      </c>
      <c r="AJ1504" s="2">
        <f>AI1504/$AI$1502</f>
        <v>0.70786539007201499</v>
      </c>
      <c r="AK1504" s="2">
        <f>AI1504-$AI$1506</f>
        <v>9.459469212154513</v>
      </c>
      <c r="AL1504" s="2">
        <f>AK1504/$AK$1502</f>
        <v>0.6533337131074437</v>
      </c>
    </row>
    <row r="1505" spans="1:38" x14ac:dyDescent="0.25">
      <c r="A1505" s="2" t="s">
        <v>237</v>
      </c>
      <c r="B1505" s="2">
        <v>2023</v>
      </c>
      <c r="C1505" s="2" t="s">
        <v>179</v>
      </c>
      <c r="D1505" s="2" t="s">
        <v>286</v>
      </c>
      <c r="E1505" s="2" t="s">
        <v>9</v>
      </c>
      <c r="F1505" s="2" t="s">
        <v>202</v>
      </c>
      <c r="G1505" s="2" t="s">
        <v>214</v>
      </c>
      <c r="H1505" s="2" t="s">
        <v>78</v>
      </c>
      <c r="I1505" s="2" t="s">
        <v>40</v>
      </c>
      <c r="J1505" s="2" t="s">
        <v>12</v>
      </c>
      <c r="L1505" s="2" t="s">
        <v>37</v>
      </c>
      <c r="M1505" s="2" t="s">
        <v>297</v>
      </c>
      <c r="N1505" s="2">
        <v>13</v>
      </c>
      <c r="O1505" s="2" t="s">
        <v>83</v>
      </c>
      <c r="Q1505" s="2" t="s">
        <v>50</v>
      </c>
      <c r="R1505" s="2" t="s">
        <v>82</v>
      </c>
      <c r="S1505" s="2" t="s">
        <v>21</v>
      </c>
      <c r="T1505" s="2">
        <v>37</v>
      </c>
      <c r="U1505" s="2" t="s">
        <v>86</v>
      </c>
      <c r="V1505" s="2">
        <v>0</v>
      </c>
      <c r="W1505" s="2" t="s">
        <v>270</v>
      </c>
      <c r="Z1505" s="2">
        <v>2</v>
      </c>
      <c r="AA1505" s="2">
        <v>0.495</v>
      </c>
      <c r="AB1505" s="2">
        <f t="shared" si="802"/>
        <v>4.0404040404040407</v>
      </c>
      <c r="AC1505" s="2">
        <v>200</v>
      </c>
      <c r="AD1505" s="2">
        <v>3</v>
      </c>
      <c r="AE1505" s="2">
        <v>244</v>
      </c>
      <c r="AF1505" s="2">
        <v>12</v>
      </c>
      <c r="AG1505" s="2">
        <f t="shared" si="800"/>
        <v>11.75</v>
      </c>
      <c r="AH1505" s="2">
        <v>11.9691127368168</v>
      </c>
      <c r="AI1505" s="2">
        <v>5.2123563781292308</v>
      </c>
      <c r="AJ1505" s="2">
        <f>AI1505/$AI$1502</f>
        <v>0.30337082022834944</v>
      </c>
      <c r="AK1505" s="2">
        <f>AI1505-$AI$1506</f>
        <v>2.5096582532221907</v>
      </c>
      <c r="AL1505" s="2">
        <f>AK1505/$AK$1502</f>
        <v>0.17333365207231805</v>
      </c>
    </row>
    <row r="1506" spans="1:38" x14ac:dyDescent="0.25">
      <c r="A1506" s="2" t="s">
        <v>237</v>
      </c>
      <c r="B1506" s="2">
        <v>2023</v>
      </c>
      <c r="C1506" s="2" t="s">
        <v>179</v>
      </c>
      <c r="D1506" s="2" t="s">
        <v>286</v>
      </c>
      <c r="E1506" s="2" t="s">
        <v>9</v>
      </c>
      <c r="F1506" s="2" t="s">
        <v>202</v>
      </c>
      <c r="G1506" s="2" t="s">
        <v>214</v>
      </c>
      <c r="H1506" s="2" t="s">
        <v>78</v>
      </c>
      <c r="I1506" s="2" t="s">
        <v>40</v>
      </c>
      <c r="J1506" s="2" t="s">
        <v>12</v>
      </c>
      <c r="L1506" s="2" t="s">
        <v>37</v>
      </c>
      <c r="M1506" s="2" t="s">
        <v>297</v>
      </c>
      <c r="N1506" s="2">
        <v>13</v>
      </c>
      <c r="O1506" s="2" t="s">
        <v>83</v>
      </c>
      <c r="Q1506" s="2" t="s">
        <v>50</v>
      </c>
      <c r="R1506" s="2" t="s">
        <v>82</v>
      </c>
      <c r="S1506" s="2" t="s">
        <v>21</v>
      </c>
      <c r="T1506" s="2">
        <v>37</v>
      </c>
      <c r="U1506" s="2" t="s">
        <v>86</v>
      </c>
      <c r="V1506" s="2">
        <v>0</v>
      </c>
      <c r="W1506" s="2" t="s">
        <v>270</v>
      </c>
      <c r="Z1506" s="2">
        <v>2</v>
      </c>
      <c r="AA1506" s="2">
        <v>0.495</v>
      </c>
      <c r="AB1506" s="2">
        <f t="shared" si="802"/>
        <v>4.0404040404040407</v>
      </c>
      <c r="AC1506" s="2">
        <v>200</v>
      </c>
      <c r="AD1506" s="2">
        <v>3</v>
      </c>
      <c r="AE1506" s="2">
        <v>244</v>
      </c>
      <c r="AF1506" s="2">
        <v>24</v>
      </c>
      <c r="AG1506" s="2">
        <f t="shared" si="800"/>
        <v>23.75</v>
      </c>
      <c r="AH1506" s="2">
        <v>9.0733600116650202</v>
      </c>
      <c r="AI1506" s="2">
        <v>2.7026981249070401</v>
      </c>
      <c r="AJ1506" s="2">
        <f>AI1506/$AI$1502</f>
        <v>0.1573030866467631</v>
      </c>
      <c r="AK1506" s="2">
        <f>AI1506-$AI$1506</f>
        <v>0</v>
      </c>
      <c r="AL1506" s="2">
        <f>AK1506/$AK$1502</f>
        <v>0</v>
      </c>
    </row>
    <row r="1507" spans="1:38" x14ac:dyDescent="0.25">
      <c r="A1507" s="2" t="s">
        <v>237</v>
      </c>
      <c r="B1507" s="2">
        <v>2023</v>
      </c>
      <c r="C1507" s="2" t="s">
        <v>179</v>
      </c>
      <c r="D1507" s="2" t="s">
        <v>286</v>
      </c>
      <c r="E1507" s="2" t="s">
        <v>9</v>
      </c>
      <c r="F1507" s="2" t="s">
        <v>202</v>
      </c>
      <c r="G1507" s="2" t="s">
        <v>214</v>
      </c>
      <c r="H1507" s="2" t="s">
        <v>78</v>
      </c>
      <c r="I1507" s="2" t="s">
        <v>40</v>
      </c>
      <c r="J1507" s="2" t="s">
        <v>12</v>
      </c>
      <c r="L1507" s="2" t="s">
        <v>37</v>
      </c>
      <c r="M1507" s="2" t="s">
        <v>297</v>
      </c>
      <c r="N1507" s="2">
        <v>13</v>
      </c>
      <c r="O1507" s="2" t="s">
        <v>83</v>
      </c>
      <c r="Q1507" s="2" t="s">
        <v>50</v>
      </c>
      <c r="R1507" s="2" t="s">
        <v>82</v>
      </c>
      <c r="S1507" s="2" t="s">
        <v>21</v>
      </c>
      <c r="T1507" s="2">
        <v>37</v>
      </c>
      <c r="U1507" s="2" t="s">
        <v>86</v>
      </c>
      <c r="V1507" s="2">
        <v>0</v>
      </c>
      <c r="W1507" s="2" t="s">
        <v>270</v>
      </c>
      <c r="Z1507" s="2">
        <v>4</v>
      </c>
      <c r="AA1507" s="2">
        <v>0.495</v>
      </c>
      <c r="AB1507" s="2">
        <f t="shared" si="802"/>
        <v>8.0808080808080813</v>
      </c>
      <c r="AC1507" s="2">
        <v>200</v>
      </c>
      <c r="AD1507" s="2">
        <v>3</v>
      </c>
      <c r="AE1507" s="2">
        <v>245</v>
      </c>
      <c r="AF1507" s="2">
        <v>0.25</v>
      </c>
      <c r="AG1507" s="2">
        <f t="shared" si="800"/>
        <v>0</v>
      </c>
      <c r="AH1507" s="2">
        <v>31.660232740705101</v>
      </c>
      <c r="AI1507" s="2">
        <v>24.90347638201753</v>
      </c>
      <c r="AJ1507" s="2">
        <f>AI1507/$AI$1507</f>
        <v>1</v>
      </c>
      <c r="AK1507" s="2">
        <f>AI1507-$AI$1511</f>
        <v>22.007723656865711</v>
      </c>
      <c r="AL1507" s="2">
        <f t="shared" ref="AL1507:AL1512" si="806">AK1507/$AK$1507</f>
        <v>1</v>
      </c>
    </row>
    <row r="1508" spans="1:38" x14ac:dyDescent="0.25">
      <c r="A1508" s="2" t="s">
        <v>237</v>
      </c>
      <c r="B1508" s="2">
        <v>2023</v>
      </c>
      <c r="C1508" s="2" t="s">
        <v>179</v>
      </c>
      <c r="D1508" s="2" t="s">
        <v>286</v>
      </c>
      <c r="E1508" s="2" t="s">
        <v>9</v>
      </c>
      <c r="F1508" s="2" t="s">
        <v>202</v>
      </c>
      <c r="G1508" s="2" t="s">
        <v>214</v>
      </c>
      <c r="H1508" s="2" t="s">
        <v>78</v>
      </c>
      <c r="I1508" s="2" t="s">
        <v>40</v>
      </c>
      <c r="J1508" s="2" t="s">
        <v>12</v>
      </c>
      <c r="L1508" s="2" t="s">
        <v>37</v>
      </c>
      <c r="M1508" s="2" t="s">
        <v>297</v>
      </c>
      <c r="N1508" s="2">
        <v>13</v>
      </c>
      <c r="O1508" s="2" t="s">
        <v>83</v>
      </c>
      <c r="Q1508" s="2" t="s">
        <v>50</v>
      </c>
      <c r="R1508" s="2" t="s">
        <v>82</v>
      </c>
      <c r="S1508" s="2" t="s">
        <v>21</v>
      </c>
      <c r="T1508" s="2">
        <v>37</v>
      </c>
      <c r="U1508" s="2" t="s">
        <v>86</v>
      </c>
      <c r="V1508" s="2">
        <v>0</v>
      </c>
      <c r="W1508" s="2" t="s">
        <v>270</v>
      </c>
      <c r="Z1508" s="2">
        <v>4</v>
      </c>
      <c r="AA1508" s="2">
        <v>0.495</v>
      </c>
      <c r="AB1508" s="2">
        <f t="shared" si="802"/>
        <v>8.0808080808080813</v>
      </c>
      <c r="AC1508" s="2">
        <v>200</v>
      </c>
      <c r="AD1508" s="2">
        <v>3</v>
      </c>
      <c r="AE1508" s="2">
        <v>245</v>
      </c>
      <c r="AF1508" s="2">
        <v>2</v>
      </c>
      <c r="AG1508" s="2">
        <f t="shared" si="800"/>
        <v>1.75</v>
      </c>
      <c r="AH1508" s="2">
        <v>27.606181871204601</v>
      </c>
      <c r="AI1508" s="2">
        <v>19.111970931713941</v>
      </c>
      <c r="AJ1508" s="2">
        <f>AI1508/$AI$1507</f>
        <v>0.76744188797329682</v>
      </c>
      <c r="AK1508" s="2">
        <f>AI1508-$AI$1511</f>
        <v>16.216218206562122</v>
      </c>
      <c r="AL1508" s="2">
        <f t="shared" si="806"/>
        <v>0.73684214048658214</v>
      </c>
    </row>
    <row r="1509" spans="1:38" x14ac:dyDescent="0.25">
      <c r="A1509" s="2" t="s">
        <v>237</v>
      </c>
      <c r="B1509" s="2">
        <v>2023</v>
      </c>
      <c r="C1509" s="2" t="s">
        <v>179</v>
      </c>
      <c r="D1509" s="2" t="s">
        <v>286</v>
      </c>
      <c r="E1509" s="2" t="s">
        <v>9</v>
      </c>
      <c r="F1509" s="2" t="s">
        <v>202</v>
      </c>
      <c r="G1509" s="2" t="s">
        <v>214</v>
      </c>
      <c r="H1509" s="2" t="s">
        <v>78</v>
      </c>
      <c r="I1509" s="2" t="s">
        <v>40</v>
      </c>
      <c r="J1509" s="2" t="s">
        <v>12</v>
      </c>
      <c r="L1509" s="2" t="s">
        <v>37</v>
      </c>
      <c r="M1509" s="2" t="s">
        <v>297</v>
      </c>
      <c r="N1509" s="2">
        <v>13</v>
      </c>
      <c r="O1509" s="2" t="s">
        <v>83</v>
      </c>
      <c r="Q1509" s="2" t="s">
        <v>50</v>
      </c>
      <c r="R1509" s="2" t="s">
        <v>82</v>
      </c>
      <c r="S1509" s="2" t="s">
        <v>21</v>
      </c>
      <c r="T1509" s="2">
        <v>37</v>
      </c>
      <c r="U1509" s="2" t="s">
        <v>86</v>
      </c>
      <c r="V1509" s="2">
        <v>0</v>
      </c>
      <c r="W1509" s="2" t="s">
        <v>270</v>
      </c>
      <c r="Z1509" s="2">
        <v>4</v>
      </c>
      <c r="AA1509" s="2">
        <v>0.495</v>
      </c>
      <c r="AB1509" s="2">
        <f t="shared" si="802"/>
        <v>8.0808080808080813</v>
      </c>
      <c r="AC1509" s="2">
        <v>200</v>
      </c>
      <c r="AD1509" s="2">
        <v>3</v>
      </c>
      <c r="AE1509" s="2">
        <v>245</v>
      </c>
      <c r="AF1509" s="2">
        <v>6</v>
      </c>
      <c r="AG1509" s="2">
        <f t="shared" si="800"/>
        <v>5.75</v>
      </c>
      <c r="AH1509" s="2">
        <v>27.992276343134201</v>
      </c>
      <c r="AI1509" s="2">
        <v>19.305018167678753</v>
      </c>
      <c r="AJ1509" s="2">
        <f>AI1509/$AI$1507</f>
        <v>0.77519370675568211</v>
      </c>
      <c r="AK1509" s="2">
        <f>AI1509-$AI$1511</f>
        <v>16.409265442526934</v>
      </c>
      <c r="AL1509" s="2">
        <f t="shared" si="806"/>
        <v>0.74561393528802167</v>
      </c>
    </row>
    <row r="1510" spans="1:38" x14ac:dyDescent="0.25">
      <c r="A1510" s="2" t="s">
        <v>237</v>
      </c>
      <c r="B1510" s="2">
        <v>2023</v>
      </c>
      <c r="C1510" s="2" t="s">
        <v>179</v>
      </c>
      <c r="D1510" s="2" t="s">
        <v>286</v>
      </c>
      <c r="E1510" s="2" t="s">
        <v>9</v>
      </c>
      <c r="F1510" s="2" t="s">
        <v>202</v>
      </c>
      <c r="G1510" s="2" t="s">
        <v>214</v>
      </c>
      <c r="H1510" s="2" t="s">
        <v>78</v>
      </c>
      <c r="I1510" s="2" t="s">
        <v>40</v>
      </c>
      <c r="J1510" s="2" t="s">
        <v>12</v>
      </c>
      <c r="L1510" s="2" t="s">
        <v>37</v>
      </c>
      <c r="M1510" s="2" t="s">
        <v>297</v>
      </c>
      <c r="N1510" s="2">
        <v>13</v>
      </c>
      <c r="O1510" s="2" t="s">
        <v>83</v>
      </c>
      <c r="Q1510" s="2" t="s">
        <v>50</v>
      </c>
      <c r="R1510" s="2" t="s">
        <v>82</v>
      </c>
      <c r="S1510" s="2" t="s">
        <v>21</v>
      </c>
      <c r="T1510" s="2">
        <v>37</v>
      </c>
      <c r="U1510" s="2" t="s">
        <v>86</v>
      </c>
      <c r="V1510" s="2">
        <v>0</v>
      </c>
      <c r="W1510" s="2" t="s">
        <v>270</v>
      </c>
      <c r="Z1510" s="2">
        <v>4</v>
      </c>
      <c r="AA1510" s="2">
        <v>0.495</v>
      </c>
      <c r="AB1510" s="2">
        <f t="shared" si="802"/>
        <v>8.0808080808080813</v>
      </c>
      <c r="AC1510" s="2">
        <v>200</v>
      </c>
      <c r="AD1510" s="2">
        <v>3</v>
      </c>
      <c r="AE1510" s="2">
        <v>245</v>
      </c>
      <c r="AF1510" s="2">
        <v>12</v>
      </c>
      <c r="AG1510" s="2">
        <f t="shared" si="800"/>
        <v>11.75</v>
      </c>
      <c r="AH1510" s="2">
        <v>17.9536727873652</v>
      </c>
      <c r="AI1510" s="2">
        <v>11.19691642867763</v>
      </c>
      <c r="AJ1510" s="2">
        <f>AI1510/$AI$1507</f>
        <v>0.44961258648863878</v>
      </c>
      <c r="AK1510" s="2">
        <f>AI1510-$AI$1511</f>
        <v>8.301163703525809</v>
      </c>
      <c r="AL1510" s="2">
        <f t="shared" si="806"/>
        <v>0.37719319966725001</v>
      </c>
    </row>
    <row r="1511" spans="1:38" x14ac:dyDescent="0.25">
      <c r="A1511" s="2" t="s">
        <v>237</v>
      </c>
      <c r="B1511" s="2">
        <v>2023</v>
      </c>
      <c r="C1511" s="2" t="s">
        <v>179</v>
      </c>
      <c r="D1511" s="2" t="s">
        <v>286</v>
      </c>
      <c r="E1511" s="2" t="s">
        <v>9</v>
      </c>
      <c r="F1511" s="2" t="s">
        <v>202</v>
      </c>
      <c r="G1511" s="2" t="s">
        <v>214</v>
      </c>
      <c r="H1511" s="2" t="s">
        <v>78</v>
      </c>
      <c r="I1511" s="2" t="s">
        <v>40</v>
      </c>
      <c r="J1511" s="2" t="s">
        <v>12</v>
      </c>
      <c r="L1511" s="2" t="s">
        <v>37</v>
      </c>
      <c r="M1511" s="2" t="s">
        <v>297</v>
      </c>
      <c r="N1511" s="2">
        <v>13</v>
      </c>
      <c r="O1511" s="2" t="s">
        <v>83</v>
      </c>
      <c r="Q1511" s="2" t="s">
        <v>50</v>
      </c>
      <c r="R1511" s="2" t="s">
        <v>82</v>
      </c>
      <c r="S1511" s="2" t="s">
        <v>21</v>
      </c>
      <c r="T1511" s="2">
        <v>37</v>
      </c>
      <c r="U1511" s="2" t="s">
        <v>86</v>
      </c>
      <c r="V1511" s="2">
        <v>0</v>
      </c>
      <c r="W1511" s="2" t="s">
        <v>270</v>
      </c>
      <c r="Z1511" s="2">
        <v>4</v>
      </c>
      <c r="AA1511" s="2">
        <v>0.495</v>
      </c>
      <c r="AB1511" s="2">
        <f t="shared" si="802"/>
        <v>8.0808080808080813</v>
      </c>
      <c r="AC1511" s="2">
        <v>200</v>
      </c>
      <c r="AD1511" s="2">
        <v>3</v>
      </c>
      <c r="AE1511" s="2">
        <v>245</v>
      </c>
      <c r="AF1511" s="2">
        <v>24</v>
      </c>
      <c r="AG1511" s="2">
        <f t="shared" si="800"/>
        <v>23.75</v>
      </c>
      <c r="AH1511" s="2">
        <v>9.2664146119098003</v>
      </c>
      <c r="AI1511" s="2">
        <v>2.8957527251518203</v>
      </c>
      <c r="AJ1511" s="2">
        <f>AI1511/$AI$1507</f>
        <v>0.11627905601335262</v>
      </c>
      <c r="AK1511" s="2">
        <f>AI1511-$AI$1511</f>
        <v>0</v>
      </c>
      <c r="AL1511" s="2">
        <f t="shared" si="806"/>
        <v>0</v>
      </c>
    </row>
    <row r="1512" spans="1:38" x14ac:dyDescent="0.25">
      <c r="A1512" s="2" t="s">
        <v>240</v>
      </c>
      <c r="B1512" s="2">
        <v>2010</v>
      </c>
      <c r="C1512" s="2" t="s">
        <v>179</v>
      </c>
      <c r="D1512" s="2" t="s">
        <v>286</v>
      </c>
      <c r="E1512" s="2" t="s">
        <v>9</v>
      </c>
      <c r="F1512" s="2" t="s">
        <v>202</v>
      </c>
      <c r="G1512" s="2" t="s">
        <v>214</v>
      </c>
      <c r="H1512" s="2" t="s">
        <v>78</v>
      </c>
      <c r="I1512" s="2" t="s">
        <v>40</v>
      </c>
      <c r="J1512" s="2" t="s">
        <v>12</v>
      </c>
      <c r="L1512" s="2" t="s">
        <v>37</v>
      </c>
      <c r="M1512" s="2" t="s">
        <v>300</v>
      </c>
      <c r="N1512" s="2">
        <v>10</v>
      </c>
      <c r="O1512" s="2" t="s">
        <v>83</v>
      </c>
      <c r="Q1512" s="2" t="s">
        <v>239</v>
      </c>
      <c r="R1512" s="2" t="s">
        <v>82</v>
      </c>
      <c r="S1512" s="2" t="s">
        <v>21</v>
      </c>
      <c r="T1512" s="2">
        <v>37</v>
      </c>
      <c r="U1512" s="2" t="s">
        <v>86</v>
      </c>
      <c r="V1512" s="2">
        <v>0</v>
      </c>
      <c r="W1512" s="2" t="s">
        <v>276</v>
      </c>
      <c r="Z1512" s="2">
        <v>5</v>
      </c>
      <c r="AA1512" s="2">
        <v>1</v>
      </c>
      <c r="AB1512" s="2">
        <f t="shared" si="802"/>
        <v>5</v>
      </c>
      <c r="AC1512" s="2">
        <v>300</v>
      </c>
      <c r="AD1512" s="2">
        <v>1</v>
      </c>
      <c r="AE1512" s="2">
        <v>246</v>
      </c>
      <c r="AF1512" s="2">
        <v>0.25</v>
      </c>
      <c r="AG1512" s="2">
        <v>0</v>
      </c>
      <c r="AH1512" s="2">
        <v>100</v>
      </c>
      <c r="AI1512" s="2">
        <v>100</v>
      </c>
      <c r="AJ1512" s="2">
        <f>AI1512/$AI$1512</f>
        <v>1</v>
      </c>
      <c r="AK1512" s="2">
        <f>AJ1512-$AJ$1517</f>
        <v>0.95917008371904633</v>
      </c>
      <c r="AL1512" s="2">
        <f t="shared" si="806"/>
        <v>4.358333913465947E-2</v>
      </c>
    </row>
    <row r="1513" spans="1:38" x14ac:dyDescent="0.25">
      <c r="A1513" s="2" t="s">
        <v>240</v>
      </c>
      <c r="B1513" s="2">
        <v>2010</v>
      </c>
      <c r="C1513" s="2" t="s">
        <v>179</v>
      </c>
      <c r="D1513" s="2" t="s">
        <v>286</v>
      </c>
      <c r="E1513" s="2" t="s">
        <v>9</v>
      </c>
      <c r="F1513" s="2" t="s">
        <v>202</v>
      </c>
      <c r="G1513" s="2" t="s">
        <v>214</v>
      </c>
      <c r="H1513" s="2" t="s">
        <v>78</v>
      </c>
      <c r="I1513" s="2" t="s">
        <v>40</v>
      </c>
      <c r="J1513" s="2" t="s">
        <v>12</v>
      </c>
      <c r="L1513" s="2" t="s">
        <v>37</v>
      </c>
      <c r="M1513" s="2" t="s">
        <v>300</v>
      </c>
      <c r="N1513" s="2">
        <v>10</v>
      </c>
      <c r="O1513" s="2" t="s">
        <v>83</v>
      </c>
      <c r="Q1513" s="2" t="s">
        <v>239</v>
      </c>
      <c r="R1513" s="2" t="s">
        <v>82</v>
      </c>
      <c r="S1513" s="2" t="s">
        <v>21</v>
      </c>
      <c r="T1513" s="2">
        <v>37</v>
      </c>
      <c r="U1513" s="2" t="s">
        <v>86</v>
      </c>
      <c r="V1513" s="2">
        <v>0</v>
      </c>
      <c r="W1513" s="2" t="s">
        <v>276</v>
      </c>
      <c r="Z1513" s="2">
        <v>5</v>
      </c>
      <c r="AA1513" s="2">
        <v>1</v>
      </c>
      <c r="AB1513" s="2">
        <f t="shared" si="802"/>
        <v>5</v>
      </c>
      <c r="AC1513" s="2">
        <v>300</v>
      </c>
      <c r="AD1513" s="2">
        <v>1</v>
      </c>
      <c r="AE1513" s="2">
        <v>246</v>
      </c>
      <c r="AF1513" s="2">
        <v>0.47232479596649901</v>
      </c>
      <c r="AG1513" s="2">
        <f t="shared" ref="AG1513:AG1524" si="807">AF1513-0.25</f>
        <v>0.22232479596649901</v>
      </c>
      <c r="AH1513" s="2">
        <v>88.938052350478202</v>
      </c>
      <c r="AI1513" s="2">
        <v>88.938052350478202</v>
      </c>
      <c r="AJ1513" s="2">
        <f t="shared" ref="AJ1513:AJ1517" si="808">AI1513/$AI$1512</f>
        <v>0.88938052350478203</v>
      </c>
      <c r="AK1513" s="2">
        <f t="shared" ref="AK1513:AK1517" si="809">AJ1513-$AJ$1517</f>
        <v>0.84855060722382836</v>
      </c>
      <c r="AL1513" s="2">
        <f>AK1513/$AK$1513</f>
        <v>1</v>
      </c>
    </row>
    <row r="1514" spans="1:38" x14ac:dyDescent="0.25">
      <c r="A1514" s="2" t="s">
        <v>240</v>
      </c>
      <c r="B1514" s="2">
        <v>2010</v>
      </c>
      <c r="C1514" s="2" t="s">
        <v>179</v>
      </c>
      <c r="D1514" s="2" t="s">
        <v>286</v>
      </c>
      <c r="E1514" s="2" t="s">
        <v>9</v>
      </c>
      <c r="F1514" s="2" t="s">
        <v>202</v>
      </c>
      <c r="G1514" s="2" t="s">
        <v>214</v>
      </c>
      <c r="H1514" s="2" t="s">
        <v>78</v>
      </c>
      <c r="I1514" s="2" t="s">
        <v>40</v>
      </c>
      <c r="J1514" s="2" t="s">
        <v>12</v>
      </c>
      <c r="L1514" s="2" t="s">
        <v>37</v>
      </c>
      <c r="M1514" s="2" t="s">
        <v>300</v>
      </c>
      <c r="N1514" s="2">
        <v>10</v>
      </c>
      <c r="O1514" s="2" t="s">
        <v>83</v>
      </c>
      <c r="Q1514" s="2" t="s">
        <v>239</v>
      </c>
      <c r="R1514" s="2" t="s">
        <v>82</v>
      </c>
      <c r="S1514" s="2" t="s">
        <v>21</v>
      </c>
      <c r="T1514" s="2">
        <v>37</v>
      </c>
      <c r="U1514" s="2" t="s">
        <v>86</v>
      </c>
      <c r="V1514" s="2">
        <v>0</v>
      </c>
      <c r="W1514" s="2" t="s">
        <v>276</v>
      </c>
      <c r="Z1514" s="2">
        <v>5</v>
      </c>
      <c r="AA1514" s="2">
        <v>1</v>
      </c>
      <c r="AB1514" s="2">
        <f t="shared" si="802"/>
        <v>5</v>
      </c>
      <c r="AC1514" s="2">
        <v>300</v>
      </c>
      <c r="AD1514" s="2">
        <v>1</v>
      </c>
      <c r="AE1514" s="2">
        <v>246</v>
      </c>
      <c r="AF1514" s="2">
        <v>1.00369040257439</v>
      </c>
      <c r="AG1514" s="2">
        <f t="shared" si="807"/>
        <v>0.75369040257439002</v>
      </c>
      <c r="AH1514" s="2">
        <v>49.115040812199702</v>
      </c>
      <c r="AI1514" s="2">
        <v>49.115040812199702</v>
      </c>
      <c r="AJ1514" s="2">
        <f t="shared" si="808"/>
        <v>0.49115040812199701</v>
      </c>
      <c r="AK1514" s="2">
        <f t="shared" si="809"/>
        <v>0.45032049184104328</v>
      </c>
      <c r="AL1514" s="2">
        <f>AK1514/$AK$1513</f>
        <v>0.53069373589200552</v>
      </c>
    </row>
    <row r="1515" spans="1:38" x14ac:dyDescent="0.25">
      <c r="A1515" s="2" t="s">
        <v>240</v>
      </c>
      <c r="B1515" s="2">
        <v>2010</v>
      </c>
      <c r="C1515" s="2" t="s">
        <v>179</v>
      </c>
      <c r="D1515" s="2" t="s">
        <v>286</v>
      </c>
      <c r="E1515" s="2" t="s">
        <v>9</v>
      </c>
      <c r="F1515" s="2" t="s">
        <v>202</v>
      </c>
      <c r="G1515" s="2" t="s">
        <v>214</v>
      </c>
      <c r="H1515" s="2" t="s">
        <v>78</v>
      </c>
      <c r="I1515" s="2" t="s">
        <v>40</v>
      </c>
      <c r="J1515" s="2" t="s">
        <v>12</v>
      </c>
      <c r="L1515" s="2" t="s">
        <v>37</v>
      </c>
      <c r="M1515" s="2" t="s">
        <v>300</v>
      </c>
      <c r="N1515" s="2">
        <v>10</v>
      </c>
      <c r="O1515" s="2" t="s">
        <v>83</v>
      </c>
      <c r="Q1515" s="2" t="s">
        <v>239</v>
      </c>
      <c r="R1515" s="2" t="s">
        <v>82</v>
      </c>
      <c r="S1515" s="2" t="s">
        <v>21</v>
      </c>
      <c r="T1515" s="2">
        <v>37</v>
      </c>
      <c r="U1515" s="2" t="s">
        <v>86</v>
      </c>
      <c r="V1515" s="2">
        <v>0</v>
      </c>
      <c r="W1515" s="2" t="s">
        <v>276</v>
      </c>
      <c r="Z1515" s="2">
        <v>5</v>
      </c>
      <c r="AA1515" s="2">
        <v>1</v>
      </c>
      <c r="AB1515" s="2">
        <f t="shared" si="802"/>
        <v>5</v>
      </c>
      <c r="AC1515" s="2">
        <v>300</v>
      </c>
      <c r="AD1515" s="2">
        <v>1</v>
      </c>
      <c r="AE1515" s="2">
        <v>246</v>
      </c>
      <c r="AF1515" s="2">
        <v>3.9999999999999898</v>
      </c>
      <c r="AG1515" s="2">
        <f t="shared" si="807"/>
        <v>3.7499999999999898</v>
      </c>
      <c r="AH1515" s="2">
        <v>21.681407265547101</v>
      </c>
      <c r="AI1515" s="2">
        <v>21.681407265547101</v>
      </c>
      <c r="AJ1515" s="2">
        <f t="shared" si="808"/>
        <v>0.21681407265547101</v>
      </c>
      <c r="AK1515" s="2">
        <f t="shared" si="809"/>
        <v>0.17598415637451731</v>
      </c>
      <c r="AL1515" s="2">
        <f>AK1515/$AK$1513</f>
        <v>0.20739382527846886</v>
      </c>
    </row>
    <row r="1516" spans="1:38" x14ac:dyDescent="0.25">
      <c r="A1516" s="2" t="s">
        <v>240</v>
      </c>
      <c r="B1516" s="2">
        <v>2010</v>
      </c>
      <c r="C1516" s="2" t="s">
        <v>179</v>
      </c>
      <c r="D1516" s="2" t="s">
        <v>286</v>
      </c>
      <c r="E1516" s="2" t="s">
        <v>9</v>
      </c>
      <c r="F1516" s="2" t="s">
        <v>202</v>
      </c>
      <c r="G1516" s="2" t="s">
        <v>214</v>
      </c>
      <c r="H1516" s="2" t="s">
        <v>78</v>
      </c>
      <c r="I1516" s="2" t="s">
        <v>40</v>
      </c>
      <c r="J1516" s="2" t="s">
        <v>12</v>
      </c>
      <c r="L1516" s="2" t="s">
        <v>37</v>
      </c>
      <c r="M1516" s="2" t="s">
        <v>300</v>
      </c>
      <c r="N1516" s="2">
        <v>10</v>
      </c>
      <c r="O1516" s="2" t="s">
        <v>83</v>
      </c>
      <c r="Q1516" s="2" t="s">
        <v>239</v>
      </c>
      <c r="R1516" s="2" t="s">
        <v>82</v>
      </c>
      <c r="S1516" s="2" t="s">
        <v>21</v>
      </c>
      <c r="T1516" s="2">
        <v>37</v>
      </c>
      <c r="U1516" s="2" t="s">
        <v>86</v>
      </c>
      <c r="V1516" s="2">
        <v>0</v>
      </c>
      <c r="W1516" s="2" t="s">
        <v>276</v>
      </c>
      <c r="Z1516" s="2">
        <v>5</v>
      </c>
      <c r="AA1516" s="2">
        <v>1</v>
      </c>
      <c r="AB1516" s="2">
        <f t="shared" si="802"/>
        <v>5</v>
      </c>
      <c r="AC1516" s="2">
        <v>300</v>
      </c>
      <c r="AD1516" s="2">
        <v>1</v>
      </c>
      <c r="AE1516" s="2">
        <v>246</v>
      </c>
      <c r="AF1516" s="2">
        <v>20.967744225584699</v>
      </c>
      <c r="AG1516" s="2">
        <f t="shared" si="807"/>
        <v>20.717744225584699</v>
      </c>
      <c r="AH1516" s="2">
        <v>15.953788382523101</v>
      </c>
      <c r="AI1516" s="2">
        <v>15.953788382523101</v>
      </c>
      <c r="AJ1516" s="2">
        <f t="shared" si="808"/>
        <v>0.15953788382523101</v>
      </c>
      <c r="AK1516" s="2">
        <f t="shared" si="809"/>
        <v>0.11870796754427732</v>
      </c>
      <c r="AL1516" s="2">
        <f>AK1516/$AK$1513</f>
        <v>0.13989497683897698</v>
      </c>
    </row>
    <row r="1517" spans="1:38" x14ac:dyDescent="0.25">
      <c r="A1517" s="2" t="s">
        <v>240</v>
      </c>
      <c r="B1517" s="2">
        <v>2010</v>
      </c>
      <c r="C1517" s="2" t="s">
        <v>179</v>
      </c>
      <c r="D1517" s="2" t="s">
        <v>286</v>
      </c>
      <c r="E1517" s="2" t="s">
        <v>9</v>
      </c>
      <c r="F1517" s="2" t="s">
        <v>202</v>
      </c>
      <c r="G1517" s="2" t="s">
        <v>214</v>
      </c>
      <c r="H1517" s="2" t="s">
        <v>78</v>
      </c>
      <c r="I1517" s="2" t="s">
        <v>40</v>
      </c>
      <c r="J1517" s="2" t="s">
        <v>12</v>
      </c>
      <c r="L1517" s="2" t="s">
        <v>37</v>
      </c>
      <c r="M1517" s="2" t="s">
        <v>300</v>
      </c>
      <c r="N1517" s="2">
        <v>10</v>
      </c>
      <c r="O1517" s="2" t="s">
        <v>83</v>
      </c>
      <c r="Q1517" s="2" t="s">
        <v>239</v>
      </c>
      <c r="R1517" s="2" t="s">
        <v>82</v>
      </c>
      <c r="S1517" s="2" t="s">
        <v>21</v>
      </c>
      <c r="T1517" s="2">
        <v>37</v>
      </c>
      <c r="U1517" s="2" t="s">
        <v>86</v>
      </c>
      <c r="V1517" s="2">
        <v>0</v>
      </c>
      <c r="W1517" s="2" t="s">
        <v>276</v>
      </c>
      <c r="Z1517" s="2">
        <v>5</v>
      </c>
      <c r="AA1517" s="2">
        <v>1</v>
      </c>
      <c r="AB1517" s="2">
        <f t="shared" si="802"/>
        <v>5</v>
      </c>
      <c r="AC1517" s="2">
        <v>300</v>
      </c>
      <c r="AD1517" s="2">
        <v>1</v>
      </c>
      <c r="AE1517" s="2">
        <v>246</v>
      </c>
      <c r="AF1517" s="2">
        <v>48.0148901930378</v>
      </c>
      <c r="AG1517" s="2">
        <f t="shared" si="807"/>
        <v>47.7648901930378</v>
      </c>
      <c r="AH1517" s="2">
        <v>4.0829916280953702</v>
      </c>
      <c r="AI1517" s="2">
        <v>4.0829916280953702</v>
      </c>
      <c r="AJ1517" s="2">
        <f t="shared" si="808"/>
        <v>4.0829916280953699E-2</v>
      </c>
      <c r="AK1517" s="2">
        <f t="shared" si="809"/>
        <v>0</v>
      </c>
      <c r="AL1517" s="2">
        <f>AK1517/$AK$1513</f>
        <v>0</v>
      </c>
    </row>
    <row r="1518" spans="1:38" x14ac:dyDescent="0.25">
      <c r="A1518" s="2" t="s">
        <v>240</v>
      </c>
      <c r="B1518" s="2">
        <v>2010</v>
      </c>
      <c r="C1518" s="2" t="s">
        <v>179</v>
      </c>
      <c r="D1518" s="2" t="s">
        <v>286</v>
      </c>
      <c r="E1518" s="2" t="s">
        <v>9</v>
      </c>
      <c r="F1518" s="2" t="s">
        <v>202</v>
      </c>
      <c r="G1518" s="2" t="s">
        <v>214</v>
      </c>
      <c r="H1518" s="2" t="s">
        <v>78</v>
      </c>
      <c r="I1518" s="2" t="s">
        <v>40</v>
      </c>
      <c r="J1518" s="2" t="s">
        <v>12</v>
      </c>
      <c r="L1518" s="2" t="s">
        <v>37</v>
      </c>
      <c r="M1518" s="2" t="s">
        <v>300</v>
      </c>
      <c r="N1518" s="2">
        <v>10</v>
      </c>
      <c r="O1518" s="2" t="s">
        <v>83</v>
      </c>
      <c r="Q1518" s="2" t="s">
        <v>239</v>
      </c>
      <c r="R1518" s="2" t="s">
        <v>82</v>
      </c>
      <c r="S1518" s="2" t="s">
        <v>21</v>
      </c>
      <c r="T1518" s="2">
        <v>37</v>
      </c>
      <c r="U1518" s="2" t="s">
        <v>86</v>
      </c>
      <c r="V1518" s="2">
        <v>0</v>
      </c>
      <c r="W1518" s="2" t="s">
        <v>276</v>
      </c>
      <c r="Z1518" s="2">
        <v>5</v>
      </c>
      <c r="AA1518" s="2">
        <v>1</v>
      </c>
      <c r="AB1518" s="2">
        <f t="shared" si="802"/>
        <v>5</v>
      </c>
      <c r="AC1518" s="2">
        <v>300</v>
      </c>
      <c r="AD1518" s="2">
        <v>1</v>
      </c>
      <c r="AE1518" s="2">
        <v>247</v>
      </c>
      <c r="AF1518" s="2">
        <v>0.25</v>
      </c>
      <c r="AG1518" s="2">
        <f t="shared" si="807"/>
        <v>0</v>
      </c>
      <c r="AH1518" s="2">
        <v>100</v>
      </c>
      <c r="AI1518" s="2">
        <v>100</v>
      </c>
      <c r="AJ1518" s="2">
        <f>AI1518/$AI$1518</f>
        <v>1</v>
      </c>
      <c r="AK1518" s="2">
        <f>AI1518-$AI$1523</f>
        <v>85.706745397636894</v>
      </c>
      <c r="AL1518" s="2">
        <f>AK1518/$AK$1518</f>
        <v>1</v>
      </c>
    </row>
    <row r="1519" spans="1:38" x14ac:dyDescent="0.25">
      <c r="A1519" s="2" t="s">
        <v>240</v>
      </c>
      <c r="B1519" s="2">
        <v>2010</v>
      </c>
      <c r="C1519" s="2" t="s">
        <v>179</v>
      </c>
      <c r="D1519" s="2" t="s">
        <v>286</v>
      </c>
      <c r="E1519" s="2" t="s">
        <v>9</v>
      </c>
      <c r="F1519" s="2" t="s">
        <v>202</v>
      </c>
      <c r="G1519" s="2" t="s">
        <v>214</v>
      </c>
      <c r="H1519" s="2" t="s">
        <v>78</v>
      </c>
      <c r="I1519" s="2" t="s">
        <v>40</v>
      </c>
      <c r="J1519" s="2" t="s">
        <v>12</v>
      </c>
      <c r="L1519" s="2" t="s">
        <v>37</v>
      </c>
      <c r="M1519" s="2" t="s">
        <v>300</v>
      </c>
      <c r="N1519" s="2">
        <v>10</v>
      </c>
      <c r="O1519" s="2" t="s">
        <v>83</v>
      </c>
      <c r="Q1519" s="2" t="s">
        <v>239</v>
      </c>
      <c r="R1519" s="2" t="s">
        <v>82</v>
      </c>
      <c r="S1519" s="2" t="s">
        <v>21</v>
      </c>
      <c r="T1519" s="2">
        <v>37</v>
      </c>
      <c r="U1519" s="2" t="s">
        <v>86</v>
      </c>
      <c r="V1519" s="2">
        <v>0</v>
      </c>
      <c r="W1519" s="2" t="s">
        <v>276</v>
      </c>
      <c r="Z1519" s="2">
        <v>5</v>
      </c>
      <c r="AA1519" s="2">
        <v>1</v>
      </c>
      <c r="AB1519" s="2">
        <f t="shared" si="802"/>
        <v>5</v>
      </c>
      <c r="AC1519" s="2">
        <v>300</v>
      </c>
      <c r="AD1519" s="2">
        <v>1</v>
      </c>
      <c r="AE1519" s="2">
        <v>247</v>
      </c>
      <c r="AF1519" s="2">
        <v>0.47232479596649901</v>
      </c>
      <c r="AG1519" s="2">
        <f t="shared" si="807"/>
        <v>0.22232479596649901</v>
      </c>
      <c r="AH1519" s="2">
        <v>89.380540383974605</v>
      </c>
      <c r="AI1519" s="2">
        <v>89.380540383974605</v>
      </c>
      <c r="AJ1519" s="2">
        <f t="shared" ref="AJ1519:AJ1523" si="810">AI1519/$AI$1518</f>
        <v>0.89380540383974605</v>
      </c>
      <c r="AK1519" s="2">
        <f t="shared" ref="AK1519:AK1523" si="811">AI1519-$AI$1523</f>
        <v>75.087285781611499</v>
      </c>
      <c r="AL1519" s="2">
        <f t="shared" ref="AL1519:AL1523" si="812">AK1519/$AK$1518</f>
        <v>0.87609540454772428</v>
      </c>
    </row>
    <row r="1520" spans="1:38" x14ac:dyDescent="0.25">
      <c r="A1520" s="2" t="s">
        <v>240</v>
      </c>
      <c r="B1520" s="2">
        <v>2010</v>
      </c>
      <c r="C1520" s="2" t="s">
        <v>179</v>
      </c>
      <c r="D1520" s="2" t="s">
        <v>286</v>
      </c>
      <c r="E1520" s="2" t="s">
        <v>9</v>
      </c>
      <c r="F1520" s="2" t="s">
        <v>202</v>
      </c>
      <c r="G1520" s="2" t="s">
        <v>214</v>
      </c>
      <c r="H1520" s="2" t="s">
        <v>78</v>
      </c>
      <c r="I1520" s="2" t="s">
        <v>40</v>
      </c>
      <c r="J1520" s="2" t="s">
        <v>12</v>
      </c>
      <c r="L1520" s="2" t="s">
        <v>37</v>
      </c>
      <c r="M1520" s="2" t="s">
        <v>300</v>
      </c>
      <c r="N1520" s="2">
        <v>10</v>
      </c>
      <c r="O1520" s="2" t="s">
        <v>83</v>
      </c>
      <c r="Q1520" s="2" t="s">
        <v>239</v>
      </c>
      <c r="R1520" s="2" t="s">
        <v>82</v>
      </c>
      <c r="S1520" s="2" t="s">
        <v>21</v>
      </c>
      <c r="T1520" s="2">
        <v>37</v>
      </c>
      <c r="U1520" s="2" t="s">
        <v>86</v>
      </c>
      <c r="V1520" s="2">
        <v>0</v>
      </c>
      <c r="W1520" s="2" t="s">
        <v>276</v>
      </c>
      <c r="Z1520" s="2">
        <v>5</v>
      </c>
      <c r="AA1520" s="2">
        <v>1</v>
      </c>
      <c r="AB1520" s="2">
        <f t="shared" si="802"/>
        <v>5</v>
      </c>
      <c r="AC1520" s="2">
        <v>300</v>
      </c>
      <c r="AD1520" s="2">
        <v>1</v>
      </c>
      <c r="AE1520" s="2">
        <v>247</v>
      </c>
      <c r="AF1520" s="2">
        <v>1.00369040257439</v>
      </c>
      <c r="AG1520" s="2">
        <f t="shared" si="807"/>
        <v>0.75369040257439002</v>
      </c>
      <c r="AH1520" s="2">
        <v>44.2477905980871</v>
      </c>
      <c r="AI1520" s="2">
        <v>44.2477905980871</v>
      </c>
      <c r="AJ1520" s="2">
        <f t="shared" si="810"/>
        <v>0.442477905980871</v>
      </c>
      <c r="AK1520" s="2">
        <f t="shared" si="811"/>
        <v>29.954535995724001</v>
      </c>
      <c r="AL1520" s="2">
        <f t="shared" si="812"/>
        <v>0.349500332287147</v>
      </c>
    </row>
    <row r="1521" spans="1:38" x14ac:dyDescent="0.25">
      <c r="A1521" s="2" t="s">
        <v>240</v>
      </c>
      <c r="B1521" s="2">
        <v>2010</v>
      </c>
      <c r="C1521" s="2" t="s">
        <v>179</v>
      </c>
      <c r="D1521" s="2" t="s">
        <v>286</v>
      </c>
      <c r="E1521" s="2" t="s">
        <v>9</v>
      </c>
      <c r="F1521" s="2" t="s">
        <v>202</v>
      </c>
      <c r="G1521" s="2" t="s">
        <v>214</v>
      </c>
      <c r="H1521" s="2" t="s">
        <v>78</v>
      </c>
      <c r="I1521" s="2" t="s">
        <v>40</v>
      </c>
      <c r="J1521" s="2" t="s">
        <v>12</v>
      </c>
      <c r="L1521" s="2" t="s">
        <v>37</v>
      </c>
      <c r="M1521" s="2" t="s">
        <v>300</v>
      </c>
      <c r="N1521" s="2">
        <v>10</v>
      </c>
      <c r="O1521" s="2" t="s">
        <v>83</v>
      </c>
      <c r="Q1521" s="2" t="s">
        <v>239</v>
      </c>
      <c r="R1521" s="2" t="s">
        <v>82</v>
      </c>
      <c r="S1521" s="2" t="s">
        <v>21</v>
      </c>
      <c r="T1521" s="2">
        <v>37</v>
      </c>
      <c r="U1521" s="2" t="s">
        <v>86</v>
      </c>
      <c r="V1521" s="2">
        <v>0</v>
      </c>
      <c r="W1521" s="2" t="s">
        <v>276</v>
      </c>
      <c r="Z1521" s="2">
        <v>5</v>
      </c>
      <c r="AA1521" s="2">
        <v>1</v>
      </c>
      <c r="AB1521" s="2">
        <f t="shared" si="802"/>
        <v>5</v>
      </c>
      <c r="AC1521" s="2">
        <v>300</v>
      </c>
      <c r="AD1521" s="2">
        <v>1</v>
      </c>
      <c r="AE1521" s="2">
        <v>247</v>
      </c>
      <c r="AF1521" s="2">
        <v>4.0147599211328897</v>
      </c>
      <c r="AG1521" s="2">
        <f t="shared" si="807"/>
        <v>3.7647599211328897</v>
      </c>
      <c r="AH1521" s="2">
        <v>23.008854486843799</v>
      </c>
      <c r="AI1521" s="2">
        <v>23.008854486843799</v>
      </c>
      <c r="AJ1521" s="2">
        <f t="shared" si="810"/>
        <v>0.23008854486843799</v>
      </c>
      <c r="AK1521" s="2">
        <f t="shared" si="811"/>
        <v>8.7155998844806977</v>
      </c>
      <c r="AL1521" s="2">
        <f t="shared" si="812"/>
        <v>0.10169094444135787</v>
      </c>
    </row>
    <row r="1522" spans="1:38" x14ac:dyDescent="0.25">
      <c r="A1522" s="2" t="s">
        <v>240</v>
      </c>
      <c r="B1522" s="2">
        <v>2010</v>
      </c>
      <c r="C1522" s="2" t="s">
        <v>179</v>
      </c>
      <c r="D1522" s="2" t="s">
        <v>286</v>
      </c>
      <c r="E1522" s="2" t="s">
        <v>9</v>
      </c>
      <c r="F1522" s="2" t="s">
        <v>202</v>
      </c>
      <c r="G1522" s="2" t="s">
        <v>214</v>
      </c>
      <c r="H1522" s="2" t="s">
        <v>78</v>
      </c>
      <c r="I1522" s="2" t="s">
        <v>40</v>
      </c>
      <c r="J1522" s="2" t="s">
        <v>12</v>
      </c>
      <c r="L1522" s="2" t="s">
        <v>37</v>
      </c>
      <c r="M1522" s="2" t="s">
        <v>300</v>
      </c>
      <c r="N1522" s="2">
        <v>10</v>
      </c>
      <c r="O1522" s="2" t="s">
        <v>83</v>
      </c>
      <c r="Q1522" s="2" t="s">
        <v>239</v>
      </c>
      <c r="R1522" s="2" t="s">
        <v>82</v>
      </c>
      <c r="S1522" s="2" t="s">
        <v>21</v>
      </c>
      <c r="T1522" s="2">
        <v>37</v>
      </c>
      <c r="U1522" s="2" t="s">
        <v>86</v>
      </c>
      <c r="V1522" s="2">
        <v>0</v>
      </c>
      <c r="W1522" s="2" t="s">
        <v>276</v>
      </c>
      <c r="Z1522" s="2">
        <v>5</v>
      </c>
      <c r="AA1522" s="2">
        <v>1</v>
      </c>
      <c r="AB1522" s="2">
        <f t="shared" si="802"/>
        <v>5</v>
      </c>
      <c r="AC1522" s="2">
        <v>300</v>
      </c>
      <c r="AD1522" s="2">
        <v>1</v>
      </c>
      <c r="AE1522" s="2">
        <v>247</v>
      </c>
      <c r="AF1522" s="2">
        <v>7.6923087845096401</v>
      </c>
      <c r="AG1522" s="2">
        <f t="shared" si="807"/>
        <v>7.4423087845096401</v>
      </c>
      <c r="AH1522" s="2">
        <v>27.639323229984399</v>
      </c>
      <c r="AI1522" s="2">
        <v>27.639323229984399</v>
      </c>
      <c r="AJ1522" s="2">
        <f t="shared" si="810"/>
        <v>0.27639323229984397</v>
      </c>
      <c r="AK1522" s="2">
        <f t="shared" si="811"/>
        <v>13.346068627621298</v>
      </c>
      <c r="AL1522" s="2">
        <f t="shared" si="812"/>
        <v>0.15571783254284297</v>
      </c>
    </row>
    <row r="1523" spans="1:38" x14ac:dyDescent="0.25">
      <c r="A1523" s="2" t="s">
        <v>240</v>
      </c>
      <c r="B1523" s="2">
        <v>2010</v>
      </c>
      <c r="C1523" s="2" t="s">
        <v>179</v>
      </c>
      <c r="D1523" s="2" t="s">
        <v>286</v>
      </c>
      <c r="E1523" s="2" t="s">
        <v>9</v>
      </c>
      <c r="F1523" s="2" t="s">
        <v>202</v>
      </c>
      <c r="G1523" s="2" t="s">
        <v>214</v>
      </c>
      <c r="H1523" s="2" t="s">
        <v>78</v>
      </c>
      <c r="I1523" s="2" t="s">
        <v>40</v>
      </c>
      <c r="J1523" s="2" t="s">
        <v>12</v>
      </c>
      <c r="L1523" s="2" t="s">
        <v>37</v>
      </c>
      <c r="M1523" s="2" t="s">
        <v>300</v>
      </c>
      <c r="N1523" s="2">
        <v>10</v>
      </c>
      <c r="O1523" s="2" t="s">
        <v>83</v>
      </c>
      <c r="Q1523" s="2" t="s">
        <v>239</v>
      </c>
      <c r="R1523" s="2" t="s">
        <v>82</v>
      </c>
      <c r="S1523" s="2" t="s">
        <v>21</v>
      </c>
      <c r="T1523" s="2">
        <v>37</v>
      </c>
      <c r="U1523" s="2" t="s">
        <v>86</v>
      </c>
      <c r="V1523" s="2">
        <v>0</v>
      </c>
      <c r="W1523" s="2" t="s">
        <v>276</v>
      </c>
      <c r="Z1523" s="2">
        <v>5</v>
      </c>
      <c r="AA1523" s="2">
        <v>1</v>
      </c>
      <c r="AB1523" s="2">
        <f t="shared" si="802"/>
        <v>5</v>
      </c>
      <c r="AC1523" s="2">
        <v>300</v>
      </c>
      <c r="AD1523" s="2">
        <v>1</v>
      </c>
      <c r="AE1523" s="2">
        <v>247</v>
      </c>
      <c r="AF1523" s="2">
        <v>21.091811813691599</v>
      </c>
      <c r="AG1523" s="2">
        <f t="shared" si="807"/>
        <v>20.841811813691599</v>
      </c>
      <c r="AH1523" s="2">
        <v>14.293254602363101</v>
      </c>
      <c r="AI1523" s="2">
        <v>14.293254602363101</v>
      </c>
      <c r="AJ1523" s="2">
        <f t="shared" si="810"/>
        <v>0.14293254602363101</v>
      </c>
      <c r="AK1523" s="2">
        <f t="shared" si="811"/>
        <v>0</v>
      </c>
      <c r="AL1523" s="2">
        <f t="shared" si="812"/>
        <v>0</v>
      </c>
    </row>
    <row r="1524" spans="1:38" x14ac:dyDescent="0.25">
      <c r="A1524" s="2" t="s">
        <v>240</v>
      </c>
      <c r="B1524" s="2">
        <v>2010</v>
      </c>
      <c r="C1524" s="2" t="s">
        <v>179</v>
      </c>
      <c r="D1524" s="2" t="s">
        <v>286</v>
      </c>
      <c r="E1524" s="2" t="s">
        <v>9</v>
      </c>
      <c r="F1524" s="2" t="s">
        <v>202</v>
      </c>
      <c r="G1524" s="2" t="s">
        <v>214</v>
      </c>
      <c r="H1524" s="2" t="s">
        <v>78</v>
      </c>
      <c r="I1524" s="2" t="s">
        <v>40</v>
      </c>
      <c r="J1524" s="2" t="s">
        <v>12</v>
      </c>
      <c r="L1524" s="2" t="s">
        <v>37</v>
      </c>
      <c r="M1524" s="2" t="s">
        <v>300</v>
      </c>
      <c r="N1524" s="2">
        <v>10</v>
      </c>
      <c r="O1524" s="2" t="s">
        <v>83</v>
      </c>
      <c r="Q1524" s="2" t="s">
        <v>239</v>
      </c>
      <c r="R1524" s="2" t="s">
        <v>82</v>
      </c>
      <c r="S1524" s="2" t="s">
        <v>21</v>
      </c>
      <c r="T1524" s="2">
        <v>37</v>
      </c>
      <c r="U1524" s="2" t="s">
        <v>70</v>
      </c>
      <c r="V1524" s="2">
        <v>6</v>
      </c>
      <c r="W1524" s="2" t="s">
        <v>277</v>
      </c>
      <c r="X1524" s="2">
        <f>55/12</f>
        <v>4.583333333333333</v>
      </c>
      <c r="Y1524" s="2">
        <v>310</v>
      </c>
      <c r="Z1524" s="2">
        <v>1.89</v>
      </c>
      <c r="AC1524" s="2">
        <v>300</v>
      </c>
      <c r="AD1524" s="2">
        <v>1</v>
      </c>
      <c r="AE1524" s="2">
        <v>248</v>
      </c>
      <c r="AF1524" s="2">
        <v>0.25</v>
      </c>
      <c r="AG1524" s="2">
        <f t="shared" si="807"/>
        <v>0</v>
      </c>
      <c r="AH1524" s="2">
        <v>100</v>
      </c>
      <c r="AI1524" s="2">
        <v>100</v>
      </c>
      <c r="AJ1524" s="2">
        <f t="shared" ref="AJ1524:AJ1529" si="813">AI1524/$AI$1524</f>
        <v>1</v>
      </c>
      <c r="AK1524" s="2">
        <f>AI1524-$AI$1529</f>
        <v>77.071175883147802</v>
      </c>
      <c r="AL1524" s="2">
        <f t="shared" ref="AL1524:AL1529" si="814">AK1524/$AK$1524</f>
        <v>1</v>
      </c>
    </row>
    <row r="1525" spans="1:38" x14ac:dyDescent="0.25">
      <c r="A1525" s="2" t="s">
        <v>240</v>
      </c>
      <c r="B1525" s="2">
        <v>2010</v>
      </c>
      <c r="C1525" s="2" t="s">
        <v>179</v>
      </c>
      <c r="D1525" s="2" t="s">
        <v>286</v>
      </c>
      <c r="E1525" s="2" t="s">
        <v>9</v>
      </c>
      <c r="F1525" s="2" t="s">
        <v>202</v>
      </c>
      <c r="G1525" s="2" t="s">
        <v>214</v>
      </c>
      <c r="H1525" s="2" t="s">
        <v>78</v>
      </c>
      <c r="I1525" s="2" t="s">
        <v>40</v>
      </c>
      <c r="J1525" s="2" t="s">
        <v>12</v>
      </c>
      <c r="L1525" s="2" t="s">
        <v>37</v>
      </c>
      <c r="M1525" s="2" t="s">
        <v>300</v>
      </c>
      <c r="N1525" s="2">
        <v>10</v>
      </c>
      <c r="O1525" s="2" t="s">
        <v>83</v>
      </c>
      <c r="Q1525" s="2" t="s">
        <v>239</v>
      </c>
      <c r="R1525" s="2" t="s">
        <v>82</v>
      </c>
      <c r="S1525" s="2" t="s">
        <v>21</v>
      </c>
      <c r="T1525" s="2">
        <v>37</v>
      </c>
      <c r="U1525" s="2" t="s">
        <v>70</v>
      </c>
      <c r="V1525" s="2">
        <v>6</v>
      </c>
      <c r="W1525" s="2" t="s">
        <v>277</v>
      </c>
      <c r="X1525" s="2">
        <f t="shared" ref="X1525:X1535" si="815">55/12</f>
        <v>4.583333333333333</v>
      </c>
      <c r="Y1525" s="2">
        <v>310</v>
      </c>
      <c r="Z1525" s="2">
        <v>1.89</v>
      </c>
      <c r="AC1525" s="2">
        <v>300</v>
      </c>
      <c r="AD1525" s="2">
        <v>1</v>
      </c>
      <c r="AE1525" s="2">
        <v>248</v>
      </c>
      <c r="AF1525" s="2">
        <v>0.50000021036932796</v>
      </c>
      <c r="AG1525" s="2">
        <f t="shared" ref="AG1525:AG1535" si="816">AF1525-0.25</f>
        <v>0.25000021036932796</v>
      </c>
      <c r="AH1525" s="2">
        <v>91.189426128293505</v>
      </c>
      <c r="AI1525" s="2">
        <v>91.189426128293505</v>
      </c>
      <c r="AJ1525" s="2">
        <f t="shared" si="813"/>
        <v>0.91189426128293505</v>
      </c>
      <c r="AK1525" s="2">
        <f t="shared" ref="AK1525:AK1529" si="817">AI1525-$AI$1529</f>
        <v>68.260602011441307</v>
      </c>
      <c r="AL1525" s="2">
        <f t="shared" si="814"/>
        <v>0.8856826333483645</v>
      </c>
    </row>
    <row r="1526" spans="1:38" x14ac:dyDescent="0.25">
      <c r="A1526" s="2" t="s">
        <v>240</v>
      </c>
      <c r="B1526" s="2">
        <v>2010</v>
      </c>
      <c r="C1526" s="2" t="s">
        <v>179</v>
      </c>
      <c r="D1526" s="2" t="s">
        <v>286</v>
      </c>
      <c r="E1526" s="2" t="s">
        <v>9</v>
      </c>
      <c r="F1526" s="2" t="s">
        <v>202</v>
      </c>
      <c r="G1526" s="2" t="s">
        <v>214</v>
      </c>
      <c r="H1526" s="2" t="s">
        <v>78</v>
      </c>
      <c r="I1526" s="2" t="s">
        <v>40</v>
      </c>
      <c r="J1526" s="2" t="s">
        <v>12</v>
      </c>
      <c r="L1526" s="2" t="s">
        <v>37</v>
      </c>
      <c r="M1526" s="2" t="s">
        <v>300</v>
      </c>
      <c r="N1526" s="2">
        <v>10</v>
      </c>
      <c r="O1526" s="2" t="s">
        <v>83</v>
      </c>
      <c r="Q1526" s="2" t="s">
        <v>239</v>
      </c>
      <c r="R1526" s="2" t="s">
        <v>82</v>
      </c>
      <c r="S1526" s="2" t="s">
        <v>21</v>
      </c>
      <c r="T1526" s="2">
        <v>37</v>
      </c>
      <c r="U1526" s="2" t="s">
        <v>70</v>
      </c>
      <c r="V1526" s="2">
        <v>6</v>
      </c>
      <c r="W1526" s="2" t="s">
        <v>277</v>
      </c>
      <c r="X1526" s="2">
        <f t="shared" si="815"/>
        <v>4.583333333333333</v>
      </c>
      <c r="Y1526" s="2">
        <v>310</v>
      </c>
      <c r="Z1526" s="2">
        <v>1.89</v>
      </c>
      <c r="AC1526" s="2">
        <v>300</v>
      </c>
      <c r="AD1526" s="2">
        <v>1</v>
      </c>
      <c r="AE1526" s="2">
        <v>248</v>
      </c>
      <c r="AF1526" s="2">
        <v>1.01470607828515</v>
      </c>
      <c r="AG1526" s="2">
        <f t="shared" si="816"/>
        <v>0.76470607828515003</v>
      </c>
      <c r="AH1526" s="2">
        <v>85.022034501000505</v>
      </c>
      <c r="AI1526" s="2">
        <v>85.022034501000505</v>
      </c>
      <c r="AJ1526" s="2">
        <f t="shared" si="813"/>
        <v>0.8502203450100051</v>
      </c>
      <c r="AK1526" s="2">
        <f t="shared" si="817"/>
        <v>62.093210384148307</v>
      </c>
      <c r="AL1526" s="2">
        <f t="shared" si="814"/>
        <v>0.80566060751806257</v>
      </c>
    </row>
    <row r="1527" spans="1:38" x14ac:dyDescent="0.25">
      <c r="A1527" s="2" t="s">
        <v>240</v>
      </c>
      <c r="B1527" s="2">
        <v>2010</v>
      </c>
      <c r="C1527" s="2" t="s">
        <v>179</v>
      </c>
      <c r="D1527" s="2" t="s">
        <v>286</v>
      </c>
      <c r="E1527" s="2" t="s">
        <v>9</v>
      </c>
      <c r="F1527" s="2" t="s">
        <v>202</v>
      </c>
      <c r="G1527" s="2" t="s">
        <v>214</v>
      </c>
      <c r="H1527" s="2" t="s">
        <v>78</v>
      </c>
      <c r="I1527" s="2" t="s">
        <v>40</v>
      </c>
      <c r="J1527" s="2" t="s">
        <v>12</v>
      </c>
      <c r="L1527" s="2" t="s">
        <v>37</v>
      </c>
      <c r="M1527" s="2" t="s">
        <v>300</v>
      </c>
      <c r="N1527" s="2">
        <v>10</v>
      </c>
      <c r="O1527" s="2" t="s">
        <v>83</v>
      </c>
      <c r="Q1527" s="2" t="s">
        <v>239</v>
      </c>
      <c r="R1527" s="2" t="s">
        <v>82</v>
      </c>
      <c r="S1527" s="2" t="s">
        <v>21</v>
      </c>
      <c r="T1527" s="2">
        <v>37</v>
      </c>
      <c r="U1527" s="2" t="s">
        <v>70</v>
      </c>
      <c r="V1527" s="2">
        <v>6</v>
      </c>
      <c r="W1527" s="2" t="s">
        <v>277</v>
      </c>
      <c r="X1527" s="2">
        <f t="shared" si="815"/>
        <v>4.583333333333333</v>
      </c>
      <c r="Y1527" s="2">
        <v>310</v>
      </c>
      <c r="Z1527" s="2">
        <v>1.89</v>
      </c>
      <c r="AC1527" s="2">
        <v>300</v>
      </c>
      <c r="AD1527" s="2">
        <v>1</v>
      </c>
      <c r="AE1527" s="2">
        <v>248</v>
      </c>
      <c r="AF1527" s="2">
        <v>3.9852943424534901</v>
      </c>
      <c r="AG1527" s="2">
        <f t="shared" si="816"/>
        <v>3.7352943424534901</v>
      </c>
      <c r="AH1527" s="2">
        <v>64.317182541522996</v>
      </c>
      <c r="AI1527" s="2">
        <v>64.317182541522996</v>
      </c>
      <c r="AJ1527" s="2">
        <f t="shared" si="813"/>
        <v>0.64317182541522999</v>
      </c>
      <c r="AK1527" s="2">
        <f t="shared" si="817"/>
        <v>41.388358424670798</v>
      </c>
      <c r="AL1527" s="2">
        <f t="shared" si="814"/>
        <v>0.53701475227810402</v>
      </c>
    </row>
    <row r="1528" spans="1:38" x14ac:dyDescent="0.25">
      <c r="A1528" s="2" t="s">
        <v>240</v>
      </c>
      <c r="B1528" s="2">
        <v>2010</v>
      </c>
      <c r="C1528" s="2" t="s">
        <v>179</v>
      </c>
      <c r="D1528" s="2" t="s">
        <v>286</v>
      </c>
      <c r="E1528" s="2" t="s">
        <v>9</v>
      </c>
      <c r="F1528" s="2" t="s">
        <v>202</v>
      </c>
      <c r="G1528" s="2" t="s">
        <v>214</v>
      </c>
      <c r="H1528" s="2" t="s">
        <v>78</v>
      </c>
      <c r="I1528" s="2" t="s">
        <v>40</v>
      </c>
      <c r="J1528" s="2" t="s">
        <v>12</v>
      </c>
      <c r="L1528" s="2" t="s">
        <v>37</v>
      </c>
      <c r="M1528" s="2" t="s">
        <v>300</v>
      </c>
      <c r="N1528" s="2">
        <v>10</v>
      </c>
      <c r="O1528" s="2" t="s">
        <v>83</v>
      </c>
      <c r="Q1528" s="2" t="s">
        <v>239</v>
      </c>
      <c r="R1528" s="2" t="s">
        <v>82</v>
      </c>
      <c r="S1528" s="2" t="s">
        <v>21</v>
      </c>
      <c r="T1528" s="2">
        <v>37</v>
      </c>
      <c r="U1528" s="2" t="s">
        <v>70</v>
      </c>
      <c r="V1528" s="2">
        <v>6</v>
      </c>
      <c r="W1528" s="2" t="s">
        <v>277</v>
      </c>
      <c r="X1528" s="2">
        <f t="shared" si="815"/>
        <v>4.583333333333333</v>
      </c>
      <c r="Y1528" s="2">
        <v>310</v>
      </c>
      <c r="Z1528" s="2">
        <v>1.89</v>
      </c>
      <c r="AC1528" s="2">
        <v>300</v>
      </c>
      <c r="AD1528" s="2">
        <v>1</v>
      </c>
      <c r="AE1528" s="2">
        <v>248</v>
      </c>
      <c r="AF1528" s="2">
        <v>7.4441688754205897</v>
      </c>
      <c r="AG1528" s="2">
        <f t="shared" si="816"/>
        <v>7.1941688754205897</v>
      </c>
      <c r="AH1528" s="2">
        <v>63.722957313007903</v>
      </c>
      <c r="AI1528" s="2">
        <v>63.722957313007903</v>
      </c>
      <c r="AJ1528" s="2">
        <f t="shared" si="813"/>
        <v>0.637229573130079</v>
      </c>
      <c r="AK1528" s="2">
        <f t="shared" si="817"/>
        <v>40.794133196155698</v>
      </c>
      <c r="AL1528" s="2">
        <f t="shared" si="814"/>
        <v>0.52930466842761181</v>
      </c>
    </row>
    <row r="1529" spans="1:38" x14ac:dyDescent="0.25">
      <c r="A1529" s="2" t="s">
        <v>240</v>
      </c>
      <c r="B1529" s="2">
        <v>2010</v>
      </c>
      <c r="C1529" s="2" t="s">
        <v>179</v>
      </c>
      <c r="D1529" s="2" t="s">
        <v>286</v>
      </c>
      <c r="E1529" s="2" t="s">
        <v>9</v>
      </c>
      <c r="F1529" s="2" t="s">
        <v>202</v>
      </c>
      <c r="G1529" s="2" t="s">
        <v>214</v>
      </c>
      <c r="H1529" s="2" t="s">
        <v>78</v>
      </c>
      <c r="I1529" s="2" t="s">
        <v>40</v>
      </c>
      <c r="J1529" s="2" t="s">
        <v>12</v>
      </c>
      <c r="L1529" s="2" t="s">
        <v>37</v>
      </c>
      <c r="M1529" s="2" t="s">
        <v>300</v>
      </c>
      <c r="N1529" s="2">
        <v>10</v>
      </c>
      <c r="O1529" s="2" t="s">
        <v>83</v>
      </c>
      <c r="Q1529" s="2" t="s">
        <v>239</v>
      </c>
      <c r="R1529" s="2" t="s">
        <v>82</v>
      </c>
      <c r="S1529" s="2" t="s">
        <v>21</v>
      </c>
      <c r="T1529" s="2">
        <v>37</v>
      </c>
      <c r="U1529" s="2" t="s">
        <v>70</v>
      </c>
      <c r="V1529" s="2">
        <v>6</v>
      </c>
      <c r="W1529" s="2" t="s">
        <v>277</v>
      </c>
      <c r="X1529" s="2">
        <f t="shared" si="815"/>
        <v>4.583333333333333</v>
      </c>
      <c r="Y1529" s="2">
        <v>310</v>
      </c>
      <c r="Z1529" s="2">
        <v>1.89</v>
      </c>
      <c r="AC1529" s="2">
        <v>300</v>
      </c>
      <c r="AD1529" s="2">
        <v>1</v>
      </c>
      <c r="AE1529" s="2">
        <v>248</v>
      </c>
      <c r="AF1529" s="2">
        <v>20.967744225584699</v>
      </c>
      <c r="AG1529" s="2">
        <f t="shared" si="816"/>
        <v>20.717744225584699</v>
      </c>
      <c r="AH1529" s="2">
        <v>22.928824116852201</v>
      </c>
      <c r="AI1529" s="2">
        <v>22.928824116852201</v>
      </c>
      <c r="AJ1529" s="2">
        <f t="shared" si="813"/>
        <v>0.22928824116852201</v>
      </c>
      <c r="AK1529" s="2">
        <f t="shared" si="817"/>
        <v>0</v>
      </c>
      <c r="AL1529" s="2">
        <f t="shared" si="814"/>
        <v>0</v>
      </c>
    </row>
    <row r="1530" spans="1:38" x14ac:dyDescent="0.25">
      <c r="A1530" s="2" t="s">
        <v>240</v>
      </c>
      <c r="B1530" s="2">
        <v>2010</v>
      </c>
      <c r="C1530" s="2" t="s">
        <v>179</v>
      </c>
      <c r="D1530" s="2" t="s">
        <v>286</v>
      </c>
      <c r="E1530" s="2" t="s">
        <v>9</v>
      </c>
      <c r="F1530" s="2" t="s">
        <v>202</v>
      </c>
      <c r="G1530" s="2" t="s">
        <v>214</v>
      </c>
      <c r="H1530" s="2" t="s">
        <v>78</v>
      </c>
      <c r="I1530" s="2" t="s">
        <v>40</v>
      </c>
      <c r="J1530" s="2" t="s">
        <v>12</v>
      </c>
      <c r="L1530" s="2" t="s">
        <v>37</v>
      </c>
      <c r="M1530" s="2" t="s">
        <v>300</v>
      </c>
      <c r="N1530" s="2">
        <v>10</v>
      </c>
      <c r="O1530" s="2" t="s">
        <v>83</v>
      </c>
      <c r="Q1530" s="2" t="s">
        <v>239</v>
      </c>
      <c r="R1530" s="2" t="s">
        <v>82</v>
      </c>
      <c r="S1530" s="2" t="s">
        <v>21</v>
      </c>
      <c r="T1530" s="2">
        <v>37</v>
      </c>
      <c r="U1530" s="2" t="s">
        <v>70</v>
      </c>
      <c r="V1530" s="2">
        <v>6</v>
      </c>
      <c r="W1530" s="2" t="s">
        <v>277</v>
      </c>
      <c r="X1530" s="2">
        <f t="shared" si="815"/>
        <v>4.583333333333333</v>
      </c>
      <c r="Y1530" s="2">
        <v>310</v>
      </c>
      <c r="Z1530" s="2">
        <v>1.89</v>
      </c>
      <c r="AC1530" s="2">
        <v>300</v>
      </c>
      <c r="AD1530" s="2">
        <v>1</v>
      </c>
      <c r="AE1530" s="2">
        <v>249</v>
      </c>
      <c r="AF1530" s="2">
        <v>0.25</v>
      </c>
      <c r="AG1530" s="2">
        <f t="shared" si="816"/>
        <v>0</v>
      </c>
      <c r="AH1530" s="2">
        <v>100</v>
      </c>
      <c r="AI1530" s="2">
        <v>100</v>
      </c>
      <c r="AJ1530" s="2">
        <f t="shared" ref="AJ1530:AJ1535" si="818">AI1530/$AI$1530</f>
        <v>1</v>
      </c>
      <c r="AK1530" s="2">
        <f t="shared" ref="AK1530:AK1535" si="819">AI1530-$AI$1535</f>
        <v>87.879177712274597</v>
      </c>
      <c r="AL1530" s="2">
        <f t="shared" ref="AL1530:AL1535" si="820">AK1530/$AK$1530</f>
        <v>1</v>
      </c>
    </row>
    <row r="1531" spans="1:38" x14ac:dyDescent="0.25">
      <c r="A1531" s="2" t="s">
        <v>240</v>
      </c>
      <c r="B1531" s="2">
        <v>2010</v>
      </c>
      <c r="C1531" s="2" t="s">
        <v>179</v>
      </c>
      <c r="D1531" s="2" t="s">
        <v>286</v>
      </c>
      <c r="E1531" s="2" t="s">
        <v>9</v>
      </c>
      <c r="F1531" s="2" t="s">
        <v>202</v>
      </c>
      <c r="G1531" s="2" t="s">
        <v>214</v>
      </c>
      <c r="H1531" s="2" t="s">
        <v>78</v>
      </c>
      <c r="I1531" s="2" t="s">
        <v>40</v>
      </c>
      <c r="J1531" s="2" t="s">
        <v>12</v>
      </c>
      <c r="L1531" s="2" t="s">
        <v>37</v>
      </c>
      <c r="M1531" s="2" t="s">
        <v>300</v>
      </c>
      <c r="N1531" s="2">
        <v>10</v>
      </c>
      <c r="O1531" s="2" t="s">
        <v>83</v>
      </c>
      <c r="Q1531" s="2" t="s">
        <v>239</v>
      </c>
      <c r="R1531" s="2" t="s">
        <v>82</v>
      </c>
      <c r="S1531" s="2" t="s">
        <v>21</v>
      </c>
      <c r="T1531" s="2">
        <v>37</v>
      </c>
      <c r="U1531" s="2" t="s">
        <v>70</v>
      </c>
      <c r="V1531" s="2">
        <v>6</v>
      </c>
      <c r="W1531" s="2" t="s">
        <v>277</v>
      </c>
      <c r="X1531" s="2">
        <f t="shared" si="815"/>
        <v>4.583333333333333</v>
      </c>
      <c r="Y1531" s="2">
        <v>310</v>
      </c>
      <c r="Z1531" s="2">
        <v>1.89</v>
      </c>
      <c r="AC1531" s="2">
        <v>300</v>
      </c>
      <c r="AD1531" s="2">
        <v>1</v>
      </c>
      <c r="AE1531" s="2">
        <v>249</v>
      </c>
      <c r="AF1531" s="2">
        <v>0.51470586791582995</v>
      </c>
      <c r="AG1531" s="2">
        <f t="shared" si="816"/>
        <v>0.26470586791582995</v>
      </c>
      <c r="AH1531" s="2">
        <v>90.748904156642595</v>
      </c>
      <c r="AI1531" s="2">
        <v>90.748904156642595</v>
      </c>
      <c r="AJ1531" s="2">
        <f t="shared" si="818"/>
        <v>0.90748904156642596</v>
      </c>
      <c r="AK1531" s="2">
        <f t="shared" si="819"/>
        <v>78.628081868917192</v>
      </c>
      <c r="AL1531" s="2">
        <f t="shared" si="820"/>
        <v>0.89472937635299188</v>
      </c>
    </row>
    <row r="1532" spans="1:38" x14ac:dyDescent="0.25">
      <c r="A1532" s="2" t="s">
        <v>240</v>
      </c>
      <c r="B1532" s="2">
        <v>2010</v>
      </c>
      <c r="C1532" s="2" t="s">
        <v>179</v>
      </c>
      <c r="D1532" s="2" t="s">
        <v>286</v>
      </c>
      <c r="E1532" s="2" t="s">
        <v>9</v>
      </c>
      <c r="F1532" s="2" t="s">
        <v>202</v>
      </c>
      <c r="G1532" s="2" t="s">
        <v>214</v>
      </c>
      <c r="H1532" s="2" t="s">
        <v>78</v>
      </c>
      <c r="I1532" s="2" t="s">
        <v>40</v>
      </c>
      <c r="J1532" s="2" t="s">
        <v>12</v>
      </c>
      <c r="L1532" s="2" t="s">
        <v>37</v>
      </c>
      <c r="M1532" s="2" t="s">
        <v>300</v>
      </c>
      <c r="N1532" s="2">
        <v>10</v>
      </c>
      <c r="O1532" s="2" t="s">
        <v>83</v>
      </c>
      <c r="Q1532" s="2" t="s">
        <v>239</v>
      </c>
      <c r="R1532" s="2" t="s">
        <v>82</v>
      </c>
      <c r="S1532" s="2" t="s">
        <v>21</v>
      </c>
      <c r="T1532" s="2">
        <v>37</v>
      </c>
      <c r="U1532" s="2" t="s">
        <v>70</v>
      </c>
      <c r="V1532" s="2">
        <v>6</v>
      </c>
      <c r="W1532" s="2" t="s">
        <v>277</v>
      </c>
      <c r="X1532" s="2">
        <f t="shared" si="815"/>
        <v>4.583333333333333</v>
      </c>
      <c r="Y1532" s="2">
        <v>310</v>
      </c>
      <c r="Z1532" s="2">
        <v>1.89</v>
      </c>
      <c r="AC1532" s="2">
        <v>300</v>
      </c>
      <c r="AD1532" s="2">
        <v>1</v>
      </c>
      <c r="AE1532" s="2">
        <v>249</v>
      </c>
      <c r="AF1532" s="2">
        <v>0.98529420220727904</v>
      </c>
      <c r="AG1532" s="2">
        <f t="shared" si="816"/>
        <v>0.73529420220727904</v>
      </c>
      <c r="AH1532" s="2">
        <v>77.973565320733698</v>
      </c>
      <c r="AI1532" s="2">
        <v>77.973565320733698</v>
      </c>
      <c r="AJ1532" s="2">
        <f t="shared" si="818"/>
        <v>0.77973565320733695</v>
      </c>
      <c r="AK1532" s="2">
        <f t="shared" si="819"/>
        <v>65.852743033008295</v>
      </c>
      <c r="AL1532" s="2">
        <f t="shared" si="820"/>
        <v>0.74935547586274531</v>
      </c>
    </row>
    <row r="1533" spans="1:38" x14ac:dyDescent="0.25">
      <c r="A1533" s="2" t="s">
        <v>240</v>
      </c>
      <c r="B1533" s="2">
        <v>2010</v>
      </c>
      <c r="C1533" s="2" t="s">
        <v>179</v>
      </c>
      <c r="D1533" s="2" t="s">
        <v>286</v>
      </c>
      <c r="E1533" s="2" t="s">
        <v>9</v>
      </c>
      <c r="F1533" s="2" t="s">
        <v>202</v>
      </c>
      <c r="G1533" s="2" t="s">
        <v>214</v>
      </c>
      <c r="H1533" s="2" t="s">
        <v>78</v>
      </c>
      <c r="I1533" s="2" t="s">
        <v>40</v>
      </c>
      <c r="J1533" s="2" t="s">
        <v>12</v>
      </c>
      <c r="L1533" s="2" t="s">
        <v>37</v>
      </c>
      <c r="M1533" s="2" t="s">
        <v>300</v>
      </c>
      <c r="N1533" s="2">
        <v>10</v>
      </c>
      <c r="O1533" s="2" t="s">
        <v>83</v>
      </c>
      <c r="Q1533" s="2" t="s">
        <v>239</v>
      </c>
      <c r="R1533" s="2" t="s">
        <v>82</v>
      </c>
      <c r="S1533" s="2" t="s">
        <v>21</v>
      </c>
      <c r="T1533" s="2">
        <v>37</v>
      </c>
      <c r="U1533" s="2" t="s">
        <v>70</v>
      </c>
      <c r="V1533" s="2">
        <v>6</v>
      </c>
      <c r="W1533" s="2" t="s">
        <v>277</v>
      </c>
      <c r="X1533" s="2">
        <f t="shared" si="815"/>
        <v>4.583333333333333</v>
      </c>
      <c r="Y1533" s="2">
        <v>310</v>
      </c>
      <c r="Z1533" s="2">
        <v>1.89</v>
      </c>
      <c r="AC1533" s="2">
        <v>300</v>
      </c>
      <c r="AD1533" s="2">
        <v>1</v>
      </c>
      <c r="AE1533" s="2">
        <v>249</v>
      </c>
      <c r="AF1533" s="2">
        <v>4.0147056575465001</v>
      </c>
      <c r="AG1533" s="2">
        <f t="shared" si="816"/>
        <v>3.7647056575465001</v>
      </c>
      <c r="AH1533" s="2">
        <v>64.317182541522996</v>
      </c>
      <c r="AI1533" s="2">
        <v>64.317182541522996</v>
      </c>
      <c r="AJ1533" s="2">
        <f t="shared" si="818"/>
        <v>0.64317182541522999</v>
      </c>
      <c r="AK1533" s="2">
        <f t="shared" si="819"/>
        <v>52.196360253797593</v>
      </c>
      <c r="AL1533" s="2">
        <f t="shared" si="820"/>
        <v>0.59395594738828583</v>
      </c>
    </row>
    <row r="1534" spans="1:38" x14ac:dyDescent="0.25">
      <c r="A1534" s="2" t="s">
        <v>240</v>
      </c>
      <c r="B1534" s="2">
        <v>2010</v>
      </c>
      <c r="C1534" s="2" t="s">
        <v>179</v>
      </c>
      <c r="D1534" s="2" t="s">
        <v>286</v>
      </c>
      <c r="E1534" s="2" t="s">
        <v>9</v>
      </c>
      <c r="F1534" s="2" t="s">
        <v>202</v>
      </c>
      <c r="G1534" s="2" t="s">
        <v>214</v>
      </c>
      <c r="H1534" s="2" t="s">
        <v>78</v>
      </c>
      <c r="I1534" s="2" t="s">
        <v>40</v>
      </c>
      <c r="J1534" s="2" t="s">
        <v>12</v>
      </c>
      <c r="L1534" s="2" t="s">
        <v>37</v>
      </c>
      <c r="M1534" s="2" t="s">
        <v>300</v>
      </c>
      <c r="N1534" s="2">
        <v>10</v>
      </c>
      <c r="O1534" s="2" t="s">
        <v>83</v>
      </c>
      <c r="Q1534" s="2" t="s">
        <v>239</v>
      </c>
      <c r="R1534" s="2" t="s">
        <v>82</v>
      </c>
      <c r="S1534" s="2" t="s">
        <v>21</v>
      </c>
      <c r="T1534" s="2">
        <v>37</v>
      </c>
      <c r="U1534" s="2" t="s">
        <v>70</v>
      </c>
      <c r="V1534" s="2">
        <v>6</v>
      </c>
      <c r="W1534" s="2" t="s">
        <v>277</v>
      </c>
      <c r="X1534" s="2">
        <f t="shared" si="815"/>
        <v>4.583333333333333</v>
      </c>
      <c r="Y1534" s="2">
        <v>310</v>
      </c>
      <c r="Z1534" s="2">
        <v>1.89</v>
      </c>
      <c r="AC1534" s="2">
        <v>300</v>
      </c>
      <c r="AD1534" s="2">
        <v>1</v>
      </c>
      <c r="AE1534" s="2">
        <v>249</v>
      </c>
      <c r="AF1534" s="2">
        <v>20.843676637477699</v>
      </c>
      <c r="AG1534" s="2">
        <f t="shared" si="816"/>
        <v>20.593676637477699</v>
      </c>
      <c r="AH1534" s="2">
        <v>29.849724652188598</v>
      </c>
      <c r="AI1534" s="2">
        <v>29.849724652188598</v>
      </c>
      <c r="AJ1534" s="2">
        <f t="shared" si="818"/>
        <v>0.29849724652188597</v>
      </c>
      <c r="AK1534" s="2">
        <f t="shared" si="819"/>
        <v>17.728902364463199</v>
      </c>
      <c r="AL1534" s="2">
        <f t="shared" si="820"/>
        <v>0.20174178714449784</v>
      </c>
    </row>
    <row r="1535" spans="1:38" x14ac:dyDescent="0.25">
      <c r="A1535" s="2" t="s">
        <v>240</v>
      </c>
      <c r="B1535" s="2">
        <v>2010</v>
      </c>
      <c r="C1535" s="2" t="s">
        <v>179</v>
      </c>
      <c r="D1535" s="2" t="s">
        <v>286</v>
      </c>
      <c r="E1535" s="2" t="s">
        <v>9</v>
      </c>
      <c r="F1535" s="2" t="s">
        <v>202</v>
      </c>
      <c r="G1535" s="2" t="s">
        <v>214</v>
      </c>
      <c r="H1535" s="2" t="s">
        <v>78</v>
      </c>
      <c r="I1535" s="2" t="s">
        <v>40</v>
      </c>
      <c r="J1535" s="2" t="s">
        <v>12</v>
      </c>
      <c r="L1535" s="2" t="s">
        <v>37</v>
      </c>
      <c r="M1535" s="2" t="s">
        <v>300</v>
      </c>
      <c r="N1535" s="2">
        <v>10</v>
      </c>
      <c r="O1535" s="2" t="s">
        <v>83</v>
      </c>
      <c r="Q1535" s="2" t="s">
        <v>239</v>
      </c>
      <c r="R1535" s="2" t="s">
        <v>82</v>
      </c>
      <c r="S1535" s="2" t="s">
        <v>21</v>
      </c>
      <c r="T1535" s="2">
        <v>37</v>
      </c>
      <c r="U1535" s="2" t="s">
        <v>70</v>
      </c>
      <c r="V1535" s="2">
        <v>6</v>
      </c>
      <c r="W1535" s="2" t="s">
        <v>277</v>
      </c>
      <c r="X1535" s="2">
        <f t="shared" si="815"/>
        <v>4.583333333333333</v>
      </c>
      <c r="Y1535" s="2">
        <v>310</v>
      </c>
      <c r="Z1535" s="2">
        <v>1.89</v>
      </c>
      <c r="AC1535" s="2">
        <v>300</v>
      </c>
      <c r="AD1535" s="2">
        <v>1</v>
      </c>
      <c r="AE1535" s="2">
        <v>249</v>
      </c>
      <c r="AF1535" s="2">
        <v>47.7667550168239</v>
      </c>
      <c r="AG1535" s="2">
        <f t="shared" si="816"/>
        <v>47.5167550168239</v>
      </c>
      <c r="AH1535" s="2">
        <v>12.120822287725399</v>
      </c>
      <c r="AI1535" s="2">
        <v>12.120822287725399</v>
      </c>
      <c r="AJ1535" s="2">
        <f t="shared" si="818"/>
        <v>0.121208222877254</v>
      </c>
      <c r="AK1535" s="2">
        <f t="shared" si="819"/>
        <v>0</v>
      </c>
      <c r="AL1535" s="2">
        <f t="shared" si="820"/>
        <v>0</v>
      </c>
    </row>
    <row r="1536" spans="1:38" x14ac:dyDescent="0.25">
      <c r="A1536" s="2" t="s">
        <v>242</v>
      </c>
      <c r="B1536" s="2">
        <v>1996</v>
      </c>
      <c r="C1536" s="2" t="s">
        <v>241</v>
      </c>
      <c r="D1536" s="2" t="s">
        <v>282</v>
      </c>
      <c r="E1536" s="2" t="s">
        <v>9</v>
      </c>
      <c r="F1536" s="2" t="s">
        <v>10</v>
      </c>
      <c r="G1536" s="2" t="s">
        <v>201</v>
      </c>
      <c r="H1536" s="2" t="s">
        <v>69</v>
      </c>
      <c r="I1536" s="2" t="s">
        <v>39</v>
      </c>
      <c r="J1536" s="2" t="s">
        <v>12</v>
      </c>
      <c r="L1536" s="2" t="s">
        <v>13</v>
      </c>
      <c r="M1536" s="2" t="s">
        <v>313</v>
      </c>
      <c r="N1536" s="2">
        <v>20</v>
      </c>
      <c r="O1536" s="2" t="s">
        <v>23</v>
      </c>
      <c r="P1536" s="2">
        <v>37</v>
      </c>
      <c r="S1536" s="2" t="s">
        <v>22</v>
      </c>
      <c r="T1536" s="2">
        <v>37</v>
      </c>
      <c r="U1536" s="2" t="s">
        <v>121</v>
      </c>
      <c r="V1536" s="2">
        <v>7</v>
      </c>
      <c r="W1536" s="2" t="s">
        <v>277</v>
      </c>
      <c r="X1536" s="2">
        <v>32.4</v>
      </c>
      <c r="Y1536" s="2">
        <v>97</v>
      </c>
      <c r="Z1536" s="2">
        <v>79</v>
      </c>
      <c r="AA1536" s="2">
        <v>100</v>
      </c>
      <c r="AB1536" s="2">
        <f>Z1536/AA1536</f>
        <v>0.79</v>
      </c>
      <c r="AD1536" s="2">
        <v>1</v>
      </c>
      <c r="AE1536" s="2">
        <v>250</v>
      </c>
      <c r="AF1536" s="2">
        <v>0</v>
      </c>
      <c r="AG1536" s="2">
        <v>0</v>
      </c>
      <c r="AH1536" s="2">
        <v>100</v>
      </c>
      <c r="AI1536" s="2">
        <v>100</v>
      </c>
      <c r="AJ1536" s="2">
        <f>AI1536/$AI$1536</f>
        <v>1</v>
      </c>
    </row>
    <row r="1537" spans="1:38" x14ac:dyDescent="0.25">
      <c r="A1537" s="2" t="s">
        <v>242</v>
      </c>
      <c r="B1537" s="2">
        <v>1996</v>
      </c>
      <c r="C1537" s="2" t="s">
        <v>241</v>
      </c>
      <c r="D1537" s="2" t="s">
        <v>282</v>
      </c>
      <c r="E1537" s="2" t="s">
        <v>9</v>
      </c>
      <c r="F1537" s="2" t="s">
        <v>10</v>
      </c>
      <c r="G1537" s="2" t="s">
        <v>201</v>
      </c>
      <c r="H1537" s="2" t="s">
        <v>69</v>
      </c>
      <c r="I1537" s="2" t="s">
        <v>39</v>
      </c>
      <c r="J1537" s="2" t="s">
        <v>12</v>
      </c>
      <c r="L1537" s="2" t="s">
        <v>13</v>
      </c>
      <c r="M1537" s="2" t="s">
        <v>313</v>
      </c>
      <c r="N1537" s="2">
        <v>20</v>
      </c>
      <c r="O1537" s="2" t="s">
        <v>23</v>
      </c>
      <c r="P1537" s="2">
        <v>37</v>
      </c>
      <c r="S1537" s="2" t="s">
        <v>22</v>
      </c>
      <c r="T1537" s="2">
        <v>37</v>
      </c>
      <c r="U1537" s="2" t="s">
        <v>121</v>
      </c>
      <c r="V1537" s="2">
        <v>7</v>
      </c>
      <c r="W1537" s="2" t="s">
        <v>277</v>
      </c>
      <c r="X1537" s="2">
        <v>32.4</v>
      </c>
      <c r="Y1537" s="2">
        <v>97</v>
      </c>
      <c r="Z1537" s="2">
        <v>79</v>
      </c>
      <c r="AA1537" s="2">
        <v>100</v>
      </c>
      <c r="AB1537" s="2">
        <f t="shared" ref="AB1537:AB1561" si="821">Z1537/AA1537</f>
        <v>0.79</v>
      </c>
      <c r="AD1537" s="2">
        <v>1</v>
      </c>
      <c r="AE1537" s="2">
        <v>250</v>
      </c>
      <c r="AF1537" s="2">
        <v>0.95297793346952198</v>
      </c>
      <c r="AG1537" s="2">
        <v>0.95297793346952198</v>
      </c>
      <c r="AH1537" s="2">
        <v>63.636365455195701</v>
      </c>
      <c r="AI1537" s="2">
        <v>63.636365455195701</v>
      </c>
      <c r="AJ1537" s="2">
        <f>AI1537/$AI$1536</f>
        <v>0.63636365455195698</v>
      </c>
    </row>
    <row r="1538" spans="1:38" x14ac:dyDescent="0.25">
      <c r="A1538" s="2" t="s">
        <v>242</v>
      </c>
      <c r="B1538" s="2">
        <v>1996</v>
      </c>
      <c r="C1538" s="2" t="s">
        <v>241</v>
      </c>
      <c r="D1538" s="2" t="s">
        <v>282</v>
      </c>
      <c r="E1538" s="2" t="s">
        <v>9</v>
      </c>
      <c r="F1538" s="2" t="s">
        <v>10</v>
      </c>
      <c r="G1538" s="2" t="s">
        <v>201</v>
      </c>
      <c r="H1538" s="2" t="s">
        <v>69</v>
      </c>
      <c r="I1538" s="2" t="s">
        <v>39</v>
      </c>
      <c r="J1538" s="2" t="s">
        <v>12</v>
      </c>
      <c r="L1538" s="2" t="s">
        <v>13</v>
      </c>
      <c r="M1538" s="2" t="s">
        <v>313</v>
      </c>
      <c r="N1538" s="2">
        <v>20</v>
      </c>
      <c r="O1538" s="2" t="s">
        <v>23</v>
      </c>
      <c r="P1538" s="2">
        <v>37</v>
      </c>
      <c r="S1538" s="2" t="s">
        <v>22</v>
      </c>
      <c r="T1538" s="2">
        <v>37</v>
      </c>
      <c r="U1538" s="2" t="s">
        <v>121</v>
      </c>
      <c r="V1538" s="2">
        <v>7</v>
      </c>
      <c r="W1538" s="2" t="s">
        <v>277</v>
      </c>
      <c r="X1538" s="2">
        <v>32.4</v>
      </c>
      <c r="Y1538" s="2">
        <v>97</v>
      </c>
      <c r="Z1538" s="2">
        <v>79</v>
      </c>
      <c r="AA1538" s="2">
        <v>100</v>
      </c>
      <c r="AB1538" s="2">
        <f t="shared" si="821"/>
        <v>0.79</v>
      </c>
      <c r="AD1538" s="2">
        <v>1</v>
      </c>
      <c r="AE1538" s="2">
        <v>250</v>
      </c>
      <c r="AF1538" s="2">
        <v>2.0062697364259199</v>
      </c>
      <c r="AG1538" s="2">
        <v>2.0062697364259199</v>
      </c>
      <c r="AH1538" s="2">
        <v>47.902099930795202</v>
      </c>
      <c r="AI1538" s="2">
        <v>47.902099930795202</v>
      </c>
      <c r="AJ1538" s="2">
        <f>AI1538/$AI$1536</f>
        <v>0.479020999307952</v>
      </c>
    </row>
    <row r="1539" spans="1:38" x14ac:dyDescent="0.25">
      <c r="A1539" s="2" t="s">
        <v>242</v>
      </c>
      <c r="B1539" s="2">
        <v>1996</v>
      </c>
      <c r="C1539" s="2" t="s">
        <v>241</v>
      </c>
      <c r="D1539" s="2" t="s">
        <v>282</v>
      </c>
      <c r="E1539" s="2" t="s">
        <v>9</v>
      </c>
      <c r="F1539" s="2" t="s">
        <v>10</v>
      </c>
      <c r="G1539" s="2" t="s">
        <v>201</v>
      </c>
      <c r="H1539" s="2" t="s">
        <v>69</v>
      </c>
      <c r="I1539" s="2" t="s">
        <v>39</v>
      </c>
      <c r="J1539" s="2" t="s">
        <v>12</v>
      </c>
      <c r="L1539" s="2" t="s">
        <v>13</v>
      </c>
      <c r="M1539" s="2" t="s">
        <v>313</v>
      </c>
      <c r="N1539" s="2">
        <v>20</v>
      </c>
      <c r="O1539" s="2" t="s">
        <v>23</v>
      </c>
      <c r="P1539" s="2">
        <v>37</v>
      </c>
      <c r="S1539" s="2" t="s">
        <v>22</v>
      </c>
      <c r="T1539" s="2">
        <v>37</v>
      </c>
      <c r="U1539" s="2" t="s">
        <v>121</v>
      </c>
      <c r="V1539" s="2">
        <v>7</v>
      </c>
      <c r="W1539" s="2" t="s">
        <v>277</v>
      </c>
      <c r="X1539" s="2">
        <v>32.4</v>
      </c>
      <c r="Y1539" s="2">
        <v>97</v>
      </c>
      <c r="Z1539" s="2">
        <v>79</v>
      </c>
      <c r="AA1539" s="2">
        <v>100</v>
      </c>
      <c r="AB1539" s="2">
        <f t="shared" si="821"/>
        <v>0.79</v>
      </c>
      <c r="AD1539" s="2">
        <v>1</v>
      </c>
      <c r="AE1539" s="2">
        <v>250</v>
      </c>
      <c r="AF1539" s="2">
        <v>3.9623825381083999</v>
      </c>
      <c r="AG1539" s="2">
        <v>3.9623825381083999</v>
      </c>
      <c r="AH1539" s="2">
        <v>32.867137763988502</v>
      </c>
      <c r="AI1539" s="2">
        <v>32.867137763988502</v>
      </c>
      <c r="AJ1539" s="2">
        <f>AI1539/$AI$1536</f>
        <v>0.32867137763988502</v>
      </c>
    </row>
    <row r="1540" spans="1:38" x14ac:dyDescent="0.25">
      <c r="A1540" s="2" t="s">
        <v>242</v>
      </c>
      <c r="B1540" s="2">
        <v>1996</v>
      </c>
      <c r="C1540" s="2" t="s">
        <v>241</v>
      </c>
      <c r="D1540" s="2" t="s">
        <v>282</v>
      </c>
      <c r="E1540" s="2" t="s">
        <v>9</v>
      </c>
      <c r="F1540" s="2" t="s">
        <v>10</v>
      </c>
      <c r="G1540" s="2" t="s">
        <v>201</v>
      </c>
      <c r="H1540" s="2" t="s">
        <v>69</v>
      </c>
      <c r="I1540" s="2" t="s">
        <v>39</v>
      </c>
      <c r="J1540" s="2" t="s">
        <v>12</v>
      </c>
      <c r="L1540" s="2" t="s">
        <v>13</v>
      </c>
      <c r="M1540" s="2" t="s">
        <v>313</v>
      </c>
      <c r="N1540" s="2">
        <v>20</v>
      </c>
      <c r="O1540" s="2" t="s">
        <v>23</v>
      </c>
      <c r="P1540" s="2">
        <v>37</v>
      </c>
      <c r="S1540" s="2" t="s">
        <v>22</v>
      </c>
      <c r="T1540" s="2">
        <v>37</v>
      </c>
      <c r="U1540" s="2" t="s">
        <v>121</v>
      </c>
      <c r="V1540" s="2">
        <v>7</v>
      </c>
      <c r="W1540" s="2" t="s">
        <v>277</v>
      </c>
      <c r="X1540" s="2">
        <v>32.4</v>
      </c>
      <c r="Y1540" s="2">
        <v>97</v>
      </c>
      <c r="Z1540" s="2">
        <v>79</v>
      </c>
      <c r="AA1540" s="2">
        <v>100</v>
      </c>
      <c r="AB1540" s="2">
        <f t="shared" si="821"/>
        <v>0.79</v>
      </c>
      <c r="AD1540" s="2">
        <v>1</v>
      </c>
      <c r="AE1540" s="2">
        <v>250</v>
      </c>
      <c r="AF1540" s="2">
        <v>5.96865227453433</v>
      </c>
      <c r="AG1540" s="2">
        <v>5.96865227453433</v>
      </c>
      <c r="AH1540" s="2">
        <v>25.174827506661199</v>
      </c>
      <c r="AI1540" s="2">
        <v>25.174827506661199</v>
      </c>
      <c r="AJ1540" s="2">
        <f>AI1540/$AI$1536</f>
        <v>0.25174827506661202</v>
      </c>
    </row>
    <row r="1541" spans="1:38" x14ac:dyDescent="0.25">
      <c r="A1541" s="2" t="s">
        <v>242</v>
      </c>
      <c r="B1541" s="2">
        <v>1996</v>
      </c>
      <c r="C1541" s="2" t="s">
        <v>241</v>
      </c>
      <c r="D1541" s="2" t="s">
        <v>282</v>
      </c>
      <c r="E1541" s="2" t="s">
        <v>9</v>
      </c>
      <c r="F1541" s="2" t="s">
        <v>10</v>
      </c>
      <c r="G1541" s="2" t="s">
        <v>201</v>
      </c>
      <c r="H1541" s="2" t="s">
        <v>69</v>
      </c>
      <c r="I1541" s="2" t="s">
        <v>39</v>
      </c>
      <c r="J1541" s="2" t="s">
        <v>12</v>
      </c>
      <c r="L1541" s="2" t="s">
        <v>13</v>
      </c>
      <c r="M1541" s="2" t="s">
        <v>313</v>
      </c>
      <c r="N1541" s="2">
        <v>20</v>
      </c>
      <c r="O1541" s="2" t="s">
        <v>23</v>
      </c>
      <c r="P1541" s="2">
        <v>37</v>
      </c>
      <c r="S1541" s="2" t="s">
        <v>22</v>
      </c>
      <c r="T1541" s="2">
        <v>37</v>
      </c>
      <c r="U1541" s="2" t="s">
        <v>121</v>
      </c>
      <c r="V1541" s="2">
        <v>7</v>
      </c>
      <c r="W1541" s="2" t="s">
        <v>277</v>
      </c>
      <c r="X1541" s="2">
        <v>32.4</v>
      </c>
      <c r="Y1541" s="2">
        <v>97</v>
      </c>
      <c r="Z1541" s="2">
        <v>320</v>
      </c>
      <c r="AA1541" s="2">
        <v>100</v>
      </c>
      <c r="AB1541" s="2">
        <f t="shared" si="821"/>
        <v>3.2</v>
      </c>
      <c r="AD1541" s="2">
        <v>1</v>
      </c>
      <c r="AE1541" s="2">
        <v>251</v>
      </c>
      <c r="AF1541" s="2">
        <v>0</v>
      </c>
      <c r="AG1541" s="2">
        <v>0</v>
      </c>
      <c r="AH1541" s="2">
        <v>100</v>
      </c>
      <c r="AI1541" s="2">
        <v>100</v>
      </c>
      <c r="AJ1541" s="2">
        <f>AI1541/$AI$1541</f>
        <v>1</v>
      </c>
    </row>
    <row r="1542" spans="1:38" x14ac:dyDescent="0.25">
      <c r="A1542" s="2" t="s">
        <v>242</v>
      </c>
      <c r="B1542" s="2">
        <v>1996</v>
      </c>
      <c r="C1542" s="2" t="s">
        <v>241</v>
      </c>
      <c r="D1542" s="2" t="s">
        <v>282</v>
      </c>
      <c r="E1542" s="2" t="s">
        <v>9</v>
      </c>
      <c r="F1542" s="2" t="s">
        <v>10</v>
      </c>
      <c r="G1542" s="2" t="s">
        <v>201</v>
      </c>
      <c r="H1542" s="2" t="s">
        <v>69</v>
      </c>
      <c r="I1542" s="2" t="s">
        <v>39</v>
      </c>
      <c r="J1542" s="2" t="s">
        <v>12</v>
      </c>
      <c r="L1542" s="2" t="s">
        <v>13</v>
      </c>
      <c r="M1542" s="2" t="s">
        <v>313</v>
      </c>
      <c r="N1542" s="2">
        <v>20</v>
      </c>
      <c r="O1542" s="2" t="s">
        <v>23</v>
      </c>
      <c r="P1542" s="2">
        <v>37</v>
      </c>
      <c r="S1542" s="2" t="s">
        <v>22</v>
      </c>
      <c r="T1542" s="2">
        <v>37</v>
      </c>
      <c r="U1542" s="2" t="s">
        <v>121</v>
      </c>
      <c r="V1542" s="2">
        <v>7</v>
      </c>
      <c r="W1542" s="2" t="s">
        <v>277</v>
      </c>
      <c r="X1542" s="2">
        <v>32.4</v>
      </c>
      <c r="Y1542" s="2">
        <v>97</v>
      </c>
      <c r="Z1542" s="2">
        <v>320</v>
      </c>
      <c r="AA1542" s="2">
        <v>100</v>
      </c>
      <c r="AB1542" s="2">
        <f t="shared" si="821"/>
        <v>3.2</v>
      </c>
      <c r="AD1542" s="2">
        <v>1</v>
      </c>
      <c r="AE1542" s="2">
        <v>251</v>
      </c>
      <c r="AF1542" s="2">
        <v>1.0031348682129599</v>
      </c>
      <c r="AG1542" s="2">
        <v>1.0031348682129599</v>
      </c>
      <c r="AH1542" s="2">
        <v>53.496500115341199</v>
      </c>
      <c r="AI1542" s="2">
        <v>53.496500115341199</v>
      </c>
      <c r="AJ1542" s="2">
        <f>AI1542/$AI$1541</f>
        <v>0.53496500115341195</v>
      </c>
    </row>
    <row r="1543" spans="1:38" x14ac:dyDescent="0.25">
      <c r="A1543" s="2" t="s">
        <v>242</v>
      </c>
      <c r="B1543" s="2">
        <v>1996</v>
      </c>
      <c r="C1543" s="2" t="s">
        <v>241</v>
      </c>
      <c r="D1543" s="2" t="s">
        <v>282</v>
      </c>
      <c r="E1543" s="2" t="s">
        <v>9</v>
      </c>
      <c r="F1543" s="2" t="s">
        <v>10</v>
      </c>
      <c r="G1543" s="2" t="s">
        <v>201</v>
      </c>
      <c r="H1543" s="2" t="s">
        <v>69</v>
      </c>
      <c r="I1543" s="2" t="s">
        <v>39</v>
      </c>
      <c r="J1543" s="2" t="s">
        <v>12</v>
      </c>
      <c r="L1543" s="2" t="s">
        <v>13</v>
      </c>
      <c r="M1543" s="2" t="s">
        <v>313</v>
      </c>
      <c r="N1543" s="2">
        <v>20</v>
      </c>
      <c r="O1543" s="2" t="s">
        <v>23</v>
      </c>
      <c r="P1543" s="2">
        <v>37</v>
      </c>
      <c r="S1543" s="2" t="s">
        <v>22</v>
      </c>
      <c r="T1543" s="2">
        <v>37</v>
      </c>
      <c r="U1543" s="2" t="s">
        <v>121</v>
      </c>
      <c r="V1543" s="2">
        <v>7</v>
      </c>
      <c r="W1543" s="2" t="s">
        <v>277</v>
      </c>
      <c r="X1543" s="2">
        <v>32.4</v>
      </c>
      <c r="Y1543" s="2">
        <v>97</v>
      </c>
      <c r="Z1543" s="2">
        <v>320</v>
      </c>
      <c r="AA1543" s="2">
        <v>100</v>
      </c>
      <c r="AB1543" s="2">
        <f t="shared" si="821"/>
        <v>3.2</v>
      </c>
      <c r="AD1543" s="2">
        <v>1</v>
      </c>
      <c r="AE1543" s="2">
        <v>251</v>
      </c>
      <c r="AF1543" s="2">
        <v>1.98119174738618</v>
      </c>
      <c r="AG1543" s="2">
        <v>1.98119174738618</v>
      </c>
      <c r="AH1543" s="2">
        <v>39.510486315874097</v>
      </c>
      <c r="AI1543" s="2">
        <v>39.510486315874097</v>
      </c>
      <c r="AJ1543" s="2">
        <f>AI1543/$AI$1541</f>
        <v>0.39510486315874099</v>
      </c>
    </row>
    <row r="1544" spans="1:38" x14ac:dyDescent="0.25">
      <c r="A1544" s="2" t="s">
        <v>242</v>
      </c>
      <c r="B1544" s="2">
        <v>1996</v>
      </c>
      <c r="C1544" s="2" t="s">
        <v>241</v>
      </c>
      <c r="D1544" s="2" t="s">
        <v>282</v>
      </c>
      <c r="E1544" s="2" t="s">
        <v>9</v>
      </c>
      <c r="F1544" s="2" t="s">
        <v>10</v>
      </c>
      <c r="G1544" s="2" t="s">
        <v>201</v>
      </c>
      <c r="H1544" s="2" t="s">
        <v>69</v>
      </c>
      <c r="I1544" s="2" t="s">
        <v>39</v>
      </c>
      <c r="J1544" s="2" t="s">
        <v>12</v>
      </c>
      <c r="L1544" s="2" t="s">
        <v>13</v>
      </c>
      <c r="M1544" s="2" t="s">
        <v>313</v>
      </c>
      <c r="N1544" s="2">
        <v>20</v>
      </c>
      <c r="O1544" s="2" t="s">
        <v>23</v>
      </c>
      <c r="P1544" s="2">
        <v>37</v>
      </c>
      <c r="S1544" s="2" t="s">
        <v>22</v>
      </c>
      <c r="T1544" s="2">
        <v>37</v>
      </c>
      <c r="U1544" s="2" t="s">
        <v>121</v>
      </c>
      <c r="V1544" s="2">
        <v>7</v>
      </c>
      <c r="W1544" s="2" t="s">
        <v>277</v>
      </c>
      <c r="X1544" s="2">
        <v>32.4</v>
      </c>
      <c r="Y1544" s="2">
        <v>97</v>
      </c>
      <c r="Z1544" s="2">
        <v>320</v>
      </c>
      <c r="AA1544" s="2">
        <v>100</v>
      </c>
      <c r="AB1544" s="2">
        <f t="shared" si="821"/>
        <v>3.2</v>
      </c>
      <c r="AD1544" s="2">
        <v>1</v>
      </c>
      <c r="AE1544" s="2">
        <v>251</v>
      </c>
      <c r="AF1544" s="2">
        <v>3.9874614838120999</v>
      </c>
      <c r="AG1544" s="2">
        <v>3.9874614838120999</v>
      </c>
      <c r="AH1544" s="2">
        <v>34.615389488921899</v>
      </c>
      <c r="AI1544" s="2">
        <v>34.615389488921899</v>
      </c>
      <c r="AJ1544" s="2">
        <f>AI1544/$AI$1541</f>
        <v>0.34615389488921899</v>
      </c>
    </row>
    <row r="1545" spans="1:38" x14ac:dyDescent="0.25">
      <c r="A1545" s="2" t="s">
        <v>242</v>
      </c>
      <c r="B1545" s="2">
        <v>1996</v>
      </c>
      <c r="C1545" s="2" t="s">
        <v>241</v>
      </c>
      <c r="D1545" s="2" t="s">
        <v>282</v>
      </c>
      <c r="E1545" s="2" t="s">
        <v>9</v>
      </c>
      <c r="F1545" s="2" t="s">
        <v>10</v>
      </c>
      <c r="G1545" s="2" t="s">
        <v>201</v>
      </c>
      <c r="H1545" s="2" t="s">
        <v>69</v>
      </c>
      <c r="I1545" s="2" t="s">
        <v>39</v>
      </c>
      <c r="J1545" s="2" t="s">
        <v>12</v>
      </c>
      <c r="L1545" s="2" t="s">
        <v>13</v>
      </c>
      <c r="M1545" s="2" t="s">
        <v>313</v>
      </c>
      <c r="N1545" s="2">
        <v>20</v>
      </c>
      <c r="O1545" s="2" t="s">
        <v>23</v>
      </c>
      <c r="P1545" s="2">
        <v>37</v>
      </c>
      <c r="S1545" s="2" t="s">
        <v>22</v>
      </c>
      <c r="T1545" s="2">
        <v>37</v>
      </c>
      <c r="U1545" s="2" t="s">
        <v>121</v>
      </c>
      <c r="V1545" s="2">
        <v>7</v>
      </c>
      <c r="W1545" s="2" t="s">
        <v>277</v>
      </c>
      <c r="X1545" s="2">
        <v>32.4</v>
      </c>
      <c r="Y1545" s="2">
        <v>97</v>
      </c>
      <c r="Z1545" s="2">
        <v>320</v>
      </c>
      <c r="AA1545" s="2">
        <v>100</v>
      </c>
      <c r="AB1545" s="2">
        <f t="shared" si="821"/>
        <v>3.2</v>
      </c>
      <c r="AD1545" s="2">
        <v>1</v>
      </c>
      <c r="AE1545" s="2">
        <v>251</v>
      </c>
      <c r="AF1545" s="2">
        <v>8.0250799023676596</v>
      </c>
      <c r="AG1545" s="2">
        <v>8.0250799023676596</v>
      </c>
      <c r="AH1545" s="2">
        <v>22.377627414388201</v>
      </c>
      <c r="AI1545" s="2">
        <v>22.377627414388201</v>
      </c>
      <c r="AJ1545" s="2">
        <f>AI1545/$AI$1541</f>
        <v>0.22377627414388201</v>
      </c>
    </row>
    <row r="1546" spans="1:38" x14ac:dyDescent="0.25">
      <c r="A1546" s="2" t="s">
        <v>242</v>
      </c>
      <c r="B1546" s="2">
        <v>1996</v>
      </c>
      <c r="C1546" s="2" t="s">
        <v>241</v>
      </c>
      <c r="D1546" s="2" t="s">
        <v>282</v>
      </c>
      <c r="E1546" s="2" t="s">
        <v>9</v>
      </c>
      <c r="F1546" s="2" t="s">
        <v>10</v>
      </c>
      <c r="G1546" s="2" t="s">
        <v>201</v>
      </c>
      <c r="H1546" s="2" t="s">
        <v>69</v>
      </c>
      <c r="I1546" s="2" t="s">
        <v>39</v>
      </c>
      <c r="J1546" s="2" t="s">
        <v>12</v>
      </c>
      <c r="L1546" s="2" t="s">
        <v>13</v>
      </c>
      <c r="M1546" s="2" t="s">
        <v>313</v>
      </c>
      <c r="N1546" s="2">
        <v>20</v>
      </c>
      <c r="O1546" s="2" t="s">
        <v>23</v>
      </c>
      <c r="P1546" s="2">
        <v>37</v>
      </c>
      <c r="S1546" s="2" t="s">
        <v>22</v>
      </c>
      <c r="T1546" s="2">
        <v>37</v>
      </c>
      <c r="U1546" s="2" t="s">
        <v>121</v>
      </c>
      <c r="V1546" s="2">
        <v>7</v>
      </c>
      <c r="W1546" s="2" t="s">
        <v>277</v>
      </c>
      <c r="X1546" s="2">
        <v>32.4</v>
      </c>
      <c r="Y1546" s="2">
        <v>97</v>
      </c>
      <c r="Z1546" s="2">
        <v>39.5</v>
      </c>
      <c r="AA1546" s="2">
        <v>100</v>
      </c>
      <c r="AB1546" s="2">
        <f t="shared" si="821"/>
        <v>0.39500000000000002</v>
      </c>
      <c r="AD1546" s="2">
        <v>1</v>
      </c>
      <c r="AE1546" s="2">
        <v>252</v>
      </c>
      <c r="AF1546" s="2">
        <v>0</v>
      </c>
      <c r="AG1546" s="2">
        <v>0</v>
      </c>
      <c r="AH1546" s="2">
        <v>100</v>
      </c>
      <c r="AI1546" s="2">
        <v>100</v>
      </c>
      <c r="AJ1546" s="2">
        <f>AI1546/$AI$1546</f>
        <v>1</v>
      </c>
    </row>
    <row r="1547" spans="1:38" x14ac:dyDescent="0.25">
      <c r="A1547" s="2" t="s">
        <v>242</v>
      </c>
      <c r="B1547" s="2">
        <v>1996</v>
      </c>
      <c r="C1547" s="2" t="s">
        <v>241</v>
      </c>
      <c r="D1547" s="2" t="s">
        <v>282</v>
      </c>
      <c r="E1547" s="2" t="s">
        <v>9</v>
      </c>
      <c r="F1547" s="2" t="s">
        <v>10</v>
      </c>
      <c r="G1547" s="2" t="s">
        <v>201</v>
      </c>
      <c r="H1547" s="2" t="s">
        <v>69</v>
      </c>
      <c r="I1547" s="2" t="s">
        <v>39</v>
      </c>
      <c r="J1547" s="2" t="s">
        <v>12</v>
      </c>
      <c r="L1547" s="2" t="s">
        <v>13</v>
      </c>
      <c r="M1547" s="2" t="s">
        <v>313</v>
      </c>
      <c r="N1547" s="2">
        <v>20</v>
      </c>
      <c r="O1547" s="2" t="s">
        <v>23</v>
      </c>
      <c r="P1547" s="2">
        <v>37</v>
      </c>
      <c r="S1547" s="2" t="s">
        <v>22</v>
      </c>
      <c r="T1547" s="2">
        <v>37</v>
      </c>
      <c r="U1547" s="2" t="s">
        <v>121</v>
      </c>
      <c r="V1547" s="2">
        <v>7</v>
      </c>
      <c r="W1547" s="2" t="s">
        <v>277</v>
      </c>
      <c r="X1547" s="2">
        <v>32.4</v>
      </c>
      <c r="Y1547" s="2">
        <v>97</v>
      </c>
      <c r="Z1547" s="2">
        <v>39.5</v>
      </c>
      <c r="AA1547" s="2">
        <v>100</v>
      </c>
      <c r="AB1547" s="2">
        <f t="shared" si="821"/>
        <v>0.39500000000000002</v>
      </c>
      <c r="AD1547" s="2">
        <v>1</v>
      </c>
      <c r="AE1547" s="2">
        <v>252</v>
      </c>
      <c r="AF1547" s="2">
        <v>1.98119174738618</v>
      </c>
      <c r="AG1547" s="2">
        <v>1.98119174738618</v>
      </c>
      <c r="AH1547" s="2">
        <v>36.013982866007296</v>
      </c>
      <c r="AI1547" s="2">
        <v>36.013982866007296</v>
      </c>
      <c r="AJ1547" s="2">
        <f>AI1547/$AI$1546</f>
        <v>0.36013982866007299</v>
      </c>
    </row>
    <row r="1548" spans="1:38" x14ac:dyDescent="0.25">
      <c r="A1548" s="2" t="s">
        <v>242</v>
      </c>
      <c r="B1548" s="2">
        <v>1996</v>
      </c>
      <c r="C1548" s="2" t="s">
        <v>241</v>
      </c>
      <c r="D1548" s="2" t="s">
        <v>282</v>
      </c>
      <c r="E1548" s="2" t="s">
        <v>9</v>
      </c>
      <c r="F1548" s="2" t="s">
        <v>10</v>
      </c>
      <c r="G1548" s="2" t="s">
        <v>201</v>
      </c>
      <c r="H1548" s="2" t="s">
        <v>69</v>
      </c>
      <c r="I1548" s="2" t="s">
        <v>39</v>
      </c>
      <c r="J1548" s="2" t="s">
        <v>12</v>
      </c>
      <c r="L1548" s="2" t="s">
        <v>13</v>
      </c>
      <c r="M1548" s="2" t="s">
        <v>313</v>
      </c>
      <c r="N1548" s="2">
        <v>20</v>
      </c>
      <c r="O1548" s="2" t="s">
        <v>23</v>
      </c>
      <c r="P1548" s="2">
        <v>37</v>
      </c>
      <c r="S1548" s="2" t="s">
        <v>22</v>
      </c>
      <c r="T1548" s="2">
        <v>37</v>
      </c>
      <c r="U1548" s="2" t="s">
        <v>121</v>
      </c>
      <c r="V1548" s="2">
        <v>7</v>
      </c>
      <c r="W1548" s="2" t="s">
        <v>277</v>
      </c>
      <c r="X1548" s="2">
        <v>32.4</v>
      </c>
      <c r="Y1548" s="2">
        <v>97</v>
      </c>
      <c r="Z1548" s="2">
        <v>39.5</v>
      </c>
      <c r="AA1548" s="2">
        <v>100</v>
      </c>
      <c r="AB1548" s="2">
        <f t="shared" si="821"/>
        <v>0.39500000000000002</v>
      </c>
      <c r="AD1548" s="2">
        <v>1</v>
      </c>
      <c r="AE1548" s="2">
        <v>252</v>
      </c>
      <c r="AF1548" s="2">
        <v>3.9623825381083999</v>
      </c>
      <c r="AG1548" s="2">
        <v>3.9623825381083999</v>
      </c>
      <c r="AH1548" s="2">
        <v>30.0699376717155</v>
      </c>
      <c r="AI1548" s="2">
        <v>30.0699376717155</v>
      </c>
      <c r="AJ1548" s="2">
        <f>AI1548/$AI$1546</f>
        <v>0.30069937671715502</v>
      </c>
    </row>
    <row r="1549" spans="1:38" x14ac:dyDescent="0.25">
      <c r="A1549" s="2" t="s">
        <v>242</v>
      </c>
      <c r="B1549" s="2">
        <v>1996</v>
      </c>
      <c r="C1549" s="2" t="s">
        <v>241</v>
      </c>
      <c r="D1549" s="2" t="s">
        <v>282</v>
      </c>
      <c r="E1549" s="2" t="s">
        <v>9</v>
      </c>
      <c r="F1549" s="2" t="s">
        <v>10</v>
      </c>
      <c r="G1549" s="2" t="s">
        <v>201</v>
      </c>
      <c r="H1549" s="2" t="s">
        <v>69</v>
      </c>
      <c r="I1549" s="2" t="s">
        <v>39</v>
      </c>
      <c r="J1549" s="2" t="s">
        <v>12</v>
      </c>
      <c r="L1549" s="2" t="s">
        <v>13</v>
      </c>
      <c r="M1549" s="2" t="s">
        <v>313</v>
      </c>
      <c r="N1549" s="2">
        <v>20</v>
      </c>
      <c r="O1549" s="2" t="s">
        <v>23</v>
      </c>
      <c r="P1549" s="2">
        <v>37</v>
      </c>
      <c r="S1549" s="2" t="s">
        <v>22</v>
      </c>
      <c r="T1549" s="2">
        <v>37</v>
      </c>
      <c r="U1549" s="2" t="s">
        <v>121</v>
      </c>
      <c r="V1549" s="2">
        <v>7</v>
      </c>
      <c r="W1549" s="2" t="s">
        <v>277</v>
      </c>
      <c r="X1549" s="2">
        <v>32.4</v>
      </c>
      <c r="Y1549" s="2">
        <v>97</v>
      </c>
      <c r="Z1549" s="2">
        <v>39.5</v>
      </c>
      <c r="AA1549" s="2">
        <v>100</v>
      </c>
      <c r="AB1549" s="2">
        <f t="shared" si="821"/>
        <v>0.39500000000000002</v>
      </c>
      <c r="AD1549" s="2">
        <v>1</v>
      </c>
      <c r="AE1549" s="2">
        <v>252</v>
      </c>
      <c r="AF1549" s="2">
        <v>5.96865227453433</v>
      </c>
      <c r="AG1549" s="2">
        <v>5.96865227453433</v>
      </c>
      <c r="AH1549" s="2">
        <v>23.426575781727799</v>
      </c>
      <c r="AI1549" s="2">
        <v>23.426575781727799</v>
      </c>
      <c r="AJ1549" s="2">
        <f>AI1549/$AI$1546</f>
        <v>0.23426575781727799</v>
      </c>
    </row>
    <row r="1550" spans="1:38" x14ac:dyDescent="0.25">
      <c r="A1550" s="2" t="s">
        <v>242</v>
      </c>
      <c r="B1550" s="2">
        <v>1996</v>
      </c>
      <c r="C1550" s="2" t="s">
        <v>241</v>
      </c>
      <c r="D1550" s="2" t="s">
        <v>282</v>
      </c>
      <c r="E1550" s="2" t="s">
        <v>9</v>
      </c>
      <c r="F1550" s="2" t="s">
        <v>10</v>
      </c>
      <c r="G1550" s="2" t="s">
        <v>201</v>
      </c>
      <c r="H1550" s="2" t="s">
        <v>69</v>
      </c>
      <c r="I1550" s="2" t="s">
        <v>39</v>
      </c>
      <c r="J1550" s="2" t="s">
        <v>12</v>
      </c>
      <c r="L1550" s="2" t="s">
        <v>13</v>
      </c>
      <c r="M1550" s="2" t="s">
        <v>313</v>
      </c>
      <c r="N1550" s="2">
        <v>20</v>
      </c>
      <c r="O1550" s="2" t="s">
        <v>23</v>
      </c>
      <c r="P1550" s="2">
        <v>37</v>
      </c>
      <c r="S1550" s="2" t="s">
        <v>22</v>
      </c>
      <c r="T1550" s="2">
        <v>37</v>
      </c>
      <c r="U1550" s="2" t="s">
        <v>121</v>
      </c>
      <c r="V1550" s="2">
        <v>7</v>
      </c>
      <c r="W1550" s="2" t="s">
        <v>277</v>
      </c>
      <c r="X1550" s="2">
        <v>32.4</v>
      </c>
      <c r="Y1550" s="2">
        <v>97</v>
      </c>
      <c r="Z1550" s="2">
        <v>39.5</v>
      </c>
      <c r="AA1550" s="2">
        <v>100</v>
      </c>
      <c r="AB1550" s="2">
        <f t="shared" si="821"/>
        <v>0.39500000000000002</v>
      </c>
      <c r="AD1550" s="2">
        <v>1</v>
      </c>
      <c r="AE1550" s="2">
        <v>252</v>
      </c>
      <c r="AF1550" s="2">
        <v>7.9749220109602597</v>
      </c>
      <c r="AG1550" s="2">
        <v>7.9749220109602597</v>
      </c>
      <c r="AH1550" s="2">
        <v>15.734265524400399</v>
      </c>
      <c r="AI1550" s="2">
        <v>15.734265524400399</v>
      </c>
      <c r="AJ1550" s="2">
        <f>AI1550/$AI$1546</f>
        <v>0.15734265524400398</v>
      </c>
    </row>
    <row r="1551" spans="1:38" x14ac:dyDescent="0.25">
      <c r="A1551" s="2" t="s">
        <v>244</v>
      </c>
      <c r="B1551" s="2">
        <v>2000</v>
      </c>
      <c r="C1551" s="2" t="s">
        <v>243</v>
      </c>
      <c r="D1551" s="2" t="s">
        <v>294</v>
      </c>
      <c r="E1551" s="2" t="s">
        <v>48</v>
      </c>
      <c r="F1551" s="2" t="s">
        <v>10</v>
      </c>
      <c r="G1551" s="2" t="s">
        <v>211</v>
      </c>
      <c r="H1551" s="2" t="s">
        <v>78</v>
      </c>
      <c r="I1551" s="2" t="s">
        <v>39</v>
      </c>
      <c r="J1551" s="2" t="s">
        <v>12</v>
      </c>
      <c r="L1551" s="2" t="s">
        <v>37</v>
      </c>
      <c r="M1551" s="2" t="s">
        <v>300</v>
      </c>
      <c r="N1551" s="2" t="s">
        <v>181</v>
      </c>
      <c r="O1551" s="2" t="s">
        <v>23</v>
      </c>
      <c r="P1551" s="2">
        <v>50</v>
      </c>
      <c r="S1551" s="2" t="s">
        <v>22</v>
      </c>
      <c r="T1551" s="2">
        <v>37</v>
      </c>
      <c r="U1551" s="2" t="s">
        <v>86</v>
      </c>
      <c r="V1551" s="2">
        <v>0</v>
      </c>
      <c r="W1551" s="2" t="s">
        <v>41</v>
      </c>
      <c r="Z1551" s="2">
        <v>45</v>
      </c>
      <c r="AA1551" s="2">
        <v>20</v>
      </c>
      <c r="AB1551" s="2">
        <f t="shared" si="821"/>
        <v>2.25</v>
      </c>
      <c r="AC1551" s="2">
        <v>6</v>
      </c>
      <c r="AD1551" s="2">
        <v>2</v>
      </c>
      <c r="AE1551" s="2">
        <v>253</v>
      </c>
      <c r="AF1551" s="2">
        <v>0</v>
      </c>
      <c r="AG1551" s="2">
        <v>0</v>
      </c>
      <c r="AH1551" s="2">
        <v>1</v>
      </c>
      <c r="AI1551" s="2">
        <v>1</v>
      </c>
      <c r="AJ1551" s="2">
        <v>1</v>
      </c>
      <c r="AK1551" s="2">
        <f t="shared" ref="AK1551:AK1556" si="822">AI1551-0.15</f>
        <v>0.85</v>
      </c>
      <c r="AL1551" s="2">
        <f t="shared" ref="AL1551:AL1556" si="823">AK1551/$AK$1551</f>
        <v>1</v>
      </c>
    </row>
    <row r="1552" spans="1:38" x14ac:dyDescent="0.25">
      <c r="A1552" s="2" t="s">
        <v>244</v>
      </c>
      <c r="B1552" s="2">
        <v>2000</v>
      </c>
      <c r="C1552" s="2" t="s">
        <v>243</v>
      </c>
      <c r="D1552" s="2" t="s">
        <v>294</v>
      </c>
      <c r="E1552" s="2" t="s">
        <v>48</v>
      </c>
      <c r="F1552" s="2" t="s">
        <v>10</v>
      </c>
      <c r="G1552" s="2" t="s">
        <v>211</v>
      </c>
      <c r="H1552" s="2" t="s">
        <v>78</v>
      </c>
      <c r="I1552" s="2" t="s">
        <v>39</v>
      </c>
      <c r="J1552" s="2" t="s">
        <v>12</v>
      </c>
      <c r="L1552" s="2" t="s">
        <v>37</v>
      </c>
      <c r="M1552" s="2" t="s">
        <v>300</v>
      </c>
      <c r="N1552" s="2" t="s">
        <v>181</v>
      </c>
      <c r="O1552" s="2" t="s">
        <v>23</v>
      </c>
      <c r="P1552" s="2">
        <v>50</v>
      </c>
      <c r="S1552" s="2" t="s">
        <v>22</v>
      </c>
      <c r="T1552" s="2">
        <v>37</v>
      </c>
      <c r="U1552" s="2" t="s">
        <v>86</v>
      </c>
      <c r="V1552" s="2">
        <v>0</v>
      </c>
      <c r="W1552" s="2" t="s">
        <v>41</v>
      </c>
      <c r="Z1552" s="2">
        <v>45</v>
      </c>
      <c r="AA1552" s="2">
        <v>20</v>
      </c>
      <c r="AB1552" s="2">
        <f t="shared" si="821"/>
        <v>2.25</v>
      </c>
      <c r="AC1552" s="2">
        <v>6</v>
      </c>
      <c r="AD1552" s="2">
        <v>2</v>
      </c>
      <c r="AE1552" s="2">
        <v>253</v>
      </c>
      <c r="AF1552" s="2">
        <v>0.24403469504227501</v>
      </c>
      <c r="AG1552" s="2">
        <v>0.24403469504227501</v>
      </c>
      <c r="AH1552" s="2">
        <v>0.62139924187997297</v>
      </c>
      <c r="AI1552" s="2">
        <v>0.62139924187997297</v>
      </c>
      <c r="AJ1552" s="2">
        <v>0.62139924187997297</v>
      </c>
      <c r="AK1552" s="2">
        <f t="shared" si="822"/>
        <v>0.47139924187997295</v>
      </c>
      <c r="AL1552" s="2">
        <f t="shared" si="823"/>
        <v>0.55458734338820348</v>
      </c>
    </row>
    <row r="1553" spans="1:38" x14ac:dyDescent="0.25">
      <c r="A1553" s="2" t="s">
        <v>244</v>
      </c>
      <c r="B1553" s="2">
        <v>2000</v>
      </c>
      <c r="C1553" s="2" t="s">
        <v>243</v>
      </c>
      <c r="D1553" s="2" t="s">
        <v>294</v>
      </c>
      <c r="E1553" s="2" t="s">
        <v>48</v>
      </c>
      <c r="F1553" s="2" t="s">
        <v>10</v>
      </c>
      <c r="G1553" s="2" t="s">
        <v>211</v>
      </c>
      <c r="H1553" s="2" t="s">
        <v>78</v>
      </c>
      <c r="I1553" s="2" t="s">
        <v>39</v>
      </c>
      <c r="J1553" s="2" t="s">
        <v>12</v>
      </c>
      <c r="L1553" s="2" t="s">
        <v>37</v>
      </c>
      <c r="M1553" s="2" t="s">
        <v>300</v>
      </c>
      <c r="N1553" s="2" t="s">
        <v>181</v>
      </c>
      <c r="O1553" s="2" t="s">
        <v>23</v>
      </c>
      <c r="P1553" s="2">
        <v>50</v>
      </c>
      <c r="S1553" s="2" t="s">
        <v>22</v>
      </c>
      <c r="T1553" s="2">
        <v>37</v>
      </c>
      <c r="U1553" s="2" t="s">
        <v>86</v>
      </c>
      <c r="V1553" s="2">
        <v>0</v>
      </c>
      <c r="W1553" s="2" t="s">
        <v>41</v>
      </c>
      <c r="Z1553" s="2">
        <v>45</v>
      </c>
      <c r="AA1553" s="2">
        <v>20</v>
      </c>
      <c r="AB1553" s="2">
        <f t="shared" si="821"/>
        <v>2.25</v>
      </c>
      <c r="AC1553" s="2">
        <v>6</v>
      </c>
      <c r="AD1553" s="2">
        <v>2</v>
      </c>
      <c r="AE1553" s="2">
        <v>253</v>
      </c>
      <c r="AF1553" s="2">
        <v>0.50433832837988102</v>
      </c>
      <c r="AG1553" s="2">
        <v>0.50433832837988102</v>
      </c>
      <c r="AH1553" s="2">
        <v>0.42798358173212198</v>
      </c>
      <c r="AI1553" s="2">
        <v>0.42798358173212198</v>
      </c>
      <c r="AJ1553" s="2">
        <v>0.42798358173212198</v>
      </c>
      <c r="AK1553" s="2">
        <f t="shared" si="822"/>
        <v>0.27798358173212201</v>
      </c>
      <c r="AL1553" s="2">
        <f t="shared" si="823"/>
        <v>0.32703950792014352</v>
      </c>
    </row>
    <row r="1554" spans="1:38" x14ac:dyDescent="0.25">
      <c r="A1554" s="2" t="s">
        <v>244</v>
      </c>
      <c r="B1554" s="2">
        <v>2000</v>
      </c>
      <c r="C1554" s="2" t="s">
        <v>243</v>
      </c>
      <c r="D1554" s="2" t="s">
        <v>294</v>
      </c>
      <c r="E1554" s="2" t="s">
        <v>48</v>
      </c>
      <c r="F1554" s="2" t="s">
        <v>10</v>
      </c>
      <c r="G1554" s="2" t="s">
        <v>211</v>
      </c>
      <c r="H1554" s="2" t="s">
        <v>78</v>
      </c>
      <c r="I1554" s="2" t="s">
        <v>39</v>
      </c>
      <c r="J1554" s="2" t="s">
        <v>12</v>
      </c>
      <c r="L1554" s="2" t="s">
        <v>37</v>
      </c>
      <c r="M1554" s="2" t="s">
        <v>300</v>
      </c>
      <c r="N1554" s="2" t="s">
        <v>181</v>
      </c>
      <c r="O1554" s="2" t="s">
        <v>23</v>
      </c>
      <c r="P1554" s="2">
        <v>50</v>
      </c>
      <c r="S1554" s="2" t="s">
        <v>22</v>
      </c>
      <c r="T1554" s="2">
        <v>37</v>
      </c>
      <c r="U1554" s="2" t="s">
        <v>86</v>
      </c>
      <c r="V1554" s="2">
        <v>0</v>
      </c>
      <c r="W1554" s="2" t="s">
        <v>41</v>
      </c>
      <c r="Z1554" s="2">
        <v>45</v>
      </c>
      <c r="AA1554" s="2">
        <v>20</v>
      </c>
      <c r="AB1554" s="2">
        <f t="shared" si="821"/>
        <v>2.25</v>
      </c>
      <c r="AC1554" s="2">
        <v>6</v>
      </c>
      <c r="AD1554" s="2">
        <v>2</v>
      </c>
      <c r="AE1554" s="2">
        <v>253</v>
      </c>
      <c r="AF1554" s="2">
        <v>0.99783083581005905</v>
      </c>
      <c r="AG1554" s="2">
        <v>0.99783083581005905</v>
      </c>
      <c r="AH1554" s="2">
        <v>0.325102928141075</v>
      </c>
      <c r="AI1554" s="2">
        <v>0.325102928141075</v>
      </c>
      <c r="AJ1554" s="2">
        <v>0.325102928141075</v>
      </c>
      <c r="AK1554" s="2">
        <f t="shared" si="822"/>
        <v>0.175102928141075</v>
      </c>
      <c r="AL1554" s="2">
        <f t="shared" si="823"/>
        <v>0.20600344487185296</v>
      </c>
    </row>
    <row r="1555" spans="1:38" x14ac:dyDescent="0.25">
      <c r="A1555" s="2" t="s">
        <v>244</v>
      </c>
      <c r="B1555" s="2">
        <v>2000</v>
      </c>
      <c r="C1555" s="2" t="s">
        <v>243</v>
      </c>
      <c r="D1555" s="2" t="s">
        <v>294</v>
      </c>
      <c r="E1555" s="2" t="s">
        <v>48</v>
      </c>
      <c r="F1555" s="2" t="s">
        <v>10</v>
      </c>
      <c r="G1555" s="2" t="s">
        <v>211</v>
      </c>
      <c r="H1555" s="2" t="s">
        <v>78</v>
      </c>
      <c r="I1555" s="2" t="s">
        <v>39</v>
      </c>
      <c r="J1555" s="2" t="s">
        <v>12</v>
      </c>
      <c r="L1555" s="2" t="s">
        <v>37</v>
      </c>
      <c r="M1555" s="2" t="s">
        <v>300</v>
      </c>
      <c r="N1555" s="2" t="s">
        <v>181</v>
      </c>
      <c r="O1555" s="2" t="s">
        <v>23</v>
      </c>
      <c r="P1555" s="2">
        <v>50</v>
      </c>
      <c r="S1555" s="2" t="s">
        <v>22</v>
      </c>
      <c r="T1555" s="2">
        <v>37</v>
      </c>
      <c r="U1555" s="2" t="s">
        <v>86</v>
      </c>
      <c r="V1555" s="2">
        <v>0</v>
      </c>
      <c r="W1555" s="2" t="s">
        <v>41</v>
      </c>
      <c r="Z1555" s="2">
        <v>45</v>
      </c>
      <c r="AA1555" s="2">
        <v>20</v>
      </c>
      <c r="AB1555" s="2">
        <f t="shared" si="821"/>
        <v>2.25</v>
      </c>
      <c r="AC1555" s="2">
        <v>6</v>
      </c>
      <c r="AD1555" s="2">
        <v>2</v>
      </c>
      <c r="AE1555" s="2">
        <v>253</v>
      </c>
      <c r="AF1555" s="2">
        <v>1.5075920746647899</v>
      </c>
      <c r="AG1555" s="2">
        <v>1.5075920746647899</v>
      </c>
      <c r="AH1555" s="2">
        <v>0.18930049679757699</v>
      </c>
      <c r="AI1555" s="2">
        <v>0.18930049679757699</v>
      </c>
      <c r="AJ1555" s="2">
        <v>0.18930049679757699</v>
      </c>
      <c r="AK1555" s="2">
        <f t="shared" si="822"/>
        <v>3.9300496797576995E-2</v>
      </c>
      <c r="AL1555" s="2">
        <f t="shared" si="823"/>
        <v>4.62358785853847E-2</v>
      </c>
    </row>
    <row r="1556" spans="1:38" x14ac:dyDescent="0.25">
      <c r="A1556" s="2" t="s">
        <v>244</v>
      </c>
      <c r="B1556" s="2">
        <v>2000</v>
      </c>
      <c r="C1556" s="2" t="s">
        <v>243</v>
      </c>
      <c r="D1556" s="2" t="s">
        <v>294</v>
      </c>
      <c r="E1556" s="2" t="s">
        <v>48</v>
      </c>
      <c r="F1556" s="2" t="s">
        <v>10</v>
      </c>
      <c r="G1556" s="2" t="s">
        <v>211</v>
      </c>
      <c r="H1556" s="2" t="s">
        <v>78</v>
      </c>
      <c r="I1556" s="2" t="s">
        <v>39</v>
      </c>
      <c r="J1556" s="2" t="s">
        <v>12</v>
      </c>
      <c r="L1556" s="2" t="s">
        <v>37</v>
      </c>
      <c r="M1556" s="2" t="s">
        <v>300</v>
      </c>
      <c r="N1556" s="2" t="s">
        <v>181</v>
      </c>
      <c r="O1556" s="2" t="s">
        <v>23</v>
      </c>
      <c r="P1556" s="2">
        <v>50</v>
      </c>
      <c r="S1556" s="2" t="s">
        <v>22</v>
      </c>
      <c r="T1556" s="2">
        <v>37</v>
      </c>
      <c r="U1556" s="2" t="s">
        <v>86</v>
      </c>
      <c r="V1556" s="2">
        <v>0</v>
      </c>
      <c r="W1556" s="2" t="s">
        <v>41</v>
      </c>
      <c r="Z1556" s="2">
        <v>45</v>
      </c>
      <c r="AA1556" s="2">
        <v>20</v>
      </c>
      <c r="AB1556" s="2">
        <f t="shared" si="821"/>
        <v>2.25</v>
      </c>
      <c r="AC1556" s="2">
        <v>6</v>
      </c>
      <c r="AD1556" s="2">
        <v>2</v>
      </c>
      <c r="AE1556" s="2">
        <v>253</v>
      </c>
      <c r="AF1556" s="2">
        <v>1.99023855427449</v>
      </c>
      <c r="AG1556" s="2">
        <v>1.99023855427449</v>
      </c>
      <c r="AH1556" s="2">
        <v>0.15226339871143299</v>
      </c>
      <c r="AI1556" s="2">
        <v>0.15226339871143299</v>
      </c>
      <c r="AJ1556" s="2">
        <v>0.15226339871143299</v>
      </c>
      <c r="AK1556" s="2">
        <f t="shared" si="822"/>
        <v>2.2633987114329956E-3</v>
      </c>
      <c r="AL1556" s="2">
        <f t="shared" si="823"/>
        <v>2.6628220134505831E-3</v>
      </c>
    </row>
    <row r="1557" spans="1:38" x14ac:dyDescent="0.25">
      <c r="A1557" s="2" t="s">
        <v>244</v>
      </c>
      <c r="B1557" s="2">
        <v>2000</v>
      </c>
      <c r="C1557" s="2" t="s">
        <v>243</v>
      </c>
      <c r="D1557" s="2" t="s">
        <v>294</v>
      </c>
      <c r="E1557" s="2" t="s">
        <v>48</v>
      </c>
      <c r="F1557" s="2" t="s">
        <v>10</v>
      </c>
      <c r="G1557" s="2" t="s">
        <v>211</v>
      </c>
      <c r="H1557" s="2" t="s">
        <v>78</v>
      </c>
      <c r="I1557" s="2" t="s">
        <v>39</v>
      </c>
      <c r="J1557" s="2" t="s">
        <v>12</v>
      </c>
      <c r="L1557" s="2" t="s">
        <v>37</v>
      </c>
      <c r="M1557" s="2" t="s">
        <v>300</v>
      </c>
      <c r="N1557" s="2" t="s">
        <v>181</v>
      </c>
      <c r="O1557" s="2" t="s">
        <v>23</v>
      </c>
      <c r="P1557" s="2">
        <v>50</v>
      </c>
      <c r="S1557" s="2" t="s">
        <v>22</v>
      </c>
      <c r="T1557" s="2">
        <v>37</v>
      </c>
      <c r="U1557" s="2" t="s">
        <v>127</v>
      </c>
      <c r="V1557" s="2">
        <v>1</v>
      </c>
      <c r="W1557" s="2" t="s">
        <v>277</v>
      </c>
      <c r="X1557" s="2">
        <v>4.5</v>
      </c>
      <c r="Y1557" s="2">
        <v>11</v>
      </c>
      <c r="Z1557" s="2">
        <v>45</v>
      </c>
      <c r="AA1557" s="2">
        <v>20</v>
      </c>
      <c r="AB1557" s="2">
        <f t="shared" si="821"/>
        <v>2.25</v>
      </c>
      <c r="AC1557" s="2">
        <v>6</v>
      </c>
      <c r="AD1557" s="2">
        <v>2</v>
      </c>
      <c r="AE1557" s="2">
        <v>254</v>
      </c>
      <c r="AF1557" s="2">
        <v>0</v>
      </c>
      <c r="AG1557" s="2">
        <v>0</v>
      </c>
      <c r="AH1557" s="2">
        <v>1</v>
      </c>
      <c r="AI1557" s="2">
        <v>1</v>
      </c>
      <c r="AJ1557" s="2">
        <v>1</v>
      </c>
      <c r="AK1557" s="2">
        <f>AI1557-0.18</f>
        <v>0.82000000000000006</v>
      </c>
      <c r="AL1557" s="2">
        <f>AK1557/$AK$1557</f>
        <v>1</v>
      </c>
    </row>
    <row r="1558" spans="1:38" x14ac:dyDescent="0.25">
      <c r="A1558" s="2" t="s">
        <v>244</v>
      </c>
      <c r="B1558" s="2">
        <v>2000</v>
      </c>
      <c r="C1558" s="2" t="s">
        <v>243</v>
      </c>
      <c r="D1558" s="2" t="s">
        <v>294</v>
      </c>
      <c r="E1558" s="2" t="s">
        <v>48</v>
      </c>
      <c r="F1558" s="2" t="s">
        <v>10</v>
      </c>
      <c r="G1558" s="2" t="s">
        <v>211</v>
      </c>
      <c r="H1558" s="2" t="s">
        <v>78</v>
      </c>
      <c r="I1558" s="2" t="s">
        <v>39</v>
      </c>
      <c r="J1558" s="2" t="s">
        <v>12</v>
      </c>
      <c r="L1558" s="2" t="s">
        <v>37</v>
      </c>
      <c r="M1558" s="2" t="s">
        <v>300</v>
      </c>
      <c r="N1558" s="2" t="s">
        <v>181</v>
      </c>
      <c r="O1558" s="2" t="s">
        <v>23</v>
      </c>
      <c r="P1558" s="2">
        <v>50</v>
      </c>
      <c r="S1558" s="2" t="s">
        <v>22</v>
      </c>
      <c r="T1558" s="2">
        <v>37</v>
      </c>
      <c r="U1558" s="2" t="s">
        <v>127</v>
      </c>
      <c r="V1558" s="2">
        <v>1</v>
      </c>
      <c r="W1558" s="2" t="s">
        <v>277</v>
      </c>
      <c r="X1558" s="2">
        <v>4.5</v>
      </c>
      <c r="Y1558" s="2">
        <v>11</v>
      </c>
      <c r="Z1558" s="2">
        <v>45</v>
      </c>
      <c r="AA1558" s="2">
        <v>20</v>
      </c>
      <c r="AB1558" s="2">
        <f t="shared" si="821"/>
        <v>2.25</v>
      </c>
      <c r="AC1558" s="2">
        <v>6</v>
      </c>
      <c r="AD1558" s="2">
        <v>2</v>
      </c>
      <c r="AE1558" s="2">
        <v>254</v>
      </c>
      <c r="AF1558" s="2">
        <v>0.24774780386444201</v>
      </c>
      <c r="AG1558" s="2">
        <v>0.24774780386444201</v>
      </c>
      <c r="AH1558" s="2">
        <v>0.72457627563838101</v>
      </c>
      <c r="AI1558" s="2">
        <v>0.72457627563838101</v>
      </c>
      <c r="AJ1558" s="2">
        <v>0.72457627563838101</v>
      </c>
      <c r="AK1558" s="2">
        <f>AI1558-0.18</f>
        <v>0.54457627563838096</v>
      </c>
      <c r="AL1558" s="2">
        <f>AK1558/$AK$1557</f>
        <v>0.66411740931509866</v>
      </c>
    </row>
    <row r="1559" spans="1:38" x14ac:dyDescent="0.25">
      <c r="A1559" s="2" t="s">
        <v>244</v>
      </c>
      <c r="B1559" s="2">
        <v>2000</v>
      </c>
      <c r="C1559" s="2" t="s">
        <v>243</v>
      </c>
      <c r="D1559" s="2" t="s">
        <v>294</v>
      </c>
      <c r="E1559" s="2" t="s">
        <v>48</v>
      </c>
      <c r="F1559" s="2" t="s">
        <v>10</v>
      </c>
      <c r="G1559" s="2" t="s">
        <v>211</v>
      </c>
      <c r="H1559" s="2" t="s">
        <v>78</v>
      </c>
      <c r="I1559" s="2" t="s">
        <v>39</v>
      </c>
      <c r="J1559" s="2" t="s">
        <v>12</v>
      </c>
      <c r="L1559" s="2" t="s">
        <v>37</v>
      </c>
      <c r="M1559" s="2" t="s">
        <v>300</v>
      </c>
      <c r="N1559" s="2" t="s">
        <v>181</v>
      </c>
      <c r="O1559" s="2" t="s">
        <v>23</v>
      </c>
      <c r="P1559" s="2">
        <v>50</v>
      </c>
      <c r="S1559" s="2" t="s">
        <v>22</v>
      </c>
      <c r="T1559" s="2">
        <v>37</v>
      </c>
      <c r="U1559" s="2" t="s">
        <v>127</v>
      </c>
      <c r="V1559" s="2">
        <v>1</v>
      </c>
      <c r="W1559" s="2" t="s">
        <v>277</v>
      </c>
      <c r="X1559" s="2">
        <v>4.5</v>
      </c>
      <c r="Y1559" s="2">
        <v>11</v>
      </c>
      <c r="Z1559" s="2">
        <v>45</v>
      </c>
      <c r="AA1559" s="2">
        <v>20</v>
      </c>
      <c r="AB1559" s="2">
        <f t="shared" si="821"/>
        <v>2.25</v>
      </c>
      <c r="AC1559" s="2">
        <v>6</v>
      </c>
      <c r="AD1559" s="2">
        <v>2</v>
      </c>
      <c r="AE1559" s="2">
        <v>254</v>
      </c>
      <c r="AF1559" s="2">
        <v>0.49549560772888501</v>
      </c>
      <c r="AG1559" s="2">
        <v>0.49549560772888501</v>
      </c>
      <c r="AH1559" s="2">
        <v>0.54661022531201897</v>
      </c>
      <c r="AI1559" s="2">
        <v>0.54661022531201897</v>
      </c>
      <c r="AJ1559" s="2">
        <v>0.54661022531201897</v>
      </c>
      <c r="AK1559" s="2">
        <f>AI1559-0.18</f>
        <v>0.36661022531201898</v>
      </c>
      <c r="AL1559" s="2">
        <f>AK1559/$AK$1557</f>
        <v>0.44708564062441336</v>
      </c>
    </row>
    <row r="1560" spans="1:38" x14ac:dyDescent="0.25">
      <c r="A1560" s="2" t="s">
        <v>244</v>
      </c>
      <c r="B1560" s="2">
        <v>2000</v>
      </c>
      <c r="C1560" s="2" t="s">
        <v>243</v>
      </c>
      <c r="D1560" s="2" t="s">
        <v>294</v>
      </c>
      <c r="E1560" s="2" t="s">
        <v>48</v>
      </c>
      <c r="F1560" s="2" t="s">
        <v>10</v>
      </c>
      <c r="G1560" s="2" t="s">
        <v>211</v>
      </c>
      <c r="H1560" s="2" t="s">
        <v>78</v>
      </c>
      <c r="I1560" s="2" t="s">
        <v>39</v>
      </c>
      <c r="J1560" s="2" t="s">
        <v>12</v>
      </c>
      <c r="L1560" s="2" t="s">
        <v>37</v>
      </c>
      <c r="M1560" s="2" t="s">
        <v>300</v>
      </c>
      <c r="N1560" s="2" t="s">
        <v>181</v>
      </c>
      <c r="O1560" s="2" t="s">
        <v>23</v>
      </c>
      <c r="P1560" s="2">
        <v>50</v>
      </c>
      <c r="S1560" s="2" t="s">
        <v>22</v>
      </c>
      <c r="T1560" s="2">
        <v>37</v>
      </c>
      <c r="U1560" s="2" t="s">
        <v>127</v>
      </c>
      <c r="V1560" s="2">
        <v>1</v>
      </c>
      <c r="W1560" s="2" t="s">
        <v>277</v>
      </c>
      <c r="X1560" s="2">
        <v>4.5</v>
      </c>
      <c r="Y1560" s="2">
        <v>11</v>
      </c>
      <c r="Z1560" s="2">
        <v>45</v>
      </c>
      <c r="AA1560" s="2">
        <v>20</v>
      </c>
      <c r="AB1560" s="2">
        <f t="shared" si="821"/>
        <v>2.25</v>
      </c>
      <c r="AC1560" s="2">
        <v>6</v>
      </c>
      <c r="AD1560" s="2">
        <v>2</v>
      </c>
      <c r="AE1560" s="2">
        <v>254</v>
      </c>
      <c r="AF1560" s="2">
        <v>0.99662154470304798</v>
      </c>
      <c r="AG1560" s="2">
        <v>0.99662154470304798</v>
      </c>
      <c r="AH1560" s="2">
        <v>0.39406775791252602</v>
      </c>
      <c r="AI1560" s="2">
        <v>0.39406775791252602</v>
      </c>
      <c r="AJ1560" s="2">
        <v>0.39406775791252602</v>
      </c>
      <c r="AK1560" s="2">
        <f>AI1560-0.18</f>
        <v>0.21406775791252602</v>
      </c>
      <c r="AL1560" s="2">
        <f>AK1560/$AK$1557</f>
        <v>0.26105824135673905</v>
      </c>
    </row>
    <row r="1561" spans="1:38" x14ac:dyDescent="0.25">
      <c r="A1561" s="2" t="s">
        <v>244</v>
      </c>
      <c r="B1561" s="2">
        <v>2000</v>
      </c>
      <c r="C1561" s="2" t="s">
        <v>243</v>
      </c>
      <c r="D1561" s="2" t="s">
        <v>294</v>
      </c>
      <c r="E1561" s="2" t="s">
        <v>48</v>
      </c>
      <c r="F1561" s="2" t="s">
        <v>10</v>
      </c>
      <c r="G1561" s="2" t="s">
        <v>211</v>
      </c>
      <c r="H1561" s="2" t="s">
        <v>78</v>
      </c>
      <c r="I1561" s="2" t="s">
        <v>39</v>
      </c>
      <c r="J1561" s="2" t="s">
        <v>12</v>
      </c>
      <c r="L1561" s="2" t="s">
        <v>37</v>
      </c>
      <c r="M1561" s="2" t="s">
        <v>300</v>
      </c>
      <c r="N1561" s="2" t="s">
        <v>181</v>
      </c>
      <c r="O1561" s="2" t="s">
        <v>23</v>
      </c>
      <c r="P1561" s="2">
        <v>50</v>
      </c>
      <c r="S1561" s="2" t="s">
        <v>22</v>
      </c>
      <c r="T1561" s="2">
        <v>37</v>
      </c>
      <c r="U1561" s="2" t="s">
        <v>127</v>
      </c>
      <c r="V1561" s="2">
        <v>1</v>
      </c>
      <c r="W1561" s="2" t="s">
        <v>277</v>
      </c>
      <c r="X1561" s="2">
        <v>4.5</v>
      </c>
      <c r="Y1561" s="2">
        <v>11</v>
      </c>
      <c r="Z1561" s="2">
        <v>45</v>
      </c>
      <c r="AA1561" s="2">
        <v>20</v>
      </c>
      <c r="AB1561" s="2">
        <f t="shared" si="821"/>
        <v>2.25</v>
      </c>
      <c r="AC1561" s="2">
        <v>6</v>
      </c>
      <c r="AD1561" s="2">
        <v>2</v>
      </c>
      <c r="AE1561" s="2">
        <v>254</v>
      </c>
      <c r="AF1561" s="2">
        <v>1.99887384823434</v>
      </c>
      <c r="AG1561" s="2">
        <v>1.99887384823434</v>
      </c>
      <c r="AH1561" s="2">
        <v>0.220339011817236</v>
      </c>
      <c r="AI1561" s="2">
        <v>0.220339011817236</v>
      </c>
      <c r="AJ1561" s="2">
        <v>0.220339011817236</v>
      </c>
      <c r="AK1561" s="2">
        <f>AI1561-0.18</f>
        <v>4.0339011817236009E-2</v>
      </c>
      <c r="AL1561" s="2">
        <f>AK1561/$AK$1557</f>
        <v>4.919391685028781E-2</v>
      </c>
    </row>
    <row r="1562" spans="1:38" x14ac:dyDescent="0.25">
      <c r="A1562" s="2" t="s">
        <v>244</v>
      </c>
      <c r="B1562" s="2">
        <v>2000</v>
      </c>
      <c r="C1562" s="2" t="s">
        <v>243</v>
      </c>
      <c r="D1562" s="2" t="s">
        <v>294</v>
      </c>
      <c r="E1562" s="2" t="s">
        <v>48</v>
      </c>
      <c r="F1562" s="2" t="s">
        <v>10</v>
      </c>
      <c r="G1562" s="2" t="s">
        <v>211</v>
      </c>
      <c r="H1562" s="2" t="s">
        <v>78</v>
      </c>
      <c r="I1562" s="2" t="s">
        <v>39</v>
      </c>
      <c r="J1562" s="2" t="s">
        <v>12</v>
      </c>
      <c r="L1562" s="2" t="s">
        <v>37</v>
      </c>
      <c r="M1562" s="2" t="s">
        <v>300</v>
      </c>
      <c r="N1562" s="2" t="s">
        <v>181</v>
      </c>
      <c r="O1562" s="2" t="s">
        <v>23</v>
      </c>
      <c r="P1562" s="2">
        <v>50</v>
      </c>
      <c r="S1562" s="2" t="s">
        <v>22</v>
      </c>
      <c r="T1562" s="2">
        <v>37</v>
      </c>
      <c r="U1562" s="2" t="s">
        <v>127</v>
      </c>
      <c r="V1562" s="2">
        <v>1</v>
      </c>
      <c r="W1562" s="2" t="s">
        <v>277</v>
      </c>
      <c r="X1562" s="2">
        <v>3</v>
      </c>
      <c r="Y1562" s="2">
        <v>31</v>
      </c>
      <c r="Z1562" s="2">
        <v>45</v>
      </c>
      <c r="AA1562" s="2">
        <v>20</v>
      </c>
      <c r="AB1562" s="2">
        <f t="shared" ref="AB1562:AB1566" si="824">Z1562/AA1562</f>
        <v>2.25</v>
      </c>
      <c r="AC1562" s="2">
        <v>6</v>
      </c>
      <c r="AD1562" s="2">
        <v>2</v>
      </c>
      <c r="AE1562" s="2">
        <v>255</v>
      </c>
      <c r="AF1562" s="2">
        <v>0</v>
      </c>
      <c r="AG1562" s="2">
        <v>0</v>
      </c>
      <c r="AH1562" s="2">
        <v>1</v>
      </c>
      <c r="AI1562" s="2">
        <v>1</v>
      </c>
      <c r="AJ1562" s="2">
        <v>1</v>
      </c>
      <c r="AK1562" s="2">
        <f>AJ1562-0.57</f>
        <v>0.43000000000000005</v>
      </c>
      <c r="AL1562" s="2">
        <f>AK1562/$AK$1562</f>
        <v>1</v>
      </c>
    </row>
    <row r="1563" spans="1:38" x14ac:dyDescent="0.25">
      <c r="A1563" s="2" t="s">
        <v>244</v>
      </c>
      <c r="B1563" s="2">
        <v>2000</v>
      </c>
      <c r="C1563" s="2" t="s">
        <v>243</v>
      </c>
      <c r="D1563" s="2" t="s">
        <v>294</v>
      </c>
      <c r="E1563" s="2" t="s">
        <v>48</v>
      </c>
      <c r="F1563" s="2" t="s">
        <v>10</v>
      </c>
      <c r="G1563" s="2" t="s">
        <v>211</v>
      </c>
      <c r="H1563" s="2" t="s">
        <v>78</v>
      </c>
      <c r="I1563" s="2" t="s">
        <v>39</v>
      </c>
      <c r="J1563" s="2" t="s">
        <v>12</v>
      </c>
      <c r="L1563" s="2" t="s">
        <v>37</v>
      </c>
      <c r="M1563" s="2" t="s">
        <v>300</v>
      </c>
      <c r="N1563" s="2" t="s">
        <v>181</v>
      </c>
      <c r="O1563" s="2" t="s">
        <v>23</v>
      </c>
      <c r="P1563" s="2">
        <v>50</v>
      </c>
      <c r="S1563" s="2" t="s">
        <v>22</v>
      </c>
      <c r="T1563" s="2">
        <v>37</v>
      </c>
      <c r="U1563" s="2" t="s">
        <v>127</v>
      </c>
      <c r="V1563" s="2">
        <v>1</v>
      </c>
      <c r="W1563" s="2" t="s">
        <v>277</v>
      </c>
      <c r="X1563" s="2">
        <v>3</v>
      </c>
      <c r="Y1563" s="2">
        <v>31</v>
      </c>
      <c r="Z1563" s="2">
        <v>45</v>
      </c>
      <c r="AA1563" s="2">
        <v>20</v>
      </c>
      <c r="AB1563" s="2">
        <f t="shared" si="824"/>
        <v>2.25</v>
      </c>
      <c r="AC1563" s="2">
        <v>6</v>
      </c>
      <c r="AD1563" s="2">
        <v>2</v>
      </c>
      <c r="AE1563" s="2">
        <v>255</v>
      </c>
      <c r="AF1563" s="2">
        <v>0.23702014788797901</v>
      </c>
      <c r="AG1563" s="2">
        <v>0.23702014788797901</v>
      </c>
      <c r="AH1563" s="2">
        <v>0.86752134905955902</v>
      </c>
      <c r="AI1563" s="2">
        <v>0.86752134905955902</v>
      </c>
      <c r="AJ1563" s="2">
        <v>0.86752134905955902</v>
      </c>
      <c r="AK1563" s="2">
        <f>AJ1563-0.57</f>
        <v>0.29752134905955907</v>
      </c>
      <c r="AL1563" s="2">
        <f>AK1563/$AK$1562</f>
        <v>0.69191011409199776</v>
      </c>
    </row>
    <row r="1564" spans="1:38" x14ac:dyDescent="0.25">
      <c r="A1564" s="2" t="s">
        <v>244</v>
      </c>
      <c r="B1564" s="2">
        <v>2000</v>
      </c>
      <c r="C1564" s="2" t="s">
        <v>243</v>
      </c>
      <c r="D1564" s="2" t="s">
        <v>294</v>
      </c>
      <c r="E1564" s="2" t="s">
        <v>48</v>
      </c>
      <c r="F1564" s="2" t="s">
        <v>10</v>
      </c>
      <c r="G1564" s="2" t="s">
        <v>211</v>
      </c>
      <c r="H1564" s="2" t="s">
        <v>78</v>
      </c>
      <c r="I1564" s="2" t="s">
        <v>39</v>
      </c>
      <c r="J1564" s="2" t="s">
        <v>12</v>
      </c>
      <c r="L1564" s="2" t="s">
        <v>37</v>
      </c>
      <c r="M1564" s="2" t="s">
        <v>300</v>
      </c>
      <c r="N1564" s="2" t="s">
        <v>181</v>
      </c>
      <c r="O1564" s="2" t="s">
        <v>23</v>
      </c>
      <c r="P1564" s="2">
        <v>50</v>
      </c>
      <c r="S1564" s="2" t="s">
        <v>22</v>
      </c>
      <c r="T1564" s="2">
        <v>37</v>
      </c>
      <c r="U1564" s="2" t="s">
        <v>127</v>
      </c>
      <c r="V1564" s="2">
        <v>1</v>
      </c>
      <c r="W1564" s="2" t="s">
        <v>277</v>
      </c>
      <c r="X1564" s="2">
        <v>3</v>
      </c>
      <c r="Y1564" s="2">
        <v>31</v>
      </c>
      <c r="Z1564" s="2">
        <v>45</v>
      </c>
      <c r="AA1564" s="2">
        <v>20</v>
      </c>
      <c r="AB1564" s="2">
        <f t="shared" si="824"/>
        <v>2.25</v>
      </c>
      <c r="AC1564" s="2">
        <v>6</v>
      </c>
      <c r="AD1564" s="2">
        <v>2</v>
      </c>
      <c r="AE1564" s="2">
        <v>255</v>
      </c>
      <c r="AF1564" s="2">
        <v>0.49661396098279298</v>
      </c>
      <c r="AG1564" s="2">
        <v>0.49661396098279298</v>
      </c>
      <c r="AH1564" s="2">
        <v>0.74358973940971096</v>
      </c>
      <c r="AI1564" s="2">
        <v>0.74358973940971096</v>
      </c>
      <c r="AJ1564" s="2">
        <v>0.74358973940971096</v>
      </c>
      <c r="AK1564" s="2">
        <f>AJ1564-0.57</f>
        <v>0.17358973940971101</v>
      </c>
      <c r="AL1564" s="2">
        <f>AK1564/$AK$1562</f>
        <v>0.40369706839467673</v>
      </c>
    </row>
    <row r="1565" spans="1:38" x14ac:dyDescent="0.25">
      <c r="A1565" s="2" t="s">
        <v>244</v>
      </c>
      <c r="B1565" s="2">
        <v>2000</v>
      </c>
      <c r="C1565" s="2" t="s">
        <v>243</v>
      </c>
      <c r="D1565" s="2" t="s">
        <v>294</v>
      </c>
      <c r="E1565" s="2" t="s">
        <v>48</v>
      </c>
      <c r="F1565" s="2" t="s">
        <v>10</v>
      </c>
      <c r="G1565" s="2" t="s">
        <v>211</v>
      </c>
      <c r="H1565" s="2" t="s">
        <v>78</v>
      </c>
      <c r="I1565" s="2" t="s">
        <v>39</v>
      </c>
      <c r="J1565" s="2" t="s">
        <v>12</v>
      </c>
      <c r="L1565" s="2" t="s">
        <v>37</v>
      </c>
      <c r="M1565" s="2" t="s">
        <v>300</v>
      </c>
      <c r="N1565" s="2" t="s">
        <v>181</v>
      </c>
      <c r="O1565" s="2" t="s">
        <v>23</v>
      </c>
      <c r="P1565" s="2">
        <v>50</v>
      </c>
      <c r="S1565" s="2" t="s">
        <v>22</v>
      </c>
      <c r="T1565" s="2">
        <v>37</v>
      </c>
      <c r="U1565" s="2" t="s">
        <v>127</v>
      </c>
      <c r="V1565" s="2">
        <v>1</v>
      </c>
      <c r="W1565" s="2" t="s">
        <v>277</v>
      </c>
      <c r="X1565" s="2">
        <v>3</v>
      </c>
      <c r="Y1565" s="2">
        <v>31</v>
      </c>
      <c r="Z1565" s="2">
        <v>45</v>
      </c>
      <c r="AA1565" s="2">
        <v>20</v>
      </c>
      <c r="AB1565" s="2">
        <f t="shared" si="824"/>
        <v>2.25</v>
      </c>
      <c r="AC1565" s="2">
        <v>6</v>
      </c>
      <c r="AD1565" s="2">
        <v>2</v>
      </c>
      <c r="AE1565" s="2">
        <v>255</v>
      </c>
      <c r="AF1565" s="2">
        <v>1.0045146469308099</v>
      </c>
      <c r="AG1565" s="2">
        <v>1.0045146469308099</v>
      </c>
      <c r="AH1565" s="2">
        <v>0.65811965254628202</v>
      </c>
      <c r="AI1565" s="2">
        <v>0.65811965254628202</v>
      </c>
      <c r="AJ1565" s="2">
        <v>0.65811965254628202</v>
      </c>
      <c r="AK1565" s="2">
        <f>AJ1565-0.57</f>
        <v>8.8119652546282068E-2</v>
      </c>
      <c r="AL1565" s="2">
        <f>AK1565/$AK$1562</f>
        <v>0.20492942452623733</v>
      </c>
    </row>
    <row r="1566" spans="1:38" x14ac:dyDescent="0.25">
      <c r="A1566" s="2" t="s">
        <v>244</v>
      </c>
      <c r="B1566" s="2">
        <v>2000</v>
      </c>
      <c r="C1566" s="2" t="s">
        <v>243</v>
      </c>
      <c r="D1566" s="2" t="s">
        <v>294</v>
      </c>
      <c r="E1566" s="2" t="s">
        <v>48</v>
      </c>
      <c r="F1566" s="2" t="s">
        <v>10</v>
      </c>
      <c r="G1566" s="2" t="s">
        <v>211</v>
      </c>
      <c r="H1566" s="2" t="s">
        <v>78</v>
      </c>
      <c r="I1566" s="2" t="s">
        <v>39</v>
      </c>
      <c r="J1566" s="2" t="s">
        <v>12</v>
      </c>
      <c r="L1566" s="2" t="s">
        <v>37</v>
      </c>
      <c r="M1566" s="2" t="s">
        <v>300</v>
      </c>
      <c r="N1566" s="2" t="s">
        <v>181</v>
      </c>
      <c r="O1566" s="2" t="s">
        <v>23</v>
      </c>
      <c r="P1566" s="2">
        <v>50</v>
      </c>
      <c r="S1566" s="2" t="s">
        <v>22</v>
      </c>
      <c r="T1566" s="2">
        <v>37</v>
      </c>
      <c r="U1566" s="2" t="s">
        <v>127</v>
      </c>
      <c r="V1566" s="2">
        <v>1</v>
      </c>
      <c r="W1566" s="2" t="s">
        <v>277</v>
      </c>
      <c r="X1566" s="2">
        <v>3</v>
      </c>
      <c r="Y1566" s="2">
        <v>31</v>
      </c>
      <c r="Z1566" s="2">
        <v>45</v>
      </c>
      <c r="AA1566" s="2">
        <v>20</v>
      </c>
      <c r="AB1566" s="2">
        <f t="shared" si="824"/>
        <v>2.25</v>
      </c>
      <c r="AC1566" s="2">
        <v>6</v>
      </c>
      <c r="AD1566" s="2">
        <v>2</v>
      </c>
      <c r="AE1566" s="2">
        <v>255</v>
      </c>
      <c r="AF1566" s="2">
        <v>2.00338582374083</v>
      </c>
      <c r="AG1566" s="2">
        <v>2.00338582374083</v>
      </c>
      <c r="AH1566" s="2">
        <v>0.58119660697344599</v>
      </c>
      <c r="AI1566" s="2">
        <v>0.58119660697344599</v>
      </c>
      <c r="AJ1566" s="2">
        <v>0.58119660697344599</v>
      </c>
      <c r="AK1566" s="2">
        <f>AJ1566-0.57</f>
        <v>1.1196606973446044E-2</v>
      </c>
      <c r="AL1566" s="2">
        <f>AK1566/$AK$1562</f>
        <v>2.6038620868479169E-2</v>
      </c>
    </row>
    <row r="1567" spans="1:38" x14ac:dyDescent="0.25">
      <c r="A1567" s="2" t="s">
        <v>244</v>
      </c>
      <c r="B1567" s="2">
        <v>2000</v>
      </c>
      <c r="C1567" s="2" t="s">
        <v>243</v>
      </c>
      <c r="D1567" s="2" t="s">
        <v>294</v>
      </c>
      <c r="E1567" s="2" t="s">
        <v>48</v>
      </c>
      <c r="F1567" s="2" t="s">
        <v>10</v>
      </c>
      <c r="G1567" s="2" t="s">
        <v>211</v>
      </c>
      <c r="H1567" s="2" t="s">
        <v>78</v>
      </c>
      <c r="I1567" s="2" t="s">
        <v>39</v>
      </c>
      <c r="J1567" s="2" t="s">
        <v>12</v>
      </c>
      <c r="L1567" s="2" t="s">
        <v>37</v>
      </c>
      <c r="M1567" s="2" t="s">
        <v>300</v>
      </c>
      <c r="N1567" s="2" t="s">
        <v>181</v>
      </c>
      <c r="O1567" s="2" t="s">
        <v>23</v>
      </c>
      <c r="P1567" s="2">
        <v>50</v>
      </c>
      <c r="S1567" s="2" t="s">
        <v>22</v>
      </c>
      <c r="T1567" s="2">
        <v>37</v>
      </c>
      <c r="U1567" s="2" t="s">
        <v>245</v>
      </c>
      <c r="V1567" s="2">
        <v>1</v>
      </c>
      <c r="W1567" s="2" t="s">
        <v>277</v>
      </c>
      <c r="X1567" s="2">
        <v>6.5</v>
      </c>
      <c r="Y1567" s="2">
        <v>13</v>
      </c>
      <c r="Z1567" s="2">
        <v>45</v>
      </c>
      <c r="AA1567" s="2">
        <v>20</v>
      </c>
      <c r="AB1567" s="2">
        <f t="shared" ref="AB1567:AB1571" si="825">Z1567/AA1567</f>
        <v>2.25</v>
      </c>
      <c r="AC1567" s="2">
        <v>6</v>
      </c>
      <c r="AD1567" s="2">
        <v>2</v>
      </c>
      <c r="AE1567" s="2">
        <v>256</v>
      </c>
      <c r="AF1567" s="2">
        <v>0</v>
      </c>
      <c r="AG1567" s="2">
        <v>0</v>
      </c>
      <c r="AH1567" s="2">
        <v>1</v>
      </c>
      <c r="AI1567" s="2">
        <v>1</v>
      </c>
      <c r="AJ1567" s="2">
        <v>1</v>
      </c>
      <c r="AK1567" s="2">
        <f>AI1567-0.21</f>
        <v>0.79</v>
      </c>
      <c r="AL1567" s="2">
        <f>AK1567/$AK$1567</f>
        <v>1</v>
      </c>
    </row>
    <row r="1568" spans="1:38" x14ac:dyDescent="0.25">
      <c r="A1568" s="2" t="s">
        <v>244</v>
      </c>
      <c r="B1568" s="2">
        <v>2000</v>
      </c>
      <c r="C1568" s="2" t="s">
        <v>243</v>
      </c>
      <c r="D1568" s="2" t="s">
        <v>294</v>
      </c>
      <c r="E1568" s="2" t="s">
        <v>48</v>
      </c>
      <c r="F1568" s="2" t="s">
        <v>10</v>
      </c>
      <c r="G1568" s="2" t="s">
        <v>211</v>
      </c>
      <c r="H1568" s="2" t="s">
        <v>78</v>
      </c>
      <c r="I1568" s="2" t="s">
        <v>39</v>
      </c>
      <c r="J1568" s="2" t="s">
        <v>12</v>
      </c>
      <c r="L1568" s="2" t="s">
        <v>37</v>
      </c>
      <c r="M1568" s="2" t="s">
        <v>300</v>
      </c>
      <c r="N1568" s="2" t="s">
        <v>181</v>
      </c>
      <c r="O1568" s="2" t="s">
        <v>23</v>
      </c>
      <c r="P1568" s="2">
        <v>50</v>
      </c>
      <c r="S1568" s="2" t="s">
        <v>22</v>
      </c>
      <c r="T1568" s="2">
        <v>37</v>
      </c>
      <c r="U1568" s="2" t="s">
        <v>245</v>
      </c>
      <c r="V1568" s="2">
        <v>1</v>
      </c>
      <c r="W1568" s="2" t="s">
        <v>277</v>
      </c>
      <c r="X1568" s="2">
        <v>6.5</v>
      </c>
      <c r="Y1568" s="2">
        <v>13</v>
      </c>
      <c r="Z1568" s="2">
        <v>45</v>
      </c>
      <c r="AA1568" s="2">
        <v>20</v>
      </c>
      <c r="AB1568" s="2">
        <f t="shared" si="825"/>
        <v>2.25</v>
      </c>
      <c r="AC1568" s="2">
        <v>6</v>
      </c>
      <c r="AD1568" s="2">
        <v>2</v>
      </c>
      <c r="AE1568" s="2">
        <v>256</v>
      </c>
      <c r="AF1568" s="2">
        <v>0.244565237672659</v>
      </c>
      <c r="AG1568" s="2">
        <v>0.244565237672659</v>
      </c>
      <c r="AH1568" s="2">
        <v>0.70491809814214801</v>
      </c>
      <c r="AI1568" s="2">
        <v>0.70491809814214801</v>
      </c>
      <c r="AJ1568" s="2">
        <v>0.70491809814214801</v>
      </c>
      <c r="AK1568" s="2">
        <f t="shared" ref="AK1568:AK1571" si="826">AI1568-0.21</f>
        <v>0.49491809814214804</v>
      </c>
      <c r="AL1568" s="2">
        <f t="shared" ref="AL1568:AL1571" si="827">AK1568/$AK$1567</f>
        <v>0.62647860524322529</v>
      </c>
    </row>
    <row r="1569" spans="1:38" x14ac:dyDescent="0.25">
      <c r="A1569" s="2" t="s">
        <v>244</v>
      </c>
      <c r="B1569" s="2">
        <v>2000</v>
      </c>
      <c r="C1569" s="2" t="s">
        <v>243</v>
      </c>
      <c r="D1569" s="2" t="s">
        <v>294</v>
      </c>
      <c r="E1569" s="2" t="s">
        <v>48</v>
      </c>
      <c r="F1569" s="2" t="s">
        <v>10</v>
      </c>
      <c r="G1569" s="2" t="s">
        <v>211</v>
      </c>
      <c r="H1569" s="2" t="s">
        <v>78</v>
      </c>
      <c r="I1569" s="2" t="s">
        <v>39</v>
      </c>
      <c r="J1569" s="2" t="s">
        <v>12</v>
      </c>
      <c r="L1569" s="2" t="s">
        <v>37</v>
      </c>
      <c r="M1569" s="2" t="s">
        <v>300</v>
      </c>
      <c r="N1569" s="2" t="s">
        <v>181</v>
      </c>
      <c r="O1569" s="2" t="s">
        <v>23</v>
      </c>
      <c r="P1569" s="2">
        <v>50</v>
      </c>
      <c r="S1569" s="2" t="s">
        <v>22</v>
      </c>
      <c r="T1569" s="2">
        <v>37</v>
      </c>
      <c r="U1569" s="2" t="s">
        <v>245</v>
      </c>
      <c r="V1569" s="2">
        <v>1</v>
      </c>
      <c r="W1569" s="2" t="s">
        <v>277</v>
      </c>
      <c r="X1569" s="2">
        <v>6.5</v>
      </c>
      <c r="Y1569" s="2">
        <v>13</v>
      </c>
      <c r="Z1569" s="2">
        <v>45</v>
      </c>
      <c r="AA1569" s="2">
        <v>20</v>
      </c>
      <c r="AB1569" s="2">
        <f t="shared" si="825"/>
        <v>2.25</v>
      </c>
      <c r="AC1569" s="2">
        <v>6</v>
      </c>
      <c r="AD1569" s="2">
        <v>2</v>
      </c>
      <c r="AE1569" s="2">
        <v>256</v>
      </c>
      <c r="AF1569" s="2">
        <v>0.50543478305939205</v>
      </c>
      <c r="AG1569" s="2">
        <v>0.50543478305939205</v>
      </c>
      <c r="AH1569" s="2">
        <v>0.53688530613099905</v>
      </c>
      <c r="AI1569" s="2">
        <v>0.53688530613099905</v>
      </c>
      <c r="AJ1569" s="2">
        <v>0.53688530613099905</v>
      </c>
      <c r="AK1569" s="2">
        <f t="shared" si="826"/>
        <v>0.32688530613099909</v>
      </c>
      <c r="AL1569" s="2">
        <f t="shared" si="827"/>
        <v>0.41377886852025197</v>
      </c>
    </row>
    <row r="1570" spans="1:38" x14ac:dyDescent="0.25">
      <c r="A1570" s="2" t="s">
        <v>244</v>
      </c>
      <c r="B1570" s="2">
        <v>2000</v>
      </c>
      <c r="C1570" s="2" t="s">
        <v>243</v>
      </c>
      <c r="D1570" s="2" t="s">
        <v>294</v>
      </c>
      <c r="E1570" s="2" t="s">
        <v>48</v>
      </c>
      <c r="F1570" s="2" t="s">
        <v>10</v>
      </c>
      <c r="G1570" s="2" t="s">
        <v>211</v>
      </c>
      <c r="H1570" s="2" t="s">
        <v>78</v>
      </c>
      <c r="I1570" s="2" t="s">
        <v>39</v>
      </c>
      <c r="J1570" s="2" t="s">
        <v>12</v>
      </c>
      <c r="L1570" s="2" t="s">
        <v>37</v>
      </c>
      <c r="M1570" s="2" t="s">
        <v>300</v>
      </c>
      <c r="N1570" s="2" t="s">
        <v>181</v>
      </c>
      <c r="O1570" s="2" t="s">
        <v>23</v>
      </c>
      <c r="P1570" s="2">
        <v>50</v>
      </c>
      <c r="S1570" s="2" t="s">
        <v>22</v>
      </c>
      <c r="T1570" s="2">
        <v>37</v>
      </c>
      <c r="U1570" s="2" t="s">
        <v>245</v>
      </c>
      <c r="V1570" s="2">
        <v>1</v>
      </c>
      <c r="W1570" s="2" t="s">
        <v>277</v>
      </c>
      <c r="X1570" s="2">
        <v>6.5</v>
      </c>
      <c r="Y1570" s="2">
        <v>13</v>
      </c>
      <c r="Z1570" s="2">
        <v>45</v>
      </c>
      <c r="AA1570" s="2">
        <v>20</v>
      </c>
      <c r="AB1570" s="2">
        <f t="shared" si="825"/>
        <v>2.25</v>
      </c>
      <c r="AC1570" s="2">
        <v>6</v>
      </c>
      <c r="AD1570" s="2">
        <v>2</v>
      </c>
      <c r="AE1570" s="2">
        <v>256</v>
      </c>
      <c r="AF1570" s="2">
        <v>0.99999995853589496</v>
      </c>
      <c r="AG1570" s="2">
        <v>0.99999995853589496</v>
      </c>
      <c r="AH1570" s="2">
        <v>0.34016403822576502</v>
      </c>
      <c r="AI1570" s="2">
        <v>0.34016403822576502</v>
      </c>
      <c r="AJ1570" s="2">
        <v>0.34016403822576502</v>
      </c>
      <c r="AK1570" s="2">
        <f t="shared" si="826"/>
        <v>0.13016403822576503</v>
      </c>
      <c r="AL1570" s="2">
        <f t="shared" si="827"/>
        <v>0.16476460534906964</v>
      </c>
    </row>
    <row r="1571" spans="1:38" x14ac:dyDescent="0.25">
      <c r="A1571" s="2" t="s">
        <v>244</v>
      </c>
      <c r="B1571" s="2">
        <v>2000</v>
      </c>
      <c r="C1571" s="2" t="s">
        <v>243</v>
      </c>
      <c r="D1571" s="2" t="s">
        <v>294</v>
      </c>
      <c r="E1571" s="2" t="s">
        <v>48</v>
      </c>
      <c r="F1571" s="2" t="s">
        <v>10</v>
      </c>
      <c r="G1571" s="2" t="s">
        <v>211</v>
      </c>
      <c r="H1571" s="2" t="s">
        <v>78</v>
      </c>
      <c r="I1571" s="2" t="s">
        <v>39</v>
      </c>
      <c r="J1571" s="2" t="s">
        <v>12</v>
      </c>
      <c r="L1571" s="2" t="s">
        <v>37</v>
      </c>
      <c r="M1571" s="2" t="s">
        <v>300</v>
      </c>
      <c r="N1571" s="2" t="s">
        <v>181</v>
      </c>
      <c r="O1571" s="2" t="s">
        <v>23</v>
      </c>
      <c r="P1571" s="2">
        <v>50</v>
      </c>
      <c r="S1571" s="2" t="s">
        <v>22</v>
      </c>
      <c r="T1571" s="2">
        <v>37</v>
      </c>
      <c r="U1571" s="2" t="s">
        <v>245</v>
      </c>
      <c r="V1571" s="2">
        <v>1</v>
      </c>
      <c r="W1571" s="2" t="s">
        <v>277</v>
      </c>
      <c r="X1571" s="2">
        <v>6.5</v>
      </c>
      <c r="Y1571" s="2">
        <v>13</v>
      </c>
      <c r="Z1571" s="2">
        <v>45</v>
      </c>
      <c r="AA1571" s="2">
        <v>20</v>
      </c>
      <c r="AB1571" s="2">
        <f t="shared" si="825"/>
        <v>2.25</v>
      </c>
      <c r="AC1571" s="2">
        <v>6</v>
      </c>
      <c r="AD1571" s="2">
        <v>2</v>
      </c>
      <c r="AE1571" s="2">
        <v>256</v>
      </c>
      <c r="AF1571" s="2">
        <v>2.0054348245234901</v>
      </c>
      <c r="AG1571" s="2">
        <v>2.0054348245234901</v>
      </c>
      <c r="AH1571" s="2">
        <v>0.233606574036233</v>
      </c>
      <c r="AI1571" s="2">
        <v>0.233606574036233</v>
      </c>
      <c r="AJ1571" s="2">
        <v>0.233606574036233</v>
      </c>
      <c r="AK1571" s="2">
        <f t="shared" si="826"/>
        <v>2.3606574036233008E-2</v>
      </c>
      <c r="AL1571" s="2">
        <f t="shared" si="827"/>
        <v>2.9881739286370893E-2</v>
      </c>
    </row>
    <row r="1572" spans="1:38" x14ac:dyDescent="0.25">
      <c r="A1572" s="2" t="s">
        <v>244</v>
      </c>
      <c r="B1572" s="2">
        <v>2000</v>
      </c>
      <c r="C1572" s="2" t="s">
        <v>243</v>
      </c>
      <c r="D1572" s="2" t="s">
        <v>294</v>
      </c>
      <c r="E1572" s="2" t="s">
        <v>48</v>
      </c>
      <c r="F1572" s="2" t="s">
        <v>10</v>
      </c>
      <c r="G1572" s="2" t="s">
        <v>211</v>
      </c>
      <c r="H1572" s="2" t="s">
        <v>78</v>
      </c>
      <c r="I1572" s="2" t="s">
        <v>39</v>
      </c>
      <c r="J1572" s="2" t="s">
        <v>12</v>
      </c>
      <c r="L1572" s="2" t="s">
        <v>37</v>
      </c>
      <c r="M1572" s="2" t="s">
        <v>300</v>
      </c>
      <c r="N1572" s="2" t="s">
        <v>181</v>
      </c>
      <c r="O1572" s="2" t="s">
        <v>23</v>
      </c>
      <c r="P1572" s="2">
        <v>50</v>
      </c>
      <c r="S1572" s="2" t="s">
        <v>22</v>
      </c>
      <c r="T1572" s="2">
        <v>37</v>
      </c>
      <c r="U1572" s="2" t="s">
        <v>245</v>
      </c>
      <c r="V1572" s="2">
        <v>1</v>
      </c>
      <c r="W1572" s="2" t="s">
        <v>277</v>
      </c>
      <c r="X1572" s="2">
        <v>3.82</v>
      </c>
      <c r="Y1572" s="2">
        <v>62</v>
      </c>
      <c r="Z1572" s="2">
        <v>45</v>
      </c>
      <c r="AA1572" s="2">
        <v>20</v>
      </c>
      <c r="AB1572" s="2">
        <f t="shared" ref="AB1572:AB1576" si="828">Z1572/AA1572</f>
        <v>2.25</v>
      </c>
      <c r="AC1572" s="2">
        <v>6</v>
      </c>
      <c r="AD1572" s="2">
        <v>2</v>
      </c>
      <c r="AE1572" s="2">
        <v>257</v>
      </c>
      <c r="AF1572" s="2">
        <v>0</v>
      </c>
      <c r="AG1572" s="2">
        <v>0</v>
      </c>
      <c r="AH1572" s="2">
        <v>1</v>
      </c>
      <c r="AI1572" s="2">
        <v>1</v>
      </c>
      <c r="AJ1572" s="2">
        <v>1</v>
      </c>
      <c r="AK1572" s="2">
        <f>AI1572-0.56</f>
        <v>0.43999999999999995</v>
      </c>
      <c r="AL1572" s="2">
        <f>AK1572/$AK$1572</f>
        <v>1</v>
      </c>
    </row>
    <row r="1573" spans="1:38" x14ac:dyDescent="0.25">
      <c r="A1573" s="2" t="s">
        <v>244</v>
      </c>
      <c r="B1573" s="2">
        <v>2000</v>
      </c>
      <c r="C1573" s="2" t="s">
        <v>243</v>
      </c>
      <c r="D1573" s="2" t="s">
        <v>294</v>
      </c>
      <c r="E1573" s="2" t="s">
        <v>48</v>
      </c>
      <c r="F1573" s="2" t="s">
        <v>10</v>
      </c>
      <c r="G1573" s="2" t="s">
        <v>211</v>
      </c>
      <c r="H1573" s="2" t="s">
        <v>78</v>
      </c>
      <c r="I1573" s="2" t="s">
        <v>39</v>
      </c>
      <c r="J1573" s="2" t="s">
        <v>12</v>
      </c>
      <c r="L1573" s="2" t="s">
        <v>37</v>
      </c>
      <c r="M1573" s="2" t="s">
        <v>300</v>
      </c>
      <c r="N1573" s="2" t="s">
        <v>181</v>
      </c>
      <c r="O1573" s="2" t="s">
        <v>23</v>
      </c>
      <c r="P1573" s="2">
        <v>50</v>
      </c>
      <c r="S1573" s="2" t="s">
        <v>22</v>
      </c>
      <c r="T1573" s="2">
        <v>37</v>
      </c>
      <c r="U1573" s="2" t="s">
        <v>245</v>
      </c>
      <c r="V1573" s="2">
        <v>1</v>
      </c>
      <c r="W1573" s="2" t="s">
        <v>277</v>
      </c>
      <c r="X1573" s="2">
        <v>3.82</v>
      </c>
      <c r="Y1573" s="2">
        <v>62</v>
      </c>
      <c r="Z1573" s="2">
        <v>45</v>
      </c>
      <c r="AA1573" s="2">
        <v>20</v>
      </c>
      <c r="AB1573" s="2">
        <f t="shared" si="828"/>
        <v>2.25</v>
      </c>
      <c r="AC1573" s="2">
        <v>6</v>
      </c>
      <c r="AD1573" s="2">
        <v>2</v>
      </c>
      <c r="AE1573" s="2">
        <v>257</v>
      </c>
      <c r="AF1573" s="2">
        <v>0.25727060378122601</v>
      </c>
      <c r="AG1573" s="2">
        <v>0.25727060378122601</v>
      </c>
      <c r="AH1573" s="2">
        <v>0.80000003246551099</v>
      </c>
      <c r="AI1573" s="2">
        <v>0.80000003246551099</v>
      </c>
      <c r="AJ1573" s="2">
        <v>0.80000003246551099</v>
      </c>
      <c r="AK1573" s="2">
        <f t="shared" ref="AK1573:AK1576" si="829">AI1573-0.56</f>
        <v>0.24000003246551094</v>
      </c>
      <c r="AL1573" s="2">
        <f t="shared" ref="AL1573:AL1576" si="830">AK1573/$AK$1572</f>
        <v>0.54545461923979766</v>
      </c>
    </row>
    <row r="1574" spans="1:38" x14ac:dyDescent="0.25">
      <c r="A1574" s="2" t="s">
        <v>244</v>
      </c>
      <c r="B1574" s="2">
        <v>2000</v>
      </c>
      <c r="C1574" s="2" t="s">
        <v>243</v>
      </c>
      <c r="D1574" s="2" t="s">
        <v>294</v>
      </c>
      <c r="E1574" s="2" t="s">
        <v>48</v>
      </c>
      <c r="F1574" s="2" t="s">
        <v>10</v>
      </c>
      <c r="G1574" s="2" t="s">
        <v>211</v>
      </c>
      <c r="H1574" s="2" t="s">
        <v>78</v>
      </c>
      <c r="I1574" s="2" t="s">
        <v>39</v>
      </c>
      <c r="J1574" s="2" t="s">
        <v>12</v>
      </c>
      <c r="L1574" s="2" t="s">
        <v>37</v>
      </c>
      <c r="M1574" s="2" t="s">
        <v>300</v>
      </c>
      <c r="N1574" s="2" t="s">
        <v>181</v>
      </c>
      <c r="O1574" s="2" t="s">
        <v>23</v>
      </c>
      <c r="P1574" s="2">
        <v>50</v>
      </c>
      <c r="S1574" s="2" t="s">
        <v>22</v>
      </c>
      <c r="T1574" s="2">
        <v>37</v>
      </c>
      <c r="U1574" s="2" t="s">
        <v>245</v>
      </c>
      <c r="V1574" s="2">
        <v>1</v>
      </c>
      <c r="W1574" s="2" t="s">
        <v>277</v>
      </c>
      <c r="X1574" s="2">
        <v>3.82</v>
      </c>
      <c r="Y1574" s="2">
        <v>62</v>
      </c>
      <c r="Z1574" s="2">
        <v>45</v>
      </c>
      <c r="AA1574" s="2">
        <v>20</v>
      </c>
      <c r="AB1574" s="2">
        <f t="shared" si="828"/>
        <v>2.25</v>
      </c>
      <c r="AC1574" s="2">
        <v>6</v>
      </c>
      <c r="AD1574" s="2">
        <v>2</v>
      </c>
      <c r="AE1574" s="2">
        <v>257</v>
      </c>
      <c r="AF1574" s="2">
        <v>0.50894845183458304</v>
      </c>
      <c r="AG1574" s="2">
        <v>0.50894845183458304</v>
      </c>
      <c r="AH1574" s="2">
        <v>0.76170217324944101</v>
      </c>
      <c r="AI1574" s="2">
        <v>0.76170217324944101</v>
      </c>
      <c r="AJ1574" s="2">
        <v>0.76170217324944101</v>
      </c>
      <c r="AK1574" s="2">
        <f t="shared" si="829"/>
        <v>0.20170217324944095</v>
      </c>
      <c r="AL1574" s="2">
        <f t="shared" si="830"/>
        <v>0.45841403011236587</v>
      </c>
    </row>
    <row r="1575" spans="1:38" x14ac:dyDescent="0.25">
      <c r="A1575" s="2" t="s">
        <v>244</v>
      </c>
      <c r="B1575" s="2">
        <v>2000</v>
      </c>
      <c r="C1575" s="2" t="s">
        <v>243</v>
      </c>
      <c r="D1575" s="2" t="s">
        <v>294</v>
      </c>
      <c r="E1575" s="2" t="s">
        <v>48</v>
      </c>
      <c r="F1575" s="2" t="s">
        <v>10</v>
      </c>
      <c r="G1575" s="2" t="s">
        <v>211</v>
      </c>
      <c r="H1575" s="2" t="s">
        <v>78</v>
      </c>
      <c r="I1575" s="2" t="s">
        <v>39</v>
      </c>
      <c r="J1575" s="2" t="s">
        <v>12</v>
      </c>
      <c r="L1575" s="2" t="s">
        <v>37</v>
      </c>
      <c r="M1575" s="2" t="s">
        <v>300</v>
      </c>
      <c r="N1575" s="2" t="s">
        <v>181</v>
      </c>
      <c r="O1575" s="2" t="s">
        <v>23</v>
      </c>
      <c r="P1575" s="2">
        <v>50</v>
      </c>
      <c r="S1575" s="2" t="s">
        <v>22</v>
      </c>
      <c r="T1575" s="2">
        <v>37</v>
      </c>
      <c r="U1575" s="2" t="s">
        <v>245</v>
      </c>
      <c r="V1575" s="2">
        <v>1</v>
      </c>
      <c r="W1575" s="2" t="s">
        <v>277</v>
      </c>
      <c r="X1575" s="2">
        <v>3.82</v>
      </c>
      <c r="Y1575" s="2">
        <v>62</v>
      </c>
      <c r="Z1575" s="2">
        <v>45</v>
      </c>
      <c r="AA1575" s="2">
        <v>20</v>
      </c>
      <c r="AB1575" s="2">
        <f t="shared" si="828"/>
        <v>2.25</v>
      </c>
      <c r="AC1575" s="2">
        <v>6</v>
      </c>
      <c r="AD1575" s="2">
        <v>2</v>
      </c>
      <c r="AE1575" s="2">
        <v>257</v>
      </c>
      <c r="AF1575" s="2">
        <v>1.00671160556338</v>
      </c>
      <c r="AG1575" s="2">
        <v>1.00671160556338</v>
      </c>
      <c r="AH1575" s="2">
        <v>0.64255317871038398</v>
      </c>
      <c r="AI1575" s="2">
        <v>0.64255317871038398</v>
      </c>
      <c r="AJ1575" s="2">
        <v>0.64255317871038398</v>
      </c>
      <c r="AK1575" s="2">
        <f t="shared" si="829"/>
        <v>8.2553178710383923E-2</v>
      </c>
      <c r="AL1575" s="2">
        <f t="shared" si="830"/>
        <v>0.18762086070541803</v>
      </c>
    </row>
    <row r="1576" spans="1:38" x14ac:dyDescent="0.25">
      <c r="A1576" s="2" t="s">
        <v>244</v>
      </c>
      <c r="B1576" s="2">
        <v>2000</v>
      </c>
      <c r="C1576" s="2" t="s">
        <v>243</v>
      </c>
      <c r="D1576" s="2" t="s">
        <v>294</v>
      </c>
      <c r="E1576" s="2" t="s">
        <v>48</v>
      </c>
      <c r="F1576" s="2" t="s">
        <v>10</v>
      </c>
      <c r="G1576" s="2" t="s">
        <v>211</v>
      </c>
      <c r="H1576" s="2" t="s">
        <v>78</v>
      </c>
      <c r="I1576" s="2" t="s">
        <v>39</v>
      </c>
      <c r="J1576" s="2" t="s">
        <v>12</v>
      </c>
      <c r="L1576" s="2" t="s">
        <v>37</v>
      </c>
      <c r="M1576" s="2" t="s">
        <v>300</v>
      </c>
      <c r="N1576" s="2" t="s">
        <v>181</v>
      </c>
      <c r="O1576" s="2" t="s">
        <v>23</v>
      </c>
      <c r="P1576" s="2">
        <v>50</v>
      </c>
      <c r="S1576" s="2" t="s">
        <v>22</v>
      </c>
      <c r="T1576" s="2">
        <v>37</v>
      </c>
      <c r="U1576" s="2" t="s">
        <v>245</v>
      </c>
      <c r="V1576" s="2">
        <v>1</v>
      </c>
      <c r="W1576" s="2" t="s">
        <v>277</v>
      </c>
      <c r="X1576" s="2">
        <v>3.82</v>
      </c>
      <c r="Y1576" s="2">
        <v>62</v>
      </c>
      <c r="Z1576" s="2">
        <v>45</v>
      </c>
      <c r="AA1576" s="2">
        <v>20</v>
      </c>
      <c r="AB1576" s="2">
        <f t="shared" si="828"/>
        <v>2.25</v>
      </c>
      <c r="AC1576" s="2">
        <v>6</v>
      </c>
      <c r="AD1576" s="2">
        <v>2</v>
      </c>
      <c r="AE1576" s="2">
        <v>257</v>
      </c>
      <c r="AF1576" s="2">
        <v>2.0078298153490199</v>
      </c>
      <c r="AG1576" s="2">
        <v>2.0078298153490199</v>
      </c>
      <c r="AH1576" s="2">
        <v>0.54893619853374298</v>
      </c>
      <c r="AI1576" s="2">
        <v>0.54893619853374298</v>
      </c>
      <c r="AJ1576" s="2">
        <v>0.54893619853374298</v>
      </c>
      <c r="AK1576" s="2">
        <f t="shared" si="829"/>
        <v>-1.1063801466257073E-2</v>
      </c>
      <c r="AL1576" s="2">
        <f t="shared" si="830"/>
        <v>-2.5145003332402441E-2</v>
      </c>
    </row>
    <row r="1577" spans="1:38" x14ac:dyDescent="0.25">
      <c r="A1577" s="2" t="s">
        <v>244</v>
      </c>
      <c r="B1577" s="2">
        <v>2000</v>
      </c>
      <c r="C1577" s="2" t="s">
        <v>243</v>
      </c>
      <c r="D1577" s="2" t="s">
        <v>294</v>
      </c>
      <c r="E1577" s="2" t="s">
        <v>48</v>
      </c>
      <c r="F1577" s="2" t="s">
        <v>10</v>
      </c>
      <c r="G1577" s="2" t="s">
        <v>211</v>
      </c>
      <c r="H1577" s="2" t="s">
        <v>78</v>
      </c>
      <c r="I1577" s="2" t="s">
        <v>39</v>
      </c>
      <c r="J1577" s="2" t="s">
        <v>12</v>
      </c>
      <c r="L1577" s="2" t="s">
        <v>37</v>
      </c>
      <c r="M1577" s="2" t="s">
        <v>300</v>
      </c>
      <c r="N1577" s="2" t="s">
        <v>181</v>
      </c>
      <c r="O1577" s="2" t="s">
        <v>23</v>
      </c>
      <c r="P1577" s="2">
        <v>50</v>
      </c>
      <c r="S1577" s="2" t="s">
        <v>22</v>
      </c>
      <c r="T1577" s="2">
        <v>37</v>
      </c>
      <c r="U1577" s="2" t="s">
        <v>153</v>
      </c>
      <c r="V1577" s="2">
        <v>2</v>
      </c>
      <c r="W1577" s="2" t="s">
        <v>277</v>
      </c>
      <c r="X1577" s="2">
        <v>11</v>
      </c>
      <c r="Y1577" s="2">
        <v>53</v>
      </c>
      <c r="Z1577" s="2">
        <v>45</v>
      </c>
      <c r="AA1577" s="2">
        <v>20</v>
      </c>
      <c r="AB1577" s="2">
        <f t="shared" ref="AB1577:AB1581" si="831">Z1577/AA1577</f>
        <v>2.25</v>
      </c>
      <c r="AC1577" s="2">
        <v>6</v>
      </c>
      <c r="AD1577" s="2">
        <v>2</v>
      </c>
      <c r="AE1577" s="2">
        <v>258</v>
      </c>
      <c r="AF1577" s="2">
        <v>0</v>
      </c>
      <c r="AG1577" s="2">
        <v>0</v>
      </c>
      <c r="AH1577" s="2">
        <v>1</v>
      </c>
      <c r="AI1577" s="2">
        <v>1</v>
      </c>
      <c r="AJ1577" s="2">
        <v>1</v>
      </c>
      <c r="AK1577" s="2">
        <f>AI1577-0.34</f>
        <v>0.65999999999999992</v>
      </c>
      <c r="AL1577" s="2">
        <f>AK1577/$AK$1577</f>
        <v>1</v>
      </c>
    </row>
    <row r="1578" spans="1:38" x14ac:dyDescent="0.25">
      <c r="A1578" s="2" t="s">
        <v>244</v>
      </c>
      <c r="B1578" s="2">
        <v>2000</v>
      </c>
      <c r="C1578" s="2" t="s">
        <v>243</v>
      </c>
      <c r="D1578" s="2" t="s">
        <v>294</v>
      </c>
      <c r="E1578" s="2" t="s">
        <v>48</v>
      </c>
      <c r="F1578" s="2" t="s">
        <v>10</v>
      </c>
      <c r="G1578" s="2" t="s">
        <v>211</v>
      </c>
      <c r="H1578" s="2" t="s">
        <v>78</v>
      </c>
      <c r="I1578" s="2" t="s">
        <v>39</v>
      </c>
      <c r="J1578" s="2" t="s">
        <v>12</v>
      </c>
      <c r="L1578" s="2" t="s">
        <v>37</v>
      </c>
      <c r="M1578" s="2" t="s">
        <v>300</v>
      </c>
      <c r="N1578" s="2" t="s">
        <v>181</v>
      </c>
      <c r="O1578" s="2" t="s">
        <v>23</v>
      </c>
      <c r="P1578" s="2">
        <v>50</v>
      </c>
      <c r="S1578" s="2" t="s">
        <v>22</v>
      </c>
      <c r="T1578" s="2">
        <v>37</v>
      </c>
      <c r="U1578" s="2" t="s">
        <v>153</v>
      </c>
      <c r="V1578" s="2">
        <v>2</v>
      </c>
      <c r="W1578" s="2" t="s">
        <v>277</v>
      </c>
      <c r="X1578" s="2">
        <v>11</v>
      </c>
      <c r="Y1578" s="2">
        <v>53</v>
      </c>
      <c r="Z1578" s="2">
        <v>45</v>
      </c>
      <c r="AA1578" s="2">
        <v>20</v>
      </c>
      <c r="AB1578" s="2">
        <f t="shared" si="831"/>
        <v>2.25</v>
      </c>
      <c r="AC1578" s="2">
        <v>6</v>
      </c>
      <c r="AD1578" s="2">
        <v>2</v>
      </c>
      <c r="AE1578" s="2">
        <v>258</v>
      </c>
      <c r="AF1578" s="2">
        <v>0.23755657963576701</v>
      </c>
      <c r="AG1578" s="2">
        <v>0.23755657963576701</v>
      </c>
      <c r="AH1578" s="2">
        <v>0.76170217324944101</v>
      </c>
      <c r="AI1578" s="2">
        <v>0.76170217324944101</v>
      </c>
      <c r="AJ1578" s="2">
        <v>0.76170217324944101</v>
      </c>
      <c r="AK1578" s="2">
        <f>AI1578-0.34</f>
        <v>0.42170217324944098</v>
      </c>
      <c r="AL1578" s="2">
        <f>AK1578/$AK$1577</f>
        <v>0.63894268674157728</v>
      </c>
    </row>
    <row r="1579" spans="1:38" x14ac:dyDescent="0.25">
      <c r="A1579" s="2" t="s">
        <v>244</v>
      </c>
      <c r="B1579" s="2">
        <v>2000</v>
      </c>
      <c r="C1579" s="2" t="s">
        <v>243</v>
      </c>
      <c r="D1579" s="2" t="s">
        <v>294</v>
      </c>
      <c r="E1579" s="2" t="s">
        <v>48</v>
      </c>
      <c r="F1579" s="2" t="s">
        <v>10</v>
      </c>
      <c r="G1579" s="2" t="s">
        <v>211</v>
      </c>
      <c r="H1579" s="2" t="s">
        <v>78</v>
      </c>
      <c r="I1579" s="2" t="s">
        <v>39</v>
      </c>
      <c r="J1579" s="2" t="s">
        <v>12</v>
      </c>
      <c r="L1579" s="2" t="s">
        <v>37</v>
      </c>
      <c r="M1579" s="2" t="s">
        <v>300</v>
      </c>
      <c r="N1579" s="2" t="s">
        <v>181</v>
      </c>
      <c r="O1579" s="2" t="s">
        <v>23</v>
      </c>
      <c r="P1579" s="2">
        <v>50</v>
      </c>
      <c r="S1579" s="2" t="s">
        <v>22</v>
      </c>
      <c r="T1579" s="2">
        <v>37</v>
      </c>
      <c r="U1579" s="2" t="s">
        <v>153</v>
      </c>
      <c r="V1579" s="2">
        <v>2</v>
      </c>
      <c r="W1579" s="2" t="s">
        <v>277</v>
      </c>
      <c r="X1579" s="2">
        <v>11</v>
      </c>
      <c r="Y1579" s="2">
        <v>53</v>
      </c>
      <c r="Z1579" s="2">
        <v>45</v>
      </c>
      <c r="AA1579" s="2">
        <v>20</v>
      </c>
      <c r="AB1579" s="2">
        <f t="shared" si="831"/>
        <v>2.25</v>
      </c>
      <c r="AC1579" s="2">
        <v>6</v>
      </c>
      <c r="AD1579" s="2">
        <v>2</v>
      </c>
      <c r="AE1579" s="2">
        <v>258</v>
      </c>
      <c r="AF1579" s="2">
        <v>0.49208144015336103</v>
      </c>
      <c r="AG1579" s="2">
        <v>0.49208144015336103</v>
      </c>
      <c r="AH1579" s="2">
        <v>0.65531918589159199</v>
      </c>
      <c r="AI1579" s="2">
        <v>0.65531918589159199</v>
      </c>
      <c r="AJ1579" s="2">
        <v>0.65531918589159199</v>
      </c>
      <c r="AK1579" s="2">
        <f>AI1579-0.34</f>
        <v>0.31531918589159197</v>
      </c>
      <c r="AL1579" s="2">
        <f>AK1579/$AK$1577</f>
        <v>0.47775634225998787</v>
      </c>
    </row>
    <row r="1580" spans="1:38" x14ac:dyDescent="0.25">
      <c r="A1580" s="2" t="s">
        <v>244</v>
      </c>
      <c r="B1580" s="2">
        <v>2000</v>
      </c>
      <c r="C1580" s="2" t="s">
        <v>243</v>
      </c>
      <c r="D1580" s="2" t="s">
        <v>294</v>
      </c>
      <c r="E1580" s="2" t="s">
        <v>48</v>
      </c>
      <c r="F1580" s="2" t="s">
        <v>10</v>
      </c>
      <c r="G1580" s="2" t="s">
        <v>211</v>
      </c>
      <c r="H1580" s="2" t="s">
        <v>78</v>
      </c>
      <c r="I1580" s="2" t="s">
        <v>39</v>
      </c>
      <c r="J1580" s="2" t="s">
        <v>12</v>
      </c>
      <c r="L1580" s="2" t="s">
        <v>37</v>
      </c>
      <c r="M1580" s="2" t="s">
        <v>300</v>
      </c>
      <c r="N1580" s="2" t="s">
        <v>181</v>
      </c>
      <c r="O1580" s="2" t="s">
        <v>23</v>
      </c>
      <c r="P1580" s="2">
        <v>50</v>
      </c>
      <c r="S1580" s="2" t="s">
        <v>22</v>
      </c>
      <c r="T1580" s="2">
        <v>37</v>
      </c>
      <c r="U1580" s="2" t="s">
        <v>153</v>
      </c>
      <c r="V1580" s="2">
        <v>2</v>
      </c>
      <c r="W1580" s="2" t="s">
        <v>277</v>
      </c>
      <c r="X1580" s="2">
        <v>11</v>
      </c>
      <c r="Y1580" s="2">
        <v>53</v>
      </c>
      <c r="Z1580" s="2">
        <v>45</v>
      </c>
      <c r="AA1580" s="2">
        <v>20</v>
      </c>
      <c r="AB1580" s="2">
        <f t="shared" si="831"/>
        <v>2.25</v>
      </c>
      <c r="AC1580" s="2">
        <v>6</v>
      </c>
      <c r="AD1580" s="2">
        <v>2</v>
      </c>
      <c r="AE1580" s="2">
        <v>258</v>
      </c>
      <c r="AF1580" s="2">
        <v>0.99547492371900803</v>
      </c>
      <c r="AG1580" s="2">
        <v>0.99547492371900803</v>
      </c>
      <c r="AH1580" s="2">
        <v>0.48510640611903399</v>
      </c>
      <c r="AI1580" s="2">
        <v>0.48510640611903399</v>
      </c>
      <c r="AJ1580" s="2">
        <v>0.48510640611903399</v>
      </c>
      <c r="AK1580" s="2">
        <f>AI1580-0.34</f>
        <v>0.14510640611903397</v>
      </c>
      <c r="AL1580" s="2">
        <f>AK1580/$AK$1577</f>
        <v>0.21985819108944543</v>
      </c>
    </row>
    <row r="1581" spans="1:38" x14ac:dyDescent="0.25">
      <c r="A1581" s="2" t="s">
        <v>244</v>
      </c>
      <c r="B1581" s="2">
        <v>2000</v>
      </c>
      <c r="C1581" s="2" t="s">
        <v>243</v>
      </c>
      <c r="D1581" s="2" t="s">
        <v>294</v>
      </c>
      <c r="E1581" s="2" t="s">
        <v>48</v>
      </c>
      <c r="F1581" s="2" t="s">
        <v>10</v>
      </c>
      <c r="G1581" s="2" t="s">
        <v>211</v>
      </c>
      <c r="H1581" s="2" t="s">
        <v>78</v>
      </c>
      <c r="I1581" s="2" t="s">
        <v>39</v>
      </c>
      <c r="J1581" s="2" t="s">
        <v>12</v>
      </c>
      <c r="L1581" s="2" t="s">
        <v>37</v>
      </c>
      <c r="M1581" s="2" t="s">
        <v>300</v>
      </c>
      <c r="N1581" s="2" t="s">
        <v>181</v>
      </c>
      <c r="O1581" s="2" t="s">
        <v>23</v>
      </c>
      <c r="P1581" s="2">
        <v>50</v>
      </c>
      <c r="S1581" s="2" t="s">
        <v>22</v>
      </c>
      <c r="T1581" s="2">
        <v>37</v>
      </c>
      <c r="U1581" s="2" t="s">
        <v>153</v>
      </c>
      <c r="V1581" s="2">
        <v>2</v>
      </c>
      <c r="W1581" s="2" t="s">
        <v>277</v>
      </c>
      <c r="X1581" s="2">
        <v>11</v>
      </c>
      <c r="Y1581" s="2">
        <v>53</v>
      </c>
      <c r="Z1581" s="2">
        <v>45</v>
      </c>
      <c r="AA1581" s="2">
        <v>20</v>
      </c>
      <c r="AB1581" s="2">
        <f t="shared" si="831"/>
        <v>2.25</v>
      </c>
      <c r="AC1581" s="2">
        <v>6</v>
      </c>
      <c r="AD1581" s="2">
        <v>2</v>
      </c>
      <c r="AE1581" s="2">
        <v>258</v>
      </c>
      <c r="AF1581" s="2">
        <v>1.99660630067095</v>
      </c>
      <c r="AG1581" s="2">
        <v>1.99660630067095</v>
      </c>
      <c r="AH1581" s="2">
        <v>0.37021266614326798</v>
      </c>
      <c r="AI1581" s="2">
        <v>0.37021266614326798</v>
      </c>
      <c r="AJ1581" s="2">
        <v>0.37021266614326798</v>
      </c>
      <c r="AK1581" s="2">
        <f>AI1581-0.34</f>
        <v>3.0212666143267952E-2</v>
      </c>
      <c r="AL1581" s="2">
        <f>AK1581/$AK$1577</f>
        <v>4.5776766883739328E-2</v>
      </c>
    </row>
    <row r="1582" spans="1:38" x14ac:dyDescent="0.25">
      <c r="A1582" s="2" t="s">
        <v>244</v>
      </c>
      <c r="B1582" s="2">
        <v>2000</v>
      </c>
      <c r="C1582" s="2" t="s">
        <v>243</v>
      </c>
      <c r="D1582" s="2" t="s">
        <v>294</v>
      </c>
      <c r="E1582" s="2" t="s">
        <v>48</v>
      </c>
      <c r="F1582" s="2" t="s">
        <v>10</v>
      </c>
      <c r="G1582" s="2" t="s">
        <v>211</v>
      </c>
      <c r="H1582" s="2" t="s">
        <v>78</v>
      </c>
      <c r="I1582" s="2" t="s">
        <v>39</v>
      </c>
      <c r="J1582" s="2" t="s">
        <v>12</v>
      </c>
      <c r="L1582" s="2" t="s">
        <v>37</v>
      </c>
      <c r="M1582" s="2" t="s">
        <v>300</v>
      </c>
      <c r="N1582" s="2" t="s">
        <v>181</v>
      </c>
      <c r="O1582" s="2" t="s">
        <v>23</v>
      </c>
      <c r="P1582" s="2">
        <v>50</v>
      </c>
      <c r="S1582" s="2" t="s">
        <v>22</v>
      </c>
      <c r="T1582" s="2">
        <v>37</v>
      </c>
      <c r="U1582" s="2" t="s">
        <v>153</v>
      </c>
      <c r="V1582" s="2">
        <v>2</v>
      </c>
      <c r="W1582" s="2" t="s">
        <v>277</v>
      </c>
      <c r="X1582" s="2">
        <v>8.8000000000000007</v>
      </c>
      <c r="Y1582" s="2">
        <v>81</v>
      </c>
      <c r="Z1582" s="2">
        <v>45</v>
      </c>
      <c r="AA1582" s="2">
        <v>20</v>
      </c>
      <c r="AB1582" s="2">
        <f t="shared" ref="AB1582:AB1586" si="832">Z1582/AA1582</f>
        <v>2.25</v>
      </c>
      <c r="AC1582" s="2">
        <v>6</v>
      </c>
      <c r="AD1582" s="2">
        <v>2</v>
      </c>
      <c r="AE1582" s="2">
        <v>259</v>
      </c>
      <c r="AF1582" s="2">
        <v>0</v>
      </c>
      <c r="AG1582" s="2">
        <v>0</v>
      </c>
      <c r="AH1582" s="2">
        <v>1</v>
      </c>
      <c r="AI1582" s="2">
        <v>1</v>
      </c>
      <c r="AJ1582" s="2">
        <v>1</v>
      </c>
      <c r="AK1582" s="2">
        <f>AI1582-0.48</f>
        <v>0.52</v>
      </c>
      <c r="AL1582" s="2">
        <f>AK1582/$AK$1582</f>
        <v>1</v>
      </c>
    </row>
    <row r="1583" spans="1:38" x14ac:dyDescent="0.25">
      <c r="A1583" s="2" t="s">
        <v>244</v>
      </c>
      <c r="B1583" s="2">
        <v>2000</v>
      </c>
      <c r="C1583" s="2" t="s">
        <v>243</v>
      </c>
      <c r="D1583" s="2" t="s">
        <v>294</v>
      </c>
      <c r="E1583" s="2" t="s">
        <v>48</v>
      </c>
      <c r="F1583" s="2" t="s">
        <v>10</v>
      </c>
      <c r="G1583" s="2" t="s">
        <v>211</v>
      </c>
      <c r="H1583" s="2" t="s">
        <v>78</v>
      </c>
      <c r="I1583" s="2" t="s">
        <v>39</v>
      </c>
      <c r="J1583" s="2" t="s">
        <v>12</v>
      </c>
      <c r="L1583" s="2" t="s">
        <v>37</v>
      </c>
      <c r="M1583" s="2" t="s">
        <v>300</v>
      </c>
      <c r="N1583" s="2" t="s">
        <v>181</v>
      </c>
      <c r="O1583" s="2" t="s">
        <v>23</v>
      </c>
      <c r="P1583" s="2">
        <v>50</v>
      </c>
      <c r="S1583" s="2" t="s">
        <v>22</v>
      </c>
      <c r="T1583" s="2">
        <v>37</v>
      </c>
      <c r="U1583" s="2" t="s">
        <v>153</v>
      </c>
      <c r="V1583" s="2">
        <v>2</v>
      </c>
      <c r="W1583" s="2" t="s">
        <v>277</v>
      </c>
      <c r="X1583" s="2">
        <v>8.8000000000000007</v>
      </c>
      <c r="Y1583" s="2">
        <v>81</v>
      </c>
      <c r="Z1583" s="2">
        <v>45</v>
      </c>
      <c r="AA1583" s="2">
        <v>20</v>
      </c>
      <c r="AB1583" s="2">
        <f t="shared" si="832"/>
        <v>2.25</v>
      </c>
      <c r="AC1583" s="2">
        <v>6</v>
      </c>
      <c r="AD1583" s="2">
        <v>2</v>
      </c>
      <c r="AE1583" s="2">
        <v>259</v>
      </c>
      <c r="AF1583" s="2">
        <v>0.25488072286275398</v>
      </c>
      <c r="AG1583" s="2">
        <v>0.25488072286275398</v>
      </c>
      <c r="AH1583" s="2">
        <v>0.78688522796097804</v>
      </c>
      <c r="AI1583" s="2">
        <v>0.78688522796097804</v>
      </c>
      <c r="AJ1583" s="2">
        <v>0.78688522796097804</v>
      </c>
      <c r="AK1583" s="2">
        <f>AI1583-0.48</f>
        <v>0.30688522796097806</v>
      </c>
      <c r="AL1583" s="2">
        <f>AK1583/$AK$1582</f>
        <v>0.59016389992495777</v>
      </c>
    </row>
    <row r="1584" spans="1:38" x14ac:dyDescent="0.25">
      <c r="A1584" s="2" t="s">
        <v>244</v>
      </c>
      <c r="B1584" s="2">
        <v>2000</v>
      </c>
      <c r="C1584" s="2" t="s">
        <v>243</v>
      </c>
      <c r="D1584" s="2" t="s">
        <v>294</v>
      </c>
      <c r="E1584" s="2" t="s">
        <v>48</v>
      </c>
      <c r="F1584" s="2" t="s">
        <v>10</v>
      </c>
      <c r="G1584" s="2" t="s">
        <v>211</v>
      </c>
      <c r="H1584" s="2" t="s">
        <v>78</v>
      </c>
      <c r="I1584" s="2" t="s">
        <v>39</v>
      </c>
      <c r="J1584" s="2" t="s">
        <v>12</v>
      </c>
      <c r="L1584" s="2" t="s">
        <v>37</v>
      </c>
      <c r="M1584" s="2" t="s">
        <v>300</v>
      </c>
      <c r="N1584" s="2" t="s">
        <v>181</v>
      </c>
      <c r="O1584" s="2" t="s">
        <v>23</v>
      </c>
      <c r="P1584" s="2">
        <v>50</v>
      </c>
      <c r="S1584" s="2" t="s">
        <v>22</v>
      </c>
      <c r="T1584" s="2">
        <v>37</v>
      </c>
      <c r="U1584" s="2" t="s">
        <v>153</v>
      </c>
      <c r="V1584" s="2">
        <v>2</v>
      </c>
      <c r="W1584" s="2" t="s">
        <v>277</v>
      </c>
      <c r="X1584" s="2">
        <v>8.8000000000000007</v>
      </c>
      <c r="Y1584" s="2">
        <v>81</v>
      </c>
      <c r="Z1584" s="2">
        <v>45</v>
      </c>
      <c r="AA1584" s="2">
        <v>20</v>
      </c>
      <c r="AB1584" s="2">
        <f t="shared" si="832"/>
        <v>2.25</v>
      </c>
      <c r="AC1584" s="2">
        <v>6</v>
      </c>
      <c r="AD1584" s="2">
        <v>2</v>
      </c>
      <c r="AE1584" s="2">
        <v>259</v>
      </c>
      <c r="AF1584" s="2">
        <v>0.50433832837988102</v>
      </c>
      <c r="AG1584" s="2">
        <v>0.50433832837988102</v>
      </c>
      <c r="AH1584" s="2">
        <v>0.704918019972127</v>
      </c>
      <c r="AI1584" s="2">
        <v>0.704918019972127</v>
      </c>
      <c r="AJ1584" s="2">
        <v>0.704918019972127</v>
      </c>
      <c r="AK1584" s="2">
        <f>AI1584-0.48</f>
        <v>0.22491801997212701</v>
      </c>
      <c r="AL1584" s="2">
        <f>AK1584/$AK$1582</f>
        <v>0.43253465379255196</v>
      </c>
    </row>
    <row r="1585" spans="1:38" x14ac:dyDescent="0.25">
      <c r="A1585" s="2" t="s">
        <v>244</v>
      </c>
      <c r="B1585" s="2">
        <v>2000</v>
      </c>
      <c r="C1585" s="2" t="s">
        <v>243</v>
      </c>
      <c r="D1585" s="2" t="s">
        <v>294</v>
      </c>
      <c r="E1585" s="2" t="s">
        <v>48</v>
      </c>
      <c r="F1585" s="2" t="s">
        <v>10</v>
      </c>
      <c r="G1585" s="2" t="s">
        <v>211</v>
      </c>
      <c r="H1585" s="2" t="s">
        <v>78</v>
      </c>
      <c r="I1585" s="2" t="s">
        <v>39</v>
      </c>
      <c r="J1585" s="2" t="s">
        <v>12</v>
      </c>
      <c r="L1585" s="2" t="s">
        <v>37</v>
      </c>
      <c r="M1585" s="2" t="s">
        <v>300</v>
      </c>
      <c r="N1585" s="2" t="s">
        <v>181</v>
      </c>
      <c r="O1585" s="2" t="s">
        <v>23</v>
      </c>
      <c r="P1585" s="2">
        <v>50</v>
      </c>
      <c r="S1585" s="2" t="s">
        <v>22</v>
      </c>
      <c r="T1585" s="2">
        <v>37</v>
      </c>
      <c r="U1585" s="2" t="s">
        <v>153</v>
      </c>
      <c r="V1585" s="2">
        <v>2</v>
      </c>
      <c r="W1585" s="2" t="s">
        <v>277</v>
      </c>
      <c r="X1585" s="2">
        <v>8.8000000000000007</v>
      </c>
      <c r="Y1585" s="2">
        <v>81</v>
      </c>
      <c r="Z1585" s="2">
        <v>45</v>
      </c>
      <c r="AA1585" s="2">
        <v>20</v>
      </c>
      <c r="AB1585" s="2">
        <f t="shared" si="832"/>
        <v>2.25</v>
      </c>
      <c r="AC1585" s="2">
        <v>6</v>
      </c>
      <c r="AD1585" s="2">
        <v>2</v>
      </c>
      <c r="AE1585" s="2">
        <v>259</v>
      </c>
      <c r="AF1585" s="2">
        <v>0.99783062893928398</v>
      </c>
      <c r="AG1585" s="2">
        <v>0.99783062893928398</v>
      </c>
      <c r="AH1585" s="2">
        <v>0.59426233608919099</v>
      </c>
      <c r="AI1585" s="2">
        <v>0.59426233608919099</v>
      </c>
      <c r="AJ1585" s="2">
        <v>0.59426233608919099</v>
      </c>
      <c r="AK1585" s="2">
        <f>AI1585-0.48</f>
        <v>0.11426233608919101</v>
      </c>
      <c r="AL1585" s="2">
        <f>AK1585/$AK$1582</f>
        <v>0.2197352617099827</v>
      </c>
    </row>
    <row r="1586" spans="1:38" x14ac:dyDescent="0.25">
      <c r="A1586" s="2" t="s">
        <v>244</v>
      </c>
      <c r="B1586" s="2">
        <v>2000</v>
      </c>
      <c r="C1586" s="2" t="s">
        <v>243</v>
      </c>
      <c r="D1586" s="2" t="s">
        <v>294</v>
      </c>
      <c r="E1586" s="2" t="s">
        <v>48</v>
      </c>
      <c r="F1586" s="2" t="s">
        <v>10</v>
      </c>
      <c r="G1586" s="2" t="s">
        <v>211</v>
      </c>
      <c r="H1586" s="2" t="s">
        <v>78</v>
      </c>
      <c r="I1586" s="2" t="s">
        <v>39</v>
      </c>
      <c r="J1586" s="2" t="s">
        <v>12</v>
      </c>
      <c r="L1586" s="2" t="s">
        <v>37</v>
      </c>
      <c r="M1586" s="2" t="s">
        <v>300</v>
      </c>
      <c r="N1586" s="2" t="s">
        <v>181</v>
      </c>
      <c r="O1586" s="2" t="s">
        <v>23</v>
      </c>
      <c r="P1586" s="2">
        <v>50</v>
      </c>
      <c r="S1586" s="2" t="s">
        <v>22</v>
      </c>
      <c r="T1586" s="2">
        <v>37</v>
      </c>
      <c r="U1586" s="2" t="s">
        <v>153</v>
      </c>
      <c r="V1586" s="2">
        <v>2</v>
      </c>
      <c r="W1586" s="2" t="s">
        <v>277</v>
      </c>
      <c r="X1586" s="2">
        <v>8.8000000000000007</v>
      </c>
      <c r="Y1586" s="2">
        <v>81</v>
      </c>
      <c r="Z1586" s="2">
        <v>45</v>
      </c>
      <c r="AA1586" s="2">
        <v>20</v>
      </c>
      <c r="AB1586" s="2">
        <f t="shared" si="832"/>
        <v>2.25</v>
      </c>
      <c r="AC1586" s="2">
        <v>6</v>
      </c>
      <c r="AD1586" s="2">
        <v>2</v>
      </c>
      <c r="AE1586" s="2">
        <v>259</v>
      </c>
      <c r="AF1586" s="2">
        <v>2.0119306099154399</v>
      </c>
      <c r="AG1586" s="2">
        <v>2.0119306099154399</v>
      </c>
      <c r="AH1586" s="2">
        <v>0.48770495006968001</v>
      </c>
      <c r="AI1586" s="2">
        <v>0.48770495006968001</v>
      </c>
      <c r="AJ1586" s="2">
        <v>0.48770495006968001</v>
      </c>
      <c r="AK1586" s="2">
        <f>AI1586-0.48</f>
        <v>7.7049500696800277E-3</v>
      </c>
      <c r="AL1586" s="2">
        <f>AK1586/$AK$1582</f>
        <v>1.4817211672461592E-2</v>
      </c>
    </row>
    <row r="1587" spans="1:38" x14ac:dyDescent="0.25">
      <c r="A1587" s="2" t="s">
        <v>244</v>
      </c>
      <c r="B1587" s="2">
        <v>2000</v>
      </c>
      <c r="C1587" s="2" t="s">
        <v>243</v>
      </c>
      <c r="D1587" s="2" t="s">
        <v>294</v>
      </c>
      <c r="E1587" s="2" t="s">
        <v>48</v>
      </c>
      <c r="F1587" s="2" t="s">
        <v>10</v>
      </c>
      <c r="G1587" s="2" t="s">
        <v>211</v>
      </c>
      <c r="H1587" s="2" t="s">
        <v>78</v>
      </c>
      <c r="I1587" s="2" t="s">
        <v>39</v>
      </c>
      <c r="J1587" s="2" t="s">
        <v>12</v>
      </c>
      <c r="L1587" s="2" t="s">
        <v>37</v>
      </c>
      <c r="M1587" s="2" t="s">
        <v>300</v>
      </c>
      <c r="N1587" s="2" t="s">
        <v>181</v>
      </c>
      <c r="O1587" s="2" t="s">
        <v>23</v>
      </c>
      <c r="P1587" s="2">
        <v>50</v>
      </c>
      <c r="S1587" s="2" t="s">
        <v>22</v>
      </c>
      <c r="T1587" s="2">
        <v>37</v>
      </c>
      <c r="U1587" s="2" t="s">
        <v>153</v>
      </c>
      <c r="V1587" s="2">
        <v>2</v>
      </c>
      <c r="W1587" s="2" t="s">
        <v>277</v>
      </c>
      <c r="X1587" s="2">
        <v>13.5</v>
      </c>
      <c r="Y1587" s="2">
        <v>53</v>
      </c>
      <c r="Z1587" s="2">
        <v>45</v>
      </c>
      <c r="AA1587" s="2">
        <v>20</v>
      </c>
      <c r="AB1587" s="2">
        <f t="shared" ref="AB1587:AB1591" si="833">Z1587/AA1587</f>
        <v>2.25</v>
      </c>
      <c r="AC1587" s="2">
        <v>6</v>
      </c>
      <c r="AD1587" s="2">
        <v>2</v>
      </c>
      <c r="AE1587" s="2">
        <v>260</v>
      </c>
      <c r="AF1587" s="2">
        <v>0</v>
      </c>
      <c r="AG1587" s="2">
        <v>0</v>
      </c>
      <c r="AH1587" s="2">
        <v>1</v>
      </c>
      <c r="AI1587" s="2">
        <v>1</v>
      </c>
      <c r="AJ1587" s="2">
        <v>1</v>
      </c>
      <c r="AK1587" s="2">
        <f>AI1587-0.37</f>
        <v>0.63</v>
      </c>
      <c r="AL1587" s="2">
        <f>AK1587/$AK$1587</f>
        <v>1</v>
      </c>
    </row>
    <row r="1588" spans="1:38" x14ac:dyDescent="0.25">
      <c r="A1588" s="2" t="s">
        <v>244</v>
      </c>
      <c r="B1588" s="2">
        <v>2000</v>
      </c>
      <c r="C1588" s="2" t="s">
        <v>243</v>
      </c>
      <c r="D1588" s="2" t="s">
        <v>294</v>
      </c>
      <c r="E1588" s="2" t="s">
        <v>48</v>
      </c>
      <c r="F1588" s="2" t="s">
        <v>10</v>
      </c>
      <c r="G1588" s="2" t="s">
        <v>211</v>
      </c>
      <c r="H1588" s="2" t="s">
        <v>78</v>
      </c>
      <c r="I1588" s="2" t="s">
        <v>39</v>
      </c>
      <c r="J1588" s="2" t="s">
        <v>12</v>
      </c>
      <c r="L1588" s="2" t="s">
        <v>37</v>
      </c>
      <c r="M1588" s="2" t="s">
        <v>300</v>
      </c>
      <c r="N1588" s="2" t="s">
        <v>181</v>
      </c>
      <c r="O1588" s="2" t="s">
        <v>23</v>
      </c>
      <c r="P1588" s="2">
        <v>50</v>
      </c>
      <c r="S1588" s="2" t="s">
        <v>22</v>
      </c>
      <c r="T1588" s="2">
        <v>37</v>
      </c>
      <c r="U1588" s="2" t="s">
        <v>153</v>
      </c>
      <c r="V1588" s="2">
        <v>2</v>
      </c>
      <c r="W1588" s="2" t="s">
        <v>277</v>
      </c>
      <c r="X1588" s="2">
        <v>13.5</v>
      </c>
      <c r="Y1588" s="2">
        <v>53</v>
      </c>
      <c r="Z1588" s="2">
        <v>45</v>
      </c>
      <c r="AA1588" s="2">
        <v>20</v>
      </c>
      <c r="AB1588" s="2">
        <f t="shared" si="833"/>
        <v>2.25</v>
      </c>
      <c r="AC1588" s="2">
        <v>6</v>
      </c>
      <c r="AD1588" s="2">
        <v>2</v>
      </c>
      <c r="AE1588" s="2">
        <v>260</v>
      </c>
      <c r="AF1588" s="2">
        <v>0.26086952375328998</v>
      </c>
      <c r="AG1588" s="2">
        <v>0.26086952375328998</v>
      </c>
      <c r="AH1588" s="2">
        <v>0.74485594769751995</v>
      </c>
      <c r="AI1588" s="2">
        <v>0.74485594769751995</v>
      </c>
      <c r="AJ1588" s="2">
        <v>0.74485594769751995</v>
      </c>
      <c r="AK1588" s="2">
        <f>AI1588-0.37</f>
        <v>0.37485594769751995</v>
      </c>
      <c r="AL1588" s="2">
        <f>AK1588/$AK$1587</f>
        <v>0.59500944078971418</v>
      </c>
    </row>
    <row r="1589" spans="1:38" x14ac:dyDescent="0.25">
      <c r="A1589" s="2" t="s">
        <v>244</v>
      </c>
      <c r="B1589" s="2">
        <v>2000</v>
      </c>
      <c r="C1589" s="2" t="s">
        <v>243</v>
      </c>
      <c r="D1589" s="2" t="s">
        <v>294</v>
      </c>
      <c r="E1589" s="2" t="s">
        <v>48</v>
      </c>
      <c r="F1589" s="2" t="s">
        <v>10</v>
      </c>
      <c r="G1589" s="2" t="s">
        <v>211</v>
      </c>
      <c r="H1589" s="2" t="s">
        <v>78</v>
      </c>
      <c r="I1589" s="2" t="s">
        <v>39</v>
      </c>
      <c r="J1589" s="2" t="s">
        <v>12</v>
      </c>
      <c r="L1589" s="2" t="s">
        <v>37</v>
      </c>
      <c r="M1589" s="2" t="s">
        <v>300</v>
      </c>
      <c r="N1589" s="2" t="s">
        <v>181</v>
      </c>
      <c r="O1589" s="2" t="s">
        <v>23</v>
      </c>
      <c r="P1589" s="2">
        <v>50</v>
      </c>
      <c r="S1589" s="2" t="s">
        <v>22</v>
      </c>
      <c r="T1589" s="2">
        <v>37</v>
      </c>
      <c r="U1589" s="2" t="s">
        <v>153</v>
      </c>
      <c r="V1589" s="2">
        <v>2</v>
      </c>
      <c r="W1589" s="2" t="s">
        <v>277</v>
      </c>
      <c r="X1589" s="2">
        <v>13.5</v>
      </c>
      <c r="Y1589" s="2">
        <v>53</v>
      </c>
      <c r="Z1589" s="2">
        <v>45</v>
      </c>
      <c r="AA1589" s="2">
        <v>20</v>
      </c>
      <c r="AB1589" s="2">
        <f t="shared" si="833"/>
        <v>2.25</v>
      </c>
      <c r="AC1589" s="2">
        <v>6</v>
      </c>
      <c r="AD1589" s="2">
        <v>2</v>
      </c>
      <c r="AE1589" s="2">
        <v>260</v>
      </c>
      <c r="AF1589" s="2">
        <v>0.51086964814559199</v>
      </c>
      <c r="AG1589" s="2">
        <v>0.51086964814559199</v>
      </c>
      <c r="AH1589" s="2">
        <v>0.64197529410647303</v>
      </c>
      <c r="AI1589" s="2">
        <v>0.64197529410647303</v>
      </c>
      <c r="AJ1589" s="2">
        <v>0.64197529410647303</v>
      </c>
      <c r="AK1589" s="2">
        <f>AI1589-0.37</f>
        <v>0.27197529410647303</v>
      </c>
      <c r="AL1589" s="2">
        <f>AK1589/$AK$1587</f>
        <v>0.43170681604202066</v>
      </c>
    </row>
    <row r="1590" spans="1:38" x14ac:dyDescent="0.25">
      <c r="A1590" s="2" t="s">
        <v>244</v>
      </c>
      <c r="B1590" s="2">
        <v>2000</v>
      </c>
      <c r="C1590" s="2" t="s">
        <v>243</v>
      </c>
      <c r="D1590" s="2" t="s">
        <v>294</v>
      </c>
      <c r="E1590" s="2" t="s">
        <v>48</v>
      </c>
      <c r="F1590" s="2" t="s">
        <v>10</v>
      </c>
      <c r="G1590" s="2" t="s">
        <v>211</v>
      </c>
      <c r="H1590" s="2" t="s">
        <v>78</v>
      </c>
      <c r="I1590" s="2" t="s">
        <v>39</v>
      </c>
      <c r="J1590" s="2" t="s">
        <v>12</v>
      </c>
      <c r="L1590" s="2" t="s">
        <v>37</v>
      </c>
      <c r="M1590" s="2" t="s">
        <v>300</v>
      </c>
      <c r="N1590" s="2" t="s">
        <v>181</v>
      </c>
      <c r="O1590" s="2" t="s">
        <v>23</v>
      </c>
      <c r="P1590" s="2">
        <v>50</v>
      </c>
      <c r="S1590" s="2" t="s">
        <v>22</v>
      </c>
      <c r="T1590" s="2">
        <v>37</v>
      </c>
      <c r="U1590" s="2" t="s">
        <v>153</v>
      </c>
      <c r="V1590" s="2">
        <v>2</v>
      </c>
      <c r="W1590" s="2" t="s">
        <v>277</v>
      </c>
      <c r="X1590" s="2">
        <v>13.5</v>
      </c>
      <c r="Y1590" s="2">
        <v>53</v>
      </c>
      <c r="Z1590" s="2">
        <v>45</v>
      </c>
      <c r="AA1590" s="2">
        <v>20</v>
      </c>
      <c r="AB1590" s="2">
        <f t="shared" si="833"/>
        <v>2.25</v>
      </c>
      <c r="AC1590" s="2">
        <v>6</v>
      </c>
      <c r="AD1590" s="2">
        <v>2</v>
      </c>
      <c r="AE1590" s="2">
        <v>260</v>
      </c>
      <c r="AF1590" s="2">
        <v>1.01086968960969</v>
      </c>
      <c r="AG1590" s="2">
        <v>1.01086968960969</v>
      </c>
      <c r="AH1590" s="2">
        <v>0.50617286276297502</v>
      </c>
      <c r="AI1590" s="2">
        <v>0.50617286276297502</v>
      </c>
      <c r="AJ1590" s="2">
        <v>0.50617286276297502</v>
      </c>
      <c r="AK1590" s="2">
        <f>AI1590-0.37</f>
        <v>0.13617286276297502</v>
      </c>
      <c r="AL1590" s="2">
        <f>AK1590/$AK$1587</f>
        <v>0.21614740121107145</v>
      </c>
    </row>
    <row r="1591" spans="1:38" x14ac:dyDescent="0.25">
      <c r="A1591" s="2" t="s">
        <v>244</v>
      </c>
      <c r="B1591" s="2">
        <v>2000</v>
      </c>
      <c r="C1591" s="2" t="s">
        <v>243</v>
      </c>
      <c r="D1591" s="2" t="s">
        <v>294</v>
      </c>
      <c r="E1591" s="2" t="s">
        <v>48</v>
      </c>
      <c r="F1591" s="2" t="s">
        <v>10</v>
      </c>
      <c r="G1591" s="2" t="s">
        <v>211</v>
      </c>
      <c r="H1591" s="2" t="s">
        <v>78</v>
      </c>
      <c r="I1591" s="2" t="s">
        <v>39</v>
      </c>
      <c r="J1591" s="2" t="s">
        <v>12</v>
      </c>
      <c r="L1591" s="2" t="s">
        <v>37</v>
      </c>
      <c r="M1591" s="2" t="s">
        <v>300</v>
      </c>
      <c r="N1591" s="2" t="s">
        <v>181</v>
      </c>
      <c r="O1591" s="2" t="s">
        <v>23</v>
      </c>
      <c r="P1591" s="2">
        <v>50</v>
      </c>
      <c r="S1591" s="2" t="s">
        <v>22</v>
      </c>
      <c r="T1591" s="2">
        <v>37</v>
      </c>
      <c r="U1591" s="2" t="s">
        <v>153</v>
      </c>
      <c r="V1591" s="2">
        <v>2</v>
      </c>
      <c r="W1591" s="2" t="s">
        <v>277</v>
      </c>
      <c r="X1591" s="2">
        <v>13.5</v>
      </c>
      <c r="Y1591" s="2">
        <v>53</v>
      </c>
      <c r="Z1591" s="2">
        <v>45</v>
      </c>
      <c r="AA1591" s="2">
        <v>20</v>
      </c>
      <c r="AB1591" s="2">
        <f t="shared" si="833"/>
        <v>2.25</v>
      </c>
      <c r="AC1591" s="2">
        <v>6</v>
      </c>
      <c r="AD1591" s="2">
        <v>2</v>
      </c>
      <c r="AE1591" s="2">
        <v>260</v>
      </c>
      <c r="AF1591" s="2">
        <v>2.0108695652173898</v>
      </c>
      <c r="AG1591" s="2">
        <v>2.0108695652173898</v>
      </c>
      <c r="AH1591" s="2">
        <v>0.382715999962009</v>
      </c>
      <c r="AI1591" s="2">
        <v>0.382715999962009</v>
      </c>
      <c r="AJ1591" s="2">
        <v>0.382715999962009</v>
      </c>
      <c r="AK1591" s="2">
        <f>AI1591-0.37</f>
        <v>1.2715999962009006E-2</v>
      </c>
      <c r="AL1591" s="2">
        <f>AK1591/$AK$1587</f>
        <v>2.018412692382382E-2</v>
      </c>
    </row>
    <row r="1592" spans="1:38" x14ac:dyDescent="0.25">
      <c r="A1592" s="2" t="s">
        <v>244</v>
      </c>
      <c r="B1592" s="2">
        <v>2000</v>
      </c>
      <c r="C1592" s="2" t="s">
        <v>243</v>
      </c>
      <c r="D1592" s="2" t="s">
        <v>294</v>
      </c>
      <c r="E1592" s="2" t="s">
        <v>48</v>
      </c>
      <c r="F1592" s="2" t="s">
        <v>10</v>
      </c>
      <c r="G1592" s="2" t="s">
        <v>211</v>
      </c>
      <c r="H1592" s="2" t="s">
        <v>78</v>
      </c>
      <c r="I1592" s="2" t="s">
        <v>39</v>
      </c>
      <c r="J1592" s="2" t="s">
        <v>12</v>
      </c>
      <c r="L1592" s="2" t="s">
        <v>37</v>
      </c>
      <c r="M1592" s="2" t="s">
        <v>300</v>
      </c>
      <c r="N1592" s="2" t="s">
        <v>181</v>
      </c>
      <c r="O1592" s="2" t="s">
        <v>23</v>
      </c>
      <c r="P1592" s="2">
        <v>50</v>
      </c>
      <c r="S1592" s="2" t="s">
        <v>22</v>
      </c>
      <c r="T1592" s="2">
        <v>37</v>
      </c>
      <c r="U1592" s="2" t="s">
        <v>153</v>
      </c>
      <c r="V1592" s="2">
        <v>2</v>
      </c>
      <c r="W1592" s="2" t="s">
        <v>277</v>
      </c>
      <c r="X1592" s="2">
        <v>9</v>
      </c>
      <c r="Y1592" s="2">
        <v>123</v>
      </c>
      <c r="Z1592" s="2">
        <v>45</v>
      </c>
      <c r="AA1592" s="2">
        <v>20</v>
      </c>
      <c r="AB1592" s="2">
        <f t="shared" ref="AB1592:AB1600" si="834">Z1592/AA1592</f>
        <v>2.25</v>
      </c>
      <c r="AC1592" s="2">
        <v>6</v>
      </c>
      <c r="AD1592" s="2">
        <v>2</v>
      </c>
      <c r="AE1592" s="2">
        <v>261</v>
      </c>
      <c r="AF1592" s="2">
        <v>0</v>
      </c>
      <c r="AG1592" s="2">
        <v>0</v>
      </c>
      <c r="AH1592" s="2">
        <v>1</v>
      </c>
      <c r="AI1592" s="2">
        <v>1</v>
      </c>
      <c r="AJ1592" s="2">
        <v>1</v>
      </c>
      <c r="AK1592" s="2">
        <f>AI1592-0.57</f>
        <v>0.43000000000000005</v>
      </c>
      <c r="AL1592" s="2">
        <f>AK1592/$AK$1592</f>
        <v>1</v>
      </c>
    </row>
    <row r="1593" spans="1:38" x14ac:dyDescent="0.25">
      <c r="A1593" s="2" t="s">
        <v>244</v>
      </c>
      <c r="B1593" s="2">
        <v>2000</v>
      </c>
      <c r="C1593" s="2" t="s">
        <v>243</v>
      </c>
      <c r="D1593" s="2" t="s">
        <v>294</v>
      </c>
      <c r="E1593" s="2" t="s">
        <v>48</v>
      </c>
      <c r="F1593" s="2" t="s">
        <v>10</v>
      </c>
      <c r="G1593" s="2" t="s">
        <v>211</v>
      </c>
      <c r="H1593" s="2" t="s">
        <v>78</v>
      </c>
      <c r="I1593" s="2" t="s">
        <v>39</v>
      </c>
      <c r="J1593" s="2" t="s">
        <v>12</v>
      </c>
      <c r="L1593" s="2" t="s">
        <v>37</v>
      </c>
      <c r="M1593" s="2" t="s">
        <v>300</v>
      </c>
      <c r="N1593" s="2" t="s">
        <v>181</v>
      </c>
      <c r="O1593" s="2" t="s">
        <v>23</v>
      </c>
      <c r="P1593" s="2">
        <v>50</v>
      </c>
      <c r="S1593" s="2" t="s">
        <v>22</v>
      </c>
      <c r="T1593" s="2">
        <v>37</v>
      </c>
      <c r="U1593" s="2" t="s">
        <v>153</v>
      </c>
      <c r="V1593" s="2">
        <v>2</v>
      </c>
      <c r="W1593" s="2" t="s">
        <v>277</v>
      </c>
      <c r="X1593" s="2">
        <v>9</v>
      </c>
      <c r="Y1593" s="2">
        <v>123</v>
      </c>
      <c r="Z1593" s="2">
        <v>45</v>
      </c>
      <c r="AA1593" s="2">
        <v>20</v>
      </c>
      <c r="AB1593" s="2">
        <f t="shared" si="834"/>
        <v>2.25</v>
      </c>
      <c r="AC1593" s="2">
        <v>6</v>
      </c>
      <c r="AD1593" s="2">
        <v>2</v>
      </c>
      <c r="AE1593" s="2">
        <v>261</v>
      </c>
      <c r="AF1593" s="2">
        <v>0.25599131844742601</v>
      </c>
      <c r="AG1593" s="2">
        <v>0.25599131844742601</v>
      </c>
      <c r="AH1593" s="2">
        <v>0.88934422929707801</v>
      </c>
      <c r="AI1593" s="2">
        <v>0.88934422929707801</v>
      </c>
      <c r="AJ1593" s="2">
        <v>0.88934422929707801</v>
      </c>
      <c r="AK1593" s="2">
        <f>AI1593-0.57</f>
        <v>0.31934422929707806</v>
      </c>
      <c r="AL1593" s="2">
        <f>AK1593/$AK$1592</f>
        <v>0.74266099836529775</v>
      </c>
    </row>
    <row r="1594" spans="1:38" x14ac:dyDescent="0.25">
      <c r="A1594" s="2" t="s">
        <v>244</v>
      </c>
      <c r="B1594" s="2">
        <v>2000</v>
      </c>
      <c r="C1594" s="2" t="s">
        <v>243</v>
      </c>
      <c r="D1594" s="2" t="s">
        <v>294</v>
      </c>
      <c r="E1594" s="2" t="s">
        <v>48</v>
      </c>
      <c r="F1594" s="2" t="s">
        <v>10</v>
      </c>
      <c r="G1594" s="2" t="s">
        <v>211</v>
      </c>
      <c r="H1594" s="2" t="s">
        <v>78</v>
      </c>
      <c r="I1594" s="2" t="s">
        <v>39</v>
      </c>
      <c r="J1594" s="2" t="s">
        <v>12</v>
      </c>
      <c r="L1594" s="2" t="s">
        <v>37</v>
      </c>
      <c r="M1594" s="2" t="s">
        <v>300</v>
      </c>
      <c r="N1594" s="2" t="s">
        <v>181</v>
      </c>
      <c r="O1594" s="2" t="s">
        <v>23</v>
      </c>
      <c r="P1594" s="2">
        <v>50</v>
      </c>
      <c r="S1594" s="2" t="s">
        <v>22</v>
      </c>
      <c r="T1594" s="2">
        <v>37</v>
      </c>
      <c r="U1594" s="2" t="s">
        <v>153</v>
      </c>
      <c r="V1594" s="2">
        <v>2</v>
      </c>
      <c r="W1594" s="2" t="s">
        <v>277</v>
      </c>
      <c r="X1594" s="2">
        <v>9</v>
      </c>
      <c r="Y1594" s="2">
        <v>123</v>
      </c>
      <c r="Z1594" s="2">
        <v>45</v>
      </c>
      <c r="AA1594" s="2">
        <v>20</v>
      </c>
      <c r="AB1594" s="2">
        <f t="shared" si="834"/>
        <v>2.25</v>
      </c>
      <c r="AC1594" s="2">
        <v>6</v>
      </c>
      <c r="AD1594" s="2">
        <v>2</v>
      </c>
      <c r="AE1594" s="2">
        <v>261</v>
      </c>
      <c r="AF1594" s="2">
        <v>0.50653588931893101</v>
      </c>
      <c r="AG1594" s="2">
        <v>0.50653588931893101</v>
      </c>
      <c r="AH1594" s="2">
        <v>0.88114747658944403</v>
      </c>
      <c r="AI1594" s="2">
        <v>0.88114747658944403</v>
      </c>
      <c r="AJ1594" s="2">
        <v>0.88114747658944403</v>
      </c>
      <c r="AK1594" s="2">
        <f>AI1594-0.57</f>
        <v>0.31114747658944408</v>
      </c>
      <c r="AL1594" s="2">
        <f>AK1594/$AK$1592</f>
        <v>0.72359878276614897</v>
      </c>
    </row>
    <row r="1595" spans="1:38" x14ac:dyDescent="0.25">
      <c r="A1595" s="2" t="s">
        <v>244</v>
      </c>
      <c r="B1595" s="2">
        <v>2000</v>
      </c>
      <c r="C1595" s="2" t="s">
        <v>243</v>
      </c>
      <c r="D1595" s="2" t="s">
        <v>294</v>
      </c>
      <c r="E1595" s="2" t="s">
        <v>48</v>
      </c>
      <c r="F1595" s="2" t="s">
        <v>10</v>
      </c>
      <c r="G1595" s="2" t="s">
        <v>211</v>
      </c>
      <c r="H1595" s="2" t="s">
        <v>78</v>
      </c>
      <c r="I1595" s="2" t="s">
        <v>39</v>
      </c>
      <c r="J1595" s="2" t="s">
        <v>12</v>
      </c>
      <c r="L1595" s="2" t="s">
        <v>37</v>
      </c>
      <c r="M1595" s="2" t="s">
        <v>300</v>
      </c>
      <c r="N1595" s="2" t="s">
        <v>181</v>
      </c>
      <c r="O1595" s="2" t="s">
        <v>23</v>
      </c>
      <c r="P1595" s="2">
        <v>50</v>
      </c>
      <c r="S1595" s="2" t="s">
        <v>22</v>
      </c>
      <c r="T1595" s="2">
        <v>37</v>
      </c>
      <c r="U1595" s="2" t="s">
        <v>153</v>
      </c>
      <c r="V1595" s="2">
        <v>2</v>
      </c>
      <c r="W1595" s="2" t="s">
        <v>277</v>
      </c>
      <c r="X1595" s="2">
        <v>9</v>
      </c>
      <c r="Y1595" s="2">
        <v>123</v>
      </c>
      <c r="Z1595" s="2">
        <v>45</v>
      </c>
      <c r="AA1595" s="2">
        <v>20</v>
      </c>
      <c r="AB1595" s="2">
        <f t="shared" si="834"/>
        <v>2.25</v>
      </c>
      <c r="AC1595" s="2">
        <v>6</v>
      </c>
      <c r="AD1595" s="2">
        <v>2</v>
      </c>
      <c r="AE1595" s="2">
        <v>261</v>
      </c>
      <c r="AF1595" s="2">
        <v>1.00762523883411</v>
      </c>
      <c r="AG1595" s="2">
        <v>1.00762523883411</v>
      </c>
      <c r="AH1595" s="2">
        <v>0.79508196400942499</v>
      </c>
      <c r="AI1595" s="2">
        <v>0.79508196400942499</v>
      </c>
      <c r="AJ1595" s="2">
        <v>0.79508196400942499</v>
      </c>
      <c r="AK1595" s="2">
        <f>AI1595-0.57</f>
        <v>0.22508196400942504</v>
      </c>
      <c r="AL1595" s="2">
        <f>AK1595/$AK$1592</f>
        <v>0.5234464279288954</v>
      </c>
    </row>
    <row r="1596" spans="1:38" x14ac:dyDescent="0.25">
      <c r="A1596" s="2" t="s">
        <v>244</v>
      </c>
      <c r="B1596" s="2">
        <v>2000</v>
      </c>
      <c r="C1596" s="2" t="s">
        <v>243</v>
      </c>
      <c r="D1596" s="2" t="s">
        <v>294</v>
      </c>
      <c r="E1596" s="2" t="s">
        <v>48</v>
      </c>
      <c r="F1596" s="2" t="s">
        <v>10</v>
      </c>
      <c r="G1596" s="2" t="s">
        <v>211</v>
      </c>
      <c r="H1596" s="2" t="s">
        <v>78</v>
      </c>
      <c r="I1596" s="2" t="s">
        <v>39</v>
      </c>
      <c r="J1596" s="2" t="s">
        <v>12</v>
      </c>
      <c r="L1596" s="2" t="s">
        <v>37</v>
      </c>
      <c r="M1596" s="2" t="s">
        <v>300</v>
      </c>
      <c r="N1596" s="2" t="s">
        <v>181</v>
      </c>
      <c r="O1596" s="2" t="s">
        <v>23</v>
      </c>
      <c r="P1596" s="2">
        <v>50</v>
      </c>
      <c r="S1596" s="2" t="s">
        <v>22</v>
      </c>
      <c r="T1596" s="2">
        <v>37</v>
      </c>
      <c r="U1596" s="2" t="s">
        <v>153</v>
      </c>
      <c r="V1596" s="2">
        <v>2</v>
      </c>
      <c r="W1596" s="2" t="s">
        <v>277</v>
      </c>
      <c r="X1596" s="2">
        <v>9</v>
      </c>
      <c r="Y1596" s="2">
        <v>123</v>
      </c>
      <c r="Z1596" s="2">
        <v>45</v>
      </c>
      <c r="AA1596" s="2">
        <v>20</v>
      </c>
      <c r="AB1596" s="2">
        <f t="shared" si="834"/>
        <v>2.25</v>
      </c>
      <c r="AC1596" s="2">
        <v>6</v>
      </c>
      <c r="AD1596" s="2">
        <v>2</v>
      </c>
      <c r="AE1596" s="2">
        <v>261</v>
      </c>
      <c r="AF1596" s="2">
        <v>1.9989104427126401</v>
      </c>
      <c r="AG1596" s="2">
        <v>1.9989104427126401</v>
      </c>
      <c r="AH1596" s="2">
        <v>0.68032781695268596</v>
      </c>
      <c r="AI1596" s="2">
        <v>0.68032781695268596</v>
      </c>
      <c r="AJ1596" s="2">
        <v>0.68032781695268596</v>
      </c>
      <c r="AK1596" s="2">
        <f>AI1596-0.57</f>
        <v>0.11032781695268601</v>
      </c>
      <c r="AL1596" s="2">
        <f>AK1596/$AK$1592</f>
        <v>0.25657631849461859</v>
      </c>
    </row>
    <row r="1597" spans="1:38" x14ac:dyDescent="0.25">
      <c r="A1597" s="2" t="s">
        <v>247</v>
      </c>
      <c r="B1597" s="2">
        <v>2023</v>
      </c>
      <c r="C1597" s="2" t="s">
        <v>249</v>
      </c>
      <c r="D1597" s="2" t="s">
        <v>304</v>
      </c>
      <c r="E1597" s="2" t="s">
        <v>9</v>
      </c>
      <c r="F1597" s="2" t="s">
        <v>10</v>
      </c>
      <c r="G1597" s="2" t="s">
        <v>248</v>
      </c>
      <c r="H1597" s="2" t="s">
        <v>78</v>
      </c>
      <c r="I1597" s="2" t="s">
        <v>40</v>
      </c>
      <c r="J1597" s="2" t="s">
        <v>12</v>
      </c>
      <c r="L1597" s="2" t="s">
        <v>37</v>
      </c>
      <c r="M1597" s="2" t="s">
        <v>181</v>
      </c>
      <c r="N1597" s="2">
        <v>10</v>
      </c>
      <c r="O1597" s="2" t="s">
        <v>83</v>
      </c>
      <c r="Q1597" s="2" t="s">
        <v>50</v>
      </c>
      <c r="R1597" s="2" t="s">
        <v>85</v>
      </c>
      <c r="S1597" s="2" t="s">
        <v>21</v>
      </c>
      <c r="T1597" s="2">
        <v>37</v>
      </c>
      <c r="U1597" s="2" t="s">
        <v>86</v>
      </c>
      <c r="V1597" s="2">
        <v>0</v>
      </c>
      <c r="W1597" s="2" t="s">
        <v>20</v>
      </c>
      <c r="Z1597" s="2">
        <v>2</v>
      </c>
      <c r="AA1597" s="2">
        <v>0.59</v>
      </c>
      <c r="AB1597" s="2">
        <f t="shared" si="834"/>
        <v>3.3898305084745766</v>
      </c>
      <c r="AC1597" s="2">
        <v>3</v>
      </c>
      <c r="AD1597" s="2">
        <v>3</v>
      </c>
      <c r="AE1597" s="2">
        <v>262</v>
      </c>
      <c r="AF1597" s="2">
        <v>0.5</v>
      </c>
      <c r="AG1597" s="2">
        <f t="shared" ref="AG1597:AG1628" si="835">AF1597-$AF$1617</f>
        <v>0</v>
      </c>
      <c r="AH1597" s="2">
        <v>24.23</v>
      </c>
      <c r="AI1597" s="2">
        <v>24.23</v>
      </c>
      <c r="AJ1597" s="2">
        <f>AI1597/$AI$1597</f>
        <v>1</v>
      </c>
      <c r="AK1597" s="2">
        <f>AI1597-$AI$1600</f>
        <v>22.85</v>
      </c>
      <c r="AL1597" s="2">
        <f>AK1597/$AK$1597</f>
        <v>1</v>
      </c>
    </row>
    <row r="1598" spans="1:38" x14ac:dyDescent="0.25">
      <c r="A1598" s="2" t="s">
        <v>247</v>
      </c>
      <c r="B1598" s="2">
        <v>2023</v>
      </c>
      <c r="C1598" s="2" t="s">
        <v>249</v>
      </c>
      <c r="D1598" s="2" t="s">
        <v>304</v>
      </c>
      <c r="E1598" s="2" t="s">
        <v>9</v>
      </c>
      <c r="F1598" s="2" t="s">
        <v>10</v>
      </c>
      <c r="G1598" s="2" t="s">
        <v>248</v>
      </c>
      <c r="H1598" s="2" t="s">
        <v>78</v>
      </c>
      <c r="I1598" s="2" t="s">
        <v>40</v>
      </c>
      <c r="J1598" s="2" t="s">
        <v>12</v>
      </c>
      <c r="L1598" s="2" t="s">
        <v>37</v>
      </c>
      <c r="M1598" s="2" t="s">
        <v>181</v>
      </c>
      <c r="N1598" s="2">
        <v>10</v>
      </c>
      <c r="O1598" s="2" t="s">
        <v>83</v>
      </c>
      <c r="Q1598" s="2" t="s">
        <v>50</v>
      </c>
      <c r="R1598" s="2" t="s">
        <v>85</v>
      </c>
      <c r="S1598" s="2" t="s">
        <v>21</v>
      </c>
      <c r="T1598" s="2">
        <v>37</v>
      </c>
      <c r="U1598" s="2" t="s">
        <v>86</v>
      </c>
      <c r="V1598" s="2">
        <v>0</v>
      </c>
      <c r="W1598" s="2" t="s">
        <v>20</v>
      </c>
      <c r="Z1598" s="2">
        <v>2</v>
      </c>
      <c r="AA1598" s="2">
        <v>0.59</v>
      </c>
      <c r="AB1598" s="2">
        <f t="shared" si="834"/>
        <v>3.3898305084745766</v>
      </c>
      <c r="AC1598" s="2">
        <v>3</v>
      </c>
      <c r="AD1598" s="2">
        <v>3</v>
      </c>
      <c r="AE1598" s="2">
        <v>262</v>
      </c>
      <c r="AF1598" s="2">
        <v>2</v>
      </c>
      <c r="AG1598" s="2">
        <f t="shared" si="835"/>
        <v>1.5</v>
      </c>
      <c r="AH1598" s="2">
        <v>16.309999999999999</v>
      </c>
      <c r="AI1598" s="2">
        <v>16.309999999999999</v>
      </c>
      <c r="AJ1598" s="2">
        <f>AI1598/$AI$1597</f>
        <v>0.67313248039620299</v>
      </c>
      <c r="AK1598" s="2">
        <f>AI1598-$AI$1600</f>
        <v>14.93</v>
      </c>
      <c r="AL1598" s="2">
        <f>AK1598/$AK$1597</f>
        <v>0.65339168490153166</v>
      </c>
    </row>
    <row r="1599" spans="1:38" x14ac:dyDescent="0.25">
      <c r="A1599" s="2" t="s">
        <v>247</v>
      </c>
      <c r="B1599" s="2">
        <v>2023</v>
      </c>
      <c r="C1599" s="2" t="s">
        <v>249</v>
      </c>
      <c r="D1599" s="2" t="s">
        <v>304</v>
      </c>
      <c r="E1599" s="2" t="s">
        <v>9</v>
      </c>
      <c r="F1599" s="2" t="s">
        <v>10</v>
      </c>
      <c r="G1599" s="2" t="s">
        <v>248</v>
      </c>
      <c r="H1599" s="2" t="s">
        <v>78</v>
      </c>
      <c r="I1599" s="2" t="s">
        <v>40</v>
      </c>
      <c r="J1599" s="2" t="s">
        <v>12</v>
      </c>
      <c r="L1599" s="2" t="s">
        <v>37</v>
      </c>
      <c r="M1599" s="2" t="s">
        <v>181</v>
      </c>
      <c r="N1599" s="2">
        <v>10</v>
      </c>
      <c r="O1599" s="2" t="s">
        <v>83</v>
      </c>
      <c r="Q1599" s="2" t="s">
        <v>50</v>
      </c>
      <c r="R1599" s="2" t="s">
        <v>85</v>
      </c>
      <c r="S1599" s="2" t="s">
        <v>21</v>
      </c>
      <c r="T1599" s="2">
        <v>37</v>
      </c>
      <c r="U1599" s="2" t="s">
        <v>86</v>
      </c>
      <c r="V1599" s="2">
        <v>0</v>
      </c>
      <c r="W1599" s="2" t="s">
        <v>20</v>
      </c>
      <c r="Z1599" s="2">
        <v>2</v>
      </c>
      <c r="AA1599" s="2">
        <v>0.59</v>
      </c>
      <c r="AB1599" s="2">
        <f t="shared" si="834"/>
        <v>3.3898305084745766</v>
      </c>
      <c r="AC1599" s="2">
        <v>3</v>
      </c>
      <c r="AD1599" s="2">
        <v>3</v>
      </c>
      <c r="AE1599" s="2">
        <v>262</v>
      </c>
      <c r="AF1599" s="2">
        <v>5</v>
      </c>
      <c r="AG1599" s="2">
        <f t="shared" si="835"/>
        <v>4.5</v>
      </c>
      <c r="AH1599" s="2">
        <v>10.78</v>
      </c>
      <c r="AI1599" s="2">
        <v>10.78</v>
      </c>
      <c r="AJ1599" s="2">
        <f>AI1599/$AI$1597</f>
        <v>0.44490301279405692</v>
      </c>
      <c r="AK1599" s="2">
        <f>AI1599-$AI$1600</f>
        <v>9.3999999999999986</v>
      </c>
      <c r="AL1599" s="2">
        <f>AK1599/$AK$1597</f>
        <v>0.41137855579868698</v>
      </c>
    </row>
    <row r="1600" spans="1:38" x14ac:dyDescent="0.25">
      <c r="A1600" s="2" t="s">
        <v>247</v>
      </c>
      <c r="B1600" s="2">
        <v>2023</v>
      </c>
      <c r="C1600" s="2" t="s">
        <v>249</v>
      </c>
      <c r="D1600" s="2" t="s">
        <v>304</v>
      </c>
      <c r="E1600" s="2" t="s">
        <v>9</v>
      </c>
      <c r="F1600" s="2" t="s">
        <v>10</v>
      </c>
      <c r="G1600" s="2" t="s">
        <v>248</v>
      </c>
      <c r="H1600" s="2" t="s">
        <v>78</v>
      </c>
      <c r="I1600" s="2" t="s">
        <v>40</v>
      </c>
      <c r="J1600" s="2" t="s">
        <v>12</v>
      </c>
      <c r="L1600" s="2" t="s">
        <v>37</v>
      </c>
      <c r="M1600" s="2" t="s">
        <v>181</v>
      </c>
      <c r="N1600" s="2">
        <v>10</v>
      </c>
      <c r="O1600" s="2" t="s">
        <v>83</v>
      </c>
      <c r="Q1600" s="2" t="s">
        <v>50</v>
      </c>
      <c r="R1600" s="2" t="s">
        <v>85</v>
      </c>
      <c r="S1600" s="2" t="s">
        <v>21</v>
      </c>
      <c r="T1600" s="2">
        <v>37</v>
      </c>
      <c r="U1600" s="2" t="s">
        <v>86</v>
      </c>
      <c r="V1600" s="2">
        <v>0</v>
      </c>
      <c r="W1600" s="2" t="s">
        <v>20</v>
      </c>
      <c r="Z1600" s="2">
        <v>2</v>
      </c>
      <c r="AA1600" s="2">
        <v>0.59</v>
      </c>
      <c r="AB1600" s="2">
        <f t="shared" si="834"/>
        <v>3.3898305084745766</v>
      </c>
      <c r="AC1600" s="2">
        <v>3</v>
      </c>
      <c r="AD1600" s="2">
        <v>3</v>
      </c>
      <c r="AE1600" s="2">
        <v>262</v>
      </c>
      <c r="AF1600" s="2">
        <v>24</v>
      </c>
      <c r="AG1600" s="2">
        <f t="shared" si="835"/>
        <v>23.5</v>
      </c>
      <c r="AH1600" s="2">
        <v>1.38</v>
      </c>
      <c r="AI1600" s="2">
        <v>1.38</v>
      </c>
      <c r="AJ1600" s="2">
        <f>AI1600/$AI$1597</f>
        <v>5.6954189021873707E-2</v>
      </c>
      <c r="AK1600" s="2">
        <f>AI1600-$AI$1600</f>
        <v>0</v>
      </c>
      <c r="AL1600" s="2">
        <f>AK1600/$AK$1597</f>
        <v>0</v>
      </c>
    </row>
    <row r="1601" spans="1:38" x14ac:dyDescent="0.25">
      <c r="A1601" s="2" t="s">
        <v>247</v>
      </c>
      <c r="B1601" s="2">
        <v>2023</v>
      </c>
      <c r="C1601" s="2" t="s">
        <v>249</v>
      </c>
      <c r="D1601" s="2" t="s">
        <v>304</v>
      </c>
      <c r="E1601" s="2" t="s">
        <v>9</v>
      </c>
      <c r="F1601" s="2" t="s">
        <v>10</v>
      </c>
      <c r="G1601" s="2" t="s">
        <v>248</v>
      </c>
      <c r="H1601" s="2" t="s">
        <v>78</v>
      </c>
      <c r="I1601" s="2" t="s">
        <v>40</v>
      </c>
      <c r="J1601" s="2" t="s">
        <v>316</v>
      </c>
      <c r="K1601" s="2" t="s">
        <v>131</v>
      </c>
      <c r="L1601" s="2" t="s">
        <v>37</v>
      </c>
      <c r="M1601" s="2" t="s">
        <v>181</v>
      </c>
      <c r="N1601" s="2">
        <v>10</v>
      </c>
      <c r="O1601" s="2" t="s">
        <v>83</v>
      </c>
      <c r="Q1601" s="2" t="s">
        <v>50</v>
      </c>
      <c r="R1601" s="2" t="s">
        <v>85</v>
      </c>
      <c r="S1601" s="2" t="s">
        <v>21</v>
      </c>
      <c r="T1601" s="2">
        <v>37</v>
      </c>
      <c r="U1601" s="2" t="s">
        <v>86</v>
      </c>
      <c r="V1601" s="2">
        <v>0</v>
      </c>
      <c r="W1601" s="2" t="s">
        <v>20</v>
      </c>
      <c r="Z1601" s="2">
        <v>2</v>
      </c>
      <c r="AA1601" s="2">
        <v>0.59</v>
      </c>
      <c r="AB1601" s="2">
        <f t="shared" ref="AB1601:AB1604" si="836">Z1601/AA1601</f>
        <v>3.3898305084745766</v>
      </c>
      <c r="AC1601" s="2">
        <v>3</v>
      </c>
      <c r="AD1601" s="2">
        <v>3</v>
      </c>
      <c r="AE1601" s="2">
        <v>263</v>
      </c>
      <c r="AF1601" s="2">
        <v>0.5</v>
      </c>
      <c r="AG1601" s="2">
        <f t="shared" si="835"/>
        <v>0</v>
      </c>
      <c r="AH1601" s="2">
        <v>29</v>
      </c>
      <c r="AI1601" s="2">
        <v>29</v>
      </c>
      <c r="AJ1601" s="2">
        <f>AI1601/$AI$1601</f>
        <v>1</v>
      </c>
      <c r="AK1601" s="2">
        <f>AI1601-$AI$1604</f>
        <v>11.91</v>
      </c>
      <c r="AL1601" s="2">
        <f>AK1601/$AK$1601</f>
        <v>1</v>
      </c>
    </row>
    <row r="1602" spans="1:38" x14ac:dyDescent="0.25">
      <c r="A1602" s="2" t="s">
        <v>247</v>
      </c>
      <c r="B1602" s="2">
        <v>2023</v>
      </c>
      <c r="C1602" s="2" t="s">
        <v>249</v>
      </c>
      <c r="D1602" s="2" t="s">
        <v>304</v>
      </c>
      <c r="E1602" s="2" t="s">
        <v>9</v>
      </c>
      <c r="F1602" s="2" t="s">
        <v>10</v>
      </c>
      <c r="G1602" s="2" t="s">
        <v>248</v>
      </c>
      <c r="H1602" s="2" t="s">
        <v>78</v>
      </c>
      <c r="I1602" s="2" t="s">
        <v>40</v>
      </c>
      <c r="J1602" s="2" t="s">
        <v>316</v>
      </c>
      <c r="K1602" s="2" t="s">
        <v>131</v>
      </c>
      <c r="L1602" s="2" t="s">
        <v>37</v>
      </c>
      <c r="M1602" s="2" t="s">
        <v>181</v>
      </c>
      <c r="N1602" s="2">
        <v>10</v>
      </c>
      <c r="O1602" s="2" t="s">
        <v>83</v>
      </c>
      <c r="Q1602" s="2" t="s">
        <v>50</v>
      </c>
      <c r="R1602" s="2" t="s">
        <v>85</v>
      </c>
      <c r="S1602" s="2" t="s">
        <v>21</v>
      </c>
      <c r="T1602" s="2">
        <v>37</v>
      </c>
      <c r="U1602" s="2" t="s">
        <v>86</v>
      </c>
      <c r="V1602" s="2">
        <v>0</v>
      </c>
      <c r="W1602" s="2" t="s">
        <v>20</v>
      </c>
      <c r="Z1602" s="2">
        <v>2</v>
      </c>
      <c r="AA1602" s="2">
        <v>0.59</v>
      </c>
      <c r="AB1602" s="2">
        <f t="shared" si="836"/>
        <v>3.3898305084745766</v>
      </c>
      <c r="AC1602" s="2">
        <v>3</v>
      </c>
      <c r="AD1602" s="2">
        <v>3</v>
      </c>
      <c r="AE1602" s="2">
        <v>263</v>
      </c>
      <c r="AF1602" s="2">
        <v>2</v>
      </c>
      <c r="AG1602" s="2">
        <f t="shared" si="835"/>
        <v>1.5</v>
      </c>
      <c r="AH1602" s="2">
        <v>28.06</v>
      </c>
      <c r="AI1602" s="2">
        <v>28.06</v>
      </c>
      <c r="AJ1602" s="2">
        <f>AI1602/$AI$1601</f>
        <v>0.96758620689655173</v>
      </c>
      <c r="AK1602" s="2">
        <f>AI1602-$AI$1604</f>
        <v>10.969999999999999</v>
      </c>
      <c r="AL1602" s="2">
        <f>AK1602/$AK$1601</f>
        <v>0.9210747271200671</v>
      </c>
    </row>
    <row r="1603" spans="1:38" x14ac:dyDescent="0.25">
      <c r="A1603" s="2" t="s">
        <v>247</v>
      </c>
      <c r="B1603" s="2">
        <v>2023</v>
      </c>
      <c r="C1603" s="2" t="s">
        <v>249</v>
      </c>
      <c r="D1603" s="2" t="s">
        <v>304</v>
      </c>
      <c r="E1603" s="2" t="s">
        <v>9</v>
      </c>
      <c r="F1603" s="2" t="s">
        <v>10</v>
      </c>
      <c r="G1603" s="2" t="s">
        <v>248</v>
      </c>
      <c r="H1603" s="2" t="s">
        <v>78</v>
      </c>
      <c r="I1603" s="2" t="s">
        <v>40</v>
      </c>
      <c r="J1603" s="2" t="s">
        <v>316</v>
      </c>
      <c r="K1603" s="2" t="s">
        <v>131</v>
      </c>
      <c r="L1603" s="2" t="s">
        <v>37</v>
      </c>
      <c r="M1603" s="2" t="s">
        <v>181</v>
      </c>
      <c r="N1603" s="2">
        <v>10</v>
      </c>
      <c r="O1603" s="2" t="s">
        <v>83</v>
      </c>
      <c r="Q1603" s="2" t="s">
        <v>50</v>
      </c>
      <c r="R1603" s="2" t="s">
        <v>85</v>
      </c>
      <c r="S1603" s="2" t="s">
        <v>21</v>
      </c>
      <c r="T1603" s="2">
        <v>37</v>
      </c>
      <c r="U1603" s="2" t="s">
        <v>86</v>
      </c>
      <c r="V1603" s="2">
        <v>0</v>
      </c>
      <c r="W1603" s="2" t="s">
        <v>20</v>
      </c>
      <c r="Z1603" s="2">
        <v>2</v>
      </c>
      <c r="AA1603" s="2">
        <v>0.59</v>
      </c>
      <c r="AB1603" s="2">
        <f t="shared" si="836"/>
        <v>3.3898305084745766</v>
      </c>
      <c r="AC1603" s="2">
        <v>3</v>
      </c>
      <c r="AD1603" s="2">
        <v>3</v>
      </c>
      <c r="AE1603" s="2">
        <v>263</v>
      </c>
      <c r="AF1603" s="2">
        <v>5</v>
      </c>
      <c r="AG1603" s="2">
        <f t="shared" si="835"/>
        <v>4.5</v>
      </c>
      <c r="AH1603" s="2">
        <v>22.65</v>
      </c>
      <c r="AI1603" s="2">
        <v>22.65</v>
      </c>
      <c r="AJ1603" s="2">
        <f>AI1603/$AI$1601</f>
        <v>0.78103448275862064</v>
      </c>
      <c r="AK1603" s="2">
        <f>AI1603-$AI$1604</f>
        <v>5.5599999999999987</v>
      </c>
      <c r="AL1603" s="2">
        <f>AK1603/$AK$1601</f>
        <v>0.46683459277917705</v>
      </c>
    </row>
    <row r="1604" spans="1:38" x14ac:dyDescent="0.25">
      <c r="A1604" s="2" t="s">
        <v>247</v>
      </c>
      <c r="B1604" s="2">
        <v>2023</v>
      </c>
      <c r="C1604" s="2" t="s">
        <v>249</v>
      </c>
      <c r="D1604" s="2" t="s">
        <v>304</v>
      </c>
      <c r="E1604" s="2" t="s">
        <v>9</v>
      </c>
      <c r="F1604" s="2" t="s">
        <v>10</v>
      </c>
      <c r="G1604" s="2" t="s">
        <v>248</v>
      </c>
      <c r="H1604" s="2" t="s">
        <v>78</v>
      </c>
      <c r="I1604" s="2" t="s">
        <v>40</v>
      </c>
      <c r="J1604" s="2" t="s">
        <v>316</v>
      </c>
      <c r="K1604" s="2" t="s">
        <v>131</v>
      </c>
      <c r="L1604" s="2" t="s">
        <v>37</v>
      </c>
      <c r="M1604" s="2" t="s">
        <v>181</v>
      </c>
      <c r="N1604" s="2">
        <v>10</v>
      </c>
      <c r="O1604" s="2" t="s">
        <v>83</v>
      </c>
      <c r="Q1604" s="2" t="s">
        <v>50</v>
      </c>
      <c r="R1604" s="2" t="s">
        <v>85</v>
      </c>
      <c r="S1604" s="2" t="s">
        <v>21</v>
      </c>
      <c r="T1604" s="2">
        <v>37</v>
      </c>
      <c r="U1604" s="2" t="s">
        <v>86</v>
      </c>
      <c r="V1604" s="2">
        <v>0</v>
      </c>
      <c r="W1604" s="2" t="s">
        <v>20</v>
      </c>
      <c r="Z1604" s="2">
        <v>2</v>
      </c>
      <c r="AA1604" s="2">
        <v>0.59</v>
      </c>
      <c r="AB1604" s="2">
        <f t="shared" si="836"/>
        <v>3.3898305084745766</v>
      </c>
      <c r="AC1604" s="2">
        <v>3</v>
      </c>
      <c r="AD1604" s="2">
        <v>3</v>
      </c>
      <c r="AE1604" s="2">
        <v>263</v>
      </c>
      <c r="AF1604" s="2">
        <v>24</v>
      </c>
      <c r="AG1604" s="2">
        <f t="shared" si="835"/>
        <v>23.5</v>
      </c>
      <c r="AH1604" s="2">
        <v>17.09</v>
      </c>
      <c r="AI1604" s="2">
        <v>17.09</v>
      </c>
      <c r="AJ1604" s="2">
        <f>AI1604/$AI$1601</f>
        <v>0.58931034482758615</v>
      </c>
      <c r="AK1604" s="2">
        <f>AI1604-$AI$1604</f>
        <v>0</v>
      </c>
      <c r="AL1604" s="2">
        <f>AK1604/$AK$1601</f>
        <v>0</v>
      </c>
    </row>
    <row r="1605" spans="1:38" x14ac:dyDescent="0.25">
      <c r="A1605" s="2" t="s">
        <v>247</v>
      </c>
      <c r="B1605" s="2">
        <v>2023</v>
      </c>
      <c r="C1605" s="2" t="s">
        <v>249</v>
      </c>
      <c r="D1605" s="2" t="s">
        <v>304</v>
      </c>
      <c r="E1605" s="2" t="s">
        <v>9</v>
      </c>
      <c r="F1605" s="2" t="s">
        <v>10</v>
      </c>
      <c r="G1605" s="2" t="s">
        <v>248</v>
      </c>
      <c r="H1605" s="2" t="s">
        <v>78</v>
      </c>
      <c r="I1605" s="2" t="s">
        <v>40</v>
      </c>
      <c r="J1605" s="2" t="s">
        <v>316</v>
      </c>
      <c r="K1605" s="2" t="s">
        <v>146</v>
      </c>
      <c r="L1605" s="2" t="s">
        <v>37</v>
      </c>
      <c r="M1605" s="2" t="s">
        <v>181</v>
      </c>
      <c r="N1605" s="2">
        <v>10</v>
      </c>
      <c r="O1605" s="2" t="s">
        <v>83</v>
      </c>
      <c r="Q1605" s="2" t="s">
        <v>50</v>
      </c>
      <c r="R1605" s="2" t="s">
        <v>85</v>
      </c>
      <c r="S1605" s="2" t="s">
        <v>21</v>
      </c>
      <c r="T1605" s="2">
        <v>37</v>
      </c>
      <c r="U1605" s="2" t="s">
        <v>86</v>
      </c>
      <c r="V1605" s="2">
        <v>0</v>
      </c>
      <c r="W1605" s="2" t="s">
        <v>20</v>
      </c>
      <c r="Z1605" s="2">
        <v>2</v>
      </c>
      <c r="AA1605" s="2">
        <v>0.59</v>
      </c>
      <c r="AB1605" s="2">
        <f t="shared" ref="AB1605:AB1608" si="837">Z1605/AA1605</f>
        <v>3.3898305084745766</v>
      </c>
      <c r="AC1605" s="2">
        <v>3</v>
      </c>
      <c r="AD1605" s="2">
        <v>3</v>
      </c>
      <c r="AE1605" s="2">
        <v>264</v>
      </c>
      <c r="AF1605" s="2">
        <v>0.5</v>
      </c>
      <c r="AG1605" s="2">
        <f t="shared" si="835"/>
        <v>0</v>
      </c>
      <c r="AH1605" s="2">
        <v>24.99</v>
      </c>
      <c r="AI1605" s="2">
        <v>24.99</v>
      </c>
      <c r="AJ1605" s="2">
        <f>AI1605/$AI$1605</f>
        <v>1</v>
      </c>
      <c r="AK1605" s="2">
        <f>AI1605-$AI$1608</f>
        <v>15.7</v>
      </c>
      <c r="AL1605" s="2">
        <f>AK1605/$AK$1605</f>
        <v>1</v>
      </c>
    </row>
    <row r="1606" spans="1:38" x14ac:dyDescent="0.25">
      <c r="A1606" s="2" t="s">
        <v>247</v>
      </c>
      <c r="B1606" s="2">
        <v>2023</v>
      </c>
      <c r="C1606" s="2" t="s">
        <v>249</v>
      </c>
      <c r="D1606" s="2" t="s">
        <v>304</v>
      </c>
      <c r="E1606" s="2" t="s">
        <v>9</v>
      </c>
      <c r="F1606" s="2" t="s">
        <v>10</v>
      </c>
      <c r="G1606" s="2" t="s">
        <v>248</v>
      </c>
      <c r="H1606" s="2" t="s">
        <v>78</v>
      </c>
      <c r="I1606" s="2" t="s">
        <v>40</v>
      </c>
      <c r="J1606" s="2" t="s">
        <v>316</v>
      </c>
      <c r="K1606" s="2" t="s">
        <v>146</v>
      </c>
      <c r="L1606" s="2" t="s">
        <v>37</v>
      </c>
      <c r="M1606" s="2" t="s">
        <v>181</v>
      </c>
      <c r="N1606" s="2">
        <v>10</v>
      </c>
      <c r="O1606" s="2" t="s">
        <v>83</v>
      </c>
      <c r="Q1606" s="2" t="s">
        <v>50</v>
      </c>
      <c r="R1606" s="2" t="s">
        <v>85</v>
      </c>
      <c r="S1606" s="2" t="s">
        <v>21</v>
      </c>
      <c r="T1606" s="2">
        <v>37</v>
      </c>
      <c r="U1606" s="2" t="s">
        <v>86</v>
      </c>
      <c r="V1606" s="2">
        <v>0</v>
      </c>
      <c r="W1606" s="2" t="s">
        <v>20</v>
      </c>
      <c r="Z1606" s="2">
        <v>2</v>
      </c>
      <c r="AA1606" s="2">
        <v>0.59</v>
      </c>
      <c r="AB1606" s="2">
        <f t="shared" si="837"/>
        <v>3.3898305084745766</v>
      </c>
      <c r="AC1606" s="2">
        <v>3</v>
      </c>
      <c r="AD1606" s="2">
        <v>3</v>
      </c>
      <c r="AE1606" s="2">
        <v>264</v>
      </c>
      <c r="AF1606" s="2">
        <v>2</v>
      </c>
      <c r="AG1606" s="2">
        <f t="shared" si="835"/>
        <v>1.5</v>
      </c>
      <c r="AH1606" s="2">
        <v>20.02</v>
      </c>
      <c r="AI1606" s="2">
        <v>20.02</v>
      </c>
      <c r="AJ1606" s="2">
        <f>AI1606/$AI$1605</f>
        <v>0.80112044817927175</v>
      </c>
      <c r="AK1606" s="2">
        <f>AI1606-$AI$1608</f>
        <v>10.73</v>
      </c>
      <c r="AL1606" s="2">
        <f>AK1606/$AK$1605</f>
        <v>0.68343949044585994</v>
      </c>
    </row>
    <row r="1607" spans="1:38" x14ac:dyDescent="0.25">
      <c r="A1607" s="2" t="s">
        <v>247</v>
      </c>
      <c r="B1607" s="2">
        <v>2023</v>
      </c>
      <c r="C1607" s="2" t="s">
        <v>249</v>
      </c>
      <c r="D1607" s="2" t="s">
        <v>304</v>
      </c>
      <c r="E1607" s="2" t="s">
        <v>9</v>
      </c>
      <c r="F1607" s="2" t="s">
        <v>10</v>
      </c>
      <c r="G1607" s="2" t="s">
        <v>248</v>
      </c>
      <c r="H1607" s="2" t="s">
        <v>78</v>
      </c>
      <c r="I1607" s="2" t="s">
        <v>40</v>
      </c>
      <c r="J1607" s="2" t="s">
        <v>316</v>
      </c>
      <c r="K1607" s="2" t="s">
        <v>146</v>
      </c>
      <c r="L1607" s="2" t="s">
        <v>37</v>
      </c>
      <c r="M1607" s="2" t="s">
        <v>181</v>
      </c>
      <c r="N1607" s="2">
        <v>10</v>
      </c>
      <c r="O1607" s="2" t="s">
        <v>83</v>
      </c>
      <c r="Q1607" s="2" t="s">
        <v>50</v>
      </c>
      <c r="R1607" s="2" t="s">
        <v>85</v>
      </c>
      <c r="S1607" s="2" t="s">
        <v>21</v>
      </c>
      <c r="T1607" s="2">
        <v>37</v>
      </c>
      <c r="U1607" s="2" t="s">
        <v>86</v>
      </c>
      <c r="V1607" s="2">
        <v>0</v>
      </c>
      <c r="W1607" s="2" t="s">
        <v>20</v>
      </c>
      <c r="Z1607" s="2">
        <v>2</v>
      </c>
      <c r="AA1607" s="2">
        <v>0.59</v>
      </c>
      <c r="AB1607" s="2">
        <f t="shared" si="837"/>
        <v>3.3898305084745766</v>
      </c>
      <c r="AC1607" s="2">
        <v>3</v>
      </c>
      <c r="AD1607" s="2">
        <v>3</v>
      </c>
      <c r="AE1607" s="2">
        <v>264</v>
      </c>
      <c r="AF1607" s="2">
        <v>5</v>
      </c>
      <c r="AG1607" s="2">
        <f t="shared" si="835"/>
        <v>4.5</v>
      </c>
      <c r="AH1607" s="2">
        <v>14.25</v>
      </c>
      <c r="AI1607" s="2">
        <v>14.25</v>
      </c>
      <c r="AJ1607" s="2">
        <f>AI1607/$AI$1605</f>
        <v>0.57022809123649465</v>
      </c>
      <c r="AK1607" s="2">
        <f>AI1607-$AI$1608</f>
        <v>4.9600000000000009</v>
      </c>
      <c r="AL1607" s="2">
        <f>AK1607/$AK$1605</f>
        <v>0.31592356687898093</v>
      </c>
    </row>
    <row r="1608" spans="1:38" x14ac:dyDescent="0.25">
      <c r="A1608" s="2" t="s">
        <v>247</v>
      </c>
      <c r="B1608" s="2">
        <v>2023</v>
      </c>
      <c r="C1608" s="2" t="s">
        <v>249</v>
      </c>
      <c r="D1608" s="2" t="s">
        <v>304</v>
      </c>
      <c r="E1608" s="2" t="s">
        <v>9</v>
      </c>
      <c r="F1608" s="2" t="s">
        <v>10</v>
      </c>
      <c r="G1608" s="2" t="s">
        <v>248</v>
      </c>
      <c r="H1608" s="2" t="s">
        <v>78</v>
      </c>
      <c r="I1608" s="2" t="s">
        <v>40</v>
      </c>
      <c r="J1608" s="2" t="s">
        <v>316</v>
      </c>
      <c r="K1608" s="2" t="s">
        <v>146</v>
      </c>
      <c r="L1608" s="2" t="s">
        <v>37</v>
      </c>
      <c r="M1608" s="2" t="s">
        <v>181</v>
      </c>
      <c r="N1608" s="2">
        <v>10</v>
      </c>
      <c r="O1608" s="2" t="s">
        <v>83</v>
      </c>
      <c r="Q1608" s="2" t="s">
        <v>50</v>
      </c>
      <c r="R1608" s="2" t="s">
        <v>85</v>
      </c>
      <c r="S1608" s="2" t="s">
        <v>21</v>
      </c>
      <c r="T1608" s="2">
        <v>37</v>
      </c>
      <c r="U1608" s="2" t="s">
        <v>86</v>
      </c>
      <c r="V1608" s="2">
        <v>0</v>
      </c>
      <c r="W1608" s="2" t="s">
        <v>20</v>
      </c>
      <c r="Z1608" s="2">
        <v>2</v>
      </c>
      <c r="AA1608" s="2">
        <v>0.59</v>
      </c>
      <c r="AB1608" s="2">
        <f t="shared" si="837"/>
        <v>3.3898305084745766</v>
      </c>
      <c r="AC1608" s="2">
        <v>3</v>
      </c>
      <c r="AD1608" s="2">
        <v>3</v>
      </c>
      <c r="AE1608" s="2">
        <v>264</v>
      </c>
      <c r="AF1608" s="2">
        <v>24</v>
      </c>
      <c r="AG1608" s="2">
        <f t="shared" si="835"/>
        <v>23.5</v>
      </c>
      <c r="AH1608" s="2">
        <v>9.2899999999999991</v>
      </c>
      <c r="AI1608" s="2">
        <v>9.2899999999999991</v>
      </c>
      <c r="AJ1608" s="2">
        <f>AI1608/$AI$1605</f>
        <v>0.37174869947979189</v>
      </c>
      <c r="AK1608" s="2">
        <f>AI1608-$AI$1608</f>
        <v>0</v>
      </c>
      <c r="AL1608" s="2">
        <f>AK1608/$AK$1605</f>
        <v>0</v>
      </c>
    </row>
    <row r="1609" spans="1:38" x14ac:dyDescent="0.25">
      <c r="A1609" s="2" t="s">
        <v>247</v>
      </c>
      <c r="B1609" s="2">
        <v>2023</v>
      </c>
      <c r="C1609" s="2" t="s">
        <v>249</v>
      </c>
      <c r="D1609" s="2" t="s">
        <v>304</v>
      </c>
      <c r="E1609" s="2" t="s">
        <v>9</v>
      </c>
      <c r="F1609" s="2" t="s">
        <v>10</v>
      </c>
      <c r="G1609" s="2" t="s">
        <v>248</v>
      </c>
      <c r="H1609" s="2" t="s">
        <v>78</v>
      </c>
      <c r="I1609" s="2" t="s">
        <v>40</v>
      </c>
      <c r="J1609" s="2" t="s">
        <v>316</v>
      </c>
      <c r="K1609" s="2" t="s">
        <v>193</v>
      </c>
      <c r="L1609" s="2" t="s">
        <v>37</v>
      </c>
      <c r="M1609" s="2" t="s">
        <v>181</v>
      </c>
      <c r="N1609" s="2">
        <v>10</v>
      </c>
      <c r="O1609" s="2" t="s">
        <v>83</v>
      </c>
      <c r="Q1609" s="2" t="s">
        <v>50</v>
      </c>
      <c r="R1609" s="2" t="s">
        <v>85</v>
      </c>
      <c r="S1609" s="2" t="s">
        <v>21</v>
      </c>
      <c r="T1609" s="2">
        <v>37</v>
      </c>
      <c r="U1609" s="2" t="s">
        <v>86</v>
      </c>
      <c r="V1609" s="2">
        <v>0</v>
      </c>
      <c r="W1609" s="2" t="s">
        <v>20</v>
      </c>
      <c r="Z1609" s="2">
        <v>2</v>
      </c>
      <c r="AA1609" s="2">
        <v>0.59</v>
      </c>
      <c r="AB1609" s="2">
        <f t="shared" ref="AB1609:AB1612" si="838">Z1609/AA1609</f>
        <v>3.3898305084745766</v>
      </c>
      <c r="AC1609" s="2">
        <v>3</v>
      </c>
      <c r="AD1609" s="2">
        <v>3</v>
      </c>
      <c r="AE1609" s="2">
        <v>265</v>
      </c>
      <c r="AF1609" s="2">
        <v>0.5</v>
      </c>
      <c r="AG1609" s="2">
        <f t="shared" si="835"/>
        <v>0</v>
      </c>
      <c r="AH1609" s="2">
        <v>29.51</v>
      </c>
      <c r="AI1609" s="2">
        <v>29.51</v>
      </c>
      <c r="AJ1609" s="2">
        <f>AI1609/$AI$1609</f>
        <v>1</v>
      </c>
      <c r="AK1609" s="2">
        <f>AI1609-$AI$1612</f>
        <v>21.880000000000003</v>
      </c>
      <c r="AL1609" s="2">
        <f>AK1609/$AK$1609</f>
        <v>1</v>
      </c>
    </row>
    <row r="1610" spans="1:38" x14ac:dyDescent="0.25">
      <c r="A1610" s="2" t="s">
        <v>247</v>
      </c>
      <c r="B1610" s="2">
        <v>2023</v>
      </c>
      <c r="C1610" s="2" t="s">
        <v>249</v>
      </c>
      <c r="D1610" s="2" t="s">
        <v>304</v>
      </c>
      <c r="E1610" s="2" t="s">
        <v>9</v>
      </c>
      <c r="F1610" s="2" t="s">
        <v>10</v>
      </c>
      <c r="G1610" s="2" t="s">
        <v>248</v>
      </c>
      <c r="H1610" s="2" t="s">
        <v>78</v>
      </c>
      <c r="I1610" s="2" t="s">
        <v>40</v>
      </c>
      <c r="J1610" s="2" t="s">
        <v>316</v>
      </c>
      <c r="K1610" s="2" t="s">
        <v>193</v>
      </c>
      <c r="L1610" s="2" t="s">
        <v>37</v>
      </c>
      <c r="M1610" s="2" t="s">
        <v>181</v>
      </c>
      <c r="N1610" s="2">
        <v>10</v>
      </c>
      <c r="O1610" s="2" t="s">
        <v>83</v>
      </c>
      <c r="Q1610" s="2" t="s">
        <v>50</v>
      </c>
      <c r="R1610" s="2" t="s">
        <v>85</v>
      </c>
      <c r="S1610" s="2" t="s">
        <v>21</v>
      </c>
      <c r="T1610" s="2">
        <v>37</v>
      </c>
      <c r="U1610" s="2" t="s">
        <v>86</v>
      </c>
      <c r="V1610" s="2">
        <v>0</v>
      </c>
      <c r="W1610" s="2" t="s">
        <v>20</v>
      </c>
      <c r="Z1610" s="2">
        <v>2</v>
      </c>
      <c r="AA1610" s="2">
        <v>0.59</v>
      </c>
      <c r="AB1610" s="2">
        <f t="shared" si="838"/>
        <v>3.3898305084745766</v>
      </c>
      <c r="AC1610" s="2">
        <v>3</v>
      </c>
      <c r="AD1610" s="2">
        <v>3</v>
      </c>
      <c r="AE1610" s="2">
        <v>265</v>
      </c>
      <c r="AF1610" s="2">
        <v>2</v>
      </c>
      <c r="AG1610" s="2">
        <f t="shared" si="835"/>
        <v>1.5</v>
      </c>
      <c r="AH1610" s="2">
        <v>25.2</v>
      </c>
      <c r="AI1610" s="2">
        <v>25.2</v>
      </c>
      <c r="AJ1610" s="2">
        <f t="shared" ref="AJ1610:AJ1612" si="839">AI1610/$AI$1609</f>
        <v>0.85394781430023714</v>
      </c>
      <c r="AK1610" s="2">
        <f>AI1610-$AI$1612</f>
        <v>17.57</v>
      </c>
      <c r="AL1610" s="2">
        <f>AK1610/$AK$1609</f>
        <v>0.80301645338208405</v>
      </c>
    </row>
    <row r="1611" spans="1:38" x14ac:dyDescent="0.25">
      <c r="A1611" s="2" t="s">
        <v>247</v>
      </c>
      <c r="B1611" s="2">
        <v>2023</v>
      </c>
      <c r="C1611" s="2" t="s">
        <v>249</v>
      </c>
      <c r="D1611" s="2" t="s">
        <v>304</v>
      </c>
      <c r="E1611" s="2" t="s">
        <v>9</v>
      </c>
      <c r="F1611" s="2" t="s">
        <v>10</v>
      </c>
      <c r="G1611" s="2" t="s">
        <v>248</v>
      </c>
      <c r="H1611" s="2" t="s">
        <v>78</v>
      </c>
      <c r="I1611" s="2" t="s">
        <v>40</v>
      </c>
      <c r="J1611" s="2" t="s">
        <v>316</v>
      </c>
      <c r="K1611" s="2" t="s">
        <v>193</v>
      </c>
      <c r="L1611" s="2" t="s">
        <v>37</v>
      </c>
      <c r="M1611" s="2" t="s">
        <v>181</v>
      </c>
      <c r="N1611" s="2">
        <v>10</v>
      </c>
      <c r="O1611" s="2" t="s">
        <v>83</v>
      </c>
      <c r="Q1611" s="2" t="s">
        <v>50</v>
      </c>
      <c r="R1611" s="2" t="s">
        <v>85</v>
      </c>
      <c r="S1611" s="2" t="s">
        <v>21</v>
      </c>
      <c r="T1611" s="2">
        <v>37</v>
      </c>
      <c r="U1611" s="2" t="s">
        <v>86</v>
      </c>
      <c r="V1611" s="2">
        <v>0</v>
      </c>
      <c r="W1611" s="2" t="s">
        <v>20</v>
      </c>
      <c r="Z1611" s="2">
        <v>2</v>
      </c>
      <c r="AA1611" s="2">
        <v>0.59</v>
      </c>
      <c r="AB1611" s="2">
        <f t="shared" si="838"/>
        <v>3.3898305084745766</v>
      </c>
      <c r="AC1611" s="2">
        <v>3</v>
      </c>
      <c r="AD1611" s="2">
        <v>3</v>
      </c>
      <c r="AE1611" s="2">
        <v>265</v>
      </c>
      <c r="AF1611" s="2">
        <v>5</v>
      </c>
      <c r="AG1611" s="2">
        <f t="shared" si="835"/>
        <v>4.5</v>
      </c>
      <c r="AH1611" s="2">
        <v>20.965</v>
      </c>
      <c r="AI1611" s="2">
        <v>20.965</v>
      </c>
      <c r="AJ1611" s="2">
        <f t="shared" si="839"/>
        <v>0.71043713995255842</v>
      </c>
      <c r="AK1611" s="2">
        <f>AI1611-$AI$1612</f>
        <v>13.335000000000001</v>
      </c>
      <c r="AL1611" s="2">
        <f>AK1611/$AK$1609</f>
        <v>0.60946069469835462</v>
      </c>
    </row>
    <row r="1612" spans="1:38" x14ac:dyDescent="0.25">
      <c r="A1612" s="2" t="s">
        <v>247</v>
      </c>
      <c r="B1612" s="2">
        <v>2023</v>
      </c>
      <c r="C1612" s="2" t="s">
        <v>249</v>
      </c>
      <c r="D1612" s="2" t="s">
        <v>304</v>
      </c>
      <c r="E1612" s="2" t="s">
        <v>9</v>
      </c>
      <c r="F1612" s="2" t="s">
        <v>10</v>
      </c>
      <c r="G1612" s="2" t="s">
        <v>248</v>
      </c>
      <c r="H1612" s="2" t="s">
        <v>78</v>
      </c>
      <c r="I1612" s="2" t="s">
        <v>40</v>
      </c>
      <c r="J1612" s="2" t="s">
        <v>316</v>
      </c>
      <c r="K1612" s="2" t="s">
        <v>193</v>
      </c>
      <c r="L1612" s="2" t="s">
        <v>37</v>
      </c>
      <c r="M1612" s="2" t="s">
        <v>181</v>
      </c>
      <c r="N1612" s="2">
        <v>10</v>
      </c>
      <c r="O1612" s="2" t="s">
        <v>83</v>
      </c>
      <c r="Q1612" s="2" t="s">
        <v>50</v>
      </c>
      <c r="R1612" s="2" t="s">
        <v>85</v>
      </c>
      <c r="S1612" s="2" t="s">
        <v>21</v>
      </c>
      <c r="T1612" s="2">
        <v>37</v>
      </c>
      <c r="U1612" s="2" t="s">
        <v>86</v>
      </c>
      <c r="V1612" s="2">
        <v>0</v>
      </c>
      <c r="W1612" s="2" t="s">
        <v>20</v>
      </c>
      <c r="Z1612" s="2">
        <v>2</v>
      </c>
      <c r="AA1612" s="2">
        <v>0.59</v>
      </c>
      <c r="AB1612" s="2">
        <f t="shared" si="838"/>
        <v>3.3898305084745766</v>
      </c>
      <c r="AC1612" s="2">
        <v>3</v>
      </c>
      <c r="AD1612" s="2">
        <v>3</v>
      </c>
      <c r="AE1612" s="2">
        <v>265</v>
      </c>
      <c r="AF1612" s="2">
        <v>24</v>
      </c>
      <c r="AG1612" s="2">
        <f t="shared" si="835"/>
        <v>23.5</v>
      </c>
      <c r="AH1612" s="2">
        <v>7.63</v>
      </c>
      <c r="AI1612" s="2">
        <v>7.63</v>
      </c>
      <c r="AJ1612" s="2">
        <f t="shared" si="839"/>
        <v>0.25855642155201625</v>
      </c>
      <c r="AK1612" s="2">
        <f>AI1612-$AI$1612</f>
        <v>0</v>
      </c>
      <c r="AL1612" s="2">
        <f>AK1612/$AK$1609</f>
        <v>0</v>
      </c>
    </row>
    <row r="1613" spans="1:38" x14ac:dyDescent="0.25">
      <c r="A1613" s="2" t="s">
        <v>247</v>
      </c>
      <c r="B1613" s="2">
        <v>2023</v>
      </c>
      <c r="C1613" s="2" t="s">
        <v>249</v>
      </c>
      <c r="D1613" s="2" t="s">
        <v>304</v>
      </c>
      <c r="E1613" s="2" t="s">
        <v>9</v>
      </c>
      <c r="F1613" s="2" t="s">
        <v>10</v>
      </c>
      <c r="G1613" s="2" t="s">
        <v>248</v>
      </c>
      <c r="H1613" s="2" t="s">
        <v>78</v>
      </c>
      <c r="I1613" s="2" t="s">
        <v>40</v>
      </c>
      <c r="J1613" s="2" t="s">
        <v>316</v>
      </c>
      <c r="K1613" s="2" t="s">
        <v>144</v>
      </c>
      <c r="L1613" s="2" t="s">
        <v>37</v>
      </c>
      <c r="M1613" s="2" t="s">
        <v>181</v>
      </c>
      <c r="N1613" s="2">
        <v>10</v>
      </c>
      <c r="O1613" s="2" t="s">
        <v>83</v>
      </c>
      <c r="Q1613" s="2" t="s">
        <v>50</v>
      </c>
      <c r="R1613" s="2" t="s">
        <v>85</v>
      </c>
      <c r="S1613" s="2" t="s">
        <v>21</v>
      </c>
      <c r="T1613" s="2">
        <v>37</v>
      </c>
      <c r="U1613" s="2" t="s">
        <v>86</v>
      </c>
      <c r="V1613" s="2">
        <v>0</v>
      </c>
      <c r="W1613" s="2" t="s">
        <v>20</v>
      </c>
      <c r="Z1613" s="2">
        <v>2</v>
      </c>
      <c r="AA1613" s="2">
        <v>0.59</v>
      </c>
      <c r="AB1613" s="2">
        <f t="shared" ref="AB1613:AB1616" si="840">Z1613/AA1613</f>
        <v>3.3898305084745766</v>
      </c>
      <c r="AC1613" s="2">
        <v>3</v>
      </c>
      <c r="AD1613" s="2">
        <v>3</v>
      </c>
      <c r="AE1613" s="2">
        <v>266</v>
      </c>
      <c r="AF1613" s="2">
        <v>0.5</v>
      </c>
      <c r="AG1613" s="2">
        <f t="shared" si="835"/>
        <v>0</v>
      </c>
      <c r="AH1613" s="2">
        <v>23.805</v>
      </c>
      <c r="AI1613" s="2">
        <v>23.805</v>
      </c>
      <c r="AJ1613" s="2">
        <f>AI1613/$AI$1613</f>
        <v>1</v>
      </c>
      <c r="AK1613" s="2">
        <f>AI1613-$AI$1616</f>
        <v>21.414999999999999</v>
      </c>
      <c r="AL1613" s="2">
        <f>AK1613/$AK$1613</f>
        <v>1</v>
      </c>
    </row>
    <row r="1614" spans="1:38" x14ac:dyDescent="0.25">
      <c r="A1614" s="2" t="s">
        <v>247</v>
      </c>
      <c r="B1614" s="2">
        <v>2023</v>
      </c>
      <c r="C1614" s="2" t="s">
        <v>249</v>
      </c>
      <c r="D1614" s="2" t="s">
        <v>304</v>
      </c>
      <c r="E1614" s="2" t="s">
        <v>9</v>
      </c>
      <c r="F1614" s="2" t="s">
        <v>10</v>
      </c>
      <c r="G1614" s="2" t="s">
        <v>248</v>
      </c>
      <c r="H1614" s="2" t="s">
        <v>78</v>
      </c>
      <c r="I1614" s="2" t="s">
        <v>40</v>
      </c>
      <c r="J1614" s="2" t="s">
        <v>316</v>
      </c>
      <c r="K1614" s="2" t="s">
        <v>144</v>
      </c>
      <c r="L1614" s="2" t="s">
        <v>37</v>
      </c>
      <c r="M1614" s="2" t="s">
        <v>181</v>
      </c>
      <c r="N1614" s="2">
        <v>10</v>
      </c>
      <c r="O1614" s="2" t="s">
        <v>83</v>
      </c>
      <c r="Q1614" s="2" t="s">
        <v>50</v>
      </c>
      <c r="R1614" s="2" t="s">
        <v>85</v>
      </c>
      <c r="S1614" s="2" t="s">
        <v>21</v>
      </c>
      <c r="T1614" s="2">
        <v>37</v>
      </c>
      <c r="U1614" s="2" t="s">
        <v>86</v>
      </c>
      <c r="V1614" s="2">
        <v>0</v>
      </c>
      <c r="W1614" s="2" t="s">
        <v>20</v>
      </c>
      <c r="Z1614" s="2">
        <v>2</v>
      </c>
      <c r="AA1614" s="2">
        <v>0.59</v>
      </c>
      <c r="AB1614" s="2">
        <f t="shared" si="840"/>
        <v>3.3898305084745766</v>
      </c>
      <c r="AC1614" s="2">
        <v>3</v>
      </c>
      <c r="AD1614" s="2">
        <v>3</v>
      </c>
      <c r="AE1614" s="2">
        <v>266</v>
      </c>
      <c r="AF1614" s="2">
        <v>2</v>
      </c>
      <c r="AG1614" s="2">
        <f t="shared" si="835"/>
        <v>1.5</v>
      </c>
      <c r="AH1614" s="2">
        <v>21.19</v>
      </c>
      <c r="AI1614" s="2">
        <v>21.19</v>
      </c>
      <c r="AJ1614" s="2">
        <f>AI1614/$AI$1613</f>
        <v>0.89014912833438364</v>
      </c>
      <c r="AK1614" s="2">
        <f>AI1614-$AI$1616</f>
        <v>18.8</v>
      </c>
      <c r="AL1614" s="2">
        <f>AK1614/$AK$1613</f>
        <v>0.87788932990894242</v>
      </c>
    </row>
    <row r="1615" spans="1:38" x14ac:dyDescent="0.25">
      <c r="A1615" s="2" t="s">
        <v>247</v>
      </c>
      <c r="B1615" s="2">
        <v>2023</v>
      </c>
      <c r="C1615" s="2" t="s">
        <v>249</v>
      </c>
      <c r="D1615" s="2" t="s">
        <v>304</v>
      </c>
      <c r="E1615" s="2" t="s">
        <v>9</v>
      </c>
      <c r="F1615" s="2" t="s">
        <v>10</v>
      </c>
      <c r="G1615" s="2" t="s">
        <v>248</v>
      </c>
      <c r="H1615" s="2" t="s">
        <v>78</v>
      </c>
      <c r="I1615" s="2" t="s">
        <v>40</v>
      </c>
      <c r="J1615" s="2" t="s">
        <v>316</v>
      </c>
      <c r="K1615" s="2" t="s">
        <v>144</v>
      </c>
      <c r="L1615" s="2" t="s">
        <v>37</v>
      </c>
      <c r="M1615" s="2" t="s">
        <v>181</v>
      </c>
      <c r="N1615" s="2">
        <v>10</v>
      </c>
      <c r="O1615" s="2" t="s">
        <v>83</v>
      </c>
      <c r="Q1615" s="2" t="s">
        <v>50</v>
      </c>
      <c r="R1615" s="2" t="s">
        <v>85</v>
      </c>
      <c r="S1615" s="2" t="s">
        <v>21</v>
      </c>
      <c r="T1615" s="2">
        <v>37</v>
      </c>
      <c r="U1615" s="2" t="s">
        <v>86</v>
      </c>
      <c r="V1615" s="2">
        <v>0</v>
      </c>
      <c r="W1615" s="2" t="s">
        <v>20</v>
      </c>
      <c r="Z1615" s="2">
        <v>2</v>
      </c>
      <c r="AA1615" s="2">
        <v>0.59</v>
      </c>
      <c r="AB1615" s="2">
        <f t="shared" si="840"/>
        <v>3.3898305084745766</v>
      </c>
      <c r="AC1615" s="2">
        <v>3</v>
      </c>
      <c r="AD1615" s="2">
        <v>3</v>
      </c>
      <c r="AE1615" s="2">
        <v>266</v>
      </c>
      <c r="AF1615" s="2">
        <v>5</v>
      </c>
      <c r="AG1615" s="2">
        <f t="shared" si="835"/>
        <v>4.5</v>
      </c>
      <c r="AH1615" s="2">
        <v>11.1</v>
      </c>
      <c r="AI1615" s="2">
        <v>11.1</v>
      </c>
      <c r="AJ1615" s="2">
        <f>AI1615/$AI$1613</f>
        <v>0.46628859483301827</v>
      </c>
      <c r="AK1615" s="2">
        <f>AI1615-$AI$1616</f>
        <v>8.7099999999999991</v>
      </c>
      <c r="AL1615" s="2">
        <f>AK1615/$AK$1613</f>
        <v>0.40672425869717482</v>
      </c>
    </row>
    <row r="1616" spans="1:38" x14ac:dyDescent="0.25">
      <c r="A1616" s="2" t="s">
        <v>247</v>
      </c>
      <c r="B1616" s="2">
        <v>2023</v>
      </c>
      <c r="C1616" s="2" t="s">
        <v>249</v>
      </c>
      <c r="D1616" s="2" t="s">
        <v>304</v>
      </c>
      <c r="E1616" s="2" t="s">
        <v>9</v>
      </c>
      <c r="F1616" s="2" t="s">
        <v>10</v>
      </c>
      <c r="G1616" s="2" t="s">
        <v>248</v>
      </c>
      <c r="H1616" s="2" t="s">
        <v>78</v>
      </c>
      <c r="I1616" s="2" t="s">
        <v>40</v>
      </c>
      <c r="J1616" s="2" t="s">
        <v>316</v>
      </c>
      <c r="K1616" s="2" t="s">
        <v>144</v>
      </c>
      <c r="L1616" s="2" t="s">
        <v>37</v>
      </c>
      <c r="M1616" s="2" t="s">
        <v>181</v>
      </c>
      <c r="N1616" s="2">
        <v>10</v>
      </c>
      <c r="O1616" s="2" t="s">
        <v>83</v>
      </c>
      <c r="Q1616" s="2" t="s">
        <v>50</v>
      </c>
      <c r="R1616" s="2" t="s">
        <v>85</v>
      </c>
      <c r="S1616" s="2" t="s">
        <v>21</v>
      </c>
      <c r="T1616" s="2">
        <v>37</v>
      </c>
      <c r="U1616" s="2" t="s">
        <v>86</v>
      </c>
      <c r="V1616" s="2">
        <v>0</v>
      </c>
      <c r="W1616" s="2" t="s">
        <v>20</v>
      </c>
      <c r="Z1616" s="2">
        <v>2</v>
      </c>
      <c r="AA1616" s="2">
        <v>0.59</v>
      </c>
      <c r="AB1616" s="2">
        <f t="shared" si="840"/>
        <v>3.3898305084745766</v>
      </c>
      <c r="AC1616" s="2">
        <v>3</v>
      </c>
      <c r="AD1616" s="2">
        <v>3</v>
      </c>
      <c r="AE1616" s="2">
        <v>266</v>
      </c>
      <c r="AF1616" s="2">
        <v>24</v>
      </c>
      <c r="AG1616" s="2">
        <f t="shared" si="835"/>
        <v>23.5</v>
      </c>
      <c r="AH1616" s="2">
        <v>2.39</v>
      </c>
      <c r="AI1616" s="2">
        <v>2.39</v>
      </c>
      <c r="AJ1616" s="2">
        <f>AI1616/$AI$1613</f>
        <v>0.10039907582440664</v>
      </c>
      <c r="AK1616" s="2">
        <f>AI1616-$AI$1616</f>
        <v>0</v>
      </c>
      <c r="AL1616" s="2">
        <f>AK1616/$AK$1613</f>
        <v>0</v>
      </c>
    </row>
    <row r="1617" spans="1:38" x14ac:dyDescent="0.25">
      <c r="A1617" s="2" t="s">
        <v>247</v>
      </c>
      <c r="B1617" s="2">
        <v>2023</v>
      </c>
      <c r="C1617" s="2" t="s">
        <v>249</v>
      </c>
      <c r="D1617" s="2" t="s">
        <v>304</v>
      </c>
      <c r="E1617" s="2" t="s">
        <v>9</v>
      </c>
      <c r="F1617" s="2" t="s">
        <v>10</v>
      </c>
      <c r="G1617" s="2" t="s">
        <v>248</v>
      </c>
      <c r="H1617" s="2" t="s">
        <v>78</v>
      </c>
      <c r="I1617" s="2" t="s">
        <v>40</v>
      </c>
      <c r="J1617" s="2" t="s">
        <v>315</v>
      </c>
      <c r="K1617" s="2" t="s">
        <v>250</v>
      </c>
      <c r="L1617" s="2" t="s">
        <v>37</v>
      </c>
      <c r="M1617" s="2" t="s">
        <v>181</v>
      </c>
      <c r="N1617" s="2">
        <v>10</v>
      </c>
      <c r="O1617" s="2" t="s">
        <v>83</v>
      </c>
      <c r="Q1617" s="2" t="s">
        <v>50</v>
      </c>
      <c r="R1617" s="2" t="s">
        <v>85</v>
      </c>
      <c r="S1617" s="2" t="s">
        <v>21</v>
      </c>
      <c r="T1617" s="2">
        <v>37</v>
      </c>
      <c r="U1617" s="2" t="s">
        <v>86</v>
      </c>
      <c r="V1617" s="2">
        <v>0</v>
      </c>
      <c r="W1617" s="2" t="s">
        <v>20</v>
      </c>
      <c r="Z1617" s="2">
        <v>2</v>
      </c>
      <c r="AA1617" s="2">
        <v>0.59</v>
      </c>
      <c r="AB1617" s="2">
        <f t="shared" ref="AB1617:AB1620" si="841">Z1617/AA1617</f>
        <v>3.3898305084745766</v>
      </c>
      <c r="AC1617" s="2">
        <v>3</v>
      </c>
      <c r="AD1617" s="2">
        <v>3</v>
      </c>
      <c r="AE1617" s="2">
        <v>267</v>
      </c>
      <c r="AF1617" s="2">
        <v>0.5</v>
      </c>
      <c r="AG1617" s="2">
        <f t="shared" si="835"/>
        <v>0</v>
      </c>
      <c r="AH1617" s="2">
        <v>29.29</v>
      </c>
      <c r="AI1617" s="2">
        <v>29.29</v>
      </c>
      <c r="AJ1617" s="2">
        <f>AI1617/$AI$1617</f>
        <v>1</v>
      </c>
      <c r="AK1617" s="2">
        <f>AI1617-$AI$1620</f>
        <v>21.66</v>
      </c>
      <c r="AL1617" s="2">
        <f>AK1617/$AK$1617</f>
        <v>1</v>
      </c>
    </row>
    <row r="1618" spans="1:38" x14ac:dyDescent="0.25">
      <c r="A1618" s="2" t="s">
        <v>247</v>
      </c>
      <c r="B1618" s="2">
        <v>2023</v>
      </c>
      <c r="C1618" s="2" t="s">
        <v>249</v>
      </c>
      <c r="D1618" s="2" t="s">
        <v>304</v>
      </c>
      <c r="E1618" s="2" t="s">
        <v>9</v>
      </c>
      <c r="F1618" s="2" t="s">
        <v>10</v>
      </c>
      <c r="G1618" s="2" t="s">
        <v>248</v>
      </c>
      <c r="H1618" s="2" t="s">
        <v>78</v>
      </c>
      <c r="I1618" s="2" t="s">
        <v>40</v>
      </c>
      <c r="J1618" s="2" t="s">
        <v>315</v>
      </c>
      <c r="K1618" s="2" t="s">
        <v>250</v>
      </c>
      <c r="L1618" s="2" t="s">
        <v>37</v>
      </c>
      <c r="M1618" s="2" t="s">
        <v>181</v>
      </c>
      <c r="N1618" s="2">
        <v>10</v>
      </c>
      <c r="O1618" s="2" t="s">
        <v>83</v>
      </c>
      <c r="Q1618" s="2" t="s">
        <v>50</v>
      </c>
      <c r="R1618" s="2" t="s">
        <v>85</v>
      </c>
      <c r="S1618" s="2" t="s">
        <v>21</v>
      </c>
      <c r="T1618" s="2">
        <v>37</v>
      </c>
      <c r="U1618" s="2" t="s">
        <v>86</v>
      </c>
      <c r="V1618" s="2">
        <v>0</v>
      </c>
      <c r="W1618" s="2" t="s">
        <v>20</v>
      </c>
      <c r="Z1618" s="2">
        <v>2</v>
      </c>
      <c r="AA1618" s="2">
        <v>0.59</v>
      </c>
      <c r="AB1618" s="2">
        <f t="shared" si="841"/>
        <v>3.3898305084745766</v>
      </c>
      <c r="AC1618" s="2">
        <v>3</v>
      </c>
      <c r="AD1618" s="2">
        <v>3</v>
      </c>
      <c r="AE1618" s="2">
        <v>267</v>
      </c>
      <c r="AF1618" s="2">
        <v>2</v>
      </c>
      <c r="AG1618" s="2">
        <f t="shared" si="835"/>
        <v>1.5</v>
      </c>
      <c r="AH1618" s="2">
        <v>25.42</v>
      </c>
      <c r="AI1618" s="2">
        <v>25.42</v>
      </c>
      <c r="AJ1618" s="2">
        <f>AI1618/$AI$1617</f>
        <v>0.86787299419597141</v>
      </c>
      <c r="AK1618" s="2">
        <f>AI1618-$AI$1620</f>
        <v>17.790000000000003</v>
      </c>
      <c r="AL1618" s="2">
        <f>AK1618/$AK$1617</f>
        <v>0.82132963988919683</v>
      </c>
    </row>
    <row r="1619" spans="1:38" x14ac:dyDescent="0.25">
      <c r="A1619" s="2" t="s">
        <v>247</v>
      </c>
      <c r="B1619" s="2">
        <v>2023</v>
      </c>
      <c r="C1619" s="2" t="s">
        <v>249</v>
      </c>
      <c r="D1619" s="2" t="s">
        <v>304</v>
      </c>
      <c r="E1619" s="2" t="s">
        <v>9</v>
      </c>
      <c r="F1619" s="2" t="s">
        <v>10</v>
      </c>
      <c r="G1619" s="2" t="s">
        <v>248</v>
      </c>
      <c r="H1619" s="2" t="s">
        <v>78</v>
      </c>
      <c r="I1619" s="2" t="s">
        <v>40</v>
      </c>
      <c r="J1619" s="2" t="s">
        <v>315</v>
      </c>
      <c r="K1619" s="2" t="s">
        <v>250</v>
      </c>
      <c r="L1619" s="2" t="s">
        <v>37</v>
      </c>
      <c r="M1619" s="2" t="s">
        <v>181</v>
      </c>
      <c r="N1619" s="2">
        <v>10</v>
      </c>
      <c r="O1619" s="2" t="s">
        <v>83</v>
      </c>
      <c r="Q1619" s="2" t="s">
        <v>50</v>
      </c>
      <c r="R1619" s="2" t="s">
        <v>85</v>
      </c>
      <c r="S1619" s="2" t="s">
        <v>21</v>
      </c>
      <c r="T1619" s="2">
        <v>37</v>
      </c>
      <c r="U1619" s="2" t="s">
        <v>86</v>
      </c>
      <c r="V1619" s="2">
        <v>0</v>
      </c>
      <c r="W1619" s="2" t="s">
        <v>20</v>
      </c>
      <c r="Z1619" s="2">
        <v>2</v>
      </c>
      <c r="AA1619" s="2">
        <v>0.59</v>
      </c>
      <c r="AB1619" s="2">
        <f t="shared" si="841"/>
        <v>3.3898305084745766</v>
      </c>
      <c r="AC1619" s="2">
        <v>3</v>
      </c>
      <c r="AD1619" s="2">
        <v>3</v>
      </c>
      <c r="AE1619" s="2">
        <v>267</v>
      </c>
      <c r="AF1619" s="2">
        <v>5</v>
      </c>
      <c r="AG1619" s="2">
        <f t="shared" si="835"/>
        <v>4.5</v>
      </c>
      <c r="AH1619" s="2">
        <v>22.78</v>
      </c>
      <c r="AI1619" s="2">
        <v>22.78</v>
      </c>
      <c r="AJ1619" s="2">
        <f>AI1619/$AI$1617</f>
        <v>0.77773984294981224</v>
      </c>
      <c r="AK1619" s="2">
        <f>AI1619-$AI$1620</f>
        <v>15.150000000000002</v>
      </c>
      <c r="AL1619" s="2">
        <f>AK1619/$AK$1617</f>
        <v>0.69944598337950148</v>
      </c>
    </row>
    <row r="1620" spans="1:38" x14ac:dyDescent="0.25">
      <c r="A1620" s="2" t="s">
        <v>247</v>
      </c>
      <c r="B1620" s="2">
        <v>2023</v>
      </c>
      <c r="C1620" s="2" t="s">
        <v>249</v>
      </c>
      <c r="D1620" s="2" t="s">
        <v>304</v>
      </c>
      <c r="E1620" s="2" t="s">
        <v>9</v>
      </c>
      <c r="F1620" s="2" t="s">
        <v>10</v>
      </c>
      <c r="G1620" s="2" t="s">
        <v>248</v>
      </c>
      <c r="H1620" s="2" t="s">
        <v>78</v>
      </c>
      <c r="I1620" s="2" t="s">
        <v>40</v>
      </c>
      <c r="J1620" s="2" t="s">
        <v>315</v>
      </c>
      <c r="K1620" s="2" t="s">
        <v>250</v>
      </c>
      <c r="L1620" s="2" t="s">
        <v>37</v>
      </c>
      <c r="M1620" s="2" t="s">
        <v>181</v>
      </c>
      <c r="N1620" s="2">
        <v>10</v>
      </c>
      <c r="O1620" s="2" t="s">
        <v>83</v>
      </c>
      <c r="Q1620" s="2" t="s">
        <v>50</v>
      </c>
      <c r="R1620" s="2" t="s">
        <v>85</v>
      </c>
      <c r="S1620" s="2" t="s">
        <v>21</v>
      </c>
      <c r="T1620" s="2">
        <v>37</v>
      </c>
      <c r="U1620" s="2" t="s">
        <v>86</v>
      </c>
      <c r="V1620" s="2">
        <v>0</v>
      </c>
      <c r="W1620" s="2" t="s">
        <v>20</v>
      </c>
      <c r="Z1620" s="2">
        <v>2</v>
      </c>
      <c r="AA1620" s="2">
        <v>0.59</v>
      </c>
      <c r="AB1620" s="2">
        <f t="shared" si="841"/>
        <v>3.3898305084745766</v>
      </c>
      <c r="AC1620" s="2">
        <v>3</v>
      </c>
      <c r="AD1620" s="2">
        <v>3</v>
      </c>
      <c r="AE1620" s="2">
        <v>267</v>
      </c>
      <c r="AF1620" s="2">
        <v>24</v>
      </c>
      <c r="AG1620" s="2">
        <f t="shared" si="835"/>
        <v>23.5</v>
      </c>
      <c r="AH1620" s="2">
        <v>7.63</v>
      </c>
      <c r="AI1620" s="2">
        <v>7.63</v>
      </c>
      <c r="AJ1620" s="2">
        <f>AI1620/$AI$1617</f>
        <v>0.26049846363946738</v>
      </c>
      <c r="AK1620" s="2">
        <f>AI1620-$AI$1620</f>
        <v>0</v>
      </c>
      <c r="AL1620" s="2">
        <f>AK1620/$AK$1617</f>
        <v>0</v>
      </c>
    </row>
    <row r="1621" spans="1:38" x14ac:dyDescent="0.25">
      <c r="A1621" s="2" t="s">
        <v>247</v>
      </c>
      <c r="B1621" s="2">
        <v>2023</v>
      </c>
      <c r="C1621" s="2" t="s">
        <v>251</v>
      </c>
      <c r="D1621" s="2" t="s">
        <v>286</v>
      </c>
      <c r="E1621" s="2" t="s">
        <v>9</v>
      </c>
      <c r="F1621" s="2" t="s">
        <v>202</v>
      </c>
      <c r="G1621" s="2" t="s">
        <v>211</v>
      </c>
      <c r="H1621" s="2" t="s">
        <v>78</v>
      </c>
      <c r="I1621" s="2" t="s">
        <v>40</v>
      </c>
      <c r="J1621" s="2" t="s">
        <v>12</v>
      </c>
      <c r="L1621" s="2" t="s">
        <v>37</v>
      </c>
      <c r="M1621" s="2" t="s">
        <v>181</v>
      </c>
      <c r="N1621" s="2">
        <v>10</v>
      </c>
      <c r="O1621" s="2" t="s">
        <v>83</v>
      </c>
      <c r="Q1621" s="2" t="s">
        <v>50</v>
      </c>
      <c r="R1621" s="2" t="s">
        <v>85</v>
      </c>
      <c r="S1621" s="2" t="s">
        <v>21</v>
      </c>
      <c r="T1621" s="2">
        <v>37</v>
      </c>
      <c r="U1621" s="2" t="s">
        <v>86</v>
      </c>
      <c r="V1621" s="2">
        <v>0</v>
      </c>
      <c r="W1621" s="2" t="s">
        <v>20</v>
      </c>
      <c r="Z1621" s="2">
        <v>2</v>
      </c>
      <c r="AA1621" s="2">
        <v>0.59</v>
      </c>
      <c r="AB1621" s="2">
        <f t="shared" ref="AB1621:AB1624" si="842">Z1621/AA1621</f>
        <v>3.3898305084745766</v>
      </c>
      <c r="AC1621" s="2">
        <v>3</v>
      </c>
      <c r="AD1621" s="2">
        <v>3</v>
      </c>
      <c r="AE1621" s="2">
        <v>268</v>
      </c>
      <c r="AF1621" s="2">
        <v>0.5</v>
      </c>
      <c r="AG1621" s="2">
        <f t="shared" si="835"/>
        <v>0</v>
      </c>
      <c r="AH1621" s="2">
        <v>28.24</v>
      </c>
      <c r="AI1621" s="2">
        <v>28.24</v>
      </c>
      <c r="AJ1621" s="2">
        <f>AI1621/$AI$1621</f>
        <v>1</v>
      </c>
      <c r="AK1621" s="2">
        <f>AI1621-$AI$1624</f>
        <v>25.139999999999997</v>
      </c>
      <c r="AL1621" s="2">
        <f>AK1621/$AK$1621</f>
        <v>1</v>
      </c>
    </row>
    <row r="1622" spans="1:38" x14ac:dyDescent="0.25">
      <c r="A1622" s="2" t="s">
        <v>247</v>
      </c>
      <c r="B1622" s="2">
        <v>2023</v>
      </c>
      <c r="C1622" s="2" t="s">
        <v>251</v>
      </c>
      <c r="D1622" s="2" t="s">
        <v>286</v>
      </c>
      <c r="E1622" s="2" t="s">
        <v>9</v>
      </c>
      <c r="F1622" s="2" t="s">
        <v>202</v>
      </c>
      <c r="G1622" s="2" t="s">
        <v>211</v>
      </c>
      <c r="H1622" s="2" t="s">
        <v>78</v>
      </c>
      <c r="I1622" s="2" t="s">
        <v>40</v>
      </c>
      <c r="J1622" s="2" t="s">
        <v>12</v>
      </c>
      <c r="L1622" s="2" t="s">
        <v>37</v>
      </c>
      <c r="M1622" s="2" t="s">
        <v>181</v>
      </c>
      <c r="N1622" s="2">
        <v>10</v>
      </c>
      <c r="O1622" s="2" t="s">
        <v>83</v>
      </c>
      <c r="Q1622" s="2" t="s">
        <v>50</v>
      </c>
      <c r="R1622" s="2" t="s">
        <v>85</v>
      </c>
      <c r="S1622" s="2" t="s">
        <v>21</v>
      </c>
      <c r="T1622" s="2">
        <v>37</v>
      </c>
      <c r="U1622" s="2" t="s">
        <v>86</v>
      </c>
      <c r="V1622" s="2">
        <v>0</v>
      </c>
      <c r="W1622" s="2" t="s">
        <v>20</v>
      </c>
      <c r="Z1622" s="2">
        <v>2</v>
      </c>
      <c r="AA1622" s="2">
        <v>0.59</v>
      </c>
      <c r="AB1622" s="2">
        <f t="shared" si="842"/>
        <v>3.3898305084745766</v>
      </c>
      <c r="AC1622" s="2">
        <v>3</v>
      </c>
      <c r="AD1622" s="2">
        <v>3</v>
      </c>
      <c r="AE1622" s="2">
        <v>268</v>
      </c>
      <c r="AF1622" s="2">
        <v>2</v>
      </c>
      <c r="AG1622" s="2">
        <f t="shared" si="835"/>
        <v>1.5</v>
      </c>
      <c r="AH1622" s="2">
        <v>20.82</v>
      </c>
      <c r="AI1622" s="2">
        <v>20.82</v>
      </c>
      <c r="AJ1622" s="2">
        <f>AI1622/$AI$1621</f>
        <v>0.7372521246458924</v>
      </c>
      <c r="AK1622" s="2">
        <f>AI1622-$AI$1624</f>
        <v>17.72</v>
      </c>
      <c r="AL1622" s="2">
        <f>AK1622/$AK$1621</f>
        <v>0.70485282418456652</v>
      </c>
    </row>
    <row r="1623" spans="1:38" x14ac:dyDescent="0.25">
      <c r="A1623" s="2" t="s">
        <v>247</v>
      </c>
      <c r="B1623" s="2">
        <v>2023</v>
      </c>
      <c r="C1623" s="2" t="s">
        <v>251</v>
      </c>
      <c r="D1623" s="2" t="s">
        <v>286</v>
      </c>
      <c r="E1623" s="2" t="s">
        <v>9</v>
      </c>
      <c r="F1623" s="2" t="s">
        <v>202</v>
      </c>
      <c r="G1623" s="2" t="s">
        <v>211</v>
      </c>
      <c r="H1623" s="2" t="s">
        <v>78</v>
      </c>
      <c r="I1623" s="2" t="s">
        <v>40</v>
      </c>
      <c r="J1623" s="2" t="s">
        <v>12</v>
      </c>
      <c r="L1623" s="2" t="s">
        <v>37</v>
      </c>
      <c r="M1623" s="2" t="s">
        <v>181</v>
      </c>
      <c r="N1623" s="2">
        <v>10</v>
      </c>
      <c r="O1623" s="2" t="s">
        <v>83</v>
      </c>
      <c r="Q1623" s="2" t="s">
        <v>50</v>
      </c>
      <c r="R1623" s="2" t="s">
        <v>85</v>
      </c>
      <c r="S1623" s="2" t="s">
        <v>21</v>
      </c>
      <c r="T1623" s="2">
        <v>37</v>
      </c>
      <c r="U1623" s="2" t="s">
        <v>86</v>
      </c>
      <c r="V1623" s="2">
        <v>0</v>
      </c>
      <c r="W1623" s="2" t="s">
        <v>20</v>
      </c>
      <c r="Z1623" s="2">
        <v>2</v>
      </c>
      <c r="AA1623" s="2">
        <v>0.59</v>
      </c>
      <c r="AB1623" s="2">
        <f t="shared" si="842"/>
        <v>3.3898305084745766</v>
      </c>
      <c r="AC1623" s="2">
        <v>3</v>
      </c>
      <c r="AD1623" s="2">
        <v>3</v>
      </c>
      <c r="AE1623" s="2">
        <v>268</v>
      </c>
      <c r="AF1623" s="2">
        <v>5</v>
      </c>
      <c r="AG1623" s="2">
        <f t="shared" si="835"/>
        <v>4.5</v>
      </c>
      <c r="AH1623" s="2">
        <v>14.52</v>
      </c>
      <c r="AI1623" s="2">
        <v>14.52</v>
      </c>
      <c r="AJ1623" s="2">
        <f>AI1623/$AI$1621</f>
        <v>0.51416430594900853</v>
      </c>
      <c r="AK1623" s="2">
        <f>AI1623-$AI$1624</f>
        <v>11.42</v>
      </c>
      <c r="AL1623" s="2">
        <f>AK1623/$AK$1621</f>
        <v>0.45425616547334929</v>
      </c>
    </row>
    <row r="1624" spans="1:38" x14ac:dyDescent="0.25">
      <c r="A1624" s="2" t="s">
        <v>247</v>
      </c>
      <c r="B1624" s="2">
        <v>2023</v>
      </c>
      <c r="C1624" s="2" t="s">
        <v>251</v>
      </c>
      <c r="D1624" s="2" t="s">
        <v>286</v>
      </c>
      <c r="E1624" s="2" t="s">
        <v>9</v>
      </c>
      <c r="F1624" s="2" t="s">
        <v>202</v>
      </c>
      <c r="G1624" s="2" t="s">
        <v>211</v>
      </c>
      <c r="H1624" s="2" t="s">
        <v>78</v>
      </c>
      <c r="I1624" s="2" t="s">
        <v>40</v>
      </c>
      <c r="J1624" s="2" t="s">
        <v>12</v>
      </c>
      <c r="L1624" s="2" t="s">
        <v>37</v>
      </c>
      <c r="M1624" s="2" t="s">
        <v>181</v>
      </c>
      <c r="N1624" s="2">
        <v>10</v>
      </c>
      <c r="O1624" s="2" t="s">
        <v>83</v>
      </c>
      <c r="Q1624" s="2" t="s">
        <v>50</v>
      </c>
      <c r="R1624" s="2" t="s">
        <v>85</v>
      </c>
      <c r="S1624" s="2" t="s">
        <v>21</v>
      </c>
      <c r="T1624" s="2">
        <v>37</v>
      </c>
      <c r="U1624" s="2" t="s">
        <v>86</v>
      </c>
      <c r="V1624" s="2">
        <v>0</v>
      </c>
      <c r="W1624" s="2" t="s">
        <v>20</v>
      </c>
      <c r="Z1624" s="2">
        <v>2</v>
      </c>
      <c r="AA1624" s="2">
        <v>0.59</v>
      </c>
      <c r="AB1624" s="2">
        <f t="shared" si="842"/>
        <v>3.3898305084745766</v>
      </c>
      <c r="AC1624" s="2">
        <v>3</v>
      </c>
      <c r="AD1624" s="2">
        <v>3</v>
      </c>
      <c r="AE1624" s="2">
        <v>268</v>
      </c>
      <c r="AF1624" s="2">
        <v>24</v>
      </c>
      <c r="AG1624" s="2">
        <f t="shared" si="835"/>
        <v>23.5</v>
      </c>
      <c r="AH1624" s="2">
        <v>3.1</v>
      </c>
      <c r="AI1624" s="2">
        <v>3.1</v>
      </c>
      <c r="AJ1624" s="2">
        <f>AI1624/$AI$1621</f>
        <v>0.10977337110481587</v>
      </c>
      <c r="AK1624" s="2">
        <f>AI1624-$AI$1624</f>
        <v>0</v>
      </c>
      <c r="AL1624" s="2">
        <f>AK1624/$AK$1621</f>
        <v>0</v>
      </c>
    </row>
    <row r="1625" spans="1:38" x14ac:dyDescent="0.25">
      <c r="A1625" s="2" t="s">
        <v>247</v>
      </c>
      <c r="B1625" s="2">
        <v>2023</v>
      </c>
      <c r="C1625" s="2" t="s">
        <v>252</v>
      </c>
      <c r="D1625" s="2" t="s">
        <v>286</v>
      </c>
      <c r="E1625" s="2" t="s">
        <v>9</v>
      </c>
      <c r="F1625" s="2" t="s">
        <v>202</v>
      </c>
      <c r="G1625" s="2" t="s">
        <v>211</v>
      </c>
      <c r="H1625" s="2" t="s">
        <v>78</v>
      </c>
      <c r="I1625" s="2" t="s">
        <v>40</v>
      </c>
      <c r="J1625" s="2" t="s">
        <v>12</v>
      </c>
      <c r="L1625" s="2" t="s">
        <v>37</v>
      </c>
      <c r="M1625" s="2" t="s">
        <v>181</v>
      </c>
      <c r="N1625" s="2">
        <v>10</v>
      </c>
      <c r="O1625" s="2" t="s">
        <v>83</v>
      </c>
      <c r="Q1625" s="2" t="s">
        <v>50</v>
      </c>
      <c r="R1625" s="2" t="s">
        <v>85</v>
      </c>
      <c r="S1625" s="2" t="s">
        <v>21</v>
      </c>
      <c r="T1625" s="2">
        <v>37</v>
      </c>
      <c r="U1625" s="2" t="s">
        <v>86</v>
      </c>
      <c r="V1625" s="2">
        <v>0</v>
      </c>
      <c r="W1625" s="2" t="s">
        <v>20</v>
      </c>
      <c r="Z1625" s="2">
        <v>2</v>
      </c>
      <c r="AA1625" s="2">
        <v>0.59</v>
      </c>
      <c r="AB1625" s="2">
        <f t="shared" ref="AB1625:AB1628" si="843">Z1625/AA1625</f>
        <v>3.3898305084745766</v>
      </c>
      <c r="AC1625" s="2">
        <v>3</v>
      </c>
      <c r="AD1625" s="2">
        <v>3</v>
      </c>
      <c r="AE1625" s="2">
        <v>269</v>
      </c>
      <c r="AF1625" s="2">
        <v>0.5</v>
      </c>
      <c r="AG1625" s="2">
        <f t="shared" si="835"/>
        <v>0</v>
      </c>
      <c r="AH1625" s="2">
        <v>21.71</v>
      </c>
      <c r="AI1625" s="2">
        <v>21.71</v>
      </c>
      <c r="AJ1625" s="2">
        <f>AI1625/$AI$1625</f>
        <v>1</v>
      </c>
      <c r="AK1625" s="2">
        <f>AI1625-$AI$1628</f>
        <v>21.39</v>
      </c>
      <c r="AL1625" s="2">
        <f>AK1625/$AK$1625</f>
        <v>1</v>
      </c>
    </row>
    <row r="1626" spans="1:38" x14ac:dyDescent="0.25">
      <c r="A1626" s="2" t="s">
        <v>247</v>
      </c>
      <c r="B1626" s="2">
        <v>2023</v>
      </c>
      <c r="C1626" s="2" t="s">
        <v>252</v>
      </c>
      <c r="D1626" s="2" t="s">
        <v>286</v>
      </c>
      <c r="E1626" s="2" t="s">
        <v>9</v>
      </c>
      <c r="F1626" s="2" t="s">
        <v>202</v>
      </c>
      <c r="G1626" s="2" t="s">
        <v>211</v>
      </c>
      <c r="H1626" s="2" t="s">
        <v>78</v>
      </c>
      <c r="I1626" s="2" t="s">
        <v>40</v>
      </c>
      <c r="J1626" s="2" t="s">
        <v>12</v>
      </c>
      <c r="L1626" s="2" t="s">
        <v>37</v>
      </c>
      <c r="M1626" s="2" t="s">
        <v>181</v>
      </c>
      <c r="N1626" s="2">
        <v>10</v>
      </c>
      <c r="O1626" s="2" t="s">
        <v>83</v>
      </c>
      <c r="Q1626" s="2" t="s">
        <v>50</v>
      </c>
      <c r="R1626" s="2" t="s">
        <v>85</v>
      </c>
      <c r="S1626" s="2" t="s">
        <v>21</v>
      </c>
      <c r="T1626" s="2">
        <v>37</v>
      </c>
      <c r="U1626" s="2" t="s">
        <v>86</v>
      </c>
      <c r="V1626" s="2">
        <v>0</v>
      </c>
      <c r="W1626" s="2" t="s">
        <v>20</v>
      </c>
      <c r="Z1626" s="2">
        <v>2</v>
      </c>
      <c r="AA1626" s="2">
        <v>0.59</v>
      </c>
      <c r="AB1626" s="2">
        <f t="shared" si="843"/>
        <v>3.3898305084745766</v>
      </c>
      <c r="AC1626" s="2">
        <v>3</v>
      </c>
      <c r="AD1626" s="2">
        <v>3</v>
      </c>
      <c r="AE1626" s="2">
        <v>269</v>
      </c>
      <c r="AF1626" s="2">
        <v>2</v>
      </c>
      <c r="AG1626" s="2">
        <f t="shared" si="835"/>
        <v>1.5</v>
      </c>
      <c r="AH1626" s="2">
        <v>11.6</v>
      </c>
      <c r="AI1626" s="2">
        <v>11.6</v>
      </c>
      <c r="AJ1626" s="2">
        <f>AI1626/$AI$1625</f>
        <v>0.53431598341777975</v>
      </c>
      <c r="AK1626" s="2">
        <f>AI1626-$AI$1628</f>
        <v>11.28</v>
      </c>
      <c r="AL1626" s="2">
        <f>AK1626/$AK$1625</f>
        <v>0.52734922861150069</v>
      </c>
    </row>
    <row r="1627" spans="1:38" x14ac:dyDescent="0.25">
      <c r="A1627" s="2" t="s">
        <v>247</v>
      </c>
      <c r="B1627" s="2">
        <v>2023</v>
      </c>
      <c r="C1627" s="2" t="s">
        <v>252</v>
      </c>
      <c r="D1627" s="2" t="s">
        <v>286</v>
      </c>
      <c r="E1627" s="2" t="s">
        <v>9</v>
      </c>
      <c r="F1627" s="2" t="s">
        <v>202</v>
      </c>
      <c r="G1627" s="2" t="s">
        <v>211</v>
      </c>
      <c r="H1627" s="2" t="s">
        <v>78</v>
      </c>
      <c r="I1627" s="2" t="s">
        <v>40</v>
      </c>
      <c r="J1627" s="2" t="s">
        <v>12</v>
      </c>
      <c r="L1627" s="2" t="s">
        <v>37</v>
      </c>
      <c r="M1627" s="2" t="s">
        <v>181</v>
      </c>
      <c r="N1627" s="2">
        <v>10</v>
      </c>
      <c r="O1627" s="2" t="s">
        <v>83</v>
      </c>
      <c r="Q1627" s="2" t="s">
        <v>50</v>
      </c>
      <c r="R1627" s="2" t="s">
        <v>85</v>
      </c>
      <c r="S1627" s="2" t="s">
        <v>21</v>
      </c>
      <c r="T1627" s="2">
        <v>37</v>
      </c>
      <c r="U1627" s="2" t="s">
        <v>86</v>
      </c>
      <c r="V1627" s="2">
        <v>0</v>
      </c>
      <c r="W1627" s="2" t="s">
        <v>20</v>
      </c>
      <c r="Z1627" s="2">
        <v>2</v>
      </c>
      <c r="AA1627" s="2">
        <v>0.59</v>
      </c>
      <c r="AB1627" s="2">
        <f t="shared" si="843"/>
        <v>3.3898305084745766</v>
      </c>
      <c r="AC1627" s="2">
        <v>3</v>
      </c>
      <c r="AD1627" s="2">
        <v>3</v>
      </c>
      <c r="AE1627" s="2">
        <v>269</v>
      </c>
      <c r="AF1627" s="2">
        <v>5</v>
      </c>
      <c r="AG1627" s="2">
        <f t="shared" si="835"/>
        <v>4.5</v>
      </c>
      <c r="AH1627" s="2">
        <v>5.7</v>
      </c>
      <c r="AI1627" s="2">
        <v>5.7</v>
      </c>
      <c r="AJ1627" s="2">
        <f>AI1627/$AI$1625</f>
        <v>0.26255181943804701</v>
      </c>
      <c r="AK1627" s="2">
        <f>AI1627-$AI$1628</f>
        <v>5.38</v>
      </c>
      <c r="AL1627" s="2">
        <f>AK1627/$AK$1625</f>
        <v>0.25151940158952779</v>
      </c>
    </row>
    <row r="1628" spans="1:38" x14ac:dyDescent="0.25">
      <c r="A1628" s="2" t="s">
        <v>247</v>
      </c>
      <c r="B1628" s="2">
        <v>2023</v>
      </c>
      <c r="C1628" s="2" t="s">
        <v>252</v>
      </c>
      <c r="D1628" s="2" t="s">
        <v>286</v>
      </c>
      <c r="E1628" s="2" t="s">
        <v>9</v>
      </c>
      <c r="F1628" s="2" t="s">
        <v>202</v>
      </c>
      <c r="G1628" s="2" t="s">
        <v>211</v>
      </c>
      <c r="H1628" s="2" t="s">
        <v>78</v>
      </c>
      <c r="I1628" s="2" t="s">
        <v>40</v>
      </c>
      <c r="J1628" s="2" t="s">
        <v>12</v>
      </c>
      <c r="L1628" s="2" t="s">
        <v>37</v>
      </c>
      <c r="M1628" s="2" t="s">
        <v>181</v>
      </c>
      <c r="N1628" s="2">
        <v>10</v>
      </c>
      <c r="O1628" s="2" t="s">
        <v>83</v>
      </c>
      <c r="Q1628" s="2" t="s">
        <v>50</v>
      </c>
      <c r="R1628" s="2" t="s">
        <v>85</v>
      </c>
      <c r="S1628" s="2" t="s">
        <v>21</v>
      </c>
      <c r="T1628" s="2">
        <v>37</v>
      </c>
      <c r="U1628" s="2" t="s">
        <v>86</v>
      </c>
      <c r="V1628" s="2">
        <v>0</v>
      </c>
      <c r="W1628" s="2" t="s">
        <v>20</v>
      </c>
      <c r="Z1628" s="2">
        <v>2</v>
      </c>
      <c r="AA1628" s="2">
        <v>0.59</v>
      </c>
      <c r="AB1628" s="2">
        <f t="shared" si="843"/>
        <v>3.3898305084745766</v>
      </c>
      <c r="AC1628" s="2">
        <v>3</v>
      </c>
      <c r="AD1628" s="2">
        <v>3</v>
      </c>
      <c r="AE1628" s="2">
        <v>269</v>
      </c>
      <c r="AF1628" s="2">
        <v>24</v>
      </c>
      <c r="AG1628" s="2">
        <f t="shared" si="835"/>
        <v>23.5</v>
      </c>
      <c r="AH1628" s="2">
        <v>0.32</v>
      </c>
      <c r="AI1628" s="2">
        <v>0.32</v>
      </c>
      <c r="AJ1628" s="2">
        <f>AI1628/$AI$1625</f>
        <v>1.4739751266697375E-2</v>
      </c>
      <c r="AK1628" s="2">
        <f>AI1628-$AI$1628</f>
        <v>0</v>
      </c>
      <c r="AL1628" s="2">
        <f>AK1628/$AK$1625</f>
        <v>0</v>
      </c>
    </row>
    <row r="1629" spans="1:38" x14ac:dyDescent="0.25">
      <c r="A1629" s="2" t="s">
        <v>247</v>
      </c>
      <c r="B1629" s="2">
        <v>2023</v>
      </c>
      <c r="C1629" s="2" t="s">
        <v>253</v>
      </c>
      <c r="D1629" s="2" t="s">
        <v>286</v>
      </c>
      <c r="E1629" s="2" t="s">
        <v>9</v>
      </c>
      <c r="F1629" s="2" t="s">
        <v>202</v>
      </c>
      <c r="G1629" s="2" t="s">
        <v>211</v>
      </c>
      <c r="H1629" s="2" t="s">
        <v>78</v>
      </c>
      <c r="I1629" s="2" t="s">
        <v>40</v>
      </c>
      <c r="J1629" s="2" t="s">
        <v>12</v>
      </c>
      <c r="L1629" s="2" t="s">
        <v>37</v>
      </c>
      <c r="M1629" s="2" t="s">
        <v>181</v>
      </c>
      <c r="N1629" s="2">
        <v>10</v>
      </c>
      <c r="O1629" s="2" t="s">
        <v>83</v>
      </c>
      <c r="Q1629" s="2" t="s">
        <v>50</v>
      </c>
      <c r="R1629" s="2" t="s">
        <v>85</v>
      </c>
      <c r="S1629" s="2" t="s">
        <v>21</v>
      </c>
      <c r="T1629" s="2">
        <v>37</v>
      </c>
      <c r="U1629" s="2" t="s">
        <v>86</v>
      </c>
      <c r="V1629" s="2">
        <v>0</v>
      </c>
      <c r="W1629" s="2" t="s">
        <v>20</v>
      </c>
      <c r="Z1629" s="2">
        <v>2</v>
      </c>
      <c r="AA1629" s="2">
        <v>0.59</v>
      </c>
      <c r="AB1629" s="2">
        <f t="shared" ref="AB1629:AB1632" si="844">Z1629/AA1629</f>
        <v>3.3898305084745766</v>
      </c>
      <c r="AC1629" s="2">
        <v>3</v>
      </c>
      <c r="AD1629" s="2">
        <v>3</v>
      </c>
      <c r="AE1629" s="2">
        <v>270</v>
      </c>
      <c r="AF1629" s="2">
        <v>0.5</v>
      </c>
      <c r="AG1629" s="2">
        <f t="shared" ref="AG1629:AG1660" si="845">AF1629-$AF$1617</f>
        <v>0</v>
      </c>
      <c r="AH1629" s="2">
        <v>25.38</v>
      </c>
      <c r="AI1629" s="2">
        <v>25.38</v>
      </c>
      <c r="AJ1629" s="2">
        <f>AI1629/$AI$1629</f>
        <v>1</v>
      </c>
      <c r="AK1629" s="2">
        <f>AI1629-$AI$1632</f>
        <v>24.849999999999998</v>
      </c>
      <c r="AL1629" s="2">
        <f>AK1629/$AK$1629</f>
        <v>1</v>
      </c>
    </row>
    <row r="1630" spans="1:38" x14ac:dyDescent="0.25">
      <c r="A1630" s="2" t="s">
        <v>247</v>
      </c>
      <c r="B1630" s="2">
        <v>2023</v>
      </c>
      <c r="C1630" s="2" t="s">
        <v>253</v>
      </c>
      <c r="D1630" s="2" t="s">
        <v>286</v>
      </c>
      <c r="E1630" s="2" t="s">
        <v>9</v>
      </c>
      <c r="F1630" s="2" t="s">
        <v>202</v>
      </c>
      <c r="G1630" s="2" t="s">
        <v>211</v>
      </c>
      <c r="H1630" s="2" t="s">
        <v>78</v>
      </c>
      <c r="I1630" s="2" t="s">
        <v>40</v>
      </c>
      <c r="J1630" s="2" t="s">
        <v>12</v>
      </c>
      <c r="L1630" s="2" t="s">
        <v>37</v>
      </c>
      <c r="M1630" s="2" t="s">
        <v>181</v>
      </c>
      <c r="N1630" s="2">
        <v>10</v>
      </c>
      <c r="O1630" s="2" t="s">
        <v>83</v>
      </c>
      <c r="Q1630" s="2" t="s">
        <v>50</v>
      </c>
      <c r="R1630" s="2" t="s">
        <v>85</v>
      </c>
      <c r="S1630" s="2" t="s">
        <v>21</v>
      </c>
      <c r="T1630" s="2">
        <v>37</v>
      </c>
      <c r="U1630" s="2" t="s">
        <v>86</v>
      </c>
      <c r="V1630" s="2">
        <v>0</v>
      </c>
      <c r="W1630" s="2" t="s">
        <v>20</v>
      </c>
      <c r="Z1630" s="2">
        <v>2</v>
      </c>
      <c r="AA1630" s="2">
        <v>0.59</v>
      </c>
      <c r="AB1630" s="2">
        <f t="shared" si="844"/>
        <v>3.3898305084745766</v>
      </c>
      <c r="AC1630" s="2">
        <v>3</v>
      </c>
      <c r="AD1630" s="2">
        <v>3</v>
      </c>
      <c r="AE1630" s="2">
        <v>270</v>
      </c>
      <c r="AF1630" s="2">
        <v>2</v>
      </c>
      <c r="AG1630" s="2">
        <f t="shared" si="845"/>
        <v>1.5</v>
      </c>
      <c r="AH1630" s="2">
        <v>13.47</v>
      </c>
      <c r="AI1630" s="2">
        <v>13.47</v>
      </c>
      <c r="AJ1630" s="2">
        <f>AI1630/$AI$1629</f>
        <v>0.53073286052009461</v>
      </c>
      <c r="AK1630" s="2">
        <f>AI1630-$AI$1632</f>
        <v>12.940000000000001</v>
      </c>
      <c r="AL1630" s="2">
        <f>AK1630/$AK$1629</f>
        <v>0.5207243460764589</v>
      </c>
    </row>
    <row r="1631" spans="1:38" x14ac:dyDescent="0.25">
      <c r="A1631" s="2" t="s">
        <v>247</v>
      </c>
      <c r="B1631" s="2">
        <v>2023</v>
      </c>
      <c r="C1631" s="2" t="s">
        <v>253</v>
      </c>
      <c r="D1631" s="2" t="s">
        <v>286</v>
      </c>
      <c r="E1631" s="2" t="s">
        <v>9</v>
      </c>
      <c r="F1631" s="2" t="s">
        <v>202</v>
      </c>
      <c r="G1631" s="2" t="s">
        <v>211</v>
      </c>
      <c r="H1631" s="2" t="s">
        <v>78</v>
      </c>
      <c r="I1631" s="2" t="s">
        <v>40</v>
      </c>
      <c r="J1631" s="2" t="s">
        <v>12</v>
      </c>
      <c r="L1631" s="2" t="s">
        <v>37</v>
      </c>
      <c r="M1631" s="2" t="s">
        <v>181</v>
      </c>
      <c r="N1631" s="2">
        <v>10</v>
      </c>
      <c r="O1631" s="2" t="s">
        <v>83</v>
      </c>
      <c r="Q1631" s="2" t="s">
        <v>50</v>
      </c>
      <c r="R1631" s="2" t="s">
        <v>85</v>
      </c>
      <c r="S1631" s="2" t="s">
        <v>21</v>
      </c>
      <c r="T1631" s="2">
        <v>37</v>
      </c>
      <c r="U1631" s="2" t="s">
        <v>86</v>
      </c>
      <c r="V1631" s="2">
        <v>0</v>
      </c>
      <c r="W1631" s="2" t="s">
        <v>20</v>
      </c>
      <c r="Z1631" s="2">
        <v>2</v>
      </c>
      <c r="AA1631" s="2">
        <v>0.59</v>
      </c>
      <c r="AB1631" s="2">
        <f t="shared" si="844"/>
        <v>3.3898305084745766</v>
      </c>
      <c r="AC1631" s="2">
        <v>3</v>
      </c>
      <c r="AD1631" s="2">
        <v>3</v>
      </c>
      <c r="AE1631" s="2">
        <v>270</v>
      </c>
      <c r="AF1631" s="2">
        <v>5</v>
      </c>
      <c r="AG1631" s="2">
        <f t="shared" si="845"/>
        <v>4.5</v>
      </c>
      <c r="AH1631" s="2">
        <v>7.18</v>
      </c>
      <c r="AI1631" s="2">
        <v>7.18</v>
      </c>
      <c r="AJ1631" s="2">
        <f>AI1631/$AI$1629</f>
        <v>0.28289992119779356</v>
      </c>
      <c r="AK1631" s="2">
        <f>AI1631-$AI$1632</f>
        <v>6.6499999999999995</v>
      </c>
      <c r="AL1631" s="2">
        <f>AK1631/$AK$1629</f>
        <v>0.26760563380281688</v>
      </c>
    </row>
    <row r="1632" spans="1:38" x14ac:dyDescent="0.25">
      <c r="A1632" s="2" t="s">
        <v>247</v>
      </c>
      <c r="B1632" s="2">
        <v>2023</v>
      </c>
      <c r="C1632" s="2" t="s">
        <v>253</v>
      </c>
      <c r="D1632" s="2" t="s">
        <v>286</v>
      </c>
      <c r="E1632" s="2" t="s">
        <v>9</v>
      </c>
      <c r="F1632" s="2" t="s">
        <v>202</v>
      </c>
      <c r="G1632" s="2" t="s">
        <v>211</v>
      </c>
      <c r="H1632" s="2" t="s">
        <v>78</v>
      </c>
      <c r="I1632" s="2" t="s">
        <v>40</v>
      </c>
      <c r="J1632" s="2" t="s">
        <v>12</v>
      </c>
      <c r="L1632" s="2" t="s">
        <v>37</v>
      </c>
      <c r="M1632" s="2" t="s">
        <v>181</v>
      </c>
      <c r="N1632" s="2">
        <v>10</v>
      </c>
      <c r="O1632" s="2" t="s">
        <v>83</v>
      </c>
      <c r="Q1632" s="2" t="s">
        <v>50</v>
      </c>
      <c r="R1632" s="2" t="s">
        <v>85</v>
      </c>
      <c r="S1632" s="2" t="s">
        <v>21</v>
      </c>
      <c r="T1632" s="2">
        <v>37</v>
      </c>
      <c r="U1632" s="2" t="s">
        <v>86</v>
      </c>
      <c r="V1632" s="2">
        <v>0</v>
      </c>
      <c r="W1632" s="2" t="s">
        <v>20</v>
      </c>
      <c r="Z1632" s="2">
        <v>2</v>
      </c>
      <c r="AA1632" s="2">
        <v>0.59</v>
      </c>
      <c r="AB1632" s="2">
        <f t="shared" si="844"/>
        <v>3.3898305084745766</v>
      </c>
      <c r="AC1632" s="2">
        <v>3</v>
      </c>
      <c r="AD1632" s="2">
        <v>3</v>
      </c>
      <c r="AE1632" s="2">
        <v>270</v>
      </c>
      <c r="AF1632" s="2">
        <v>24</v>
      </c>
      <c r="AG1632" s="2">
        <f t="shared" si="845"/>
        <v>23.5</v>
      </c>
      <c r="AH1632" s="2">
        <v>0.53</v>
      </c>
      <c r="AI1632" s="2">
        <v>0.53</v>
      </c>
      <c r="AJ1632" s="2">
        <f>AI1632/$AI$1629</f>
        <v>2.0882584712371949E-2</v>
      </c>
      <c r="AK1632" s="2">
        <f>AI1632-$AI$1632</f>
        <v>0</v>
      </c>
      <c r="AL1632" s="2">
        <f>AK1632/$AK$1629</f>
        <v>0</v>
      </c>
    </row>
    <row r="1633" spans="1:38" x14ac:dyDescent="0.25">
      <c r="A1633" s="2" t="s">
        <v>247</v>
      </c>
      <c r="B1633" s="2">
        <v>2023</v>
      </c>
      <c r="C1633" s="2" t="s">
        <v>254</v>
      </c>
      <c r="D1633" s="2" t="s">
        <v>286</v>
      </c>
      <c r="E1633" s="2" t="s">
        <v>9</v>
      </c>
      <c r="F1633" s="2" t="s">
        <v>202</v>
      </c>
      <c r="G1633" s="2" t="s">
        <v>211</v>
      </c>
      <c r="H1633" s="2" t="s">
        <v>78</v>
      </c>
      <c r="I1633" s="2" t="s">
        <v>40</v>
      </c>
      <c r="J1633" s="2" t="s">
        <v>12</v>
      </c>
      <c r="L1633" s="2" t="s">
        <v>37</v>
      </c>
      <c r="M1633" s="2" t="s">
        <v>181</v>
      </c>
      <c r="N1633" s="2">
        <v>10</v>
      </c>
      <c r="O1633" s="2" t="s">
        <v>83</v>
      </c>
      <c r="Q1633" s="2" t="s">
        <v>50</v>
      </c>
      <c r="R1633" s="2" t="s">
        <v>85</v>
      </c>
      <c r="S1633" s="2" t="s">
        <v>21</v>
      </c>
      <c r="T1633" s="2">
        <v>37</v>
      </c>
      <c r="U1633" s="2" t="s">
        <v>86</v>
      </c>
      <c r="V1633" s="2">
        <v>0</v>
      </c>
      <c r="W1633" s="2" t="s">
        <v>20</v>
      </c>
      <c r="Z1633" s="2">
        <v>2</v>
      </c>
      <c r="AA1633" s="2">
        <v>0.59</v>
      </c>
      <c r="AB1633" s="2">
        <f t="shared" ref="AB1633:AB1636" si="846">Z1633/AA1633</f>
        <v>3.3898305084745766</v>
      </c>
      <c r="AC1633" s="2">
        <v>3</v>
      </c>
      <c r="AD1633" s="2">
        <v>3</v>
      </c>
      <c r="AE1633" s="2">
        <v>271</v>
      </c>
      <c r="AF1633" s="2">
        <v>0.5</v>
      </c>
      <c r="AG1633" s="2">
        <f t="shared" si="845"/>
        <v>0</v>
      </c>
      <c r="AH1633" s="2">
        <v>26.08</v>
      </c>
      <c r="AI1633" s="2">
        <v>26.08</v>
      </c>
      <c r="AJ1633" s="2">
        <f>AI1633/$AI$1633</f>
        <v>1</v>
      </c>
      <c r="AK1633" s="2">
        <f>AI1633-$AI$1636</f>
        <v>25.669999999999998</v>
      </c>
      <c r="AL1633" s="2">
        <f>AK1633/$AK$1633</f>
        <v>1</v>
      </c>
    </row>
    <row r="1634" spans="1:38" x14ac:dyDescent="0.25">
      <c r="A1634" s="2" t="s">
        <v>247</v>
      </c>
      <c r="B1634" s="2">
        <v>2023</v>
      </c>
      <c r="C1634" s="2" t="s">
        <v>254</v>
      </c>
      <c r="D1634" s="2" t="s">
        <v>286</v>
      </c>
      <c r="E1634" s="2" t="s">
        <v>9</v>
      </c>
      <c r="F1634" s="2" t="s">
        <v>202</v>
      </c>
      <c r="G1634" s="2" t="s">
        <v>211</v>
      </c>
      <c r="H1634" s="2" t="s">
        <v>78</v>
      </c>
      <c r="I1634" s="2" t="s">
        <v>40</v>
      </c>
      <c r="J1634" s="2" t="s">
        <v>12</v>
      </c>
      <c r="L1634" s="2" t="s">
        <v>37</v>
      </c>
      <c r="M1634" s="2" t="s">
        <v>181</v>
      </c>
      <c r="N1634" s="2">
        <v>10</v>
      </c>
      <c r="O1634" s="2" t="s">
        <v>83</v>
      </c>
      <c r="Q1634" s="2" t="s">
        <v>50</v>
      </c>
      <c r="R1634" s="2" t="s">
        <v>85</v>
      </c>
      <c r="S1634" s="2" t="s">
        <v>21</v>
      </c>
      <c r="T1634" s="2">
        <v>37</v>
      </c>
      <c r="U1634" s="2" t="s">
        <v>86</v>
      </c>
      <c r="V1634" s="2">
        <v>0</v>
      </c>
      <c r="W1634" s="2" t="s">
        <v>20</v>
      </c>
      <c r="Z1634" s="2">
        <v>2</v>
      </c>
      <c r="AA1634" s="2">
        <v>0.59</v>
      </c>
      <c r="AB1634" s="2">
        <f t="shared" si="846"/>
        <v>3.3898305084745766</v>
      </c>
      <c r="AC1634" s="2">
        <v>3</v>
      </c>
      <c r="AD1634" s="2">
        <v>3</v>
      </c>
      <c r="AE1634" s="2">
        <v>271</v>
      </c>
      <c r="AF1634" s="2">
        <v>2</v>
      </c>
      <c r="AG1634" s="2">
        <f t="shared" si="845"/>
        <v>1.5</v>
      </c>
      <c r="AH1634" s="2">
        <v>19.04</v>
      </c>
      <c r="AI1634" s="2">
        <v>19.04</v>
      </c>
      <c r="AJ1634" s="2">
        <f>AI1634/$AI$1633</f>
        <v>0.73006134969325154</v>
      </c>
      <c r="AK1634" s="2">
        <f>AI1634-$AI$1636</f>
        <v>18.63</v>
      </c>
      <c r="AL1634" s="2">
        <f>AK1634/$AK$1633</f>
        <v>0.72574990261005068</v>
      </c>
    </row>
    <row r="1635" spans="1:38" x14ac:dyDescent="0.25">
      <c r="A1635" s="2" t="s">
        <v>247</v>
      </c>
      <c r="B1635" s="2">
        <v>2023</v>
      </c>
      <c r="C1635" s="2" t="s">
        <v>254</v>
      </c>
      <c r="D1635" s="2" t="s">
        <v>286</v>
      </c>
      <c r="E1635" s="2" t="s">
        <v>9</v>
      </c>
      <c r="F1635" s="2" t="s">
        <v>202</v>
      </c>
      <c r="G1635" s="2" t="s">
        <v>211</v>
      </c>
      <c r="H1635" s="2" t="s">
        <v>78</v>
      </c>
      <c r="I1635" s="2" t="s">
        <v>40</v>
      </c>
      <c r="J1635" s="2" t="s">
        <v>12</v>
      </c>
      <c r="L1635" s="2" t="s">
        <v>37</v>
      </c>
      <c r="M1635" s="2" t="s">
        <v>181</v>
      </c>
      <c r="N1635" s="2">
        <v>10</v>
      </c>
      <c r="O1635" s="2" t="s">
        <v>83</v>
      </c>
      <c r="Q1635" s="2" t="s">
        <v>50</v>
      </c>
      <c r="R1635" s="2" t="s">
        <v>85</v>
      </c>
      <c r="S1635" s="2" t="s">
        <v>21</v>
      </c>
      <c r="T1635" s="2">
        <v>37</v>
      </c>
      <c r="U1635" s="2" t="s">
        <v>86</v>
      </c>
      <c r="V1635" s="2">
        <v>0</v>
      </c>
      <c r="W1635" s="2" t="s">
        <v>20</v>
      </c>
      <c r="Z1635" s="2">
        <v>2</v>
      </c>
      <c r="AA1635" s="2">
        <v>0.59</v>
      </c>
      <c r="AB1635" s="2">
        <f t="shared" si="846"/>
        <v>3.3898305084745766</v>
      </c>
      <c r="AC1635" s="2">
        <v>3</v>
      </c>
      <c r="AD1635" s="2">
        <v>3</v>
      </c>
      <c r="AE1635" s="2">
        <v>271</v>
      </c>
      <c r="AF1635" s="2">
        <v>5</v>
      </c>
      <c r="AG1635" s="2">
        <f t="shared" si="845"/>
        <v>4.5</v>
      </c>
      <c r="AH1635" s="2">
        <v>12.14</v>
      </c>
      <c r="AI1635" s="2">
        <v>12.14</v>
      </c>
      <c r="AJ1635" s="2">
        <f>AI1635/$AI$1633</f>
        <v>0.4654907975460123</v>
      </c>
      <c r="AK1635" s="2">
        <f>AI1635-$AI$1636</f>
        <v>11.73</v>
      </c>
      <c r="AL1635" s="2">
        <f>AK1635/$AK$1633</f>
        <v>0.45695364238410602</v>
      </c>
    </row>
    <row r="1636" spans="1:38" x14ac:dyDescent="0.25">
      <c r="A1636" s="2" t="s">
        <v>247</v>
      </c>
      <c r="B1636" s="2">
        <v>2023</v>
      </c>
      <c r="C1636" s="2" t="s">
        <v>254</v>
      </c>
      <c r="D1636" s="2" t="s">
        <v>286</v>
      </c>
      <c r="E1636" s="2" t="s">
        <v>9</v>
      </c>
      <c r="F1636" s="2" t="s">
        <v>202</v>
      </c>
      <c r="G1636" s="2" t="s">
        <v>211</v>
      </c>
      <c r="H1636" s="2" t="s">
        <v>78</v>
      </c>
      <c r="I1636" s="2" t="s">
        <v>40</v>
      </c>
      <c r="J1636" s="2" t="s">
        <v>12</v>
      </c>
      <c r="L1636" s="2" t="s">
        <v>37</v>
      </c>
      <c r="M1636" s="2" t="s">
        <v>181</v>
      </c>
      <c r="N1636" s="2">
        <v>10</v>
      </c>
      <c r="O1636" s="2" t="s">
        <v>83</v>
      </c>
      <c r="Q1636" s="2" t="s">
        <v>50</v>
      </c>
      <c r="R1636" s="2" t="s">
        <v>85</v>
      </c>
      <c r="S1636" s="2" t="s">
        <v>21</v>
      </c>
      <c r="T1636" s="2">
        <v>37</v>
      </c>
      <c r="U1636" s="2" t="s">
        <v>86</v>
      </c>
      <c r="V1636" s="2">
        <v>0</v>
      </c>
      <c r="W1636" s="2" t="s">
        <v>20</v>
      </c>
      <c r="Z1636" s="2">
        <v>2</v>
      </c>
      <c r="AA1636" s="2">
        <v>0.59</v>
      </c>
      <c r="AB1636" s="2">
        <f t="shared" si="846"/>
        <v>3.3898305084745766</v>
      </c>
      <c r="AC1636" s="2">
        <v>3</v>
      </c>
      <c r="AD1636" s="2">
        <v>3</v>
      </c>
      <c r="AE1636" s="2">
        <v>271</v>
      </c>
      <c r="AF1636" s="2">
        <v>24</v>
      </c>
      <c r="AG1636" s="2">
        <f t="shared" si="845"/>
        <v>23.5</v>
      </c>
      <c r="AH1636" s="2">
        <v>0.41</v>
      </c>
      <c r="AI1636" s="2">
        <v>0.41</v>
      </c>
      <c r="AJ1636" s="2">
        <f>AI1636/$AI$1633</f>
        <v>1.5720858895705521E-2</v>
      </c>
      <c r="AK1636" s="2">
        <f>AI1636-$AI$1636</f>
        <v>0</v>
      </c>
      <c r="AL1636" s="2">
        <f>AK1636/$AK$1633</f>
        <v>0</v>
      </c>
    </row>
    <row r="1637" spans="1:38" x14ac:dyDescent="0.25">
      <c r="A1637" s="2" t="s">
        <v>247</v>
      </c>
      <c r="B1637" s="2">
        <v>2023</v>
      </c>
      <c r="C1637" s="2" t="s">
        <v>255</v>
      </c>
      <c r="D1637" s="2" t="s">
        <v>286</v>
      </c>
      <c r="E1637" s="2" t="s">
        <v>9</v>
      </c>
      <c r="F1637" s="2" t="s">
        <v>202</v>
      </c>
      <c r="G1637" s="2" t="s">
        <v>211</v>
      </c>
      <c r="H1637" s="2" t="s">
        <v>78</v>
      </c>
      <c r="I1637" s="2" t="s">
        <v>40</v>
      </c>
      <c r="J1637" s="2" t="s">
        <v>12</v>
      </c>
      <c r="L1637" s="2" t="s">
        <v>37</v>
      </c>
      <c r="M1637" s="2" t="s">
        <v>181</v>
      </c>
      <c r="N1637" s="2">
        <v>10</v>
      </c>
      <c r="O1637" s="2" t="s">
        <v>83</v>
      </c>
      <c r="Q1637" s="2" t="s">
        <v>50</v>
      </c>
      <c r="R1637" s="2" t="s">
        <v>85</v>
      </c>
      <c r="S1637" s="2" t="s">
        <v>21</v>
      </c>
      <c r="T1637" s="2">
        <v>37</v>
      </c>
      <c r="U1637" s="2" t="s">
        <v>86</v>
      </c>
      <c r="V1637" s="2">
        <v>0</v>
      </c>
      <c r="W1637" s="2" t="s">
        <v>20</v>
      </c>
      <c r="Z1637" s="2">
        <v>2</v>
      </c>
      <c r="AA1637" s="2">
        <v>0.59</v>
      </c>
      <c r="AB1637" s="2">
        <f t="shared" ref="AB1637:AB1640" si="847">Z1637/AA1637</f>
        <v>3.3898305084745766</v>
      </c>
      <c r="AC1637" s="2">
        <v>3</v>
      </c>
      <c r="AD1637" s="2">
        <v>3</v>
      </c>
      <c r="AE1637" s="2">
        <v>272</v>
      </c>
      <c r="AF1637" s="2">
        <v>0.5</v>
      </c>
      <c r="AG1637" s="2">
        <f t="shared" si="845"/>
        <v>0</v>
      </c>
      <c r="AH1637" s="2">
        <v>24.78</v>
      </c>
      <c r="AI1637" s="2">
        <v>24.78</v>
      </c>
      <c r="AJ1637" s="2">
        <f>AI1637/$AI$1637</f>
        <v>1</v>
      </c>
      <c r="AK1637" s="2">
        <f>AI1637-$AI$1640</f>
        <v>22.950000000000003</v>
      </c>
      <c r="AL1637" s="2">
        <f>AK1637/$AK$1637</f>
        <v>1</v>
      </c>
    </row>
    <row r="1638" spans="1:38" x14ac:dyDescent="0.25">
      <c r="A1638" s="2" t="s">
        <v>247</v>
      </c>
      <c r="B1638" s="2">
        <v>2023</v>
      </c>
      <c r="C1638" s="2" t="s">
        <v>255</v>
      </c>
      <c r="D1638" s="2" t="s">
        <v>286</v>
      </c>
      <c r="E1638" s="2" t="s">
        <v>9</v>
      </c>
      <c r="F1638" s="2" t="s">
        <v>202</v>
      </c>
      <c r="G1638" s="2" t="s">
        <v>211</v>
      </c>
      <c r="H1638" s="2" t="s">
        <v>78</v>
      </c>
      <c r="I1638" s="2" t="s">
        <v>40</v>
      </c>
      <c r="J1638" s="2" t="s">
        <v>12</v>
      </c>
      <c r="L1638" s="2" t="s">
        <v>37</v>
      </c>
      <c r="M1638" s="2" t="s">
        <v>181</v>
      </c>
      <c r="N1638" s="2">
        <v>10</v>
      </c>
      <c r="O1638" s="2" t="s">
        <v>83</v>
      </c>
      <c r="Q1638" s="2" t="s">
        <v>50</v>
      </c>
      <c r="R1638" s="2" t="s">
        <v>85</v>
      </c>
      <c r="S1638" s="2" t="s">
        <v>21</v>
      </c>
      <c r="T1638" s="2">
        <v>37</v>
      </c>
      <c r="U1638" s="2" t="s">
        <v>86</v>
      </c>
      <c r="V1638" s="2">
        <v>0</v>
      </c>
      <c r="W1638" s="2" t="s">
        <v>20</v>
      </c>
      <c r="Z1638" s="2">
        <v>2</v>
      </c>
      <c r="AA1638" s="2">
        <v>0.59</v>
      </c>
      <c r="AB1638" s="2">
        <f t="shared" si="847"/>
        <v>3.3898305084745766</v>
      </c>
      <c r="AC1638" s="2">
        <v>3</v>
      </c>
      <c r="AD1638" s="2">
        <v>3</v>
      </c>
      <c r="AE1638" s="2">
        <v>272</v>
      </c>
      <c r="AF1638" s="2">
        <v>2</v>
      </c>
      <c r="AG1638" s="2">
        <f t="shared" si="845"/>
        <v>1.5</v>
      </c>
      <c r="AH1638" s="2">
        <v>16.579999999999998</v>
      </c>
      <c r="AI1638" s="2">
        <v>16.579999999999998</v>
      </c>
      <c r="AJ1638" s="2">
        <f>AI1638/$AI$1637</f>
        <v>0.66908797417271981</v>
      </c>
      <c r="AK1638" s="2">
        <f>AI1638-$AI$1640</f>
        <v>14.749999999999998</v>
      </c>
      <c r="AL1638" s="2">
        <f>AK1638/$AK$1637</f>
        <v>0.64270152505446609</v>
      </c>
    </row>
    <row r="1639" spans="1:38" x14ac:dyDescent="0.25">
      <c r="A1639" s="2" t="s">
        <v>247</v>
      </c>
      <c r="B1639" s="2">
        <v>2023</v>
      </c>
      <c r="C1639" s="2" t="s">
        <v>255</v>
      </c>
      <c r="D1639" s="2" t="s">
        <v>286</v>
      </c>
      <c r="E1639" s="2" t="s">
        <v>9</v>
      </c>
      <c r="F1639" s="2" t="s">
        <v>202</v>
      </c>
      <c r="G1639" s="2" t="s">
        <v>211</v>
      </c>
      <c r="H1639" s="2" t="s">
        <v>78</v>
      </c>
      <c r="I1639" s="2" t="s">
        <v>40</v>
      </c>
      <c r="J1639" s="2" t="s">
        <v>12</v>
      </c>
      <c r="L1639" s="2" t="s">
        <v>37</v>
      </c>
      <c r="M1639" s="2" t="s">
        <v>181</v>
      </c>
      <c r="N1639" s="2">
        <v>10</v>
      </c>
      <c r="O1639" s="2" t="s">
        <v>83</v>
      </c>
      <c r="Q1639" s="2" t="s">
        <v>50</v>
      </c>
      <c r="R1639" s="2" t="s">
        <v>85</v>
      </c>
      <c r="S1639" s="2" t="s">
        <v>21</v>
      </c>
      <c r="T1639" s="2">
        <v>37</v>
      </c>
      <c r="U1639" s="2" t="s">
        <v>86</v>
      </c>
      <c r="V1639" s="2">
        <v>0</v>
      </c>
      <c r="W1639" s="2" t="s">
        <v>20</v>
      </c>
      <c r="Z1639" s="2">
        <v>2</v>
      </c>
      <c r="AA1639" s="2">
        <v>0.59</v>
      </c>
      <c r="AB1639" s="2">
        <f t="shared" si="847"/>
        <v>3.3898305084745766</v>
      </c>
      <c r="AC1639" s="2">
        <v>3</v>
      </c>
      <c r="AD1639" s="2">
        <v>3</v>
      </c>
      <c r="AE1639" s="2">
        <v>272</v>
      </c>
      <c r="AF1639" s="2">
        <v>5</v>
      </c>
      <c r="AG1639" s="2">
        <f t="shared" si="845"/>
        <v>4.5</v>
      </c>
      <c r="AH1639" s="2">
        <v>10.25</v>
      </c>
      <c r="AI1639" s="2">
        <v>10.25</v>
      </c>
      <c r="AJ1639" s="2">
        <f>AI1639/$AI$1637</f>
        <v>0.41364003228410007</v>
      </c>
      <c r="AK1639" s="2">
        <f>AI1639-$AI$1640</f>
        <v>8.42</v>
      </c>
      <c r="AL1639" s="2">
        <f>AK1639/$AK$1637</f>
        <v>0.3668845315904139</v>
      </c>
    </row>
    <row r="1640" spans="1:38" x14ac:dyDescent="0.25">
      <c r="A1640" s="2" t="s">
        <v>247</v>
      </c>
      <c r="B1640" s="2">
        <v>2023</v>
      </c>
      <c r="C1640" s="2" t="s">
        <v>255</v>
      </c>
      <c r="D1640" s="2" t="s">
        <v>286</v>
      </c>
      <c r="E1640" s="2" t="s">
        <v>9</v>
      </c>
      <c r="F1640" s="2" t="s">
        <v>202</v>
      </c>
      <c r="G1640" s="2" t="s">
        <v>211</v>
      </c>
      <c r="H1640" s="2" t="s">
        <v>78</v>
      </c>
      <c r="I1640" s="2" t="s">
        <v>40</v>
      </c>
      <c r="J1640" s="2" t="s">
        <v>12</v>
      </c>
      <c r="L1640" s="2" t="s">
        <v>37</v>
      </c>
      <c r="M1640" s="2" t="s">
        <v>181</v>
      </c>
      <c r="N1640" s="2">
        <v>10</v>
      </c>
      <c r="O1640" s="2" t="s">
        <v>83</v>
      </c>
      <c r="Q1640" s="2" t="s">
        <v>50</v>
      </c>
      <c r="R1640" s="2" t="s">
        <v>85</v>
      </c>
      <c r="S1640" s="2" t="s">
        <v>21</v>
      </c>
      <c r="T1640" s="2">
        <v>37</v>
      </c>
      <c r="U1640" s="2" t="s">
        <v>86</v>
      </c>
      <c r="V1640" s="2">
        <v>0</v>
      </c>
      <c r="W1640" s="2" t="s">
        <v>20</v>
      </c>
      <c r="Z1640" s="2">
        <v>2</v>
      </c>
      <c r="AA1640" s="2">
        <v>0.59</v>
      </c>
      <c r="AB1640" s="2">
        <f t="shared" si="847"/>
        <v>3.3898305084745766</v>
      </c>
      <c r="AC1640" s="2">
        <v>3</v>
      </c>
      <c r="AD1640" s="2">
        <v>3</v>
      </c>
      <c r="AE1640" s="2">
        <v>272</v>
      </c>
      <c r="AF1640" s="2">
        <v>24</v>
      </c>
      <c r="AG1640" s="2">
        <f t="shared" si="845"/>
        <v>23.5</v>
      </c>
      <c r="AH1640" s="2">
        <v>1.83</v>
      </c>
      <c r="AI1640" s="2">
        <v>1.83</v>
      </c>
      <c r="AJ1640" s="2">
        <f>AI1640/$AI$1637</f>
        <v>7.3849878934624691E-2</v>
      </c>
      <c r="AK1640" s="2">
        <f>AI1640-$AI$1640</f>
        <v>0</v>
      </c>
      <c r="AL1640" s="2">
        <f>AK1640/$AK$1637</f>
        <v>0</v>
      </c>
    </row>
    <row r="1641" spans="1:38" x14ac:dyDescent="0.25">
      <c r="A1641" s="2" t="s">
        <v>247</v>
      </c>
      <c r="B1641" s="2">
        <v>2023</v>
      </c>
      <c r="C1641" s="2" t="s">
        <v>95</v>
      </c>
      <c r="D1641" s="2" t="s">
        <v>286</v>
      </c>
      <c r="E1641" s="2" t="s">
        <v>9</v>
      </c>
      <c r="F1641" s="2" t="s">
        <v>202</v>
      </c>
      <c r="G1641" s="2" t="s">
        <v>211</v>
      </c>
      <c r="H1641" s="2" t="s">
        <v>78</v>
      </c>
      <c r="I1641" s="2" t="s">
        <v>40</v>
      </c>
      <c r="J1641" s="2" t="s">
        <v>12</v>
      </c>
      <c r="L1641" s="2" t="s">
        <v>37</v>
      </c>
      <c r="M1641" s="2" t="s">
        <v>181</v>
      </c>
      <c r="N1641" s="2">
        <v>10</v>
      </c>
      <c r="O1641" s="2" t="s">
        <v>83</v>
      </c>
      <c r="Q1641" s="2" t="s">
        <v>50</v>
      </c>
      <c r="R1641" s="2" t="s">
        <v>85</v>
      </c>
      <c r="S1641" s="2" t="s">
        <v>21</v>
      </c>
      <c r="T1641" s="2">
        <v>37</v>
      </c>
      <c r="U1641" s="2" t="s">
        <v>86</v>
      </c>
      <c r="V1641" s="2">
        <v>0</v>
      </c>
      <c r="W1641" s="2" t="s">
        <v>20</v>
      </c>
      <c r="Z1641" s="2">
        <v>2</v>
      </c>
      <c r="AA1641" s="2">
        <v>0.59</v>
      </c>
      <c r="AB1641" s="2">
        <f t="shared" ref="AB1641:AB1644" si="848">Z1641/AA1641</f>
        <v>3.3898305084745766</v>
      </c>
      <c r="AC1641" s="2">
        <v>3</v>
      </c>
      <c r="AD1641" s="2">
        <v>3</v>
      </c>
      <c r="AE1641" s="2">
        <v>273</v>
      </c>
      <c r="AF1641" s="2">
        <v>0.5</v>
      </c>
      <c r="AG1641" s="2">
        <f t="shared" si="845"/>
        <v>0</v>
      </c>
      <c r="AH1641" s="2">
        <v>25.26</v>
      </c>
      <c r="AI1641" s="2">
        <v>25.26</v>
      </c>
      <c r="AJ1641" s="2">
        <f>AI1641/$AI$1641</f>
        <v>1</v>
      </c>
      <c r="AK1641" s="2">
        <f>AI1641-$AI$1644</f>
        <v>24.650000000000002</v>
      </c>
      <c r="AL1641" s="2">
        <f>AK1641/$AK$1641</f>
        <v>1</v>
      </c>
    </row>
    <row r="1642" spans="1:38" x14ac:dyDescent="0.25">
      <c r="A1642" s="2" t="s">
        <v>247</v>
      </c>
      <c r="B1642" s="2">
        <v>2023</v>
      </c>
      <c r="C1642" s="2" t="s">
        <v>95</v>
      </c>
      <c r="D1642" s="2" t="s">
        <v>286</v>
      </c>
      <c r="E1642" s="2" t="s">
        <v>9</v>
      </c>
      <c r="F1642" s="2" t="s">
        <v>202</v>
      </c>
      <c r="G1642" s="2" t="s">
        <v>211</v>
      </c>
      <c r="H1642" s="2" t="s">
        <v>78</v>
      </c>
      <c r="I1642" s="2" t="s">
        <v>40</v>
      </c>
      <c r="J1642" s="2" t="s">
        <v>12</v>
      </c>
      <c r="L1642" s="2" t="s">
        <v>37</v>
      </c>
      <c r="M1642" s="2" t="s">
        <v>181</v>
      </c>
      <c r="N1642" s="2">
        <v>10</v>
      </c>
      <c r="O1642" s="2" t="s">
        <v>83</v>
      </c>
      <c r="Q1642" s="2" t="s">
        <v>50</v>
      </c>
      <c r="R1642" s="2" t="s">
        <v>85</v>
      </c>
      <c r="S1642" s="2" t="s">
        <v>21</v>
      </c>
      <c r="T1642" s="2">
        <v>37</v>
      </c>
      <c r="U1642" s="2" t="s">
        <v>86</v>
      </c>
      <c r="V1642" s="2">
        <v>0</v>
      </c>
      <c r="W1642" s="2" t="s">
        <v>20</v>
      </c>
      <c r="Z1642" s="2">
        <v>2</v>
      </c>
      <c r="AA1642" s="2">
        <v>0.59</v>
      </c>
      <c r="AB1642" s="2">
        <f t="shared" si="848"/>
        <v>3.3898305084745766</v>
      </c>
      <c r="AC1642" s="2">
        <v>3</v>
      </c>
      <c r="AD1642" s="2">
        <v>3</v>
      </c>
      <c r="AE1642" s="2">
        <v>273</v>
      </c>
      <c r="AF1642" s="2">
        <v>2</v>
      </c>
      <c r="AG1642" s="2">
        <f t="shared" si="845"/>
        <v>1.5</v>
      </c>
      <c r="AH1642" s="2">
        <v>12.96</v>
      </c>
      <c r="AI1642" s="2">
        <v>12.96</v>
      </c>
      <c r="AJ1642" s="2">
        <f>AI1642/$AI$1641</f>
        <v>0.51306413301662712</v>
      </c>
      <c r="AK1642" s="2">
        <f>AI1642-$AI$1644</f>
        <v>12.350000000000001</v>
      </c>
      <c r="AL1642" s="2">
        <f>AK1642/$AK$1641</f>
        <v>0.5010141987829615</v>
      </c>
    </row>
    <row r="1643" spans="1:38" x14ac:dyDescent="0.25">
      <c r="A1643" s="2" t="s">
        <v>247</v>
      </c>
      <c r="B1643" s="2">
        <v>2023</v>
      </c>
      <c r="C1643" s="2" t="s">
        <v>95</v>
      </c>
      <c r="D1643" s="2" t="s">
        <v>286</v>
      </c>
      <c r="E1643" s="2" t="s">
        <v>9</v>
      </c>
      <c r="F1643" s="2" t="s">
        <v>202</v>
      </c>
      <c r="G1643" s="2" t="s">
        <v>211</v>
      </c>
      <c r="H1643" s="2" t="s">
        <v>78</v>
      </c>
      <c r="I1643" s="2" t="s">
        <v>40</v>
      </c>
      <c r="J1643" s="2" t="s">
        <v>12</v>
      </c>
      <c r="L1643" s="2" t="s">
        <v>37</v>
      </c>
      <c r="M1643" s="2" t="s">
        <v>181</v>
      </c>
      <c r="N1643" s="2">
        <v>10</v>
      </c>
      <c r="O1643" s="2" t="s">
        <v>83</v>
      </c>
      <c r="Q1643" s="2" t="s">
        <v>50</v>
      </c>
      <c r="R1643" s="2" t="s">
        <v>85</v>
      </c>
      <c r="S1643" s="2" t="s">
        <v>21</v>
      </c>
      <c r="T1643" s="2">
        <v>37</v>
      </c>
      <c r="U1643" s="2" t="s">
        <v>86</v>
      </c>
      <c r="V1643" s="2">
        <v>0</v>
      </c>
      <c r="W1643" s="2" t="s">
        <v>20</v>
      </c>
      <c r="Z1643" s="2">
        <v>2</v>
      </c>
      <c r="AA1643" s="2">
        <v>0.59</v>
      </c>
      <c r="AB1643" s="2">
        <f t="shared" si="848"/>
        <v>3.3898305084745766</v>
      </c>
      <c r="AC1643" s="2">
        <v>3</v>
      </c>
      <c r="AD1643" s="2">
        <v>3</v>
      </c>
      <c r="AE1643" s="2">
        <v>273</v>
      </c>
      <c r="AF1643" s="2">
        <v>5</v>
      </c>
      <c r="AG1643" s="2">
        <f t="shared" si="845"/>
        <v>4.5</v>
      </c>
      <c r="AH1643" s="2">
        <v>6.2</v>
      </c>
      <c r="AI1643" s="2">
        <v>6.2</v>
      </c>
      <c r="AJ1643" s="2">
        <f>AI1643/$AI$1641</f>
        <v>0.2454473475851148</v>
      </c>
      <c r="AK1643" s="2">
        <f>AI1643-$AI$1644</f>
        <v>5.59</v>
      </c>
      <c r="AL1643" s="2">
        <f>AK1643/$AK$1641</f>
        <v>0.22677484787018254</v>
      </c>
    </row>
    <row r="1644" spans="1:38" x14ac:dyDescent="0.25">
      <c r="A1644" s="2" t="s">
        <v>247</v>
      </c>
      <c r="B1644" s="2">
        <v>2023</v>
      </c>
      <c r="C1644" s="2" t="s">
        <v>95</v>
      </c>
      <c r="D1644" s="2" t="s">
        <v>286</v>
      </c>
      <c r="E1644" s="2" t="s">
        <v>9</v>
      </c>
      <c r="F1644" s="2" t="s">
        <v>202</v>
      </c>
      <c r="G1644" s="2" t="s">
        <v>211</v>
      </c>
      <c r="H1644" s="2" t="s">
        <v>78</v>
      </c>
      <c r="I1644" s="2" t="s">
        <v>40</v>
      </c>
      <c r="J1644" s="2" t="s">
        <v>12</v>
      </c>
      <c r="L1644" s="2" t="s">
        <v>37</v>
      </c>
      <c r="M1644" s="2" t="s">
        <v>181</v>
      </c>
      <c r="N1644" s="2">
        <v>10</v>
      </c>
      <c r="O1644" s="2" t="s">
        <v>83</v>
      </c>
      <c r="Q1644" s="2" t="s">
        <v>50</v>
      </c>
      <c r="R1644" s="2" t="s">
        <v>85</v>
      </c>
      <c r="S1644" s="2" t="s">
        <v>21</v>
      </c>
      <c r="T1644" s="2">
        <v>37</v>
      </c>
      <c r="U1644" s="2" t="s">
        <v>86</v>
      </c>
      <c r="V1644" s="2">
        <v>0</v>
      </c>
      <c r="W1644" s="2" t="s">
        <v>20</v>
      </c>
      <c r="Z1644" s="2">
        <v>2</v>
      </c>
      <c r="AA1644" s="2">
        <v>0.59</v>
      </c>
      <c r="AB1644" s="2">
        <f t="shared" si="848"/>
        <v>3.3898305084745766</v>
      </c>
      <c r="AC1644" s="2">
        <v>3</v>
      </c>
      <c r="AD1644" s="2">
        <v>3</v>
      </c>
      <c r="AE1644" s="2">
        <v>273</v>
      </c>
      <c r="AF1644" s="2">
        <v>24</v>
      </c>
      <c r="AG1644" s="2">
        <f t="shared" si="845"/>
        <v>23.5</v>
      </c>
      <c r="AH1644" s="2">
        <v>0.61</v>
      </c>
      <c r="AI1644" s="2">
        <v>0.61</v>
      </c>
      <c r="AJ1644" s="2">
        <f>AI1644/$AI$1641</f>
        <v>2.414885193982581E-2</v>
      </c>
      <c r="AK1644" s="2">
        <f>AI1644-$AI$1644</f>
        <v>0</v>
      </c>
      <c r="AL1644" s="2">
        <f>AK1644/$AK$1641</f>
        <v>0</v>
      </c>
    </row>
    <row r="1645" spans="1:38" x14ac:dyDescent="0.25">
      <c r="A1645" s="2" t="s">
        <v>247</v>
      </c>
      <c r="B1645" s="2">
        <v>2023</v>
      </c>
      <c r="C1645" s="2" t="s">
        <v>257</v>
      </c>
      <c r="D1645" s="2" t="s">
        <v>286</v>
      </c>
      <c r="E1645" s="2" t="s">
        <v>9</v>
      </c>
      <c r="F1645" s="2" t="s">
        <v>202</v>
      </c>
      <c r="G1645" s="2" t="s">
        <v>256</v>
      </c>
      <c r="H1645" s="2" t="s">
        <v>78</v>
      </c>
      <c r="I1645" s="2" t="s">
        <v>40</v>
      </c>
      <c r="J1645" s="2" t="s">
        <v>12</v>
      </c>
      <c r="L1645" s="2" t="s">
        <v>37</v>
      </c>
      <c r="M1645" s="2" t="s">
        <v>181</v>
      </c>
      <c r="N1645" s="2">
        <v>10</v>
      </c>
      <c r="O1645" s="2" t="s">
        <v>83</v>
      </c>
      <c r="Q1645" s="2" t="s">
        <v>50</v>
      </c>
      <c r="R1645" s="2" t="s">
        <v>85</v>
      </c>
      <c r="S1645" s="2" t="s">
        <v>21</v>
      </c>
      <c r="T1645" s="2">
        <v>37</v>
      </c>
      <c r="U1645" s="2" t="s">
        <v>86</v>
      </c>
      <c r="V1645" s="2">
        <v>0</v>
      </c>
      <c r="W1645" s="2" t="s">
        <v>20</v>
      </c>
      <c r="Z1645" s="2">
        <v>2</v>
      </c>
      <c r="AA1645" s="2">
        <v>0.59</v>
      </c>
      <c r="AB1645" s="2">
        <f t="shared" ref="AB1645:AB1648" si="849">Z1645/AA1645</f>
        <v>3.3898305084745766</v>
      </c>
      <c r="AC1645" s="2">
        <v>3</v>
      </c>
      <c r="AD1645" s="2">
        <v>3</v>
      </c>
      <c r="AE1645" s="2">
        <v>274</v>
      </c>
      <c r="AF1645" s="2">
        <v>0.5</v>
      </c>
      <c r="AG1645" s="2">
        <f t="shared" si="845"/>
        <v>0</v>
      </c>
      <c r="AH1645" s="2">
        <v>27.42</v>
      </c>
      <c r="AI1645" s="2">
        <v>27.42</v>
      </c>
      <c r="AJ1645" s="2">
        <f>AI1645/$AI$1645</f>
        <v>1</v>
      </c>
      <c r="AK1645" s="2">
        <f>AI1645-$AI$1648</f>
        <v>26.69</v>
      </c>
      <c r="AL1645" s="2">
        <f>AK1645/$AK$1645</f>
        <v>1</v>
      </c>
    </row>
    <row r="1646" spans="1:38" x14ac:dyDescent="0.25">
      <c r="A1646" s="2" t="s">
        <v>247</v>
      </c>
      <c r="B1646" s="2">
        <v>2023</v>
      </c>
      <c r="C1646" s="2" t="s">
        <v>257</v>
      </c>
      <c r="D1646" s="2" t="s">
        <v>286</v>
      </c>
      <c r="E1646" s="2" t="s">
        <v>9</v>
      </c>
      <c r="F1646" s="2" t="s">
        <v>202</v>
      </c>
      <c r="G1646" s="2" t="s">
        <v>256</v>
      </c>
      <c r="H1646" s="2" t="s">
        <v>78</v>
      </c>
      <c r="I1646" s="2" t="s">
        <v>40</v>
      </c>
      <c r="J1646" s="2" t="s">
        <v>12</v>
      </c>
      <c r="L1646" s="2" t="s">
        <v>37</v>
      </c>
      <c r="M1646" s="2" t="s">
        <v>181</v>
      </c>
      <c r="N1646" s="2">
        <v>10</v>
      </c>
      <c r="O1646" s="2" t="s">
        <v>83</v>
      </c>
      <c r="Q1646" s="2" t="s">
        <v>50</v>
      </c>
      <c r="R1646" s="2" t="s">
        <v>85</v>
      </c>
      <c r="S1646" s="2" t="s">
        <v>21</v>
      </c>
      <c r="T1646" s="2">
        <v>37</v>
      </c>
      <c r="U1646" s="2" t="s">
        <v>86</v>
      </c>
      <c r="V1646" s="2">
        <v>0</v>
      </c>
      <c r="W1646" s="2" t="s">
        <v>20</v>
      </c>
      <c r="Z1646" s="2">
        <v>2</v>
      </c>
      <c r="AA1646" s="2">
        <v>0.59</v>
      </c>
      <c r="AB1646" s="2">
        <f t="shared" si="849"/>
        <v>3.3898305084745766</v>
      </c>
      <c r="AC1646" s="2">
        <v>3</v>
      </c>
      <c r="AD1646" s="2">
        <v>3</v>
      </c>
      <c r="AE1646" s="2">
        <v>274</v>
      </c>
      <c r="AF1646" s="2">
        <v>2</v>
      </c>
      <c r="AG1646" s="2">
        <f t="shared" si="845"/>
        <v>1.5</v>
      </c>
      <c r="AH1646" s="2">
        <v>18.57</v>
      </c>
      <c r="AI1646" s="2">
        <v>18.57</v>
      </c>
      <c r="AJ1646" s="2">
        <f>AI1646/$AI$1645</f>
        <v>0.67724288840262581</v>
      </c>
      <c r="AK1646" s="2">
        <f>AI1646-$AI$1648</f>
        <v>17.84</v>
      </c>
      <c r="AL1646" s="2">
        <f>AK1646/$AK$1645</f>
        <v>0.66841513675533903</v>
      </c>
    </row>
    <row r="1647" spans="1:38" x14ac:dyDescent="0.25">
      <c r="A1647" s="2" t="s">
        <v>247</v>
      </c>
      <c r="B1647" s="2">
        <v>2023</v>
      </c>
      <c r="C1647" s="2" t="s">
        <v>257</v>
      </c>
      <c r="D1647" s="2" t="s">
        <v>286</v>
      </c>
      <c r="E1647" s="2" t="s">
        <v>9</v>
      </c>
      <c r="F1647" s="2" t="s">
        <v>202</v>
      </c>
      <c r="G1647" s="2" t="s">
        <v>256</v>
      </c>
      <c r="H1647" s="2" t="s">
        <v>78</v>
      </c>
      <c r="I1647" s="2" t="s">
        <v>40</v>
      </c>
      <c r="J1647" s="2" t="s">
        <v>12</v>
      </c>
      <c r="L1647" s="2" t="s">
        <v>37</v>
      </c>
      <c r="M1647" s="2" t="s">
        <v>181</v>
      </c>
      <c r="N1647" s="2">
        <v>10</v>
      </c>
      <c r="O1647" s="2" t="s">
        <v>83</v>
      </c>
      <c r="Q1647" s="2" t="s">
        <v>50</v>
      </c>
      <c r="R1647" s="2" t="s">
        <v>85</v>
      </c>
      <c r="S1647" s="2" t="s">
        <v>21</v>
      </c>
      <c r="T1647" s="2">
        <v>37</v>
      </c>
      <c r="U1647" s="2" t="s">
        <v>86</v>
      </c>
      <c r="V1647" s="2">
        <v>0</v>
      </c>
      <c r="W1647" s="2" t="s">
        <v>20</v>
      </c>
      <c r="Z1647" s="2">
        <v>2</v>
      </c>
      <c r="AA1647" s="2">
        <v>0.59</v>
      </c>
      <c r="AB1647" s="2">
        <f t="shared" si="849"/>
        <v>3.3898305084745766</v>
      </c>
      <c r="AC1647" s="2">
        <v>3</v>
      </c>
      <c r="AD1647" s="2">
        <v>3</v>
      </c>
      <c r="AE1647" s="2">
        <v>274</v>
      </c>
      <c r="AF1647" s="2">
        <v>5</v>
      </c>
      <c r="AG1647" s="2">
        <f t="shared" si="845"/>
        <v>4.5</v>
      </c>
      <c r="AH1647" s="2">
        <v>10.11</v>
      </c>
      <c r="AI1647" s="2">
        <v>10.11</v>
      </c>
      <c r="AJ1647" s="2">
        <f>AI1647/$AI$1645</f>
        <v>0.36870897155361049</v>
      </c>
      <c r="AK1647" s="2">
        <f>AI1647-$AI$1648</f>
        <v>9.379999999999999</v>
      </c>
      <c r="AL1647" s="2">
        <f>AK1647/$AK$1645</f>
        <v>0.35144248782315468</v>
      </c>
    </row>
    <row r="1648" spans="1:38" x14ac:dyDescent="0.25">
      <c r="A1648" s="2" t="s">
        <v>247</v>
      </c>
      <c r="B1648" s="2">
        <v>2023</v>
      </c>
      <c r="C1648" s="2" t="s">
        <v>257</v>
      </c>
      <c r="D1648" s="2" t="s">
        <v>286</v>
      </c>
      <c r="E1648" s="2" t="s">
        <v>9</v>
      </c>
      <c r="F1648" s="2" t="s">
        <v>202</v>
      </c>
      <c r="G1648" s="2" t="s">
        <v>256</v>
      </c>
      <c r="H1648" s="2" t="s">
        <v>78</v>
      </c>
      <c r="I1648" s="2" t="s">
        <v>40</v>
      </c>
      <c r="J1648" s="2" t="s">
        <v>12</v>
      </c>
      <c r="L1648" s="2" t="s">
        <v>37</v>
      </c>
      <c r="M1648" s="2" t="s">
        <v>181</v>
      </c>
      <c r="N1648" s="2">
        <v>10</v>
      </c>
      <c r="O1648" s="2" t="s">
        <v>83</v>
      </c>
      <c r="Q1648" s="2" t="s">
        <v>50</v>
      </c>
      <c r="R1648" s="2" t="s">
        <v>85</v>
      </c>
      <c r="S1648" s="2" t="s">
        <v>21</v>
      </c>
      <c r="T1648" s="2">
        <v>37</v>
      </c>
      <c r="U1648" s="2" t="s">
        <v>86</v>
      </c>
      <c r="V1648" s="2">
        <v>0</v>
      </c>
      <c r="W1648" s="2" t="s">
        <v>20</v>
      </c>
      <c r="Z1648" s="2">
        <v>2</v>
      </c>
      <c r="AA1648" s="2">
        <v>0.59</v>
      </c>
      <c r="AB1648" s="2">
        <f t="shared" si="849"/>
        <v>3.3898305084745766</v>
      </c>
      <c r="AC1648" s="2">
        <v>3</v>
      </c>
      <c r="AD1648" s="2">
        <v>3</v>
      </c>
      <c r="AE1648" s="2">
        <v>274</v>
      </c>
      <c r="AF1648" s="2">
        <v>24</v>
      </c>
      <c r="AG1648" s="2">
        <f t="shared" si="845"/>
        <v>23.5</v>
      </c>
      <c r="AH1648" s="2">
        <v>0.73</v>
      </c>
      <c r="AI1648" s="2">
        <v>0.73</v>
      </c>
      <c r="AJ1648" s="2">
        <f>AI1648/$AI$1645</f>
        <v>2.6622902990517869E-2</v>
      </c>
      <c r="AK1648" s="2">
        <f>AI1648-$AI$1648</f>
        <v>0</v>
      </c>
      <c r="AL1648" s="2">
        <f>AK1648/$AK$1645</f>
        <v>0</v>
      </c>
    </row>
    <row r="1649" spans="1:38" x14ac:dyDescent="0.25">
      <c r="A1649" s="2" t="s">
        <v>247</v>
      </c>
      <c r="B1649" s="2">
        <v>2023</v>
      </c>
      <c r="C1649" s="2" t="s">
        <v>258</v>
      </c>
      <c r="D1649" s="2" t="s">
        <v>286</v>
      </c>
      <c r="E1649" s="2" t="s">
        <v>9</v>
      </c>
      <c r="F1649" s="2" t="s">
        <v>202</v>
      </c>
      <c r="G1649" s="2" t="s">
        <v>256</v>
      </c>
      <c r="H1649" s="2" t="s">
        <v>78</v>
      </c>
      <c r="I1649" s="2" t="s">
        <v>40</v>
      </c>
      <c r="J1649" s="2" t="s">
        <v>12</v>
      </c>
      <c r="L1649" s="2" t="s">
        <v>37</v>
      </c>
      <c r="M1649" s="2" t="s">
        <v>181</v>
      </c>
      <c r="N1649" s="2">
        <v>10</v>
      </c>
      <c r="O1649" s="2" t="s">
        <v>83</v>
      </c>
      <c r="Q1649" s="2" t="s">
        <v>50</v>
      </c>
      <c r="R1649" s="2" t="s">
        <v>85</v>
      </c>
      <c r="S1649" s="2" t="s">
        <v>21</v>
      </c>
      <c r="T1649" s="2">
        <v>37</v>
      </c>
      <c r="U1649" s="2" t="s">
        <v>86</v>
      </c>
      <c r="V1649" s="2">
        <v>0</v>
      </c>
      <c r="W1649" s="2" t="s">
        <v>20</v>
      </c>
      <c r="Z1649" s="2">
        <v>2</v>
      </c>
      <c r="AA1649" s="2">
        <v>0.59</v>
      </c>
      <c r="AB1649" s="2">
        <f t="shared" ref="AB1649:AB1652" si="850">Z1649/AA1649</f>
        <v>3.3898305084745766</v>
      </c>
      <c r="AC1649" s="2">
        <v>3</v>
      </c>
      <c r="AD1649" s="2">
        <v>3</v>
      </c>
      <c r="AE1649" s="2">
        <v>275</v>
      </c>
      <c r="AF1649" s="2">
        <v>0.5</v>
      </c>
      <c r="AG1649" s="2">
        <f t="shared" si="845"/>
        <v>0</v>
      </c>
      <c r="AH1649" s="2">
        <v>28.02</v>
      </c>
      <c r="AI1649" s="2">
        <v>28.02</v>
      </c>
      <c r="AJ1649" s="2">
        <f>AI1649/$AI$1649</f>
        <v>1</v>
      </c>
      <c r="AK1649" s="2">
        <f>AI1649-$AI$1652</f>
        <v>27.14</v>
      </c>
      <c r="AL1649" s="2">
        <f>AK1649/$AK$1649</f>
        <v>1</v>
      </c>
    </row>
    <row r="1650" spans="1:38" x14ac:dyDescent="0.25">
      <c r="A1650" s="2" t="s">
        <v>247</v>
      </c>
      <c r="B1650" s="2">
        <v>2023</v>
      </c>
      <c r="C1650" s="2" t="s">
        <v>258</v>
      </c>
      <c r="D1650" s="2" t="s">
        <v>286</v>
      </c>
      <c r="E1650" s="2" t="s">
        <v>9</v>
      </c>
      <c r="F1650" s="2" t="s">
        <v>202</v>
      </c>
      <c r="G1650" s="2" t="s">
        <v>256</v>
      </c>
      <c r="H1650" s="2" t="s">
        <v>78</v>
      </c>
      <c r="I1650" s="2" t="s">
        <v>40</v>
      </c>
      <c r="J1650" s="2" t="s">
        <v>12</v>
      </c>
      <c r="L1650" s="2" t="s">
        <v>37</v>
      </c>
      <c r="M1650" s="2" t="s">
        <v>181</v>
      </c>
      <c r="N1650" s="2">
        <v>10</v>
      </c>
      <c r="O1650" s="2" t="s">
        <v>83</v>
      </c>
      <c r="Q1650" s="2" t="s">
        <v>50</v>
      </c>
      <c r="R1650" s="2" t="s">
        <v>85</v>
      </c>
      <c r="S1650" s="2" t="s">
        <v>21</v>
      </c>
      <c r="T1650" s="2">
        <v>37</v>
      </c>
      <c r="U1650" s="2" t="s">
        <v>86</v>
      </c>
      <c r="V1650" s="2">
        <v>0</v>
      </c>
      <c r="W1650" s="2" t="s">
        <v>20</v>
      </c>
      <c r="Z1650" s="2">
        <v>2</v>
      </c>
      <c r="AA1650" s="2">
        <v>0.59</v>
      </c>
      <c r="AB1650" s="2">
        <f t="shared" si="850"/>
        <v>3.3898305084745766</v>
      </c>
      <c r="AC1650" s="2">
        <v>3</v>
      </c>
      <c r="AD1650" s="2">
        <v>3</v>
      </c>
      <c r="AE1650" s="2">
        <v>275</v>
      </c>
      <c r="AF1650" s="2">
        <v>2</v>
      </c>
      <c r="AG1650" s="2">
        <f t="shared" si="845"/>
        <v>1.5</v>
      </c>
      <c r="AH1650" s="2">
        <v>19.47</v>
      </c>
      <c r="AI1650" s="2">
        <v>19.47</v>
      </c>
      <c r="AJ1650" s="2">
        <f>AI1650/$AI$1649</f>
        <v>0.6948608137044967</v>
      </c>
      <c r="AK1650" s="2">
        <f>AI1650-$AI$1652</f>
        <v>18.59</v>
      </c>
      <c r="AL1650" s="2">
        <f>AK1650/$AK$1649</f>
        <v>0.68496683861459096</v>
      </c>
    </row>
    <row r="1651" spans="1:38" x14ac:dyDescent="0.25">
      <c r="A1651" s="2" t="s">
        <v>247</v>
      </c>
      <c r="B1651" s="2">
        <v>2023</v>
      </c>
      <c r="C1651" s="2" t="s">
        <v>258</v>
      </c>
      <c r="D1651" s="2" t="s">
        <v>286</v>
      </c>
      <c r="E1651" s="2" t="s">
        <v>9</v>
      </c>
      <c r="F1651" s="2" t="s">
        <v>202</v>
      </c>
      <c r="G1651" s="2" t="s">
        <v>256</v>
      </c>
      <c r="H1651" s="2" t="s">
        <v>78</v>
      </c>
      <c r="I1651" s="2" t="s">
        <v>40</v>
      </c>
      <c r="J1651" s="2" t="s">
        <v>12</v>
      </c>
      <c r="L1651" s="2" t="s">
        <v>37</v>
      </c>
      <c r="M1651" s="2" t="s">
        <v>181</v>
      </c>
      <c r="N1651" s="2">
        <v>10</v>
      </c>
      <c r="O1651" s="2" t="s">
        <v>83</v>
      </c>
      <c r="Q1651" s="2" t="s">
        <v>50</v>
      </c>
      <c r="R1651" s="2" t="s">
        <v>85</v>
      </c>
      <c r="S1651" s="2" t="s">
        <v>21</v>
      </c>
      <c r="T1651" s="2">
        <v>37</v>
      </c>
      <c r="U1651" s="2" t="s">
        <v>86</v>
      </c>
      <c r="V1651" s="2">
        <v>0</v>
      </c>
      <c r="W1651" s="2" t="s">
        <v>20</v>
      </c>
      <c r="Z1651" s="2">
        <v>2</v>
      </c>
      <c r="AA1651" s="2">
        <v>0.59</v>
      </c>
      <c r="AB1651" s="2">
        <f t="shared" si="850"/>
        <v>3.3898305084745766</v>
      </c>
      <c r="AC1651" s="2">
        <v>3</v>
      </c>
      <c r="AD1651" s="2">
        <v>3</v>
      </c>
      <c r="AE1651" s="2">
        <v>275</v>
      </c>
      <c r="AF1651" s="2">
        <v>5</v>
      </c>
      <c r="AG1651" s="2">
        <f t="shared" si="845"/>
        <v>4.5</v>
      </c>
      <c r="AH1651" s="2">
        <v>11.59</v>
      </c>
      <c r="AI1651" s="2">
        <v>11.59</v>
      </c>
      <c r="AJ1651" s="2">
        <f>AI1651/$AI$1649</f>
        <v>0.413633119200571</v>
      </c>
      <c r="AK1651" s="2">
        <f>AI1651-$AI$1652</f>
        <v>10.709999999999999</v>
      </c>
      <c r="AL1651" s="2">
        <f>AK1651/$AK$1649</f>
        <v>0.39462048636698593</v>
      </c>
    </row>
    <row r="1652" spans="1:38" x14ac:dyDescent="0.25">
      <c r="A1652" s="2" t="s">
        <v>247</v>
      </c>
      <c r="B1652" s="2">
        <v>2023</v>
      </c>
      <c r="C1652" s="2" t="s">
        <v>258</v>
      </c>
      <c r="D1652" s="2" t="s">
        <v>286</v>
      </c>
      <c r="E1652" s="2" t="s">
        <v>9</v>
      </c>
      <c r="F1652" s="2" t="s">
        <v>202</v>
      </c>
      <c r="G1652" s="2" t="s">
        <v>256</v>
      </c>
      <c r="H1652" s="2" t="s">
        <v>78</v>
      </c>
      <c r="I1652" s="2" t="s">
        <v>40</v>
      </c>
      <c r="J1652" s="2" t="s">
        <v>12</v>
      </c>
      <c r="L1652" s="2" t="s">
        <v>37</v>
      </c>
      <c r="M1652" s="2" t="s">
        <v>181</v>
      </c>
      <c r="N1652" s="2">
        <v>10</v>
      </c>
      <c r="O1652" s="2" t="s">
        <v>83</v>
      </c>
      <c r="Q1652" s="2" t="s">
        <v>50</v>
      </c>
      <c r="R1652" s="2" t="s">
        <v>85</v>
      </c>
      <c r="S1652" s="2" t="s">
        <v>21</v>
      </c>
      <c r="T1652" s="2">
        <v>37</v>
      </c>
      <c r="U1652" s="2" t="s">
        <v>86</v>
      </c>
      <c r="V1652" s="2">
        <v>0</v>
      </c>
      <c r="W1652" s="2" t="s">
        <v>20</v>
      </c>
      <c r="Z1652" s="2">
        <v>2</v>
      </c>
      <c r="AA1652" s="2">
        <v>0.59</v>
      </c>
      <c r="AB1652" s="2">
        <f t="shared" si="850"/>
        <v>3.3898305084745766</v>
      </c>
      <c r="AC1652" s="2">
        <v>3</v>
      </c>
      <c r="AD1652" s="2">
        <v>3</v>
      </c>
      <c r="AE1652" s="2">
        <v>275</v>
      </c>
      <c r="AF1652" s="2">
        <v>24</v>
      </c>
      <c r="AG1652" s="2">
        <f t="shared" si="845"/>
        <v>23.5</v>
      </c>
      <c r="AH1652" s="2">
        <v>0.88</v>
      </c>
      <c r="AI1652" s="2">
        <v>0.88</v>
      </c>
      <c r="AJ1652" s="2">
        <f>AI1652/$AI$1649</f>
        <v>3.1406138472519628E-2</v>
      </c>
      <c r="AK1652" s="2">
        <f>AI1652-$AI$1652</f>
        <v>0</v>
      </c>
      <c r="AL1652" s="2">
        <f>AK1652/$AK$1649</f>
        <v>0</v>
      </c>
    </row>
    <row r="1653" spans="1:38" x14ac:dyDescent="0.25">
      <c r="A1653" s="2" t="s">
        <v>247</v>
      </c>
      <c r="B1653" s="2">
        <v>2023</v>
      </c>
      <c r="C1653" s="2" t="s">
        <v>259</v>
      </c>
      <c r="D1653" s="2" t="s">
        <v>286</v>
      </c>
      <c r="E1653" s="2" t="s">
        <v>9</v>
      </c>
      <c r="F1653" s="2" t="s">
        <v>202</v>
      </c>
      <c r="G1653" s="2" t="s">
        <v>256</v>
      </c>
      <c r="H1653" s="2" t="s">
        <v>78</v>
      </c>
      <c r="I1653" s="2" t="s">
        <v>40</v>
      </c>
      <c r="J1653" s="2" t="s">
        <v>12</v>
      </c>
      <c r="L1653" s="2" t="s">
        <v>37</v>
      </c>
      <c r="M1653" s="2" t="s">
        <v>181</v>
      </c>
      <c r="N1653" s="2">
        <v>10</v>
      </c>
      <c r="O1653" s="2" t="s">
        <v>83</v>
      </c>
      <c r="Q1653" s="2" t="s">
        <v>50</v>
      </c>
      <c r="R1653" s="2" t="s">
        <v>85</v>
      </c>
      <c r="S1653" s="2" t="s">
        <v>21</v>
      </c>
      <c r="T1653" s="2">
        <v>37</v>
      </c>
      <c r="U1653" s="2" t="s">
        <v>86</v>
      </c>
      <c r="V1653" s="2">
        <v>0</v>
      </c>
      <c r="W1653" s="2" t="s">
        <v>20</v>
      </c>
      <c r="Z1653" s="2">
        <v>2</v>
      </c>
      <c r="AA1653" s="2">
        <v>0.59</v>
      </c>
      <c r="AB1653" s="2">
        <f t="shared" ref="AB1653:AB1656" si="851">Z1653/AA1653</f>
        <v>3.3898305084745766</v>
      </c>
      <c r="AC1653" s="2">
        <v>3</v>
      </c>
      <c r="AD1653" s="2">
        <v>3</v>
      </c>
      <c r="AE1653" s="2">
        <v>276</v>
      </c>
      <c r="AF1653" s="2">
        <v>0.5</v>
      </c>
      <c r="AG1653" s="2">
        <f t="shared" si="845"/>
        <v>0</v>
      </c>
      <c r="AH1653" s="2">
        <v>18.989999999999998</v>
      </c>
      <c r="AI1653" s="2">
        <v>18.989999999999998</v>
      </c>
      <c r="AJ1653" s="2">
        <f>AI1653/$AI$1653</f>
        <v>1</v>
      </c>
      <c r="AK1653" s="2">
        <f>AI1653-$AI$1656</f>
        <v>18.88</v>
      </c>
      <c r="AL1653" s="2">
        <f>AK1653/$AK$1653</f>
        <v>1</v>
      </c>
    </row>
    <row r="1654" spans="1:38" x14ac:dyDescent="0.25">
      <c r="A1654" s="2" t="s">
        <v>247</v>
      </c>
      <c r="B1654" s="2">
        <v>2023</v>
      </c>
      <c r="C1654" s="2" t="s">
        <v>259</v>
      </c>
      <c r="D1654" s="2" t="s">
        <v>286</v>
      </c>
      <c r="E1654" s="2" t="s">
        <v>9</v>
      </c>
      <c r="F1654" s="2" t="s">
        <v>202</v>
      </c>
      <c r="G1654" s="2" t="s">
        <v>256</v>
      </c>
      <c r="H1654" s="2" t="s">
        <v>78</v>
      </c>
      <c r="I1654" s="2" t="s">
        <v>40</v>
      </c>
      <c r="J1654" s="2" t="s">
        <v>12</v>
      </c>
      <c r="L1654" s="2" t="s">
        <v>37</v>
      </c>
      <c r="M1654" s="2" t="s">
        <v>181</v>
      </c>
      <c r="N1654" s="2">
        <v>10</v>
      </c>
      <c r="O1654" s="2" t="s">
        <v>83</v>
      </c>
      <c r="Q1654" s="2" t="s">
        <v>50</v>
      </c>
      <c r="R1654" s="2" t="s">
        <v>85</v>
      </c>
      <c r="S1654" s="2" t="s">
        <v>21</v>
      </c>
      <c r="T1654" s="2">
        <v>37</v>
      </c>
      <c r="U1654" s="2" t="s">
        <v>86</v>
      </c>
      <c r="V1654" s="2">
        <v>0</v>
      </c>
      <c r="W1654" s="2" t="s">
        <v>20</v>
      </c>
      <c r="Z1654" s="2">
        <v>2</v>
      </c>
      <c r="AA1654" s="2">
        <v>0.59</v>
      </c>
      <c r="AB1654" s="2">
        <f t="shared" si="851"/>
        <v>3.3898305084745766</v>
      </c>
      <c r="AC1654" s="2">
        <v>3</v>
      </c>
      <c r="AD1654" s="2">
        <v>3</v>
      </c>
      <c r="AE1654" s="2">
        <v>276</v>
      </c>
      <c r="AF1654" s="2">
        <v>2</v>
      </c>
      <c r="AG1654" s="2">
        <f t="shared" si="845"/>
        <v>1.5</v>
      </c>
      <c r="AH1654" s="2">
        <v>16.61</v>
      </c>
      <c r="AI1654" s="2">
        <v>16.61</v>
      </c>
      <c r="AJ1654" s="2">
        <f>AI1654/$AI$1653</f>
        <v>0.87467087941021593</v>
      </c>
      <c r="AK1654" s="2">
        <f>AI1654-$AI$1656</f>
        <v>16.5</v>
      </c>
      <c r="AL1654" s="2">
        <f>AK1654/$AK$1653</f>
        <v>0.87394067796610175</v>
      </c>
    </row>
    <row r="1655" spans="1:38" x14ac:dyDescent="0.25">
      <c r="A1655" s="2" t="s">
        <v>247</v>
      </c>
      <c r="B1655" s="2">
        <v>2023</v>
      </c>
      <c r="C1655" s="2" t="s">
        <v>259</v>
      </c>
      <c r="D1655" s="2" t="s">
        <v>286</v>
      </c>
      <c r="E1655" s="2" t="s">
        <v>9</v>
      </c>
      <c r="F1655" s="2" t="s">
        <v>202</v>
      </c>
      <c r="G1655" s="2" t="s">
        <v>256</v>
      </c>
      <c r="H1655" s="2" t="s">
        <v>78</v>
      </c>
      <c r="I1655" s="2" t="s">
        <v>40</v>
      </c>
      <c r="J1655" s="2" t="s">
        <v>12</v>
      </c>
      <c r="L1655" s="2" t="s">
        <v>37</v>
      </c>
      <c r="M1655" s="2" t="s">
        <v>181</v>
      </c>
      <c r="N1655" s="2">
        <v>10</v>
      </c>
      <c r="O1655" s="2" t="s">
        <v>83</v>
      </c>
      <c r="Q1655" s="2" t="s">
        <v>50</v>
      </c>
      <c r="R1655" s="2" t="s">
        <v>85</v>
      </c>
      <c r="S1655" s="2" t="s">
        <v>21</v>
      </c>
      <c r="T1655" s="2">
        <v>37</v>
      </c>
      <c r="U1655" s="2" t="s">
        <v>86</v>
      </c>
      <c r="V1655" s="2">
        <v>0</v>
      </c>
      <c r="W1655" s="2" t="s">
        <v>20</v>
      </c>
      <c r="Z1655" s="2">
        <v>2</v>
      </c>
      <c r="AA1655" s="2">
        <v>0.59</v>
      </c>
      <c r="AB1655" s="2">
        <f t="shared" si="851"/>
        <v>3.3898305084745766</v>
      </c>
      <c r="AC1655" s="2">
        <v>3</v>
      </c>
      <c r="AD1655" s="2">
        <v>3</v>
      </c>
      <c r="AE1655" s="2">
        <v>276</v>
      </c>
      <c r="AF1655" s="2">
        <v>5</v>
      </c>
      <c r="AG1655" s="2">
        <f t="shared" si="845"/>
        <v>4.5</v>
      </c>
      <c r="AH1655" s="2">
        <v>8.89</v>
      </c>
      <c r="AI1655" s="2">
        <v>8.89</v>
      </c>
      <c r="AJ1655" s="2">
        <f>AI1655/$AI$1653</f>
        <v>0.46814112690889947</v>
      </c>
      <c r="AK1655" s="2">
        <f>AI1655-$AI$1656</f>
        <v>8.7800000000000011</v>
      </c>
      <c r="AL1655" s="2">
        <f>AK1655/$AK$1653</f>
        <v>0.46504237288135603</v>
      </c>
    </row>
    <row r="1656" spans="1:38" x14ac:dyDescent="0.25">
      <c r="A1656" s="2" t="s">
        <v>247</v>
      </c>
      <c r="B1656" s="2">
        <v>2023</v>
      </c>
      <c r="C1656" s="2" t="s">
        <v>259</v>
      </c>
      <c r="D1656" s="2" t="s">
        <v>286</v>
      </c>
      <c r="E1656" s="2" t="s">
        <v>9</v>
      </c>
      <c r="F1656" s="2" t="s">
        <v>202</v>
      </c>
      <c r="G1656" s="2" t="s">
        <v>256</v>
      </c>
      <c r="H1656" s="2" t="s">
        <v>78</v>
      </c>
      <c r="I1656" s="2" t="s">
        <v>40</v>
      </c>
      <c r="J1656" s="2" t="s">
        <v>12</v>
      </c>
      <c r="L1656" s="2" t="s">
        <v>37</v>
      </c>
      <c r="M1656" s="2" t="s">
        <v>181</v>
      </c>
      <c r="N1656" s="2">
        <v>10</v>
      </c>
      <c r="O1656" s="2" t="s">
        <v>83</v>
      </c>
      <c r="Q1656" s="2" t="s">
        <v>50</v>
      </c>
      <c r="R1656" s="2" t="s">
        <v>85</v>
      </c>
      <c r="S1656" s="2" t="s">
        <v>21</v>
      </c>
      <c r="T1656" s="2">
        <v>37</v>
      </c>
      <c r="U1656" s="2" t="s">
        <v>86</v>
      </c>
      <c r="V1656" s="2">
        <v>0</v>
      </c>
      <c r="W1656" s="2" t="s">
        <v>20</v>
      </c>
      <c r="Z1656" s="2">
        <v>2</v>
      </c>
      <c r="AA1656" s="2">
        <v>0.59</v>
      </c>
      <c r="AB1656" s="2">
        <f t="shared" si="851"/>
        <v>3.3898305084745766</v>
      </c>
      <c r="AC1656" s="2">
        <v>3</v>
      </c>
      <c r="AD1656" s="2">
        <v>3</v>
      </c>
      <c r="AE1656" s="2">
        <v>276</v>
      </c>
      <c r="AF1656" s="2">
        <v>24</v>
      </c>
      <c r="AG1656" s="2">
        <f t="shared" si="845"/>
        <v>23.5</v>
      </c>
      <c r="AH1656" s="2">
        <v>0.11</v>
      </c>
      <c r="AI1656" s="2">
        <v>0.11</v>
      </c>
      <c r="AJ1656" s="2">
        <f>AI1656/$AI$1653</f>
        <v>5.7925223802001062E-3</v>
      </c>
      <c r="AK1656" s="2">
        <f>AI1656-$AI$1656</f>
        <v>0</v>
      </c>
      <c r="AL1656" s="2">
        <f>AK1656/$AK$1653</f>
        <v>0</v>
      </c>
    </row>
    <row r="1657" spans="1:38" x14ac:dyDescent="0.25">
      <c r="A1657" s="2" t="s">
        <v>247</v>
      </c>
      <c r="B1657" s="2">
        <v>2023</v>
      </c>
      <c r="C1657" s="2" t="s">
        <v>260</v>
      </c>
      <c r="D1657" s="2" t="s">
        <v>286</v>
      </c>
      <c r="E1657" s="2" t="s">
        <v>9</v>
      </c>
      <c r="F1657" s="2" t="s">
        <v>202</v>
      </c>
      <c r="G1657" s="2" t="s">
        <v>256</v>
      </c>
      <c r="H1657" s="2" t="s">
        <v>78</v>
      </c>
      <c r="I1657" s="2" t="s">
        <v>40</v>
      </c>
      <c r="J1657" s="2" t="s">
        <v>12</v>
      </c>
      <c r="L1657" s="2" t="s">
        <v>37</v>
      </c>
      <c r="M1657" s="2" t="s">
        <v>181</v>
      </c>
      <c r="N1657" s="2">
        <v>10</v>
      </c>
      <c r="O1657" s="2" t="s">
        <v>83</v>
      </c>
      <c r="Q1657" s="2" t="s">
        <v>50</v>
      </c>
      <c r="R1657" s="2" t="s">
        <v>85</v>
      </c>
      <c r="S1657" s="2" t="s">
        <v>21</v>
      </c>
      <c r="T1657" s="2">
        <v>37</v>
      </c>
      <c r="U1657" s="2" t="s">
        <v>86</v>
      </c>
      <c r="V1657" s="2">
        <v>0</v>
      </c>
      <c r="W1657" s="2" t="s">
        <v>20</v>
      </c>
      <c r="Z1657" s="2">
        <v>2</v>
      </c>
      <c r="AA1657" s="2">
        <v>0.59</v>
      </c>
      <c r="AB1657" s="2">
        <f t="shared" ref="AB1657:AB1660" si="852">Z1657/AA1657</f>
        <v>3.3898305084745766</v>
      </c>
      <c r="AC1657" s="2">
        <v>3</v>
      </c>
      <c r="AD1657" s="2">
        <v>3</v>
      </c>
      <c r="AE1657" s="2">
        <v>277</v>
      </c>
      <c r="AF1657" s="2">
        <v>0.5</v>
      </c>
      <c r="AG1657" s="2">
        <f t="shared" si="845"/>
        <v>0</v>
      </c>
      <c r="AH1657" s="2">
        <v>22.475000000000001</v>
      </c>
      <c r="AI1657" s="2">
        <v>22.475000000000001</v>
      </c>
      <c r="AJ1657" s="2">
        <f>AI1657/$AI$1657</f>
        <v>1</v>
      </c>
      <c r="AK1657" s="2">
        <f>AI1657-$AI$1660</f>
        <v>20.339000000000002</v>
      </c>
      <c r="AL1657" s="2">
        <f>AK1657/$AK$1657</f>
        <v>1</v>
      </c>
    </row>
    <row r="1658" spans="1:38" x14ac:dyDescent="0.25">
      <c r="A1658" s="2" t="s">
        <v>247</v>
      </c>
      <c r="B1658" s="2">
        <v>2023</v>
      </c>
      <c r="C1658" s="2" t="s">
        <v>260</v>
      </c>
      <c r="D1658" s="2" t="s">
        <v>286</v>
      </c>
      <c r="E1658" s="2" t="s">
        <v>9</v>
      </c>
      <c r="F1658" s="2" t="s">
        <v>202</v>
      </c>
      <c r="G1658" s="2" t="s">
        <v>256</v>
      </c>
      <c r="H1658" s="2" t="s">
        <v>78</v>
      </c>
      <c r="I1658" s="2" t="s">
        <v>40</v>
      </c>
      <c r="J1658" s="2" t="s">
        <v>12</v>
      </c>
      <c r="L1658" s="2" t="s">
        <v>37</v>
      </c>
      <c r="M1658" s="2" t="s">
        <v>181</v>
      </c>
      <c r="N1658" s="2">
        <v>10</v>
      </c>
      <c r="O1658" s="2" t="s">
        <v>83</v>
      </c>
      <c r="Q1658" s="2" t="s">
        <v>50</v>
      </c>
      <c r="R1658" s="2" t="s">
        <v>85</v>
      </c>
      <c r="S1658" s="2" t="s">
        <v>21</v>
      </c>
      <c r="T1658" s="2">
        <v>37</v>
      </c>
      <c r="U1658" s="2" t="s">
        <v>86</v>
      </c>
      <c r="V1658" s="2">
        <v>0</v>
      </c>
      <c r="W1658" s="2" t="s">
        <v>20</v>
      </c>
      <c r="Z1658" s="2">
        <v>2</v>
      </c>
      <c r="AA1658" s="2">
        <v>0.59</v>
      </c>
      <c r="AB1658" s="2">
        <f t="shared" si="852"/>
        <v>3.3898305084745766</v>
      </c>
      <c r="AC1658" s="2">
        <v>3</v>
      </c>
      <c r="AD1658" s="2">
        <v>3</v>
      </c>
      <c r="AE1658" s="2">
        <v>277</v>
      </c>
      <c r="AF1658" s="2">
        <v>2</v>
      </c>
      <c r="AG1658" s="2">
        <f t="shared" si="845"/>
        <v>1.5</v>
      </c>
      <c r="AH1658" s="2">
        <v>14.9535</v>
      </c>
      <c r="AI1658" s="2">
        <v>14.9535</v>
      </c>
      <c r="AJ1658" s="2">
        <f>AI1658/$AI$1657</f>
        <v>0.66533926585094549</v>
      </c>
      <c r="AK1658" s="2">
        <f>AI1658-$AI$1660</f>
        <v>12.817499999999999</v>
      </c>
      <c r="AL1658" s="2">
        <f>AK1658/$AK$1657</f>
        <v>0.63019322483897922</v>
      </c>
    </row>
    <row r="1659" spans="1:38" x14ac:dyDescent="0.25">
      <c r="A1659" s="2" t="s">
        <v>247</v>
      </c>
      <c r="B1659" s="2">
        <v>2023</v>
      </c>
      <c r="C1659" s="2" t="s">
        <v>260</v>
      </c>
      <c r="D1659" s="2" t="s">
        <v>286</v>
      </c>
      <c r="E1659" s="2" t="s">
        <v>9</v>
      </c>
      <c r="F1659" s="2" t="s">
        <v>202</v>
      </c>
      <c r="G1659" s="2" t="s">
        <v>256</v>
      </c>
      <c r="H1659" s="2" t="s">
        <v>78</v>
      </c>
      <c r="I1659" s="2" t="s">
        <v>40</v>
      </c>
      <c r="J1659" s="2" t="s">
        <v>12</v>
      </c>
      <c r="L1659" s="2" t="s">
        <v>37</v>
      </c>
      <c r="M1659" s="2" t="s">
        <v>181</v>
      </c>
      <c r="N1659" s="2">
        <v>10</v>
      </c>
      <c r="O1659" s="2" t="s">
        <v>83</v>
      </c>
      <c r="Q1659" s="2" t="s">
        <v>50</v>
      </c>
      <c r="R1659" s="2" t="s">
        <v>85</v>
      </c>
      <c r="S1659" s="2" t="s">
        <v>21</v>
      </c>
      <c r="T1659" s="2">
        <v>37</v>
      </c>
      <c r="U1659" s="2" t="s">
        <v>86</v>
      </c>
      <c r="V1659" s="2">
        <v>0</v>
      </c>
      <c r="W1659" s="2" t="s">
        <v>20</v>
      </c>
      <c r="Z1659" s="2">
        <v>2</v>
      </c>
      <c r="AA1659" s="2">
        <v>0.59</v>
      </c>
      <c r="AB1659" s="2">
        <f t="shared" si="852"/>
        <v>3.3898305084745766</v>
      </c>
      <c r="AC1659" s="2">
        <v>3</v>
      </c>
      <c r="AD1659" s="2">
        <v>3</v>
      </c>
      <c r="AE1659" s="2">
        <v>277</v>
      </c>
      <c r="AF1659" s="2">
        <v>5</v>
      </c>
      <c r="AG1659" s="2">
        <f t="shared" si="845"/>
        <v>4.5</v>
      </c>
      <c r="AH1659" s="2">
        <v>12.23</v>
      </c>
      <c r="AI1659" s="2">
        <v>12.23</v>
      </c>
      <c r="AJ1659" s="2">
        <f>AI1659/$AI$1657</f>
        <v>0.5441601779755284</v>
      </c>
      <c r="AK1659" s="2">
        <f>AI1659-$AI$1660</f>
        <v>10.094000000000001</v>
      </c>
      <c r="AL1659" s="2">
        <f>AK1659/$AK$1657</f>
        <v>0.49628791976006686</v>
      </c>
    </row>
    <row r="1660" spans="1:38" x14ac:dyDescent="0.25">
      <c r="A1660" s="2" t="s">
        <v>247</v>
      </c>
      <c r="B1660" s="2">
        <v>2023</v>
      </c>
      <c r="C1660" s="2" t="s">
        <v>260</v>
      </c>
      <c r="D1660" s="2" t="s">
        <v>286</v>
      </c>
      <c r="E1660" s="2" t="s">
        <v>9</v>
      </c>
      <c r="F1660" s="2" t="s">
        <v>202</v>
      </c>
      <c r="G1660" s="2" t="s">
        <v>256</v>
      </c>
      <c r="H1660" s="2" t="s">
        <v>78</v>
      </c>
      <c r="I1660" s="2" t="s">
        <v>40</v>
      </c>
      <c r="J1660" s="2" t="s">
        <v>12</v>
      </c>
      <c r="L1660" s="2" t="s">
        <v>37</v>
      </c>
      <c r="M1660" s="2" t="s">
        <v>181</v>
      </c>
      <c r="N1660" s="2">
        <v>10</v>
      </c>
      <c r="O1660" s="2" t="s">
        <v>83</v>
      </c>
      <c r="Q1660" s="2" t="s">
        <v>50</v>
      </c>
      <c r="R1660" s="2" t="s">
        <v>85</v>
      </c>
      <c r="S1660" s="2" t="s">
        <v>21</v>
      </c>
      <c r="T1660" s="2">
        <v>37</v>
      </c>
      <c r="U1660" s="2" t="s">
        <v>86</v>
      </c>
      <c r="V1660" s="2">
        <v>0</v>
      </c>
      <c r="W1660" s="2" t="s">
        <v>20</v>
      </c>
      <c r="Z1660" s="2">
        <v>2</v>
      </c>
      <c r="AA1660" s="2">
        <v>0.59</v>
      </c>
      <c r="AB1660" s="2">
        <f t="shared" si="852"/>
        <v>3.3898305084745766</v>
      </c>
      <c r="AC1660" s="2">
        <v>3</v>
      </c>
      <c r="AD1660" s="2">
        <v>3</v>
      </c>
      <c r="AE1660" s="2">
        <v>277</v>
      </c>
      <c r="AF1660" s="2">
        <v>24</v>
      </c>
      <c r="AG1660" s="2">
        <f t="shared" si="845"/>
        <v>23.5</v>
      </c>
      <c r="AH1660" s="2">
        <v>2.1360000000000001</v>
      </c>
      <c r="AI1660" s="2">
        <v>2.1360000000000001</v>
      </c>
      <c r="AJ1660" s="2">
        <f>AI1660/$AI$1657</f>
        <v>9.5038932146829805E-2</v>
      </c>
      <c r="AK1660" s="2">
        <f>AI1660-$AI$1660</f>
        <v>0</v>
      </c>
      <c r="AL1660" s="2">
        <f>AK1660/$AK$1657</f>
        <v>0</v>
      </c>
    </row>
    <row r="1661" spans="1:38" x14ac:dyDescent="0.25">
      <c r="A1661" s="2" t="s">
        <v>247</v>
      </c>
      <c r="B1661" s="2">
        <v>2023</v>
      </c>
      <c r="C1661" s="2" t="s">
        <v>261</v>
      </c>
      <c r="D1661" s="2" t="s">
        <v>286</v>
      </c>
      <c r="E1661" s="2" t="s">
        <v>9</v>
      </c>
      <c r="F1661" s="2" t="s">
        <v>202</v>
      </c>
      <c r="G1661" s="2" t="s">
        <v>256</v>
      </c>
      <c r="H1661" s="2" t="s">
        <v>78</v>
      </c>
      <c r="I1661" s="2" t="s">
        <v>40</v>
      </c>
      <c r="J1661" s="2" t="s">
        <v>12</v>
      </c>
      <c r="L1661" s="2" t="s">
        <v>37</v>
      </c>
      <c r="M1661" s="2" t="s">
        <v>181</v>
      </c>
      <c r="N1661" s="2">
        <v>10</v>
      </c>
      <c r="O1661" s="2" t="s">
        <v>83</v>
      </c>
      <c r="Q1661" s="2" t="s">
        <v>50</v>
      </c>
      <c r="R1661" s="2" t="s">
        <v>85</v>
      </c>
      <c r="S1661" s="2" t="s">
        <v>21</v>
      </c>
      <c r="T1661" s="2">
        <v>37</v>
      </c>
      <c r="U1661" s="2" t="s">
        <v>86</v>
      </c>
      <c r="V1661" s="2">
        <v>0</v>
      </c>
      <c r="W1661" s="2" t="s">
        <v>20</v>
      </c>
      <c r="Z1661" s="2">
        <v>2</v>
      </c>
      <c r="AA1661" s="2">
        <v>0.59</v>
      </c>
      <c r="AB1661" s="2">
        <f t="shared" ref="AB1661:AB1664" si="853">Z1661/AA1661</f>
        <v>3.3898305084745766</v>
      </c>
      <c r="AC1661" s="2">
        <v>3</v>
      </c>
      <c r="AD1661" s="2">
        <v>3</v>
      </c>
      <c r="AE1661" s="2">
        <v>278</v>
      </c>
      <c r="AF1661" s="2">
        <v>0.5</v>
      </c>
      <c r="AG1661" s="2">
        <f t="shared" ref="AG1661:AG1692" si="854">AF1661-$AF$1617</f>
        <v>0</v>
      </c>
      <c r="AH1661" s="2">
        <v>20.82</v>
      </c>
      <c r="AI1661" s="2">
        <v>20.82</v>
      </c>
      <c r="AJ1661" s="2">
        <f>AI1661/$AI$1661</f>
        <v>1</v>
      </c>
      <c r="AK1661" s="2">
        <f>AI1661-$AI$1664</f>
        <v>19.79</v>
      </c>
      <c r="AL1661" s="2">
        <f>AK1661/$AK$1661</f>
        <v>1</v>
      </c>
    </row>
    <row r="1662" spans="1:38" x14ac:dyDescent="0.25">
      <c r="A1662" s="2" t="s">
        <v>247</v>
      </c>
      <c r="B1662" s="2">
        <v>2023</v>
      </c>
      <c r="C1662" s="2" t="s">
        <v>261</v>
      </c>
      <c r="D1662" s="2" t="s">
        <v>286</v>
      </c>
      <c r="E1662" s="2" t="s">
        <v>9</v>
      </c>
      <c r="F1662" s="2" t="s">
        <v>202</v>
      </c>
      <c r="G1662" s="2" t="s">
        <v>256</v>
      </c>
      <c r="H1662" s="2" t="s">
        <v>78</v>
      </c>
      <c r="I1662" s="2" t="s">
        <v>40</v>
      </c>
      <c r="J1662" s="2" t="s">
        <v>12</v>
      </c>
      <c r="L1662" s="2" t="s">
        <v>37</v>
      </c>
      <c r="M1662" s="2" t="s">
        <v>181</v>
      </c>
      <c r="N1662" s="2">
        <v>10</v>
      </c>
      <c r="O1662" s="2" t="s">
        <v>83</v>
      </c>
      <c r="Q1662" s="2" t="s">
        <v>50</v>
      </c>
      <c r="R1662" s="2" t="s">
        <v>85</v>
      </c>
      <c r="S1662" s="2" t="s">
        <v>21</v>
      </c>
      <c r="T1662" s="2">
        <v>37</v>
      </c>
      <c r="U1662" s="2" t="s">
        <v>86</v>
      </c>
      <c r="V1662" s="2">
        <v>0</v>
      </c>
      <c r="W1662" s="2" t="s">
        <v>20</v>
      </c>
      <c r="Z1662" s="2">
        <v>2</v>
      </c>
      <c r="AA1662" s="2">
        <v>0.59</v>
      </c>
      <c r="AB1662" s="2">
        <f t="shared" si="853"/>
        <v>3.3898305084745766</v>
      </c>
      <c r="AC1662" s="2">
        <v>3</v>
      </c>
      <c r="AD1662" s="2">
        <v>3</v>
      </c>
      <c r="AE1662" s="2">
        <v>278</v>
      </c>
      <c r="AF1662" s="2">
        <v>2</v>
      </c>
      <c r="AG1662" s="2">
        <f t="shared" si="854"/>
        <v>1.5</v>
      </c>
      <c r="AH1662" s="2">
        <v>14.93</v>
      </c>
      <c r="AI1662" s="2">
        <v>14.93</v>
      </c>
      <c r="AJ1662" s="2">
        <f>AI1662/$AI$1661</f>
        <v>0.71709894332372714</v>
      </c>
      <c r="AK1662" s="2">
        <f>AI1662-$AI$1664</f>
        <v>13.9</v>
      </c>
      <c r="AL1662" s="2">
        <f>AK1662/$AK$1661</f>
        <v>0.70237493683678631</v>
      </c>
    </row>
    <row r="1663" spans="1:38" x14ac:dyDescent="0.25">
      <c r="A1663" s="2" t="s">
        <v>247</v>
      </c>
      <c r="B1663" s="2">
        <v>2023</v>
      </c>
      <c r="C1663" s="2" t="s">
        <v>261</v>
      </c>
      <c r="D1663" s="2" t="s">
        <v>286</v>
      </c>
      <c r="E1663" s="2" t="s">
        <v>9</v>
      </c>
      <c r="F1663" s="2" t="s">
        <v>202</v>
      </c>
      <c r="G1663" s="2" t="s">
        <v>256</v>
      </c>
      <c r="H1663" s="2" t="s">
        <v>78</v>
      </c>
      <c r="I1663" s="2" t="s">
        <v>40</v>
      </c>
      <c r="J1663" s="2" t="s">
        <v>12</v>
      </c>
      <c r="L1663" s="2" t="s">
        <v>37</v>
      </c>
      <c r="M1663" s="2" t="s">
        <v>181</v>
      </c>
      <c r="N1663" s="2">
        <v>10</v>
      </c>
      <c r="O1663" s="2" t="s">
        <v>83</v>
      </c>
      <c r="Q1663" s="2" t="s">
        <v>50</v>
      </c>
      <c r="R1663" s="2" t="s">
        <v>85</v>
      </c>
      <c r="S1663" s="2" t="s">
        <v>21</v>
      </c>
      <c r="T1663" s="2">
        <v>37</v>
      </c>
      <c r="U1663" s="2" t="s">
        <v>86</v>
      </c>
      <c r="V1663" s="2">
        <v>0</v>
      </c>
      <c r="W1663" s="2" t="s">
        <v>20</v>
      </c>
      <c r="Z1663" s="2">
        <v>2</v>
      </c>
      <c r="AA1663" s="2">
        <v>0.59</v>
      </c>
      <c r="AB1663" s="2">
        <f t="shared" si="853"/>
        <v>3.3898305084745766</v>
      </c>
      <c r="AC1663" s="2">
        <v>3</v>
      </c>
      <c r="AD1663" s="2">
        <v>3</v>
      </c>
      <c r="AE1663" s="2">
        <v>278</v>
      </c>
      <c r="AF1663" s="2">
        <v>5</v>
      </c>
      <c r="AG1663" s="2">
        <f t="shared" si="854"/>
        <v>4.5</v>
      </c>
      <c r="AH1663" s="2">
        <v>9.32</v>
      </c>
      <c r="AI1663" s="2">
        <v>9.32</v>
      </c>
      <c r="AJ1663" s="2">
        <f>AI1663/$AI$1661</f>
        <v>0.44764649375600385</v>
      </c>
      <c r="AK1663" s="2">
        <f>AI1663-$AI$1664</f>
        <v>8.2900000000000009</v>
      </c>
      <c r="AL1663" s="2">
        <f>AK1663/$AK$1661</f>
        <v>0.41889843355229922</v>
      </c>
    </row>
    <row r="1664" spans="1:38" x14ac:dyDescent="0.25">
      <c r="A1664" s="2" t="s">
        <v>247</v>
      </c>
      <c r="B1664" s="2">
        <v>2023</v>
      </c>
      <c r="C1664" s="2" t="s">
        <v>261</v>
      </c>
      <c r="D1664" s="2" t="s">
        <v>286</v>
      </c>
      <c r="E1664" s="2" t="s">
        <v>9</v>
      </c>
      <c r="F1664" s="2" t="s">
        <v>202</v>
      </c>
      <c r="G1664" s="2" t="s">
        <v>256</v>
      </c>
      <c r="H1664" s="2" t="s">
        <v>78</v>
      </c>
      <c r="I1664" s="2" t="s">
        <v>40</v>
      </c>
      <c r="J1664" s="2" t="s">
        <v>12</v>
      </c>
      <c r="L1664" s="2" t="s">
        <v>37</v>
      </c>
      <c r="M1664" s="2" t="s">
        <v>181</v>
      </c>
      <c r="N1664" s="2">
        <v>10</v>
      </c>
      <c r="O1664" s="2" t="s">
        <v>83</v>
      </c>
      <c r="Q1664" s="2" t="s">
        <v>50</v>
      </c>
      <c r="R1664" s="2" t="s">
        <v>85</v>
      </c>
      <c r="S1664" s="2" t="s">
        <v>21</v>
      </c>
      <c r="T1664" s="2">
        <v>37</v>
      </c>
      <c r="U1664" s="2" t="s">
        <v>86</v>
      </c>
      <c r="V1664" s="2">
        <v>0</v>
      </c>
      <c r="W1664" s="2" t="s">
        <v>20</v>
      </c>
      <c r="Z1664" s="2">
        <v>2</v>
      </c>
      <c r="AA1664" s="2">
        <v>0.59</v>
      </c>
      <c r="AB1664" s="2">
        <f t="shared" si="853"/>
        <v>3.3898305084745766</v>
      </c>
      <c r="AC1664" s="2">
        <v>3</v>
      </c>
      <c r="AD1664" s="2">
        <v>3</v>
      </c>
      <c r="AE1664" s="2">
        <v>278</v>
      </c>
      <c r="AF1664" s="2">
        <v>24</v>
      </c>
      <c r="AG1664" s="2">
        <f t="shared" si="854"/>
        <v>23.5</v>
      </c>
      <c r="AH1664" s="2">
        <v>1.03</v>
      </c>
      <c r="AI1664" s="2">
        <v>1.03</v>
      </c>
      <c r="AJ1664" s="2">
        <f>AI1664/$AI$1661</f>
        <v>4.9471661863592697E-2</v>
      </c>
      <c r="AK1664" s="2">
        <f>AI1664-$AI$1664</f>
        <v>0</v>
      </c>
      <c r="AL1664" s="2">
        <f>AK1664/$AK$1661</f>
        <v>0</v>
      </c>
    </row>
    <row r="1665" spans="1:38" x14ac:dyDescent="0.25">
      <c r="A1665" s="2" t="s">
        <v>247</v>
      </c>
      <c r="B1665" s="2">
        <v>2023</v>
      </c>
      <c r="C1665" s="2" t="s">
        <v>262</v>
      </c>
      <c r="D1665" s="2" t="s">
        <v>282</v>
      </c>
      <c r="E1665" s="2" t="s">
        <v>9</v>
      </c>
      <c r="F1665" s="2" t="s">
        <v>10</v>
      </c>
      <c r="G1665" s="2" t="s">
        <v>211</v>
      </c>
      <c r="H1665" s="2" t="s">
        <v>78</v>
      </c>
      <c r="I1665" s="2" t="s">
        <v>40</v>
      </c>
      <c r="J1665" s="2" t="s">
        <v>12</v>
      </c>
      <c r="L1665" s="2" t="s">
        <v>37</v>
      </c>
      <c r="M1665" s="2" t="s">
        <v>181</v>
      </c>
      <c r="N1665" s="2">
        <v>10</v>
      </c>
      <c r="O1665" s="2" t="s">
        <v>83</v>
      </c>
      <c r="Q1665" s="2" t="s">
        <v>50</v>
      </c>
      <c r="R1665" s="2" t="s">
        <v>85</v>
      </c>
      <c r="S1665" s="2" t="s">
        <v>21</v>
      </c>
      <c r="T1665" s="2">
        <v>37</v>
      </c>
      <c r="U1665" s="2" t="s">
        <v>86</v>
      </c>
      <c r="V1665" s="2">
        <v>0</v>
      </c>
      <c r="W1665" s="2" t="s">
        <v>20</v>
      </c>
      <c r="Z1665" s="2">
        <v>2</v>
      </c>
      <c r="AA1665" s="2">
        <v>0.59</v>
      </c>
      <c r="AB1665" s="2">
        <f t="shared" ref="AB1665:AB1668" si="855">Z1665/AA1665</f>
        <v>3.3898305084745766</v>
      </c>
      <c r="AC1665" s="2">
        <v>3</v>
      </c>
      <c r="AD1665" s="2">
        <v>3</v>
      </c>
      <c r="AE1665" s="2">
        <v>279</v>
      </c>
      <c r="AF1665" s="2">
        <v>0.5</v>
      </c>
      <c r="AG1665" s="2">
        <f t="shared" si="854"/>
        <v>0</v>
      </c>
      <c r="AH1665" s="2">
        <v>23.88</v>
      </c>
      <c r="AI1665" s="2">
        <v>23.88</v>
      </c>
      <c r="AJ1665" s="2">
        <f>AI1665/$AI$1665</f>
        <v>1</v>
      </c>
      <c r="AK1665" s="2">
        <f>AI1665-$AI$1668</f>
        <v>22.759999999999998</v>
      </c>
      <c r="AL1665" s="2">
        <f>AK1665/$AK$1665</f>
        <v>1</v>
      </c>
    </row>
    <row r="1666" spans="1:38" x14ac:dyDescent="0.25">
      <c r="A1666" s="2" t="s">
        <v>247</v>
      </c>
      <c r="B1666" s="2">
        <v>2023</v>
      </c>
      <c r="C1666" s="2" t="s">
        <v>262</v>
      </c>
      <c r="D1666" s="2" t="s">
        <v>282</v>
      </c>
      <c r="E1666" s="2" t="s">
        <v>9</v>
      </c>
      <c r="F1666" s="2" t="s">
        <v>10</v>
      </c>
      <c r="G1666" s="2" t="s">
        <v>211</v>
      </c>
      <c r="H1666" s="2" t="s">
        <v>78</v>
      </c>
      <c r="I1666" s="2" t="s">
        <v>40</v>
      </c>
      <c r="J1666" s="2" t="s">
        <v>12</v>
      </c>
      <c r="L1666" s="2" t="s">
        <v>37</v>
      </c>
      <c r="M1666" s="2" t="s">
        <v>181</v>
      </c>
      <c r="N1666" s="2">
        <v>10</v>
      </c>
      <c r="O1666" s="2" t="s">
        <v>83</v>
      </c>
      <c r="Q1666" s="2" t="s">
        <v>50</v>
      </c>
      <c r="R1666" s="2" t="s">
        <v>85</v>
      </c>
      <c r="S1666" s="2" t="s">
        <v>21</v>
      </c>
      <c r="T1666" s="2">
        <v>37</v>
      </c>
      <c r="U1666" s="2" t="s">
        <v>86</v>
      </c>
      <c r="V1666" s="2">
        <v>0</v>
      </c>
      <c r="W1666" s="2" t="s">
        <v>20</v>
      </c>
      <c r="Z1666" s="2">
        <v>2</v>
      </c>
      <c r="AA1666" s="2">
        <v>0.59</v>
      </c>
      <c r="AB1666" s="2">
        <f t="shared" si="855"/>
        <v>3.3898305084745766</v>
      </c>
      <c r="AC1666" s="2">
        <v>3</v>
      </c>
      <c r="AD1666" s="2">
        <v>3</v>
      </c>
      <c r="AE1666" s="2">
        <v>279</v>
      </c>
      <c r="AF1666" s="2">
        <v>2</v>
      </c>
      <c r="AG1666" s="2">
        <f t="shared" si="854"/>
        <v>1.5</v>
      </c>
      <c r="AH1666" s="2">
        <v>13.24</v>
      </c>
      <c r="AI1666" s="2">
        <v>13.24</v>
      </c>
      <c r="AJ1666" s="2">
        <f>AI1666/$AI$1665</f>
        <v>0.55443886097152428</v>
      </c>
      <c r="AK1666" s="2">
        <f>AI1666-$AI$1668</f>
        <v>12.120000000000001</v>
      </c>
      <c r="AL1666" s="2">
        <f>AK1666/$AK$1665</f>
        <v>0.5325131810193322</v>
      </c>
    </row>
    <row r="1667" spans="1:38" x14ac:dyDescent="0.25">
      <c r="A1667" s="2" t="s">
        <v>247</v>
      </c>
      <c r="B1667" s="2">
        <v>2023</v>
      </c>
      <c r="C1667" s="2" t="s">
        <v>262</v>
      </c>
      <c r="D1667" s="2" t="s">
        <v>282</v>
      </c>
      <c r="E1667" s="2" t="s">
        <v>9</v>
      </c>
      <c r="F1667" s="2" t="s">
        <v>10</v>
      </c>
      <c r="G1667" s="2" t="s">
        <v>211</v>
      </c>
      <c r="H1667" s="2" t="s">
        <v>78</v>
      </c>
      <c r="I1667" s="2" t="s">
        <v>40</v>
      </c>
      <c r="J1667" s="2" t="s">
        <v>12</v>
      </c>
      <c r="L1667" s="2" t="s">
        <v>37</v>
      </c>
      <c r="M1667" s="2" t="s">
        <v>181</v>
      </c>
      <c r="N1667" s="2">
        <v>10</v>
      </c>
      <c r="O1667" s="2" t="s">
        <v>83</v>
      </c>
      <c r="Q1667" s="2" t="s">
        <v>50</v>
      </c>
      <c r="R1667" s="2" t="s">
        <v>85</v>
      </c>
      <c r="S1667" s="2" t="s">
        <v>21</v>
      </c>
      <c r="T1667" s="2">
        <v>37</v>
      </c>
      <c r="U1667" s="2" t="s">
        <v>86</v>
      </c>
      <c r="V1667" s="2">
        <v>0</v>
      </c>
      <c r="W1667" s="2" t="s">
        <v>20</v>
      </c>
      <c r="Z1667" s="2">
        <v>2</v>
      </c>
      <c r="AA1667" s="2">
        <v>0.59</v>
      </c>
      <c r="AB1667" s="2">
        <f t="shared" si="855"/>
        <v>3.3898305084745766</v>
      </c>
      <c r="AC1667" s="2">
        <v>3</v>
      </c>
      <c r="AD1667" s="2">
        <v>3</v>
      </c>
      <c r="AE1667" s="2">
        <v>279</v>
      </c>
      <c r="AF1667" s="2">
        <v>5</v>
      </c>
      <c r="AG1667" s="2">
        <f t="shared" si="854"/>
        <v>4.5</v>
      </c>
      <c r="AH1667" s="2">
        <v>6.5</v>
      </c>
      <c r="AI1667" s="2">
        <v>6.5</v>
      </c>
      <c r="AJ1667" s="2">
        <f>AI1667/$AI$1665</f>
        <v>0.27219430485762147</v>
      </c>
      <c r="AK1667" s="2">
        <f>AI1667-$AI$1668</f>
        <v>5.38</v>
      </c>
      <c r="AL1667" s="2">
        <f>AK1667/$AK$1665</f>
        <v>0.23637961335676627</v>
      </c>
    </row>
    <row r="1668" spans="1:38" x14ac:dyDescent="0.25">
      <c r="A1668" s="2" t="s">
        <v>247</v>
      </c>
      <c r="B1668" s="2">
        <v>2023</v>
      </c>
      <c r="C1668" s="2" t="s">
        <v>262</v>
      </c>
      <c r="D1668" s="2" t="s">
        <v>282</v>
      </c>
      <c r="E1668" s="2" t="s">
        <v>9</v>
      </c>
      <c r="F1668" s="2" t="s">
        <v>10</v>
      </c>
      <c r="G1668" s="2" t="s">
        <v>211</v>
      </c>
      <c r="H1668" s="2" t="s">
        <v>78</v>
      </c>
      <c r="I1668" s="2" t="s">
        <v>40</v>
      </c>
      <c r="J1668" s="2" t="s">
        <v>12</v>
      </c>
      <c r="L1668" s="2" t="s">
        <v>37</v>
      </c>
      <c r="M1668" s="2" t="s">
        <v>181</v>
      </c>
      <c r="N1668" s="2">
        <v>10</v>
      </c>
      <c r="O1668" s="2" t="s">
        <v>83</v>
      </c>
      <c r="Q1668" s="2" t="s">
        <v>50</v>
      </c>
      <c r="R1668" s="2" t="s">
        <v>85</v>
      </c>
      <c r="S1668" s="2" t="s">
        <v>21</v>
      </c>
      <c r="T1668" s="2">
        <v>37</v>
      </c>
      <c r="U1668" s="2" t="s">
        <v>86</v>
      </c>
      <c r="V1668" s="2">
        <v>0</v>
      </c>
      <c r="W1668" s="2" t="s">
        <v>20</v>
      </c>
      <c r="Z1668" s="2">
        <v>2</v>
      </c>
      <c r="AA1668" s="2">
        <v>0.59</v>
      </c>
      <c r="AB1668" s="2">
        <f t="shared" si="855"/>
        <v>3.3898305084745766</v>
      </c>
      <c r="AC1668" s="2">
        <v>3</v>
      </c>
      <c r="AD1668" s="2">
        <v>3</v>
      </c>
      <c r="AE1668" s="2">
        <v>279</v>
      </c>
      <c r="AF1668" s="2">
        <v>24</v>
      </c>
      <c r="AG1668" s="2">
        <f t="shared" si="854"/>
        <v>23.5</v>
      </c>
      <c r="AH1668" s="2">
        <v>1.1200000000000001</v>
      </c>
      <c r="AI1668" s="2">
        <v>1.1200000000000001</v>
      </c>
      <c r="AJ1668" s="2">
        <f>AI1668/$AI$1665</f>
        <v>4.6901172529313237E-2</v>
      </c>
      <c r="AK1668" s="2">
        <f>AI1668-$AI$1668</f>
        <v>0</v>
      </c>
      <c r="AL1668" s="2">
        <f>AK1668/$AK$1665</f>
        <v>0</v>
      </c>
    </row>
    <row r="1669" spans="1:38" x14ac:dyDescent="0.25">
      <c r="A1669" s="2" t="s">
        <v>247</v>
      </c>
      <c r="B1669" s="2">
        <v>2023</v>
      </c>
      <c r="C1669" s="2" t="s">
        <v>263</v>
      </c>
      <c r="D1669" s="2" t="s">
        <v>282</v>
      </c>
      <c r="E1669" s="2" t="s">
        <v>9</v>
      </c>
      <c r="F1669" s="2" t="s">
        <v>10</v>
      </c>
      <c r="G1669" s="2" t="s">
        <v>201</v>
      </c>
      <c r="H1669" s="2" t="s">
        <v>78</v>
      </c>
      <c r="I1669" s="2" t="s">
        <v>40</v>
      </c>
      <c r="J1669" s="2" t="s">
        <v>12</v>
      </c>
      <c r="L1669" s="2" t="s">
        <v>37</v>
      </c>
      <c r="M1669" s="2" t="s">
        <v>181</v>
      </c>
      <c r="N1669" s="2">
        <v>15</v>
      </c>
      <c r="O1669" s="2" t="s">
        <v>83</v>
      </c>
      <c r="Q1669" s="2" t="s">
        <v>50</v>
      </c>
      <c r="R1669" s="2" t="s">
        <v>85</v>
      </c>
      <c r="S1669" s="2" t="s">
        <v>21</v>
      </c>
      <c r="T1669" s="2">
        <v>37</v>
      </c>
      <c r="U1669" s="2" t="s">
        <v>86</v>
      </c>
      <c r="V1669" s="2">
        <v>0</v>
      </c>
      <c r="W1669" s="2" t="s">
        <v>20</v>
      </c>
      <c r="Z1669" s="2">
        <v>2</v>
      </c>
      <c r="AA1669" s="2">
        <v>0.59</v>
      </c>
      <c r="AB1669" s="2">
        <f t="shared" ref="AB1669:AB1672" si="856">Z1669/AA1669</f>
        <v>3.3898305084745766</v>
      </c>
      <c r="AC1669" s="2">
        <v>3</v>
      </c>
      <c r="AD1669" s="2">
        <v>3</v>
      </c>
      <c r="AE1669" s="2">
        <v>280</v>
      </c>
      <c r="AF1669" s="2">
        <v>0.5</v>
      </c>
      <c r="AG1669" s="2">
        <f t="shared" si="854"/>
        <v>0</v>
      </c>
      <c r="AH1669" s="2">
        <v>20.87</v>
      </c>
      <c r="AI1669" s="2">
        <v>20.87</v>
      </c>
      <c r="AJ1669" s="2">
        <f>AI1669/$AI$1669</f>
        <v>1</v>
      </c>
      <c r="AK1669" s="2">
        <f>AI1669-$AI$1672</f>
        <v>19.220000000000002</v>
      </c>
      <c r="AL1669" s="2">
        <f>AK1669/$AK$1669</f>
        <v>1</v>
      </c>
    </row>
    <row r="1670" spans="1:38" x14ac:dyDescent="0.25">
      <c r="A1670" s="2" t="s">
        <v>247</v>
      </c>
      <c r="B1670" s="2">
        <v>2023</v>
      </c>
      <c r="C1670" s="2" t="s">
        <v>263</v>
      </c>
      <c r="D1670" s="2" t="s">
        <v>282</v>
      </c>
      <c r="E1670" s="2" t="s">
        <v>9</v>
      </c>
      <c r="F1670" s="2" t="s">
        <v>10</v>
      </c>
      <c r="G1670" s="2" t="s">
        <v>201</v>
      </c>
      <c r="H1670" s="2" t="s">
        <v>78</v>
      </c>
      <c r="I1670" s="2" t="s">
        <v>40</v>
      </c>
      <c r="J1670" s="2" t="s">
        <v>12</v>
      </c>
      <c r="L1670" s="2" t="s">
        <v>37</v>
      </c>
      <c r="M1670" s="2" t="s">
        <v>181</v>
      </c>
      <c r="N1670" s="2">
        <v>15</v>
      </c>
      <c r="O1670" s="2" t="s">
        <v>83</v>
      </c>
      <c r="Q1670" s="2" t="s">
        <v>50</v>
      </c>
      <c r="R1670" s="2" t="s">
        <v>85</v>
      </c>
      <c r="S1670" s="2" t="s">
        <v>21</v>
      </c>
      <c r="T1670" s="2">
        <v>37</v>
      </c>
      <c r="U1670" s="2" t="s">
        <v>86</v>
      </c>
      <c r="V1670" s="2">
        <v>0</v>
      </c>
      <c r="W1670" s="2" t="s">
        <v>20</v>
      </c>
      <c r="Z1670" s="2">
        <v>2</v>
      </c>
      <c r="AA1670" s="2">
        <v>0.59</v>
      </c>
      <c r="AB1670" s="2">
        <f t="shared" si="856"/>
        <v>3.3898305084745766</v>
      </c>
      <c r="AC1670" s="2">
        <v>3</v>
      </c>
      <c r="AD1670" s="2">
        <v>3</v>
      </c>
      <c r="AE1670" s="2">
        <v>280</v>
      </c>
      <c r="AF1670" s="2">
        <v>2</v>
      </c>
      <c r="AG1670" s="2">
        <f t="shared" si="854"/>
        <v>1.5</v>
      </c>
      <c r="AH1670" s="2">
        <v>14.61</v>
      </c>
      <c r="AI1670" s="2">
        <v>14.61</v>
      </c>
      <c r="AJ1670" s="2">
        <f>AI1670/$AI$1669</f>
        <v>0.7000479156684235</v>
      </c>
      <c r="AK1670" s="2">
        <f>AI1670-$AI$1672</f>
        <v>12.959999999999999</v>
      </c>
      <c r="AL1670" s="2">
        <f>AK1670/$AK$1669</f>
        <v>0.67429760665972927</v>
      </c>
    </row>
    <row r="1671" spans="1:38" x14ac:dyDescent="0.25">
      <c r="A1671" s="2" t="s">
        <v>247</v>
      </c>
      <c r="B1671" s="2">
        <v>2023</v>
      </c>
      <c r="C1671" s="2" t="s">
        <v>263</v>
      </c>
      <c r="D1671" s="2" t="s">
        <v>282</v>
      </c>
      <c r="E1671" s="2" t="s">
        <v>9</v>
      </c>
      <c r="F1671" s="2" t="s">
        <v>10</v>
      </c>
      <c r="G1671" s="2" t="s">
        <v>201</v>
      </c>
      <c r="H1671" s="2" t="s">
        <v>78</v>
      </c>
      <c r="I1671" s="2" t="s">
        <v>40</v>
      </c>
      <c r="J1671" s="2" t="s">
        <v>12</v>
      </c>
      <c r="L1671" s="2" t="s">
        <v>37</v>
      </c>
      <c r="M1671" s="2" t="s">
        <v>181</v>
      </c>
      <c r="N1671" s="2">
        <v>15</v>
      </c>
      <c r="O1671" s="2" t="s">
        <v>83</v>
      </c>
      <c r="Q1671" s="2" t="s">
        <v>50</v>
      </c>
      <c r="R1671" s="2" t="s">
        <v>85</v>
      </c>
      <c r="S1671" s="2" t="s">
        <v>21</v>
      </c>
      <c r="T1671" s="2">
        <v>37</v>
      </c>
      <c r="U1671" s="2" t="s">
        <v>86</v>
      </c>
      <c r="V1671" s="2">
        <v>0</v>
      </c>
      <c r="W1671" s="2" t="s">
        <v>20</v>
      </c>
      <c r="Z1671" s="2">
        <v>2</v>
      </c>
      <c r="AA1671" s="2">
        <v>0.59</v>
      </c>
      <c r="AB1671" s="2">
        <f t="shared" si="856"/>
        <v>3.3898305084745766</v>
      </c>
      <c r="AC1671" s="2">
        <v>3</v>
      </c>
      <c r="AD1671" s="2">
        <v>3</v>
      </c>
      <c r="AE1671" s="2">
        <v>280</v>
      </c>
      <c r="AF1671" s="2">
        <v>5</v>
      </c>
      <c r="AG1671" s="2">
        <f t="shared" si="854"/>
        <v>4.5</v>
      </c>
      <c r="AH1671" s="2">
        <v>7.02</v>
      </c>
      <c r="AI1671" s="2">
        <v>7.02</v>
      </c>
      <c r="AJ1671" s="2">
        <f>AI1671/$AI$1669</f>
        <v>0.33636799233349302</v>
      </c>
      <c r="AK1671" s="2">
        <f>AI1671-$AI$1672</f>
        <v>5.3699999999999992</v>
      </c>
      <c r="AL1671" s="2">
        <f>AK1671/$AK$1669</f>
        <v>0.27939646201873042</v>
      </c>
    </row>
    <row r="1672" spans="1:38" x14ac:dyDescent="0.25">
      <c r="A1672" s="2" t="s">
        <v>247</v>
      </c>
      <c r="B1672" s="2">
        <v>2023</v>
      </c>
      <c r="C1672" s="2" t="s">
        <v>263</v>
      </c>
      <c r="D1672" s="2" t="s">
        <v>282</v>
      </c>
      <c r="E1672" s="2" t="s">
        <v>9</v>
      </c>
      <c r="F1672" s="2" t="s">
        <v>10</v>
      </c>
      <c r="G1672" s="2" t="s">
        <v>201</v>
      </c>
      <c r="H1672" s="2" t="s">
        <v>78</v>
      </c>
      <c r="I1672" s="2" t="s">
        <v>40</v>
      </c>
      <c r="J1672" s="2" t="s">
        <v>12</v>
      </c>
      <c r="L1672" s="2" t="s">
        <v>37</v>
      </c>
      <c r="M1672" s="2" t="s">
        <v>181</v>
      </c>
      <c r="N1672" s="2">
        <v>15</v>
      </c>
      <c r="O1672" s="2" t="s">
        <v>83</v>
      </c>
      <c r="Q1672" s="2" t="s">
        <v>50</v>
      </c>
      <c r="R1672" s="2" t="s">
        <v>85</v>
      </c>
      <c r="S1672" s="2" t="s">
        <v>21</v>
      </c>
      <c r="T1672" s="2">
        <v>37</v>
      </c>
      <c r="U1672" s="2" t="s">
        <v>86</v>
      </c>
      <c r="V1672" s="2">
        <v>0</v>
      </c>
      <c r="W1672" s="2" t="s">
        <v>20</v>
      </c>
      <c r="Z1672" s="2">
        <v>2</v>
      </c>
      <c r="AA1672" s="2">
        <v>0.59</v>
      </c>
      <c r="AB1672" s="2">
        <f t="shared" si="856"/>
        <v>3.3898305084745766</v>
      </c>
      <c r="AC1672" s="2">
        <v>3</v>
      </c>
      <c r="AD1672" s="2">
        <v>3</v>
      </c>
      <c r="AE1672" s="2">
        <v>280</v>
      </c>
      <c r="AF1672" s="2">
        <v>24</v>
      </c>
      <c r="AG1672" s="2">
        <f t="shared" si="854"/>
        <v>23.5</v>
      </c>
      <c r="AH1672" s="2">
        <v>1.65</v>
      </c>
      <c r="AI1672" s="2">
        <v>1.65</v>
      </c>
      <c r="AJ1672" s="2">
        <f>AI1672/$AI$1669</f>
        <v>7.9060852898897929E-2</v>
      </c>
      <c r="AK1672" s="2">
        <f>AI1672-$AI$1672</f>
        <v>0</v>
      </c>
      <c r="AL1672" s="2">
        <f>AK1672/$AK$1669</f>
        <v>0</v>
      </c>
    </row>
    <row r="1673" spans="1:38" x14ac:dyDescent="0.25">
      <c r="A1673" s="2" t="s">
        <v>247</v>
      </c>
      <c r="B1673" s="2">
        <v>2023</v>
      </c>
      <c r="C1673" s="2" t="s">
        <v>264</v>
      </c>
      <c r="D1673" s="2" t="s">
        <v>286</v>
      </c>
      <c r="E1673" s="2" t="s">
        <v>9</v>
      </c>
      <c r="F1673" s="2" t="s">
        <v>10</v>
      </c>
      <c r="G1673" s="2" t="s">
        <v>203</v>
      </c>
      <c r="H1673" s="2" t="s">
        <v>78</v>
      </c>
      <c r="I1673" s="2" t="s">
        <v>40</v>
      </c>
      <c r="J1673" s="2" t="s">
        <v>12</v>
      </c>
      <c r="L1673" s="2" t="s">
        <v>37</v>
      </c>
      <c r="M1673" s="2" t="s">
        <v>181</v>
      </c>
      <c r="N1673" s="2">
        <v>5</v>
      </c>
      <c r="O1673" s="2" t="s">
        <v>83</v>
      </c>
      <c r="Q1673" s="2" t="s">
        <v>50</v>
      </c>
      <c r="R1673" s="2" t="s">
        <v>85</v>
      </c>
      <c r="S1673" s="2" t="s">
        <v>21</v>
      </c>
      <c r="T1673" s="2">
        <v>37</v>
      </c>
      <c r="U1673" s="2" t="s">
        <v>86</v>
      </c>
      <c r="V1673" s="2">
        <v>0</v>
      </c>
      <c r="W1673" s="2" t="s">
        <v>20</v>
      </c>
      <c r="Z1673" s="2">
        <v>2</v>
      </c>
      <c r="AA1673" s="2">
        <v>0.59</v>
      </c>
      <c r="AB1673" s="2">
        <f t="shared" ref="AB1673:AB1676" si="857">Z1673/AA1673</f>
        <v>3.3898305084745766</v>
      </c>
      <c r="AC1673" s="2">
        <v>3</v>
      </c>
      <c r="AD1673" s="2">
        <v>3</v>
      </c>
      <c r="AE1673" s="2">
        <v>281</v>
      </c>
      <c r="AF1673" s="2">
        <v>0.5</v>
      </c>
      <c r="AG1673" s="2">
        <f t="shared" si="854"/>
        <v>0</v>
      </c>
      <c r="AH1673" s="2">
        <v>23.3673</v>
      </c>
      <c r="AI1673" s="2">
        <v>23.3673</v>
      </c>
      <c r="AJ1673" s="2">
        <f>AI1673/$AI$1673</f>
        <v>1</v>
      </c>
      <c r="AK1673" s="2">
        <f>AI1673-$AI$1676</f>
        <v>21.290600000000001</v>
      </c>
      <c r="AL1673" s="2">
        <f>AK1673/$AK$1673</f>
        <v>1</v>
      </c>
    </row>
    <row r="1674" spans="1:38" x14ac:dyDescent="0.25">
      <c r="A1674" s="2" t="s">
        <v>247</v>
      </c>
      <c r="B1674" s="2">
        <v>2023</v>
      </c>
      <c r="C1674" s="2" t="s">
        <v>264</v>
      </c>
      <c r="D1674" s="2" t="s">
        <v>286</v>
      </c>
      <c r="E1674" s="2" t="s">
        <v>9</v>
      </c>
      <c r="F1674" s="2" t="s">
        <v>10</v>
      </c>
      <c r="G1674" s="2" t="s">
        <v>203</v>
      </c>
      <c r="H1674" s="2" t="s">
        <v>78</v>
      </c>
      <c r="I1674" s="2" t="s">
        <v>40</v>
      </c>
      <c r="J1674" s="2" t="s">
        <v>12</v>
      </c>
      <c r="L1674" s="2" t="s">
        <v>37</v>
      </c>
      <c r="M1674" s="2" t="s">
        <v>181</v>
      </c>
      <c r="N1674" s="2">
        <v>5</v>
      </c>
      <c r="O1674" s="2" t="s">
        <v>83</v>
      </c>
      <c r="Q1674" s="2" t="s">
        <v>50</v>
      </c>
      <c r="R1674" s="2" t="s">
        <v>85</v>
      </c>
      <c r="S1674" s="2" t="s">
        <v>21</v>
      </c>
      <c r="T1674" s="2">
        <v>37</v>
      </c>
      <c r="U1674" s="2" t="s">
        <v>86</v>
      </c>
      <c r="V1674" s="2">
        <v>0</v>
      </c>
      <c r="W1674" s="2" t="s">
        <v>20</v>
      </c>
      <c r="Z1674" s="2">
        <v>2</v>
      </c>
      <c r="AA1674" s="2">
        <v>0.59</v>
      </c>
      <c r="AB1674" s="2">
        <f t="shared" si="857"/>
        <v>3.3898305084745766</v>
      </c>
      <c r="AC1674" s="2">
        <v>3</v>
      </c>
      <c r="AD1674" s="2">
        <v>3</v>
      </c>
      <c r="AE1674" s="2">
        <v>281</v>
      </c>
      <c r="AF1674" s="2">
        <v>2</v>
      </c>
      <c r="AG1674" s="2">
        <f t="shared" si="854"/>
        <v>1.5</v>
      </c>
      <c r="AH1674" s="2">
        <v>16.956</v>
      </c>
      <c r="AI1674" s="2">
        <v>16.956</v>
      </c>
      <c r="AJ1674" s="2">
        <f>AI1674/$AI$1673</f>
        <v>0.7256294051944383</v>
      </c>
      <c r="AK1674" s="2">
        <f>AI1674-$AI$1676</f>
        <v>14.879299999999999</v>
      </c>
      <c r="AL1674" s="2">
        <f>AK1674/$AK$1673</f>
        <v>0.69886710567104726</v>
      </c>
    </row>
    <row r="1675" spans="1:38" x14ac:dyDescent="0.25">
      <c r="A1675" s="2" t="s">
        <v>247</v>
      </c>
      <c r="B1675" s="2">
        <v>2023</v>
      </c>
      <c r="C1675" s="2" t="s">
        <v>264</v>
      </c>
      <c r="D1675" s="2" t="s">
        <v>286</v>
      </c>
      <c r="E1675" s="2" t="s">
        <v>9</v>
      </c>
      <c r="F1675" s="2" t="s">
        <v>10</v>
      </c>
      <c r="G1675" s="2" t="s">
        <v>203</v>
      </c>
      <c r="H1675" s="2" t="s">
        <v>78</v>
      </c>
      <c r="I1675" s="2" t="s">
        <v>40</v>
      </c>
      <c r="J1675" s="2" t="s">
        <v>12</v>
      </c>
      <c r="L1675" s="2" t="s">
        <v>37</v>
      </c>
      <c r="M1675" s="2" t="s">
        <v>181</v>
      </c>
      <c r="N1675" s="2">
        <v>5</v>
      </c>
      <c r="O1675" s="2" t="s">
        <v>83</v>
      </c>
      <c r="Q1675" s="2" t="s">
        <v>50</v>
      </c>
      <c r="R1675" s="2" t="s">
        <v>85</v>
      </c>
      <c r="S1675" s="2" t="s">
        <v>21</v>
      </c>
      <c r="T1675" s="2">
        <v>37</v>
      </c>
      <c r="U1675" s="2" t="s">
        <v>86</v>
      </c>
      <c r="V1675" s="2">
        <v>0</v>
      </c>
      <c r="W1675" s="2" t="s">
        <v>20</v>
      </c>
      <c r="Z1675" s="2">
        <v>2</v>
      </c>
      <c r="AA1675" s="2">
        <v>0.59</v>
      </c>
      <c r="AB1675" s="2">
        <f t="shared" si="857"/>
        <v>3.3898305084745766</v>
      </c>
      <c r="AC1675" s="2">
        <v>3</v>
      </c>
      <c r="AD1675" s="2">
        <v>3</v>
      </c>
      <c r="AE1675" s="2">
        <v>281</v>
      </c>
      <c r="AF1675" s="2">
        <v>5</v>
      </c>
      <c r="AG1675" s="2">
        <f t="shared" si="854"/>
        <v>4.5</v>
      </c>
      <c r="AH1675" s="2">
        <v>9.9182699999999997</v>
      </c>
      <c r="AI1675" s="2">
        <v>9.9182699999999997</v>
      </c>
      <c r="AJ1675" s="2">
        <f>AI1675/$AI$1673</f>
        <v>0.42445083514141557</v>
      </c>
      <c r="AK1675" s="2">
        <f>AI1675-$AI$1676</f>
        <v>7.841569999999999</v>
      </c>
      <c r="AL1675" s="2">
        <f>AK1675/$AK$1673</f>
        <v>0.36831136745793913</v>
      </c>
    </row>
    <row r="1676" spans="1:38" x14ac:dyDescent="0.25">
      <c r="A1676" s="2" t="s">
        <v>247</v>
      </c>
      <c r="B1676" s="2">
        <v>2023</v>
      </c>
      <c r="C1676" s="2" t="s">
        <v>264</v>
      </c>
      <c r="D1676" s="2" t="s">
        <v>286</v>
      </c>
      <c r="E1676" s="2" t="s">
        <v>9</v>
      </c>
      <c r="F1676" s="2" t="s">
        <v>10</v>
      </c>
      <c r="G1676" s="2" t="s">
        <v>203</v>
      </c>
      <c r="H1676" s="2" t="s">
        <v>78</v>
      </c>
      <c r="I1676" s="2" t="s">
        <v>40</v>
      </c>
      <c r="J1676" s="2" t="s">
        <v>12</v>
      </c>
      <c r="L1676" s="2" t="s">
        <v>37</v>
      </c>
      <c r="M1676" s="2" t="s">
        <v>181</v>
      </c>
      <c r="N1676" s="2">
        <v>5</v>
      </c>
      <c r="O1676" s="2" t="s">
        <v>83</v>
      </c>
      <c r="Q1676" s="2" t="s">
        <v>50</v>
      </c>
      <c r="R1676" s="2" t="s">
        <v>85</v>
      </c>
      <c r="S1676" s="2" t="s">
        <v>21</v>
      </c>
      <c r="T1676" s="2">
        <v>37</v>
      </c>
      <c r="U1676" s="2" t="s">
        <v>86</v>
      </c>
      <c r="V1676" s="2">
        <v>0</v>
      </c>
      <c r="W1676" s="2" t="s">
        <v>20</v>
      </c>
      <c r="Z1676" s="2">
        <v>2</v>
      </c>
      <c r="AA1676" s="2">
        <v>0.59</v>
      </c>
      <c r="AB1676" s="2">
        <f t="shared" si="857"/>
        <v>3.3898305084745766</v>
      </c>
      <c r="AC1676" s="2">
        <v>3</v>
      </c>
      <c r="AD1676" s="2">
        <v>3</v>
      </c>
      <c r="AE1676" s="2">
        <v>281</v>
      </c>
      <c r="AF1676" s="2">
        <v>24</v>
      </c>
      <c r="AG1676" s="2">
        <f t="shared" si="854"/>
        <v>23.5</v>
      </c>
      <c r="AH1676" s="2">
        <v>2.0767000000000002</v>
      </c>
      <c r="AI1676" s="2">
        <v>2.0767000000000002</v>
      </c>
      <c r="AJ1676" s="2">
        <f>AI1676/$AI$1673</f>
        <v>8.887205624954532E-2</v>
      </c>
      <c r="AK1676" s="2">
        <f>AI1676-$AI$1676</f>
        <v>0</v>
      </c>
      <c r="AL1676" s="2">
        <f>AK1676/$AK$1673</f>
        <v>0</v>
      </c>
    </row>
    <row r="1677" spans="1:38" x14ac:dyDescent="0.25">
      <c r="A1677" s="2" t="s">
        <v>247</v>
      </c>
      <c r="B1677" s="2">
        <v>2023</v>
      </c>
      <c r="C1677" s="2" t="s">
        <v>265</v>
      </c>
      <c r="D1677" s="2" t="s">
        <v>286</v>
      </c>
      <c r="E1677" s="2" t="s">
        <v>9</v>
      </c>
      <c r="F1677" s="2" t="s">
        <v>10</v>
      </c>
      <c r="G1677" s="2" t="s">
        <v>256</v>
      </c>
      <c r="H1677" s="2" t="s">
        <v>78</v>
      </c>
      <c r="I1677" s="2" t="s">
        <v>40</v>
      </c>
      <c r="J1677" s="2" t="s">
        <v>12</v>
      </c>
      <c r="L1677" s="2" t="s">
        <v>37</v>
      </c>
      <c r="M1677" s="2" t="s">
        <v>181</v>
      </c>
      <c r="N1677" s="2">
        <v>10</v>
      </c>
      <c r="O1677" s="2" t="s">
        <v>83</v>
      </c>
      <c r="Q1677" s="2" t="s">
        <v>50</v>
      </c>
      <c r="R1677" s="2" t="s">
        <v>85</v>
      </c>
      <c r="S1677" s="2" t="s">
        <v>21</v>
      </c>
      <c r="T1677" s="2">
        <v>37</v>
      </c>
      <c r="U1677" s="2" t="s">
        <v>86</v>
      </c>
      <c r="V1677" s="2">
        <v>0</v>
      </c>
      <c r="W1677" s="2" t="s">
        <v>20</v>
      </c>
      <c r="Z1677" s="2">
        <v>2</v>
      </c>
      <c r="AA1677" s="2">
        <v>0.59</v>
      </c>
      <c r="AB1677" s="2">
        <f t="shared" ref="AB1677:AB1680" si="858">Z1677/AA1677</f>
        <v>3.3898305084745766</v>
      </c>
      <c r="AC1677" s="2">
        <v>3</v>
      </c>
      <c r="AD1677" s="2">
        <v>3</v>
      </c>
      <c r="AE1677" s="2">
        <v>282</v>
      </c>
      <c r="AF1677" s="2">
        <v>0.5</v>
      </c>
      <c r="AG1677" s="2">
        <f t="shared" si="854"/>
        <v>0</v>
      </c>
      <c r="AH1677" s="2">
        <v>22.94</v>
      </c>
      <c r="AI1677" s="2">
        <v>22.94</v>
      </c>
      <c r="AJ1677" s="2">
        <f>AI1677/$AI$1677</f>
        <v>1</v>
      </c>
      <c r="AK1677" s="2">
        <f>AI1677-$AI$1680</f>
        <v>19.82</v>
      </c>
      <c r="AL1677" s="2">
        <f>AK1677/$AK$1677</f>
        <v>1</v>
      </c>
    </row>
    <row r="1678" spans="1:38" x14ac:dyDescent="0.25">
      <c r="A1678" s="2" t="s">
        <v>247</v>
      </c>
      <c r="B1678" s="2">
        <v>2023</v>
      </c>
      <c r="C1678" s="2" t="s">
        <v>265</v>
      </c>
      <c r="D1678" s="2" t="s">
        <v>286</v>
      </c>
      <c r="E1678" s="2" t="s">
        <v>9</v>
      </c>
      <c r="F1678" s="2" t="s">
        <v>10</v>
      </c>
      <c r="G1678" s="2" t="s">
        <v>256</v>
      </c>
      <c r="H1678" s="2" t="s">
        <v>78</v>
      </c>
      <c r="I1678" s="2" t="s">
        <v>40</v>
      </c>
      <c r="J1678" s="2" t="s">
        <v>12</v>
      </c>
      <c r="L1678" s="2" t="s">
        <v>37</v>
      </c>
      <c r="M1678" s="2" t="s">
        <v>181</v>
      </c>
      <c r="N1678" s="2">
        <v>10</v>
      </c>
      <c r="O1678" s="2" t="s">
        <v>83</v>
      </c>
      <c r="Q1678" s="2" t="s">
        <v>50</v>
      </c>
      <c r="R1678" s="2" t="s">
        <v>85</v>
      </c>
      <c r="S1678" s="2" t="s">
        <v>21</v>
      </c>
      <c r="T1678" s="2">
        <v>37</v>
      </c>
      <c r="U1678" s="2" t="s">
        <v>86</v>
      </c>
      <c r="V1678" s="2">
        <v>0</v>
      </c>
      <c r="W1678" s="2" t="s">
        <v>20</v>
      </c>
      <c r="Z1678" s="2">
        <v>2</v>
      </c>
      <c r="AA1678" s="2">
        <v>0.59</v>
      </c>
      <c r="AB1678" s="2">
        <f t="shared" si="858"/>
        <v>3.3898305084745766</v>
      </c>
      <c r="AC1678" s="2">
        <v>3</v>
      </c>
      <c r="AD1678" s="2">
        <v>3</v>
      </c>
      <c r="AE1678" s="2">
        <v>282</v>
      </c>
      <c r="AF1678" s="2">
        <v>2</v>
      </c>
      <c r="AG1678" s="2">
        <f t="shared" si="854"/>
        <v>1.5</v>
      </c>
      <c r="AH1678" s="2">
        <v>16.3</v>
      </c>
      <c r="AI1678" s="2">
        <v>16.3</v>
      </c>
      <c r="AJ1678" s="2">
        <f>AI1678/$AI$1677</f>
        <v>0.71054925893635568</v>
      </c>
      <c r="AK1678" s="2">
        <f>AI1678-$AI$1680</f>
        <v>13.18</v>
      </c>
      <c r="AL1678" s="2">
        <f>AK1678/$AK$1677</f>
        <v>0.66498486377396571</v>
      </c>
    </row>
    <row r="1679" spans="1:38" x14ac:dyDescent="0.25">
      <c r="A1679" s="2" t="s">
        <v>247</v>
      </c>
      <c r="B1679" s="2">
        <v>2023</v>
      </c>
      <c r="C1679" s="2" t="s">
        <v>265</v>
      </c>
      <c r="D1679" s="2" t="s">
        <v>286</v>
      </c>
      <c r="E1679" s="2" t="s">
        <v>9</v>
      </c>
      <c r="F1679" s="2" t="s">
        <v>10</v>
      </c>
      <c r="G1679" s="2" t="s">
        <v>256</v>
      </c>
      <c r="H1679" s="2" t="s">
        <v>78</v>
      </c>
      <c r="I1679" s="2" t="s">
        <v>40</v>
      </c>
      <c r="J1679" s="2" t="s">
        <v>12</v>
      </c>
      <c r="L1679" s="2" t="s">
        <v>37</v>
      </c>
      <c r="M1679" s="2" t="s">
        <v>181</v>
      </c>
      <c r="N1679" s="2">
        <v>10</v>
      </c>
      <c r="O1679" s="2" t="s">
        <v>83</v>
      </c>
      <c r="Q1679" s="2" t="s">
        <v>50</v>
      </c>
      <c r="R1679" s="2" t="s">
        <v>85</v>
      </c>
      <c r="S1679" s="2" t="s">
        <v>21</v>
      </c>
      <c r="T1679" s="2">
        <v>37</v>
      </c>
      <c r="U1679" s="2" t="s">
        <v>86</v>
      </c>
      <c r="V1679" s="2">
        <v>0</v>
      </c>
      <c r="W1679" s="2" t="s">
        <v>20</v>
      </c>
      <c r="Z1679" s="2">
        <v>2</v>
      </c>
      <c r="AA1679" s="2">
        <v>0.59</v>
      </c>
      <c r="AB1679" s="2">
        <f t="shared" si="858"/>
        <v>3.3898305084745766</v>
      </c>
      <c r="AC1679" s="2">
        <v>3</v>
      </c>
      <c r="AD1679" s="2">
        <v>3</v>
      </c>
      <c r="AE1679" s="2">
        <v>282</v>
      </c>
      <c r="AF1679" s="2">
        <v>5</v>
      </c>
      <c r="AG1679" s="2">
        <f t="shared" si="854"/>
        <v>4.5</v>
      </c>
      <c r="AH1679" s="2">
        <v>7.55</v>
      </c>
      <c r="AI1679" s="2">
        <v>7.55</v>
      </c>
      <c r="AJ1679" s="2">
        <f>AI1679/$AI$1677</f>
        <v>0.3291194420226678</v>
      </c>
      <c r="AK1679" s="2">
        <f>AI1679-$AI$1680</f>
        <v>4.43</v>
      </c>
      <c r="AL1679" s="2">
        <f>AK1679/$AK$1677</f>
        <v>0.22351160443995963</v>
      </c>
    </row>
    <row r="1680" spans="1:38" x14ac:dyDescent="0.25">
      <c r="A1680" s="2" t="s">
        <v>247</v>
      </c>
      <c r="B1680" s="2">
        <v>2023</v>
      </c>
      <c r="C1680" s="2" t="s">
        <v>265</v>
      </c>
      <c r="D1680" s="2" t="s">
        <v>286</v>
      </c>
      <c r="E1680" s="2" t="s">
        <v>9</v>
      </c>
      <c r="F1680" s="2" t="s">
        <v>10</v>
      </c>
      <c r="G1680" s="2" t="s">
        <v>256</v>
      </c>
      <c r="H1680" s="2" t="s">
        <v>78</v>
      </c>
      <c r="I1680" s="2" t="s">
        <v>40</v>
      </c>
      <c r="J1680" s="2" t="s">
        <v>12</v>
      </c>
      <c r="L1680" s="2" t="s">
        <v>37</v>
      </c>
      <c r="M1680" s="2" t="s">
        <v>181</v>
      </c>
      <c r="N1680" s="2">
        <v>10</v>
      </c>
      <c r="O1680" s="2" t="s">
        <v>83</v>
      </c>
      <c r="Q1680" s="2" t="s">
        <v>50</v>
      </c>
      <c r="R1680" s="2" t="s">
        <v>85</v>
      </c>
      <c r="S1680" s="2" t="s">
        <v>21</v>
      </c>
      <c r="T1680" s="2">
        <v>37</v>
      </c>
      <c r="U1680" s="2" t="s">
        <v>86</v>
      </c>
      <c r="V1680" s="2">
        <v>0</v>
      </c>
      <c r="W1680" s="2" t="s">
        <v>20</v>
      </c>
      <c r="Z1680" s="2">
        <v>2</v>
      </c>
      <c r="AA1680" s="2">
        <v>0.59</v>
      </c>
      <c r="AB1680" s="2">
        <f t="shared" si="858"/>
        <v>3.3898305084745766</v>
      </c>
      <c r="AC1680" s="2">
        <v>3</v>
      </c>
      <c r="AD1680" s="2">
        <v>3</v>
      </c>
      <c r="AE1680" s="2">
        <v>282</v>
      </c>
      <c r="AF1680" s="2">
        <v>24</v>
      </c>
      <c r="AG1680" s="2">
        <f t="shared" si="854"/>
        <v>23.5</v>
      </c>
      <c r="AH1680" s="2">
        <v>3.12</v>
      </c>
      <c r="AI1680" s="2">
        <v>3.12</v>
      </c>
      <c r="AJ1680" s="2">
        <f>AI1680/$AI$1677</f>
        <v>0.13600697471665213</v>
      </c>
      <c r="AK1680" s="2">
        <f>AI1680-$AI$1680</f>
        <v>0</v>
      </c>
      <c r="AL1680" s="2">
        <f>AK1680/$AK$1677</f>
        <v>0</v>
      </c>
    </row>
    <row r="1681" spans="1:38" x14ac:dyDescent="0.25">
      <c r="A1681" s="2" t="s">
        <v>247</v>
      </c>
      <c r="B1681" s="2">
        <v>2023</v>
      </c>
      <c r="C1681" s="2" t="s">
        <v>266</v>
      </c>
      <c r="D1681" s="2" t="s">
        <v>286</v>
      </c>
      <c r="E1681" s="2" t="s">
        <v>9</v>
      </c>
      <c r="F1681" s="2" t="s">
        <v>10</v>
      </c>
      <c r="G1681" s="2" t="s">
        <v>256</v>
      </c>
      <c r="H1681" s="2" t="s">
        <v>78</v>
      </c>
      <c r="I1681" s="2" t="s">
        <v>40</v>
      </c>
      <c r="J1681" s="2" t="s">
        <v>12</v>
      </c>
      <c r="L1681" s="2" t="s">
        <v>37</v>
      </c>
      <c r="M1681" s="2" t="s">
        <v>181</v>
      </c>
      <c r="N1681" s="2">
        <v>0</v>
      </c>
      <c r="O1681" s="2" t="s">
        <v>83</v>
      </c>
      <c r="Q1681" s="2" t="s">
        <v>50</v>
      </c>
      <c r="R1681" s="2" t="s">
        <v>85</v>
      </c>
      <c r="S1681" s="2" t="s">
        <v>21</v>
      </c>
      <c r="T1681" s="2">
        <v>37</v>
      </c>
      <c r="U1681" s="2" t="s">
        <v>86</v>
      </c>
      <c r="V1681" s="2">
        <v>0</v>
      </c>
      <c r="W1681" s="2" t="s">
        <v>20</v>
      </c>
      <c r="Z1681" s="2">
        <v>2</v>
      </c>
      <c r="AA1681" s="2">
        <v>0.59</v>
      </c>
      <c r="AB1681" s="2">
        <f t="shared" ref="AB1681:AB1684" si="859">Z1681/AA1681</f>
        <v>3.3898305084745766</v>
      </c>
      <c r="AC1681" s="2">
        <v>3</v>
      </c>
      <c r="AD1681" s="2">
        <v>3</v>
      </c>
      <c r="AE1681" s="2">
        <v>283</v>
      </c>
      <c r="AF1681" s="2">
        <v>0.5</v>
      </c>
      <c r="AG1681" s="2">
        <f t="shared" si="854"/>
        <v>0</v>
      </c>
      <c r="AH1681" s="2">
        <v>21.55</v>
      </c>
      <c r="AI1681" s="2">
        <v>21.55</v>
      </c>
      <c r="AJ1681" s="2">
        <f>AI1681/$AI$1681</f>
        <v>1</v>
      </c>
      <c r="AK1681" s="2">
        <f>AI1681-$AI$1684</f>
        <v>20.990000000000002</v>
      </c>
      <c r="AL1681" s="2">
        <f>AK1681/$AK$1681</f>
        <v>1</v>
      </c>
    </row>
    <row r="1682" spans="1:38" x14ac:dyDescent="0.25">
      <c r="A1682" s="2" t="s">
        <v>247</v>
      </c>
      <c r="B1682" s="2">
        <v>2023</v>
      </c>
      <c r="C1682" s="2" t="s">
        <v>266</v>
      </c>
      <c r="D1682" s="2" t="s">
        <v>286</v>
      </c>
      <c r="E1682" s="2" t="s">
        <v>9</v>
      </c>
      <c r="F1682" s="2" t="s">
        <v>10</v>
      </c>
      <c r="G1682" s="2" t="s">
        <v>256</v>
      </c>
      <c r="H1682" s="2" t="s">
        <v>78</v>
      </c>
      <c r="I1682" s="2" t="s">
        <v>40</v>
      </c>
      <c r="J1682" s="2" t="s">
        <v>12</v>
      </c>
      <c r="L1682" s="2" t="s">
        <v>37</v>
      </c>
      <c r="M1682" s="2" t="s">
        <v>181</v>
      </c>
      <c r="N1682" s="2">
        <v>0</v>
      </c>
      <c r="O1682" s="2" t="s">
        <v>83</v>
      </c>
      <c r="Q1682" s="2" t="s">
        <v>50</v>
      </c>
      <c r="R1682" s="2" t="s">
        <v>85</v>
      </c>
      <c r="S1682" s="2" t="s">
        <v>21</v>
      </c>
      <c r="T1682" s="2">
        <v>37</v>
      </c>
      <c r="U1682" s="2" t="s">
        <v>86</v>
      </c>
      <c r="V1682" s="2">
        <v>0</v>
      </c>
      <c r="W1682" s="2" t="s">
        <v>20</v>
      </c>
      <c r="Z1682" s="2">
        <v>2</v>
      </c>
      <c r="AA1682" s="2">
        <v>0.59</v>
      </c>
      <c r="AB1682" s="2">
        <f t="shared" si="859"/>
        <v>3.3898305084745766</v>
      </c>
      <c r="AC1682" s="2">
        <v>3</v>
      </c>
      <c r="AD1682" s="2">
        <v>3</v>
      </c>
      <c r="AE1682" s="2">
        <v>283</v>
      </c>
      <c r="AF1682" s="2">
        <v>2</v>
      </c>
      <c r="AG1682" s="2">
        <f t="shared" si="854"/>
        <v>1.5</v>
      </c>
      <c r="AH1682" s="2">
        <v>14.53</v>
      </c>
      <c r="AI1682" s="2">
        <v>14.53</v>
      </c>
      <c r="AJ1682" s="2">
        <f>AI1682/$AI$1681</f>
        <v>0.67424593967517399</v>
      </c>
      <c r="AK1682" s="2">
        <f>AI1682-$AI$1684</f>
        <v>13.969999999999999</v>
      </c>
      <c r="AL1682" s="2">
        <f>AK1682/$AK$1681</f>
        <v>0.6655550262029537</v>
      </c>
    </row>
    <row r="1683" spans="1:38" x14ac:dyDescent="0.25">
      <c r="A1683" s="2" t="s">
        <v>247</v>
      </c>
      <c r="B1683" s="2">
        <v>2023</v>
      </c>
      <c r="C1683" s="2" t="s">
        <v>266</v>
      </c>
      <c r="D1683" s="2" t="s">
        <v>286</v>
      </c>
      <c r="E1683" s="2" t="s">
        <v>9</v>
      </c>
      <c r="F1683" s="2" t="s">
        <v>10</v>
      </c>
      <c r="G1683" s="2" t="s">
        <v>256</v>
      </c>
      <c r="H1683" s="2" t="s">
        <v>78</v>
      </c>
      <c r="I1683" s="2" t="s">
        <v>40</v>
      </c>
      <c r="J1683" s="2" t="s">
        <v>12</v>
      </c>
      <c r="L1683" s="2" t="s">
        <v>37</v>
      </c>
      <c r="M1683" s="2" t="s">
        <v>181</v>
      </c>
      <c r="N1683" s="2">
        <v>0</v>
      </c>
      <c r="O1683" s="2" t="s">
        <v>83</v>
      </c>
      <c r="Q1683" s="2" t="s">
        <v>50</v>
      </c>
      <c r="R1683" s="2" t="s">
        <v>85</v>
      </c>
      <c r="S1683" s="2" t="s">
        <v>21</v>
      </c>
      <c r="T1683" s="2">
        <v>37</v>
      </c>
      <c r="U1683" s="2" t="s">
        <v>86</v>
      </c>
      <c r="V1683" s="2">
        <v>0</v>
      </c>
      <c r="W1683" s="2" t="s">
        <v>20</v>
      </c>
      <c r="Z1683" s="2">
        <v>2</v>
      </c>
      <c r="AA1683" s="2">
        <v>0.59</v>
      </c>
      <c r="AB1683" s="2">
        <f t="shared" si="859"/>
        <v>3.3898305084745766</v>
      </c>
      <c r="AC1683" s="2">
        <v>3</v>
      </c>
      <c r="AD1683" s="2">
        <v>3</v>
      </c>
      <c r="AE1683" s="2">
        <v>283</v>
      </c>
      <c r="AF1683" s="2">
        <v>5</v>
      </c>
      <c r="AG1683" s="2">
        <f t="shared" si="854"/>
        <v>4.5</v>
      </c>
      <c r="AH1683" s="2">
        <v>8.98</v>
      </c>
      <c r="AI1683" s="2">
        <v>8.98</v>
      </c>
      <c r="AJ1683" s="2">
        <f>AI1683/$AI$1681</f>
        <v>0.41670533642691415</v>
      </c>
      <c r="AK1683" s="2">
        <f>AI1683-$AI$1684</f>
        <v>8.42</v>
      </c>
      <c r="AL1683" s="2">
        <f>AK1683/$AK$1681</f>
        <v>0.40114340161981893</v>
      </c>
    </row>
    <row r="1684" spans="1:38" x14ac:dyDescent="0.25">
      <c r="A1684" s="2" t="s">
        <v>247</v>
      </c>
      <c r="B1684" s="2">
        <v>2023</v>
      </c>
      <c r="C1684" s="2" t="s">
        <v>266</v>
      </c>
      <c r="D1684" s="2" t="s">
        <v>286</v>
      </c>
      <c r="E1684" s="2" t="s">
        <v>9</v>
      </c>
      <c r="F1684" s="2" t="s">
        <v>10</v>
      </c>
      <c r="G1684" s="2" t="s">
        <v>256</v>
      </c>
      <c r="H1684" s="2" t="s">
        <v>78</v>
      </c>
      <c r="I1684" s="2" t="s">
        <v>40</v>
      </c>
      <c r="J1684" s="2" t="s">
        <v>12</v>
      </c>
      <c r="L1684" s="2" t="s">
        <v>37</v>
      </c>
      <c r="M1684" s="2" t="s">
        <v>181</v>
      </c>
      <c r="N1684" s="2">
        <v>0</v>
      </c>
      <c r="O1684" s="2" t="s">
        <v>83</v>
      </c>
      <c r="Q1684" s="2" t="s">
        <v>50</v>
      </c>
      <c r="R1684" s="2" t="s">
        <v>85</v>
      </c>
      <c r="S1684" s="2" t="s">
        <v>21</v>
      </c>
      <c r="T1684" s="2">
        <v>37</v>
      </c>
      <c r="U1684" s="2" t="s">
        <v>86</v>
      </c>
      <c r="V1684" s="2">
        <v>0</v>
      </c>
      <c r="W1684" s="2" t="s">
        <v>20</v>
      </c>
      <c r="Z1684" s="2">
        <v>2</v>
      </c>
      <c r="AA1684" s="2">
        <v>0.59</v>
      </c>
      <c r="AB1684" s="2">
        <f t="shared" si="859"/>
        <v>3.3898305084745766</v>
      </c>
      <c r="AC1684" s="2">
        <v>3</v>
      </c>
      <c r="AD1684" s="2">
        <v>3</v>
      </c>
      <c r="AE1684" s="2">
        <v>283</v>
      </c>
      <c r="AF1684" s="2">
        <v>24</v>
      </c>
      <c r="AG1684" s="2">
        <f t="shared" si="854"/>
        <v>23.5</v>
      </c>
      <c r="AH1684" s="2">
        <v>0.56000000000000005</v>
      </c>
      <c r="AI1684" s="2">
        <v>0.56000000000000005</v>
      </c>
      <c r="AJ1684" s="2">
        <f>AI1684/$AI$1681</f>
        <v>2.5986078886310906E-2</v>
      </c>
      <c r="AK1684" s="2">
        <f>AI1684-$AI$1684</f>
        <v>0</v>
      </c>
      <c r="AL1684" s="2">
        <f>AK1684/$AK$1681</f>
        <v>0</v>
      </c>
    </row>
    <row r="1685" spans="1:38" x14ac:dyDescent="0.25">
      <c r="A1685" s="2" t="s">
        <v>247</v>
      </c>
      <c r="B1685" s="2">
        <v>2023</v>
      </c>
      <c r="C1685" s="2" t="s">
        <v>267</v>
      </c>
      <c r="D1685" s="2" t="s">
        <v>286</v>
      </c>
      <c r="E1685" s="2" t="s">
        <v>9</v>
      </c>
      <c r="F1685" s="2" t="s">
        <v>10</v>
      </c>
      <c r="G1685" s="2" t="s">
        <v>256</v>
      </c>
      <c r="H1685" s="2" t="s">
        <v>78</v>
      </c>
      <c r="I1685" s="2" t="s">
        <v>40</v>
      </c>
      <c r="J1685" s="2" t="s">
        <v>12</v>
      </c>
      <c r="L1685" s="2" t="s">
        <v>37</v>
      </c>
      <c r="M1685" s="2" t="s">
        <v>181</v>
      </c>
      <c r="N1685" s="2">
        <v>5</v>
      </c>
      <c r="O1685" s="2" t="s">
        <v>83</v>
      </c>
      <c r="Q1685" s="2" t="s">
        <v>50</v>
      </c>
      <c r="R1685" s="2" t="s">
        <v>85</v>
      </c>
      <c r="S1685" s="2" t="s">
        <v>21</v>
      </c>
      <c r="T1685" s="2">
        <v>37</v>
      </c>
      <c r="U1685" s="2" t="s">
        <v>86</v>
      </c>
      <c r="V1685" s="2">
        <v>0</v>
      </c>
      <c r="W1685" s="2" t="s">
        <v>20</v>
      </c>
      <c r="Z1685" s="2">
        <v>2</v>
      </c>
      <c r="AA1685" s="2">
        <v>0.59</v>
      </c>
      <c r="AB1685" s="2">
        <f t="shared" ref="AB1685:AB1688" si="860">Z1685/AA1685</f>
        <v>3.3898305084745766</v>
      </c>
      <c r="AC1685" s="2">
        <v>3</v>
      </c>
      <c r="AD1685" s="2">
        <v>3</v>
      </c>
      <c r="AE1685" s="2">
        <v>284</v>
      </c>
      <c r="AF1685" s="2">
        <v>0.5</v>
      </c>
      <c r="AG1685" s="2">
        <f t="shared" si="854"/>
        <v>0</v>
      </c>
      <c r="AH1685" s="2">
        <v>26.83</v>
      </c>
      <c r="AI1685" s="2">
        <v>26.83</v>
      </c>
      <c r="AJ1685" s="2">
        <f>AI1685/$AI$1685</f>
        <v>1</v>
      </c>
      <c r="AK1685" s="2">
        <f>AI1685-$AI$1688</f>
        <v>24.849999999999998</v>
      </c>
      <c r="AL1685" s="2">
        <f>AK1685/$AK$1685</f>
        <v>1</v>
      </c>
    </row>
    <row r="1686" spans="1:38" x14ac:dyDescent="0.25">
      <c r="A1686" s="2" t="s">
        <v>247</v>
      </c>
      <c r="B1686" s="2">
        <v>2023</v>
      </c>
      <c r="C1686" s="2" t="s">
        <v>267</v>
      </c>
      <c r="D1686" s="2" t="s">
        <v>286</v>
      </c>
      <c r="E1686" s="2" t="s">
        <v>9</v>
      </c>
      <c r="F1686" s="2" t="s">
        <v>10</v>
      </c>
      <c r="G1686" s="2" t="s">
        <v>256</v>
      </c>
      <c r="H1686" s="2" t="s">
        <v>78</v>
      </c>
      <c r="I1686" s="2" t="s">
        <v>40</v>
      </c>
      <c r="J1686" s="2" t="s">
        <v>12</v>
      </c>
      <c r="L1686" s="2" t="s">
        <v>37</v>
      </c>
      <c r="M1686" s="2" t="s">
        <v>181</v>
      </c>
      <c r="N1686" s="2">
        <v>5</v>
      </c>
      <c r="O1686" s="2" t="s">
        <v>83</v>
      </c>
      <c r="Q1686" s="2" t="s">
        <v>50</v>
      </c>
      <c r="R1686" s="2" t="s">
        <v>85</v>
      </c>
      <c r="S1686" s="2" t="s">
        <v>21</v>
      </c>
      <c r="T1686" s="2">
        <v>37</v>
      </c>
      <c r="U1686" s="2" t="s">
        <v>86</v>
      </c>
      <c r="V1686" s="2">
        <v>0</v>
      </c>
      <c r="W1686" s="2" t="s">
        <v>20</v>
      </c>
      <c r="Z1686" s="2">
        <v>2</v>
      </c>
      <c r="AA1686" s="2">
        <v>0.59</v>
      </c>
      <c r="AB1686" s="2">
        <f t="shared" si="860"/>
        <v>3.3898305084745766</v>
      </c>
      <c r="AC1686" s="2">
        <v>3</v>
      </c>
      <c r="AD1686" s="2">
        <v>3</v>
      </c>
      <c r="AE1686" s="2">
        <v>284</v>
      </c>
      <c r="AF1686" s="2">
        <v>2</v>
      </c>
      <c r="AG1686" s="2">
        <f t="shared" si="854"/>
        <v>1.5</v>
      </c>
      <c r="AH1686" s="2">
        <v>18.21</v>
      </c>
      <c r="AI1686" s="2">
        <v>18.21</v>
      </c>
      <c r="AJ1686" s="2">
        <f>AI1686/$AI$1685</f>
        <v>0.67871785314945965</v>
      </c>
      <c r="AK1686" s="2">
        <f>AI1686-$AI$1688</f>
        <v>16.23</v>
      </c>
      <c r="AL1686" s="2">
        <f>AK1686/$AK$1685</f>
        <v>0.65311871227364193</v>
      </c>
    </row>
    <row r="1687" spans="1:38" x14ac:dyDescent="0.25">
      <c r="A1687" s="2" t="s">
        <v>247</v>
      </c>
      <c r="B1687" s="2">
        <v>2023</v>
      </c>
      <c r="C1687" s="2" t="s">
        <v>267</v>
      </c>
      <c r="D1687" s="2" t="s">
        <v>286</v>
      </c>
      <c r="E1687" s="2" t="s">
        <v>9</v>
      </c>
      <c r="F1687" s="2" t="s">
        <v>10</v>
      </c>
      <c r="G1687" s="2" t="s">
        <v>256</v>
      </c>
      <c r="H1687" s="2" t="s">
        <v>78</v>
      </c>
      <c r="I1687" s="2" t="s">
        <v>40</v>
      </c>
      <c r="J1687" s="2" t="s">
        <v>12</v>
      </c>
      <c r="L1687" s="2" t="s">
        <v>37</v>
      </c>
      <c r="M1687" s="2" t="s">
        <v>181</v>
      </c>
      <c r="N1687" s="2">
        <v>5</v>
      </c>
      <c r="O1687" s="2" t="s">
        <v>83</v>
      </c>
      <c r="Q1687" s="2" t="s">
        <v>50</v>
      </c>
      <c r="R1687" s="2" t="s">
        <v>85</v>
      </c>
      <c r="S1687" s="2" t="s">
        <v>21</v>
      </c>
      <c r="T1687" s="2">
        <v>37</v>
      </c>
      <c r="U1687" s="2" t="s">
        <v>86</v>
      </c>
      <c r="V1687" s="2">
        <v>0</v>
      </c>
      <c r="W1687" s="2" t="s">
        <v>20</v>
      </c>
      <c r="Z1687" s="2">
        <v>2</v>
      </c>
      <c r="AA1687" s="2">
        <v>0.59</v>
      </c>
      <c r="AB1687" s="2">
        <f t="shared" si="860"/>
        <v>3.3898305084745766</v>
      </c>
      <c r="AC1687" s="2">
        <v>3</v>
      </c>
      <c r="AD1687" s="2">
        <v>3</v>
      </c>
      <c r="AE1687" s="2">
        <v>284</v>
      </c>
      <c r="AF1687" s="2">
        <v>5</v>
      </c>
      <c r="AG1687" s="2">
        <f t="shared" si="854"/>
        <v>4.5</v>
      </c>
      <c r="AH1687" s="2">
        <v>10.66</v>
      </c>
      <c r="AI1687" s="2">
        <v>10.66</v>
      </c>
      <c r="AJ1687" s="2">
        <f>AI1687/$AI$1685</f>
        <v>0.39731643682445028</v>
      </c>
      <c r="AK1687" s="2">
        <f>AI1687-$AI$1688</f>
        <v>8.68</v>
      </c>
      <c r="AL1687" s="2">
        <f>AK1687/$AK$1685</f>
        <v>0.34929577464788736</v>
      </c>
    </row>
    <row r="1688" spans="1:38" x14ac:dyDescent="0.25">
      <c r="A1688" s="2" t="s">
        <v>247</v>
      </c>
      <c r="B1688" s="2">
        <v>2023</v>
      </c>
      <c r="C1688" s="2" t="s">
        <v>267</v>
      </c>
      <c r="D1688" s="2" t="s">
        <v>286</v>
      </c>
      <c r="E1688" s="2" t="s">
        <v>9</v>
      </c>
      <c r="F1688" s="2" t="s">
        <v>10</v>
      </c>
      <c r="G1688" s="2" t="s">
        <v>256</v>
      </c>
      <c r="H1688" s="2" t="s">
        <v>78</v>
      </c>
      <c r="I1688" s="2" t="s">
        <v>40</v>
      </c>
      <c r="J1688" s="2" t="s">
        <v>12</v>
      </c>
      <c r="L1688" s="2" t="s">
        <v>37</v>
      </c>
      <c r="M1688" s="2" t="s">
        <v>181</v>
      </c>
      <c r="N1688" s="2">
        <v>5</v>
      </c>
      <c r="O1688" s="2" t="s">
        <v>83</v>
      </c>
      <c r="Q1688" s="2" t="s">
        <v>50</v>
      </c>
      <c r="R1688" s="2" t="s">
        <v>85</v>
      </c>
      <c r="S1688" s="2" t="s">
        <v>21</v>
      </c>
      <c r="T1688" s="2">
        <v>37</v>
      </c>
      <c r="U1688" s="2" t="s">
        <v>86</v>
      </c>
      <c r="V1688" s="2">
        <v>0</v>
      </c>
      <c r="W1688" s="2" t="s">
        <v>20</v>
      </c>
      <c r="Z1688" s="2">
        <v>2</v>
      </c>
      <c r="AA1688" s="2">
        <v>0.59</v>
      </c>
      <c r="AB1688" s="2">
        <f t="shared" si="860"/>
        <v>3.3898305084745766</v>
      </c>
      <c r="AC1688" s="2">
        <v>3</v>
      </c>
      <c r="AD1688" s="2">
        <v>3</v>
      </c>
      <c r="AE1688" s="2">
        <v>284</v>
      </c>
      <c r="AF1688" s="2">
        <v>24</v>
      </c>
      <c r="AG1688" s="2">
        <f t="shared" si="854"/>
        <v>23.5</v>
      </c>
      <c r="AH1688" s="2">
        <v>1.98</v>
      </c>
      <c r="AI1688" s="2">
        <v>1.98</v>
      </c>
      <c r="AJ1688" s="2">
        <f>AI1688/$AI$1685</f>
        <v>7.3797987327618345E-2</v>
      </c>
      <c r="AK1688" s="2">
        <f>AI1688-$AI$1688</f>
        <v>0</v>
      </c>
      <c r="AL1688" s="2">
        <f>AK1688/$AK$1685</f>
        <v>0</v>
      </c>
    </row>
    <row r="1689" spans="1:38" x14ac:dyDescent="0.25">
      <c r="A1689" s="2" t="s">
        <v>247</v>
      </c>
      <c r="B1689" s="2">
        <v>2023</v>
      </c>
      <c r="C1689" s="2" t="s">
        <v>268</v>
      </c>
      <c r="D1689" s="2" t="s">
        <v>286</v>
      </c>
      <c r="E1689" s="2" t="s">
        <v>9</v>
      </c>
      <c r="F1689" s="2" t="s">
        <v>10</v>
      </c>
      <c r="G1689" s="2" t="s">
        <v>256</v>
      </c>
      <c r="H1689" s="2" t="s">
        <v>78</v>
      </c>
      <c r="I1689" s="2" t="s">
        <v>40</v>
      </c>
      <c r="J1689" s="2" t="s">
        <v>12</v>
      </c>
      <c r="L1689" s="2" t="s">
        <v>37</v>
      </c>
      <c r="M1689" s="2" t="s">
        <v>181</v>
      </c>
      <c r="N1689" s="2">
        <v>10</v>
      </c>
      <c r="O1689" s="2" t="s">
        <v>83</v>
      </c>
      <c r="Q1689" s="2" t="s">
        <v>50</v>
      </c>
      <c r="R1689" s="2" t="s">
        <v>85</v>
      </c>
      <c r="S1689" s="2" t="s">
        <v>21</v>
      </c>
      <c r="T1689" s="2">
        <v>37</v>
      </c>
      <c r="U1689" s="2" t="s">
        <v>86</v>
      </c>
      <c r="V1689" s="2">
        <v>0</v>
      </c>
      <c r="W1689" s="2" t="s">
        <v>20</v>
      </c>
      <c r="Z1689" s="2">
        <v>2</v>
      </c>
      <c r="AA1689" s="2">
        <v>0.59</v>
      </c>
      <c r="AB1689" s="2">
        <f t="shared" ref="AB1689:AB1692" si="861">Z1689/AA1689</f>
        <v>3.3898305084745766</v>
      </c>
      <c r="AC1689" s="2">
        <v>3</v>
      </c>
      <c r="AD1689" s="2">
        <v>3</v>
      </c>
      <c r="AE1689" s="2">
        <v>285</v>
      </c>
      <c r="AF1689" s="2">
        <v>0.5</v>
      </c>
      <c r="AG1689" s="2">
        <f t="shared" si="854"/>
        <v>0</v>
      </c>
      <c r="AH1689" s="2">
        <v>23.44</v>
      </c>
      <c r="AI1689" s="2">
        <v>23.44</v>
      </c>
      <c r="AJ1689" s="2">
        <f>AI1689/$AI$1689</f>
        <v>1</v>
      </c>
      <c r="AK1689" s="2">
        <f>AI1689-$AI$1692</f>
        <v>21.35</v>
      </c>
      <c r="AL1689" s="2">
        <f>AK1689/$AK$1689</f>
        <v>1</v>
      </c>
    </row>
    <row r="1690" spans="1:38" x14ac:dyDescent="0.25">
      <c r="A1690" s="2" t="s">
        <v>247</v>
      </c>
      <c r="B1690" s="2">
        <v>2023</v>
      </c>
      <c r="C1690" s="2" t="s">
        <v>268</v>
      </c>
      <c r="D1690" s="2" t="s">
        <v>286</v>
      </c>
      <c r="E1690" s="2" t="s">
        <v>9</v>
      </c>
      <c r="F1690" s="2" t="s">
        <v>10</v>
      </c>
      <c r="G1690" s="2" t="s">
        <v>256</v>
      </c>
      <c r="H1690" s="2" t="s">
        <v>78</v>
      </c>
      <c r="I1690" s="2" t="s">
        <v>40</v>
      </c>
      <c r="J1690" s="2" t="s">
        <v>12</v>
      </c>
      <c r="L1690" s="2" t="s">
        <v>37</v>
      </c>
      <c r="M1690" s="2" t="s">
        <v>181</v>
      </c>
      <c r="N1690" s="2">
        <v>10</v>
      </c>
      <c r="O1690" s="2" t="s">
        <v>83</v>
      </c>
      <c r="Q1690" s="2" t="s">
        <v>50</v>
      </c>
      <c r="R1690" s="2" t="s">
        <v>85</v>
      </c>
      <c r="S1690" s="2" t="s">
        <v>21</v>
      </c>
      <c r="T1690" s="2">
        <v>37</v>
      </c>
      <c r="U1690" s="2" t="s">
        <v>86</v>
      </c>
      <c r="V1690" s="2">
        <v>0</v>
      </c>
      <c r="W1690" s="2" t="s">
        <v>20</v>
      </c>
      <c r="Z1690" s="2">
        <v>2</v>
      </c>
      <c r="AA1690" s="2">
        <v>0.59</v>
      </c>
      <c r="AB1690" s="2">
        <f t="shared" si="861"/>
        <v>3.3898305084745766</v>
      </c>
      <c r="AC1690" s="2">
        <v>3</v>
      </c>
      <c r="AD1690" s="2">
        <v>3</v>
      </c>
      <c r="AE1690" s="2">
        <v>285</v>
      </c>
      <c r="AF1690" s="2">
        <v>2</v>
      </c>
      <c r="AG1690" s="2">
        <f t="shared" si="854"/>
        <v>1.5</v>
      </c>
      <c r="AH1690" s="2">
        <v>16.61</v>
      </c>
      <c r="AI1690" s="2">
        <v>16.61</v>
      </c>
      <c r="AJ1690" s="2">
        <f>AI1690/$AI$1689</f>
        <v>0.70861774744027295</v>
      </c>
      <c r="AK1690" s="2">
        <f>AI1690-$AI$1692</f>
        <v>14.52</v>
      </c>
      <c r="AL1690" s="2">
        <f>AK1690/$AK$1689</f>
        <v>0.68009367681498822</v>
      </c>
    </row>
    <row r="1691" spans="1:38" x14ac:dyDescent="0.25">
      <c r="A1691" s="2" t="s">
        <v>247</v>
      </c>
      <c r="B1691" s="2">
        <v>2023</v>
      </c>
      <c r="C1691" s="2" t="s">
        <v>268</v>
      </c>
      <c r="D1691" s="2" t="s">
        <v>286</v>
      </c>
      <c r="E1691" s="2" t="s">
        <v>9</v>
      </c>
      <c r="F1691" s="2" t="s">
        <v>10</v>
      </c>
      <c r="G1691" s="2" t="s">
        <v>256</v>
      </c>
      <c r="H1691" s="2" t="s">
        <v>78</v>
      </c>
      <c r="I1691" s="2" t="s">
        <v>40</v>
      </c>
      <c r="J1691" s="2" t="s">
        <v>12</v>
      </c>
      <c r="L1691" s="2" t="s">
        <v>37</v>
      </c>
      <c r="M1691" s="2" t="s">
        <v>181</v>
      </c>
      <c r="N1691" s="2">
        <v>10</v>
      </c>
      <c r="O1691" s="2" t="s">
        <v>83</v>
      </c>
      <c r="Q1691" s="2" t="s">
        <v>50</v>
      </c>
      <c r="R1691" s="2" t="s">
        <v>85</v>
      </c>
      <c r="S1691" s="2" t="s">
        <v>21</v>
      </c>
      <c r="T1691" s="2">
        <v>37</v>
      </c>
      <c r="U1691" s="2" t="s">
        <v>86</v>
      </c>
      <c r="V1691" s="2">
        <v>0</v>
      </c>
      <c r="W1691" s="2" t="s">
        <v>20</v>
      </c>
      <c r="Z1691" s="2">
        <v>2</v>
      </c>
      <c r="AA1691" s="2">
        <v>0.59</v>
      </c>
      <c r="AB1691" s="2">
        <f t="shared" si="861"/>
        <v>3.3898305084745766</v>
      </c>
      <c r="AC1691" s="2">
        <v>3</v>
      </c>
      <c r="AD1691" s="2">
        <v>3</v>
      </c>
      <c r="AE1691" s="2">
        <v>285</v>
      </c>
      <c r="AF1691" s="2">
        <v>5</v>
      </c>
      <c r="AG1691" s="2">
        <f t="shared" si="854"/>
        <v>4.5</v>
      </c>
      <c r="AH1691" s="2">
        <v>7.66</v>
      </c>
      <c r="AI1691" s="2">
        <v>7.66</v>
      </c>
      <c r="AJ1691" s="2">
        <f>AI1691/$AI$1689</f>
        <v>0.32679180887372011</v>
      </c>
      <c r="AK1691" s="2">
        <f>AI1691-$AI$1692</f>
        <v>5.57</v>
      </c>
      <c r="AL1691" s="2">
        <f>AK1691/$AK$1689</f>
        <v>0.26088992974238878</v>
      </c>
    </row>
    <row r="1692" spans="1:38" x14ac:dyDescent="0.25">
      <c r="A1692" s="2" t="s">
        <v>247</v>
      </c>
      <c r="B1692" s="2">
        <v>2023</v>
      </c>
      <c r="C1692" s="2" t="s">
        <v>268</v>
      </c>
      <c r="D1692" s="2" t="s">
        <v>286</v>
      </c>
      <c r="E1692" s="2" t="s">
        <v>9</v>
      </c>
      <c r="F1692" s="2" t="s">
        <v>10</v>
      </c>
      <c r="G1692" s="2" t="s">
        <v>256</v>
      </c>
      <c r="H1692" s="2" t="s">
        <v>78</v>
      </c>
      <c r="I1692" s="2" t="s">
        <v>40</v>
      </c>
      <c r="J1692" s="2" t="s">
        <v>12</v>
      </c>
      <c r="L1692" s="2" t="s">
        <v>37</v>
      </c>
      <c r="M1692" s="2" t="s">
        <v>181</v>
      </c>
      <c r="N1692" s="2">
        <v>10</v>
      </c>
      <c r="O1692" s="2" t="s">
        <v>83</v>
      </c>
      <c r="Q1692" s="2" t="s">
        <v>50</v>
      </c>
      <c r="R1692" s="2" t="s">
        <v>85</v>
      </c>
      <c r="S1692" s="2" t="s">
        <v>21</v>
      </c>
      <c r="T1692" s="2">
        <v>37</v>
      </c>
      <c r="U1692" s="2" t="s">
        <v>86</v>
      </c>
      <c r="V1692" s="2">
        <v>0</v>
      </c>
      <c r="W1692" s="2" t="s">
        <v>20</v>
      </c>
      <c r="Z1692" s="2">
        <v>2</v>
      </c>
      <c r="AA1692" s="2">
        <v>0.59</v>
      </c>
      <c r="AB1692" s="2">
        <f t="shared" si="861"/>
        <v>3.3898305084745766</v>
      </c>
      <c r="AC1692" s="2">
        <v>3</v>
      </c>
      <c r="AD1692" s="2">
        <v>3</v>
      </c>
      <c r="AE1692" s="2">
        <v>285</v>
      </c>
      <c r="AF1692" s="2">
        <v>24</v>
      </c>
      <c r="AG1692" s="2">
        <f t="shared" si="854"/>
        <v>23.5</v>
      </c>
      <c r="AH1692" s="2">
        <v>2.09</v>
      </c>
      <c r="AI1692" s="2">
        <v>2.09</v>
      </c>
      <c r="AJ1692" s="2">
        <f>AI1692/$AI$1689</f>
        <v>8.9163822525597264E-2</v>
      </c>
      <c r="AK1692" s="2">
        <f>AI1692-$AI$1692</f>
        <v>0</v>
      </c>
      <c r="AL1692" s="2">
        <f>AK1692/$AK$1689</f>
        <v>0</v>
      </c>
    </row>
  </sheetData>
  <autoFilter ref="A1:AL1692" xr:uid="{00000000-0001-0000-0000-000000000000}"/>
  <phoneticPr fontId="4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07cc12-1caa-41c8-8b8a-8a4d69845e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B083FACC59754EB9150178957B48BD" ma:contentTypeVersion="12" ma:contentTypeDescription="Create a new document." ma:contentTypeScope="" ma:versionID="3eb496b6b42e6f75c3faf036a851724b">
  <xsd:schema xmlns:xsd="http://www.w3.org/2001/XMLSchema" xmlns:xs="http://www.w3.org/2001/XMLSchema" xmlns:p="http://schemas.microsoft.com/office/2006/metadata/properties" xmlns:ns3="3e07cc12-1caa-41c8-8b8a-8a4d69845eea" xmlns:ns4="1e133985-2f62-4281-a30c-96133a65d317" targetNamespace="http://schemas.microsoft.com/office/2006/metadata/properties" ma:root="true" ma:fieldsID="780b430c8615451aa49a7ac4bbda8cdd" ns3:_="" ns4:_="">
    <xsd:import namespace="3e07cc12-1caa-41c8-8b8a-8a4d69845eea"/>
    <xsd:import namespace="1e133985-2f62-4281-a30c-96133a65d3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7cc12-1caa-41c8-8b8a-8a4d69845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33985-2f62-4281-a30c-96133a65d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D43837-5C54-481E-B323-106377359CA9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3e07cc12-1caa-41c8-8b8a-8a4d69845eea"/>
    <ds:schemaRef ds:uri="http://purl.org/dc/elements/1.1/"/>
    <ds:schemaRef ds:uri="http://schemas.openxmlformats.org/package/2006/metadata/core-properties"/>
    <ds:schemaRef ds:uri="1e133985-2f62-4281-a30c-96133a65d31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8606194-602C-4E65-89FC-156AF65D97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1CED1E-CF35-4E8D-826E-7F7BE6F30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7cc12-1caa-41c8-8b8a-8a4d69845eea"/>
    <ds:schemaRef ds:uri="1e133985-2f62-4281-a30c-96133a65d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Radstake, Wilhelmina E., Ph.D.</dc:creator>
  <cp:lastModifiedBy>Radstake, Wilhelmina E., Ph.D.</cp:lastModifiedBy>
  <dcterms:created xsi:type="dcterms:W3CDTF">2015-06-05T18:17:20Z</dcterms:created>
  <dcterms:modified xsi:type="dcterms:W3CDTF">2024-03-12T19:59:51Z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0x01010061B083FACC59754EB9150178957B48BD</vt:lpwstr>
  </property>
</Properties>
</file>